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filterPrivacy="1" codeName="ThisWorkbook" hidePivotFieldList="1"/>
  <xr:revisionPtr revIDLastSave="0" documentId="13_ncr:1_{6E10C3C0-2BFB-4589-A1A6-CE5D391897E6}" xr6:coauthVersionLast="47" xr6:coauthVersionMax="47" xr10:uidLastSave="{00000000-0000-0000-0000-000000000000}"/>
  <bookViews>
    <workbookView xWindow="-120" yWindow="-120" windowWidth="20640" windowHeight="11040" xr2:uid="{00000000-000D-0000-FFFF-FFFF00000000}"/>
  </bookViews>
  <sheets>
    <sheet name="DashBoard" sheetId="10" r:id="rId1"/>
    <sheet name="Comparison" sheetId="14" r:id="rId2"/>
    <sheet name="Table" sheetId="13" r:id="rId3"/>
    <sheet name="Silcers" sheetId="8" state="hidden" r:id="rId4"/>
    <sheet name="Dasboard_Table" sheetId="9" state="hidden" r:id="rId5"/>
    <sheet name="Comparison_Table" sheetId="15" state="hidden" r:id="rId6"/>
    <sheet name="Data" sheetId="1" r:id="rId7"/>
  </sheets>
  <definedNames>
    <definedName name="_xlnm._FilterDatabase" localSheetId="6" hidden="1">Data!$A$1:$M$7201</definedName>
    <definedName name="NativeTimeline_BILL_MONTH">#N/A</definedName>
    <definedName name="Slicer_COMPANY_NAME">#N/A</definedName>
    <definedName name="Slicer_Months__BILL_MONTH">#N/A</definedName>
    <definedName name="Slicer_VENDOR_NAME">#N/A</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173" i="1" l="1"/>
  <c r="I7164" i="1"/>
  <c r="I7163" i="1"/>
  <c r="K7173" i="1"/>
  <c r="L7173" i="1" s="1"/>
  <c r="K7174" i="1"/>
  <c r="L7174" i="1" s="1"/>
  <c r="K7175" i="1"/>
  <c r="L7175" i="1" s="1"/>
  <c r="K7176" i="1"/>
  <c r="L7176" i="1" s="1"/>
  <c r="K7177" i="1"/>
  <c r="L7177" i="1" s="1"/>
  <c r="K7178" i="1"/>
  <c r="L7178" i="1" s="1"/>
  <c r="K7179" i="1"/>
  <c r="L7179" i="1" s="1"/>
  <c r="K7180" i="1"/>
  <c r="L7180" i="1" s="1"/>
  <c r="K7181" i="1"/>
  <c r="L7181" i="1" s="1"/>
  <c r="K7182" i="1"/>
  <c r="L7182" i="1" s="1"/>
  <c r="K7183" i="1"/>
  <c r="L7183" i="1" s="1"/>
  <c r="K7184" i="1"/>
  <c r="L7184" i="1" s="1"/>
  <c r="K7185" i="1"/>
  <c r="L7185" i="1" s="1"/>
  <c r="K7186" i="1"/>
  <c r="L7186" i="1" s="1"/>
  <c r="K7187" i="1"/>
  <c r="L7187" i="1" s="1"/>
  <c r="K7188" i="1"/>
  <c r="L7188" i="1" s="1"/>
  <c r="K7189" i="1"/>
  <c r="L7189" i="1" s="1"/>
  <c r="K7190" i="1"/>
  <c r="L7190" i="1" s="1"/>
  <c r="K7191" i="1"/>
  <c r="L7191" i="1" s="1"/>
  <c r="K7192" i="1"/>
  <c r="L7192" i="1" s="1"/>
  <c r="K7193" i="1"/>
  <c r="L7193" i="1" s="1"/>
  <c r="K7194" i="1"/>
  <c r="L7194" i="1" s="1"/>
  <c r="K7195" i="1"/>
  <c r="L7195" i="1" s="1"/>
  <c r="K7196" i="1"/>
  <c r="L7196" i="1" s="1"/>
  <c r="K7197" i="1"/>
  <c r="L7197" i="1" s="1"/>
  <c r="K7198" i="1"/>
  <c r="L7198" i="1" s="1"/>
  <c r="K7199" i="1"/>
  <c r="L7199" i="1" s="1"/>
  <c r="K7200" i="1"/>
  <c r="L7200" i="1" s="1"/>
  <c r="K7201" i="1"/>
  <c r="L7201" i="1" s="1"/>
  <c r="H7173" i="1"/>
  <c r="M7191" i="1" l="1"/>
  <c r="M7188" i="1"/>
  <c r="M7175" i="1"/>
  <c r="M7200" i="1"/>
  <c r="M7187" i="1"/>
  <c r="M7184" i="1"/>
  <c r="M7195" i="1"/>
  <c r="M7179" i="1"/>
  <c r="M7199" i="1"/>
  <c r="M7192" i="1"/>
  <c r="M7183" i="1"/>
  <c r="M7176" i="1"/>
  <c r="M7196" i="1"/>
  <c r="M7180" i="1"/>
  <c r="M7201" i="1"/>
  <c r="M7197" i="1"/>
  <c r="M7193" i="1"/>
  <c r="M7189" i="1"/>
  <c r="M7185" i="1"/>
  <c r="M7181" i="1"/>
  <c r="M7177" i="1"/>
  <c r="M7173" i="1"/>
  <c r="M7198" i="1"/>
  <c r="M7194" i="1"/>
  <c r="M7190" i="1"/>
  <c r="M7186" i="1"/>
  <c r="M7182" i="1"/>
  <c r="M7178" i="1"/>
  <c r="M7174" i="1"/>
  <c r="K7162" i="1"/>
  <c r="L7162" i="1" s="1"/>
  <c r="K7163" i="1"/>
  <c r="L7163" i="1" s="1"/>
  <c r="K7164" i="1"/>
  <c r="M7164" i="1" s="1"/>
  <c r="K7165" i="1"/>
  <c r="L7165" i="1" s="1"/>
  <c r="K7166" i="1"/>
  <c r="L7166" i="1" s="1"/>
  <c r="K7167" i="1"/>
  <c r="L7167" i="1" s="1"/>
  <c r="K7168" i="1"/>
  <c r="M7168" i="1" s="1"/>
  <c r="K7169" i="1"/>
  <c r="L7169" i="1" s="1"/>
  <c r="K7170" i="1"/>
  <c r="L7170" i="1" s="1"/>
  <c r="K7171" i="1"/>
  <c r="L7171" i="1" s="1"/>
  <c r="K7172" i="1"/>
  <c r="L7172" i="1" s="1"/>
  <c r="H7164" i="1"/>
  <c r="H7163" i="1"/>
  <c r="L7164" i="1" l="1"/>
  <c r="L7168" i="1"/>
  <c r="M7172" i="1"/>
  <c r="M7165" i="1"/>
  <c r="M7169" i="1"/>
  <c r="M7162" i="1"/>
  <c r="M7170" i="1"/>
  <c r="M7166" i="1"/>
  <c r="M7171" i="1"/>
  <c r="M7167" i="1"/>
  <c r="M7163" i="1"/>
  <c r="K7009" i="1" l="1"/>
  <c r="L7009" i="1" s="1"/>
  <c r="K7010" i="1"/>
  <c r="L7010" i="1" s="1"/>
  <c r="K7011" i="1"/>
  <c r="M7011" i="1" s="1"/>
  <c r="L7011" i="1"/>
  <c r="K7012" i="1"/>
  <c r="L7012" i="1" s="1"/>
  <c r="K7013" i="1"/>
  <c r="L7013" i="1" s="1"/>
  <c r="K7014" i="1"/>
  <c r="L7014" i="1" s="1"/>
  <c r="K7015" i="1"/>
  <c r="L7015" i="1" s="1"/>
  <c r="K7016" i="1"/>
  <c r="L7016" i="1" s="1"/>
  <c r="K7017" i="1"/>
  <c r="L7017" i="1" s="1"/>
  <c r="K7018" i="1"/>
  <c r="L7018" i="1" s="1"/>
  <c r="K7019" i="1"/>
  <c r="L7019" i="1" s="1"/>
  <c r="K7020" i="1"/>
  <c r="L7020" i="1" s="1"/>
  <c r="K7021" i="1"/>
  <c r="L7021" i="1" s="1"/>
  <c r="K7022" i="1"/>
  <c r="M7022" i="1" s="1"/>
  <c r="K7023" i="1"/>
  <c r="L7023" i="1" s="1"/>
  <c r="K7024" i="1"/>
  <c r="L7024" i="1" s="1"/>
  <c r="K7025" i="1"/>
  <c r="L7025" i="1" s="1"/>
  <c r="K7026" i="1"/>
  <c r="L7026" i="1" s="1"/>
  <c r="K7027" i="1"/>
  <c r="L7027" i="1" s="1"/>
  <c r="K7028" i="1"/>
  <c r="L7028" i="1" s="1"/>
  <c r="K7029" i="1"/>
  <c r="L7029" i="1" s="1"/>
  <c r="K7030" i="1"/>
  <c r="L7030" i="1" s="1"/>
  <c r="K7031" i="1"/>
  <c r="L7031" i="1" s="1"/>
  <c r="K7032" i="1"/>
  <c r="L7032" i="1" s="1"/>
  <c r="K7033" i="1"/>
  <c r="L7033" i="1" s="1"/>
  <c r="K7034" i="1"/>
  <c r="L7034" i="1" s="1"/>
  <c r="K7035" i="1"/>
  <c r="L7035" i="1" s="1"/>
  <c r="K7036" i="1"/>
  <c r="L7036" i="1" s="1"/>
  <c r="K7037" i="1"/>
  <c r="L7037" i="1" s="1"/>
  <c r="K7038" i="1"/>
  <c r="M7038" i="1" s="1"/>
  <c r="K7039" i="1"/>
  <c r="L7039" i="1" s="1"/>
  <c r="K7040" i="1"/>
  <c r="L7040" i="1" s="1"/>
  <c r="K7041" i="1"/>
  <c r="M7041" i="1" s="1"/>
  <c r="K7042" i="1"/>
  <c r="L7042" i="1" s="1"/>
  <c r="K7043" i="1"/>
  <c r="L7043" i="1" s="1"/>
  <c r="K7044" i="1"/>
  <c r="L7044" i="1" s="1"/>
  <c r="K7045" i="1"/>
  <c r="L7045" i="1" s="1"/>
  <c r="K7046" i="1"/>
  <c r="L7046" i="1" s="1"/>
  <c r="K7047" i="1"/>
  <c r="L7047" i="1" s="1"/>
  <c r="K7048" i="1"/>
  <c r="L7048" i="1" s="1"/>
  <c r="K7049" i="1"/>
  <c r="L7049" i="1" s="1"/>
  <c r="K7050" i="1"/>
  <c r="L7050" i="1" s="1"/>
  <c r="K7051" i="1"/>
  <c r="L7051" i="1" s="1"/>
  <c r="K7052" i="1"/>
  <c r="L7052" i="1" s="1"/>
  <c r="K7053" i="1"/>
  <c r="M7053" i="1" s="1"/>
  <c r="K7054" i="1"/>
  <c r="L7054" i="1" s="1"/>
  <c r="K7055" i="1"/>
  <c r="L7055" i="1" s="1"/>
  <c r="K7056" i="1"/>
  <c r="L7056" i="1" s="1"/>
  <c r="K7057" i="1"/>
  <c r="L7057" i="1" s="1"/>
  <c r="K7058" i="1"/>
  <c r="L7058" i="1" s="1"/>
  <c r="K7059" i="1"/>
  <c r="L7059" i="1" s="1"/>
  <c r="K7060" i="1"/>
  <c r="L7060" i="1" s="1"/>
  <c r="K7061" i="1"/>
  <c r="L7061" i="1" s="1"/>
  <c r="K7062" i="1"/>
  <c r="L7062" i="1" s="1"/>
  <c r="K7063" i="1"/>
  <c r="L7063" i="1" s="1"/>
  <c r="K7064" i="1"/>
  <c r="L7064" i="1" s="1"/>
  <c r="K7065" i="1"/>
  <c r="L7065" i="1" s="1"/>
  <c r="K7066" i="1"/>
  <c r="L7066" i="1" s="1"/>
  <c r="K7067" i="1"/>
  <c r="L7067" i="1" s="1"/>
  <c r="K7068" i="1"/>
  <c r="L7068" i="1" s="1"/>
  <c r="K7069" i="1"/>
  <c r="M7069" i="1" s="1"/>
  <c r="K7070" i="1"/>
  <c r="L7070" i="1" s="1"/>
  <c r="K7071" i="1"/>
  <c r="L7071" i="1" s="1"/>
  <c r="K7072" i="1"/>
  <c r="L7072" i="1" s="1"/>
  <c r="K7073" i="1"/>
  <c r="L7073" i="1" s="1"/>
  <c r="K7074" i="1"/>
  <c r="L7074" i="1" s="1"/>
  <c r="K7075" i="1"/>
  <c r="L7075" i="1" s="1"/>
  <c r="K7076" i="1"/>
  <c r="L7076" i="1" s="1"/>
  <c r="K7077" i="1"/>
  <c r="L7077" i="1" s="1"/>
  <c r="K7078" i="1"/>
  <c r="L7078" i="1" s="1"/>
  <c r="K7079" i="1"/>
  <c r="L7079" i="1" s="1"/>
  <c r="K7080" i="1"/>
  <c r="L7080" i="1" s="1"/>
  <c r="K7081" i="1"/>
  <c r="L7081" i="1" s="1"/>
  <c r="K7082" i="1"/>
  <c r="L7082" i="1" s="1"/>
  <c r="K7083" i="1"/>
  <c r="M7083" i="1" s="1"/>
  <c r="K7084" i="1"/>
  <c r="L7084" i="1" s="1"/>
  <c r="K7085" i="1"/>
  <c r="L7085" i="1" s="1"/>
  <c r="K7086" i="1"/>
  <c r="L7086" i="1" s="1"/>
  <c r="K7087" i="1"/>
  <c r="L7087" i="1" s="1"/>
  <c r="K7088" i="1"/>
  <c r="L7088" i="1" s="1"/>
  <c r="K7089" i="1"/>
  <c r="L7089" i="1" s="1"/>
  <c r="K7090" i="1"/>
  <c r="L7090" i="1" s="1"/>
  <c r="K7091" i="1"/>
  <c r="L7091" i="1" s="1"/>
  <c r="K7092" i="1"/>
  <c r="L7092" i="1" s="1"/>
  <c r="K7093" i="1"/>
  <c r="L7093" i="1" s="1"/>
  <c r="K7094" i="1"/>
  <c r="L7094" i="1" s="1"/>
  <c r="K7095" i="1"/>
  <c r="L7095" i="1" s="1"/>
  <c r="K7096" i="1"/>
  <c r="L7096" i="1" s="1"/>
  <c r="K7097" i="1"/>
  <c r="L7097" i="1" s="1"/>
  <c r="K7098" i="1"/>
  <c r="M7098" i="1" s="1"/>
  <c r="K7099" i="1"/>
  <c r="L7099" i="1" s="1"/>
  <c r="K7100" i="1"/>
  <c r="L7100" i="1" s="1"/>
  <c r="K7101" i="1"/>
  <c r="L7101" i="1" s="1"/>
  <c r="K7102" i="1"/>
  <c r="M7102" i="1" s="1"/>
  <c r="K7103" i="1"/>
  <c r="L7103" i="1" s="1"/>
  <c r="K7104" i="1"/>
  <c r="L7104" i="1" s="1"/>
  <c r="K7105" i="1"/>
  <c r="L7105" i="1" s="1"/>
  <c r="K7106" i="1"/>
  <c r="L7106" i="1" s="1"/>
  <c r="K7107" i="1"/>
  <c r="L7107" i="1" s="1"/>
  <c r="K7108" i="1"/>
  <c r="L7108" i="1" s="1"/>
  <c r="K7109" i="1"/>
  <c r="L7109" i="1" s="1"/>
  <c r="K7110" i="1"/>
  <c r="M7110" i="1" s="1"/>
  <c r="K7111" i="1"/>
  <c r="L7111" i="1" s="1"/>
  <c r="K7112" i="1"/>
  <c r="L7112" i="1" s="1"/>
  <c r="K7113" i="1"/>
  <c r="L7113" i="1" s="1"/>
  <c r="K7114" i="1"/>
  <c r="M7114" i="1" s="1"/>
  <c r="K7115" i="1"/>
  <c r="M7115" i="1" s="1"/>
  <c r="K7116" i="1"/>
  <c r="L7116" i="1" s="1"/>
  <c r="K7117" i="1"/>
  <c r="L7117" i="1" s="1"/>
  <c r="K7118" i="1"/>
  <c r="M7118" i="1" s="1"/>
  <c r="K7119" i="1"/>
  <c r="M7119" i="1" s="1"/>
  <c r="K7120" i="1"/>
  <c r="L7120" i="1" s="1"/>
  <c r="K7121" i="1"/>
  <c r="L7121" i="1" s="1"/>
  <c r="K7122" i="1"/>
  <c r="M7122" i="1" s="1"/>
  <c r="K7123" i="1"/>
  <c r="L7123" i="1" s="1"/>
  <c r="K7124" i="1"/>
  <c r="L7124" i="1" s="1"/>
  <c r="K7125" i="1"/>
  <c r="L7125" i="1" s="1"/>
  <c r="K7126" i="1"/>
  <c r="M7126" i="1" s="1"/>
  <c r="K7127" i="1"/>
  <c r="L7127" i="1" s="1"/>
  <c r="K7128" i="1"/>
  <c r="L7128" i="1" s="1"/>
  <c r="K7129" i="1"/>
  <c r="L7129" i="1" s="1"/>
  <c r="K7130" i="1"/>
  <c r="M7130" i="1" s="1"/>
  <c r="K7131" i="1"/>
  <c r="M7131" i="1" s="1"/>
  <c r="K7132" i="1"/>
  <c r="L7132" i="1" s="1"/>
  <c r="K7133" i="1"/>
  <c r="L7133" i="1" s="1"/>
  <c r="K7134" i="1"/>
  <c r="M7134" i="1" s="1"/>
  <c r="K7135" i="1"/>
  <c r="L7135" i="1" s="1"/>
  <c r="K7136" i="1"/>
  <c r="L7136" i="1" s="1"/>
  <c r="K7137" i="1"/>
  <c r="L7137" i="1" s="1"/>
  <c r="K7138" i="1"/>
  <c r="M7138" i="1" s="1"/>
  <c r="K7139" i="1"/>
  <c r="L7139" i="1" s="1"/>
  <c r="K7140" i="1"/>
  <c r="L7140" i="1" s="1"/>
  <c r="K7141" i="1"/>
  <c r="M7141" i="1" s="1"/>
  <c r="K7142" i="1"/>
  <c r="M7142" i="1" s="1"/>
  <c r="K7143" i="1"/>
  <c r="L7143" i="1" s="1"/>
  <c r="K7144" i="1"/>
  <c r="L7144" i="1" s="1"/>
  <c r="K7145" i="1"/>
  <c r="M7145" i="1" s="1"/>
  <c r="K7146" i="1"/>
  <c r="M7146" i="1" s="1"/>
  <c r="K7147" i="1"/>
  <c r="L7147" i="1" s="1"/>
  <c r="K7148" i="1"/>
  <c r="L7148" i="1" s="1"/>
  <c r="K7149" i="1"/>
  <c r="M7149" i="1" s="1"/>
  <c r="K7150" i="1"/>
  <c r="L7150" i="1" s="1"/>
  <c r="K7151" i="1"/>
  <c r="L7151" i="1" s="1"/>
  <c r="K7152" i="1"/>
  <c r="L7152" i="1" s="1"/>
  <c r="K7153" i="1"/>
  <c r="M7153" i="1" s="1"/>
  <c r="K7154" i="1"/>
  <c r="M7154" i="1" s="1"/>
  <c r="K7155" i="1"/>
  <c r="L7155" i="1" s="1"/>
  <c r="K7156" i="1"/>
  <c r="M7156" i="1" s="1"/>
  <c r="K7157" i="1"/>
  <c r="L7157" i="1" s="1"/>
  <c r="K7158" i="1"/>
  <c r="L7158" i="1" s="1"/>
  <c r="K7159" i="1"/>
  <c r="L7159" i="1" s="1"/>
  <c r="K7160" i="1"/>
  <c r="M7160" i="1" s="1"/>
  <c r="K7161" i="1"/>
  <c r="M7161" i="1" s="1"/>
  <c r="M7039" i="1" l="1"/>
  <c r="L7041" i="1"/>
  <c r="M7027" i="1"/>
  <c r="M7058" i="1"/>
  <c r="M7030" i="1"/>
  <c r="L7126" i="1"/>
  <c r="M7123" i="1"/>
  <c r="L7083" i="1"/>
  <c r="M7080" i="1"/>
  <c r="M7157" i="1"/>
  <c r="L7102" i="1"/>
  <c r="M7099" i="1"/>
  <c r="L7146" i="1"/>
  <c r="L7142" i="1"/>
  <c r="L7119" i="1"/>
  <c r="M7090" i="1"/>
  <c r="M7087" i="1"/>
  <c r="M7073" i="1"/>
  <c r="M7057" i="1"/>
  <c r="M7035" i="1"/>
  <c r="L7022" i="1"/>
  <c r="M7019" i="1"/>
  <c r="L7161" i="1"/>
  <c r="L7069" i="1"/>
  <c r="M7066" i="1"/>
  <c r="M7054" i="1"/>
  <c r="M7150" i="1"/>
  <c r="M7095" i="1"/>
  <c r="M7106" i="1"/>
  <c r="M7103" i="1"/>
  <c r="M7045" i="1"/>
  <c r="M7042" i="1"/>
  <c r="M7135" i="1"/>
  <c r="L7098" i="1"/>
  <c r="M7086" i="1"/>
  <c r="M7070" i="1"/>
  <c r="M7061" i="1"/>
  <c r="L7038" i="1"/>
  <c r="M7026" i="1"/>
  <c r="L7154" i="1"/>
  <c r="L7115" i="1"/>
  <c r="M7084" i="1"/>
  <c r="M7076" i="1"/>
  <c r="L7053" i="1"/>
  <c r="M7050" i="1"/>
  <c r="M7023" i="1"/>
  <c r="M7015" i="1"/>
  <c r="M7094" i="1"/>
  <c r="M7079" i="1"/>
  <c r="M7065" i="1"/>
  <c r="M7049" i="1"/>
  <c r="M7034" i="1"/>
  <c r="M7012" i="1"/>
  <c r="L7131" i="1"/>
  <c r="L7122" i="1"/>
  <c r="L7110" i="1"/>
  <c r="M7107" i="1"/>
  <c r="M7091" i="1"/>
  <c r="M7077" i="1"/>
  <c r="M7062" i="1"/>
  <c r="M7046" i="1"/>
  <c r="M7031" i="1"/>
  <c r="M7016" i="1"/>
  <c r="M7158" i="1"/>
  <c r="M7155" i="1"/>
  <c r="M7151" i="1"/>
  <c r="M7147" i="1"/>
  <c r="M7143" i="1"/>
  <c r="M7139" i="1"/>
  <c r="M7136" i="1"/>
  <c r="L7130" i="1"/>
  <c r="M7127" i="1"/>
  <c r="L7114" i="1"/>
  <c r="M7111" i="1"/>
  <c r="L7160" i="1"/>
  <c r="L7156" i="1"/>
  <c r="L7153" i="1"/>
  <c r="L7149" i="1"/>
  <c r="L7145" i="1"/>
  <c r="L7141" i="1"/>
  <c r="L7138" i="1"/>
  <c r="L7134" i="1"/>
  <c r="L7118" i="1"/>
  <c r="M7132" i="1"/>
  <c r="M7128" i="1"/>
  <c r="M7124" i="1"/>
  <c r="M7120" i="1"/>
  <c r="M7116" i="1"/>
  <c r="M7112" i="1"/>
  <c r="M7108" i="1"/>
  <c r="M7104" i="1"/>
  <c r="M7100" i="1"/>
  <c r="M7096" i="1"/>
  <c r="M7092" i="1"/>
  <c r="M7088" i="1"/>
  <c r="M7081" i="1"/>
  <c r="M7078" i="1"/>
  <c r="M7074" i="1"/>
  <c r="M7071" i="1"/>
  <c r="M7067" i="1"/>
  <c r="M7063" i="1"/>
  <c r="M7059" i="1"/>
  <c r="M7055" i="1"/>
  <c r="M7051" i="1"/>
  <c r="M7047" i="1"/>
  <c r="M7043" i="1"/>
  <c r="M7036" i="1"/>
  <c r="M7032" i="1"/>
  <c r="M7028" i="1"/>
  <c r="M7024" i="1"/>
  <c r="M7020" i="1"/>
  <c r="M7017" i="1"/>
  <c r="M7013" i="1"/>
  <c r="M7009" i="1"/>
  <c r="M7159" i="1"/>
  <c r="M7152" i="1"/>
  <c r="M7148" i="1"/>
  <c r="M7144" i="1"/>
  <c r="M7140" i="1"/>
  <c r="M7137" i="1"/>
  <c r="M7133" i="1"/>
  <c r="M7129" i="1"/>
  <c r="M7125" i="1"/>
  <c r="M7121" i="1"/>
  <c r="M7117" i="1"/>
  <c r="M7113" i="1"/>
  <c r="M7109" i="1"/>
  <c r="M7105" i="1"/>
  <c r="M7101" i="1"/>
  <c r="M7097" i="1"/>
  <c r="M7093" i="1"/>
  <c r="M7089" i="1"/>
  <c r="M7085" i="1"/>
  <c r="M7082" i="1"/>
  <c r="M7075" i="1"/>
  <c r="M7072" i="1"/>
  <c r="M7068" i="1"/>
  <c r="M7064" i="1"/>
  <c r="M7060" i="1"/>
  <c r="M7056" i="1"/>
  <c r="M7052" i="1"/>
  <c r="M7048" i="1"/>
  <c r="M7044" i="1"/>
  <c r="M7040" i="1"/>
  <c r="M7037" i="1"/>
  <c r="M7033" i="1"/>
  <c r="M7029" i="1"/>
  <c r="M7025" i="1"/>
  <c r="M7021" i="1"/>
  <c r="M7018" i="1"/>
  <c r="M7014" i="1"/>
  <c r="M7010" i="1"/>
  <c r="K6973" i="1" l="1"/>
  <c r="L6973" i="1" s="1"/>
  <c r="K6974" i="1"/>
  <c r="L6974" i="1" s="1"/>
  <c r="K6975" i="1"/>
  <c r="M6975" i="1" s="1"/>
  <c r="L6975" i="1"/>
  <c r="K6976" i="1"/>
  <c r="L6976" i="1" s="1"/>
  <c r="K6977" i="1"/>
  <c r="L6977" i="1" s="1"/>
  <c r="K6978" i="1"/>
  <c r="L6978" i="1" s="1"/>
  <c r="K6979" i="1"/>
  <c r="M6979" i="1" s="1"/>
  <c r="K6980" i="1"/>
  <c r="M6980" i="1" s="1"/>
  <c r="K6981" i="1"/>
  <c r="L6981" i="1" s="1"/>
  <c r="K6982" i="1"/>
  <c r="L6982" i="1" s="1"/>
  <c r="K6983" i="1"/>
  <c r="M6983" i="1" s="1"/>
  <c r="K6984" i="1"/>
  <c r="L6984" i="1" s="1"/>
  <c r="K6985" i="1"/>
  <c r="L6985" i="1" s="1"/>
  <c r="K6986" i="1"/>
  <c r="L6986" i="1" s="1"/>
  <c r="K6987" i="1"/>
  <c r="M6987" i="1" s="1"/>
  <c r="K6988" i="1"/>
  <c r="L6988" i="1" s="1"/>
  <c r="K6989" i="1"/>
  <c r="L6989" i="1" s="1"/>
  <c r="K6990" i="1"/>
  <c r="L6990" i="1" s="1"/>
  <c r="K6991" i="1"/>
  <c r="M6991" i="1" s="1"/>
  <c r="K6992" i="1"/>
  <c r="L6992" i="1" s="1"/>
  <c r="K6993" i="1"/>
  <c r="L6993" i="1" s="1"/>
  <c r="K6994" i="1"/>
  <c r="L6994" i="1" s="1"/>
  <c r="K6995" i="1"/>
  <c r="M6995" i="1" s="1"/>
  <c r="K6996" i="1"/>
  <c r="L6996" i="1" s="1"/>
  <c r="K6997" i="1"/>
  <c r="L6997" i="1" s="1"/>
  <c r="K6998" i="1"/>
  <c r="L6998" i="1" s="1"/>
  <c r="K6999" i="1"/>
  <c r="M6999" i="1" s="1"/>
  <c r="K7000" i="1"/>
  <c r="L7000" i="1" s="1"/>
  <c r="K7001" i="1"/>
  <c r="L7001" i="1" s="1"/>
  <c r="K7002" i="1"/>
  <c r="L7002" i="1" s="1"/>
  <c r="K7003" i="1"/>
  <c r="M7003" i="1" s="1"/>
  <c r="K7004" i="1"/>
  <c r="L7004" i="1" s="1"/>
  <c r="K7005" i="1"/>
  <c r="L7005" i="1" s="1"/>
  <c r="K7006" i="1"/>
  <c r="L7006" i="1" s="1"/>
  <c r="K7007" i="1"/>
  <c r="M7007" i="1" s="1"/>
  <c r="K7008" i="1"/>
  <c r="L7008" i="1" s="1"/>
  <c r="M6988" i="1" l="1"/>
  <c r="M7004" i="1"/>
  <c r="M7001" i="1"/>
  <c r="M6996" i="1"/>
  <c r="M6993" i="1"/>
  <c r="L6979" i="1"/>
  <c r="M6976" i="1"/>
  <c r="M7008" i="1"/>
  <c r="M7005" i="1"/>
  <c r="M7000" i="1"/>
  <c r="M6997" i="1"/>
  <c r="M6992" i="1"/>
  <c r="L6987" i="1"/>
  <c r="L6980" i="1"/>
  <c r="L6983" i="1"/>
  <c r="M6984" i="1"/>
  <c r="L7007" i="1"/>
  <c r="L7003" i="1"/>
  <c r="L6999" i="1"/>
  <c r="L6995" i="1"/>
  <c r="L6991" i="1"/>
  <c r="M6989" i="1"/>
  <c r="M6985" i="1"/>
  <c r="M6981" i="1"/>
  <c r="M6977" i="1"/>
  <c r="M6973" i="1"/>
  <c r="M7006" i="1"/>
  <c r="M7002" i="1"/>
  <c r="M6998" i="1"/>
  <c r="M6994" i="1"/>
  <c r="M6990" i="1"/>
  <c r="M6986" i="1"/>
  <c r="M6982" i="1"/>
  <c r="M6978" i="1"/>
  <c r="M6974" i="1"/>
  <c r="K6971" i="1"/>
  <c r="L6971" i="1" s="1"/>
  <c r="K6972" i="1"/>
  <c r="L6972" i="1" s="1"/>
  <c r="M6971" i="1" l="1"/>
  <c r="M6972" i="1"/>
  <c r="K6970" i="1"/>
  <c r="M6970" i="1" s="1"/>
  <c r="L6970" i="1" l="1"/>
  <c r="K6969" i="1"/>
  <c r="M6969" i="1" s="1"/>
  <c r="L6969" i="1" l="1"/>
  <c r="K6812" i="1"/>
  <c r="L6812" i="1" s="1"/>
  <c r="K6813" i="1"/>
  <c r="L6813" i="1" s="1"/>
  <c r="K6814" i="1"/>
  <c r="M6814" i="1" s="1"/>
  <c r="K6815" i="1"/>
  <c r="M6815" i="1" s="1"/>
  <c r="K6816" i="1"/>
  <c r="L6816" i="1" s="1"/>
  <c r="K6817" i="1"/>
  <c r="L6817" i="1" s="1"/>
  <c r="K6818" i="1"/>
  <c r="M6818" i="1" s="1"/>
  <c r="K6819" i="1"/>
  <c r="M6819" i="1" s="1"/>
  <c r="K6820" i="1"/>
  <c r="L6820" i="1" s="1"/>
  <c r="K6821" i="1"/>
  <c r="M6821" i="1" s="1"/>
  <c r="K6822" i="1"/>
  <c r="M6822" i="1" s="1"/>
  <c r="K6823" i="1"/>
  <c r="L6823" i="1" s="1"/>
  <c r="K6824" i="1"/>
  <c r="L6824" i="1" s="1"/>
  <c r="K6825" i="1"/>
  <c r="M6825" i="1" s="1"/>
  <c r="K6826" i="1"/>
  <c r="M6826" i="1" s="1"/>
  <c r="K6827" i="1"/>
  <c r="L6827" i="1" s="1"/>
  <c r="K6828" i="1"/>
  <c r="L6828" i="1" s="1"/>
  <c r="K6829" i="1"/>
  <c r="M6829" i="1" s="1"/>
  <c r="K6830" i="1"/>
  <c r="M6830" i="1" s="1"/>
  <c r="K6831" i="1"/>
  <c r="L6831" i="1" s="1"/>
  <c r="K6832" i="1"/>
  <c r="L6832" i="1" s="1"/>
  <c r="K6833" i="1"/>
  <c r="M6833" i="1" s="1"/>
  <c r="K6834" i="1"/>
  <c r="M6834" i="1" s="1"/>
  <c r="K6835" i="1"/>
  <c r="L6835" i="1" s="1"/>
  <c r="K6836" i="1"/>
  <c r="L6836" i="1" s="1"/>
  <c r="K6837" i="1"/>
  <c r="M6837" i="1" s="1"/>
  <c r="K6838" i="1"/>
  <c r="M6838" i="1" s="1"/>
  <c r="K6839" i="1"/>
  <c r="L6839" i="1" s="1"/>
  <c r="K6840" i="1"/>
  <c r="M6840" i="1" s="1"/>
  <c r="K6841" i="1"/>
  <c r="M6841" i="1" s="1"/>
  <c r="K6842" i="1"/>
  <c r="L6842" i="1" s="1"/>
  <c r="K6843" i="1"/>
  <c r="L6843" i="1" s="1"/>
  <c r="K6844" i="1"/>
  <c r="M6844" i="1" s="1"/>
  <c r="K6845" i="1"/>
  <c r="L6845" i="1" s="1"/>
  <c r="K6846" i="1"/>
  <c r="M6846" i="1" s="1"/>
  <c r="K6847" i="1"/>
  <c r="M6847" i="1" s="1"/>
  <c r="K6848" i="1"/>
  <c r="L6848" i="1" s="1"/>
  <c r="K6849" i="1"/>
  <c r="L6849" i="1" s="1"/>
  <c r="K6850" i="1"/>
  <c r="M6850" i="1" s="1"/>
  <c r="K6851" i="1"/>
  <c r="M6851" i="1" s="1"/>
  <c r="K6852" i="1"/>
  <c r="L6852" i="1" s="1"/>
  <c r="K6853" i="1"/>
  <c r="L6853" i="1" s="1"/>
  <c r="K6854" i="1"/>
  <c r="M6854" i="1" s="1"/>
  <c r="K6855" i="1"/>
  <c r="M6855" i="1" s="1"/>
  <c r="K6856" i="1"/>
  <c r="L6856" i="1" s="1"/>
  <c r="K6857" i="1"/>
  <c r="L6857" i="1" s="1"/>
  <c r="K6858" i="1"/>
  <c r="M6858" i="1" s="1"/>
  <c r="K6859" i="1"/>
  <c r="M6859" i="1" s="1"/>
  <c r="K6860" i="1"/>
  <c r="L6860" i="1" s="1"/>
  <c r="K6861" i="1"/>
  <c r="L6861" i="1" s="1"/>
  <c r="K6862" i="1"/>
  <c r="M6862" i="1" s="1"/>
  <c r="K6863" i="1"/>
  <c r="M6863" i="1" s="1"/>
  <c r="K6864" i="1"/>
  <c r="L6864" i="1" s="1"/>
  <c r="K6865" i="1"/>
  <c r="L6865" i="1" s="1"/>
  <c r="K6866" i="1"/>
  <c r="M6866" i="1" s="1"/>
  <c r="K6867" i="1"/>
  <c r="M6867" i="1" s="1"/>
  <c r="K6868" i="1"/>
  <c r="L6868" i="1" s="1"/>
  <c r="K6869" i="1"/>
  <c r="L6869" i="1" s="1"/>
  <c r="K6870" i="1"/>
  <c r="M6870" i="1" s="1"/>
  <c r="K6871" i="1"/>
  <c r="M6871" i="1" s="1"/>
  <c r="K6872" i="1"/>
  <c r="L6872" i="1" s="1"/>
  <c r="K6873" i="1"/>
  <c r="L6873" i="1" s="1"/>
  <c r="K6874" i="1"/>
  <c r="M6874" i="1" s="1"/>
  <c r="K6875" i="1"/>
  <c r="M6875" i="1" s="1"/>
  <c r="K6876" i="1"/>
  <c r="L6876" i="1" s="1"/>
  <c r="K6877" i="1"/>
  <c r="L6877" i="1" s="1"/>
  <c r="K6878" i="1"/>
  <c r="M6878" i="1" s="1"/>
  <c r="K6879" i="1"/>
  <c r="M6879" i="1" s="1"/>
  <c r="K6880" i="1"/>
  <c r="L6880" i="1" s="1"/>
  <c r="K6881" i="1"/>
  <c r="L6881" i="1" s="1"/>
  <c r="K6882" i="1"/>
  <c r="M6882" i="1" s="1"/>
  <c r="K6883" i="1"/>
  <c r="M6883" i="1" s="1"/>
  <c r="K6884" i="1"/>
  <c r="L6884" i="1" s="1"/>
  <c r="K6885" i="1"/>
  <c r="L6885" i="1" s="1"/>
  <c r="K6886" i="1"/>
  <c r="M6886" i="1" s="1"/>
  <c r="K6887" i="1"/>
  <c r="M6887" i="1" s="1"/>
  <c r="K6888" i="1"/>
  <c r="L6888" i="1" s="1"/>
  <c r="K6889" i="1"/>
  <c r="L6889" i="1" s="1"/>
  <c r="K6890" i="1"/>
  <c r="M6890" i="1" s="1"/>
  <c r="K6891" i="1"/>
  <c r="M6891" i="1" s="1"/>
  <c r="K6892" i="1"/>
  <c r="L6892" i="1" s="1"/>
  <c r="K6893" i="1"/>
  <c r="L6893" i="1" s="1"/>
  <c r="K6894" i="1"/>
  <c r="M6894" i="1" s="1"/>
  <c r="K6895" i="1"/>
  <c r="M6895" i="1" s="1"/>
  <c r="K6896" i="1"/>
  <c r="L6896" i="1" s="1"/>
  <c r="K6897" i="1"/>
  <c r="L6897" i="1" s="1"/>
  <c r="K6898" i="1"/>
  <c r="M6898" i="1" s="1"/>
  <c r="K6899" i="1"/>
  <c r="L6899" i="1" s="1"/>
  <c r="K6900" i="1"/>
  <c r="M6900" i="1" s="1"/>
  <c r="K6901" i="1"/>
  <c r="L6901" i="1" s="1"/>
  <c r="K6902" i="1"/>
  <c r="M6902" i="1" s="1"/>
  <c r="K6903" i="1"/>
  <c r="L6903" i="1" s="1"/>
  <c r="K6904" i="1"/>
  <c r="L6904" i="1" s="1"/>
  <c r="K6905" i="1"/>
  <c r="L6905" i="1" s="1"/>
  <c r="K6906" i="1"/>
  <c r="M6906" i="1" s="1"/>
  <c r="K6907" i="1"/>
  <c r="L6907" i="1" s="1"/>
  <c r="K6908" i="1"/>
  <c r="L6908" i="1" s="1"/>
  <c r="K6909" i="1"/>
  <c r="L6909" i="1" s="1"/>
  <c r="K6910" i="1"/>
  <c r="M6910" i="1" s="1"/>
  <c r="K6911" i="1"/>
  <c r="M6911" i="1" s="1"/>
  <c r="K6912" i="1"/>
  <c r="L6912" i="1" s="1"/>
  <c r="K6913" i="1"/>
  <c r="L6913" i="1" s="1"/>
  <c r="K6914" i="1"/>
  <c r="M6914" i="1" s="1"/>
  <c r="K6915" i="1"/>
  <c r="L6915" i="1" s="1"/>
  <c r="K6916" i="1"/>
  <c r="M6916" i="1" s="1"/>
  <c r="K6917" i="1"/>
  <c r="L6917" i="1" s="1"/>
  <c r="K6918" i="1"/>
  <c r="M6918" i="1" s="1"/>
  <c r="K6919" i="1"/>
  <c r="L6919" i="1" s="1"/>
  <c r="K6920" i="1"/>
  <c r="L6920" i="1" s="1"/>
  <c r="K6921" i="1"/>
  <c r="L6921" i="1" s="1"/>
  <c r="K6922" i="1"/>
  <c r="M6922" i="1" s="1"/>
  <c r="K6923" i="1"/>
  <c r="L6923" i="1" s="1"/>
  <c r="K6924" i="1"/>
  <c r="L6924" i="1" s="1"/>
  <c r="K6925" i="1"/>
  <c r="L6925" i="1" s="1"/>
  <c r="K6926" i="1"/>
  <c r="M6926" i="1" s="1"/>
  <c r="K6927" i="1"/>
  <c r="M6927" i="1" s="1"/>
  <c r="K6928" i="1"/>
  <c r="L6928" i="1" s="1"/>
  <c r="K6929" i="1"/>
  <c r="M6929" i="1" s="1"/>
  <c r="K6930" i="1"/>
  <c r="L6930" i="1" s="1"/>
  <c r="K6931" i="1"/>
  <c r="M6931" i="1" s="1"/>
  <c r="K6932" i="1"/>
  <c r="L6932" i="1" s="1"/>
  <c r="K6933" i="1"/>
  <c r="M6933" i="1" s="1"/>
  <c r="K6934" i="1"/>
  <c r="M6934" i="1" s="1"/>
  <c r="K6935" i="1"/>
  <c r="L6935" i="1" s="1"/>
  <c r="K6936" i="1"/>
  <c r="L6936" i="1" s="1"/>
  <c r="K6937" i="1"/>
  <c r="M6937" i="1" s="1"/>
  <c r="K6938" i="1"/>
  <c r="L6938" i="1" s="1"/>
  <c r="K6939" i="1"/>
  <c r="L6939" i="1" s="1"/>
  <c r="K6940" i="1"/>
  <c r="L6940" i="1" s="1"/>
  <c r="K6941" i="1"/>
  <c r="M6941" i="1" s="1"/>
  <c r="K6942" i="1"/>
  <c r="M6942" i="1" s="1"/>
  <c r="K6943" i="1"/>
  <c r="L6943" i="1" s="1"/>
  <c r="K6944" i="1"/>
  <c r="L6944" i="1" s="1"/>
  <c r="K6945" i="1"/>
  <c r="M6945" i="1" s="1"/>
  <c r="K6946" i="1"/>
  <c r="M6946" i="1" s="1"/>
  <c r="K6947" i="1"/>
  <c r="L6947" i="1" s="1"/>
  <c r="K6948" i="1"/>
  <c r="L6948" i="1" s="1"/>
  <c r="K6949" i="1"/>
  <c r="M6949" i="1" s="1"/>
  <c r="K6950" i="1"/>
  <c r="M6950" i="1" s="1"/>
  <c r="K6951" i="1"/>
  <c r="L6951" i="1" s="1"/>
  <c r="K6952" i="1"/>
  <c r="M6952" i="1" s="1"/>
  <c r="K6953" i="1"/>
  <c r="M6953" i="1" s="1"/>
  <c r="K6954" i="1"/>
  <c r="L6954" i="1" s="1"/>
  <c r="K6955" i="1"/>
  <c r="L6955" i="1" s="1"/>
  <c r="K6956" i="1"/>
  <c r="M6956" i="1" s="1"/>
  <c r="K6957" i="1"/>
  <c r="M6957" i="1" s="1"/>
  <c r="K6958" i="1"/>
  <c r="L6958" i="1" s="1"/>
  <c r="K6959" i="1"/>
  <c r="L6959" i="1" s="1"/>
  <c r="K6960" i="1"/>
  <c r="M6960" i="1" s="1"/>
  <c r="K6961" i="1"/>
  <c r="M6961" i="1" s="1"/>
  <c r="K6962" i="1"/>
  <c r="L6962" i="1" s="1"/>
  <c r="K6963" i="1"/>
  <c r="L6963" i="1" s="1"/>
  <c r="K6964" i="1"/>
  <c r="M6964" i="1" s="1"/>
  <c r="K6965" i="1"/>
  <c r="M6965" i="1" s="1"/>
  <c r="K6966" i="1"/>
  <c r="L6966" i="1" s="1"/>
  <c r="K6967" i="1"/>
  <c r="L6967" i="1" s="1"/>
  <c r="K6968" i="1"/>
  <c r="M6968" i="1" s="1"/>
  <c r="M6903" i="1" l="1"/>
  <c r="L6900" i="1"/>
  <c r="L6957" i="1"/>
  <c r="M6954" i="1"/>
  <c r="M6812" i="1"/>
  <c r="M6912" i="1"/>
  <c r="L6929" i="1"/>
  <c r="L6914" i="1"/>
  <c r="M6966" i="1"/>
  <c r="L6942" i="1"/>
  <c r="L6933" i="1"/>
  <c r="L6927" i="1"/>
  <c r="L6918" i="1"/>
  <c r="M6896" i="1"/>
  <c r="L6815" i="1"/>
  <c r="L6934" i="1"/>
  <c r="M6923" i="1"/>
  <c r="M6842" i="1"/>
  <c r="M6962" i="1"/>
  <c r="L6950" i="1"/>
  <c r="M6947" i="1"/>
  <c r="M6919" i="1"/>
  <c r="L6859" i="1"/>
  <c r="M6856" i="1"/>
  <c r="L6830" i="1"/>
  <c r="M6827" i="1"/>
  <c r="M6938" i="1"/>
  <c r="L6961" i="1"/>
  <c r="M6958" i="1"/>
  <c r="L6953" i="1"/>
  <c r="L6946" i="1"/>
  <c r="M6943" i="1"/>
  <c r="M6924" i="1"/>
  <c r="L6911" i="1"/>
  <c r="M6908" i="1"/>
  <c r="M6864" i="1"/>
  <c r="L6851" i="1"/>
  <c r="M6848" i="1"/>
  <c r="L6838" i="1"/>
  <c r="M6835" i="1"/>
  <c r="L6822" i="1"/>
  <c r="M6820" i="1"/>
  <c r="L6931" i="1"/>
  <c r="L6898" i="1"/>
  <c r="L6891" i="1"/>
  <c r="M6888" i="1"/>
  <c r="L6883" i="1"/>
  <c r="M6880" i="1"/>
  <c r="L6875" i="1"/>
  <c r="M6872" i="1"/>
  <c r="L6867" i="1"/>
  <c r="L6965" i="1"/>
  <c r="M6939" i="1"/>
  <c r="M6907" i="1"/>
  <c r="L6916" i="1"/>
  <c r="L6902" i="1"/>
  <c r="L6895" i="1"/>
  <c r="M6892" i="1"/>
  <c r="L6887" i="1"/>
  <c r="M6884" i="1"/>
  <c r="L6879" i="1"/>
  <c r="M6876" i="1"/>
  <c r="L6871" i="1"/>
  <c r="M6868" i="1"/>
  <c r="L6863" i="1"/>
  <c r="M6860" i="1"/>
  <c r="L6855" i="1"/>
  <c r="M6852" i="1"/>
  <c r="L6847" i="1"/>
  <c r="M6845" i="1"/>
  <c r="L6841" i="1"/>
  <c r="M6839" i="1"/>
  <c r="L6834" i="1"/>
  <c r="M6831" i="1"/>
  <c r="L6826" i="1"/>
  <c r="M6823" i="1"/>
  <c r="L6819" i="1"/>
  <c r="M6816" i="1"/>
  <c r="L6968" i="1"/>
  <c r="L6964" i="1"/>
  <c r="L6960" i="1"/>
  <c r="L6956" i="1"/>
  <c r="L6952" i="1"/>
  <c r="L6949" i="1"/>
  <c r="L6945" i="1"/>
  <c r="L6941" i="1"/>
  <c r="M6935" i="1"/>
  <c r="M6930" i="1"/>
  <c r="L6926" i="1"/>
  <c r="M6920" i="1"/>
  <c r="M6915" i="1"/>
  <c r="L6910" i="1"/>
  <c r="M6904" i="1"/>
  <c r="M6899" i="1"/>
  <c r="L6894" i="1"/>
  <c r="L6890" i="1"/>
  <c r="L6886" i="1"/>
  <c r="L6882" i="1"/>
  <c r="L6878" i="1"/>
  <c r="L6874" i="1"/>
  <c r="L6870" i="1"/>
  <c r="L6866" i="1"/>
  <c r="L6862" i="1"/>
  <c r="L6858" i="1"/>
  <c r="L6854" i="1"/>
  <c r="L6850" i="1"/>
  <c r="L6846" i="1"/>
  <c r="L6844" i="1"/>
  <c r="L6840" i="1"/>
  <c r="L6837" i="1"/>
  <c r="L6833" i="1"/>
  <c r="L6829" i="1"/>
  <c r="L6825" i="1"/>
  <c r="L6821" i="1"/>
  <c r="L6818" i="1"/>
  <c r="L6814" i="1"/>
  <c r="L6937" i="1"/>
  <c r="L6922" i="1"/>
  <c r="L6906" i="1"/>
  <c r="M6967" i="1"/>
  <c r="M6963" i="1"/>
  <c r="M6959" i="1"/>
  <c r="M6955" i="1"/>
  <c r="M6951" i="1"/>
  <c r="M6948" i="1"/>
  <c r="M6944" i="1"/>
  <c r="M6940" i="1"/>
  <c r="M6936" i="1"/>
  <c r="M6932" i="1"/>
  <c r="M6928" i="1"/>
  <c r="M6925" i="1"/>
  <c r="M6921" i="1"/>
  <c r="M6917" i="1"/>
  <c r="M6913" i="1"/>
  <c r="M6909" i="1"/>
  <c r="M6905" i="1"/>
  <c r="M6901" i="1"/>
  <c r="M6897" i="1"/>
  <c r="M6893" i="1"/>
  <c r="M6889" i="1"/>
  <c r="M6885" i="1"/>
  <c r="M6881" i="1"/>
  <c r="M6877" i="1"/>
  <c r="M6873" i="1"/>
  <c r="M6869" i="1"/>
  <c r="M6865" i="1"/>
  <c r="M6861" i="1"/>
  <c r="M6857" i="1"/>
  <c r="M6853" i="1"/>
  <c r="M6849" i="1"/>
  <c r="M6843" i="1"/>
  <c r="M6836" i="1"/>
  <c r="M6832" i="1"/>
  <c r="M6828" i="1"/>
  <c r="M6824" i="1"/>
  <c r="M6817" i="1"/>
  <c r="M6813" i="1"/>
  <c r="K6810" i="1"/>
  <c r="M6810" i="1" s="1"/>
  <c r="K6811" i="1"/>
  <c r="L6811" i="1" s="1"/>
  <c r="L6810" i="1" l="1"/>
  <c r="M6811" i="1"/>
  <c r="K6803" i="1" l="1"/>
  <c r="L6803" i="1" s="1"/>
  <c r="K6804" i="1"/>
  <c r="L6804" i="1" s="1"/>
  <c r="K6805" i="1"/>
  <c r="M6805" i="1" s="1"/>
  <c r="K6806" i="1"/>
  <c r="L6806" i="1" s="1"/>
  <c r="K6807" i="1"/>
  <c r="L6807" i="1" s="1"/>
  <c r="K6808" i="1"/>
  <c r="M6808" i="1" s="1"/>
  <c r="K6809" i="1"/>
  <c r="L6809" i="1" s="1"/>
  <c r="L6805" i="1" l="1"/>
  <c r="M6809" i="1"/>
  <c r="M6806" i="1"/>
  <c r="L6808" i="1"/>
  <c r="M6807" i="1"/>
  <c r="M6803" i="1"/>
  <c r="M6804" i="1"/>
  <c r="K6801" i="1" l="1"/>
  <c r="L6801" i="1" s="1"/>
  <c r="K6802" i="1"/>
  <c r="M6802" i="1" s="1"/>
  <c r="L6802" i="1" l="1"/>
  <c r="M6801" i="1"/>
  <c r="K6800" i="1"/>
  <c r="L6800" i="1" s="1"/>
  <c r="M6800" i="1" l="1"/>
  <c r="K6798" i="1"/>
  <c r="M6798" i="1" s="1"/>
  <c r="K6799" i="1"/>
  <c r="L6799" i="1" s="1"/>
  <c r="L6798" i="1" l="1"/>
  <c r="M6799" i="1"/>
  <c r="K6769" i="1"/>
  <c r="L6769" i="1" s="1"/>
  <c r="K6770" i="1"/>
  <c r="L6770" i="1" s="1"/>
  <c r="K6771" i="1"/>
  <c r="M6771" i="1" s="1"/>
  <c r="K6772" i="1"/>
  <c r="L6772" i="1" s="1"/>
  <c r="K6773" i="1"/>
  <c r="L6773" i="1" s="1"/>
  <c r="K6774" i="1"/>
  <c r="L6774" i="1" s="1"/>
  <c r="K6775" i="1"/>
  <c r="M6775" i="1" s="1"/>
  <c r="K6776" i="1"/>
  <c r="L6776" i="1" s="1"/>
  <c r="K6777" i="1"/>
  <c r="L6777" i="1" s="1"/>
  <c r="K6778" i="1"/>
  <c r="L6778" i="1" s="1"/>
  <c r="K6779" i="1"/>
  <c r="M6779" i="1" s="1"/>
  <c r="K6780" i="1"/>
  <c r="L6780" i="1" s="1"/>
  <c r="K6781" i="1"/>
  <c r="L6781" i="1" s="1"/>
  <c r="K6782" i="1"/>
  <c r="L6782" i="1" s="1"/>
  <c r="K6783" i="1"/>
  <c r="M6783" i="1" s="1"/>
  <c r="K6784" i="1"/>
  <c r="L6784" i="1" s="1"/>
  <c r="K6785" i="1"/>
  <c r="L6785" i="1" s="1"/>
  <c r="K6786" i="1"/>
  <c r="L6786" i="1" s="1"/>
  <c r="K6787" i="1"/>
  <c r="M6787" i="1" s="1"/>
  <c r="K6788" i="1"/>
  <c r="L6788" i="1" s="1"/>
  <c r="K6789" i="1"/>
  <c r="L6789" i="1" s="1"/>
  <c r="K6790" i="1"/>
  <c r="L6790" i="1" s="1"/>
  <c r="K6791" i="1"/>
  <c r="M6791" i="1" s="1"/>
  <c r="K6792" i="1"/>
  <c r="L6792" i="1" s="1"/>
  <c r="K6793" i="1"/>
  <c r="L6793" i="1" s="1"/>
  <c r="K6794" i="1"/>
  <c r="L6794" i="1" s="1"/>
  <c r="K6795" i="1"/>
  <c r="M6795" i="1" s="1"/>
  <c r="K6796" i="1"/>
  <c r="L6796" i="1" s="1"/>
  <c r="K6797" i="1"/>
  <c r="L6797" i="1" s="1"/>
  <c r="K6601" i="1"/>
  <c r="L6601" i="1" s="1"/>
  <c r="K6602" i="1"/>
  <c r="L6602" i="1" s="1"/>
  <c r="K6603" i="1"/>
  <c r="L6603" i="1" s="1"/>
  <c r="K6604" i="1"/>
  <c r="L6604" i="1" s="1"/>
  <c r="K6605" i="1"/>
  <c r="L6605" i="1" s="1"/>
  <c r="K6606" i="1"/>
  <c r="L6606" i="1" s="1"/>
  <c r="K6607" i="1"/>
  <c r="L6607" i="1" s="1"/>
  <c r="K6608" i="1"/>
  <c r="L6608" i="1" s="1"/>
  <c r="K6609" i="1"/>
  <c r="L6609" i="1" s="1"/>
  <c r="K6610" i="1"/>
  <c r="L6610" i="1" s="1"/>
  <c r="K6611" i="1"/>
  <c r="L6611" i="1" s="1"/>
  <c r="K6612" i="1"/>
  <c r="L6612" i="1" s="1"/>
  <c r="K6613" i="1"/>
  <c r="L6613" i="1" s="1"/>
  <c r="K6614" i="1"/>
  <c r="M6614" i="1" s="1"/>
  <c r="K6615" i="1"/>
  <c r="L6615" i="1" s="1"/>
  <c r="K6616" i="1"/>
  <c r="L6616" i="1" s="1"/>
  <c r="K6617" i="1"/>
  <c r="L6617" i="1" s="1"/>
  <c r="K6618" i="1"/>
  <c r="L6618" i="1" s="1"/>
  <c r="K6619" i="1"/>
  <c r="L6619" i="1" s="1"/>
  <c r="K6620" i="1"/>
  <c r="L6620" i="1" s="1"/>
  <c r="K6621" i="1"/>
  <c r="L6621" i="1" s="1"/>
  <c r="K6622" i="1"/>
  <c r="L6622" i="1" s="1"/>
  <c r="K6623" i="1"/>
  <c r="L6623" i="1" s="1"/>
  <c r="K6624" i="1"/>
  <c r="L6624" i="1" s="1"/>
  <c r="K6625" i="1"/>
  <c r="L6625" i="1" s="1"/>
  <c r="K6626" i="1"/>
  <c r="L6626" i="1" s="1"/>
  <c r="K6627" i="1"/>
  <c r="L6627" i="1" s="1"/>
  <c r="K6628" i="1"/>
  <c r="L6628" i="1" s="1"/>
  <c r="K6629" i="1"/>
  <c r="L6629" i="1" s="1"/>
  <c r="K6630" i="1"/>
  <c r="M6630" i="1" s="1"/>
  <c r="K6631" i="1"/>
  <c r="L6631" i="1" s="1"/>
  <c r="K6632" i="1"/>
  <c r="L6632" i="1" s="1"/>
  <c r="K6633" i="1"/>
  <c r="L6633" i="1" s="1"/>
  <c r="K6634" i="1"/>
  <c r="L6634" i="1" s="1"/>
  <c r="K6635" i="1"/>
  <c r="L6635" i="1" s="1"/>
  <c r="K6636" i="1"/>
  <c r="L6636" i="1" s="1"/>
  <c r="K6637" i="1"/>
  <c r="L6637" i="1" s="1"/>
  <c r="K6638" i="1"/>
  <c r="L6638" i="1" s="1"/>
  <c r="K6639" i="1"/>
  <c r="L6639" i="1" s="1"/>
  <c r="K6640" i="1"/>
  <c r="L6640" i="1" s="1"/>
  <c r="K6641" i="1"/>
  <c r="L6641" i="1" s="1"/>
  <c r="K6642" i="1"/>
  <c r="L6642" i="1" s="1"/>
  <c r="K6643" i="1"/>
  <c r="L6643" i="1" s="1"/>
  <c r="K6644" i="1"/>
  <c r="L6644" i="1" s="1"/>
  <c r="K6645" i="1"/>
  <c r="M6645" i="1" s="1"/>
  <c r="K6646" i="1"/>
  <c r="L6646" i="1" s="1"/>
  <c r="K6647" i="1"/>
  <c r="L6647" i="1" s="1"/>
  <c r="K6648" i="1"/>
  <c r="L6648" i="1" s="1"/>
  <c r="K6649" i="1"/>
  <c r="L6649" i="1" s="1"/>
  <c r="K6650" i="1"/>
  <c r="L6650" i="1" s="1"/>
  <c r="K6651" i="1"/>
  <c r="L6651" i="1" s="1"/>
  <c r="K6652" i="1"/>
  <c r="L6652" i="1" s="1"/>
  <c r="K6653" i="1"/>
  <c r="L6653" i="1" s="1"/>
  <c r="K6654" i="1"/>
  <c r="L6654" i="1" s="1"/>
  <c r="K6655" i="1"/>
  <c r="M6655" i="1" s="1"/>
  <c r="K6656" i="1"/>
  <c r="L6656" i="1" s="1"/>
  <c r="K6657" i="1"/>
  <c r="L6657" i="1" s="1"/>
  <c r="K6658" i="1"/>
  <c r="L6658" i="1" s="1"/>
  <c r="K6659" i="1"/>
  <c r="L6659" i="1" s="1"/>
  <c r="K6660" i="1"/>
  <c r="L6660" i="1" s="1"/>
  <c r="K6661" i="1"/>
  <c r="L6661" i="1" s="1"/>
  <c r="K6662" i="1"/>
  <c r="L6662" i="1" s="1"/>
  <c r="K6663" i="1"/>
  <c r="L6663" i="1" s="1"/>
  <c r="K6664" i="1"/>
  <c r="L6664" i="1" s="1"/>
  <c r="K6665" i="1"/>
  <c r="L6665" i="1" s="1"/>
  <c r="K6666" i="1"/>
  <c r="L6666" i="1" s="1"/>
  <c r="K6667" i="1"/>
  <c r="L6667" i="1" s="1"/>
  <c r="K6668" i="1"/>
  <c r="L6668" i="1" s="1"/>
  <c r="K6669" i="1"/>
  <c r="L6669" i="1" s="1"/>
  <c r="K6670" i="1"/>
  <c r="L6670" i="1" s="1"/>
  <c r="K6671" i="1"/>
  <c r="M6671" i="1" s="1"/>
  <c r="K6672" i="1"/>
  <c r="L6672" i="1" s="1"/>
  <c r="K6673" i="1"/>
  <c r="L6673" i="1" s="1"/>
  <c r="K6674" i="1"/>
  <c r="L6674" i="1" s="1"/>
  <c r="K6675" i="1"/>
  <c r="L6675" i="1" s="1"/>
  <c r="K6676" i="1"/>
  <c r="L6676" i="1" s="1"/>
  <c r="K6677" i="1"/>
  <c r="L6677" i="1" s="1"/>
  <c r="K6678" i="1"/>
  <c r="L6678" i="1" s="1"/>
  <c r="K6679" i="1"/>
  <c r="M6679" i="1" s="1"/>
  <c r="K6680" i="1"/>
  <c r="L6680" i="1" s="1"/>
  <c r="K6681" i="1"/>
  <c r="L6681" i="1" s="1"/>
  <c r="K6682" i="1"/>
  <c r="L6682" i="1" s="1"/>
  <c r="K6683" i="1"/>
  <c r="L6683" i="1" s="1"/>
  <c r="K6684" i="1"/>
  <c r="L6684" i="1" s="1"/>
  <c r="K6685" i="1"/>
  <c r="L6685" i="1" s="1"/>
  <c r="K6686" i="1"/>
  <c r="L6686" i="1" s="1"/>
  <c r="K6687" i="1"/>
  <c r="M6687" i="1" s="1"/>
  <c r="K6688" i="1"/>
  <c r="L6688" i="1" s="1"/>
  <c r="K6689" i="1"/>
  <c r="L6689" i="1" s="1"/>
  <c r="K6690" i="1"/>
  <c r="L6690" i="1" s="1"/>
  <c r="K6691" i="1"/>
  <c r="L6691" i="1" s="1"/>
  <c r="K6692" i="1"/>
  <c r="M6692" i="1" s="1"/>
  <c r="K6693" i="1"/>
  <c r="L6693" i="1" s="1"/>
  <c r="K6694" i="1"/>
  <c r="L6694" i="1" s="1"/>
  <c r="K6695" i="1"/>
  <c r="M6695" i="1" s="1"/>
  <c r="K6696" i="1"/>
  <c r="L6696" i="1" s="1"/>
  <c r="K6697" i="1"/>
  <c r="L6697" i="1" s="1"/>
  <c r="K6698" i="1"/>
  <c r="L6698" i="1" s="1"/>
  <c r="K6699" i="1"/>
  <c r="M6699" i="1" s="1"/>
  <c r="K6700" i="1"/>
  <c r="L6700" i="1" s="1"/>
  <c r="K6701" i="1"/>
  <c r="L6701" i="1" s="1"/>
  <c r="K6702" i="1"/>
  <c r="L6702" i="1" s="1"/>
  <c r="K6703" i="1"/>
  <c r="M6703" i="1" s="1"/>
  <c r="K6704" i="1"/>
  <c r="M6704" i="1" s="1"/>
  <c r="K6705" i="1"/>
  <c r="L6705" i="1" s="1"/>
  <c r="K6706" i="1"/>
  <c r="L6706" i="1" s="1"/>
  <c r="K6707" i="1"/>
  <c r="M6707" i="1" s="1"/>
  <c r="K6708" i="1"/>
  <c r="L6708" i="1" s="1"/>
  <c r="K6709" i="1"/>
  <c r="L6709" i="1" s="1"/>
  <c r="K6710" i="1"/>
  <c r="L6710" i="1" s="1"/>
  <c r="K6711" i="1"/>
  <c r="M6711" i="1" s="1"/>
  <c r="K6712" i="1"/>
  <c r="L6712" i="1" s="1"/>
  <c r="K6713" i="1"/>
  <c r="L6713" i="1" s="1"/>
  <c r="K6714" i="1"/>
  <c r="L6714" i="1" s="1"/>
  <c r="K6715" i="1"/>
  <c r="M6715" i="1" s="1"/>
  <c r="K6716" i="1"/>
  <c r="L6716" i="1" s="1"/>
  <c r="K6717" i="1"/>
  <c r="L6717" i="1" s="1"/>
  <c r="K6718" i="1"/>
  <c r="L6718" i="1" s="1"/>
  <c r="K6719" i="1"/>
  <c r="M6719" i="1" s="1"/>
  <c r="K6720" i="1"/>
  <c r="L6720" i="1" s="1"/>
  <c r="K6721" i="1"/>
  <c r="L6721" i="1" s="1"/>
  <c r="K6722" i="1"/>
  <c r="L6722" i="1" s="1"/>
  <c r="K6723" i="1"/>
  <c r="M6723" i="1" s="1"/>
  <c r="K6724" i="1"/>
  <c r="M6724" i="1" s="1"/>
  <c r="K6725" i="1"/>
  <c r="L6725" i="1" s="1"/>
  <c r="K6726" i="1"/>
  <c r="L6726" i="1" s="1"/>
  <c r="K6727" i="1"/>
  <c r="M6727" i="1" s="1"/>
  <c r="K6728" i="1"/>
  <c r="L6728" i="1" s="1"/>
  <c r="K6729" i="1"/>
  <c r="M6729" i="1" s="1"/>
  <c r="K6730" i="1"/>
  <c r="L6730" i="1" s="1"/>
  <c r="K6731" i="1"/>
  <c r="M6731" i="1" s="1"/>
  <c r="K6732" i="1"/>
  <c r="L6732" i="1" s="1"/>
  <c r="K6733" i="1"/>
  <c r="L6733" i="1" s="1"/>
  <c r="K6734" i="1"/>
  <c r="L6734" i="1" s="1"/>
  <c r="K6735" i="1"/>
  <c r="M6735" i="1" s="1"/>
  <c r="K6736" i="1"/>
  <c r="L6736" i="1" s="1"/>
  <c r="K6737" i="1"/>
  <c r="L6737" i="1" s="1"/>
  <c r="K6738" i="1"/>
  <c r="L6738" i="1" s="1"/>
  <c r="K6739" i="1"/>
  <c r="M6739" i="1" s="1"/>
  <c r="K6740" i="1"/>
  <c r="L6740" i="1" s="1"/>
  <c r="K6741" i="1"/>
  <c r="L6741" i="1" s="1"/>
  <c r="K6742" i="1"/>
  <c r="L6742" i="1" s="1"/>
  <c r="K6743" i="1"/>
  <c r="M6743" i="1" s="1"/>
  <c r="K6744" i="1"/>
  <c r="L6744" i="1" s="1"/>
  <c r="K6745" i="1"/>
  <c r="L6745" i="1" s="1"/>
  <c r="K6746" i="1"/>
  <c r="L6746" i="1" s="1"/>
  <c r="K6747" i="1"/>
  <c r="M6747" i="1" s="1"/>
  <c r="K6748" i="1"/>
  <c r="L6748" i="1" s="1"/>
  <c r="K6749" i="1"/>
  <c r="L6749" i="1" s="1"/>
  <c r="K6750" i="1"/>
  <c r="L6750" i="1" s="1"/>
  <c r="K6751" i="1"/>
  <c r="M6751" i="1" s="1"/>
  <c r="K6752" i="1"/>
  <c r="L6752" i="1" s="1"/>
  <c r="K6753" i="1"/>
  <c r="L6753" i="1" s="1"/>
  <c r="K6754" i="1"/>
  <c r="L6754" i="1" s="1"/>
  <c r="K6755" i="1"/>
  <c r="M6755" i="1" s="1"/>
  <c r="K6756" i="1"/>
  <c r="L6756" i="1" s="1"/>
  <c r="K6757" i="1"/>
  <c r="L6757" i="1" s="1"/>
  <c r="K6758" i="1"/>
  <c r="L6758" i="1" s="1"/>
  <c r="K6759" i="1"/>
  <c r="M6759" i="1" s="1"/>
  <c r="K6760" i="1"/>
  <c r="M6760" i="1" s="1"/>
  <c r="K6761" i="1"/>
  <c r="L6761" i="1" s="1"/>
  <c r="K6762" i="1"/>
  <c r="L6762" i="1" s="1"/>
  <c r="K6763" i="1"/>
  <c r="M6763" i="1" s="1"/>
  <c r="K6764" i="1"/>
  <c r="M6764" i="1" s="1"/>
  <c r="K6765" i="1"/>
  <c r="L6765" i="1" s="1"/>
  <c r="K6766" i="1"/>
  <c r="L6766" i="1" s="1"/>
  <c r="K6767" i="1"/>
  <c r="M6767" i="1" s="1"/>
  <c r="K6768" i="1"/>
  <c r="M6768" i="1" s="1"/>
  <c r="M6663" i="1" l="1"/>
  <c r="M6708" i="1"/>
  <c r="M6668" i="1"/>
  <c r="M6748" i="1"/>
  <c r="M6745" i="1"/>
  <c r="M6720" i="1"/>
  <c r="M6607" i="1"/>
  <c r="M6792" i="1"/>
  <c r="M6789" i="1"/>
  <c r="M6776" i="1"/>
  <c r="M6773" i="1"/>
  <c r="M6756" i="1"/>
  <c r="M6753" i="1"/>
  <c r="M6740" i="1"/>
  <c r="M6737" i="1"/>
  <c r="L6715" i="1"/>
  <c r="M6712" i="1"/>
  <c r="L6699" i="1"/>
  <c r="M6696" i="1"/>
  <c r="L6645" i="1"/>
  <c r="M6643" i="1"/>
  <c r="M6784" i="1"/>
  <c r="M6781" i="1"/>
  <c r="L6768" i="1"/>
  <c r="L6724" i="1"/>
  <c r="L6704" i="1"/>
  <c r="L6692" i="1"/>
  <c r="M6683" i="1"/>
  <c r="M6660" i="1"/>
  <c r="M6626" i="1"/>
  <c r="M6604" i="1"/>
  <c r="M6732" i="1"/>
  <c r="L6671" i="1"/>
  <c r="M6638" i="1"/>
  <c r="L6614" i="1"/>
  <c r="M6612" i="1"/>
  <c r="L6763" i="1"/>
  <c r="L6760" i="1"/>
  <c r="L6729" i="1"/>
  <c r="L6711" i="1"/>
  <c r="L6703" i="1"/>
  <c r="L6687" i="1"/>
  <c r="M6684" i="1"/>
  <c r="M6635" i="1"/>
  <c r="M6757" i="1"/>
  <c r="M6721" i="1"/>
  <c r="M6716" i="1"/>
  <c r="M6700" i="1"/>
  <c r="M6650" i="1"/>
  <c r="M6622" i="1"/>
  <c r="M6796" i="1"/>
  <c r="M6793" i="1"/>
  <c r="M6788" i="1"/>
  <c r="M6785" i="1"/>
  <c r="M6780" i="1"/>
  <c r="M6777" i="1"/>
  <c r="M6772" i="1"/>
  <c r="M6769" i="1"/>
  <c r="L6767" i="1"/>
  <c r="L6764" i="1"/>
  <c r="L6759" i="1"/>
  <c r="M6752" i="1"/>
  <c r="M6749" i="1"/>
  <c r="M6744" i="1"/>
  <c r="M6741" i="1"/>
  <c r="M6736" i="1"/>
  <c r="L6731" i="1"/>
  <c r="M6725" i="1"/>
  <c r="L6723" i="1"/>
  <c r="L6707" i="1"/>
  <c r="L6679" i="1"/>
  <c r="M6676" i="1"/>
  <c r="M6667" i="1"/>
  <c r="L6655" i="1"/>
  <c r="M6652" i="1"/>
  <c r="M6647" i="1"/>
  <c r="M6642" i="1"/>
  <c r="L6630" i="1"/>
  <c r="M6627" i="1"/>
  <c r="M6619" i="1"/>
  <c r="M6611" i="1"/>
  <c r="M6765" i="1"/>
  <c r="M6761" i="1"/>
  <c r="L6727" i="1"/>
  <c r="M6680" i="1"/>
  <c r="M6664" i="1"/>
  <c r="M6651" i="1"/>
  <c r="M6639" i="1"/>
  <c r="M6623" i="1"/>
  <c r="M6608" i="1"/>
  <c r="M6733" i="1"/>
  <c r="M6728" i="1"/>
  <c r="M6717" i="1"/>
  <c r="M6691" i="1"/>
  <c r="M6675" i="1"/>
  <c r="M6659" i="1"/>
  <c r="M6634" i="1"/>
  <c r="M6618" i="1"/>
  <c r="M6603" i="1"/>
  <c r="L6755" i="1"/>
  <c r="L6751" i="1"/>
  <c r="L6747" i="1"/>
  <c r="L6743" i="1"/>
  <c r="L6739" i="1"/>
  <c r="L6735" i="1"/>
  <c r="L6719" i="1"/>
  <c r="M6713" i="1"/>
  <c r="M6709" i="1"/>
  <c r="M6705" i="1"/>
  <c r="M6701" i="1"/>
  <c r="L6695" i="1"/>
  <c r="M6688" i="1"/>
  <c r="M6672" i="1"/>
  <c r="M6656" i="1"/>
  <c r="M6631" i="1"/>
  <c r="M6615" i="1"/>
  <c r="L6795" i="1"/>
  <c r="L6791" i="1"/>
  <c r="L6787" i="1"/>
  <c r="L6783" i="1"/>
  <c r="L6779" i="1"/>
  <c r="L6775" i="1"/>
  <c r="L6771" i="1"/>
  <c r="M6797" i="1"/>
  <c r="M6794" i="1"/>
  <c r="M6790" i="1"/>
  <c r="M6786" i="1"/>
  <c r="M6782" i="1"/>
  <c r="M6778" i="1"/>
  <c r="M6774" i="1"/>
  <c r="M6770" i="1"/>
  <c r="M6697" i="1"/>
  <c r="M6693" i="1"/>
  <c r="M6689" i="1"/>
  <c r="M6685" i="1"/>
  <c r="M6681" i="1"/>
  <c r="M6677" i="1"/>
  <c r="M6673" i="1"/>
  <c r="M6669" i="1"/>
  <c r="M6665" i="1"/>
  <c r="M6661" i="1"/>
  <c r="M6657" i="1"/>
  <c r="M6653" i="1"/>
  <c r="M6648" i="1"/>
  <c r="M6646" i="1"/>
  <c r="M6644" i="1"/>
  <c r="M6640" i="1"/>
  <c r="M6636" i="1"/>
  <c r="M6632" i="1"/>
  <c r="M6628" i="1"/>
  <c r="M6624" i="1"/>
  <c r="M6620" i="1"/>
  <c r="M6616" i="1"/>
  <c r="M6609" i="1"/>
  <c r="M6605" i="1"/>
  <c r="M6601" i="1"/>
  <c r="M6766" i="1"/>
  <c r="M6762" i="1"/>
  <c r="M6758" i="1"/>
  <c r="M6754" i="1"/>
  <c r="M6750" i="1"/>
  <c r="M6746" i="1"/>
  <c r="M6742" i="1"/>
  <c r="M6738" i="1"/>
  <c r="M6734" i="1"/>
  <c r="M6730" i="1"/>
  <c r="M6726" i="1"/>
  <c r="M6722" i="1"/>
  <c r="M6718" i="1"/>
  <c r="M6714" i="1"/>
  <c r="M6710" i="1"/>
  <c r="M6706" i="1"/>
  <c r="M6702" i="1"/>
  <c r="M6698" i="1"/>
  <c r="M6694" i="1"/>
  <c r="M6690" i="1"/>
  <c r="M6686" i="1"/>
  <c r="M6682" i="1"/>
  <c r="M6678" i="1"/>
  <c r="M6674" i="1"/>
  <c r="M6670" i="1"/>
  <c r="M6666" i="1"/>
  <c r="M6662" i="1"/>
  <c r="M6658" i="1"/>
  <c r="M6654" i="1"/>
  <c r="M6649" i="1"/>
  <c r="M6641" i="1"/>
  <c r="M6637" i="1"/>
  <c r="M6633" i="1"/>
  <c r="M6629" i="1"/>
  <c r="M6625" i="1"/>
  <c r="M6621" i="1"/>
  <c r="M6617" i="1"/>
  <c r="M6613" i="1"/>
  <c r="M6610" i="1"/>
  <c r="M6606" i="1"/>
  <c r="M6602" i="1"/>
  <c r="K6599" i="1" l="1"/>
  <c r="L6599" i="1" s="1"/>
  <c r="K6600" i="1"/>
  <c r="M6600" i="1" s="1"/>
  <c r="K6569" i="1"/>
  <c r="L6569" i="1" s="1"/>
  <c r="K6570" i="1"/>
  <c r="L6570" i="1" s="1"/>
  <c r="K6571" i="1"/>
  <c r="M6571" i="1" s="1"/>
  <c r="K6572" i="1"/>
  <c r="L6572" i="1" s="1"/>
  <c r="K6573" i="1"/>
  <c r="L6573" i="1" s="1"/>
  <c r="K6574" i="1"/>
  <c r="L6574" i="1" s="1"/>
  <c r="K6575" i="1"/>
  <c r="L6575" i="1" s="1"/>
  <c r="K6576" i="1"/>
  <c r="L6576" i="1" s="1"/>
  <c r="K6577" i="1"/>
  <c r="L6577" i="1" s="1"/>
  <c r="K6578" i="1"/>
  <c r="L6578" i="1" s="1"/>
  <c r="K6579" i="1"/>
  <c r="L6579" i="1" s="1"/>
  <c r="K6580" i="1"/>
  <c r="L6580" i="1" s="1"/>
  <c r="K6581" i="1"/>
  <c r="L6581" i="1" s="1"/>
  <c r="K6582" i="1"/>
  <c r="L6582" i="1" s="1"/>
  <c r="K6583" i="1"/>
  <c r="L6583" i="1" s="1"/>
  <c r="K6584" i="1"/>
  <c r="L6584" i="1" s="1"/>
  <c r="K6585" i="1"/>
  <c r="L6585" i="1" s="1"/>
  <c r="K6586" i="1"/>
  <c r="L6586" i="1" s="1"/>
  <c r="K6587" i="1"/>
  <c r="M6587" i="1" s="1"/>
  <c r="K6588" i="1"/>
  <c r="L6588" i="1" s="1"/>
  <c r="K6589" i="1"/>
  <c r="L6589" i="1" s="1"/>
  <c r="K6590" i="1"/>
  <c r="L6590" i="1" s="1"/>
  <c r="K6591" i="1"/>
  <c r="L6591" i="1" s="1"/>
  <c r="K6592" i="1"/>
  <c r="L6592" i="1" s="1"/>
  <c r="K6593" i="1"/>
  <c r="L6593" i="1" s="1"/>
  <c r="K6594" i="1"/>
  <c r="L6594" i="1" s="1"/>
  <c r="K6595" i="1"/>
  <c r="L6595" i="1" s="1"/>
  <c r="K6596" i="1"/>
  <c r="L6596" i="1" s="1"/>
  <c r="K6597" i="1"/>
  <c r="L6597" i="1" s="1"/>
  <c r="K6598" i="1"/>
  <c r="L6598" i="1" s="1"/>
  <c r="K6396" i="1"/>
  <c r="L6396" i="1" s="1"/>
  <c r="K6397" i="1"/>
  <c r="M6397" i="1" s="1"/>
  <c r="K6398" i="1"/>
  <c r="L6398" i="1" s="1"/>
  <c r="K6399" i="1"/>
  <c r="L6399" i="1" s="1"/>
  <c r="K6400" i="1"/>
  <c r="K6401" i="1"/>
  <c r="M6401" i="1" s="1"/>
  <c r="K6402" i="1"/>
  <c r="L6402" i="1" s="1"/>
  <c r="K6403" i="1"/>
  <c r="K6404" i="1"/>
  <c r="M6404" i="1" s="1"/>
  <c r="K6405" i="1"/>
  <c r="L6405" i="1" s="1"/>
  <c r="K6406" i="1"/>
  <c r="L6406" i="1" s="1"/>
  <c r="K6407" i="1"/>
  <c r="K6408" i="1"/>
  <c r="M6408" i="1" s="1"/>
  <c r="K6409" i="1"/>
  <c r="L6409" i="1" s="1"/>
  <c r="K6410" i="1"/>
  <c r="L6410" i="1" s="1"/>
  <c r="K6411" i="1"/>
  <c r="K6412" i="1"/>
  <c r="M6412" i="1" s="1"/>
  <c r="K6413" i="1"/>
  <c r="L6413" i="1" s="1"/>
  <c r="K6414" i="1"/>
  <c r="L6414" i="1" s="1"/>
  <c r="K6415" i="1"/>
  <c r="K6416" i="1"/>
  <c r="M6416" i="1" s="1"/>
  <c r="K6417" i="1"/>
  <c r="L6417" i="1" s="1"/>
  <c r="K6418" i="1"/>
  <c r="L6418" i="1" s="1"/>
  <c r="K6419" i="1"/>
  <c r="K6420" i="1"/>
  <c r="M6420" i="1" s="1"/>
  <c r="K6421" i="1"/>
  <c r="L6421" i="1" s="1"/>
  <c r="K6422" i="1"/>
  <c r="L6422" i="1" s="1"/>
  <c r="K6423" i="1"/>
  <c r="K6424" i="1"/>
  <c r="M6424" i="1" s="1"/>
  <c r="K6425" i="1"/>
  <c r="L6425" i="1" s="1"/>
  <c r="K6426" i="1"/>
  <c r="L6426" i="1" s="1"/>
  <c r="K6427" i="1"/>
  <c r="K6428" i="1"/>
  <c r="M6428" i="1" s="1"/>
  <c r="K6429" i="1"/>
  <c r="L6429" i="1" s="1"/>
  <c r="K6430" i="1"/>
  <c r="L6430" i="1" s="1"/>
  <c r="K6431" i="1"/>
  <c r="K6432" i="1"/>
  <c r="M6432" i="1" s="1"/>
  <c r="K6433" i="1"/>
  <c r="M6433" i="1" s="1"/>
  <c r="K6434" i="1"/>
  <c r="L6434" i="1" s="1"/>
  <c r="K6435" i="1"/>
  <c r="L6435" i="1" s="1"/>
  <c r="K6436" i="1"/>
  <c r="L6436" i="1" s="1"/>
  <c r="K6437" i="1"/>
  <c r="L6437" i="1" s="1"/>
  <c r="K6438" i="1"/>
  <c r="K6439" i="1"/>
  <c r="M6439" i="1" s="1"/>
  <c r="K6440" i="1"/>
  <c r="L6440" i="1" s="1"/>
  <c r="K6441" i="1"/>
  <c r="L6441" i="1" s="1"/>
  <c r="K6442" i="1"/>
  <c r="K6443" i="1"/>
  <c r="M6443" i="1" s="1"/>
  <c r="K6444" i="1"/>
  <c r="L6444" i="1" s="1"/>
  <c r="K6445" i="1"/>
  <c r="L6445" i="1" s="1"/>
  <c r="K6446" i="1"/>
  <c r="K6447" i="1"/>
  <c r="M6447" i="1" s="1"/>
  <c r="K6448" i="1"/>
  <c r="L6448" i="1" s="1"/>
  <c r="K6449" i="1"/>
  <c r="L6449" i="1" s="1"/>
  <c r="K6450" i="1"/>
  <c r="K6451" i="1"/>
  <c r="M6451" i="1" s="1"/>
  <c r="K6452" i="1"/>
  <c r="L6452" i="1" s="1"/>
  <c r="K6453" i="1"/>
  <c r="L6453" i="1" s="1"/>
  <c r="K6454" i="1"/>
  <c r="K6455" i="1"/>
  <c r="L6455" i="1" s="1"/>
  <c r="K6456" i="1"/>
  <c r="L6456" i="1" s="1"/>
  <c r="K6457" i="1"/>
  <c r="K6458" i="1"/>
  <c r="M6458" i="1" s="1"/>
  <c r="K6459" i="1"/>
  <c r="L6459" i="1" s="1"/>
  <c r="K6460" i="1"/>
  <c r="L6460" i="1" s="1"/>
  <c r="K6461" i="1"/>
  <c r="K6462" i="1"/>
  <c r="M6462" i="1" s="1"/>
  <c r="K6463" i="1"/>
  <c r="L6463" i="1" s="1"/>
  <c r="K6464" i="1"/>
  <c r="L6464" i="1" s="1"/>
  <c r="K6465" i="1"/>
  <c r="K6466" i="1"/>
  <c r="M6466" i="1" s="1"/>
  <c r="K6467" i="1"/>
  <c r="L6467" i="1" s="1"/>
  <c r="K6468" i="1"/>
  <c r="L6468" i="1" s="1"/>
  <c r="K6469" i="1"/>
  <c r="K6470" i="1"/>
  <c r="M6470" i="1" s="1"/>
  <c r="K6471" i="1"/>
  <c r="L6471" i="1" s="1"/>
  <c r="K6472" i="1"/>
  <c r="L6472" i="1" s="1"/>
  <c r="K6473" i="1"/>
  <c r="K6474" i="1"/>
  <c r="M6474" i="1" s="1"/>
  <c r="K6475" i="1"/>
  <c r="L6475" i="1" s="1"/>
  <c r="K6476" i="1"/>
  <c r="L6476" i="1" s="1"/>
  <c r="K6477" i="1"/>
  <c r="K6478" i="1"/>
  <c r="M6478" i="1" s="1"/>
  <c r="K6479" i="1"/>
  <c r="L6479" i="1" s="1"/>
  <c r="K6480" i="1"/>
  <c r="L6480" i="1" s="1"/>
  <c r="K6481" i="1"/>
  <c r="K6482" i="1"/>
  <c r="M6482" i="1" s="1"/>
  <c r="K6483" i="1"/>
  <c r="L6483" i="1" s="1"/>
  <c r="K6484" i="1"/>
  <c r="L6484" i="1" s="1"/>
  <c r="K6485" i="1"/>
  <c r="K6486" i="1"/>
  <c r="M6486" i="1" s="1"/>
  <c r="K6487" i="1"/>
  <c r="L6487" i="1" s="1"/>
  <c r="K6488" i="1"/>
  <c r="L6488" i="1" s="1"/>
  <c r="K6489" i="1"/>
  <c r="M6489" i="1" s="1"/>
  <c r="K6490" i="1"/>
  <c r="L6490" i="1" s="1"/>
  <c r="K6491" i="1"/>
  <c r="L6491" i="1" s="1"/>
  <c r="K6492" i="1"/>
  <c r="K6493" i="1"/>
  <c r="M6493" i="1" s="1"/>
  <c r="K6494" i="1"/>
  <c r="L6494" i="1" s="1"/>
  <c r="K6495" i="1"/>
  <c r="L6495" i="1" s="1"/>
  <c r="K6496" i="1"/>
  <c r="K6497" i="1"/>
  <c r="M6497" i="1" s="1"/>
  <c r="K6498" i="1"/>
  <c r="L6498" i="1" s="1"/>
  <c r="K6499" i="1"/>
  <c r="L6499" i="1" s="1"/>
  <c r="K6500" i="1"/>
  <c r="K6501" i="1"/>
  <c r="M6501" i="1" s="1"/>
  <c r="K6502" i="1"/>
  <c r="L6502" i="1" s="1"/>
  <c r="K6503" i="1"/>
  <c r="L6503" i="1" s="1"/>
  <c r="K6504" i="1"/>
  <c r="K6505" i="1"/>
  <c r="M6505" i="1" s="1"/>
  <c r="K6506" i="1"/>
  <c r="L6506" i="1" s="1"/>
  <c r="K6507" i="1"/>
  <c r="L6507" i="1" s="1"/>
  <c r="K6508" i="1"/>
  <c r="K6509" i="1"/>
  <c r="M6509" i="1" s="1"/>
  <c r="K6510" i="1"/>
  <c r="L6510" i="1" s="1"/>
  <c r="K6511" i="1"/>
  <c r="L6511" i="1" s="1"/>
  <c r="K6512" i="1"/>
  <c r="K6513" i="1"/>
  <c r="M6513" i="1" s="1"/>
  <c r="K6514" i="1"/>
  <c r="L6514" i="1" s="1"/>
  <c r="K6515" i="1"/>
  <c r="L6515" i="1" s="1"/>
  <c r="K6516" i="1"/>
  <c r="K6517" i="1"/>
  <c r="M6517" i="1" s="1"/>
  <c r="K6518" i="1"/>
  <c r="L6518" i="1" s="1"/>
  <c r="K6519" i="1"/>
  <c r="L6519" i="1" s="1"/>
  <c r="K6520" i="1"/>
  <c r="K6521" i="1"/>
  <c r="M6521" i="1" s="1"/>
  <c r="K6522" i="1"/>
  <c r="L6522" i="1" s="1"/>
  <c r="K6523" i="1"/>
  <c r="K6524" i="1"/>
  <c r="M6524" i="1" s="1"/>
  <c r="K6525" i="1"/>
  <c r="L6525" i="1" s="1"/>
  <c r="K6526" i="1"/>
  <c r="L6526" i="1" s="1"/>
  <c r="K6527" i="1"/>
  <c r="K6528" i="1"/>
  <c r="M6528" i="1" s="1"/>
  <c r="K6529" i="1"/>
  <c r="L6529" i="1" s="1"/>
  <c r="K6530" i="1"/>
  <c r="L6530" i="1" s="1"/>
  <c r="K6531" i="1"/>
  <c r="K6532" i="1"/>
  <c r="M6532" i="1" s="1"/>
  <c r="K6533" i="1"/>
  <c r="L6533" i="1" s="1"/>
  <c r="K6534" i="1"/>
  <c r="L6534" i="1" s="1"/>
  <c r="K6535" i="1"/>
  <c r="K6536" i="1"/>
  <c r="M6536" i="1" s="1"/>
  <c r="K6537" i="1"/>
  <c r="L6537" i="1" s="1"/>
  <c r="K6538" i="1"/>
  <c r="L6538" i="1" s="1"/>
  <c r="K6539" i="1"/>
  <c r="K6540" i="1"/>
  <c r="M6540" i="1" s="1"/>
  <c r="K6541" i="1"/>
  <c r="L6541" i="1" s="1"/>
  <c r="K6542" i="1"/>
  <c r="L6542" i="1" s="1"/>
  <c r="K6543" i="1"/>
  <c r="K6544" i="1"/>
  <c r="M6544" i="1" s="1"/>
  <c r="K6545" i="1"/>
  <c r="L6545" i="1" s="1"/>
  <c r="K6546" i="1"/>
  <c r="L6546" i="1" s="1"/>
  <c r="K6547" i="1"/>
  <c r="K6548" i="1"/>
  <c r="M6548" i="1" s="1"/>
  <c r="K6549" i="1"/>
  <c r="L6549" i="1" s="1"/>
  <c r="K6550" i="1"/>
  <c r="L6550" i="1" s="1"/>
  <c r="K6551" i="1"/>
  <c r="L6551" i="1" s="1"/>
  <c r="K6552" i="1"/>
  <c r="L6552" i="1" s="1"/>
  <c r="K6553" i="1"/>
  <c r="L6553" i="1" s="1"/>
  <c r="K6554" i="1"/>
  <c r="M6554" i="1" s="1"/>
  <c r="K6555" i="1"/>
  <c r="L6555" i="1" s="1"/>
  <c r="K6556" i="1"/>
  <c r="M6556" i="1" s="1"/>
  <c r="K6557" i="1"/>
  <c r="L6557" i="1" s="1"/>
  <c r="K6558" i="1"/>
  <c r="M6558" i="1" s="1"/>
  <c r="K6559" i="1"/>
  <c r="M6559" i="1" s="1"/>
  <c r="K6560" i="1"/>
  <c r="M6560" i="1" s="1"/>
  <c r="K6561" i="1"/>
  <c r="L6561" i="1" s="1"/>
  <c r="K6562" i="1"/>
  <c r="M6562" i="1" s="1"/>
  <c r="K6563" i="1"/>
  <c r="L6563" i="1" s="1"/>
  <c r="K6564" i="1"/>
  <c r="M6564" i="1" s="1"/>
  <c r="K6565" i="1"/>
  <c r="L6565" i="1" s="1"/>
  <c r="K6566" i="1"/>
  <c r="M6566" i="1" s="1"/>
  <c r="K6567" i="1"/>
  <c r="M6567" i="1" s="1"/>
  <c r="K6568" i="1"/>
  <c r="L6568" i="1" s="1"/>
  <c r="M6445" i="1" l="1"/>
  <c r="M6579" i="1"/>
  <c r="L6558" i="1"/>
  <c r="M6551" i="1"/>
  <c r="M6507" i="1"/>
  <c r="L6408" i="1"/>
  <c r="L6560" i="1"/>
  <c r="L6451" i="1"/>
  <c r="L6404" i="1"/>
  <c r="L6571" i="1"/>
  <c r="L6600" i="1"/>
  <c r="M6491" i="1"/>
  <c r="M6515" i="1"/>
  <c r="L6505" i="1"/>
  <c r="M6476" i="1"/>
  <c r="L6432" i="1"/>
  <c r="M6538" i="1"/>
  <c r="M6499" i="1"/>
  <c r="L6489" i="1"/>
  <c r="L6439" i="1"/>
  <c r="L6424" i="1"/>
  <c r="L6562" i="1"/>
  <c r="M6530" i="1"/>
  <c r="L6521" i="1"/>
  <c r="M6468" i="1"/>
  <c r="L6458" i="1"/>
  <c r="M6453" i="1"/>
  <c r="L6447" i="1"/>
  <c r="L6420" i="1"/>
  <c r="M6546" i="1"/>
  <c r="L6536" i="1"/>
  <c r="M6484" i="1"/>
  <c r="L6474" i="1"/>
  <c r="M6460" i="1"/>
  <c r="L6433" i="1"/>
  <c r="L6416" i="1"/>
  <c r="L6401" i="1"/>
  <c r="M6591" i="1"/>
  <c r="M6588" i="1"/>
  <c r="L6567" i="1"/>
  <c r="L6564" i="1"/>
  <c r="L6556" i="1"/>
  <c r="L6544" i="1"/>
  <c r="L6528" i="1"/>
  <c r="L6513" i="1"/>
  <c r="L6497" i="1"/>
  <c r="L6482" i="1"/>
  <c r="L6466" i="1"/>
  <c r="L6443" i="1"/>
  <c r="M6437" i="1"/>
  <c r="L6428" i="1"/>
  <c r="L6412" i="1"/>
  <c r="L6397" i="1"/>
  <c r="M6430" i="1"/>
  <c r="M6422" i="1"/>
  <c r="M6414" i="1"/>
  <c r="M6406" i="1"/>
  <c r="M6399" i="1"/>
  <c r="L6566" i="1"/>
  <c r="L6559" i="1"/>
  <c r="M6555" i="1"/>
  <c r="L6548" i="1"/>
  <c r="L6540" i="1"/>
  <c r="L6532" i="1"/>
  <c r="L6524" i="1"/>
  <c r="L6517" i="1"/>
  <c r="L6509" i="1"/>
  <c r="L6501" i="1"/>
  <c r="L6493" i="1"/>
  <c r="L6486" i="1"/>
  <c r="L6478" i="1"/>
  <c r="L6470" i="1"/>
  <c r="L6462" i="1"/>
  <c r="M6575" i="1"/>
  <c r="M6550" i="1"/>
  <c r="M6542" i="1"/>
  <c r="M6534" i="1"/>
  <c r="M6526" i="1"/>
  <c r="M6519" i="1"/>
  <c r="M6511" i="1"/>
  <c r="M6503" i="1"/>
  <c r="M6495" i="1"/>
  <c r="M6488" i="1"/>
  <c r="M6480" i="1"/>
  <c r="M6472" i="1"/>
  <c r="M6464" i="1"/>
  <c r="M6456" i="1"/>
  <c r="M6449" i="1"/>
  <c r="M6441" i="1"/>
  <c r="M6435" i="1"/>
  <c r="M6426" i="1"/>
  <c r="M6418" i="1"/>
  <c r="M6410" i="1"/>
  <c r="M6595" i="1"/>
  <c r="L6587" i="1"/>
  <c r="M6584" i="1"/>
  <c r="M6572" i="1"/>
  <c r="M6599" i="1"/>
  <c r="M6568" i="1"/>
  <c r="M6552" i="1"/>
  <c r="M6549" i="1"/>
  <c r="M6545" i="1"/>
  <c r="M6541" i="1"/>
  <c r="M6537" i="1"/>
  <c r="M6533" i="1"/>
  <c r="M6529" i="1"/>
  <c r="M6525" i="1"/>
  <c r="M6522" i="1"/>
  <c r="M6518" i="1"/>
  <c r="M6514" i="1"/>
  <c r="M6510" i="1"/>
  <c r="M6506" i="1"/>
  <c r="M6502" i="1"/>
  <c r="M6498" i="1"/>
  <c r="M6494" i="1"/>
  <c r="M6490" i="1"/>
  <c r="M6487" i="1"/>
  <c r="M6483" i="1"/>
  <c r="M6479" i="1"/>
  <c r="M6475" i="1"/>
  <c r="M6471" i="1"/>
  <c r="M6467" i="1"/>
  <c r="M6463" i="1"/>
  <c r="M6459" i="1"/>
  <c r="M6455" i="1"/>
  <c r="M6452" i="1"/>
  <c r="M6448" i="1"/>
  <c r="M6444" i="1"/>
  <c r="M6440" i="1"/>
  <c r="M6436" i="1"/>
  <c r="M6434" i="1"/>
  <c r="M6429" i="1"/>
  <c r="M6425" i="1"/>
  <c r="M6421" i="1"/>
  <c r="M6417" i="1"/>
  <c r="M6413" i="1"/>
  <c r="M6409" i="1"/>
  <c r="M6405" i="1"/>
  <c r="M6402" i="1"/>
  <c r="M6398" i="1"/>
  <c r="M6592" i="1"/>
  <c r="M6583" i="1"/>
  <c r="M6576" i="1"/>
  <c r="M6563" i="1"/>
  <c r="L6554" i="1"/>
  <c r="M6596" i="1"/>
  <c r="M6580" i="1"/>
  <c r="M6597" i="1"/>
  <c r="M6593" i="1"/>
  <c r="M6589" i="1"/>
  <c r="M6585" i="1"/>
  <c r="M6581" i="1"/>
  <c r="M6577" i="1"/>
  <c r="M6573" i="1"/>
  <c r="M6569" i="1"/>
  <c r="M6598" i="1"/>
  <c r="M6594" i="1"/>
  <c r="M6590" i="1"/>
  <c r="M6586" i="1"/>
  <c r="M6582" i="1"/>
  <c r="M6578" i="1"/>
  <c r="M6574" i="1"/>
  <c r="M6570" i="1"/>
  <c r="M6565" i="1"/>
  <c r="M6557" i="1"/>
  <c r="L6543" i="1"/>
  <c r="M6543" i="1"/>
  <c r="L6539" i="1"/>
  <c r="M6539" i="1"/>
  <c r="L6535" i="1"/>
  <c r="M6535" i="1"/>
  <c r="L6531" i="1"/>
  <c r="M6531" i="1"/>
  <c r="L6527" i="1"/>
  <c r="M6527" i="1"/>
  <c r="L6523" i="1"/>
  <c r="M6523" i="1"/>
  <c r="L6520" i="1"/>
  <c r="M6520" i="1"/>
  <c r="L6516" i="1"/>
  <c r="M6516" i="1"/>
  <c r="L6512" i="1"/>
  <c r="M6512" i="1"/>
  <c r="L6508" i="1"/>
  <c r="M6508" i="1"/>
  <c r="L6504" i="1"/>
  <c r="M6504" i="1"/>
  <c r="L6500" i="1"/>
  <c r="M6500" i="1"/>
  <c r="L6496" i="1"/>
  <c r="M6496" i="1"/>
  <c r="L6492" i="1"/>
  <c r="M6492" i="1"/>
  <c r="L6485" i="1"/>
  <c r="M6485" i="1"/>
  <c r="L6481" i="1"/>
  <c r="M6481" i="1"/>
  <c r="L6477" i="1"/>
  <c r="M6477" i="1"/>
  <c r="L6473" i="1"/>
  <c r="M6473" i="1"/>
  <c r="L6469" i="1"/>
  <c r="M6469" i="1"/>
  <c r="L6465" i="1"/>
  <c r="M6465" i="1"/>
  <c r="L6461" i="1"/>
  <c r="M6461" i="1"/>
  <c r="L6457" i="1"/>
  <c r="M6457" i="1"/>
  <c r="L6454" i="1"/>
  <c r="M6454" i="1"/>
  <c r="L6450" i="1"/>
  <c r="M6450" i="1"/>
  <c r="L6446" i="1"/>
  <c r="M6446" i="1"/>
  <c r="L6442" i="1"/>
  <c r="M6442" i="1"/>
  <c r="L6438" i="1"/>
  <c r="M6438" i="1"/>
  <c r="L6431" i="1"/>
  <c r="M6431" i="1"/>
  <c r="L6427" i="1"/>
  <c r="M6427" i="1"/>
  <c r="L6423" i="1"/>
  <c r="M6423" i="1"/>
  <c r="L6419" i="1"/>
  <c r="M6419" i="1"/>
  <c r="L6415" i="1"/>
  <c r="M6415" i="1"/>
  <c r="L6411" i="1"/>
  <c r="M6411" i="1"/>
  <c r="L6407" i="1"/>
  <c r="M6407" i="1"/>
  <c r="L6403" i="1"/>
  <c r="M6403" i="1"/>
  <c r="L6400" i="1"/>
  <c r="M6400" i="1"/>
  <c r="M6561" i="1"/>
  <c r="M6553" i="1"/>
  <c r="L6547" i="1"/>
  <c r="M6547" i="1"/>
  <c r="M6396" i="1"/>
  <c r="K6387" i="1" l="1"/>
  <c r="L6387" i="1" s="1"/>
  <c r="K6388" i="1"/>
  <c r="L6388" i="1" s="1"/>
  <c r="K6389" i="1"/>
  <c r="M6389" i="1" s="1"/>
  <c r="K6390" i="1"/>
  <c r="L6390" i="1" s="1"/>
  <c r="K6391" i="1"/>
  <c r="M6391" i="1" s="1"/>
  <c r="K6392" i="1"/>
  <c r="L6392" i="1" s="1"/>
  <c r="K6393" i="1"/>
  <c r="M6393" i="1" s="1"/>
  <c r="K6394" i="1"/>
  <c r="L6394" i="1" s="1"/>
  <c r="K6395" i="1"/>
  <c r="M6395" i="1" s="1"/>
  <c r="L6389" i="1" l="1"/>
  <c r="L6395" i="1"/>
  <c r="L6393" i="1"/>
  <c r="M6390" i="1"/>
  <c r="L6391" i="1"/>
  <c r="M6394" i="1"/>
  <c r="M6387" i="1"/>
  <c r="M6392" i="1"/>
  <c r="M6388" i="1"/>
  <c r="K6355" i="1"/>
  <c r="L6355" i="1" s="1"/>
  <c r="K6356" i="1"/>
  <c r="L6356" i="1" s="1"/>
  <c r="K6357" i="1"/>
  <c r="M6357" i="1" s="1"/>
  <c r="K6358" i="1"/>
  <c r="M6358" i="1" s="1"/>
  <c r="K6359" i="1"/>
  <c r="L6359" i="1" s="1"/>
  <c r="K6360" i="1"/>
  <c r="L6360" i="1" s="1"/>
  <c r="K6361" i="1"/>
  <c r="M6361" i="1" s="1"/>
  <c r="K6362" i="1"/>
  <c r="L6362" i="1" s="1"/>
  <c r="K6363" i="1"/>
  <c r="L6363" i="1" s="1"/>
  <c r="K6364" i="1"/>
  <c r="L6364" i="1" s="1"/>
  <c r="K6365" i="1"/>
  <c r="M6365" i="1" s="1"/>
  <c r="K6366" i="1"/>
  <c r="L6366" i="1" s="1"/>
  <c r="K6367" i="1"/>
  <c r="L6367" i="1" s="1"/>
  <c r="K6368" i="1"/>
  <c r="L6368" i="1" s="1"/>
  <c r="K6369" i="1"/>
  <c r="M6369" i="1" s="1"/>
  <c r="K6370" i="1"/>
  <c r="L6370" i="1" s="1"/>
  <c r="K6371" i="1"/>
  <c r="L6371" i="1" s="1"/>
  <c r="K6372" i="1"/>
  <c r="L6372" i="1" s="1"/>
  <c r="K6373" i="1"/>
  <c r="M6373" i="1" s="1"/>
  <c r="K6374" i="1"/>
  <c r="L6374" i="1" s="1"/>
  <c r="K6375" i="1"/>
  <c r="L6375" i="1" s="1"/>
  <c r="K6376" i="1"/>
  <c r="L6376" i="1" s="1"/>
  <c r="K6377" i="1"/>
  <c r="M6377" i="1" s="1"/>
  <c r="K6378" i="1"/>
  <c r="L6378" i="1" s="1"/>
  <c r="K6379" i="1"/>
  <c r="L6379" i="1" s="1"/>
  <c r="K6380" i="1"/>
  <c r="L6380" i="1" s="1"/>
  <c r="K6381" i="1"/>
  <c r="M6381" i="1" s="1"/>
  <c r="K6382" i="1"/>
  <c r="L6382" i="1" s="1"/>
  <c r="K6383" i="1"/>
  <c r="L6383" i="1" s="1"/>
  <c r="K6384" i="1"/>
  <c r="L6384" i="1" s="1"/>
  <c r="K6385" i="1"/>
  <c r="M6385" i="1" s="1"/>
  <c r="K6386" i="1"/>
  <c r="L6386" i="1" s="1"/>
  <c r="L6358" i="1" l="1"/>
  <c r="M6374" i="1"/>
  <c r="M6366" i="1"/>
  <c r="M6382" i="1"/>
  <c r="M6379" i="1"/>
  <c r="M6370" i="1"/>
  <c r="M6362" i="1"/>
  <c r="M6383" i="1"/>
  <c r="M6378" i="1"/>
  <c r="M6375" i="1"/>
  <c r="L6357" i="1"/>
  <c r="M6371" i="1"/>
  <c r="M6367" i="1"/>
  <c r="M6363" i="1"/>
  <c r="M6359" i="1"/>
  <c r="M6355" i="1"/>
  <c r="L6385" i="1"/>
  <c r="L6381" i="1"/>
  <c r="L6377" i="1"/>
  <c r="L6373" i="1"/>
  <c r="L6369" i="1"/>
  <c r="L6365" i="1"/>
  <c r="L6361" i="1"/>
  <c r="M6386" i="1"/>
  <c r="M6384" i="1"/>
  <c r="M6380" i="1"/>
  <c r="M6376" i="1"/>
  <c r="M6372" i="1"/>
  <c r="M6368" i="1"/>
  <c r="M6364" i="1"/>
  <c r="M6360" i="1"/>
  <c r="M6356" i="1"/>
  <c r="K6176" i="1" l="1"/>
  <c r="L6176" i="1" s="1"/>
  <c r="K6177" i="1"/>
  <c r="K6178" i="1"/>
  <c r="M6178" i="1" s="1"/>
  <c r="K6179" i="1"/>
  <c r="M6179" i="1" s="1"/>
  <c r="K6180" i="1"/>
  <c r="L6180" i="1" s="1"/>
  <c r="K6181" i="1"/>
  <c r="L6181" i="1" s="1"/>
  <c r="K6182" i="1"/>
  <c r="K6183" i="1"/>
  <c r="M6183" i="1" s="1"/>
  <c r="K6184" i="1"/>
  <c r="M6184" i="1" s="1"/>
  <c r="K6185" i="1"/>
  <c r="L6185" i="1" s="1"/>
  <c r="K6186" i="1"/>
  <c r="K6187" i="1"/>
  <c r="M6187" i="1" s="1"/>
  <c r="K6188" i="1"/>
  <c r="L6188" i="1" s="1"/>
  <c r="K6189" i="1"/>
  <c r="K6190" i="1"/>
  <c r="M6190" i="1" s="1"/>
  <c r="K6191" i="1"/>
  <c r="L6191" i="1" s="1"/>
  <c r="K6192" i="1"/>
  <c r="K6193" i="1"/>
  <c r="M6193" i="1" s="1"/>
  <c r="K6194" i="1"/>
  <c r="L6194" i="1" s="1"/>
  <c r="K6195" i="1"/>
  <c r="L6195" i="1" s="1"/>
  <c r="K6196" i="1"/>
  <c r="K6197" i="1"/>
  <c r="M6197" i="1" s="1"/>
  <c r="K6198" i="1"/>
  <c r="M6198" i="1" s="1"/>
  <c r="K6199" i="1"/>
  <c r="M6199" i="1" s="1"/>
  <c r="K6200" i="1"/>
  <c r="K6201" i="1"/>
  <c r="M6201" i="1" s="1"/>
  <c r="K6202" i="1"/>
  <c r="M6202" i="1" s="1"/>
  <c r="K6203" i="1"/>
  <c r="L6203" i="1" s="1"/>
  <c r="K6204" i="1"/>
  <c r="K6205" i="1"/>
  <c r="M6205" i="1" s="1"/>
  <c r="K6206" i="1"/>
  <c r="L6206" i="1" s="1"/>
  <c r="K6207" i="1"/>
  <c r="M6207" i="1" s="1"/>
  <c r="K6208" i="1"/>
  <c r="K6209" i="1"/>
  <c r="M6209" i="1" s="1"/>
  <c r="K6210" i="1"/>
  <c r="L6210" i="1" s="1"/>
  <c r="K6211" i="1"/>
  <c r="L6211" i="1" s="1"/>
  <c r="K6212" i="1"/>
  <c r="K6213" i="1"/>
  <c r="M6213" i="1" s="1"/>
  <c r="K6214" i="1"/>
  <c r="M6214" i="1" s="1"/>
  <c r="K6215" i="1"/>
  <c r="L6215" i="1" s="1"/>
  <c r="K6216" i="1"/>
  <c r="K6217" i="1"/>
  <c r="M6217" i="1" s="1"/>
  <c r="K6218" i="1"/>
  <c r="L6218" i="1" s="1"/>
  <c r="K6219" i="1"/>
  <c r="K6220" i="1"/>
  <c r="M6220" i="1" s="1"/>
  <c r="K6221" i="1"/>
  <c r="L6221" i="1" s="1"/>
  <c r="K6222" i="1"/>
  <c r="L6222" i="1" s="1"/>
  <c r="K6223" i="1"/>
  <c r="K6224" i="1"/>
  <c r="M6224" i="1" s="1"/>
  <c r="K6225" i="1"/>
  <c r="L6225" i="1" s="1"/>
  <c r="K6226" i="1"/>
  <c r="K6227" i="1"/>
  <c r="M6227" i="1" s="1"/>
  <c r="K6228" i="1"/>
  <c r="M6228" i="1" s="1"/>
  <c r="K6229" i="1"/>
  <c r="L6229" i="1" s="1"/>
  <c r="K6230" i="1"/>
  <c r="K6231" i="1"/>
  <c r="M6231" i="1" s="1"/>
  <c r="K6232" i="1"/>
  <c r="L6232" i="1" s="1"/>
  <c r="K6233" i="1"/>
  <c r="M6233" i="1" s="1"/>
  <c r="K6234" i="1"/>
  <c r="K6235" i="1"/>
  <c r="M6235" i="1" s="1"/>
  <c r="K6236" i="1"/>
  <c r="M6236" i="1" s="1"/>
  <c r="K6237" i="1"/>
  <c r="L6237" i="1" s="1"/>
  <c r="K6238" i="1"/>
  <c r="K6239" i="1"/>
  <c r="M6239" i="1" s="1"/>
  <c r="K6240" i="1"/>
  <c r="L6240" i="1" s="1"/>
  <c r="K6241" i="1"/>
  <c r="L6241" i="1" s="1"/>
  <c r="K6242" i="1"/>
  <c r="K6243" i="1"/>
  <c r="L6243" i="1" s="1"/>
  <c r="K6244" i="1"/>
  <c r="M6244" i="1" s="1"/>
  <c r="K6245" i="1"/>
  <c r="L6245" i="1" s="1"/>
  <c r="K6246" i="1"/>
  <c r="K6247" i="1"/>
  <c r="M6247" i="1" s="1"/>
  <c r="K6248" i="1"/>
  <c r="M6248" i="1" s="1"/>
  <c r="K6249" i="1"/>
  <c r="L6249" i="1" s="1"/>
  <c r="K6250" i="1"/>
  <c r="K6251" i="1"/>
  <c r="M6251" i="1" s="1"/>
  <c r="K6252" i="1"/>
  <c r="M6252" i="1" s="1"/>
  <c r="K6253" i="1"/>
  <c r="K6254" i="1"/>
  <c r="M6254" i="1" s="1"/>
  <c r="K6255" i="1"/>
  <c r="L6255" i="1" s="1"/>
  <c r="K6256" i="1"/>
  <c r="M6256" i="1" s="1"/>
  <c r="K6257" i="1"/>
  <c r="K6258" i="1"/>
  <c r="M6258" i="1" s="1"/>
  <c r="K6259" i="1"/>
  <c r="M6259" i="1" s="1"/>
  <c r="K6260" i="1"/>
  <c r="L6260" i="1" s="1"/>
  <c r="K6261" i="1"/>
  <c r="K6262" i="1"/>
  <c r="M6262" i="1" s="1"/>
  <c r="K6263" i="1"/>
  <c r="L6263" i="1" s="1"/>
  <c r="K6264" i="1"/>
  <c r="L6264" i="1" s="1"/>
  <c r="K6265" i="1"/>
  <c r="K6266" i="1"/>
  <c r="M6266" i="1" s="1"/>
  <c r="K6267" i="1"/>
  <c r="L6267" i="1" s="1"/>
  <c r="K6268" i="1"/>
  <c r="L6268" i="1" s="1"/>
  <c r="K6269" i="1"/>
  <c r="K6270" i="1"/>
  <c r="M6270" i="1" s="1"/>
  <c r="K6271" i="1"/>
  <c r="M6271" i="1" s="1"/>
  <c r="K6272" i="1"/>
  <c r="L6272" i="1" s="1"/>
  <c r="K6273" i="1"/>
  <c r="K6274" i="1"/>
  <c r="M6274" i="1" s="1"/>
  <c r="K6275" i="1"/>
  <c r="M6275" i="1" s="1"/>
  <c r="K6276" i="1"/>
  <c r="L6276" i="1" s="1"/>
  <c r="K6277" i="1"/>
  <c r="K6278" i="1"/>
  <c r="M6278" i="1" s="1"/>
  <c r="K6279" i="1"/>
  <c r="M6279" i="1" s="1"/>
  <c r="K6280" i="1"/>
  <c r="L6280" i="1" s="1"/>
  <c r="K6281" i="1"/>
  <c r="K6282" i="1"/>
  <c r="M6282" i="1" s="1"/>
  <c r="K6283" i="1"/>
  <c r="M6283" i="1" s="1"/>
  <c r="K6284" i="1"/>
  <c r="L6284" i="1" s="1"/>
  <c r="K6285" i="1"/>
  <c r="K6286" i="1"/>
  <c r="M6286" i="1" s="1"/>
  <c r="K6287" i="1"/>
  <c r="L6287" i="1" s="1"/>
  <c r="K6288" i="1"/>
  <c r="M6288" i="1" s="1"/>
  <c r="K6289" i="1"/>
  <c r="K6290" i="1"/>
  <c r="M6290" i="1" s="1"/>
  <c r="K6291" i="1"/>
  <c r="L6291" i="1" s="1"/>
  <c r="K6292" i="1"/>
  <c r="L6292" i="1" s="1"/>
  <c r="K6293" i="1"/>
  <c r="K6294" i="1"/>
  <c r="M6294" i="1" s="1"/>
  <c r="K6295" i="1"/>
  <c r="L6295" i="1" s="1"/>
  <c r="K6296" i="1"/>
  <c r="L6296" i="1" s="1"/>
  <c r="K6297" i="1"/>
  <c r="K6298" i="1"/>
  <c r="M6298" i="1" s="1"/>
  <c r="K6299" i="1"/>
  <c r="M6299" i="1" s="1"/>
  <c r="K6300" i="1"/>
  <c r="L6300" i="1" s="1"/>
  <c r="K6301" i="1"/>
  <c r="M6301" i="1" s="1"/>
  <c r="K6302" i="1"/>
  <c r="L6302" i="1" s="1"/>
  <c r="K6303" i="1"/>
  <c r="K6304" i="1"/>
  <c r="M6304" i="1" s="1"/>
  <c r="K6305" i="1"/>
  <c r="M6305" i="1" s="1"/>
  <c r="K6306" i="1"/>
  <c r="M6306" i="1" s="1"/>
  <c r="K6307" i="1"/>
  <c r="K6308" i="1"/>
  <c r="M6308" i="1" s="1"/>
  <c r="K6309" i="1"/>
  <c r="M6309" i="1" s="1"/>
  <c r="K6310" i="1"/>
  <c r="L6310" i="1" s="1"/>
  <c r="K6311" i="1"/>
  <c r="K6312" i="1"/>
  <c r="M6312" i="1" s="1"/>
  <c r="K6313" i="1"/>
  <c r="M6313" i="1" s="1"/>
  <c r="K6314" i="1"/>
  <c r="L6314" i="1" s="1"/>
  <c r="K6315" i="1"/>
  <c r="K6316" i="1"/>
  <c r="M6316" i="1" s="1"/>
  <c r="K6317" i="1"/>
  <c r="L6317" i="1" s="1"/>
  <c r="K6318" i="1"/>
  <c r="M6318" i="1" s="1"/>
  <c r="K6319" i="1"/>
  <c r="K6320" i="1"/>
  <c r="M6320" i="1" s="1"/>
  <c r="K6321" i="1"/>
  <c r="M6321" i="1" s="1"/>
  <c r="K6322" i="1"/>
  <c r="L6322" i="1" s="1"/>
  <c r="K6323" i="1"/>
  <c r="L6323" i="1" s="1"/>
  <c r="K6324" i="1"/>
  <c r="L6324" i="1" s="1"/>
  <c r="K6325" i="1"/>
  <c r="L6325" i="1" s="1"/>
  <c r="K6326" i="1"/>
  <c r="M6326" i="1" s="1"/>
  <c r="K6327" i="1"/>
  <c r="L6327" i="1" s="1"/>
  <c r="K6328" i="1"/>
  <c r="L6328" i="1" s="1"/>
  <c r="K6329" i="1"/>
  <c r="L6329" i="1" s="1"/>
  <c r="K6330" i="1"/>
  <c r="M6330" i="1" s="1"/>
  <c r="K6331" i="1"/>
  <c r="L6331" i="1" s="1"/>
  <c r="K6332" i="1"/>
  <c r="L6332" i="1" s="1"/>
  <c r="K6333" i="1"/>
  <c r="L6333" i="1" s="1"/>
  <c r="K6334" i="1"/>
  <c r="M6334" i="1" s="1"/>
  <c r="K6335" i="1"/>
  <c r="L6335" i="1" s="1"/>
  <c r="K6336" i="1"/>
  <c r="L6336" i="1" s="1"/>
  <c r="K6337" i="1"/>
  <c r="L6337" i="1" s="1"/>
  <c r="K6338" i="1"/>
  <c r="M6338" i="1" s="1"/>
  <c r="K6339" i="1"/>
  <c r="L6339" i="1" s="1"/>
  <c r="K6340" i="1"/>
  <c r="L6340" i="1" s="1"/>
  <c r="K6341" i="1"/>
  <c r="L6341" i="1" s="1"/>
  <c r="K6342" i="1"/>
  <c r="M6342" i="1" s="1"/>
  <c r="K6343" i="1"/>
  <c r="L6343" i="1" s="1"/>
  <c r="K6344" i="1"/>
  <c r="L6344" i="1" s="1"/>
  <c r="K6345" i="1"/>
  <c r="L6345" i="1" s="1"/>
  <c r="K6346" i="1"/>
  <c r="M6346" i="1" s="1"/>
  <c r="K6347" i="1"/>
  <c r="L6347" i="1" s="1"/>
  <c r="K6348" i="1"/>
  <c r="L6348" i="1" s="1"/>
  <c r="K6349" i="1"/>
  <c r="L6349" i="1" s="1"/>
  <c r="K6350" i="1"/>
  <c r="M6350" i="1" s="1"/>
  <c r="K6351" i="1"/>
  <c r="L6351" i="1" s="1"/>
  <c r="K6352" i="1"/>
  <c r="L6352" i="1" s="1"/>
  <c r="K6353" i="1"/>
  <c r="L6353" i="1" s="1"/>
  <c r="K6354" i="1"/>
  <c r="M6354" i="1" s="1"/>
  <c r="L6321" i="1" l="1"/>
  <c r="L6306" i="1"/>
  <c r="L6279" i="1"/>
  <c r="M6291" i="1"/>
  <c r="L6244" i="1"/>
  <c r="L6224" i="1"/>
  <c r="L6214" i="1"/>
  <c r="L6207" i="1"/>
  <c r="M6331" i="1"/>
  <c r="L6271" i="1"/>
  <c r="L6252" i="1"/>
  <c r="L6236" i="1"/>
  <c r="L6233" i="1"/>
  <c r="L6199" i="1"/>
  <c r="L6326" i="1"/>
  <c r="M6323" i="1"/>
  <c r="L6313" i="1"/>
  <c r="M6310" i="1"/>
  <c r="L6299" i="1"/>
  <c r="L6259" i="1"/>
  <c r="L6334" i="1"/>
  <c r="M6284" i="1"/>
  <c r="L6275" i="1"/>
  <c r="M6272" i="1"/>
  <c r="M6267" i="1"/>
  <c r="M6243" i="1"/>
  <c r="L6228" i="1"/>
  <c r="M6225" i="1"/>
  <c r="L6209" i="1"/>
  <c r="M6203" i="1"/>
  <c r="M6188" i="1"/>
  <c r="M6185" i="1"/>
  <c r="L6309" i="1"/>
  <c r="L6248" i="1"/>
  <c r="L6350" i="1"/>
  <c r="M6347" i="1"/>
  <c r="L6342" i="1"/>
  <c r="M6339" i="1"/>
  <c r="M6276" i="1"/>
  <c r="M6245" i="1"/>
  <c r="M6240" i="1"/>
  <c r="M6221" i="1"/>
  <c r="L6318" i="1"/>
  <c r="M6302" i="1"/>
  <c r="M6295" i="1"/>
  <c r="L6288" i="1"/>
  <c r="L6283" i="1"/>
  <c r="M6280" i="1"/>
  <c r="M6263" i="1"/>
  <c r="L6256" i="1"/>
  <c r="M6249" i="1"/>
  <c r="L6235" i="1"/>
  <c r="M6229" i="1"/>
  <c r="M6210" i="1"/>
  <c r="L6198" i="1"/>
  <c r="M6195" i="1"/>
  <c r="L6184" i="1"/>
  <c r="M6181" i="1"/>
  <c r="L6354" i="1"/>
  <c r="M6351" i="1"/>
  <c r="L6346" i="1"/>
  <c r="M6343" i="1"/>
  <c r="L6338" i="1"/>
  <c r="M6335" i="1"/>
  <c r="L6330" i="1"/>
  <c r="M6327" i="1"/>
  <c r="L6320" i="1"/>
  <c r="M6314" i="1"/>
  <c r="L6305" i="1"/>
  <c r="L6290" i="1"/>
  <c r="L6258" i="1"/>
  <c r="M6222" i="1"/>
  <c r="M6218" i="1"/>
  <c r="L6202" i="1"/>
  <c r="L6316" i="1"/>
  <c r="L6286" i="1"/>
  <c r="L6254" i="1"/>
  <c r="L6231" i="1"/>
  <c r="L6205" i="1"/>
  <c r="M6322" i="1"/>
  <c r="M6317" i="1"/>
  <c r="L6304" i="1"/>
  <c r="M6300" i="1"/>
  <c r="M6296" i="1"/>
  <c r="M6292" i="1"/>
  <c r="M6287" i="1"/>
  <c r="L6274" i="1"/>
  <c r="M6268" i="1"/>
  <c r="M6264" i="1"/>
  <c r="M6260" i="1"/>
  <c r="M6255" i="1"/>
  <c r="M6241" i="1"/>
  <c r="M6237" i="1"/>
  <c r="M6232" i="1"/>
  <c r="M6215" i="1"/>
  <c r="M6211" i="1"/>
  <c r="M6206" i="1"/>
  <c r="M6194" i="1"/>
  <c r="M6180" i="1"/>
  <c r="M6176" i="1"/>
  <c r="L6301" i="1"/>
  <c r="L6270" i="1"/>
  <c r="L6220" i="1"/>
  <c r="M6191" i="1"/>
  <c r="L6311" i="1"/>
  <c r="M6311" i="1"/>
  <c r="L6297" i="1"/>
  <c r="M6297" i="1"/>
  <c r="L6281" i="1"/>
  <c r="M6281" i="1"/>
  <c r="L6242" i="1"/>
  <c r="M6242" i="1"/>
  <c r="M6352" i="1"/>
  <c r="M6348" i="1"/>
  <c r="M6344" i="1"/>
  <c r="M6340" i="1"/>
  <c r="M6336" i="1"/>
  <c r="M6332" i="1"/>
  <c r="M6328" i="1"/>
  <c r="M6324" i="1"/>
  <c r="L6307" i="1"/>
  <c r="M6307" i="1"/>
  <c r="L6293" i="1"/>
  <c r="M6293" i="1"/>
  <c r="L6277" i="1"/>
  <c r="M6277" i="1"/>
  <c r="L6261" i="1"/>
  <c r="M6261" i="1"/>
  <c r="L6246" i="1"/>
  <c r="M6246" i="1"/>
  <c r="L6238" i="1"/>
  <c r="M6238" i="1"/>
  <c r="L6212" i="1"/>
  <c r="M6212" i="1"/>
  <c r="L6196" i="1"/>
  <c r="M6196" i="1"/>
  <c r="L6192" i="1"/>
  <c r="M6192" i="1"/>
  <c r="L6189" i="1"/>
  <c r="M6189" i="1"/>
  <c r="L6186" i="1"/>
  <c r="M6186" i="1"/>
  <c r="L6182" i="1"/>
  <c r="M6182" i="1"/>
  <c r="L6177" i="1"/>
  <c r="M6177" i="1"/>
  <c r="L6226" i="1"/>
  <c r="M6226" i="1"/>
  <c r="L6216" i="1"/>
  <c r="M6216" i="1"/>
  <c r="L6200" i="1"/>
  <c r="M6200" i="1"/>
  <c r="M6353" i="1"/>
  <c r="M6349" i="1"/>
  <c r="M6345" i="1"/>
  <c r="M6341" i="1"/>
  <c r="M6337" i="1"/>
  <c r="M6333" i="1"/>
  <c r="M6329" i="1"/>
  <c r="M6325" i="1"/>
  <c r="L6319" i="1"/>
  <c r="M6319" i="1"/>
  <c r="L6312" i="1"/>
  <c r="L6303" i="1"/>
  <c r="M6303" i="1"/>
  <c r="L6298" i="1"/>
  <c r="L6289" i="1"/>
  <c r="M6289" i="1"/>
  <c r="L6282" i="1"/>
  <c r="L6273" i="1"/>
  <c r="M6273" i="1"/>
  <c r="L6266" i="1"/>
  <c r="L6257" i="1"/>
  <c r="M6257" i="1"/>
  <c r="L6251" i="1"/>
  <c r="L6234" i="1"/>
  <c r="M6234" i="1"/>
  <c r="L6227" i="1"/>
  <c r="L6223" i="1"/>
  <c r="M6223" i="1"/>
  <c r="L6217" i="1"/>
  <c r="L6208" i="1"/>
  <c r="M6208" i="1"/>
  <c r="L6201" i="1"/>
  <c r="L6265" i="1"/>
  <c r="M6265" i="1"/>
  <c r="L6250" i="1"/>
  <c r="M6250" i="1"/>
  <c r="L6315" i="1"/>
  <c r="M6315" i="1"/>
  <c r="L6308" i="1"/>
  <c r="L6294" i="1"/>
  <c r="L6285" i="1"/>
  <c r="M6285" i="1"/>
  <c r="L6278" i="1"/>
  <c r="L6269" i="1"/>
  <c r="M6269" i="1"/>
  <c r="L6262" i="1"/>
  <c r="L6253" i="1"/>
  <c r="M6253" i="1"/>
  <c r="L6247" i="1"/>
  <c r="L6239" i="1"/>
  <c r="L6230" i="1"/>
  <c r="M6230" i="1"/>
  <c r="L6219" i="1"/>
  <c r="M6219" i="1"/>
  <c r="L6213" i="1"/>
  <c r="L6204" i="1"/>
  <c r="M6204" i="1"/>
  <c r="L6197" i="1"/>
  <c r="L6193" i="1"/>
  <c r="L6190" i="1"/>
  <c r="L6187" i="1"/>
  <c r="L6183" i="1"/>
  <c r="L6179" i="1"/>
  <c r="L6178" i="1"/>
  <c r="K5551" i="1"/>
  <c r="L5551" i="1" s="1"/>
  <c r="M5551" i="1" l="1"/>
  <c r="K6146" i="1" l="1"/>
  <c r="L6146" i="1" s="1"/>
  <c r="K6147" i="1"/>
  <c r="L6147" i="1" s="1"/>
  <c r="K6148" i="1"/>
  <c r="M6148" i="1" s="1"/>
  <c r="K6149" i="1"/>
  <c r="L6149" i="1" s="1"/>
  <c r="K6150" i="1"/>
  <c r="L6150" i="1" s="1"/>
  <c r="K6151" i="1"/>
  <c r="L6151" i="1" s="1"/>
  <c r="K6152" i="1"/>
  <c r="M6152" i="1" s="1"/>
  <c r="K6153" i="1"/>
  <c r="L6153" i="1" s="1"/>
  <c r="K6154" i="1"/>
  <c r="L6154" i="1" s="1"/>
  <c r="K6155" i="1"/>
  <c r="L6155" i="1" s="1"/>
  <c r="K6156" i="1"/>
  <c r="M6156" i="1" s="1"/>
  <c r="K6157" i="1"/>
  <c r="M6157" i="1" s="1"/>
  <c r="K6158" i="1"/>
  <c r="L6158" i="1" s="1"/>
  <c r="K6159" i="1"/>
  <c r="L6159" i="1" s="1"/>
  <c r="K6160" i="1"/>
  <c r="M6160" i="1" s="1"/>
  <c r="K6161" i="1"/>
  <c r="L6161" i="1" s="1"/>
  <c r="K6162" i="1"/>
  <c r="L6162" i="1" s="1"/>
  <c r="K6163" i="1"/>
  <c r="L6163" i="1" s="1"/>
  <c r="K6164" i="1"/>
  <c r="M6164" i="1" s="1"/>
  <c r="K6165" i="1"/>
  <c r="L6165" i="1" s="1"/>
  <c r="K6166" i="1"/>
  <c r="L6166" i="1" s="1"/>
  <c r="K6167" i="1"/>
  <c r="L6167" i="1" s="1"/>
  <c r="K6168" i="1"/>
  <c r="M6168" i="1" s="1"/>
  <c r="K6169" i="1"/>
  <c r="L6169" i="1" s="1"/>
  <c r="K6170" i="1"/>
  <c r="L6170" i="1" s="1"/>
  <c r="K6171" i="1"/>
  <c r="L6171" i="1" s="1"/>
  <c r="K6172" i="1"/>
  <c r="M6172" i="1" s="1"/>
  <c r="K6173" i="1"/>
  <c r="M6173" i="1" s="1"/>
  <c r="K6174" i="1"/>
  <c r="L6174" i="1" s="1"/>
  <c r="K6175" i="1"/>
  <c r="L6175" i="1" s="1"/>
  <c r="M6174" i="1" l="1"/>
  <c r="M6165" i="1"/>
  <c r="L6157" i="1"/>
  <c r="M6154" i="1"/>
  <c r="M6161" i="1"/>
  <c r="L6173" i="1"/>
  <c r="M6170" i="1"/>
  <c r="M6158" i="1"/>
  <c r="M6149" i="1"/>
  <c r="M6169" i="1"/>
  <c r="M6162" i="1"/>
  <c r="M6153" i="1"/>
  <c r="M6146" i="1"/>
  <c r="M6166" i="1"/>
  <c r="M6150" i="1"/>
  <c r="L6172" i="1"/>
  <c r="L6168" i="1"/>
  <c r="L6164" i="1"/>
  <c r="L6160" i="1"/>
  <c r="L6156" i="1"/>
  <c r="L6152" i="1"/>
  <c r="L6148" i="1"/>
  <c r="M6175" i="1"/>
  <c r="M6171" i="1"/>
  <c r="M6167" i="1"/>
  <c r="M6163" i="1"/>
  <c r="M6159" i="1"/>
  <c r="M6155" i="1"/>
  <c r="M6151" i="1"/>
  <c r="M6147" i="1"/>
  <c r="K6144" i="1"/>
  <c r="L6144" i="1" s="1"/>
  <c r="K6145" i="1"/>
  <c r="L6145" i="1" s="1"/>
  <c r="M6144" i="1" l="1"/>
  <c r="M6145" i="1"/>
  <c r="K6143" i="1"/>
  <c r="M6143" i="1" s="1"/>
  <c r="K6142" i="1"/>
  <c r="L6142" i="1" s="1"/>
  <c r="K6141" i="1"/>
  <c r="M6141" i="1" s="1"/>
  <c r="K6140" i="1"/>
  <c r="M6140" i="1" s="1"/>
  <c r="K6139" i="1"/>
  <c r="M6139" i="1" s="1"/>
  <c r="K6138" i="1"/>
  <c r="L6138" i="1" s="1"/>
  <c r="K6137" i="1"/>
  <c r="M6137" i="1" s="1"/>
  <c r="K6136" i="1"/>
  <c r="L6136" i="1" s="1"/>
  <c r="K6135" i="1"/>
  <c r="M6135" i="1" s="1"/>
  <c r="K6134" i="1"/>
  <c r="L6134" i="1" s="1"/>
  <c r="K6133" i="1"/>
  <c r="M6133" i="1" s="1"/>
  <c r="K6132" i="1"/>
  <c r="M6132" i="1" s="1"/>
  <c r="K6131" i="1"/>
  <c r="M6131" i="1" s="1"/>
  <c r="K6130" i="1"/>
  <c r="L6130" i="1" s="1"/>
  <c r="K6129" i="1"/>
  <c r="M6129" i="1" s="1"/>
  <c r="K6128" i="1"/>
  <c r="M6128" i="1" s="1"/>
  <c r="K6127" i="1"/>
  <c r="M6127" i="1" s="1"/>
  <c r="K6126" i="1"/>
  <c r="L6126" i="1" s="1"/>
  <c r="K6125" i="1"/>
  <c r="M6125" i="1" s="1"/>
  <c r="K6124" i="1"/>
  <c r="M6124" i="1" s="1"/>
  <c r="K6123" i="1"/>
  <c r="M6123" i="1" s="1"/>
  <c r="K6122" i="1"/>
  <c r="L6122" i="1" s="1"/>
  <c r="K6121" i="1"/>
  <c r="M6121" i="1" s="1"/>
  <c r="K6120" i="1"/>
  <c r="L6120" i="1" s="1"/>
  <c r="K6119" i="1"/>
  <c r="M6119" i="1" s="1"/>
  <c r="K6118" i="1"/>
  <c r="L6118" i="1" s="1"/>
  <c r="K6117" i="1"/>
  <c r="M6117" i="1" s="1"/>
  <c r="K6116" i="1"/>
  <c r="M6116" i="1" s="1"/>
  <c r="K6115" i="1"/>
  <c r="M6115" i="1" s="1"/>
  <c r="K6114" i="1"/>
  <c r="L6114" i="1" s="1"/>
  <c r="K6113" i="1"/>
  <c r="M6113" i="1" s="1"/>
  <c r="K6112" i="1"/>
  <c r="M6112" i="1" s="1"/>
  <c r="K6111" i="1"/>
  <c r="M6111" i="1" s="1"/>
  <c r="K6110" i="1"/>
  <c r="L6110" i="1" s="1"/>
  <c r="K6109" i="1"/>
  <c r="L6109" i="1" s="1"/>
  <c r="K6108" i="1"/>
  <c r="M6108" i="1" s="1"/>
  <c r="K6107" i="1"/>
  <c r="M6107" i="1" s="1"/>
  <c r="K6106" i="1"/>
  <c r="L6106" i="1" s="1"/>
  <c r="K6105" i="1"/>
  <c r="L6105" i="1" s="1"/>
  <c r="K6104" i="1"/>
  <c r="M6104" i="1" s="1"/>
  <c r="K6103" i="1"/>
  <c r="M6103" i="1" s="1"/>
  <c r="K6102" i="1"/>
  <c r="L6102" i="1" s="1"/>
  <c r="K6101" i="1"/>
  <c r="L6101" i="1" s="1"/>
  <c r="K6100" i="1"/>
  <c r="M6100" i="1" s="1"/>
  <c r="K6099" i="1"/>
  <c r="M6099" i="1" s="1"/>
  <c r="K6098" i="1"/>
  <c r="L6098" i="1" s="1"/>
  <c r="K6097" i="1"/>
  <c r="M6097" i="1" s="1"/>
  <c r="K6096" i="1"/>
  <c r="M6096" i="1" s="1"/>
  <c r="K6095" i="1"/>
  <c r="L6095" i="1" s="1"/>
  <c r="K6094" i="1"/>
  <c r="L6094" i="1" s="1"/>
  <c r="K6093" i="1"/>
  <c r="M6093" i="1" s="1"/>
  <c r="K6092" i="1"/>
  <c r="M6092" i="1" s="1"/>
  <c r="K6091" i="1"/>
  <c r="L6091" i="1" s="1"/>
  <c r="K6090" i="1"/>
  <c r="L6090" i="1" s="1"/>
  <c r="K6089" i="1"/>
  <c r="M6089" i="1" s="1"/>
  <c r="K6088" i="1"/>
  <c r="M6088" i="1" s="1"/>
  <c r="K6087" i="1"/>
  <c r="L6087" i="1" s="1"/>
  <c r="K6086" i="1"/>
  <c r="L6086" i="1" s="1"/>
  <c r="K6085" i="1"/>
  <c r="M6085" i="1" s="1"/>
  <c r="K6084" i="1"/>
  <c r="M6084" i="1" s="1"/>
  <c r="K6083" i="1"/>
  <c r="L6083" i="1" s="1"/>
  <c r="K6082" i="1"/>
  <c r="L6082" i="1" s="1"/>
  <c r="K6081" i="1"/>
  <c r="M6081" i="1" s="1"/>
  <c r="K6080" i="1"/>
  <c r="M6080" i="1" s="1"/>
  <c r="K6079" i="1"/>
  <c r="L6079" i="1" s="1"/>
  <c r="K6078" i="1"/>
  <c r="L6078" i="1" s="1"/>
  <c r="K6077" i="1"/>
  <c r="M6077" i="1" s="1"/>
  <c r="K6076" i="1"/>
  <c r="M6076" i="1" s="1"/>
  <c r="K6075" i="1"/>
  <c r="L6075" i="1" s="1"/>
  <c r="K6074" i="1"/>
  <c r="L6074" i="1" s="1"/>
  <c r="K6073" i="1"/>
  <c r="M6073" i="1" s="1"/>
  <c r="K6072" i="1"/>
  <c r="M6072" i="1" s="1"/>
  <c r="K6071" i="1"/>
  <c r="L6071" i="1" s="1"/>
  <c r="K6070" i="1"/>
  <c r="L6070" i="1" s="1"/>
  <c r="K6069" i="1"/>
  <c r="M6069" i="1" s="1"/>
  <c r="K6068" i="1"/>
  <c r="M6068" i="1" s="1"/>
  <c r="K6067" i="1"/>
  <c r="L6067" i="1" s="1"/>
  <c r="K6066" i="1"/>
  <c r="L6066" i="1" s="1"/>
  <c r="K6065" i="1"/>
  <c r="M6065" i="1" s="1"/>
  <c r="K6064" i="1"/>
  <c r="M6064" i="1" s="1"/>
  <c r="K6063" i="1"/>
  <c r="L6063" i="1" s="1"/>
  <c r="K6062" i="1"/>
  <c r="L6062" i="1" s="1"/>
  <c r="K6061" i="1"/>
  <c r="M6061" i="1" s="1"/>
  <c r="K6060" i="1"/>
  <c r="M6060" i="1" s="1"/>
  <c r="K6059" i="1"/>
  <c r="L6059" i="1" s="1"/>
  <c r="K6058" i="1"/>
  <c r="L6058" i="1" s="1"/>
  <c r="K6057" i="1"/>
  <c r="M6057" i="1" s="1"/>
  <c r="K6056" i="1"/>
  <c r="M6056" i="1" s="1"/>
  <c r="K6055" i="1"/>
  <c r="L6055" i="1" s="1"/>
  <c r="K6054" i="1"/>
  <c r="L6054" i="1" s="1"/>
  <c r="K6053" i="1"/>
  <c r="M6053" i="1" s="1"/>
  <c r="K6052" i="1"/>
  <c r="M6052" i="1" s="1"/>
  <c r="K6051" i="1"/>
  <c r="L6051" i="1" s="1"/>
  <c r="K6050" i="1"/>
  <c r="L6050" i="1" s="1"/>
  <c r="K6049" i="1"/>
  <c r="M6049" i="1" s="1"/>
  <c r="K6048" i="1"/>
  <c r="M6048" i="1" s="1"/>
  <c r="K6047" i="1"/>
  <c r="L6047" i="1" s="1"/>
  <c r="K6046" i="1"/>
  <c r="L6046" i="1" s="1"/>
  <c r="K6045" i="1"/>
  <c r="M6045" i="1" s="1"/>
  <c r="K6044" i="1"/>
  <c r="M6044" i="1" s="1"/>
  <c r="K6043" i="1"/>
  <c r="L6043" i="1" s="1"/>
  <c r="K6042" i="1"/>
  <c r="L6042" i="1" s="1"/>
  <c r="K6041" i="1"/>
  <c r="M6041" i="1" s="1"/>
  <c r="K6040" i="1"/>
  <c r="M6040" i="1" s="1"/>
  <c r="K6039" i="1"/>
  <c r="L6039" i="1" s="1"/>
  <c r="K6038" i="1"/>
  <c r="L6038" i="1" s="1"/>
  <c r="K6037" i="1"/>
  <c r="M6037" i="1" s="1"/>
  <c r="K6036" i="1"/>
  <c r="M6036" i="1" s="1"/>
  <c r="K6035" i="1"/>
  <c r="L6035" i="1" s="1"/>
  <c r="K6034" i="1"/>
  <c r="L6034" i="1" s="1"/>
  <c r="K6033" i="1"/>
  <c r="M6033" i="1" s="1"/>
  <c r="K6032" i="1"/>
  <c r="M6032" i="1" s="1"/>
  <c r="K6031" i="1"/>
  <c r="L6031" i="1" s="1"/>
  <c r="K6030" i="1"/>
  <c r="L6030" i="1" s="1"/>
  <c r="K6029" i="1"/>
  <c r="M6029" i="1" s="1"/>
  <c r="K6028" i="1"/>
  <c r="M6028" i="1" s="1"/>
  <c r="K6027" i="1"/>
  <c r="L6027" i="1" s="1"/>
  <c r="K6026" i="1"/>
  <c r="M6026" i="1" s="1"/>
  <c r="K6025" i="1"/>
  <c r="M6025" i="1" s="1"/>
  <c r="K6024" i="1"/>
  <c r="L6024" i="1" s="1"/>
  <c r="K6023" i="1"/>
  <c r="M6023" i="1" s="1"/>
  <c r="K6022" i="1"/>
  <c r="L6022" i="1" s="1"/>
  <c r="K6021" i="1"/>
  <c r="M6021" i="1" s="1"/>
  <c r="K6020" i="1"/>
  <c r="M6020" i="1" s="1"/>
  <c r="K6019" i="1"/>
  <c r="K6018" i="1"/>
  <c r="L6018" i="1" s="1"/>
  <c r="K6017" i="1"/>
  <c r="M6017" i="1" s="1"/>
  <c r="K6016" i="1"/>
  <c r="L6016" i="1" s="1"/>
  <c r="K6015" i="1"/>
  <c r="M6015" i="1" s="1"/>
  <c r="K6014" i="1"/>
  <c r="M6014" i="1" s="1"/>
  <c r="K6013" i="1"/>
  <c r="K6012" i="1"/>
  <c r="L6012" i="1" s="1"/>
  <c r="K6011" i="1"/>
  <c r="L6011" i="1" s="1"/>
  <c r="K6010" i="1"/>
  <c r="M6010" i="1" s="1"/>
  <c r="K6009" i="1"/>
  <c r="K6008" i="1"/>
  <c r="L6008" i="1" s="1"/>
  <c r="K6007" i="1"/>
  <c r="M6007" i="1" s="1"/>
  <c r="K6006" i="1"/>
  <c r="M6006" i="1" s="1"/>
  <c r="K6005" i="1"/>
  <c r="K6004" i="1"/>
  <c r="L6004" i="1" s="1"/>
  <c r="K6003" i="1"/>
  <c r="M6003" i="1" s="1"/>
  <c r="K6002" i="1"/>
  <c r="M6002" i="1" s="1"/>
  <c r="K6001" i="1"/>
  <c r="K6000" i="1"/>
  <c r="L6000" i="1" s="1"/>
  <c r="K5999" i="1"/>
  <c r="M5999" i="1" s="1"/>
  <c r="K5998" i="1"/>
  <c r="M5998" i="1" s="1"/>
  <c r="K5997" i="1"/>
  <c r="K5996" i="1"/>
  <c r="L5996" i="1" s="1"/>
  <c r="K5995" i="1"/>
  <c r="M5995" i="1" s="1"/>
  <c r="K5994" i="1"/>
  <c r="M5994" i="1" s="1"/>
  <c r="K5993" i="1"/>
  <c r="M5993" i="1" s="1"/>
  <c r="K5992" i="1"/>
  <c r="M5992" i="1" s="1"/>
  <c r="K5991" i="1"/>
  <c r="L5991" i="1" s="1"/>
  <c r="K5990" i="1"/>
  <c r="M5990" i="1" s="1"/>
  <c r="K5989" i="1"/>
  <c r="L5989" i="1" s="1"/>
  <c r="K5988" i="1"/>
  <c r="M5988" i="1" s="1"/>
  <c r="K5987" i="1"/>
  <c r="M5987" i="1" s="1"/>
  <c r="K5986" i="1"/>
  <c r="M5986" i="1" s="1"/>
  <c r="K5985" i="1"/>
  <c r="L5985" i="1" s="1"/>
  <c r="K5984" i="1"/>
  <c r="M5984" i="1" s="1"/>
  <c r="M6000" i="1" l="1"/>
  <c r="L6003" i="1"/>
  <c r="M6101" i="1"/>
  <c r="M6038" i="1"/>
  <c r="M6016" i="1"/>
  <c r="M6070" i="1"/>
  <c r="M6054" i="1"/>
  <c r="L5986" i="1"/>
  <c r="M6086" i="1"/>
  <c r="L6115" i="1"/>
  <c r="M6030" i="1"/>
  <c r="M6062" i="1"/>
  <c r="M6094" i="1"/>
  <c r="M6046" i="1"/>
  <c r="M6078" i="1"/>
  <c r="M6109" i="1"/>
  <c r="L6131" i="1"/>
  <c r="L6052" i="1"/>
  <c r="L6060" i="1"/>
  <c r="L6068" i="1"/>
  <c r="L6076" i="1"/>
  <c r="L6084" i="1"/>
  <c r="L6092" i="1"/>
  <c r="L6099" i="1"/>
  <c r="L6107" i="1"/>
  <c r="L5988" i="1"/>
  <c r="L6020" i="1"/>
  <c r="L6028" i="1"/>
  <c r="L6036" i="1"/>
  <c r="L6044" i="1"/>
  <c r="M6004" i="1"/>
  <c r="L6007" i="1"/>
  <c r="M6011" i="1"/>
  <c r="M6018" i="1"/>
  <c r="M6027" i="1"/>
  <c r="M6034" i="1"/>
  <c r="M6042" i="1"/>
  <c r="M6050" i="1"/>
  <c r="M6058" i="1"/>
  <c r="M6066" i="1"/>
  <c r="M6074" i="1"/>
  <c r="M6082" i="1"/>
  <c r="M6090" i="1"/>
  <c r="M6105" i="1"/>
  <c r="L6116" i="1"/>
  <c r="L6132" i="1"/>
  <c r="L5995" i="1"/>
  <c r="M6008" i="1"/>
  <c r="L5992" i="1"/>
  <c r="L6021" i="1"/>
  <c r="L6025" i="1"/>
  <c r="L6032" i="1"/>
  <c r="L6040" i="1"/>
  <c r="L6048" i="1"/>
  <c r="L6056" i="1"/>
  <c r="L6064" i="1"/>
  <c r="L6072" i="1"/>
  <c r="L6080" i="1"/>
  <c r="L6088" i="1"/>
  <c r="L6096" i="1"/>
  <c r="L6103" i="1"/>
  <c r="L6111" i="1"/>
  <c r="M6120" i="1"/>
  <c r="L6123" i="1"/>
  <c r="M6136" i="1"/>
  <c r="L6139" i="1"/>
  <c r="M5991" i="1"/>
  <c r="L5994" i="1"/>
  <c r="L5999" i="1"/>
  <c r="M6012" i="1"/>
  <c r="L6015" i="1"/>
  <c r="L6017" i="1"/>
  <c r="L6023" i="1"/>
  <c r="L6026" i="1"/>
  <c r="L6029" i="1"/>
  <c r="L6033" i="1"/>
  <c r="L6037" i="1"/>
  <c r="L6041" i="1"/>
  <c r="L6045" i="1"/>
  <c r="L6049" i="1"/>
  <c r="L6053" i="1"/>
  <c r="L6057" i="1"/>
  <c r="L6061" i="1"/>
  <c r="L6065" i="1"/>
  <c r="L6069" i="1"/>
  <c r="L6073" i="1"/>
  <c r="L6077" i="1"/>
  <c r="L6081" i="1"/>
  <c r="L6085" i="1"/>
  <c r="L6089" i="1"/>
  <c r="L6093" i="1"/>
  <c r="L6097" i="1"/>
  <c r="L6100" i="1"/>
  <c r="L6104" i="1"/>
  <c r="L6108" i="1"/>
  <c r="L6112" i="1"/>
  <c r="L6119" i="1"/>
  <c r="L6128" i="1"/>
  <c r="L6135" i="1"/>
  <c r="L6124" i="1"/>
  <c r="L6140" i="1"/>
  <c r="L6127" i="1"/>
  <c r="L6143" i="1"/>
  <c r="L5984" i="1"/>
  <c r="M5985" i="1"/>
  <c r="L6006" i="1"/>
  <c r="M5989" i="1"/>
  <c r="L5993" i="1"/>
  <c r="M5996" i="1"/>
  <c r="L5997" i="1"/>
  <c r="M5997" i="1"/>
  <c r="L6001" i="1"/>
  <c r="M6001" i="1"/>
  <c r="L6005" i="1"/>
  <c r="M6005" i="1"/>
  <c r="L6009" i="1"/>
  <c r="M6009" i="1"/>
  <c r="L6013" i="1"/>
  <c r="M6013" i="1"/>
  <c r="L6019" i="1"/>
  <c r="M6019" i="1"/>
  <c r="L5987" i="1"/>
  <c r="L5990" i="1"/>
  <c r="L5998" i="1"/>
  <c r="L6002" i="1"/>
  <c r="L6010" i="1"/>
  <c r="L6014" i="1"/>
  <c r="M6022" i="1"/>
  <c r="M6024" i="1"/>
  <c r="M6031" i="1"/>
  <c r="M6035" i="1"/>
  <c r="M6039" i="1"/>
  <c r="M6043" i="1"/>
  <c r="M6047" i="1"/>
  <c r="M6051" i="1"/>
  <c r="M6055" i="1"/>
  <c r="M6059" i="1"/>
  <c r="M6063" i="1"/>
  <c r="M6067" i="1"/>
  <c r="M6071" i="1"/>
  <c r="M6075" i="1"/>
  <c r="M6079" i="1"/>
  <c r="M6083" i="1"/>
  <c r="M6087" i="1"/>
  <c r="M6091" i="1"/>
  <c r="M6095" i="1"/>
  <c r="M6098" i="1"/>
  <c r="M6102" i="1"/>
  <c r="M6106" i="1"/>
  <c r="M6110" i="1"/>
  <c r="L6113" i="1"/>
  <c r="M6114" i="1"/>
  <c r="L6117" i="1"/>
  <c r="M6118" i="1"/>
  <c r="L6121" i="1"/>
  <c r="M6122" i="1"/>
  <c r="L6125" i="1"/>
  <c r="M6126" i="1"/>
  <c r="L6129" i="1"/>
  <c r="M6130" i="1"/>
  <c r="L6133" i="1"/>
  <c r="M6134" i="1"/>
  <c r="L6137" i="1"/>
  <c r="M6138" i="1"/>
  <c r="L6141" i="1"/>
  <c r="M6142" i="1"/>
  <c r="K5977" i="1" l="1"/>
  <c r="M5977" i="1" s="1"/>
  <c r="K5978" i="1"/>
  <c r="L5978" i="1" s="1"/>
  <c r="K5979" i="1"/>
  <c r="L5979" i="1" s="1"/>
  <c r="K5980" i="1"/>
  <c r="M5980" i="1" s="1"/>
  <c r="K5981" i="1"/>
  <c r="L5981" i="1" s="1"/>
  <c r="K5982" i="1"/>
  <c r="L5982" i="1" s="1"/>
  <c r="K5983" i="1"/>
  <c r="L5983" i="1" s="1"/>
  <c r="M5982" i="1" l="1"/>
  <c r="L5977" i="1"/>
  <c r="M5981" i="1"/>
  <c r="M5978" i="1"/>
  <c r="L5980" i="1"/>
  <c r="M5983" i="1"/>
  <c r="M5979" i="1"/>
  <c r="K5949" i="1" l="1"/>
  <c r="L5949" i="1" s="1"/>
  <c r="K5950" i="1"/>
  <c r="L5950" i="1" s="1"/>
  <c r="K5951" i="1"/>
  <c r="M5951" i="1" s="1"/>
  <c r="K5952" i="1"/>
  <c r="M5952" i="1" s="1"/>
  <c r="K5953" i="1"/>
  <c r="M5953" i="1" s="1"/>
  <c r="K5954" i="1"/>
  <c r="L5954" i="1" s="1"/>
  <c r="K5955" i="1"/>
  <c r="M5955" i="1" s="1"/>
  <c r="K5956" i="1"/>
  <c r="L5956" i="1" s="1"/>
  <c r="K5957" i="1"/>
  <c r="M5957" i="1" s="1"/>
  <c r="K5958" i="1"/>
  <c r="L5958" i="1" s="1"/>
  <c r="K5959" i="1"/>
  <c r="M5959" i="1" s="1"/>
  <c r="K5960" i="1"/>
  <c r="L5960" i="1" s="1"/>
  <c r="K5961" i="1"/>
  <c r="L5961" i="1" s="1"/>
  <c r="K5962" i="1"/>
  <c r="L5962" i="1" s="1"/>
  <c r="K5963" i="1"/>
  <c r="M5963" i="1" s="1"/>
  <c r="K5964" i="1"/>
  <c r="L5964" i="1" s="1"/>
  <c r="K5965" i="1"/>
  <c r="L5965" i="1" s="1"/>
  <c r="K5966" i="1"/>
  <c r="L5966" i="1" s="1"/>
  <c r="K5967" i="1"/>
  <c r="M5967" i="1" s="1"/>
  <c r="K5968" i="1"/>
  <c r="M5968" i="1" s="1"/>
  <c r="K5969" i="1"/>
  <c r="L5969" i="1" s="1"/>
  <c r="K5970" i="1"/>
  <c r="L5970" i="1" s="1"/>
  <c r="K5971" i="1"/>
  <c r="M5971" i="1" s="1"/>
  <c r="K5972" i="1"/>
  <c r="L5972" i="1" s="1"/>
  <c r="K5973" i="1"/>
  <c r="M5973" i="1" s="1"/>
  <c r="K5974" i="1"/>
  <c r="L5974" i="1" s="1"/>
  <c r="K5975" i="1"/>
  <c r="M5975" i="1" s="1"/>
  <c r="K5976" i="1"/>
  <c r="L5976" i="1" s="1"/>
  <c r="L5975" i="1" l="1"/>
  <c r="L5968" i="1"/>
  <c r="M5965" i="1"/>
  <c r="L5953" i="1"/>
  <c r="L5955" i="1"/>
  <c r="M5969" i="1"/>
  <c r="M5960" i="1"/>
  <c r="L5957" i="1"/>
  <c r="M5976" i="1"/>
  <c r="L5971" i="1"/>
  <c r="M5964" i="1"/>
  <c r="L5959" i="1"/>
  <c r="L5952" i="1"/>
  <c r="M5949" i="1"/>
  <c r="L5973" i="1"/>
  <c r="M5972" i="1"/>
  <c r="L5967" i="1"/>
  <c r="M5961" i="1"/>
  <c r="M5956" i="1"/>
  <c r="L5951" i="1"/>
  <c r="L5963" i="1"/>
  <c r="M5974" i="1"/>
  <c r="M5970" i="1"/>
  <c r="M5966" i="1"/>
  <c r="M5962" i="1"/>
  <c r="M5958" i="1"/>
  <c r="M5954" i="1"/>
  <c r="M5950" i="1"/>
  <c r="K5947" i="1"/>
  <c r="L5947" i="1" s="1"/>
  <c r="K5948" i="1"/>
  <c r="M5948" i="1" s="1"/>
  <c r="M5947" i="1" l="1"/>
  <c r="L5948" i="1"/>
  <c r="K5946" i="1"/>
  <c r="L5946" i="1" s="1"/>
  <c r="M5946" i="1" l="1"/>
  <c r="K5903" i="1" l="1"/>
  <c r="L5903" i="1" s="1"/>
  <c r="K5902" i="1"/>
  <c r="M5902" i="1" s="1"/>
  <c r="L5902" i="1" l="1"/>
  <c r="M5903" i="1"/>
  <c r="K5945" i="1"/>
  <c r="L5945" i="1" s="1"/>
  <c r="K5944" i="1"/>
  <c r="M5944" i="1" s="1"/>
  <c r="K5943" i="1"/>
  <c r="M5943" i="1" s="1"/>
  <c r="K5942" i="1"/>
  <c r="M5942" i="1" s="1"/>
  <c r="K5941" i="1"/>
  <c r="L5941" i="1" s="1"/>
  <c r="K5940" i="1"/>
  <c r="L5940" i="1" s="1"/>
  <c r="K5939" i="1"/>
  <c r="M5939" i="1" s="1"/>
  <c r="K5938" i="1"/>
  <c r="M5938" i="1" s="1"/>
  <c r="K5937" i="1"/>
  <c r="L5937" i="1" s="1"/>
  <c r="K5936" i="1"/>
  <c r="M5936" i="1" s="1"/>
  <c r="K5935" i="1"/>
  <c r="M5935" i="1" s="1"/>
  <c r="K5934" i="1"/>
  <c r="M5934" i="1" s="1"/>
  <c r="K5933" i="1"/>
  <c r="L5933" i="1" s="1"/>
  <c r="K5932" i="1"/>
  <c r="M5932" i="1" s="1"/>
  <c r="K5931" i="1"/>
  <c r="M5931" i="1" s="1"/>
  <c r="K5930" i="1"/>
  <c r="M5930" i="1" s="1"/>
  <c r="K5929" i="1"/>
  <c r="L5929" i="1" s="1"/>
  <c r="K5928" i="1"/>
  <c r="L5928" i="1" s="1"/>
  <c r="K5927" i="1"/>
  <c r="M5927" i="1" s="1"/>
  <c r="K5926" i="1"/>
  <c r="M5926" i="1" s="1"/>
  <c r="K5925" i="1"/>
  <c r="L5925" i="1" s="1"/>
  <c r="K5924" i="1"/>
  <c r="L5924" i="1" s="1"/>
  <c r="K5923" i="1"/>
  <c r="M5923" i="1" s="1"/>
  <c r="K5922" i="1"/>
  <c r="M5922" i="1" s="1"/>
  <c r="K5921" i="1"/>
  <c r="L5921" i="1" s="1"/>
  <c r="K5920" i="1"/>
  <c r="M5920" i="1" s="1"/>
  <c r="K5919" i="1"/>
  <c r="M5919" i="1" s="1"/>
  <c r="K5918" i="1"/>
  <c r="M5918" i="1" s="1"/>
  <c r="K5917" i="1"/>
  <c r="L5917" i="1" s="1"/>
  <c r="K5916" i="1"/>
  <c r="M5916" i="1" s="1"/>
  <c r="K5915" i="1"/>
  <c r="M5915" i="1" s="1"/>
  <c r="K5914" i="1"/>
  <c r="M5914" i="1" s="1"/>
  <c r="K5913" i="1"/>
  <c r="L5913" i="1" s="1"/>
  <c r="K5912" i="1"/>
  <c r="M5912" i="1" s="1"/>
  <c r="K5911" i="1"/>
  <c r="M5911" i="1" s="1"/>
  <c r="K5910" i="1"/>
  <c r="M5910" i="1" s="1"/>
  <c r="K5909" i="1"/>
  <c r="L5909" i="1" s="1"/>
  <c r="K5908" i="1"/>
  <c r="L5908" i="1" s="1"/>
  <c r="K5907" i="1"/>
  <c r="M5907" i="1" s="1"/>
  <c r="K5906" i="1"/>
  <c r="M5906" i="1" s="1"/>
  <c r="K5905" i="1"/>
  <c r="L5905" i="1" s="1"/>
  <c r="K5904" i="1"/>
  <c r="M5904" i="1" s="1"/>
  <c r="M5909" i="1" l="1"/>
  <c r="L5912" i="1"/>
  <c r="M5928" i="1"/>
  <c r="M5924" i="1"/>
  <c r="M5940" i="1"/>
  <c r="M5908" i="1"/>
  <c r="M5925" i="1"/>
  <c r="M5941" i="1"/>
  <c r="L5944" i="1"/>
  <c r="L5904" i="1"/>
  <c r="M5933" i="1"/>
  <c r="L5936" i="1"/>
  <c r="M5917" i="1"/>
  <c r="L5920" i="1"/>
  <c r="M5905" i="1"/>
  <c r="M5921" i="1"/>
  <c r="M5937" i="1"/>
  <c r="M5913" i="1"/>
  <c r="L5916" i="1"/>
  <c r="M5929" i="1"/>
  <c r="L5932" i="1"/>
  <c r="M5945" i="1"/>
  <c r="L5911" i="1"/>
  <c r="L5915" i="1"/>
  <c r="L5919" i="1"/>
  <c r="L5923" i="1"/>
  <c r="L5927" i="1"/>
  <c r="L5931" i="1"/>
  <c r="L5935" i="1"/>
  <c r="L5939" i="1"/>
  <c r="L5943" i="1"/>
  <c r="L5907" i="1"/>
  <c r="L5906" i="1"/>
  <c r="L5910" i="1"/>
  <c r="L5914" i="1"/>
  <c r="L5918" i="1"/>
  <c r="L5922" i="1"/>
  <c r="L5926" i="1"/>
  <c r="L5930" i="1"/>
  <c r="L5934" i="1"/>
  <c r="L5938" i="1"/>
  <c r="L5942" i="1"/>
  <c r="K5900" i="1"/>
  <c r="L5900" i="1" s="1"/>
  <c r="K5901" i="1"/>
  <c r="M5901" i="1" s="1"/>
  <c r="L5901" i="1" l="1"/>
  <c r="M5900" i="1"/>
  <c r="K5763" i="1"/>
  <c r="L5763" i="1" s="1"/>
  <c r="K5764" i="1"/>
  <c r="L5764" i="1" s="1"/>
  <c r="K5765" i="1"/>
  <c r="L5765" i="1" s="1"/>
  <c r="K5766" i="1"/>
  <c r="L5766" i="1" s="1"/>
  <c r="K5767" i="1"/>
  <c r="L5767" i="1" s="1"/>
  <c r="K5768" i="1"/>
  <c r="L5768" i="1" s="1"/>
  <c r="K5769" i="1"/>
  <c r="M5769" i="1" s="1"/>
  <c r="K5770" i="1"/>
  <c r="M5770" i="1" s="1"/>
  <c r="K5771" i="1"/>
  <c r="L5771" i="1" s="1"/>
  <c r="K5772" i="1"/>
  <c r="L5772" i="1" s="1"/>
  <c r="K5773" i="1"/>
  <c r="M5773" i="1" s="1"/>
  <c r="K5774" i="1"/>
  <c r="L5774" i="1" s="1"/>
  <c r="K5775" i="1"/>
  <c r="L5775" i="1" s="1"/>
  <c r="K5776" i="1"/>
  <c r="L5776" i="1" s="1"/>
  <c r="K5777" i="1"/>
  <c r="M5777" i="1" s="1"/>
  <c r="K5778" i="1"/>
  <c r="M5778" i="1" s="1"/>
  <c r="K5779" i="1"/>
  <c r="L5779" i="1" s="1"/>
  <c r="K5780" i="1"/>
  <c r="L5780" i="1" s="1"/>
  <c r="K5781" i="1"/>
  <c r="L5781" i="1" s="1"/>
  <c r="K5782" i="1"/>
  <c r="L5782" i="1" s="1"/>
  <c r="K5783" i="1"/>
  <c r="M5783" i="1" s="1"/>
  <c r="K5784" i="1"/>
  <c r="M5784" i="1" s="1"/>
  <c r="K5785" i="1"/>
  <c r="L5785" i="1" s="1"/>
  <c r="K5786" i="1"/>
  <c r="L5786" i="1" s="1"/>
  <c r="K5787" i="1"/>
  <c r="M5787" i="1" s="1"/>
  <c r="K5788" i="1"/>
  <c r="L5788" i="1" s="1"/>
  <c r="K5789" i="1"/>
  <c r="L5789" i="1" s="1"/>
  <c r="K5790" i="1"/>
  <c r="L5790" i="1" s="1"/>
  <c r="K5791" i="1"/>
  <c r="L5791" i="1" s="1"/>
  <c r="K5792" i="1"/>
  <c r="L5792" i="1" s="1"/>
  <c r="K5793" i="1"/>
  <c r="M5793" i="1" s="1"/>
  <c r="K5794" i="1"/>
  <c r="L5794" i="1" s="1"/>
  <c r="K5795" i="1"/>
  <c r="L5795" i="1" s="1"/>
  <c r="K5796" i="1"/>
  <c r="L5796" i="1" s="1"/>
  <c r="K5797" i="1"/>
  <c r="M5797" i="1" s="1"/>
  <c r="K5798" i="1"/>
  <c r="L5798" i="1" s="1"/>
  <c r="K5799" i="1"/>
  <c r="M5799" i="1" s="1"/>
  <c r="K5800" i="1"/>
  <c r="L5800" i="1" s="1"/>
  <c r="K5801" i="1"/>
  <c r="M5801" i="1" s="1"/>
  <c r="K5802" i="1"/>
  <c r="L5802" i="1" s="1"/>
  <c r="K5803" i="1"/>
  <c r="M5803" i="1" s="1"/>
  <c r="K5804" i="1"/>
  <c r="L5804" i="1" s="1"/>
  <c r="K5805" i="1"/>
  <c r="M5805" i="1" s="1"/>
  <c r="K5806" i="1"/>
  <c r="M5806" i="1" s="1"/>
  <c r="K5807" i="1"/>
  <c r="L5807" i="1" s="1"/>
  <c r="K5808" i="1"/>
  <c r="M5808" i="1" s="1"/>
  <c r="K5809" i="1"/>
  <c r="L5809" i="1" s="1"/>
  <c r="K5810" i="1"/>
  <c r="M5810" i="1" s="1"/>
  <c r="K5811" i="1"/>
  <c r="L5811" i="1" s="1"/>
  <c r="K5812" i="1"/>
  <c r="M5812" i="1" s="1"/>
  <c r="K5813" i="1"/>
  <c r="L5813" i="1" s="1"/>
  <c r="K5814" i="1"/>
  <c r="M5814" i="1" s="1"/>
  <c r="K5815" i="1"/>
  <c r="L5815" i="1" s="1"/>
  <c r="K5816" i="1"/>
  <c r="M5816" i="1" s="1"/>
  <c r="K5817" i="1"/>
  <c r="L5817" i="1" s="1"/>
  <c r="K5818" i="1"/>
  <c r="M5818" i="1" s="1"/>
  <c r="K5819" i="1"/>
  <c r="L5819" i="1" s="1"/>
  <c r="K5820" i="1"/>
  <c r="M5820" i="1" s="1"/>
  <c r="K5821" i="1"/>
  <c r="L5821" i="1" s="1"/>
  <c r="K5822" i="1"/>
  <c r="M5822" i="1" s="1"/>
  <c r="K5823" i="1"/>
  <c r="L5823" i="1" s="1"/>
  <c r="K5824" i="1"/>
  <c r="M5824" i="1" s="1"/>
  <c r="K5825" i="1"/>
  <c r="L5825" i="1" s="1"/>
  <c r="K5826" i="1"/>
  <c r="M5826" i="1" s="1"/>
  <c r="K5827" i="1"/>
  <c r="L5827" i="1" s="1"/>
  <c r="K5828" i="1"/>
  <c r="M5828" i="1" s="1"/>
  <c r="K5829" i="1"/>
  <c r="L5829" i="1" s="1"/>
  <c r="K5830" i="1"/>
  <c r="M5830" i="1" s="1"/>
  <c r="K5831" i="1"/>
  <c r="L5831" i="1" s="1"/>
  <c r="K5832" i="1"/>
  <c r="M5832" i="1" s="1"/>
  <c r="K5833" i="1"/>
  <c r="L5833" i="1" s="1"/>
  <c r="K5834" i="1"/>
  <c r="M5834" i="1" s="1"/>
  <c r="K5835" i="1"/>
  <c r="L5835" i="1" s="1"/>
  <c r="K5836" i="1"/>
  <c r="M5836" i="1" s="1"/>
  <c r="K5837" i="1"/>
  <c r="L5837" i="1" s="1"/>
  <c r="K5838" i="1"/>
  <c r="M5838" i="1" s="1"/>
  <c r="K5839" i="1"/>
  <c r="L5839" i="1" s="1"/>
  <c r="K5840" i="1"/>
  <c r="M5840" i="1" s="1"/>
  <c r="K5841" i="1"/>
  <c r="L5841" i="1" s="1"/>
  <c r="K5842" i="1"/>
  <c r="M5842" i="1" s="1"/>
  <c r="K5843" i="1"/>
  <c r="L5843" i="1" s="1"/>
  <c r="K5844" i="1"/>
  <c r="M5844" i="1" s="1"/>
  <c r="K5845" i="1"/>
  <c r="L5845" i="1" s="1"/>
  <c r="K5846" i="1"/>
  <c r="M5846" i="1" s="1"/>
  <c r="K5847" i="1"/>
  <c r="L5847" i="1" s="1"/>
  <c r="K5848" i="1"/>
  <c r="M5848" i="1" s="1"/>
  <c r="K5849" i="1"/>
  <c r="L5849" i="1" s="1"/>
  <c r="K5850" i="1"/>
  <c r="M5850" i="1" s="1"/>
  <c r="K5851" i="1"/>
  <c r="L5851" i="1" s="1"/>
  <c r="K5852" i="1"/>
  <c r="M5852" i="1" s="1"/>
  <c r="K5853" i="1"/>
  <c r="L5853" i="1" s="1"/>
  <c r="K5854" i="1"/>
  <c r="M5854" i="1" s="1"/>
  <c r="K5855" i="1"/>
  <c r="L5855" i="1" s="1"/>
  <c r="K5856" i="1"/>
  <c r="M5856" i="1" s="1"/>
  <c r="K5857" i="1"/>
  <c r="L5857" i="1" s="1"/>
  <c r="K5858" i="1"/>
  <c r="M5858" i="1" s="1"/>
  <c r="K5859" i="1"/>
  <c r="L5859" i="1" s="1"/>
  <c r="K5860" i="1"/>
  <c r="M5860" i="1" s="1"/>
  <c r="K5861" i="1"/>
  <c r="L5861" i="1" s="1"/>
  <c r="K5862" i="1"/>
  <c r="M5862" i="1" s="1"/>
  <c r="K5863" i="1"/>
  <c r="L5863" i="1" s="1"/>
  <c r="K5864" i="1"/>
  <c r="M5864" i="1" s="1"/>
  <c r="K5865" i="1"/>
  <c r="L5865" i="1" s="1"/>
  <c r="K5866" i="1"/>
  <c r="M5866" i="1" s="1"/>
  <c r="K5867" i="1"/>
  <c r="L5867" i="1" s="1"/>
  <c r="K5868" i="1"/>
  <c r="M5868" i="1" s="1"/>
  <c r="K5869" i="1"/>
  <c r="L5869" i="1" s="1"/>
  <c r="K5870" i="1"/>
  <c r="M5870" i="1" s="1"/>
  <c r="K5871" i="1"/>
  <c r="L5871" i="1" s="1"/>
  <c r="K5872" i="1"/>
  <c r="M5872" i="1" s="1"/>
  <c r="K5873" i="1"/>
  <c r="L5873" i="1" s="1"/>
  <c r="K5874" i="1"/>
  <c r="M5874" i="1" s="1"/>
  <c r="K5875" i="1"/>
  <c r="L5875" i="1" s="1"/>
  <c r="K5876" i="1"/>
  <c r="M5876" i="1" s="1"/>
  <c r="K5877" i="1"/>
  <c r="L5877" i="1" s="1"/>
  <c r="K5878" i="1"/>
  <c r="M5878" i="1" s="1"/>
  <c r="K5879" i="1"/>
  <c r="L5879" i="1" s="1"/>
  <c r="K5880" i="1"/>
  <c r="M5880" i="1" s="1"/>
  <c r="K5881" i="1"/>
  <c r="L5881" i="1" s="1"/>
  <c r="K5882" i="1"/>
  <c r="M5882" i="1" s="1"/>
  <c r="K5883" i="1"/>
  <c r="L5883" i="1" s="1"/>
  <c r="K5884" i="1"/>
  <c r="M5884" i="1" s="1"/>
  <c r="K5885" i="1"/>
  <c r="L5885" i="1" s="1"/>
  <c r="K5886" i="1"/>
  <c r="M5886" i="1" s="1"/>
  <c r="K5887" i="1"/>
  <c r="L5887" i="1" s="1"/>
  <c r="K5888" i="1"/>
  <c r="M5888" i="1" s="1"/>
  <c r="K5889" i="1"/>
  <c r="L5889" i="1" s="1"/>
  <c r="K5890" i="1"/>
  <c r="M5890" i="1" s="1"/>
  <c r="K5891" i="1"/>
  <c r="L5891" i="1" s="1"/>
  <c r="K5892" i="1"/>
  <c r="M5892" i="1" s="1"/>
  <c r="K5893" i="1"/>
  <c r="L5893" i="1" s="1"/>
  <c r="K5894" i="1"/>
  <c r="M5894" i="1" s="1"/>
  <c r="K5895" i="1"/>
  <c r="L5895" i="1" s="1"/>
  <c r="K5896" i="1"/>
  <c r="M5896" i="1" s="1"/>
  <c r="K5897" i="1"/>
  <c r="L5897" i="1" s="1"/>
  <c r="K5898" i="1"/>
  <c r="M5898" i="1" s="1"/>
  <c r="K5899" i="1"/>
  <c r="L5899" i="1" s="1"/>
  <c r="L5770" i="1" l="1"/>
  <c r="M5766" i="1"/>
  <c r="L5890" i="1"/>
  <c r="M5887" i="1"/>
  <c r="L5826" i="1"/>
  <c r="M5823" i="1"/>
  <c r="M5798" i="1"/>
  <c r="L5858" i="1"/>
  <c r="M5855" i="1"/>
  <c r="L5797" i="1"/>
  <c r="L5874" i="1"/>
  <c r="M5871" i="1"/>
  <c r="L5842" i="1"/>
  <c r="M5839" i="1"/>
  <c r="L5810" i="1"/>
  <c r="M5807" i="1"/>
  <c r="L5784" i="1"/>
  <c r="L5898" i="1"/>
  <c r="M5895" i="1"/>
  <c r="L5882" i="1"/>
  <c r="M5879" i="1"/>
  <c r="L5866" i="1"/>
  <c r="M5863" i="1"/>
  <c r="L5850" i="1"/>
  <c r="M5847" i="1"/>
  <c r="L5834" i="1"/>
  <c r="M5831" i="1"/>
  <c r="L5818" i="1"/>
  <c r="M5815" i="1"/>
  <c r="L5783" i="1"/>
  <c r="L5778" i="1"/>
  <c r="M5802" i="1"/>
  <c r="M5788" i="1"/>
  <c r="L5777" i="1"/>
  <c r="M5774" i="1"/>
  <c r="L5793" i="1"/>
  <c r="M5899" i="1"/>
  <c r="L5894" i="1"/>
  <c r="M5891" i="1"/>
  <c r="L5886" i="1"/>
  <c r="M5883" i="1"/>
  <c r="L5878" i="1"/>
  <c r="M5875" i="1"/>
  <c r="L5870" i="1"/>
  <c r="M5867" i="1"/>
  <c r="L5862" i="1"/>
  <c r="M5859" i="1"/>
  <c r="L5854" i="1"/>
  <c r="M5851" i="1"/>
  <c r="L5846" i="1"/>
  <c r="M5843" i="1"/>
  <c r="L5838" i="1"/>
  <c r="M5835" i="1"/>
  <c r="L5830" i="1"/>
  <c r="M5827" i="1"/>
  <c r="L5822" i="1"/>
  <c r="M5819" i="1"/>
  <c r="L5814" i="1"/>
  <c r="M5811" i="1"/>
  <c r="L5806" i="1"/>
  <c r="L5801" i="1"/>
  <c r="M5794" i="1"/>
  <c r="M5781" i="1"/>
  <c r="L5769" i="1"/>
  <c r="L5787" i="1"/>
  <c r="L5773" i="1"/>
  <c r="M5765" i="1"/>
  <c r="L5896" i="1"/>
  <c r="L5892" i="1"/>
  <c r="L5888" i="1"/>
  <c r="L5884" i="1"/>
  <c r="L5880" i="1"/>
  <c r="L5876" i="1"/>
  <c r="L5872" i="1"/>
  <c r="L5868" i="1"/>
  <c r="L5864" i="1"/>
  <c r="L5860" i="1"/>
  <c r="L5856" i="1"/>
  <c r="L5852" i="1"/>
  <c r="L5848" i="1"/>
  <c r="L5844" i="1"/>
  <c r="L5840" i="1"/>
  <c r="L5836" i="1"/>
  <c r="L5832" i="1"/>
  <c r="L5828" i="1"/>
  <c r="L5824" i="1"/>
  <c r="L5820" i="1"/>
  <c r="L5816" i="1"/>
  <c r="L5812" i="1"/>
  <c r="L5808" i="1"/>
  <c r="L5805" i="1"/>
  <c r="L5803" i="1"/>
  <c r="L5799" i="1"/>
  <c r="M5795" i="1"/>
  <c r="M5791" i="1"/>
  <c r="M5789" i="1"/>
  <c r="M5785" i="1"/>
  <c r="M5782" i="1"/>
  <c r="M5779" i="1"/>
  <c r="M5775" i="1"/>
  <c r="M5771" i="1"/>
  <c r="M5767" i="1"/>
  <c r="M5763" i="1"/>
  <c r="M5889" i="1"/>
  <c r="M5885" i="1"/>
  <c r="M5881" i="1"/>
  <c r="M5877" i="1"/>
  <c r="M5873" i="1"/>
  <c r="M5869" i="1"/>
  <c r="M5865" i="1"/>
  <c r="M5861" i="1"/>
  <c r="M5857" i="1"/>
  <c r="M5853" i="1"/>
  <c r="M5849" i="1"/>
  <c r="M5845" i="1"/>
  <c r="M5841" i="1"/>
  <c r="M5837" i="1"/>
  <c r="M5833" i="1"/>
  <c r="M5829" i="1"/>
  <c r="M5825" i="1"/>
  <c r="M5821" i="1"/>
  <c r="M5817" i="1"/>
  <c r="M5813" i="1"/>
  <c r="M5809" i="1"/>
  <c r="M5804" i="1"/>
  <c r="M5800" i="1"/>
  <c r="M5796" i="1"/>
  <c r="M5792" i="1"/>
  <c r="M5790" i="1"/>
  <c r="M5786" i="1"/>
  <c r="M5780" i="1"/>
  <c r="M5776" i="1"/>
  <c r="M5772" i="1"/>
  <c r="M5768" i="1"/>
  <c r="M5764" i="1"/>
  <c r="M5897" i="1"/>
  <c r="M5893" i="1"/>
  <c r="K5756" i="1"/>
  <c r="L5756" i="1" s="1"/>
  <c r="K5757" i="1"/>
  <c r="M5757" i="1" s="1"/>
  <c r="K5758" i="1"/>
  <c r="M5758" i="1" s="1"/>
  <c r="K5759" i="1"/>
  <c r="L5759" i="1" s="1"/>
  <c r="K5760" i="1"/>
  <c r="L5760" i="1" s="1"/>
  <c r="K5761" i="1"/>
  <c r="M5761" i="1" s="1"/>
  <c r="K5762" i="1"/>
  <c r="L5762" i="1" s="1"/>
  <c r="M5759" i="1" l="1"/>
  <c r="L5757" i="1"/>
  <c r="L5761" i="1"/>
  <c r="M5762" i="1"/>
  <c r="L5758" i="1"/>
  <c r="M5756" i="1"/>
  <c r="M5760" i="1"/>
  <c r="K5726" i="1"/>
  <c r="L5726" i="1" s="1"/>
  <c r="K5727" i="1"/>
  <c r="L5727" i="1" s="1"/>
  <c r="K5728" i="1"/>
  <c r="M5728" i="1" s="1"/>
  <c r="K5729" i="1"/>
  <c r="L5729" i="1" s="1"/>
  <c r="K5730" i="1"/>
  <c r="L5730" i="1" s="1"/>
  <c r="K5731" i="1"/>
  <c r="L5731" i="1" s="1"/>
  <c r="K5732" i="1"/>
  <c r="M5732" i="1" s="1"/>
  <c r="K5733" i="1"/>
  <c r="L5733" i="1" s="1"/>
  <c r="K5734" i="1"/>
  <c r="L5734" i="1" s="1"/>
  <c r="K5735" i="1"/>
  <c r="L5735" i="1" s="1"/>
  <c r="K5736" i="1"/>
  <c r="M5736" i="1" s="1"/>
  <c r="K5737" i="1"/>
  <c r="L5737" i="1" s="1"/>
  <c r="K5738" i="1"/>
  <c r="L5738" i="1" s="1"/>
  <c r="K5739" i="1"/>
  <c r="L5739" i="1" s="1"/>
  <c r="K5740" i="1"/>
  <c r="M5740" i="1" s="1"/>
  <c r="K5741" i="1"/>
  <c r="L5741" i="1" s="1"/>
  <c r="K5742" i="1"/>
  <c r="L5742" i="1" s="1"/>
  <c r="K5743" i="1"/>
  <c r="L5743" i="1" s="1"/>
  <c r="K5744" i="1"/>
  <c r="M5744" i="1" s="1"/>
  <c r="K5745" i="1"/>
  <c r="L5745" i="1" s="1"/>
  <c r="K5746" i="1"/>
  <c r="L5746" i="1" s="1"/>
  <c r="K5747" i="1"/>
  <c r="L5747" i="1" s="1"/>
  <c r="K5748" i="1"/>
  <c r="M5748" i="1" s="1"/>
  <c r="K5749" i="1"/>
  <c r="L5749" i="1" s="1"/>
  <c r="K5750" i="1"/>
  <c r="L5750" i="1" s="1"/>
  <c r="K5751" i="1"/>
  <c r="L5751" i="1" s="1"/>
  <c r="K5752" i="1"/>
  <c r="M5752" i="1" s="1"/>
  <c r="K5753" i="1"/>
  <c r="M5753" i="1" s="1"/>
  <c r="K5754" i="1"/>
  <c r="L5754" i="1" s="1"/>
  <c r="K5755" i="1"/>
  <c r="L5755" i="1" s="1"/>
  <c r="L5752" i="1" l="1"/>
  <c r="L5753" i="1"/>
  <c r="L5728" i="1"/>
  <c r="L5744" i="1"/>
  <c r="M5741" i="1"/>
  <c r="M5749" i="1"/>
  <c r="L5736" i="1"/>
  <c r="M5733" i="1"/>
  <c r="L5748" i="1"/>
  <c r="M5745" i="1"/>
  <c r="L5740" i="1"/>
  <c r="M5737" i="1"/>
  <c r="L5732" i="1"/>
  <c r="M5729" i="1"/>
  <c r="M5754" i="1"/>
  <c r="M5750" i="1"/>
  <c r="M5746" i="1"/>
  <c r="M5742" i="1"/>
  <c r="M5738" i="1"/>
  <c r="M5734" i="1"/>
  <c r="M5730" i="1"/>
  <c r="M5726" i="1"/>
  <c r="M5755" i="1"/>
  <c r="M5751" i="1"/>
  <c r="M5747" i="1"/>
  <c r="M5743" i="1"/>
  <c r="M5739" i="1"/>
  <c r="M5735" i="1"/>
  <c r="M5731" i="1"/>
  <c r="M5727" i="1"/>
  <c r="K5690" i="1"/>
  <c r="L5690" i="1" s="1"/>
  <c r="K5691" i="1"/>
  <c r="L5691" i="1" s="1"/>
  <c r="K5692" i="1"/>
  <c r="L5692" i="1" s="1"/>
  <c r="K5693" i="1"/>
  <c r="L5693" i="1" s="1"/>
  <c r="K5694" i="1"/>
  <c r="M5694" i="1" s="1"/>
  <c r="K5695" i="1"/>
  <c r="L5695" i="1" s="1"/>
  <c r="K5696" i="1"/>
  <c r="L5696" i="1" s="1"/>
  <c r="K5697" i="1"/>
  <c r="L5697" i="1" s="1"/>
  <c r="K5698" i="1"/>
  <c r="M5698" i="1" s="1"/>
  <c r="K5699" i="1"/>
  <c r="L5699" i="1" s="1"/>
  <c r="K5700" i="1"/>
  <c r="L5700" i="1" s="1"/>
  <c r="K5701" i="1"/>
  <c r="L5701" i="1" s="1"/>
  <c r="K5702" i="1"/>
  <c r="M5702" i="1" s="1"/>
  <c r="K5703" i="1"/>
  <c r="L5703" i="1" s="1"/>
  <c r="K5704" i="1"/>
  <c r="M5704" i="1" s="1"/>
  <c r="K5705" i="1"/>
  <c r="L5705" i="1" s="1"/>
  <c r="K5706" i="1"/>
  <c r="M5706" i="1" s="1"/>
  <c r="K5707" i="1"/>
  <c r="M5707" i="1" s="1"/>
  <c r="K5708" i="1"/>
  <c r="L5708" i="1" s="1"/>
  <c r="K5709" i="1"/>
  <c r="L5709" i="1" s="1"/>
  <c r="K5710" i="1"/>
  <c r="M5710" i="1" s="1"/>
  <c r="K5711" i="1"/>
  <c r="M5711" i="1" s="1"/>
  <c r="K5712" i="1"/>
  <c r="L5712" i="1" s="1"/>
  <c r="K5713" i="1"/>
  <c r="L5713" i="1" s="1"/>
  <c r="K5714" i="1"/>
  <c r="M5714" i="1" s="1"/>
  <c r="K5715" i="1"/>
  <c r="L5715" i="1" s="1"/>
  <c r="K5716" i="1"/>
  <c r="M5716" i="1" s="1"/>
  <c r="K5717" i="1"/>
  <c r="L5717" i="1" s="1"/>
  <c r="K5718" i="1"/>
  <c r="M5718" i="1" s="1"/>
  <c r="K5719" i="1"/>
  <c r="L5719" i="1" s="1"/>
  <c r="K5720" i="1"/>
  <c r="L5720" i="1" s="1"/>
  <c r="K5721" i="1"/>
  <c r="L5721" i="1" s="1"/>
  <c r="K5722" i="1"/>
  <c r="M5722" i="1" s="1"/>
  <c r="K5723" i="1"/>
  <c r="M5723" i="1" s="1"/>
  <c r="K5724" i="1"/>
  <c r="L5724" i="1" s="1"/>
  <c r="K5725" i="1"/>
  <c r="L5725" i="1" s="1"/>
  <c r="M5720" i="1" l="1"/>
  <c r="L5704" i="1"/>
  <c r="M5715" i="1"/>
  <c r="L5706" i="1"/>
  <c r="M5708" i="1"/>
  <c r="M5695" i="1"/>
  <c r="M5700" i="1"/>
  <c r="L5702" i="1"/>
  <c r="M5724" i="1"/>
  <c r="L5722" i="1"/>
  <c r="M5712" i="1"/>
  <c r="L5707" i="1"/>
  <c r="M5703" i="1"/>
  <c r="M5699" i="1"/>
  <c r="L5723" i="1"/>
  <c r="M5719" i="1"/>
  <c r="L5714" i="1"/>
  <c r="L5718" i="1"/>
  <c r="L5716" i="1"/>
  <c r="L5711" i="1"/>
  <c r="M5696" i="1"/>
  <c r="M5691" i="1"/>
  <c r="L5698" i="1"/>
  <c r="M5692" i="1"/>
  <c r="L5710" i="1"/>
  <c r="L5694" i="1"/>
  <c r="M5725" i="1"/>
  <c r="M5717" i="1"/>
  <c r="M5709" i="1"/>
  <c r="M5701" i="1"/>
  <c r="M5721" i="1"/>
  <c r="M5713" i="1"/>
  <c r="M5705" i="1"/>
  <c r="M5697" i="1"/>
  <c r="M5693" i="1"/>
  <c r="M5690" i="1"/>
  <c r="K5552" i="1"/>
  <c r="L5552" i="1" s="1"/>
  <c r="K5553" i="1"/>
  <c r="M5553" i="1" s="1"/>
  <c r="K5554" i="1"/>
  <c r="L5554" i="1" s="1"/>
  <c r="K5555" i="1"/>
  <c r="L5555" i="1" s="1"/>
  <c r="K5556" i="1"/>
  <c r="L5556" i="1" s="1"/>
  <c r="K5557" i="1"/>
  <c r="M5557" i="1" s="1"/>
  <c r="K5558" i="1"/>
  <c r="M5558" i="1" s="1"/>
  <c r="K5559" i="1"/>
  <c r="L5559" i="1" s="1"/>
  <c r="K5560" i="1"/>
  <c r="L5560" i="1" s="1"/>
  <c r="K5561" i="1"/>
  <c r="M5561" i="1" s="1"/>
  <c r="K5562" i="1"/>
  <c r="M5562" i="1" s="1"/>
  <c r="K5563" i="1"/>
  <c r="L5563" i="1" s="1"/>
  <c r="K5564" i="1"/>
  <c r="M5564" i="1" s="1"/>
  <c r="K5565" i="1"/>
  <c r="L5565" i="1" s="1"/>
  <c r="K5566" i="1"/>
  <c r="M5566" i="1" s="1"/>
  <c r="K5567" i="1"/>
  <c r="L5567" i="1" s="1"/>
  <c r="K5568" i="1"/>
  <c r="M5568" i="1" s="1"/>
  <c r="K5569" i="1"/>
  <c r="M5569" i="1" s="1"/>
  <c r="K5570" i="1"/>
  <c r="L5570" i="1" s="1"/>
  <c r="K5571" i="1"/>
  <c r="L5571" i="1" s="1"/>
  <c r="K5572" i="1"/>
  <c r="M5572" i="1" s="1"/>
  <c r="K5573" i="1"/>
  <c r="L5573" i="1" s="1"/>
  <c r="K5574" i="1"/>
  <c r="M5574" i="1" s="1"/>
  <c r="K5575" i="1"/>
  <c r="L5575" i="1" s="1"/>
  <c r="K5576" i="1"/>
  <c r="M5576" i="1" s="1"/>
  <c r="K5577" i="1"/>
  <c r="M5577" i="1" s="1"/>
  <c r="K5578" i="1"/>
  <c r="M5578" i="1" s="1"/>
  <c r="K5579" i="1"/>
  <c r="L5579" i="1" s="1"/>
  <c r="K5580" i="1"/>
  <c r="M5580" i="1" s="1"/>
  <c r="K5581" i="1"/>
  <c r="L5581" i="1" s="1"/>
  <c r="K5582" i="1"/>
  <c r="M5582" i="1" s="1"/>
  <c r="K5583" i="1"/>
  <c r="L5583" i="1" s="1"/>
  <c r="K5584" i="1"/>
  <c r="L5584" i="1" s="1"/>
  <c r="K5585" i="1"/>
  <c r="M5585" i="1" s="1"/>
  <c r="K5586" i="1"/>
  <c r="M5586" i="1" s="1"/>
  <c r="K5587" i="1"/>
  <c r="L5587" i="1" s="1"/>
  <c r="K5588" i="1"/>
  <c r="L5588" i="1" s="1"/>
  <c r="K5589" i="1"/>
  <c r="M5589" i="1" s="1"/>
  <c r="K5590" i="1"/>
  <c r="L5590" i="1" s="1"/>
  <c r="K5591" i="1"/>
  <c r="L5591" i="1" s="1"/>
  <c r="K5592" i="1"/>
  <c r="L5592" i="1" s="1"/>
  <c r="K5593" i="1"/>
  <c r="L5593" i="1" s="1"/>
  <c r="K5594" i="1"/>
  <c r="L5594" i="1" s="1"/>
  <c r="K5595" i="1"/>
  <c r="M5595" i="1" s="1"/>
  <c r="K5596" i="1"/>
  <c r="M5596" i="1" s="1"/>
  <c r="K5597" i="1"/>
  <c r="L5597" i="1" s="1"/>
  <c r="K5598" i="1"/>
  <c r="L5598" i="1" s="1"/>
  <c r="K5599" i="1"/>
  <c r="M5599" i="1" s="1"/>
  <c r="K5600" i="1"/>
  <c r="L5600" i="1" s="1"/>
  <c r="K5601" i="1"/>
  <c r="M5601" i="1" s="1"/>
  <c r="K5602" i="1"/>
  <c r="L5602" i="1" s="1"/>
  <c r="K5603" i="1"/>
  <c r="M5603" i="1" s="1"/>
  <c r="K5604" i="1"/>
  <c r="L5604" i="1" s="1"/>
  <c r="K5605" i="1"/>
  <c r="L5605" i="1" s="1"/>
  <c r="K5606" i="1"/>
  <c r="L5606" i="1" s="1"/>
  <c r="K5607" i="1"/>
  <c r="M5607" i="1" s="1"/>
  <c r="K5608" i="1"/>
  <c r="M5608" i="1" s="1"/>
  <c r="K5609" i="1"/>
  <c r="M5609" i="1" s="1"/>
  <c r="K5610" i="1"/>
  <c r="L5610" i="1" s="1"/>
  <c r="K5611" i="1"/>
  <c r="M5611" i="1" s="1"/>
  <c r="K5612" i="1"/>
  <c r="M5612" i="1" s="1"/>
  <c r="K5613" i="1"/>
  <c r="L5613" i="1" s="1"/>
  <c r="K5614" i="1"/>
  <c r="L5614" i="1" s="1"/>
  <c r="K5615" i="1"/>
  <c r="M5615" i="1" s="1"/>
  <c r="K5616" i="1"/>
  <c r="L5616" i="1" s="1"/>
  <c r="K5617" i="1"/>
  <c r="M5617" i="1" s="1"/>
  <c r="K5618" i="1"/>
  <c r="L5618" i="1" s="1"/>
  <c r="K5619" i="1"/>
  <c r="M5619" i="1" s="1"/>
  <c r="K5620" i="1"/>
  <c r="L5620" i="1" s="1"/>
  <c r="K5621" i="1"/>
  <c r="L5621" i="1" s="1"/>
  <c r="K5622" i="1"/>
  <c r="L5622" i="1" s="1"/>
  <c r="K5623" i="1"/>
  <c r="M5623" i="1" s="1"/>
  <c r="K5624" i="1"/>
  <c r="L5624" i="1" s="1"/>
  <c r="K5625" i="1"/>
  <c r="M5625" i="1" s="1"/>
  <c r="K5626" i="1"/>
  <c r="M5626" i="1" s="1"/>
  <c r="K5627" i="1"/>
  <c r="L5627" i="1" s="1"/>
  <c r="K5628" i="1"/>
  <c r="M5628" i="1" s="1"/>
  <c r="K5629" i="1"/>
  <c r="L5629" i="1" s="1"/>
  <c r="K5630" i="1"/>
  <c r="M5630" i="1" s="1"/>
  <c r="K5631" i="1"/>
  <c r="L5631" i="1" s="1"/>
  <c r="K5632" i="1"/>
  <c r="M5632" i="1" s="1"/>
  <c r="K5633" i="1"/>
  <c r="M5633" i="1" s="1"/>
  <c r="K5634" i="1"/>
  <c r="L5634" i="1" s="1"/>
  <c r="K5635" i="1"/>
  <c r="L5635" i="1" s="1"/>
  <c r="K5636" i="1"/>
  <c r="M5636" i="1" s="1"/>
  <c r="K5637" i="1"/>
  <c r="M5637" i="1" s="1"/>
  <c r="K5638" i="1"/>
  <c r="L5638" i="1" s="1"/>
  <c r="K5639" i="1"/>
  <c r="L5639" i="1" s="1"/>
  <c r="K5640" i="1"/>
  <c r="M5640" i="1" s="1"/>
  <c r="K5641" i="1"/>
  <c r="M5641" i="1" s="1"/>
  <c r="K5642" i="1"/>
  <c r="L5642" i="1" s="1"/>
  <c r="K5643" i="1"/>
  <c r="L5643" i="1" s="1"/>
  <c r="K5644" i="1"/>
  <c r="M5644" i="1" s="1"/>
  <c r="K5645" i="1"/>
  <c r="L5645" i="1" s="1"/>
  <c r="K5646" i="1"/>
  <c r="M5646" i="1" s="1"/>
  <c r="K5647" i="1"/>
  <c r="L5647" i="1" s="1"/>
  <c r="K5648" i="1"/>
  <c r="M5648" i="1" s="1"/>
  <c r="K5649" i="1"/>
  <c r="L5649" i="1" s="1"/>
  <c r="K5650" i="1"/>
  <c r="L5650" i="1" s="1"/>
  <c r="K5651" i="1"/>
  <c r="L5651" i="1" s="1"/>
  <c r="K5652" i="1"/>
  <c r="M5652" i="1" s="1"/>
  <c r="K5653" i="1"/>
  <c r="M5653" i="1" s="1"/>
  <c r="K5654" i="1"/>
  <c r="M5654" i="1" s="1"/>
  <c r="K5655" i="1"/>
  <c r="L5655" i="1" s="1"/>
  <c r="K5656" i="1"/>
  <c r="M5656" i="1" s="1"/>
  <c r="K5657" i="1"/>
  <c r="L5657" i="1" s="1"/>
  <c r="K5658" i="1"/>
  <c r="L5658" i="1" s="1"/>
  <c r="K5659" i="1"/>
  <c r="M5659" i="1" s="1"/>
  <c r="K5660" i="1"/>
  <c r="L5660" i="1" s="1"/>
  <c r="K5661" i="1"/>
  <c r="M5661" i="1" s="1"/>
  <c r="K5662" i="1"/>
  <c r="M5662" i="1" s="1"/>
  <c r="K5663" i="1"/>
  <c r="L5663" i="1" s="1"/>
  <c r="K5664" i="1"/>
  <c r="L5664" i="1" s="1"/>
  <c r="K5665" i="1"/>
  <c r="L5665" i="1" s="1"/>
  <c r="K5666" i="1"/>
  <c r="M5666" i="1" s="1"/>
  <c r="K5667" i="1"/>
  <c r="M5667" i="1" s="1"/>
  <c r="K5668" i="1"/>
  <c r="L5668" i="1" s="1"/>
  <c r="K5669" i="1"/>
  <c r="L5669" i="1" s="1"/>
  <c r="K5670" i="1"/>
  <c r="M5670" i="1" s="1"/>
  <c r="K5671" i="1"/>
  <c r="M5671" i="1" s="1"/>
  <c r="K5672" i="1"/>
  <c r="L5672" i="1" s="1"/>
  <c r="K5673" i="1"/>
  <c r="L5673" i="1" s="1"/>
  <c r="K5674" i="1"/>
  <c r="M5674" i="1" s="1"/>
  <c r="K5675" i="1"/>
  <c r="L5675" i="1" s="1"/>
  <c r="K5676" i="1"/>
  <c r="M5676" i="1" s="1"/>
  <c r="K5677" i="1"/>
  <c r="L5677" i="1" s="1"/>
  <c r="K5678" i="1"/>
  <c r="M5678" i="1" s="1"/>
  <c r="K5679" i="1"/>
  <c r="L5679" i="1" s="1"/>
  <c r="K5680" i="1"/>
  <c r="L5680" i="1" s="1"/>
  <c r="K5681" i="1"/>
  <c r="L5681" i="1" s="1"/>
  <c r="K5682" i="1"/>
  <c r="M5682" i="1" s="1"/>
  <c r="K5683" i="1"/>
  <c r="L5683" i="1" s="1"/>
  <c r="K5684" i="1"/>
  <c r="M5684" i="1" s="1"/>
  <c r="K5685" i="1"/>
  <c r="L5685" i="1" s="1"/>
  <c r="K5686" i="1"/>
  <c r="M5686" i="1" s="1"/>
  <c r="K5687" i="1"/>
  <c r="M5687" i="1" s="1"/>
  <c r="K5688" i="1"/>
  <c r="M5688" i="1" s="1"/>
  <c r="K5689" i="1"/>
  <c r="L5689" i="1" s="1"/>
  <c r="M5657" i="1" l="1"/>
  <c r="L5637" i="1"/>
  <c r="L5688" i="1"/>
  <c r="M5663" i="1"/>
  <c r="L5654" i="1"/>
  <c r="L5586" i="1"/>
  <c r="M5672" i="1"/>
  <c r="M5554" i="1"/>
  <c r="L5609" i="1"/>
  <c r="L5577" i="1"/>
  <c r="L5574" i="1"/>
  <c r="L5611" i="1"/>
  <c r="L5686" i="1"/>
  <c r="M5613" i="1"/>
  <c r="L5596" i="1"/>
  <c r="M5593" i="1"/>
  <c r="M5668" i="1"/>
  <c r="L5653" i="1"/>
  <c r="L5646" i="1"/>
  <c r="L5626" i="1"/>
  <c r="M5604" i="1"/>
  <c r="M5597" i="1"/>
  <c r="M5592" i="1"/>
  <c r="M5559" i="1"/>
  <c r="L5684" i="1"/>
  <c r="L5670" i="1"/>
  <c r="L5632" i="1"/>
  <c r="L5569" i="1"/>
  <c r="L5561" i="1"/>
  <c r="M5679" i="1"/>
  <c r="L5674" i="1"/>
  <c r="L5662" i="1"/>
  <c r="L5648" i="1"/>
  <c r="L5633" i="1"/>
  <c r="L5628" i="1"/>
  <c r="M5620" i="1"/>
  <c r="L5615" i="1"/>
  <c r="L5603" i="1"/>
  <c r="L5595" i="1"/>
  <c r="L5578" i="1"/>
  <c r="L5576" i="1"/>
  <c r="L5564" i="1"/>
  <c r="L5553" i="1"/>
  <c r="L5687" i="1"/>
  <c r="L5676" i="1"/>
  <c r="L5667" i="1"/>
  <c r="L5656" i="1"/>
  <c r="L5641" i="1"/>
  <c r="L5630" i="1"/>
  <c r="L5625" i="1"/>
  <c r="L5617" i="1"/>
  <c r="L5608" i="1"/>
  <c r="L5589" i="1"/>
  <c r="L5582" i="1"/>
  <c r="L5580" i="1"/>
  <c r="L5558" i="1"/>
  <c r="M5683" i="1"/>
  <c r="L5659" i="1"/>
  <c r="M5649" i="1"/>
  <c r="M5642" i="1"/>
  <c r="M5638" i="1"/>
  <c r="M5624" i="1"/>
  <c r="L5599" i="1"/>
  <c r="M5590" i="1"/>
  <c r="M5573" i="1"/>
  <c r="L5566" i="1"/>
  <c r="L5678" i="1"/>
  <c r="L5671" i="1"/>
  <c r="L5661" i="1"/>
  <c r="L5644" i="1"/>
  <c r="L5640" i="1"/>
  <c r="L5619" i="1"/>
  <c r="L5612" i="1"/>
  <c r="L5601" i="1"/>
  <c r="L5568" i="1"/>
  <c r="L5562" i="1"/>
  <c r="M5680" i="1"/>
  <c r="M5660" i="1"/>
  <c r="M5645" i="1"/>
  <c r="M5629" i="1"/>
  <c r="M5621" i="1"/>
  <c r="M5616" i="1"/>
  <c r="M5605" i="1"/>
  <c r="M5600" i="1"/>
  <c r="M5591" i="1"/>
  <c r="M5588" i="1"/>
  <c r="M5583" i="1"/>
  <c r="M5581" i="1"/>
  <c r="M5570" i="1"/>
  <c r="M5565" i="1"/>
  <c r="M5555" i="1"/>
  <c r="M5675" i="1"/>
  <c r="M5664" i="1"/>
  <c r="M5650" i="1"/>
  <c r="M5634" i="1"/>
  <c r="L5682" i="1"/>
  <c r="L5666" i="1"/>
  <c r="L5652" i="1"/>
  <c r="L5636" i="1"/>
  <c r="L5623" i="1"/>
  <c r="L5607" i="1"/>
  <c r="L5585" i="1"/>
  <c r="L5572" i="1"/>
  <c r="L5557" i="1"/>
  <c r="M5689" i="1"/>
  <c r="M5685" i="1"/>
  <c r="M5681" i="1"/>
  <c r="M5677" i="1"/>
  <c r="M5673" i="1"/>
  <c r="M5669" i="1"/>
  <c r="M5665" i="1"/>
  <c r="M5658" i="1"/>
  <c r="M5655" i="1"/>
  <c r="M5651" i="1"/>
  <c r="M5647" i="1"/>
  <c r="M5643" i="1"/>
  <c r="M5639" i="1"/>
  <c r="M5631" i="1"/>
  <c r="M5618" i="1"/>
  <c r="M5614" i="1"/>
  <c r="M5610" i="1"/>
  <c r="M5606" i="1"/>
  <c r="M5602" i="1"/>
  <c r="M5598" i="1"/>
  <c r="M5594" i="1"/>
  <c r="M5587" i="1"/>
  <c r="M5584" i="1"/>
  <c r="M5579" i="1"/>
  <c r="M5575" i="1"/>
  <c r="M5571" i="1"/>
  <c r="M5567" i="1"/>
  <c r="M5563" i="1"/>
  <c r="M5560" i="1"/>
  <c r="M5556" i="1"/>
  <c r="M5552" i="1"/>
  <c r="M5635" i="1"/>
  <c r="M5627" i="1"/>
  <c r="M5622" i="1"/>
  <c r="K5538" i="1" l="1"/>
  <c r="L5538" i="1" s="1"/>
  <c r="K5539" i="1"/>
  <c r="L5539" i="1" s="1"/>
  <c r="K5540" i="1"/>
  <c r="M5540" i="1" s="1"/>
  <c r="K5541" i="1"/>
  <c r="L5541" i="1" s="1"/>
  <c r="K5542" i="1"/>
  <c r="L5542" i="1" s="1"/>
  <c r="K5543" i="1"/>
  <c r="L5543" i="1" s="1"/>
  <c r="K5544" i="1"/>
  <c r="M5544" i="1" s="1"/>
  <c r="K5545" i="1"/>
  <c r="L5545" i="1" s="1"/>
  <c r="K5546" i="1"/>
  <c r="L5546" i="1" s="1"/>
  <c r="K5547" i="1"/>
  <c r="L5547" i="1" s="1"/>
  <c r="K5548" i="1"/>
  <c r="M5548" i="1" s="1"/>
  <c r="K5549" i="1"/>
  <c r="L5549" i="1" s="1"/>
  <c r="K5550" i="1"/>
  <c r="L5550" i="1" s="1"/>
  <c r="L5540" i="1" l="1"/>
  <c r="M5549" i="1"/>
  <c r="L5544" i="1"/>
  <c r="M5541" i="1"/>
  <c r="L5548" i="1"/>
  <c r="M5545" i="1"/>
  <c r="M5550" i="1"/>
  <c r="M5546" i="1"/>
  <c r="M5542" i="1"/>
  <c r="M5538" i="1"/>
  <c r="M5547" i="1"/>
  <c r="M5543" i="1"/>
  <c r="M5539" i="1"/>
  <c r="K5536" i="1"/>
  <c r="L5536" i="1" s="1"/>
  <c r="K5537" i="1"/>
  <c r="M5537" i="1" s="1"/>
  <c r="K5440" i="1"/>
  <c r="L5440" i="1" s="1"/>
  <c r="K5441" i="1"/>
  <c r="L5441" i="1" s="1"/>
  <c r="K5442" i="1"/>
  <c r="L5442" i="1" s="1"/>
  <c r="K5443" i="1"/>
  <c r="L5443" i="1" s="1"/>
  <c r="K5444" i="1"/>
  <c r="L5444" i="1" s="1"/>
  <c r="K5445" i="1"/>
  <c r="L5445" i="1" s="1"/>
  <c r="K5446" i="1"/>
  <c r="L5446" i="1" s="1"/>
  <c r="K5447" i="1"/>
  <c r="L5447" i="1" s="1"/>
  <c r="K5448" i="1"/>
  <c r="L5448" i="1" s="1"/>
  <c r="K5449" i="1"/>
  <c r="L5449" i="1" s="1"/>
  <c r="K5450" i="1"/>
  <c r="M5450" i="1" s="1"/>
  <c r="K5451" i="1"/>
  <c r="L5451" i="1" s="1"/>
  <c r="K5452" i="1"/>
  <c r="L5452" i="1" s="1"/>
  <c r="K5453" i="1"/>
  <c r="L5453" i="1" s="1"/>
  <c r="K5454" i="1"/>
  <c r="M5454" i="1" s="1"/>
  <c r="K5455" i="1"/>
  <c r="M5455" i="1" s="1"/>
  <c r="K5456" i="1"/>
  <c r="L5456" i="1" s="1"/>
  <c r="K5457" i="1"/>
  <c r="L5457" i="1" s="1"/>
  <c r="K5458" i="1"/>
  <c r="M5458" i="1" s="1"/>
  <c r="K5459" i="1"/>
  <c r="L5459" i="1" s="1"/>
  <c r="K5460" i="1"/>
  <c r="L5460" i="1" s="1"/>
  <c r="K5461" i="1"/>
  <c r="L5461" i="1" s="1"/>
  <c r="K5462" i="1"/>
  <c r="M5462" i="1" s="1"/>
  <c r="K5463" i="1"/>
  <c r="L5463" i="1" s="1"/>
  <c r="K5464" i="1"/>
  <c r="L5464" i="1" s="1"/>
  <c r="K5465" i="1"/>
  <c r="L5465" i="1" s="1"/>
  <c r="K5466" i="1"/>
  <c r="L5466" i="1" s="1"/>
  <c r="K5467" i="1"/>
  <c r="L5467" i="1" s="1"/>
  <c r="K5468" i="1"/>
  <c r="L5468" i="1" s="1"/>
  <c r="K5469" i="1"/>
  <c r="L5469" i="1" s="1"/>
  <c r="K5470" i="1"/>
  <c r="L5470" i="1" s="1"/>
  <c r="K5471" i="1"/>
  <c r="L5471" i="1" s="1"/>
  <c r="K5472" i="1"/>
  <c r="L5472" i="1" s="1"/>
  <c r="K5473" i="1"/>
  <c r="L5473" i="1" s="1"/>
  <c r="K5474" i="1"/>
  <c r="M5474" i="1" s="1"/>
  <c r="K5475" i="1"/>
  <c r="L5475" i="1" s="1"/>
  <c r="K5476" i="1"/>
  <c r="L5476" i="1" s="1"/>
  <c r="K5477" i="1"/>
  <c r="L5477" i="1" s="1"/>
  <c r="K5478" i="1"/>
  <c r="L5478" i="1" s="1"/>
  <c r="K5479" i="1"/>
  <c r="L5479" i="1" s="1"/>
  <c r="K5480" i="1"/>
  <c r="L5480" i="1" s="1"/>
  <c r="K5481" i="1"/>
  <c r="L5481" i="1" s="1"/>
  <c r="K5482" i="1"/>
  <c r="L5482" i="1" s="1"/>
  <c r="K5483" i="1"/>
  <c r="L5483" i="1" s="1"/>
  <c r="K5484" i="1"/>
  <c r="L5484" i="1" s="1"/>
  <c r="K5485" i="1"/>
  <c r="L5485" i="1" s="1"/>
  <c r="K5486" i="1"/>
  <c r="L5486" i="1" s="1"/>
  <c r="K5487" i="1"/>
  <c r="L5487" i="1" s="1"/>
  <c r="K5488" i="1"/>
  <c r="L5488" i="1" s="1"/>
  <c r="K5489" i="1"/>
  <c r="L5489" i="1" s="1"/>
  <c r="K5490" i="1"/>
  <c r="M5490" i="1" s="1"/>
  <c r="K5491" i="1"/>
  <c r="L5491" i="1" s="1"/>
  <c r="K5492" i="1"/>
  <c r="L5492" i="1" s="1"/>
  <c r="K5493" i="1"/>
  <c r="L5493" i="1" s="1"/>
  <c r="K5494" i="1"/>
  <c r="L5494" i="1" s="1"/>
  <c r="K5495" i="1"/>
  <c r="L5495" i="1" s="1"/>
  <c r="K5496" i="1"/>
  <c r="L5496" i="1" s="1"/>
  <c r="K5497" i="1"/>
  <c r="L5497" i="1" s="1"/>
  <c r="K5498" i="1"/>
  <c r="L5498" i="1" s="1"/>
  <c r="K5499" i="1"/>
  <c r="L5499" i="1" s="1"/>
  <c r="K5500" i="1"/>
  <c r="L5500" i="1" s="1"/>
  <c r="K5501" i="1"/>
  <c r="L5501" i="1" s="1"/>
  <c r="K5502" i="1"/>
  <c r="L5502" i="1" s="1"/>
  <c r="K5503" i="1"/>
  <c r="L5503" i="1" s="1"/>
  <c r="K5504" i="1"/>
  <c r="L5504" i="1" s="1"/>
  <c r="K5505" i="1"/>
  <c r="L5505" i="1" s="1"/>
  <c r="K5506" i="1"/>
  <c r="M5506" i="1" s="1"/>
  <c r="K5507" i="1"/>
  <c r="L5507" i="1" s="1"/>
  <c r="K5508" i="1"/>
  <c r="L5508" i="1" s="1"/>
  <c r="K5509" i="1"/>
  <c r="L5509" i="1" s="1"/>
  <c r="K5510" i="1"/>
  <c r="L5510" i="1" s="1"/>
  <c r="K5511" i="1"/>
  <c r="L5511" i="1" s="1"/>
  <c r="K5512" i="1"/>
  <c r="L5512" i="1" s="1"/>
  <c r="K5513" i="1"/>
  <c r="L5513" i="1" s="1"/>
  <c r="K5514" i="1"/>
  <c r="L5514" i="1" s="1"/>
  <c r="K5515" i="1"/>
  <c r="L5515" i="1" s="1"/>
  <c r="K5516" i="1"/>
  <c r="L5516" i="1" s="1"/>
  <c r="K5517" i="1"/>
  <c r="L5517" i="1" s="1"/>
  <c r="K5518" i="1"/>
  <c r="L5518" i="1" s="1"/>
  <c r="K5519" i="1"/>
  <c r="L5519" i="1" s="1"/>
  <c r="K5520" i="1"/>
  <c r="L5520" i="1" s="1"/>
  <c r="K5521" i="1"/>
  <c r="L5521" i="1" s="1"/>
  <c r="K5522" i="1"/>
  <c r="M5522" i="1" s="1"/>
  <c r="K5523" i="1"/>
  <c r="L5523" i="1" s="1"/>
  <c r="K5524" i="1"/>
  <c r="L5524" i="1" s="1"/>
  <c r="K5525" i="1"/>
  <c r="L5525" i="1" s="1"/>
  <c r="K5526" i="1"/>
  <c r="L5526" i="1" s="1"/>
  <c r="K5527" i="1"/>
  <c r="L5527" i="1" s="1"/>
  <c r="K5528" i="1"/>
  <c r="L5528" i="1" s="1"/>
  <c r="K5529" i="1"/>
  <c r="L5529" i="1" s="1"/>
  <c r="K5530" i="1"/>
  <c r="L5530" i="1" s="1"/>
  <c r="K5531" i="1"/>
  <c r="L5531" i="1" s="1"/>
  <c r="K5532" i="1"/>
  <c r="L5532" i="1" s="1"/>
  <c r="K5533" i="1"/>
  <c r="L5533" i="1" s="1"/>
  <c r="K5534" i="1"/>
  <c r="L5534" i="1" s="1"/>
  <c r="K5535" i="1"/>
  <c r="L5535" i="1" s="1"/>
  <c r="K5437" i="1"/>
  <c r="M5437" i="1" s="1"/>
  <c r="K5438" i="1"/>
  <c r="L5438" i="1" s="1"/>
  <c r="K5439" i="1"/>
  <c r="L5439" i="1" s="1"/>
  <c r="K5435" i="1"/>
  <c r="L5435" i="1" s="1"/>
  <c r="K5436" i="1"/>
  <c r="L5436" i="1" s="1"/>
  <c r="K5318" i="1"/>
  <c r="L5318" i="1" s="1"/>
  <c r="K5319" i="1"/>
  <c r="L5319" i="1" s="1"/>
  <c r="K5320" i="1"/>
  <c r="M5320" i="1" s="1"/>
  <c r="K5321" i="1"/>
  <c r="M5321" i="1" s="1"/>
  <c r="K5322" i="1"/>
  <c r="L5322" i="1" s="1"/>
  <c r="K5323" i="1"/>
  <c r="L5323" i="1" s="1"/>
  <c r="K5324" i="1"/>
  <c r="M5324" i="1" s="1"/>
  <c r="K5325" i="1"/>
  <c r="L5325" i="1" s="1"/>
  <c r="K5326" i="1"/>
  <c r="L5326" i="1" s="1"/>
  <c r="K5327" i="1"/>
  <c r="L5327" i="1" s="1"/>
  <c r="K5328" i="1"/>
  <c r="M5328" i="1" s="1"/>
  <c r="K5329" i="1"/>
  <c r="M5329" i="1" s="1"/>
  <c r="K5330" i="1"/>
  <c r="L5330" i="1" s="1"/>
  <c r="K5331" i="1"/>
  <c r="L5331" i="1" s="1"/>
  <c r="K5332" i="1"/>
  <c r="M5332" i="1" s="1"/>
  <c r="K5333" i="1"/>
  <c r="L5333" i="1" s="1"/>
  <c r="K5334" i="1"/>
  <c r="L5334" i="1" s="1"/>
  <c r="K5335" i="1"/>
  <c r="L5335" i="1" s="1"/>
  <c r="K5336" i="1"/>
  <c r="M5336" i="1" s="1"/>
  <c r="K5337" i="1"/>
  <c r="M5337" i="1" s="1"/>
  <c r="K5338" i="1"/>
  <c r="L5338" i="1" s="1"/>
  <c r="K5339" i="1"/>
  <c r="M5339" i="1" s="1"/>
  <c r="K5340" i="1"/>
  <c r="L5340" i="1" s="1"/>
  <c r="K5341" i="1"/>
  <c r="L5341" i="1" s="1"/>
  <c r="K5342" i="1"/>
  <c r="M5342" i="1" s="1"/>
  <c r="K5343" i="1"/>
  <c r="M5343" i="1" s="1"/>
  <c r="K5344" i="1"/>
  <c r="L5344" i="1" s="1"/>
  <c r="K5345" i="1"/>
  <c r="L5345" i="1" s="1"/>
  <c r="K5346" i="1"/>
  <c r="M5346" i="1" s="1"/>
  <c r="K5347" i="1"/>
  <c r="L5347" i="1" s="1"/>
  <c r="K5348" i="1"/>
  <c r="L5348" i="1" s="1"/>
  <c r="K5349" i="1"/>
  <c r="L5349" i="1" s="1"/>
  <c r="K5350" i="1"/>
  <c r="M5350" i="1" s="1"/>
  <c r="K5351" i="1"/>
  <c r="M5351" i="1" s="1"/>
  <c r="K5352" i="1"/>
  <c r="L5352" i="1" s="1"/>
  <c r="K5353" i="1"/>
  <c r="L5353" i="1" s="1"/>
  <c r="K5354" i="1"/>
  <c r="M5354" i="1" s="1"/>
  <c r="K5355" i="1"/>
  <c r="M5355" i="1" s="1"/>
  <c r="K5356" i="1"/>
  <c r="L5356" i="1" s="1"/>
  <c r="K5357" i="1"/>
  <c r="L5357" i="1" s="1"/>
  <c r="K5358" i="1"/>
  <c r="M5358" i="1" s="1"/>
  <c r="K5359" i="1"/>
  <c r="L5359" i="1" s="1"/>
  <c r="K5360" i="1"/>
  <c r="L5360" i="1" s="1"/>
  <c r="K5361" i="1"/>
  <c r="L5361" i="1" s="1"/>
  <c r="K5362" i="1"/>
  <c r="M5362" i="1" s="1"/>
  <c r="K5363" i="1"/>
  <c r="M5363" i="1" s="1"/>
  <c r="K5364" i="1"/>
  <c r="L5364" i="1" s="1"/>
  <c r="K5365" i="1"/>
  <c r="L5365" i="1" s="1"/>
  <c r="K5366" i="1"/>
  <c r="M5366" i="1" s="1"/>
  <c r="K5367" i="1"/>
  <c r="L5367" i="1" s="1"/>
  <c r="K5368" i="1"/>
  <c r="L5368" i="1" s="1"/>
  <c r="K5369" i="1"/>
  <c r="L5369" i="1" s="1"/>
  <c r="K5370" i="1"/>
  <c r="M5370" i="1" s="1"/>
  <c r="K5371" i="1"/>
  <c r="M5371" i="1" s="1"/>
  <c r="K5372" i="1"/>
  <c r="M5372" i="1" s="1"/>
  <c r="K5373" i="1"/>
  <c r="L5373" i="1" s="1"/>
  <c r="K5374" i="1"/>
  <c r="M5374" i="1" s="1"/>
  <c r="K5375" i="1"/>
  <c r="M5375" i="1" s="1"/>
  <c r="K5376" i="1"/>
  <c r="L5376" i="1" s="1"/>
  <c r="K5377" i="1"/>
  <c r="L5377" i="1" s="1"/>
  <c r="K5378" i="1"/>
  <c r="M5378" i="1" s="1"/>
  <c r="K5379" i="1"/>
  <c r="L5379" i="1" s="1"/>
  <c r="K5380" i="1"/>
  <c r="L5380" i="1" s="1"/>
  <c r="K5381" i="1"/>
  <c r="L5381" i="1" s="1"/>
  <c r="K5382" i="1"/>
  <c r="M5382" i="1" s="1"/>
  <c r="K5383" i="1"/>
  <c r="M5383" i="1" s="1"/>
  <c r="K5384" i="1"/>
  <c r="L5384" i="1" s="1"/>
  <c r="K5385" i="1"/>
  <c r="L5385" i="1" s="1"/>
  <c r="K5386" i="1"/>
  <c r="M5386" i="1" s="1"/>
  <c r="K5387" i="1"/>
  <c r="L5387" i="1" s="1"/>
  <c r="K5388" i="1"/>
  <c r="M5388" i="1" s="1"/>
  <c r="K5389" i="1"/>
  <c r="L5389" i="1" s="1"/>
  <c r="K5390" i="1"/>
  <c r="L5390" i="1" s="1"/>
  <c r="K5391" i="1"/>
  <c r="M5391" i="1" s="1"/>
  <c r="K5392" i="1"/>
  <c r="L5392" i="1" s="1"/>
  <c r="K5393" i="1"/>
  <c r="L5393" i="1" s="1"/>
  <c r="K5394" i="1"/>
  <c r="L5394" i="1" s="1"/>
  <c r="K5395" i="1"/>
  <c r="M5395" i="1" s="1"/>
  <c r="K5396" i="1"/>
  <c r="M5396" i="1" s="1"/>
  <c r="K5397" i="1"/>
  <c r="L5397" i="1" s="1"/>
  <c r="K5398" i="1"/>
  <c r="M5398" i="1" s="1"/>
  <c r="K5399" i="1"/>
  <c r="L5399" i="1" s="1"/>
  <c r="K5400" i="1"/>
  <c r="L5400" i="1" s="1"/>
  <c r="K5401" i="1"/>
  <c r="L5401" i="1" s="1"/>
  <c r="K5402" i="1"/>
  <c r="M5402" i="1" s="1"/>
  <c r="K5403" i="1"/>
  <c r="L5403" i="1" s="1"/>
  <c r="K5404" i="1"/>
  <c r="L5404" i="1" s="1"/>
  <c r="K5405" i="1"/>
  <c r="M5405" i="1" s="1"/>
  <c r="K5406" i="1"/>
  <c r="L5406" i="1" s="1"/>
  <c r="K5407" i="1"/>
  <c r="L5407" i="1" s="1"/>
  <c r="K5408" i="1"/>
  <c r="M5408" i="1" s="1"/>
  <c r="K5409" i="1"/>
  <c r="M5409" i="1" s="1"/>
  <c r="K5410" i="1"/>
  <c r="L5410" i="1" s="1"/>
  <c r="K5411" i="1"/>
  <c r="L5411" i="1" s="1"/>
  <c r="K5412" i="1"/>
  <c r="M5412" i="1" s="1"/>
  <c r="K5413" i="1"/>
  <c r="L5413" i="1" s="1"/>
  <c r="K5414" i="1"/>
  <c r="L5414" i="1" s="1"/>
  <c r="K5415" i="1"/>
  <c r="L5415" i="1" s="1"/>
  <c r="K5416" i="1"/>
  <c r="M5416" i="1" s="1"/>
  <c r="K5417" i="1"/>
  <c r="M5417" i="1" s="1"/>
  <c r="K5418" i="1"/>
  <c r="L5418" i="1" s="1"/>
  <c r="K5419" i="1"/>
  <c r="L5419" i="1" s="1"/>
  <c r="K5420" i="1"/>
  <c r="M5420" i="1" s="1"/>
  <c r="K5421" i="1"/>
  <c r="L5421" i="1" s="1"/>
  <c r="K5422" i="1"/>
  <c r="L5422" i="1" s="1"/>
  <c r="K5423" i="1"/>
  <c r="L5423" i="1" s="1"/>
  <c r="K5424" i="1"/>
  <c r="M5424" i="1" s="1"/>
  <c r="K5425" i="1"/>
  <c r="M5425" i="1" s="1"/>
  <c r="K5426" i="1"/>
  <c r="L5426" i="1" s="1"/>
  <c r="K5427" i="1"/>
  <c r="L5427" i="1" s="1"/>
  <c r="K5428" i="1"/>
  <c r="M5428" i="1" s="1"/>
  <c r="K5429" i="1"/>
  <c r="L5429" i="1" s="1"/>
  <c r="K5430" i="1"/>
  <c r="L5430" i="1" s="1"/>
  <c r="K5431" i="1"/>
  <c r="L5431" i="1" s="1"/>
  <c r="K5432" i="1"/>
  <c r="M5432" i="1" s="1"/>
  <c r="K5433" i="1"/>
  <c r="M5433" i="1" s="1"/>
  <c r="K5434" i="1"/>
  <c r="L5434" i="1" s="1"/>
  <c r="M5494" i="1" l="1"/>
  <c r="M5459" i="1"/>
  <c r="L5462" i="1"/>
  <c r="M5482" i="1"/>
  <c r="L5455" i="1"/>
  <c r="M5526" i="1"/>
  <c r="M5523" i="1"/>
  <c r="L5474" i="1"/>
  <c r="M5471" i="1"/>
  <c r="M5514" i="1"/>
  <c r="M5491" i="1"/>
  <c r="L5506" i="1"/>
  <c r="M5503" i="1"/>
  <c r="M5442" i="1"/>
  <c r="M5536" i="1"/>
  <c r="L5537" i="1"/>
  <c r="M5535" i="1"/>
  <c r="M5510" i="1"/>
  <c r="M5478" i="1"/>
  <c r="L5454" i="1"/>
  <c r="M5451" i="1"/>
  <c r="M5530" i="1"/>
  <c r="L5522" i="1"/>
  <c r="M5519" i="1"/>
  <c r="M5507" i="1"/>
  <c r="M5498" i="1"/>
  <c r="L5490" i="1"/>
  <c r="M5487" i="1"/>
  <c r="M5475" i="1"/>
  <c r="M5466" i="1"/>
  <c r="L5458" i="1"/>
  <c r="M5534" i="1"/>
  <c r="M5527" i="1"/>
  <c r="M5518" i="1"/>
  <c r="M5511" i="1"/>
  <c r="M5502" i="1"/>
  <c r="M5495" i="1"/>
  <c r="M5486" i="1"/>
  <c r="M5479" i="1"/>
  <c r="M5470" i="1"/>
  <c r="M5463" i="1"/>
  <c r="L5450" i="1"/>
  <c r="M5447" i="1"/>
  <c r="M5531" i="1"/>
  <c r="M5515" i="1"/>
  <c r="M5499" i="1"/>
  <c r="M5483" i="1"/>
  <c r="M5467" i="1"/>
  <c r="M5446" i="1"/>
  <c r="M5443" i="1"/>
  <c r="M5532" i="1"/>
  <c r="M5528" i="1"/>
  <c r="M5524" i="1"/>
  <c r="M5520" i="1"/>
  <c r="M5516" i="1"/>
  <c r="M5512" i="1"/>
  <c r="M5508" i="1"/>
  <c r="M5504" i="1"/>
  <c r="M5500" i="1"/>
  <c r="M5496" i="1"/>
  <c r="M5492" i="1"/>
  <c r="M5488" i="1"/>
  <c r="M5484" i="1"/>
  <c r="M5480" i="1"/>
  <c r="M5476" i="1"/>
  <c r="M5472" i="1"/>
  <c r="M5468" i="1"/>
  <c r="M5464" i="1"/>
  <c r="M5460" i="1"/>
  <c r="M5456" i="1"/>
  <c r="M5452" i="1"/>
  <c r="M5448" i="1"/>
  <c r="M5444" i="1"/>
  <c r="M5440" i="1"/>
  <c r="M5533" i="1"/>
  <c r="M5529" i="1"/>
  <c r="M5525" i="1"/>
  <c r="M5521" i="1"/>
  <c r="M5517" i="1"/>
  <c r="M5513" i="1"/>
  <c r="M5509" i="1"/>
  <c r="M5505" i="1"/>
  <c r="M5501" i="1"/>
  <c r="M5497" i="1"/>
  <c r="M5493" i="1"/>
  <c r="M5489" i="1"/>
  <c r="M5485" i="1"/>
  <c r="M5481" i="1"/>
  <c r="M5477" i="1"/>
  <c r="M5473" i="1"/>
  <c r="M5469" i="1"/>
  <c r="M5465" i="1"/>
  <c r="M5461" i="1"/>
  <c r="M5457" i="1"/>
  <c r="M5453" i="1"/>
  <c r="M5449" i="1"/>
  <c r="M5445" i="1"/>
  <c r="M5441" i="1"/>
  <c r="M5438" i="1"/>
  <c r="L5437" i="1"/>
  <c r="M5439" i="1"/>
  <c r="L5433" i="1"/>
  <c r="M5430" i="1"/>
  <c r="M5373" i="1"/>
  <c r="L5320" i="1"/>
  <c r="M5436" i="1"/>
  <c r="L5388" i="1"/>
  <c r="M5359" i="1"/>
  <c r="L5337" i="1"/>
  <c r="M5334" i="1"/>
  <c r="M5413" i="1"/>
  <c r="L5375" i="1"/>
  <c r="M5399" i="1"/>
  <c r="L5351" i="1"/>
  <c r="M5348" i="1"/>
  <c r="M5435" i="1"/>
  <c r="M5429" i="1"/>
  <c r="M5400" i="1"/>
  <c r="L5363" i="1"/>
  <c r="M5360" i="1"/>
  <c r="M5333" i="1"/>
  <c r="L5417" i="1"/>
  <c r="M5414" i="1"/>
  <c r="M5387" i="1"/>
  <c r="M5347" i="1"/>
  <c r="L5321" i="1"/>
  <c r="M5426" i="1"/>
  <c r="M5410" i="1"/>
  <c r="M5397" i="1"/>
  <c r="M5384" i="1"/>
  <c r="M5356" i="1"/>
  <c r="M5344" i="1"/>
  <c r="M5330" i="1"/>
  <c r="L5425" i="1"/>
  <c r="M5422" i="1"/>
  <c r="L5409" i="1"/>
  <c r="L5396" i="1"/>
  <c r="M5393" i="1"/>
  <c r="L5383" i="1"/>
  <c r="M5380" i="1"/>
  <c r="L5372" i="1"/>
  <c r="M5368" i="1"/>
  <c r="L5355" i="1"/>
  <c r="L5343" i="1"/>
  <c r="M5340" i="1"/>
  <c r="L5329" i="1"/>
  <c r="M5326" i="1"/>
  <c r="M5421" i="1"/>
  <c r="M5367" i="1"/>
  <c r="M5325" i="1"/>
  <c r="M5406" i="1"/>
  <c r="M5392" i="1"/>
  <c r="M5379" i="1"/>
  <c r="M5434" i="1"/>
  <c r="M5418" i="1"/>
  <c r="M5403" i="1"/>
  <c r="M5389" i="1"/>
  <c r="M5376" i="1"/>
  <c r="M5364" i="1"/>
  <c r="M5352" i="1"/>
  <c r="M5322" i="1"/>
  <c r="L5432" i="1"/>
  <c r="L5428" i="1"/>
  <c r="L5424" i="1"/>
  <c r="L5420" i="1"/>
  <c r="L5416" i="1"/>
  <c r="L5412" i="1"/>
  <c r="L5408" i="1"/>
  <c r="L5405" i="1"/>
  <c r="L5402" i="1"/>
  <c r="L5398" i="1"/>
  <c r="L5395" i="1"/>
  <c r="L5391" i="1"/>
  <c r="L5386" i="1"/>
  <c r="L5382" i="1"/>
  <c r="L5378" i="1"/>
  <c r="L5374" i="1"/>
  <c r="L5371" i="1"/>
  <c r="L5370" i="1"/>
  <c r="L5366" i="1"/>
  <c r="L5362" i="1"/>
  <c r="L5358" i="1"/>
  <c r="L5354" i="1"/>
  <c r="L5350" i="1"/>
  <c r="L5346" i="1"/>
  <c r="L5342" i="1"/>
  <c r="L5339" i="1"/>
  <c r="L5336" i="1"/>
  <c r="L5332" i="1"/>
  <c r="L5328" i="1"/>
  <c r="L5324" i="1"/>
  <c r="M5318" i="1"/>
  <c r="M5431" i="1"/>
  <c r="M5427" i="1"/>
  <c r="M5423" i="1"/>
  <c r="M5419" i="1"/>
  <c r="M5415" i="1"/>
  <c r="M5411" i="1"/>
  <c r="M5407" i="1"/>
  <c r="M5404" i="1"/>
  <c r="M5401" i="1"/>
  <c r="M5394" i="1"/>
  <c r="M5390" i="1"/>
  <c r="M5385" i="1"/>
  <c r="M5381" i="1"/>
  <c r="M5377" i="1"/>
  <c r="M5369" i="1"/>
  <c r="M5365" i="1"/>
  <c r="M5361" i="1"/>
  <c r="M5357" i="1"/>
  <c r="M5353" i="1"/>
  <c r="M5349" i="1"/>
  <c r="M5345" i="1"/>
  <c r="M5341" i="1"/>
  <c r="M5338" i="1"/>
  <c r="M5335" i="1"/>
  <c r="M5331" i="1"/>
  <c r="M5327" i="1"/>
  <c r="M5323" i="1"/>
  <c r="M5319" i="1"/>
  <c r="K5311" i="1" l="1"/>
  <c r="L5311" i="1" s="1"/>
  <c r="K5312" i="1"/>
  <c r="L5312" i="1" s="1"/>
  <c r="K5313" i="1"/>
  <c r="L5313" i="1" s="1"/>
  <c r="K5314" i="1"/>
  <c r="L5314" i="1" s="1"/>
  <c r="K5315" i="1"/>
  <c r="L5315" i="1" s="1"/>
  <c r="K5316" i="1"/>
  <c r="L5316" i="1" s="1"/>
  <c r="K5317" i="1"/>
  <c r="L5317" i="1" s="1"/>
  <c r="K5277" i="1"/>
  <c r="L5277" i="1" s="1"/>
  <c r="K5278" i="1"/>
  <c r="M5278" i="1" s="1"/>
  <c r="K5279" i="1"/>
  <c r="L5279" i="1" s="1"/>
  <c r="K5280" i="1"/>
  <c r="L5280" i="1" s="1"/>
  <c r="K5281" i="1"/>
  <c r="M5281" i="1" s="1"/>
  <c r="K5282" i="1"/>
  <c r="L5282" i="1" s="1"/>
  <c r="K5283" i="1"/>
  <c r="L5283" i="1" s="1"/>
  <c r="K5284" i="1"/>
  <c r="L5284" i="1" s="1"/>
  <c r="K5285" i="1"/>
  <c r="M5285" i="1" s="1"/>
  <c r="K5286" i="1"/>
  <c r="L5286" i="1" s="1"/>
  <c r="K5287" i="1"/>
  <c r="L5287" i="1" s="1"/>
  <c r="K5288" i="1"/>
  <c r="L5288" i="1" s="1"/>
  <c r="K5289" i="1"/>
  <c r="M5289" i="1" s="1"/>
  <c r="K5290" i="1"/>
  <c r="L5290" i="1" s="1"/>
  <c r="K5291" i="1"/>
  <c r="L5291" i="1" s="1"/>
  <c r="K5292" i="1"/>
  <c r="L5292" i="1" s="1"/>
  <c r="K5293" i="1"/>
  <c r="M5293" i="1" s="1"/>
  <c r="K5294" i="1"/>
  <c r="L5294" i="1" s="1"/>
  <c r="K5295" i="1"/>
  <c r="L5295" i="1" s="1"/>
  <c r="K5296" i="1"/>
  <c r="L5296" i="1" s="1"/>
  <c r="K5297" i="1"/>
  <c r="M5297" i="1" s="1"/>
  <c r="K5298" i="1"/>
  <c r="L5298" i="1" s="1"/>
  <c r="K5299" i="1"/>
  <c r="L5299" i="1" s="1"/>
  <c r="K5300" i="1"/>
  <c r="L5300" i="1" s="1"/>
  <c r="K5301" i="1"/>
  <c r="M5301" i="1" s="1"/>
  <c r="K5302" i="1"/>
  <c r="L5302" i="1" s="1"/>
  <c r="K5303" i="1"/>
  <c r="L5303" i="1" s="1"/>
  <c r="K5304" i="1"/>
  <c r="L5304" i="1" s="1"/>
  <c r="K5305" i="1"/>
  <c r="M5305" i="1" s="1"/>
  <c r="K5306" i="1"/>
  <c r="L5306" i="1" s="1"/>
  <c r="K5307" i="1"/>
  <c r="L5307" i="1" s="1"/>
  <c r="K5308" i="1"/>
  <c r="L5308" i="1" s="1"/>
  <c r="K5309" i="1"/>
  <c r="M5309" i="1" s="1"/>
  <c r="K5310" i="1"/>
  <c r="L5310" i="1" s="1"/>
  <c r="K5085" i="1"/>
  <c r="K5086" i="1"/>
  <c r="L5086" i="1" s="1"/>
  <c r="K5087" i="1"/>
  <c r="L5087" i="1" s="1"/>
  <c r="K5088" i="1"/>
  <c r="L5088" i="1" s="1"/>
  <c r="K5089" i="1"/>
  <c r="K5090" i="1"/>
  <c r="L5090" i="1" s="1"/>
  <c r="K5091" i="1"/>
  <c r="L5091" i="1" s="1"/>
  <c r="K5092" i="1"/>
  <c r="L5092" i="1" s="1"/>
  <c r="K5093" i="1"/>
  <c r="K5094" i="1"/>
  <c r="L5094" i="1" s="1"/>
  <c r="K5095" i="1"/>
  <c r="L5095" i="1" s="1"/>
  <c r="K5096" i="1"/>
  <c r="L5096" i="1" s="1"/>
  <c r="K5097" i="1"/>
  <c r="K5098" i="1"/>
  <c r="L5098" i="1" s="1"/>
  <c r="K5099" i="1"/>
  <c r="L5099" i="1" s="1"/>
  <c r="K5100" i="1"/>
  <c r="L5100" i="1" s="1"/>
  <c r="K5101" i="1"/>
  <c r="K5102" i="1"/>
  <c r="M5102" i="1" s="1"/>
  <c r="K5103" i="1"/>
  <c r="L5103" i="1" s="1"/>
  <c r="K5104" i="1"/>
  <c r="L5104" i="1" s="1"/>
  <c r="K5105" i="1"/>
  <c r="K5106" i="1"/>
  <c r="M5106" i="1" s="1"/>
  <c r="K5107" i="1"/>
  <c r="L5107" i="1" s="1"/>
  <c r="K5108" i="1"/>
  <c r="L5108" i="1" s="1"/>
  <c r="K5109" i="1"/>
  <c r="K5110" i="1"/>
  <c r="L5110" i="1" s="1"/>
  <c r="K5111" i="1"/>
  <c r="L5111" i="1" s="1"/>
  <c r="K5112" i="1"/>
  <c r="L5112" i="1" s="1"/>
  <c r="K5113" i="1"/>
  <c r="K5114" i="1"/>
  <c r="L5114" i="1" s="1"/>
  <c r="K5115" i="1"/>
  <c r="L5115" i="1" s="1"/>
  <c r="K5116" i="1"/>
  <c r="L5116" i="1" s="1"/>
  <c r="K5117" i="1"/>
  <c r="K5118" i="1"/>
  <c r="M5118" i="1" s="1"/>
  <c r="K5119" i="1"/>
  <c r="L5119" i="1" s="1"/>
  <c r="K5120" i="1"/>
  <c r="L5120" i="1" s="1"/>
  <c r="K5121" i="1"/>
  <c r="K5122" i="1"/>
  <c r="M5122" i="1" s="1"/>
  <c r="K5123" i="1"/>
  <c r="K5124" i="1"/>
  <c r="L5124" i="1" s="1"/>
  <c r="K5125" i="1"/>
  <c r="L5125" i="1" s="1"/>
  <c r="K5126" i="1"/>
  <c r="L5126" i="1" s="1"/>
  <c r="K5127" i="1"/>
  <c r="K5128" i="1"/>
  <c r="L5128" i="1" s="1"/>
  <c r="K5129" i="1"/>
  <c r="L5129" i="1" s="1"/>
  <c r="K5130" i="1"/>
  <c r="L5130" i="1" s="1"/>
  <c r="K5131" i="1"/>
  <c r="K5132" i="1"/>
  <c r="M5132" i="1" s="1"/>
  <c r="K5133" i="1"/>
  <c r="L5133" i="1" s="1"/>
  <c r="K5134" i="1"/>
  <c r="L5134" i="1" s="1"/>
  <c r="K5135" i="1"/>
  <c r="K5136" i="1"/>
  <c r="M5136" i="1" s="1"/>
  <c r="K5137" i="1"/>
  <c r="L5137" i="1" s="1"/>
  <c r="K5138" i="1"/>
  <c r="L5138" i="1" s="1"/>
  <c r="K5139" i="1"/>
  <c r="K5140" i="1"/>
  <c r="L5140" i="1" s="1"/>
  <c r="K5141" i="1"/>
  <c r="L5141" i="1" s="1"/>
  <c r="K5142" i="1"/>
  <c r="K5143" i="1"/>
  <c r="L5143" i="1" s="1"/>
  <c r="K5144" i="1"/>
  <c r="L5144" i="1" s="1"/>
  <c r="K5145" i="1"/>
  <c r="K5146" i="1"/>
  <c r="L5146" i="1" s="1"/>
  <c r="K5147" i="1"/>
  <c r="K5148" i="1"/>
  <c r="L5148" i="1" s="1"/>
  <c r="K5149" i="1"/>
  <c r="L5149" i="1" s="1"/>
  <c r="K5150" i="1"/>
  <c r="L5150" i="1" s="1"/>
  <c r="K5151" i="1"/>
  <c r="K5152" i="1"/>
  <c r="M5152" i="1" s="1"/>
  <c r="K5153" i="1"/>
  <c r="L5153" i="1" s="1"/>
  <c r="K5154" i="1"/>
  <c r="L5154" i="1" s="1"/>
  <c r="K5155" i="1"/>
  <c r="K5156" i="1"/>
  <c r="M5156" i="1" s="1"/>
  <c r="K5157" i="1"/>
  <c r="L5157" i="1" s="1"/>
  <c r="K5158" i="1"/>
  <c r="L5158" i="1" s="1"/>
  <c r="K5159" i="1"/>
  <c r="K5160" i="1"/>
  <c r="L5160" i="1" s="1"/>
  <c r="K5161" i="1"/>
  <c r="L5161" i="1" s="1"/>
  <c r="K5162" i="1"/>
  <c r="L5162" i="1" s="1"/>
  <c r="K5163" i="1"/>
  <c r="K5164" i="1"/>
  <c r="L5164" i="1" s="1"/>
  <c r="K5165" i="1"/>
  <c r="L5165" i="1" s="1"/>
  <c r="K5166" i="1"/>
  <c r="L5166" i="1" s="1"/>
  <c r="K5167" i="1"/>
  <c r="K5168" i="1"/>
  <c r="M5168" i="1" s="1"/>
  <c r="K5169" i="1"/>
  <c r="L5169" i="1" s="1"/>
  <c r="K5170" i="1"/>
  <c r="M5170" i="1" s="1"/>
  <c r="K5171" i="1"/>
  <c r="L5171" i="1" s="1"/>
  <c r="K5172" i="1"/>
  <c r="L5172" i="1" s="1"/>
  <c r="K5173" i="1"/>
  <c r="K5174" i="1"/>
  <c r="L5174" i="1" s="1"/>
  <c r="K5175" i="1"/>
  <c r="L5175" i="1" s="1"/>
  <c r="K5176" i="1"/>
  <c r="L5176" i="1" s="1"/>
  <c r="K5177" i="1"/>
  <c r="K5178" i="1"/>
  <c r="L5178" i="1" s="1"/>
  <c r="K5179" i="1"/>
  <c r="L5179" i="1" s="1"/>
  <c r="K5180" i="1"/>
  <c r="L5180" i="1" s="1"/>
  <c r="K5181" i="1"/>
  <c r="K5182" i="1"/>
  <c r="M5182" i="1" s="1"/>
  <c r="K5183" i="1"/>
  <c r="L5183" i="1" s="1"/>
  <c r="K5184" i="1"/>
  <c r="L5184" i="1" s="1"/>
  <c r="K5185" i="1"/>
  <c r="M5185" i="1" s="1"/>
  <c r="K5186" i="1"/>
  <c r="M5186" i="1" s="1"/>
  <c r="K5187" i="1"/>
  <c r="L5187" i="1" s="1"/>
  <c r="K5188" i="1"/>
  <c r="K5189" i="1"/>
  <c r="M5189" i="1" s="1"/>
  <c r="K5190" i="1"/>
  <c r="M5190" i="1" s="1"/>
  <c r="K5191" i="1"/>
  <c r="L5191" i="1" s="1"/>
  <c r="K5192" i="1"/>
  <c r="K5193" i="1"/>
  <c r="M5193" i="1" s="1"/>
  <c r="K5194" i="1"/>
  <c r="M5194" i="1" s="1"/>
  <c r="K5195" i="1"/>
  <c r="L5195" i="1" s="1"/>
  <c r="K5196" i="1"/>
  <c r="K5197" i="1"/>
  <c r="M5197" i="1" s="1"/>
  <c r="K5198" i="1"/>
  <c r="M5198" i="1" s="1"/>
  <c r="K5199" i="1"/>
  <c r="L5199" i="1" s="1"/>
  <c r="K5200" i="1"/>
  <c r="K5201" i="1"/>
  <c r="M5201" i="1" s="1"/>
  <c r="K5202" i="1"/>
  <c r="M5202" i="1" s="1"/>
  <c r="K5203" i="1"/>
  <c r="L5203" i="1" s="1"/>
  <c r="K5204" i="1"/>
  <c r="K5205" i="1"/>
  <c r="M5205" i="1" s="1"/>
  <c r="K5206" i="1"/>
  <c r="M5206" i="1" s="1"/>
  <c r="K5207" i="1"/>
  <c r="L5207" i="1" s="1"/>
  <c r="K5208" i="1"/>
  <c r="K5209" i="1"/>
  <c r="M5209" i="1" s="1"/>
  <c r="K5210" i="1"/>
  <c r="M5210" i="1" s="1"/>
  <c r="K5211" i="1"/>
  <c r="L5211" i="1" s="1"/>
  <c r="K5212" i="1"/>
  <c r="M5212" i="1" s="1"/>
  <c r="K5213" i="1"/>
  <c r="L5213" i="1" s="1"/>
  <c r="K5214" i="1"/>
  <c r="M5214" i="1" s="1"/>
  <c r="K5215" i="1"/>
  <c r="L5215" i="1" s="1"/>
  <c r="K5216" i="1"/>
  <c r="M5216" i="1" s="1"/>
  <c r="K5217" i="1"/>
  <c r="L5217" i="1" s="1"/>
  <c r="K5218" i="1"/>
  <c r="L5218" i="1" s="1"/>
  <c r="K5219" i="1"/>
  <c r="L5219" i="1" s="1"/>
  <c r="K5220" i="1"/>
  <c r="M5220" i="1" s="1"/>
  <c r="K5221" i="1"/>
  <c r="L5221" i="1" s="1"/>
  <c r="K5222" i="1"/>
  <c r="L5222" i="1" s="1"/>
  <c r="K5223" i="1"/>
  <c r="L5223" i="1" s="1"/>
  <c r="K5224" i="1"/>
  <c r="M5224" i="1" s="1"/>
  <c r="K5225" i="1"/>
  <c r="L5225" i="1" s="1"/>
  <c r="K5226" i="1"/>
  <c r="M5226" i="1" s="1"/>
  <c r="K5227" i="1"/>
  <c r="L5227" i="1" s="1"/>
  <c r="K5228" i="1"/>
  <c r="M5228" i="1" s="1"/>
  <c r="K5229" i="1"/>
  <c r="L5229" i="1" s="1"/>
  <c r="K5230" i="1"/>
  <c r="M5230" i="1" s="1"/>
  <c r="K5231" i="1"/>
  <c r="M5231" i="1" s="1"/>
  <c r="K5232" i="1"/>
  <c r="L5232" i="1" s="1"/>
  <c r="K5233" i="1"/>
  <c r="M5233" i="1" s="1"/>
  <c r="K5234" i="1"/>
  <c r="L5234" i="1" s="1"/>
  <c r="K5235" i="1"/>
  <c r="M5235" i="1" s="1"/>
  <c r="K5236" i="1"/>
  <c r="L5236" i="1" s="1"/>
  <c r="K5237" i="1"/>
  <c r="L5237" i="1" s="1"/>
  <c r="K5238" i="1"/>
  <c r="L5238" i="1" s="1"/>
  <c r="K5239" i="1"/>
  <c r="M5239" i="1" s="1"/>
  <c r="K5240" i="1"/>
  <c r="L5240" i="1" s="1"/>
  <c r="K5241" i="1"/>
  <c r="M5241" i="1" s="1"/>
  <c r="K5242" i="1"/>
  <c r="L5242" i="1" s="1"/>
  <c r="K5243" i="1"/>
  <c r="M5243" i="1" s="1"/>
  <c r="K5244" i="1"/>
  <c r="L5244" i="1" s="1"/>
  <c r="K5245" i="1"/>
  <c r="L5245" i="1" s="1"/>
  <c r="K5246" i="1"/>
  <c r="L5246" i="1" s="1"/>
  <c r="K5247" i="1"/>
  <c r="M5247" i="1" s="1"/>
  <c r="K5248" i="1"/>
  <c r="L5248" i="1" s="1"/>
  <c r="K5249" i="1"/>
  <c r="L5249" i="1" s="1"/>
  <c r="K5250" i="1"/>
  <c r="L5250" i="1" s="1"/>
  <c r="K5251" i="1"/>
  <c r="M5251" i="1" s="1"/>
  <c r="K5252" i="1"/>
  <c r="L5252" i="1" s="1"/>
  <c r="K5253" i="1"/>
  <c r="L5253" i="1" s="1"/>
  <c r="K5254" i="1"/>
  <c r="L5254" i="1" s="1"/>
  <c r="K5255" i="1"/>
  <c r="M5255" i="1" s="1"/>
  <c r="K5256" i="1"/>
  <c r="L5256" i="1" s="1"/>
  <c r="K5257" i="1"/>
  <c r="M5257" i="1" s="1"/>
  <c r="K5258" i="1"/>
  <c r="L5258" i="1" s="1"/>
  <c r="K5259" i="1"/>
  <c r="M5259" i="1" s="1"/>
  <c r="K5260" i="1"/>
  <c r="L5260" i="1" s="1"/>
  <c r="K5261" i="1"/>
  <c r="L5261" i="1" s="1"/>
  <c r="K5262" i="1"/>
  <c r="L5262" i="1" s="1"/>
  <c r="K5263" i="1"/>
  <c r="M5263" i="1" s="1"/>
  <c r="K5264" i="1"/>
  <c r="L5264" i="1" s="1"/>
  <c r="K5265" i="1"/>
  <c r="L5265" i="1" s="1"/>
  <c r="K5266" i="1"/>
  <c r="L5266" i="1" s="1"/>
  <c r="K5267" i="1"/>
  <c r="M5267" i="1" s="1"/>
  <c r="K5268" i="1"/>
  <c r="L5268" i="1" s="1"/>
  <c r="K5269" i="1"/>
  <c r="L5269" i="1" s="1"/>
  <c r="K5270" i="1"/>
  <c r="L5270" i="1" s="1"/>
  <c r="K5271" i="1"/>
  <c r="M5271" i="1" s="1"/>
  <c r="K5272" i="1"/>
  <c r="L5272" i="1" s="1"/>
  <c r="K5273" i="1"/>
  <c r="M5273" i="1" s="1"/>
  <c r="K5274" i="1"/>
  <c r="L5274" i="1" s="1"/>
  <c r="K5275" i="1"/>
  <c r="M5275" i="1" s="1"/>
  <c r="K5276" i="1"/>
  <c r="L5276" i="1" s="1"/>
  <c r="M5313" i="1" l="1"/>
  <c r="L5230" i="1"/>
  <c r="L5257" i="1"/>
  <c r="L5293" i="1"/>
  <c r="L5275" i="1"/>
  <c r="L5259" i="1"/>
  <c r="L5226" i="1"/>
  <c r="M5165" i="1"/>
  <c r="M5299" i="1"/>
  <c r="L5285" i="1"/>
  <c r="L5243" i="1"/>
  <c r="L5209" i="1"/>
  <c r="L5193" i="1"/>
  <c r="L5168" i="1"/>
  <c r="L5305" i="1"/>
  <c r="L5273" i="1"/>
  <c r="L5241" i="1"/>
  <c r="L5205" i="1"/>
  <c r="L5202" i="1"/>
  <c r="L5118" i="1"/>
  <c r="M5115" i="1"/>
  <c r="L5297" i="1"/>
  <c r="M5291" i="1"/>
  <c r="M5245" i="1"/>
  <c r="M5141" i="1"/>
  <c r="M5090" i="1"/>
  <c r="M5307" i="1"/>
  <c r="L5301" i="1"/>
  <c r="L5281" i="1"/>
  <c r="L5247" i="1"/>
  <c r="M5207" i="1"/>
  <c r="L5198" i="1"/>
  <c r="M5195" i="1"/>
  <c r="L5189" i="1"/>
  <c r="L5186" i="1"/>
  <c r="L5309" i="1"/>
  <c r="L5289" i="1"/>
  <c r="M5283" i="1"/>
  <c r="M5261" i="1"/>
  <c r="L5263" i="1"/>
  <c r="L5214" i="1"/>
  <c r="M5211" i="1"/>
  <c r="M5191" i="1"/>
  <c r="L5182" i="1"/>
  <c r="M5179" i="1"/>
  <c r="L5152" i="1"/>
  <c r="M5149" i="1"/>
  <c r="L5132" i="1"/>
  <c r="M5129" i="1"/>
  <c r="L5102" i="1"/>
  <c r="M5099" i="1"/>
  <c r="M5303" i="1"/>
  <c r="M5295" i="1"/>
  <c r="M5287" i="1"/>
  <c r="M5279" i="1"/>
  <c r="M5317" i="1"/>
  <c r="M5265" i="1"/>
  <c r="M5249" i="1"/>
  <c r="M5269" i="1"/>
  <c r="L5267" i="1"/>
  <c r="M5253" i="1"/>
  <c r="L5251" i="1"/>
  <c r="M5237" i="1"/>
  <c r="L5235" i="1"/>
  <c r="M5221" i="1"/>
  <c r="M5218" i="1"/>
  <c r="M5213" i="1"/>
  <c r="L5206" i="1"/>
  <c r="M5199" i="1"/>
  <c r="L5197" i="1"/>
  <c r="L5190" i="1"/>
  <c r="M5183" i="1"/>
  <c r="M5174" i="1"/>
  <c r="L5170" i="1"/>
  <c r="M5160" i="1"/>
  <c r="L5156" i="1"/>
  <c r="M5153" i="1"/>
  <c r="L5136" i="1"/>
  <c r="M5133" i="1"/>
  <c r="M5124" i="1"/>
  <c r="L5122" i="1"/>
  <c r="M5119" i="1"/>
  <c r="M5110" i="1"/>
  <c r="L5106" i="1"/>
  <c r="M5103" i="1"/>
  <c r="M5094" i="1"/>
  <c r="M5086" i="1"/>
  <c r="M5310" i="1"/>
  <c r="M5306" i="1"/>
  <c r="M5302" i="1"/>
  <c r="M5298" i="1"/>
  <c r="M5294" i="1"/>
  <c r="M5290" i="1"/>
  <c r="M5286" i="1"/>
  <c r="M5282" i="1"/>
  <c r="L5278" i="1"/>
  <c r="M5314" i="1"/>
  <c r="L5271" i="1"/>
  <c r="L5255" i="1"/>
  <c r="L5239" i="1"/>
  <c r="M5229" i="1"/>
  <c r="L5210" i="1"/>
  <c r="M5203" i="1"/>
  <c r="L5201" i="1"/>
  <c r="L5194" i="1"/>
  <c r="M5187" i="1"/>
  <c r="L5185" i="1"/>
  <c r="M5171" i="1"/>
  <c r="M5157" i="1"/>
  <c r="M5143" i="1"/>
  <c r="M5137" i="1"/>
  <c r="M5107" i="1"/>
  <c r="M5091" i="1"/>
  <c r="M5315" i="1"/>
  <c r="M5311" i="1"/>
  <c r="M5316" i="1"/>
  <c r="M5312" i="1"/>
  <c r="M5308" i="1"/>
  <c r="M5304" i="1"/>
  <c r="M5300" i="1"/>
  <c r="M5296" i="1"/>
  <c r="M5292" i="1"/>
  <c r="M5288" i="1"/>
  <c r="M5284" i="1"/>
  <c r="M5280" i="1"/>
  <c r="M5277" i="1"/>
  <c r="M5087" i="1"/>
  <c r="M5222" i="1"/>
  <c r="M5178" i="1"/>
  <c r="M5164" i="1"/>
  <c r="M5148" i="1"/>
  <c r="M5128" i="1"/>
  <c r="M5114" i="1"/>
  <c r="M5098" i="1"/>
  <c r="M5274" i="1"/>
  <c r="M5270" i="1"/>
  <c r="M5266" i="1"/>
  <c r="M5262" i="1"/>
  <c r="M5258" i="1"/>
  <c r="M5254" i="1"/>
  <c r="M5250" i="1"/>
  <c r="M5246" i="1"/>
  <c r="M5242" i="1"/>
  <c r="M5238" i="1"/>
  <c r="M5234" i="1"/>
  <c r="M5175" i="1"/>
  <c r="M5161" i="1"/>
  <c r="M5140" i="1"/>
  <c r="M5125" i="1"/>
  <c r="M5111" i="1"/>
  <c r="M5095" i="1"/>
  <c r="L5208" i="1"/>
  <c r="M5208" i="1"/>
  <c r="L5204" i="1"/>
  <c r="M5204" i="1"/>
  <c r="L5200" i="1"/>
  <c r="M5200" i="1"/>
  <c r="L5196" i="1"/>
  <c r="M5196" i="1"/>
  <c r="L5192" i="1"/>
  <c r="M5192" i="1"/>
  <c r="L5188" i="1"/>
  <c r="M5188" i="1"/>
  <c r="L5173" i="1"/>
  <c r="M5173" i="1"/>
  <c r="L5159" i="1"/>
  <c r="M5159" i="1"/>
  <c r="L5145" i="1"/>
  <c r="M5145" i="1"/>
  <c r="L5139" i="1"/>
  <c r="M5139" i="1"/>
  <c r="L5123" i="1"/>
  <c r="M5123" i="1"/>
  <c r="L5109" i="1"/>
  <c r="M5109" i="1"/>
  <c r="L5093" i="1"/>
  <c r="M5093" i="1"/>
  <c r="M5232" i="1"/>
  <c r="L5231" i="1"/>
  <c r="M5227" i="1"/>
  <c r="L5224" i="1"/>
  <c r="M5219" i="1"/>
  <c r="L5216" i="1"/>
  <c r="L5177" i="1"/>
  <c r="M5177" i="1"/>
  <c r="L5163" i="1"/>
  <c r="M5163" i="1"/>
  <c r="L5147" i="1"/>
  <c r="M5147" i="1"/>
  <c r="L5127" i="1"/>
  <c r="M5127" i="1"/>
  <c r="L5113" i="1"/>
  <c r="M5113" i="1"/>
  <c r="L5097" i="1"/>
  <c r="M5097" i="1"/>
  <c r="M5272" i="1"/>
  <c r="M5264" i="1"/>
  <c r="M5256" i="1"/>
  <c r="M5248" i="1"/>
  <c r="M5244" i="1"/>
  <c r="M5240" i="1"/>
  <c r="M5236" i="1"/>
  <c r="M5225" i="1"/>
  <c r="M5217" i="1"/>
  <c r="L5181" i="1"/>
  <c r="M5181" i="1"/>
  <c r="L5167" i="1"/>
  <c r="M5167" i="1"/>
  <c r="L5151" i="1"/>
  <c r="M5151" i="1"/>
  <c r="L5142" i="1"/>
  <c r="M5142" i="1"/>
  <c r="L5131" i="1"/>
  <c r="M5131" i="1"/>
  <c r="L5117" i="1"/>
  <c r="M5117" i="1"/>
  <c r="L5101" i="1"/>
  <c r="M5101" i="1"/>
  <c r="L5085" i="1"/>
  <c r="M5085" i="1"/>
  <c r="M5276" i="1"/>
  <c r="M5268" i="1"/>
  <c r="M5260" i="1"/>
  <c r="M5252" i="1"/>
  <c r="L5233" i="1"/>
  <c r="L5228" i="1"/>
  <c r="M5223" i="1"/>
  <c r="L5220" i="1"/>
  <c r="M5215" i="1"/>
  <c r="L5212" i="1"/>
  <c r="L5155" i="1"/>
  <c r="M5155" i="1"/>
  <c r="L5135" i="1"/>
  <c r="M5135" i="1"/>
  <c r="L5121" i="1"/>
  <c r="M5121" i="1"/>
  <c r="L5105" i="1"/>
  <c r="M5105" i="1"/>
  <c r="L5089" i="1"/>
  <c r="M5089" i="1"/>
  <c r="M5184" i="1"/>
  <c r="M5180" i="1"/>
  <c r="M5176" i="1"/>
  <c r="M5172" i="1"/>
  <c r="M5169" i="1"/>
  <c r="M5166" i="1"/>
  <c r="M5162" i="1"/>
  <c r="M5158" i="1"/>
  <c r="M5154" i="1"/>
  <c r="M5150" i="1"/>
  <c r="M5146" i="1"/>
  <c r="M5144" i="1"/>
  <c r="M5138" i="1"/>
  <c r="M5134" i="1"/>
  <c r="M5130" i="1"/>
  <c r="M5126" i="1"/>
  <c r="M5120" i="1"/>
  <c r="M5116" i="1"/>
  <c r="M5112" i="1"/>
  <c r="M5108" i="1"/>
  <c r="M5104" i="1"/>
  <c r="M5100" i="1"/>
  <c r="M5096" i="1"/>
  <c r="M5092" i="1"/>
  <c r="M5088" i="1"/>
  <c r="K5075" i="1"/>
  <c r="L5075" i="1" s="1"/>
  <c r="K5076" i="1"/>
  <c r="L5076" i="1" s="1"/>
  <c r="K5077" i="1"/>
  <c r="M5077" i="1" s="1"/>
  <c r="K5078" i="1"/>
  <c r="M5078" i="1" s="1"/>
  <c r="K5079" i="1"/>
  <c r="L5079" i="1" s="1"/>
  <c r="K5080" i="1"/>
  <c r="L5080" i="1" s="1"/>
  <c r="K5081" i="1"/>
  <c r="M5081" i="1" s="1"/>
  <c r="K5082" i="1"/>
  <c r="L5082" i="1" s="1"/>
  <c r="K5083" i="1"/>
  <c r="L5083" i="1" s="1"/>
  <c r="K5084" i="1"/>
  <c r="L5084" i="1" s="1"/>
  <c r="K4917" i="1"/>
  <c r="L4917" i="1" s="1"/>
  <c r="K4918" i="1"/>
  <c r="L4918" i="1" s="1"/>
  <c r="K4919" i="1"/>
  <c r="M4919" i="1" s="1"/>
  <c r="K4920" i="1"/>
  <c r="L4920" i="1" s="1"/>
  <c r="K4921" i="1"/>
  <c r="L4921" i="1" s="1"/>
  <c r="K4922" i="1"/>
  <c r="K4923" i="1"/>
  <c r="M4923" i="1" s="1"/>
  <c r="K4924" i="1"/>
  <c r="M4924" i="1" s="1"/>
  <c r="K4925" i="1"/>
  <c r="K4926" i="1"/>
  <c r="M4926" i="1" s="1"/>
  <c r="K4927" i="1"/>
  <c r="K4928" i="1"/>
  <c r="M4928" i="1" s="1"/>
  <c r="K4929" i="1"/>
  <c r="K4930" i="1"/>
  <c r="M4930" i="1" s="1"/>
  <c r="K4931" i="1"/>
  <c r="L4931" i="1" s="1"/>
  <c r="K4932" i="1"/>
  <c r="K4933" i="1"/>
  <c r="M4933" i="1" s="1"/>
  <c r="K4934" i="1"/>
  <c r="L4934" i="1" s="1"/>
  <c r="K4935" i="1"/>
  <c r="K4936" i="1"/>
  <c r="M4936" i="1" s="1"/>
  <c r="K4937" i="1"/>
  <c r="K4938" i="1"/>
  <c r="M4938" i="1" s="1"/>
  <c r="K4939" i="1"/>
  <c r="L4939" i="1" s="1"/>
  <c r="K4940" i="1"/>
  <c r="L4940" i="1" s="1"/>
  <c r="K4941" i="1"/>
  <c r="K4942" i="1"/>
  <c r="M4942" i="1" s="1"/>
  <c r="K4943" i="1"/>
  <c r="M4943" i="1" s="1"/>
  <c r="K4944" i="1"/>
  <c r="L4944" i="1" s="1"/>
  <c r="K4945" i="1"/>
  <c r="K4946" i="1"/>
  <c r="M4946" i="1" s="1"/>
  <c r="K4947" i="1"/>
  <c r="L4947" i="1" s="1"/>
  <c r="K4948" i="1"/>
  <c r="L4948" i="1" s="1"/>
  <c r="K4949" i="1"/>
  <c r="K4950" i="1"/>
  <c r="M4950" i="1" s="1"/>
  <c r="K4951" i="1"/>
  <c r="L4951" i="1" s="1"/>
  <c r="K4952" i="1"/>
  <c r="L4952" i="1" s="1"/>
  <c r="K4953" i="1"/>
  <c r="K4954" i="1"/>
  <c r="M4954" i="1" s="1"/>
  <c r="K4955" i="1"/>
  <c r="L4955" i="1" s="1"/>
  <c r="K4956" i="1"/>
  <c r="L4956" i="1" s="1"/>
  <c r="K4957" i="1"/>
  <c r="K4958" i="1"/>
  <c r="M4958" i="1" s="1"/>
  <c r="K4959" i="1"/>
  <c r="M4959" i="1" s="1"/>
  <c r="K4960" i="1"/>
  <c r="L4960" i="1" s="1"/>
  <c r="K4961" i="1"/>
  <c r="K4962" i="1"/>
  <c r="M4962" i="1" s="1"/>
  <c r="K4963" i="1"/>
  <c r="L4963" i="1" s="1"/>
  <c r="K4964" i="1"/>
  <c r="L4964" i="1" s="1"/>
  <c r="K4965" i="1"/>
  <c r="K4966" i="1"/>
  <c r="M4966" i="1" s="1"/>
  <c r="K4967" i="1"/>
  <c r="L4967" i="1" s="1"/>
  <c r="K4968" i="1"/>
  <c r="L4968" i="1" s="1"/>
  <c r="K4969" i="1"/>
  <c r="K4970" i="1"/>
  <c r="M4970" i="1" s="1"/>
  <c r="K4971" i="1"/>
  <c r="L4971" i="1" s="1"/>
  <c r="K4972" i="1"/>
  <c r="L4972" i="1" s="1"/>
  <c r="K4973" i="1"/>
  <c r="K4974" i="1"/>
  <c r="M4974" i="1" s="1"/>
  <c r="K4975" i="1"/>
  <c r="L4975" i="1" s="1"/>
  <c r="K4976" i="1"/>
  <c r="L4976" i="1" s="1"/>
  <c r="K4977" i="1"/>
  <c r="K4978" i="1"/>
  <c r="M4978" i="1" s="1"/>
  <c r="K4979" i="1"/>
  <c r="L4979" i="1" s="1"/>
  <c r="K4980" i="1"/>
  <c r="L4980" i="1" s="1"/>
  <c r="K4981" i="1"/>
  <c r="K4982" i="1"/>
  <c r="M4982" i="1" s="1"/>
  <c r="K4983" i="1"/>
  <c r="L4983" i="1" s="1"/>
  <c r="K4984" i="1"/>
  <c r="L4984" i="1" s="1"/>
  <c r="K4985" i="1"/>
  <c r="K4986" i="1"/>
  <c r="M4986" i="1" s="1"/>
  <c r="K4987" i="1"/>
  <c r="L4987" i="1" s="1"/>
  <c r="K4988" i="1"/>
  <c r="L4988" i="1" s="1"/>
  <c r="K4989" i="1"/>
  <c r="K4990" i="1"/>
  <c r="M4990" i="1" s="1"/>
  <c r="K4991" i="1"/>
  <c r="M4991" i="1" s="1"/>
  <c r="K4992" i="1"/>
  <c r="L4992" i="1" s="1"/>
  <c r="K4993" i="1"/>
  <c r="K4994" i="1"/>
  <c r="M4994" i="1" s="1"/>
  <c r="K4995" i="1"/>
  <c r="L4995" i="1" s="1"/>
  <c r="K4996" i="1"/>
  <c r="L4996" i="1" s="1"/>
  <c r="K4997" i="1"/>
  <c r="K4998" i="1"/>
  <c r="M4998" i="1" s="1"/>
  <c r="K4999" i="1"/>
  <c r="L4999" i="1" s="1"/>
  <c r="K5000" i="1"/>
  <c r="L5000" i="1" s="1"/>
  <c r="K5001" i="1"/>
  <c r="K5002" i="1"/>
  <c r="M5002" i="1" s="1"/>
  <c r="K5003" i="1"/>
  <c r="M5003" i="1" s="1"/>
  <c r="K5004" i="1"/>
  <c r="L5004" i="1" s="1"/>
  <c r="K5005" i="1"/>
  <c r="K5006" i="1"/>
  <c r="M5006" i="1" s="1"/>
  <c r="K5007" i="1"/>
  <c r="L5007" i="1" s="1"/>
  <c r="K5008" i="1"/>
  <c r="L5008" i="1" s="1"/>
  <c r="K5009" i="1"/>
  <c r="K5010" i="1"/>
  <c r="M5010" i="1" s="1"/>
  <c r="K5011" i="1"/>
  <c r="L5011" i="1" s="1"/>
  <c r="K5012" i="1"/>
  <c r="L5012" i="1" s="1"/>
  <c r="K5013" i="1"/>
  <c r="K5014" i="1"/>
  <c r="M5014" i="1" s="1"/>
  <c r="K5015" i="1"/>
  <c r="M5015" i="1" s="1"/>
  <c r="K5016" i="1"/>
  <c r="L5016" i="1" s="1"/>
  <c r="K5017" i="1"/>
  <c r="K5018" i="1"/>
  <c r="M5018" i="1" s="1"/>
  <c r="K5019" i="1"/>
  <c r="M5019" i="1" s="1"/>
  <c r="K5020" i="1"/>
  <c r="M5020" i="1" s="1"/>
  <c r="K5021" i="1"/>
  <c r="K5022" i="1"/>
  <c r="M5022" i="1" s="1"/>
  <c r="K5023" i="1"/>
  <c r="L5023" i="1" s="1"/>
  <c r="K5024" i="1"/>
  <c r="M5024" i="1" s="1"/>
  <c r="K5025" i="1"/>
  <c r="K5026" i="1"/>
  <c r="M5026" i="1" s="1"/>
  <c r="K5027" i="1"/>
  <c r="L5027" i="1" s="1"/>
  <c r="K5028" i="1"/>
  <c r="M5028" i="1" s="1"/>
  <c r="K5029" i="1"/>
  <c r="K5030" i="1"/>
  <c r="M5030" i="1" s="1"/>
  <c r="K5031" i="1"/>
  <c r="L5031" i="1" s="1"/>
  <c r="K5032" i="1"/>
  <c r="L5032" i="1" s="1"/>
  <c r="K5033" i="1"/>
  <c r="K5034" i="1"/>
  <c r="M5034" i="1" s="1"/>
  <c r="K5035" i="1"/>
  <c r="L5035" i="1" s="1"/>
  <c r="K5036" i="1"/>
  <c r="L5036" i="1" s="1"/>
  <c r="K5037" i="1"/>
  <c r="K5038" i="1"/>
  <c r="M5038" i="1" s="1"/>
  <c r="K5039" i="1"/>
  <c r="L5039" i="1" s="1"/>
  <c r="K5040" i="1"/>
  <c r="M5040" i="1" s="1"/>
  <c r="K5041" i="1"/>
  <c r="K5042" i="1"/>
  <c r="M5042" i="1" s="1"/>
  <c r="K5043" i="1"/>
  <c r="L5043" i="1" s="1"/>
  <c r="K5044" i="1"/>
  <c r="M5044" i="1" s="1"/>
  <c r="K5045" i="1"/>
  <c r="K5046" i="1"/>
  <c r="M5046" i="1" s="1"/>
  <c r="K5047" i="1"/>
  <c r="M5047" i="1" s="1"/>
  <c r="K5048" i="1"/>
  <c r="M5048" i="1" s="1"/>
  <c r="K5049" i="1"/>
  <c r="K5050" i="1"/>
  <c r="M5050" i="1" s="1"/>
  <c r="K5051" i="1"/>
  <c r="M5051" i="1" s="1"/>
  <c r="K5052" i="1"/>
  <c r="L5052" i="1" s="1"/>
  <c r="K5053" i="1"/>
  <c r="K5054" i="1"/>
  <c r="M5054" i="1" s="1"/>
  <c r="K5055" i="1"/>
  <c r="L5055" i="1" s="1"/>
  <c r="K5056" i="1"/>
  <c r="M5056" i="1" s="1"/>
  <c r="K5057" i="1"/>
  <c r="L5057" i="1" s="1"/>
  <c r="K5058" i="1"/>
  <c r="M5058" i="1" s="1"/>
  <c r="K5059" i="1"/>
  <c r="L5059" i="1" s="1"/>
  <c r="K5060" i="1"/>
  <c r="L5060" i="1" s="1"/>
  <c r="K5061" i="1"/>
  <c r="L5061" i="1" s="1"/>
  <c r="K5062" i="1"/>
  <c r="M5062" i="1" s="1"/>
  <c r="K5063" i="1"/>
  <c r="M5063" i="1" s="1"/>
  <c r="K5064" i="1"/>
  <c r="L5064" i="1" s="1"/>
  <c r="K5065" i="1"/>
  <c r="L5065" i="1" s="1"/>
  <c r="K5066" i="1"/>
  <c r="M5066" i="1" s="1"/>
  <c r="K5067" i="1"/>
  <c r="L5067" i="1" s="1"/>
  <c r="K5068" i="1"/>
  <c r="M5068" i="1" s="1"/>
  <c r="K5069" i="1"/>
  <c r="L5069" i="1" s="1"/>
  <c r="K5070" i="1"/>
  <c r="M5070" i="1" s="1"/>
  <c r="K5071" i="1"/>
  <c r="L5071" i="1" s="1"/>
  <c r="K5072" i="1"/>
  <c r="M5072" i="1" s="1"/>
  <c r="K5073" i="1"/>
  <c r="L5073" i="1" s="1"/>
  <c r="K5074" i="1"/>
  <c r="M5074" i="1" s="1"/>
  <c r="K4745" i="1"/>
  <c r="M4745" i="1" s="1"/>
  <c r="K4744" i="1"/>
  <c r="L4744" i="1" s="1"/>
  <c r="K4743" i="1"/>
  <c r="M4743" i="1" s="1"/>
  <c r="K4909" i="1"/>
  <c r="M4909" i="1" s="1"/>
  <c r="K4236" i="1"/>
  <c r="L4236" i="1" s="1"/>
  <c r="K4902" i="1"/>
  <c r="L4902" i="1" s="1"/>
  <c r="K4903" i="1"/>
  <c r="L4903" i="1" s="1"/>
  <c r="K4904" i="1"/>
  <c r="L4904" i="1" s="1"/>
  <c r="K4905" i="1"/>
  <c r="M4905" i="1" s="1"/>
  <c r="K4906" i="1"/>
  <c r="L4906" i="1" s="1"/>
  <c r="K4900" i="1"/>
  <c r="M4900" i="1" s="1"/>
  <c r="K4901" i="1"/>
  <c r="L4901" i="1" s="1"/>
  <c r="K4899" i="1"/>
  <c r="M4899" i="1" s="1"/>
  <c r="K4897" i="1"/>
  <c r="L4897" i="1" s="1"/>
  <c r="K4898" i="1"/>
  <c r="L4898" i="1" s="1"/>
  <c r="K4893" i="1"/>
  <c r="L4893" i="1" s="1"/>
  <c r="K4894" i="1"/>
  <c r="M4894" i="1" s="1"/>
  <c r="K4895" i="1"/>
  <c r="L4895" i="1" s="1"/>
  <c r="K4907" i="1"/>
  <c r="M4907" i="1" s="1"/>
  <c r="K4896" i="1"/>
  <c r="L4896" i="1" s="1"/>
  <c r="K4891" i="1"/>
  <c r="M4891" i="1" s="1"/>
  <c r="K4892" i="1"/>
  <c r="L4892" i="1" s="1"/>
  <c r="K4911" i="1"/>
  <c r="L4911" i="1" s="1"/>
  <c r="K4912" i="1"/>
  <c r="L4912" i="1" s="1"/>
  <c r="K4913" i="1"/>
  <c r="M4913" i="1" s="1"/>
  <c r="K4914" i="1"/>
  <c r="L4914" i="1" s="1"/>
  <c r="K4915" i="1"/>
  <c r="L4915" i="1" s="1"/>
  <c r="K4916" i="1"/>
  <c r="L4916" i="1" s="1"/>
  <c r="K4910" i="1"/>
  <c r="M4910" i="1" s="1"/>
  <c r="K4886" i="1"/>
  <c r="L4886" i="1" s="1"/>
  <c r="K4890" i="1"/>
  <c r="L4890" i="1" s="1"/>
  <c r="K4889" i="1"/>
  <c r="L4889" i="1" s="1"/>
  <c r="K4887" i="1"/>
  <c r="M4887" i="1" s="1"/>
  <c r="K4888" i="1"/>
  <c r="L4888" i="1" s="1"/>
  <c r="K4908" i="1"/>
  <c r="M4908" i="1" s="1"/>
  <c r="K4884" i="1"/>
  <c r="L4884" i="1" s="1"/>
  <c r="K4883" i="1"/>
  <c r="M4883" i="1" s="1"/>
  <c r="K4885" i="1"/>
  <c r="L4885" i="1" s="1"/>
  <c r="L5077" i="1" l="1"/>
  <c r="M5035" i="1"/>
  <c r="M5060" i="1"/>
  <c r="L4998" i="1"/>
  <c r="M5052" i="1"/>
  <c r="M4995" i="1"/>
  <c r="M4975" i="1"/>
  <c r="L5044" i="1"/>
  <c r="L5022" i="1"/>
  <c r="L5003" i="1"/>
  <c r="L4943" i="1"/>
  <c r="L5054" i="1"/>
  <c r="L5028" i="1"/>
  <c r="M5007" i="1"/>
  <c r="M5083" i="1"/>
  <c r="M5059" i="1"/>
  <c r="M4983" i="1"/>
  <c r="L5020" i="1"/>
  <c r="L4958" i="1"/>
  <c r="M4951" i="1"/>
  <c r="L4924" i="1"/>
  <c r="L5074" i="1"/>
  <c r="M5071" i="1"/>
  <c r="M5065" i="1"/>
  <c r="L5062" i="1"/>
  <c r="L5056" i="1"/>
  <c r="L5048" i="1"/>
  <c r="L5046" i="1"/>
  <c r="L5040" i="1"/>
  <c r="L4966" i="1"/>
  <c r="M4963" i="1"/>
  <c r="L4936" i="1"/>
  <c r="M4934" i="1"/>
  <c r="M4920" i="1"/>
  <c r="M5067" i="1"/>
  <c r="L5030" i="1"/>
  <c r="L5024" i="1"/>
  <c r="L5015" i="1"/>
  <c r="M4999" i="1"/>
  <c r="L4991" i="1"/>
  <c r="L4982" i="1"/>
  <c r="M4979" i="1"/>
  <c r="L4974" i="1"/>
  <c r="M4967" i="1"/>
  <c r="L4959" i="1"/>
  <c r="L4942" i="1"/>
  <c r="L4930" i="1"/>
  <c r="L4923" i="1"/>
  <c r="L5078" i="1"/>
  <c r="M5057" i="1"/>
  <c r="L5047" i="1"/>
  <c r="M5011" i="1"/>
  <c r="L4950" i="1"/>
  <c r="M4947" i="1"/>
  <c r="L4926" i="1"/>
  <c r="L4919" i="1"/>
  <c r="L4986" i="1"/>
  <c r="L4970" i="1"/>
  <c r="L4954" i="1"/>
  <c r="L4938" i="1"/>
  <c r="L4928" i="1"/>
  <c r="L5068" i="1"/>
  <c r="L5066" i="1"/>
  <c r="M5064" i="1"/>
  <c r="M5043" i="1"/>
  <c r="M5039" i="1"/>
  <c r="M5031" i="1"/>
  <c r="L5019" i="1"/>
  <c r="M5016" i="1"/>
  <c r="M5012" i="1"/>
  <c r="M5008" i="1"/>
  <c r="L4990" i="1"/>
  <c r="M4987" i="1"/>
  <c r="M4971" i="1"/>
  <c r="M4955" i="1"/>
  <c r="M4939" i="1"/>
  <c r="M5082" i="1"/>
  <c r="L5072" i="1"/>
  <c r="L5070" i="1"/>
  <c r="L5051" i="1"/>
  <c r="L5014" i="1"/>
  <c r="L4994" i="1"/>
  <c r="L4978" i="1"/>
  <c r="L4962" i="1"/>
  <c r="L4946" i="1"/>
  <c r="L4933" i="1"/>
  <c r="M5079" i="1"/>
  <c r="M5055" i="1"/>
  <c r="M5036" i="1"/>
  <c r="M5032" i="1"/>
  <c r="M5027" i="1"/>
  <c r="M5023" i="1"/>
  <c r="M5004" i="1"/>
  <c r="M5000" i="1"/>
  <c r="L5063" i="1"/>
  <c r="M5061" i="1"/>
  <c r="L5058" i="1"/>
  <c r="L5038" i="1"/>
  <c r="L5006" i="1"/>
  <c r="M4996" i="1"/>
  <c r="M4992" i="1"/>
  <c r="M4988" i="1"/>
  <c r="M4984" i="1"/>
  <c r="M4980" i="1"/>
  <c r="M4976" i="1"/>
  <c r="M4972" i="1"/>
  <c r="M4968" i="1"/>
  <c r="M4964" i="1"/>
  <c r="M4960" i="1"/>
  <c r="M4956" i="1"/>
  <c r="M4952" i="1"/>
  <c r="M4948" i="1"/>
  <c r="M4944" i="1"/>
  <c r="M4940" i="1"/>
  <c r="M4931" i="1"/>
  <c r="M4921" i="1"/>
  <c r="L5081" i="1"/>
  <c r="M5075" i="1"/>
  <c r="M5084" i="1"/>
  <c r="M5080" i="1"/>
  <c r="M5076" i="1"/>
  <c r="L5021" i="1"/>
  <c r="M5021" i="1"/>
  <c r="L5049" i="1"/>
  <c r="M5049" i="1"/>
  <c r="L5042" i="1"/>
  <c r="L5033" i="1"/>
  <c r="M5033" i="1"/>
  <c r="L5026" i="1"/>
  <c r="L5017" i="1"/>
  <c r="M5017" i="1"/>
  <c r="L5010" i="1"/>
  <c r="L5001" i="1"/>
  <c r="M5001" i="1"/>
  <c r="L5037" i="1"/>
  <c r="M5037" i="1"/>
  <c r="M5073" i="1"/>
  <c r="M5069" i="1"/>
  <c r="L5045" i="1"/>
  <c r="M5045" i="1"/>
  <c r="L4997" i="1"/>
  <c r="M4997" i="1"/>
  <c r="L4989" i="1"/>
  <c r="M4989" i="1"/>
  <c r="L4981" i="1"/>
  <c r="M4981" i="1"/>
  <c r="L4977" i="1"/>
  <c r="M4977" i="1"/>
  <c r="L4973" i="1"/>
  <c r="M4973" i="1"/>
  <c r="L4969" i="1"/>
  <c r="M4969" i="1"/>
  <c r="L4965" i="1"/>
  <c r="M4965" i="1"/>
  <c r="L4961" i="1"/>
  <c r="M4961" i="1"/>
  <c r="L4957" i="1"/>
  <c r="M4957" i="1"/>
  <c r="L4953" i="1"/>
  <c r="M4953" i="1"/>
  <c r="L4949" i="1"/>
  <c r="M4949" i="1"/>
  <c r="L4945" i="1"/>
  <c r="M4945" i="1"/>
  <c r="L4941" i="1"/>
  <c r="M4941" i="1"/>
  <c r="L4937" i="1"/>
  <c r="M4937" i="1"/>
  <c r="L4935" i="1"/>
  <c r="M4935" i="1"/>
  <c r="L4932" i="1"/>
  <c r="M4932" i="1"/>
  <c r="L4929" i="1"/>
  <c r="M4929" i="1"/>
  <c r="L4927" i="1"/>
  <c r="M4927" i="1"/>
  <c r="L4925" i="1"/>
  <c r="M4925" i="1"/>
  <c r="L4922" i="1"/>
  <c r="M4922" i="1"/>
  <c r="L5053" i="1"/>
  <c r="M5053" i="1"/>
  <c r="L5005" i="1"/>
  <c r="M5005" i="1"/>
  <c r="L5029" i="1"/>
  <c r="M5029" i="1"/>
  <c r="L5013" i="1"/>
  <c r="M5013" i="1"/>
  <c r="L4993" i="1"/>
  <c r="M4993" i="1"/>
  <c r="L4985" i="1"/>
  <c r="M4985" i="1"/>
  <c r="L5050" i="1"/>
  <c r="L5041" i="1"/>
  <c r="M5041" i="1"/>
  <c r="L5034" i="1"/>
  <c r="L5025" i="1"/>
  <c r="M5025" i="1"/>
  <c r="L5018" i="1"/>
  <c r="L5009" i="1"/>
  <c r="M5009" i="1"/>
  <c r="L5002" i="1"/>
  <c r="M4917" i="1"/>
  <c r="M4918" i="1"/>
  <c r="L4745" i="1"/>
  <c r="L4743" i="1"/>
  <c r="M4744" i="1"/>
  <c r="L4909" i="1"/>
  <c r="L4907" i="1"/>
  <c r="M4236" i="1"/>
  <c r="M4884" i="1"/>
  <c r="M4911" i="1"/>
  <c r="L4891" i="1"/>
  <c r="L4908" i="1"/>
  <c r="L4913" i="1"/>
  <c r="M4915" i="1"/>
  <c r="M4890" i="1"/>
  <c r="L4910" i="1"/>
  <c r="M4898" i="1"/>
  <c r="L4899" i="1"/>
  <c r="L4900" i="1"/>
  <c r="L4883" i="1"/>
  <c r="L4887" i="1"/>
  <c r="L4894" i="1"/>
  <c r="M4903" i="1"/>
  <c r="L4905" i="1"/>
  <c r="M4889" i="1"/>
  <c r="M4916" i="1"/>
  <c r="M4912" i="1"/>
  <c r="M4896" i="1"/>
  <c r="M4893" i="1"/>
  <c r="M4901" i="1"/>
  <c r="M4904" i="1"/>
  <c r="M4914" i="1"/>
  <c r="M4892" i="1"/>
  <c r="M4895" i="1"/>
  <c r="M4897" i="1"/>
  <c r="M4906" i="1"/>
  <c r="M4902" i="1"/>
  <c r="M4885" i="1"/>
  <c r="M4888" i="1"/>
  <c r="M4886" i="1"/>
  <c r="K4546" i="1"/>
  <c r="K4675" i="1"/>
  <c r="K4676" i="1"/>
  <c r="K4799" i="1"/>
  <c r="K4764" i="1"/>
  <c r="K4670" i="1"/>
  <c r="M4670" i="1" s="1"/>
  <c r="K4682" i="1"/>
  <c r="L4682" i="1" s="1"/>
  <c r="K4723" i="1"/>
  <c r="K4820" i="1"/>
  <c r="K4788" i="1"/>
  <c r="M4788" i="1" s="1"/>
  <c r="K4786" i="1"/>
  <c r="L4786" i="1" s="1"/>
  <c r="K4787" i="1"/>
  <c r="K4781" i="1"/>
  <c r="K4782" i="1"/>
  <c r="M4782" i="1" s="1"/>
  <c r="K4779" i="1"/>
  <c r="L4779" i="1" s="1"/>
  <c r="K4780" i="1"/>
  <c r="K4783" i="1"/>
  <c r="K4784" i="1"/>
  <c r="M4784" i="1" s="1"/>
  <c r="K4795" i="1"/>
  <c r="L4795" i="1" s="1"/>
  <c r="K4796" i="1"/>
  <c r="K4801" i="1"/>
  <c r="K4802" i="1"/>
  <c r="M4802" i="1" s="1"/>
  <c r="K4803" i="1"/>
  <c r="L4803" i="1" s="1"/>
  <c r="K4804" i="1"/>
  <c r="K4805" i="1"/>
  <c r="K4857" i="1"/>
  <c r="L4857" i="1" s="1"/>
  <c r="K4846" i="1"/>
  <c r="K4847" i="1"/>
  <c r="K4848" i="1"/>
  <c r="M4848" i="1" s="1"/>
  <c r="K4856" i="1"/>
  <c r="L4856" i="1" s="1"/>
  <c r="K4855" i="1"/>
  <c r="K4845" i="1"/>
  <c r="K4765" i="1"/>
  <c r="M4765" i="1" s="1"/>
  <c r="K4766" i="1"/>
  <c r="L4766" i="1" s="1"/>
  <c r="K4757" i="1"/>
  <c r="K4771" i="1"/>
  <c r="K4772" i="1"/>
  <c r="M4772" i="1" s="1"/>
  <c r="K4684" i="1"/>
  <c r="L4684" i="1" s="1"/>
  <c r="K4688" i="1"/>
  <c r="K4829" i="1"/>
  <c r="K4826" i="1"/>
  <c r="M4826" i="1" s="1"/>
  <c r="K4750" i="1"/>
  <c r="L4750" i="1" s="1"/>
  <c r="K4800" i="1"/>
  <c r="K4824" i="1"/>
  <c r="M4824" i="1" s="1"/>
  <c r="K4861" i="1"/>
  <c r="L4861" i="1" s="1"/>
  <c r="K4722" i="1"/>
  <c r="K4718" i="1"/>
  <c r="K4712" i="1"/>
  <c r="M4712" i="1" s="1"/>
  <c r="K4797" i="1"/>
  <c r="L4797" i="1" s="1"/>
  <c r="K4825" i="1"/>
  <c r="K4823" i="1"/>
  <c r="K4798" i="1"/>
  <c r="M4798" i="1" s="1"/>
  <c r="K4785" i="1"/>
  <c r="L4785" i="1" s="1"/>
  <c r="K4794" i="1"/>
  <c r="K4791" i="1"/>
  <c r="K4792" i="1"/>
  <c r="M4792" i="1" s="1"/>
  <c r="K4793" i="1"/>
  <c r="L4793" i="1" s="1"/>
  <c r="K4836" i="1"/>
  <c r="K4837" i="1"/>
  <c r="K4844" i="1"/>
  <c r="M4844" i="1" s="1"/>
  <c r="K4860" i="1"/>
  <c r="L4860" i="1" s="1"/>
  <c r="K4842" i="1"/>
  <c r="K4843" i="1"/>
  <c r="K4720" i="1"/>
  <c r="K4711" i="1"/>
  <c r="K4728" i="1"/>
  <c r="M4728" i="1" s="1"/>
  <c r="K4729" i="1"/>
  <c r="L4729" i="1" s="1"/>
  <c r="K4717" i="1"/>
  <c r="K4715" i="1"/>
  <c r="K4716" i="1"/>
  <c r="M4716" i="1" s="1"/>
  <c r="K4730" i="1"/>
  <c r="L4730" i="1" s="1"/>
  <c r="K4761" i="1"/>
  <c r="K4777" i="1"/>
  <c r="K4762" i="1"/>
  <c r="M4762" i="1" s="1"/>
  <c r="K4758" i="1"/>
  <c r="L4758" i="1" s="1"/>
  <c r="K4775" i="1"/>
  <c r="K4776" i="1"/>
  <c r="K4687" i="1"/>
  <c r="M4687" i="1" s="1"/>
  <c r="K4693" i="1"/>
  <c r="L4693" i="1" s="1"/>
  <c r="K4685" i="1"/>
  <c r="K4872" i="1"/>
  <c r="M4872" i="1" s="1"/>
  <c r="K4882" i="1"/>
  <c r="L4882" i="1" s="1"/>
  <c r="K4880" i="1"/>
  <c r="K4881" i="1"/>
  <c r="K4875" i="1"/>
  <c r="M4875" i="1" s="1"/>
  <c r="K4876" i="1"/>
  <c r="L4876" i="1" s="1"/>
  <c r="K4877" i="1"/>
  <c r="K4681" i="1"/>
  <c r="K4671" i="1"/>
  <c r="M4671" i="1" s="1"/>
  <c r="K4679" i="1"/>
  <c r="L4679" i="1" s="1"/>
  <c r="K4680" i="1"/>
  <c r="K4672" i="1"/>
  <c r="K4673" i="1"/>
  <c r="M4673" i="1" s="1"/>
  <c r="K4703" i="1"/>
  <c r="L4703" i="1" s="1"/>
  <c r="K4700" i="1"/>
  <c r="K4704" i="1"/>
  <c r="K4736" i="1"/>
  <c r="M4736" i="1" s="1"/>
  <c r="K4735" i="1"/>
  <c r="L4735" i="1" s="1"/>
  <c r="K4699" i="1"/>
  <c r="K4695" i="1"/>
  <c r="K4696" i="1"/>
  <c r="M4696" i="1" s="1"/>
  <c r="K4694" i="1"/>
  <c r="L4694" i="1" s="1"/>
  <c r="K4753" i="1"/>
  <c r="K4749" i="1"/>
  <c r="K4747" i="1"/>
  <c r="M4747" i="1" s="1"/>
  <c r="K4707" i="1"/>
  <c r="L4707" i="1" s="1"/>
  <c r="K4831" i="1"/>
  <c r="K4732" i="1"/>
  <c r="K4741" i="1"/>
  <c r="M4741" i="1" s="1"/>
  <c r="K4677" i="1"/>
  <c r="L4677" i="1" s="1"/>
  <c r="K4691" i="1"/>
  <c r="L4691" i="1" s="1"/>
  <c r="K4698" i="1"/>
  <c r="K4742" i="1"/>
  <c r="L4742" i="1" s="1"/>
  <c r="K4705" i="1"/>
  <c r="M4705" i="1" s="1"/>
  <c r="K4706" i="1"/>
  <c r="L4706" i="1" s="1"/>
  <c r="K4709" i="1"/>
  <c r="M4709" i="1" s="1"/>
  <c r="K4752" i="1"/>
  <c r="L4752" i="1" s="1"/>
  <c r="K4726" i="1"/>
  <c r="L4726" i="1" s="1"/>
  <c r="K4733" i="1"/>
  <c r="L4733" i="1" s="1"/>
  <c r="K4738" i="1"/>
  <c r="M4738" i="1" s="1"/>
  <c r="K4755" i="1"/>
  <c r="L4755" i="1" s="1"/>
  <c r="K4773" i="1"/>
  <c r="L4773" i="1" s="1"/>
  <c r="K4821" i="1"/>
  <c r="L4821" i="1" s="1"/>
  <c r="K4833" i="1"/>
  <c r="K4858" i="1"/>
  <c r="L4858" i="1" s="1"/>
  <c r="K4879" i="1"/>
  <c r="M4879" i="1" s="1"/>
  <c r="K4692" i="1"/>
  <c r="L4692" i="1" s="1"/>
  <c r="K4678" i="1"/>
  <c r="M4678" i="1" s="1"/>
  <c r="K4739" i="1"/>
  <c r="L4739" i="1" s="1"/>
  <c r="K4727" i="1"/>
  <c r="L4727" i="1" s="1"/>
  <c r="K4822" i="1"/>
  <c r="L4822" i="1" s="1"/>
  <c r="K4859" i="1"/>
  <c r="K4834" i="1"/>
  <c r="L4834" i="1" s="1"/>
  <c r="K4774" i="1"/>
  <c r="M4774" i="1" s="1"/>
  <c r="K4734" i="1"/>
  <c r="L4734" i="1" s="1"/>
  <c r="K4710" i="1"/>
  <c r="M4710" i="1" s="1"/>
  <c r="K4835" i="1"/>
  <c r="L4835" i="1" s="1"/>
  <c r="K4778" i="1"/>
  <c r="L4778" i="1" s="1"/>
  <c r="K4756" i="1"/>
  <c r="L4756" i="1" s="1"/>
  <c r="K4683" i="1"/>
  <c r="K4740" i="1"/>
  <c r="L4740" i="1" s="1"/>
  <c r="K4862" i="1"/>
  <c r="M4862" i="1" s="1"/>
  <c r="K4863" i="1"/>
  <c r="L4863" i="1" s="1"/>
  <c r="K4864" i="1"/>
  <c r="M4864" i="1" s="1"/>
  <c r="K4865" i="1"/>
  <c r="L4865" i="1" s="1"/>
  <c r="K4866" i="1"/>
  <c r="L4866" i="1" s="1"/>
  <c r="K4867" i="1"/>
  <c r="L4867" i="1" s="1"/>
  <c r="K4868" i="1"/>
  <c r="K4869" i="1"/>
  <c r="L4869" i="1" s="1"/>
  <c r="K4870" i="1"/>
  <c r="M4870" i="1" s="1"/>
  <c r="K4871" i="1"/>
  <c r="L4871" i="1" s="1"/>
  <c r="K4701" i="1"/>
  <c r="M4701" i="1" s="1"/>
  <c r="K4713" i="1"/>
  <c r="L4713" i="1" s="1"/>
  <c r="K4759" i="1"/>
  <c r="L4759" i="1" s="1"/>
  <c r="K4789" i="1"/>
  <c r="L4789" i="1" s="1"/>
  <c r="K4830" i="1"/>
  <c r="K4748" i="1"/>
  <c r="L4748" i="1" s="1"/>
  <c r="K4838" i="1"/>
  <c r="L4838" i="1" s="1"/>
  <c r="K4839" i="1"/>
  <c r="L4839" i="1" s="1"/>
  <c r="K4840" i="1"/>
  <c r="M4840" i="1" s="1"/>
  <c r="K4686" i="1"/>
  <c r="M4686" i="1" s="1"/>
  <c r="K4731" i="1"/>
  <c r="M4731" i="1" s="1"/>
  <c r="K4702" i="1"/>
  <c r="L4702" i="1" s="1"/>
  <c r="K4669" i="1"/>
  <c r="M4669" i="1" s="1"/>
  <c r="K4760" i="1"/>
  <c r="L4760" i="1" s="1"/>
  <c r="K4841" i="1"/>
  <c r="M4841" i="1" s="1"/>
  <c r="K4790" i="1"/>
  <c r="L4790" i="1" s="1"/>
  <c r="K4714" i="1"/>
  <c r="M4714" i="1" s="1"/>
  <c r="K4873" i="1"/>
  <c r="L4873" i="1" s="1"/>
  <c r="K4724" i="1"/>
  <c r="L4724" i="1" s="1"/>
  <c r="K4725" i="1"/>
  <c r="L4725" i="1" s="1"/>
  <c r="K4874" i="1"/>
  <c r="M4874" i="1" s="1"/>
  <c r="K4719" i="1"/>
  <c r="L4719" i="1" s="1"/>
  <c r="K4674" i="1"/>
  <c r="M4674" i="1" s="1"/>
  <c r="K4832" i="1"/>
  <c r="L4832" i="1" s="1"/>
  <c r="K4878" i="1"/>
  <c r="M4878" i="1" s="1"/>
  <c r="K4763" i="1"/>
  <c r="L4763" i="1" s="1"/>
  <c r="K4737" i="1"/>
  <c r="L4737" i="1" s="1"/>
  <c r="K4708" i="1"/>
  <c r="L4708" i="1" s="1"/>
  <c r="K4697" i="1"/>
  <c r="M4697" i="1" s="1"/>
  <c r="K4751" i="1"/>
  <c r="L4751" i="1" s="1"/>
  <c r="K4754" i="1"/>
  <c r="L4754" i="1" s="1"/>
  <c r="K4721" i="1"/>
  <c r="L4721" i="1" s="1"/>
  <c r="K4746" i="1"/>
  <c r="M4746" i="1" s="1"/>
  <c r="K4689" i="1"/>
  <c r="M4689" i="1" s="1"/>
  <c r="K4690" i="1"/>
  <c r="L4690" i="1" s="1"/>
  <c r="K4806" i="1"/>
  <c r="L4806" i="1" s="1"/>
  <c r="K4807" i="1"/>
  <c r="M4807" i="1" s="1"/>
  <c r="K4808" i="1"/>
  <c r="L4808" i="1" s="1"/>
  <c r="K4809" i="1"/>
  <c r="M4809" i="1" s="1"/>
  <c r="K4810" i="1"/>
  <c r="L4810" i="1" s="1"/>
  <c r="K4811" i="1"/>
  <c r="M4811" i="1" s="1"/>
  <c r="K4812" i="1"/>
  <c r="M4812" i="1" s="1"/>
  <c r="K4813" i="1"/>
  <c r="L4813" i="1" s="1"/>
  <c r="K4814" i="1"/>
  <c r="L4814" i="1" s="1"/>
  <c r="K4815" i="1"/>
  <c r="M4815" i="1" s="1"/>
  <c r="K4816" i="1"/>
  <c r="L4816" i="1" s="1"/>
  <c r="K4817" i="1"/>
  <c r="L4817" i="1" s="1"/>
  <c r="K4818" i="1"/>
  <c r="L4818" i="1" s="1"/>
  <c r="K4819" i="1"/>
  <c r="M4819" i="1" s="1"/>
  <c r="K4849" i="1"/>
  <c r="M4849" i="1" s="1"/>
  <c r="K4850" i="1"/>
  <c r="L4850" i="1" s="1"/>
  <c r="K4851" i="1"/>
  <c r="L4851" i="1" s="1"/>
  <c r="K4852" i="1"/>
  <c r="M4852" i="1" s="1"/>
  <c r="K4853" i="1"/>
  <c r="L4853" i="1" s="1"/>
  <c r="K4854" i="1"/>
  <c r="M4854" i="1" s="1"/>
  <c r="K4767" i="1"/>
  <c r="L4767" i="1" s="1"/>
  <c r="K4768" i="1"/>
  <c r="M4768" i="1" s="1"/>
  <c r="K4769" i="1"/>
  <c r="L4769" i="1" s="1"/>
  <c r="K4770" i="1"/>
  <c r="L4770" i="1" s="1"/>
  <c r="K4827" i="1"/>
  <c r="L4827" i="1" s="1"/>
  <c r="K4828" i="1"/>
  <c r="M4828" i="1" s="1"/>
  <c r="K4261" i="1"/>
  <c r="L4261" i="1" s="1"/>
  <c r="K4262" i="1"/>
  <c r="L4262" i="1" s="1"/>
  <c r="K4490" i="1"/>
  <c r="M4490" i="1" s="1"/>
  <c r="K4568" i="1"/>
  <c r="L4568" i="1" s="1"/>
  <c r="K4001" i="1"/>
  <c r="L4001" i="1" s="1"/>
  <c r="H4490" i="1"/>
  <c r="K4484" i="1"/>
  <c r="L4484" i="1" s="1"/>
  <c r="K4485" i="1"/>
  <c r="M4485" i="1" s="1"/>
  <c r="K4503" i="1"/>
  <c r="M4503" i="1" s="1"/>
  <c r="M4778" i="1" l="1"/>
  <c r="L4812" i="1"/>
  <c r="M4754" i="1"/>
  <c r="L4879" i="1"/>
  <c r="L4712" i="1"/>
  <c r="L4802" i="1"/>
  <c r="M4795" i="1"/>
  <c r="M4690" i="1"/>
  <c r="L4746" i="1"/>
  <c r="M4677" i="1"/>
  <c r="M4861" i="1"/>
  <c r="M4779" i="1"/>
  <c r="L4854" i="1"/>
  <c r="L4807" i="1"/>
  <c r="L4841" i="1"/>
  <c r="L4792" i="1"/>
  <c r="M4785" i="1"/>
  <c r="M4684" i="1"/>
  <c r="M4763" i="1"/>
  <c r="M4724" i="1"/>
  <c r="L4669" i="1"/>
  <c r="M4727" i="1"/>
  <c r="M4857" i="1"/>
  <c r="M4682" i="1"/>
  <c r="L4768" i="1"/>
  <c r="L4849" i="1"/>
  <c r="M4816" i="1"/>
  <c r="L4809" i="1"/>
  <c r="L4874" i="1"/>
  <c r="L4714" i="1"/>
  <c r="L4686" i="1"/>
  <c r="M4713" i="1"/>
  <c r="M4871" i="1"/>
  <c r="M4865" i="1"/>
  <c r="M4863" i="1"/>
  <c r="L4738" i="1"/>
  <c r="M4726" i="1"/>
  <c r="L4709" i="1"/>
  <c r="L4696" i="1"/>
  <c r="M4735" i="1"/>
  <c r="L4875" i="1"/>
  <c r="M4882" i="1"/>
  <c r="L4716" i="1"/>
  <c r="M4729" i="1"/>
  <c r="L4848" i="1"/>
  <c r="M4769" i="1"/>
  <c r="M4850" i="1"/>
  <c r="M4817" i="1"/>
  <c r="L4811" i="1"/>
  <c r="L4689" i="1"/>
  <c r="M4751" i="1"/>
  <c r="L4674" i="1"/>
  <c r="M4873" i="1"/>
  <c r="M4760" i="1"/>
  <c r="M4838" i="1"/>
  <c r="M4835" i="1"/>
  <c r="M4739" i="1"/>
  <c r="M4692" i="1"/>
  <c r="M4755" i="1"/>
  <c r="M4797" i="1"/>
  <c r="L4772" i="1"/>
  <c r="M4766" i="1"/>
  <c r="M4803" i="1"/>
  <c r="L4670" i="1"/>
  <c r="L4852" i="1"/>
  <c r="L4819" i="1"/>
  <c r="L4878" i="1"/>
  <c r="L4731" i="1"/>
  <c r="L4840" i="1"/>
  <c r="M4866" i="1"/>
  <c r="L4862" i="1"/>
  <c r="L4774" i="1"/>
  <c r="M4733" i="1"/>
  <c r="L4741" i="1"/>
  <c r="M4707" i="1"/>
  <c r="L4673" i="1"/>
  <c r="M4679" i="1"/>
  <c r="L4687" i="1"/>
  <c r="M4758" i="1"/>
  <c r="M4860" i="1"/>
  <c r="L4824" i="1"/>
  <c r="M4750" i="1"/>
  <c r="M4856" i="1"/>
  <c r="L4782" i="1"/>
  <c r="M4786" i="1"/>
  <c r="M4859" i="1"/>
  <c r="L4859" i="1"/>
  <c r="M4831" i="1"/>
  <c r="L4831" i="1"/>
  <c r="M4680" i="1"/>
  <c r="L4680" i="1"/>
  <c r="M4775" i="1"/>
  <c r="L4775" i="1"/>
  <c r="M4842" i="1"/>
  <c r="L4842" i="1"/>
  <c r="M4800" i="1"/>
  <c r="L4800" i="1"/>
  <c r="M4757" i="1"/>
  <c r="L4757" i="1"/>
  <c r="M4846" i="1"/>
  <c r="L4846" i="1"/>
  <c r="M4796" i="1"/>
  <c r="L4796" i="1"/>
  <c r="M4787" i="1"/>
  <c r="L4787" i="1"/>
  <c r="M4799" i="1"/>
  <c r="L4799" i="1"/>
  <c r="M4833" i="1"/>
  <c r="L4833" i="1"/>
  <c r="M4853" i="1"/>
  <c r="M4808" i="1"/>
  <c r="M4737" i="1"/>
  <c r="M4868" i="1"/>
  <c r="L4868" i="1"/>
  <c r="M4698" i="1"/>
  <c r="L4698" i="1"/>
  <c r="M4753" i="1"/>
  <c r="L4753" i="1"/>
  <c r="M4700" i="1"/>
  <c r="L4700" i="1"/>
  <c r="M4877" i="1"/>
  <c r="L4877" i="1"/>
  <c r="M4685" i="1"/>
  <c r="L4685" i="1"/>
  <c r="M4761" i="1"/>
  <c r="L4761" i="1"/>
  <c r="M4720" i="1"/>
  <c r="L4720" i="1"/>
  <c r="M4836" i="1"/>
  <c r="L4836" i="1"/>
  <c r="M4825" i="1"/>
  <c r="L4825" i="1"/>
  <c r="M4722" i="1"/>
  <c r="L4722" i="1"/>
  <c r="M4688" i="1"/>
  <c r="L4688" i="1"/>
  <c r="M4855" i="1"/>
  <c r="L4855" i="1"/>
  <c r="M4804" i="1"/>
  <c r="L4804" i="1"/>
  <c r="M4780" i="1"/>
  <c r="L4780" i="1"/>
  <c r="M4723" i="1"/>
  <c r="L4723" i="1"/>
  <c r="M4675" i="1"/>
  <c r="L4675" i="1"/>
  <c r="M4699" i="1"/>
  <c r="L4699" i="1"/>
  <c r="M4880" i="1"/>
  <c r="L4880" i="1"/>
  <c r="M4717" i="1"/>
  <c r="L4717" i="1"/>
  <c r="M4794" i="1"/>
  <c r="L4794" i="1"/>
  <c r="M4830" i="1"/>
  <c r="L4830" i="1"/>
  <c r="M4770" i="1"/>
  <c r="M4813" i="1"/>
  <c r="M4719" i="1"/>
  <c r="M4748" i="1"/>
  <c r="L4828" i="1"/>
  <c r="L4815" i="1"/>
  <c r="L4697" i="1"/>
  <c r="M4759" i="1"/>
  <c r="L4870" i="1"/>
  <c r="M4683" i="1"/>
  <c r="L4683" i="1"/>
  <c r="M4734" i="1"/>
  <c r="M4773" i="1"/>
  <c r="L4705" i="1"/>
  <c r="L4747" i="1"/>
  <c r="M4694" i="1"/>
  <c r="L4736" i="1"/>
  <c r="M4703" i="1"/>
  <c r="L4671" i="1"/>
  <c r="M4876" i="1"/>
  <c r="L4872" i="1"/>
  <c r="M4693" i="1"/>
  <c r="L4762" i="1"/>
  <c r="M4730" i="1"/>
  <c r="L4728" i="1"/>
  <c r="L4844" i="1"/>
  <c r="M4793" i="1"/>
  <c r="L4798" i="1"/>
  <c r="L4826" i="1"/>
  <c r="L4765" i="1"/>
  <c r="L4784" i="1"/>
  <c r="L4788" i="1"/>
  <c r="M4546" i="1"/>
  <c r="L4546" i="1"/>
  <c r="L4732" i="1"/>
  <c r="M4732" i="1"/>
  <c r="L4749" i="1"/>
  <c r="M4749" i="1"/>
  <c r="L4695" i="1"/>
  <c r="M4695" i="1"/>
  <c r="L4704" i="1"/>
  <c r="M4704" i="1"/>
  <c r="L4672" i="1"/>
  <c r="M4672" i="1"/>
  <c r="L4681" i="1"/>
  <c r="M4681" i="1"/>
  <c r="L4881" i="1"/>
  <c r="M4881" i="1"/>
  <c r="L4776" i="1"/>
  <c r="M4776" i="1"/>
  <c r="L4777" i="1"/>
  <c r="M4777" i="1"/>
  <c r="L4715" i="1"/>
  <c r="M4715" i="1"/>
  <c r="L4711" i="1"/>
  <c r="M4711" i="1"/>
  <c r="L4843" i="1"/>
  <c r="M4843" i="1"/>
  <c r="L4837" i="1"/>
  <c r="M4837" i="1"/>
  <c r="L4791" i="1"/>
  <c r="M4791" i="1"/>
  <c r="L4823" i="1"/>
  <c r="M4823" i="1"/>
  <c r="L4718" i="1"/>
  <c r="M4718" i="1"/>
  <c r="L4829" i="1"/>
  <c r="M4829" i="1"/>
  <c r="L4771" i="1"/>
  <c r="M4771" i="1"/>
  <c r="L4845" i="1"/>
  <c r="M4845" i="1"/>
  <c r="L4847" i="1"/>
  <c r="M4847" i="1"/>
  <c r="L4805" i="1"/>
  <c r="M4805" i="1"/>
  <c r="L4801" i="1"/>
  <c r="M4801" i="1"/>
  <c r="L4783" i="1"/>
  <c r="M4783" i="1"/>
  <c r="L4781" i="1"/>
  <c r="M4781" i="1"/>
  <c r="L4820" i="1"/>
  <c r="M4820" i="1"/>
  <c r="L4764" i="1"/>
  <c r="M4764" i="1"/>
  <c r="L4676" i="1"/>
  <c r="M4676" i="1"/>
  <c r="M4767" i="1"/>
  <c r="M4818" i="1"/>
  <c r="M4814" i="1"/>
  <c r="M4810" i="1"/>
  <c r="M4806" i="1"/>
  <c r="M4721" i="1"/>
  <c r="M4708" i="1"/>
  <c r="M4832" i="1"/>
  <c r="M4725" i="1"/>
  <c r="M4790" i="1"/>
  <c r="M4702" i="1"/>
  <c r="M4839" i="1"/>
  <c r="M4789" i="1"/>
  <c r="M4869" i="1"/>
  <c r="M4740" i="1"/>
  <c r="M4834" i="1"/>
  <c r="M4858" i="1"/>
  <c r="M4752" i="1"/>
  <c r="M4706" i="1"/>
  <c r="M4827" i="1"/>
  <c r="M4851" i="1"/>
  <c r="L4701" i="1"/>
  <c r="M4867" i="1"/>
  <c r="L4864" i="1"/>
  <c r="M4756" i="1"/>
  <c r="L4710" i="1"/>
  <c r="M4822" i="1"/>
  <c r="L4678" i="1"/>
  <c r="M4821" i="1"/>
  <c r="M4742" i="1"/>
  <c r="M4691" i="1"/>
  <c r="L4485" i="1"/>
  <c r="M4568" i="1"/>
  <c r="M4261" i="1"/>
  <c r="M4001" i="1"/>
  <c r="M4484" i="1"/>
  <c r="L4503" i="1"/>
  <c r="L4490" i="1"/>
  <c r="M4262" i="1"/>
  <c r="K4455" i="1"/>
  <c r="M4455" i="1" s="1"/>
  <c r="K4456" i="1"/>
  <c r="K4459" i="1"/>
  <c r="K4460" i="1"/>
  <c r="L4460" i="1" s="1"/>
  <c r="K4458" i="1"/>
  <c r="M4458" i="1" s="1"/>
  <c r="K4457" i="1"/>
  <c r="K4453" i="1"/>
  <c r="K4454" i="1"/>
  <c r="L4454" i="1" s="1"/>
  <c r="K4451" i="1"/>
  <c r="M4451" i="1" s="1"/>
  <c r="K4452" i="1"/>
  <c r="K4467" i="1"/>
  <c r="K4462" i="1"/>
  <c r="L4462" i="1" s="1"/>
  <c r="K4461" i="1"/>
  <c r="M4461" i="1" s="1"/>
  <c r="K4466" i="1"/>
  <c r="K4468" i="1"/>
  <c r="K4469" i="1"/>
  <c r="L4469" i="1" s="1"/>
  <c r="K4471" i="1"/>
  <c r="M4471" i="1" s="1"/>
  <c r="K4470" i="1"/>
  <c r="K4472" i="1"/>
  <c r="K4463" i="1"/>
  <c r="L4463" i="1" s="1"/>
  <c r="K4464" i="1"/>
  <c r="M4464" i="1" s="1"/>
  <c r="K4465" i="1"/>
  <c r="K4477" i="1"/>
  <c r="K4473" i="1"/>
  <c r="L4473" i="1" s="1"/>
  <c r="K4474" i="1"/>
  <c r="M4474" i="1" s="1"/>
  <c r="K4476" i="1"/>
  <c r="K4475" i="1"/>
  <c r="K4482" i="1"/>
  <c r="L4482" i="1" s="1"/>
  <c r="K4478" i="1"/>
  <c r="M4478" i="1" s="1"/>
  <c r="K4479" i="1"/>
  <c r="K4480" i="1"/>
  <c r="K4483" i="1"/>
  <c r="L4483" i="1" s="1"/>
  <c r="K4481" i="1"/>
  <c r="M4481" i="1" s="1"/>
  <c r="K4254" i="1"/>
  <c r="K4256" i="1"/>
  <c r="K4487" i="1"/>
  <c r="L4487" i="1" s="1"/>
  <c r="K4486" i="1"/>
  <c r="M4486" i="1" s="1"/>
  <c r="K4489" i="1"/>
  <c r="K4488" i="1"/>
  <c r="K4492" i="1"/>
  <c r="M4492" i="1" s="1"/>
  <c r="K4498" i="1"/>
  <c r="K4500" i="1"/>
  <c r="K4501" i="1"/>
  <c r="M4501" i="1" s="1"/>
  <c r="K4497" i="1"/>
  <c r="K4491" i="1"/>
  <c r="K4499" i="1"/>
  <c r="L4499" i="1" s="1"/>
  <c r="K4502" i="1"/>
  <c r="M4502" i="1" s="1"/>
  <c r="K4504" i="1"/>
  <c r="K4505" i="1"/>
  <c r="K4506" i="1"/>
  <c r="M4506" i="1" s="1"/>
  <c r="K4495" i="1"/>
  <c r="K4496" i="1"/>
  <c r="K4493" i="1"/>
  <c r="L4493" i="1" s="1"/>
  <c r="K4494" i="1"/>
  <c r="M4494" i="1" s="1"/>
  <c r="K4509" i="1"/>
  <c r="K4510" i="1"/>
  <c r="K4511" i="1"/>
  <c r="L4511" i="1" s="1"/>
  <c r="K4507" i="1"/>
  <c r="M4507" i="1" s="1"/>
  <c r="K4508" i="1"/>
  <c r="K4514" i="1"/>
  <c r="L4514" i="1" s="1"/>
  <c r="K4512" i="1"/>
  <c r="M4512" i="1" s="1"/>
  <c r="K4513" i="1"/>
  <c r="K4515" i="1"/>
  <c r="M4515" i="1" s="1"/>
  <c r="K4517" i="1"/>
  <c r="K4516" i="1"/>
  <c r="K4518" i="1"/>
  <c r="L4518" i="1" s="1"/>
  <c r="K4519" i="1"/>
  <c r="M4519" i="1" s="1"/>
  <c r="K4520" i="1"/>
  <c r="K4521" i="1"/>
  <c r="K4522" i="1"/>
  <c r="L4522" i="1" s="1"/>
  <c r="K4523" i="1"/>
  <c r="M4523" i="1" s="1"/>
  <c r="K4524" i="1"/>
  <c r="K4525" i="1"/>
  <c r="K4531" i="1"/>
  <c r="L4531" i="1" s="1"/>
  <c r="K4532" i="1"/>
  <c r="M4532" i="1" s="1"/>
  <c r="K4526" i="1"/>
  <c r="K4534" i="1"/>
  <c r="K4527" i="1"/>
  <c r="L4527" i="1" s="1"/>
  <c r="K4528" i="1"/>
  <c r="M4528" i="1" s="1"/>
  <c r="K4529" i="1"/>
  <c r="K4533" i="1"/>
  <c r="K4530" i="1"/>
  <c r="L4530" i="1" s="1"/>
  <c r="K4536" i="1"/>
  <c r="M4536" i="1" s="1"/>
  <c r="K4535" i="1"/>
  <c r="K4537" i="1"/>
  <c r="K4555" i="1"/>
  <c r="M4555" i="1" s="1"/>
  <c r="K4556" i="1"/>
  <c r="K4539" i="1"/>
  <c r="K4549" i="1"/>
  <c r="L4549" i="1" s="1"/>
  <c r="K4550" i="1"/>
  <c r="M4550" i="1" s="1"/>
  <c r="K4570" i="1"/>
  <c r="K4538" i="1"/>
  <c r="L4538" i="1" s="1"/>
  <c r="K4548" i="1"/>
  <c r="L4548" i="1" s="1"/>
  <c r="K4551" i="1"/>
  <c r="M4551" i="1" s="1"/>
  <c r="K4552" i="1"/>
  <c r="K4553" i="1"/>
  <c r="L4553" i="1" s="1"/>
  <c r="K4554" i="1"/>
  <c r="L4554" i="1" s="1"/>
  <c r="K4545" i="1"/>
  <c r="M4545" i="1" s="1"/>
  <c r="K4560" i="1"/>
  <c r="K4541" i="1"/>
  <c r="L4541" i="1" s="1"/>
  <c r="K4558" i="1"/>
  <c r="L4558" i="1" s="1"/>
  <c r="K4557" i="1"/>
  <c r="M4557" i="1" s="1"/>
  <c r="K4547" i="1"/>
  <c r="K4543" i="1"/>
  <c r="L4543" i="1" s="1"/>
  <c r="K4540" i="1"/>
  <c r="L4540" i="1" s="1"/>
  <c r="K4544" i="1"/>
  <c r="M4544" i="1" s="1"/>
  <c r="K4559" i="1"/>
  <c r="K4542" i="1"/>
  <c r="L4542" i="1" s="1"/>
  <c r="K4587" i="1"/>
  <c r="L4587" i="1" s="1"/>
  <c r="K4588" i="1"/>
  <c r="M4588" i="1" s="1"/>
  <c r="K4589" i="1"/>
  <c r="K4590" i="1"/>
  <c r="L4590" i="1" s="1"/>
  <c r="K4591" i="1"/>
  <c r="L4591" i="1" s="1"/>
  <c r="K4569" i="1"/>
  <c r="M4569" i="1" s="1"/>
  <c r="K4582" i="1"/>
  <c r="K4583" i="1"/>
  <c r="L4583" i="1" s="1"/>
  <c r="K4567" i="1"/>
  <c r="L4567" i="1" s="1"/>
  <c r="K4574" i="1"/>
  <c r="M4574" i="1" s="1"/>
  <c r="K4572" i="1"/>
  <c r="K4573" i="1"/>
  <c r="L4573" i="1" s="1"/>
  <c r="K4606" i="1"/>
  <c r="L4606" i="1" s="1"/>
  <c r="K4565" i="1"/>
  <c r="K4566" i="1"/>
  <c r="L4566" i="1" s="1"/>
  <c r="K4563" i="1"/>
  <c r="L4563" i="1" s="1"/>
  <c r="K4564" i="1"/>
  <c r="M4564" i="1" s="1"/>
  <c r="K4610" i="1"/>
  <c r="L4610" i="1" s="1"/>
  <c r="K4562" i="1"/>
  <c r="M4562" i="1" s="1"/>
  <c r="K4575" i="1"/>
  <c r="K4561" i="1"/>
  <c r="L4561" i="1" s="1"/>
  <c r="K4586" i="1"/>
  <c r="L4586" i="1" s="1"/>
  <c r="K4584" i="1"/>
  <c r="M4584" i="1" s="1"/>
  <c r="K4592" i="1"/>
  <c r="K4593" i="1"/>
  <c r="L4593" i="1" s="1"/>
  <c r="K4594" i="1"/>
  <c r="L4594" i="1" s="1"/>
  <c r="K4595" i="1"/>
  <c r="M4595" i="1" s="1"/>
  <c r="K4596" i="1"/>
  <c r="L4596" i="1" s="1"/>
  <c r="K4597" i="1"/>
  <c r="M4597" i="1" s="1"/>
  <c r="K4598" i="1"/>
  <c r="L4598" i="1" s="1"/>
  <c r="K4599" i="1"/>
  <c r="M4599" i="1" s="1"/>
  <c r="K4600" i="1"/>
  <c r="L4600" i="1" s="1"/>
  <c r="K4601" i="1"/>
  <c r="L4601" i="1" s="1"/>
  <c r="K4602" i="1"/>
  <c r="L4602" i="1" s="1"/>
  <c r="K4603" i="1"/>
  <c r="K4604" i="1"/>
  <c r="L4604" i="1" s="1"/>
  <c r="K4605" i="1"/>
  <c r="L4605" i="1" s="1"/>
  <c r="K4578" i="1"/>
  <c r="L4578" i="1" s="1"/>
  <c r="K4581" i="1"/>
  <c r="M4581" i="1" s="1"/>
  <c r="K4571" i="1"/>
  <c r="M4571" i="1" s="1"/>
  <c r="K4579" i="1"/>
  <c r="L4579" i="1" s="1"/>
  <c r="K4608" i="1"/>
  <c r="L4608" i="1" s="1"/>
  <c r="K4607" i="1"/>
  <c r="K4609" i="1"/>
  <c r="L4609" i="1" s="1"/>
  <c r="K4585" i="1"/>
  <c r="L4585" i="1" s="1"/>
  <c r="K4576" i="1"/>
  <c r="L4576" i="1" s="1"/>
  <c r="K4577" i="1"/>
  <c r="M4577" i="1" s="1"/>
  <c r="K4580" i="1"/>
  <c r="M4580" i="1" s="1"/>
  <c r="K4611" i="1"/>
  <c r="L4611" i="1" s="1"/>
  <c r="K4612" i="1"/>
  <c r="L4612" i="1" s="1"/>
  <c r="K4613" i="1"/>
  <c r="K4614" i="1"/>
  <c r="L4614" i="1" s="1"/>
  <c r="K4615" i="1"/>
  <c r="L4615" i="1" s="1"/>
  <c r="K4617" i="1"/>
  <c r="M4617" i="1" s="1"/>
  <c r="K4616" i="1"/>
  <c r="M4616" i="1" s="1"/>
  <c r="K4629" i="1"/>
  <c r="L4629" i="1" s="1"/>
  <c r="K4630" i="1"/>
  <c r="L4630" i="1" s="1"/>
  <c r="K4639" i="1"/>
  <c r="M4639" i="1" s="1"/>
  <c r="K4638" i="1"/>
  <c r="M4638" i="1" s="1"/>
  <c r="K4628" i="1"/>
  <c r="L4628" i="1" s="1"/>
  <c r="K4631" i="1"/>
  <c r="L4631" i="1" s="1"/>
  <c r="K4640" i="1"/>
  <c r="M4640" i="1" s="1"/>
  <c r="K4644" i="1"/>
  <c r="L4644" i="1" s="1"/>
  <c r="K4645" i="1"/>
  <c r="M4645" i="1" s="1"/>
  <c r="K4646" i="1"/>
  <c r="L4646" i="1" s="1"/>
  <c r="K4647" i="1"/>
  <c r="L4647" i="1" s="1"/>
  <c r="K4648" i="1"/>
  <c r="M4648" i="1" s="1"/>
  <c r="K4649" i="1"/>
  <c r="M4649" i="1" s="1"/>
  <c r="K4650" i="1"/>
  <c r="L4650" i="1" s="1"/>
  <c r="K4651" i="1"/>
  <c r="L4651" i="1" s="1"/>
  <c r="K4652" i="1"/>
  <c r="M4652" i="1" s="1"/>
  <c r="K4653" i="1"/>
  <c r="M4653" i="1" s="1"/>
  <c r="K4654" i="1"/>
  <c r="L4654" i="1" s="1"/>
  <c r="K4618" i="1"/>
  <c r="L4618" i="1" s="1"/>
  <c r="K4632" i="1"/>
  <c r="M4632" i="1" s="1"/>
  <c r="K4633" i="1"/>
  <c r="L4633" i="1" s="1"/>
  <c r="K4634" i="1"/>
  <c r="L4634" i="1" s="1"/>
  <c r="K4635" i="1"/>
  <c r="M4635" i="1" s="1"/>
  <c r="K4636" i="1"/>
  <c r="M4636" i="1" s="1"/>
  <c r="K4637" i="1"/>
  <c r="L4637" i="1" s="1"/>
  <c r="K4642" i="1"/>
  <c r="L4642" i="1" s="1"/>
  <c r="K4625" i="1"/>
  <c r="M4625" i="1" s="1"/>
  <c r="K4626" i="1"/>
  <c r="M4626" i="1" s="1"/>
  <c r="K4641" i="1"/>
  <c r="L4641" i="1" s="1"/>
  <c r="K4619" i="1"/>
  <c r="L4619" i="1" s="1"/>
  <c r="K4620" i="1"/>
  <c r="M4620" i="1" s="1"/>
  <c r="K4621" i="1"/>
  <c r="M4621" i="1" s="1"/>
  <c r="K4622" i="1"/>
  <c r="L4622" i="1" s="1"/>
  <c r="K4623" i="1"/>
  <c r="L4623" i="1" s="1"/>
  <c r="K4624" i="1"/>
  <c r="M4624" i="1" s="1"/>
  <c r="K4627" i="1"/>
  <c r="M4627" i="1" s="1"/>
  <c r="K4643" i="1"/>
  <c r="L4643" i="1" s="1"/>
  <c r="K4662" i="1"/>
  <c r="L4662" i="1" s="1"/>
  <c r="K4663" i="1"/>
  <c r="M4663" i="1" s="1"/>
  <c r="K4664" i="1"/>
  <c r="M4664" i="1" s="1"/>
  <c r="K4668" i="1"/>
  <c r="L4668" i="1" s="1"/>
  <c r="K4665" i="1"/>
  <c r="L4665" i="1" s="1"/>
  <c r="K4661" i="1"/>
  <c r="M4661" i="1" s="1"/>
  <c r="K4655" i="1"/>
  <c r="L4655" i="1" s="1"/>
  <c r="K4667" i="1"/>
  <c r="L4667" i="1" s="1"/>
  <c r="K4659" i="1"/>
  <c r="M4659" i="1" s="1"/>
  <c r="K4660" i="1"/>
  <c r="M4660" i="1" s="1"/>
  <c r="K4656" i="1"/>
  <c r="L4656" i="1" s="1"/>
  <c r="K4657" i="1"/>
  <c r="L4657" i="1" s="1"/>
  <c r="K4658" i="1"/>
  <c r="M4658" i="1" s="1"/>
  <c r="K4666" i="1"/>
  <c r="M4666" i="1" s="1"/>
  <c r="K4360" i="1"/>
  <c r="L4360" i="1" s="1"/>
  <c r="K4346" i="1"/>
  <c r="L4346" i="1" s="1"/>
  <c r="K4225" i="1"/>
  <c r="K4237" i="1"/>
  <c r="L4237" i="1" s="1"/>
  <c r="K4293" i="1"/>
  <c r="M4293" i="1" s="1"/>
  <c r="K4252" i="1"/>
  <c r="L4252" i="1" s="1"/>
  <c r="K4305" i="1"/>
  <c r="L4305" i="1" s="1"/>
  <c r="K4258" i="1"/>
  <c r="L4258" i="1" s="1"/>
  <c r="K4273" i="1"/>
  <c r="M4273" i="1" s="1"/>
  <c r="K4287" i="1"/>
  <c r="L4287" i="1" s="1"/>
  <c r="K4308" i="1"/>
  <c r="M4308" i="1" s="1"/>
  <c r="K4309" i="1"/>
  <c r="L4309" i="1" s="1"/>
  <c r="K4319" i="1"/>
  <c r="M4319" i="1" s="1"/>
  <c r="K4401" i="1"/>
  <c r="L4401" i="1" s="1"/>
  <c r="K4446" i="1"/>
  <c r="L4446" i="1" s="1"/>
  <c r="K4404" i="1"/>
  <c r="M4404" i="1" s="1"/>
  <c r="K4334" i="1"/>
  <c r="L4334" i="1" s="1"/>
  <c r="K4311" i="1"/>
  <c r="L4311" i="1" s="1"/>
  <c r="K4231" i="1"/>
  <c r="L4231" i="1" s="1"/>
  <c r="K4290" i="1"/>
  <c r="M4290" i="1" s="1"/>
  <c r="K4429" i="1"/>
  <c r="L4429" i="1" s="1"/>
  <c r="K4430" i="1"/>
  <c r="L4430" i="1" s="1"/>
  <c r="K4431" i="1"/>
  <c r="L4431" i="1" s="1"/>
  <c r="K4432" i="1"/>
  <c r="M4432" i="1" s="1"/>
  <c r="K4433" i="1"/>
  <c r="L4433" i="1" s="1"/>
  <c r="K4434" i="1"/>
  <c r="L4434" i="1" s="1"/>
  <c r="K4435" i="1"/>
  <c r="L4435" i="1" s="1"/>
  <c r="K4436" i="1"/>
  <c r="M4436" i="1" s="1"/>
  <c r="K4437" i="1"/>
  <c r="L4437" i="1" s="1"/>
  <c r="K4438" i="1"/>
  <c r="L4438" i="1" s="1"/>
  <c r="K4224" i="1"/>
  <c r="M4224" i="1" s="1"/>
  <c r="K4239" i="1"/>
  <c r="L4239" i="1" s="1"/>
  <c r="K4240" i="1"/>
  <c r="M4240" i="1" s="1"/>
  <c r="K4366" i="1"/>
  <c r="L4366" i="1" s="1"/>
  <c r="K4367" i="1"/>
  <c r="L4367" i="1" s="1"/>
  <c r="K4368" i="1"/>
  <c r="L4368" i="1" s="1"/>
  <c r="K4369" i="1"/>
  <c r="M4369" i="1" s="1"/>
  <c r="K4370" i="1"/>
  <c r="L4370" i="1" s="1"/>
  <c r="K4371" i="1"/>
  <c r="L4371" i="1" s="1"/>
  <c r="K4372" i="1"/>
  <c r="L4372" i="1" s="1"/>
  <c r="K4373" i="1"/>
  <c r="M4373" i="1" s="1"/>
  <c r="K4374" i="1"/>
  <c r="L4374" i="1" s="1"/>
  <c r="K4375" i="1"/>
  <c r="L4375" i="1" s="1"/>
  <c r="K4376" i="1"/>
  <c r="L4376" i="1" s="1"/>
  <c r="K4377" i="1"/>
  <c r="M4377" i="1" s="1"/>
  <c r="K4378" i="1"/>
  <c r="L4378" i="1" s="1"/>
  <c r="K4379" i="1"/>
  <c r="L4379" i="1" s="1"/>
  <c r="K4417" i="1"/>
  <c r="L4417" i="1" s="1"/>
  <c r="K4418" i="1"/>
  <c r="M4418" i="1" s="1"/>
  <c r="K4419" i="1"/>
  <c r="L4419" i="1" s="1"/>
  <c r="K4420" i="1"/>
  <c r="L4420" i="1" s="1"/>
  <c r="K4421" i="1"/>
  <c r="L4421" i="1" s="1"/>
  <c r="K4422" i="1"/>
  <c r="M4422" i="1" s="1"/>
  <c r="K4323" i="1"/>
  <c r="L4323" i="1" s="1"/>
  <c r="K4324" i="1"/>
  <c r="L4324" i="1" s="1"/>
  <c r="K4325" i="1"/>
  <c r="L4325" i="1" s="1"/>
  <c r="K4326" i="1"/>
  <c r="M4326" i="1" s="1"/>
  <c r="K4393" i="1"/>
  <c r="L4393" i="1" s="1"/>
  <c r="K4394" i="1"/>
  <c r="L4394" i="1" s="1"/>
  <c r="K4303" i="1"/>
  <c r="L4303" i="1" s="1"/>
  <c r="K4249" i="1"/>
  <c r="L4249" i="1" s="1"/>
  <c r="K4314" i="1"/>
  <c r="M4314" i="1" s="1"/>
  <c r="K4250" i="1"/>
  <c r="L4250" i="1" s="1"/>
  <c r="K4251" i="1"/>
  <c r="M4251" i="1" s="1"/>
  <c r="K4387" i="1"/>
  <c r="L4387" i="1" s="1"/>
  <c r="K4406" i="1"/>
  <c r="M4406" i="1" s="1"/>
  <c r="K4407" i="1"/>
  <c r="M4407" i="1" s="1"/>
  <c r="K4408" i="1"/>
  <c r="L4408" i="1" s="1"/>
  <c r="K4409" i="1"/>
  <c r="L4409" i="1" s="1"/>
  <c r="K4410" i="1"/>
  <c r="M4410" i="1" s="1"/>
  <c r="K4411" i="1"/>
  <c r="L4411" i="1" s="1"/>
  <c r="K4347" i="1"/>
  <c r="L4347" i="1" s="1"/>
  <c r="K4348" i="1"/>
  <c r="L4348" i="1" s="1"/>
  <c r="K4220" i="1"/>
  <c r="M4220" i="1" s="1"/>
  <c r="K4221" i="1"/>
  <c r="M4221" i="1" s="1"/>
  <c r="K4266" i="1"/>
  <c r="L4266" i="1" s="1"/>
  <c r="K4267" i="1"/>
  <c r="L4267" i="1" s="1"/>
  <c r="K4440" i="1"/>
  <c r="M4440" i="1" s="1"/>
  <c r="K4234" i="1"/>
  <c r="L4234" i="1" s="1"/>
  <c r="K4291" i="1"/>
  <c r="M4291" i="1" s="1"/>
  <c r="K4399" i="1"/>
  <c r="L4399" i="1" s="1"/>
  <c r="K4400" i="1"/>
  <c r="M4400" i="1" s="1"/>
  <c r="K4388" i="1"/>
  <c r="L4388" i="1" s="1"/>
  <c r="K4228" i="1"/>
  <c r="L4228" i="1" s="1"/>
  <c r="K4229" i="1"/>
  <c r="L4229" i="1" s="1"/>
  <c r="K4230" i="1"/>
  <c r="M4230" i="1" s="1"/>
  <c r="K4227" i="1"/>
  <c r="L4227" i="1" s="1"/>
  <c r="K4226" i="1"/>
  <c r="M4226" i="1" s="1"/>
  <c r="K4222" i="1"/>
  <c r="L4222" i="1" s="1"/>
  <c r="K4223" i="1"/>
  <c r="M4223" i="1" s="1"/>
  <c r="K4232" i="1"/>
  <c r="L4232" i="1" s="1"/>
  <c r="K4238" i="1"/>
  <c r="M4238" i="1" s="1"/>
  <c r="K4242" i="1"/>
  <c r="L4242" i="1" s="1"/>
  <c r="K4241" i="1"/>
  <c r="M4241" i="1" s="1"/>
  <c r="K4243" i="1"/>
  <c r="L4243" i="1" s="1"/>
  <c r="K4235" i="1"/>
  <c r="M4235" i="1" s="1"/>
  <c r="K4233" i="1"/>
  <c r="L4233" i="1" s="1"/>
  <c r="K4245" i="1"/>
  <c r="M4245" i="1" s="1"/>
  <c r="K4247" i="1"/>
  <c r="L4247" i="1" s="1"/>
  <c r="K4244" i="1"/>
  <c r="M4244" i="1" s="1"/>
  <c r="K4246" i="1"/>
  <c r="L4246" i="1" s="1"/>
  <c r="K4253" i="1"/>
  <c r="M4253" i="1" s="1"/>
  <c r="K4248" i="1"/>
  <c r="L4248" i="1" s="1"/>
  <c r="K4255" i="1"/>
  <c r="M4255" i="1" s="1"/>
  <c r="K4257" i="1"/>
  <c r="M4257" i="1" s="1"/>
  <c r="K4260" i="1"/>
  <c r="L4260" i="1" s="1"/>
  <c r="K4259" i="1"/>
  <c r="M4259" i="1" s="1"/>
  <c r="K4264" i="1"/>
  <c r="M4264" i="1" s="1"/>
  <c r="K4274" i="1"/>
  <c r="M4274" i="1" s="1"/>
  <c r="K4265" i="1"/>
  <c r="L4265" i="1" s="1"/>
  <c r="K4275" i="1"/>
  <c r="M4275" i="1" s="1"/>
  <c r="K4271" i="1"/>
  <c r="L4271" i="1" s="1"/>
  <c r="K4270" i="1"/>
  <c r="M4270" i="1" s="1"/>
  <c r="K4263" i="1"/>
  <c r="L4263" i="1" s="1"/>
  <c r="K4272" i="1"/>
  <c r="M4272" i="1" s="1"/>
  <c r="K4276" i="1"/>
  <c r="L4276" i="1" s="1"/>
  <c r="K4281" i="1"/>
  <c r="M4281" i="1" s="1"/>
  <c r="K4277" i="1"/>
  <c r="L4277" i="1" s="1"/>
  <c r="K4278" i="1"/>
  <c r="M4278" i="1" s="1"/>
  <c r="K4280" i="1"/>
  <c r="M4280" i="1" s="1"/>
  <c r="K4268" i="1"/>
  <c r="L4268" i="1" s="1"/>
  <c r="K4269" i="1"/>
  <c r="M4269" i="1" s="1"/>
  <c r="K4279" i="1"/>
  <c r="L4279" i="1" s="1"/>
  <c r="K4282" i="1"/>
  <c r="M4282" i="1" s="1"/>
  <c r="K4283" i="1"/>
  <c r="L4283" i="1" s="1"/>
  <c r="K4284" i="1"/>
  <c r="M4284" i="1" s="1"/>
  <c r="K4286" i="1"/>
  <c r="L4286" i="1" s="1"/>
  <c r="K4289" i="1"/>
  <c r="M4289" i="1" s="1"/>
  <c r="K4285" i="1"/>
  <c r="L4285" i="1" s="1"/>
  <c r="K4288" i="1"/>
  <c r="M4288" i="1" s="1"/>
  <c r="K4292" i="1"/>
  <c r="M4292" i="1" s="1"/>
  <c r="K4294" i="1"/>
  <c r="L4294" i="1" s="1"/>
  <c r="K4295" i="1"/>
  <c r="M4295" i="1" s="1"/>
  <c r="K4296" i="1"/>
  <c r="L4296" i="1" s="1"/>
  <c r="K4297" i="1"/>
  <c r="M4297" i="1" s="1"/>
  <c r="K4298" i="1"/>
  <c r="L4298" i="1" s="1"/>
  <c r="K4299" i="1"/>
  <c r="M4299" i="1" s="1"/>
  <c r="K4300" i="1"/>
  <c r="L4300" i="1" s="1"/>
  <c r="K4301" i="1"/>
  <c r="M4301" i="1" s="1"/>
  <c r="K4304" i="1"/>
  <c r="L4304" i="1" s="1"/>
  <c r="K4306" i="1"/>
  <c r="M4306" i="1" s="1"/>
  <c r="K4302" i="1"/>
  <c r="L4302" i="1" s="1"/>
  <c r="K4307" i="1"/>
  <c r="M4307" i="1" s="1"/>
  <c r="K4310" i="1"/>
  <c r="L4310" i="1" s="1"/>
  <c r="K4312" i="1"/>
  <c r="L4312" i="1" s="1"/>
  <c r="K4327" i="1"/>
  <c r="M4327" i="1" s="1"/>
  <c r="K4328" i="1"/>
  <c r="L4328" i="1" s="1"/>
  <c r="K4321" i="1"/>
  <c r="M4321" i="1" s="1"/>
  <c r="K4322" i="1"/>
  <c r="L4322" i="1" s="1"/>
  <c r="K4320" i="1"/>
  <c r="M4320" i="1" s="1"/>
  <c r="K4330" i="1"/>
  <c r="L4330" i="1" s="1"/>
  <c r="K4329" i="1"/>
  <c r="M4329" i="1" s="1"/>
  <c r="K4318" i="1"/>
  <c r="L4318" i="1" s="1"/>
  <c r="K4315" i="1"/>
  <c r="M4315" i="1" s="1"/>
  <c r="K4317" i="1"/>
  <c r="L4317" i="1" s="1"/>
  <c r="K4313" i="1"/>
  <c r="M4313" i="1" s="1"/>
  <c r="K4316" i="1"/>
  <c r="L4316" i="1" s="1"/>
  <c r="K4331" i="1"/>
  <c r="M4331" i="1" s="1"/>
  <c r="K4332" i="1"/>
  <c r="L4332" i="1" s="1"/>
  <c r="K4333" i="1"/>
  <c r="M4333" i="1" s="1"/>
  <c r="K4114" i="1"/>
  <c r="L4114" i="1" s="1"/>
  <c r="K4358" i="1"/>
  <c r="M4358" i="1" s="1"/>
  <c r="K4380" i="1"/>
  <c r="L4380" i="1" s="1"/>
  <c r="K4345" i="1"/>
  <c r="M4345" i="1" s="1"/>
  <c r="K4343" i="1"/>
  <c r="L4343" i="1" s="1"/>
  <c r="K4344" i="1"/>
  <c r="M4344" i="1" s="1"/>
  <c r="K4338" i="1"/>
  <c r="L4338" i="1" s="1"/>
  <c r="K4339" i="1"/>
  <c r="M4339" i="1" s="1"/>
  <c r="K4335" i="1"/>
  <c r="L4335" i="1" s="1"/>
  <c r="K4336" i="1"/>
  <c r="M4336" i="1" s="1"/>
  <c r="K4340" i="1"/>
  <c r="L4340" i="1" s="1"/>
  <c r="K4341" i="1"/>
  <c r="M4341" i="1" s="1"/>
  <c r="K4353" i="1"/>
  <c r="L4353" i="1" s="1"/>
  <c r="K4354" i="1"/>
  <c r="M4354" i="1" s="1"/>
  <c r="K4361" i="1"/>
  <c r="L4361" i="1" s="1"/>
  <c r="K4362" i="1"/>
  <c r="M4362" i="1" s="1"/>
  <c r="K4363" i="1"/>
  <c r="L4363" i="1" s="1"/>
  <c r="K4364" i="1"/>
  <c r="M4364" i="1" s="1"/>
  <c r="K4365" i="1"/>
  <c r="L4365" i="1" s="1"/>
  <c r="K4359" i="1"/>
  <c r="L4359" i="1" s="1"/>
  <c r="K4384" i="1"/>
  <c r="M4384" i="1" s="1"/>
  <c r="K4337" i="1"/>
  <c r="L4337" i="1" s="1"/>
  <c r="K4357" i="1"/>
  <c r="M4357" i="1" s="1"/>
  <c r="K4349" i="1"/>
  <c r="L4349" i="1" s="1"/>
  <c r="K4352" i="1"/>
  <c r="M4352" i="1" s="1"/>
  <c r="K4342" i="1"/>
  <c r="L4342" i="1" s="1"/>
  <c r="K4350" i="1"/>
  <c r="M4350" i="1" s="1"/>
  <c r="K4351" i="1"/>
  <c r="L4351" i="1" s="1"/>
  <c r="K4382" i="1"/>
  <c r="M4382" i="1" s="1"/>
  <c r="K4381" i="1"/>
  <c r="L4381" i="1" s="1"/>
  <c r="K4383" i="1"/>
  <c r="M4383" i="1" s="1"/>
  <c r="K4356" i="1"/>
  <c r="L4356" i="1" s="1"/>
  <c r="K4385" i="1"/>
  <c r="M4385" i="1" s="1"/>
  <c r="K4355" i="1"/>
  <c r="L4355" i="1" s="1"/>
  <c r="K4398" i="1"/>
  <c r="M4398" i="1" s="1"/>
  <c r="K4392" i="1"/>
  <c r="L4392" i="1" s="1"/>
  <c r="K4390" i="1"/>
  <c r="M4390" i="1" s="1"/>
  <c r="K4386" i="1"/>
  <c r="L4386" i="1" s="1"/>
  <c r="K4397" i="1"/>
  <c r="M4397" i="1" s="1"/>
  <c r="K4396" i="1"/>
  <c r="L4396" i="1" s="1"/>
  <c r="K4389" i="1"/>
  <c r="M4389" i="1" s="1"/>
  <c r="K4395" i="1"/>
  <c r="L4395" i="1" s="1"/>
  <c r="K4391" i="1"/>
  <c r="M4391" i="1" s="1"/>
  <c r="K4403" i="1"/>
  <c r="L4403" i="1" s="1"/>
  <c r="K4402" i="1"/>
  <c r="M4402" i="1" s="1"/>
  <c r="K4423" i="1"/>
  <c r="L4423" i="1" s="1"/>
  <c r="K4424" i="1"/>
  <c r="M4424" i="1" s="1"/>
  <c r="K4425" i="1"/>
  <c r="L4425" i="1" s="1"/>
  <c r="K4413" i="1"/>
  <c r="M4413" i="1" s="1"/>
  <c r="K4414" i="1"/>
  <c r="L4414" i="1" s="1"/>
  <c r="K4415" i="1"/>
  <c r="M4415" i="1" s="1"/>
  <c r="K4416" i="1"/>
  <c r="L4416" i="1" s="1"/>
  <c r="K4428" i="1"/>
  <c r="M4428" i="1" s="1"/>
  <c r="K4427" i="1"/>
  <c r="L4427" i="1" s="1"/>
  <c r="K4412" i="1"/>
  <c r="M4412" i="1" s="1"/>
  <c r="K4426" i="1"/>
  <c r="L4426" i="1" s="1"/>
  <c r="K4405" i="1"/>
  <c r="M4405" i="1" s="1"/>
  <c r="K4445" i="1"/>
  <c r="L4445" i="1" s="1"/>
  <c r="K4450" i="1"/>
  <c r="L4450" i="1" s="1"/>
  <c r="K4447" i="1"/>
  <c r="L4447" i="1" s="1"/>
  <c r="K4442" i="1"/>
  <c r="L4442" i="1" s="1"/>
  <c r="K4439" i="1"/>
  <c r="L4439" i="1" s="1"/>
  <c r="K4448" i="1"/>
  <c r="L4448" i="1" s="1"/>
  <c r="K4449" i="1"/>
  <c r="L4449" i="1" s="1"/>
  <c r="K4441" i="1"/>
  <c r="L4441" i="1" s="1"/>
  <c r="K4443" i="1"/>
  <c r="L4443" i="1" s="1"/>
  <c r="K4444" i="1"/>
  <c r="L4444" i="1" s="1"/>
  <c r="K4009" i="1"/>
  <c r="M4009" i="1" s="1"/>
  <c r="K4004" i="1"/>
  <c r="M4004" i="1" s="1"/>
  <c r="K4003" i="1"/>
  <c r="M4003" i="1" s="1"/>
  <c r="K4005" i="1"/>
  <c r="K4008" i="1"/>
  <c r="L4008" i="1" s="1"/>
  <c r="K4014" i="1"/>
  <c r="L4014" i="1" s="1"/>
  <c r="K4006" i="1"/>
  <c r="M4006" i="1" s="1"/>
  <c r="K4013" i="1"/>
  <c r="K4012" i="1"/>
  <c r="M4012" i="1" s="1"/>
  <c r="K4007" i="1"/>
  <c r="L4007" i="1" s="1"/>
  <c r="K4010" i="1"/>
  <c r="M4010" i="1" s="1"/>
  <c r="K4011" i="1"/>
  <c r="K4018" i="1"/>
  <c r="M4018" i="1" s="1"/>
  <c r="K4015" i="1"/>
  <c r="L4015" i="1" s="1"/>
  <c r="K4016" i="1"/>
  <c r="M4016" i="1" s="1"/>
  <c r="K4017" i="1"/>
  <c r="K4019" i="1"/>
  <c r="L4019" i="1" s="1"/>
  <c r="K4022" i="1"/>
  <c r="L4022" i="1" s="1"/>
  <c r="K4020" i="1"/>
  <c r="M4020" i="1" s="1"/>
  <c r="K4021" i="1"/>
  <c r="K4023" i="1"/>
  <c r="L4023" i="1" s="1"/>
  <c r="K4024" i="1"/>
  <c r="L4024" i="1" s="1"/>
  <c r="K4027" i="1"/>
  <c r="M4027" i="1" s="1"/>
  <c r="K4025" i="1"/>
  <c r="L4025" i="1" s="1"/>
  <c r="K4028" i="1"/>
  <c r="M4028" i="1" s="1"/>
  <c r="K4026" i="1"/>
  <c r="K4042" i="1"/>
  <c r="L4042" i="1" s="1"/>
  <c r="K4031" i="1"/>
  <c r="M4031" i="1" s="1"/>
  <c r="K4029" i="1"/>
  <c r="K4033" i="1"/>
  <c r="M4033" i="1" s="1"/>
  <c r="K4032" i="1"/>
  <c r="L4032" i="1" s="1"/>
  <c r="K4041" i="1"/>
  <c r="M4041" i="1" s="1"/>
  <c r="K4039" i="1"/>
  <c r="K4030" i="1"/>
  <c r="L4030" i="1" s="1"/>
  <c r="K4040" i="1"/>
  <c r="M4040" i="1" s="1"/>
  <c r="K4038" i="1"/>
  <c r="K4048" i="1"/>
  <c r="M4048" i="1" s="1"/>
  <c r="K4043" i="1"/>
  <c r="L4043" i="1" s="1"/>
  <c r="K4047" i="1"/>
  <c r="M4047" i="1" s="1"/>
  <c r="K4034" i="1"/>
  <c r="K4035" i="1"/>
  <c r="M4035" i="1" s="1"/>
  <c r="K4046" i="1"/>
  <c r="L4046" i="1" s="1"/>
  <c r="K4045" i="1"/>
  <c r="M4045" i="1" s="1"/>
  <c r="K4036" i="1"/>
  <c r="K4037" i="1"/>
  <c r="L4037" i="1" s="1"/>
  <c r="K4044" i="1"/>
  <c r="L4044" i="1" s="1"/>
  <c r="K4049" i="1"/>
  <c r="M4049" i="1" s="1"/>
  <c r="K4050" i="1"/>
  <c r="K4052" i="1"/>
  <c r="L4052" i="1" s="1"/>
  <c r="K4051" i="1"/>
  <c r="L4051" i="1" s="1"/>
  <c r="K4053" i="1"/>
  <c r="M4053" i="1" s="1"/>
  <c r="K4055" i="1"/>
  <c r="L4055" i="1" s="1"/>
  <c r="K4054" i="1"/>
  <c r="M4054" i="1" s="1"/>
  <c r="K4059" i="1"/>
  <c r="M4059" i="1" s="1"/>
  <c r="K4057" i="1"/>
  <c r="M4057" i="1" s="1"/>
  <c r="K4056" i="1"/>
  <c r="K4058" i="1"/>
  <c r="L4058" i="1" s="1"/>
  <c r="K4060" i="1"/>
  <c r="L4060" i="1" s="1"/>
  <c r="K4061" i="1"/>
  <c r="M4061" i="1" s="1"/>
  <c r="K4062" i="1"/>
  <c r="K4063" i="1"/>
  <c r="M4063" i="1" s="1"/>
  <c r="K4064" i="1"/>
  <c r="L4064" i="1" s="1"/>
  <c r="K4065" i="1"/>
  <c r="M4065" i="1" s="1"/>
  <c r="K4066" i="1"/>
  <c r="K4067" i="1"/>
  <c r="M4067" i="1" s="1"/>
  <c r="K4068" i="1"/>
  <c r="L4068" i="1" s="1"/>
  <c r="K4076" i="1"/>
  <c r="M4076" i="1" s="1"/>
  <c r="K4074" i="1"/>
  <c r="K4075" i="1"/>
  <c r="L4075" i="1" s="1"/>
  <c r="K4078" i="1"/>
  <c r="L4078" i="1" s="1"/>
  <c r="K4069" i="1"/>
  <c r="M4069" i="1" s="1"/>
  <c r="K4073" i="1"/>
  <c r="K4070" i="1"/>
  <c r="L4070" i="1" s="1"/>
  <c r="K4071" i="1"/>
  <c r="L4071" i="1" s="1"/>
  <c r="K4072" i="1"/>
  <c r="M4072" i="1" s="1"/>
  <c r="K4077" i="1"/>
  <c r="K4079" i="1"/>
  <c r="M4079" i="1" s="1"/>
  <c r="K4087" i="1"/>
  <c r="M4087" i="1" s="1"/>
  <c r="K4088" i="1"/>
  <c r="K4081" i="1"/>
  <c r="M4081" i="1" s="1"/>
  <c r="K4093" i="1"/>
  <c r="L4093" i="1" s="1"/>
  <c r="K4094" i="1"/>
  <c r="M4094" i="1" s="1"/>
  <c r="K4080" i="1"/>
  <c r="K4086" i="1"/>
  <c r="M4086" i="1" s="1"/>
  <c r="K4082" i="1"/>
  <c r="L4082" i="1" s="1"/>
  <c r="K4085" i="1"/>
  <c r="M4085" i="1" s="1"/>
  <c r="K4084" i="1"/>
  <c r="K4099" i="1"/>
  <c r="L4099" i="1" s="1"/>
  <c r="K4097" i="1"/>
  <c r="L4097" i="1" s="1"/>
  <c r="K4098" i="1"/>
  <c r="M4098" i="1" s="1"/>
  <c r="K4083" i="1"/>
  <c r="K4096" i="1"/>
  <c r="M4096" i="1" s="1"/>
  <c r="K4095" i="1"/>
  <c r="L4095" i="1" s="1"/>
  <c r="K4089" i="1"/>
  <c r="M4089" i="1" s="1"/>
  <c r="K4090" i="1"/>
  <c r="K4091" i="1"/>
  <c r="M4091" i="1" s="1"/>
  <c r="K4092" i="1"/>
  <c r="L4092" i="1" s="1"/>
  <c r="K3897" i="1"/>
  <c r="M3897" i="1" s="1"/>
  <c r="K4127" i="1"/>
  <c r="K4131" i="1"/>
  <c r="L4131" i="1" s="1"/>
  <c r="K4132" i="1"/>
  <c r="L4132" i="1" s="1"/>
  <c r="K4133" i="1"/>
  <c r="M4133" i="1" s="1"/>
  <c r="K4134" i="1"/>
  <c r="K4135" i="1"/>
  <c r="L4135" i="1" s="1"/>
  <c r="K4112" i="1"/>
  <c r="L4112" i="1" s="1"/>
  <c r="K4128" i="1"/>
  <c r="M4128" i="1" s="1"/>
  <c r="K4150" i="1"/>
  <c r="K4151" i="1"/>
  <c r="M4151" i="1" s="1"/>
  <c r="K4111" i="1"/>
  <c r="L4111" i="1" s="1"/>
  <c r="K4109" i="1"/>
  <c r="M4109" i="1" s="1"/>
  <c r="K4110" i="1"/>
  <c r="K4103" i="1"/>
  <c r="M4103" i="1" s="1"/>
  <c r="K4104" i="1"/>
  <c r="L4104" i="1" s="1"/>
  <c r="K4101" i="1"/>
  <c r="M4101" i="1" s="1"/>
  <c r="K4102" i="1"/>
  <c r="K4105" i="1"/>
  <c r="M4105" i="1" s="1"/>
  <c r="K4106" i="1"/>
  <c r="L4106" i="1" s="1"/>
  <c r="K4121" i="1"/>
  <c r="M4121" i="1" s="1"/>
  <c r="K4122" i="1"/>
  <c r="K4113" i="1"/>
  <c r="L4113" i="1" s="1"/>
  <c r="K4129" i="1"/>
  <c r="M4129" i="1" s="1"/>
  <c r="K4130" i="1"/>
  <c r="K4124" i="1"/>
  <c r="M4124" i="1" s="1"/>
  <c r="K4100" i="1"/>
  <c r="L4100" i="1" s="1"/>
  <c r="K4155" i="1"/>
  <c r="M4155" i="1" s="1"/>
  <c r="K4123" i="1"/>
  <c r="K4126" i="1"/>
  <c r="M4126" i="1" s="1"/>
  <c r="K4107" i="1"/>
  <c r="L4107" i="1" s="1"/>
  <c r="K4108" i="1"/>
  <c r="K4125" i="1"/>
  <c r="M4125" i="1" s="1"/>
  <c r="K4120" i="1"/>
  <c r="L4120" i="1" s="1"/>
  <c r="K4154" i="1"/>
  <c r="L4154" i="1" s="1"/>
  <c r="K4115" i="1"/>
  <c r="K4116" i="1"/>
  <c r="M4116" i="1" s="1"/>
  <c r="K4153" i="1"/>
  <c r="L4153" i="1" s="1"/>
  <c r="K4152" i="1"/>
  <c r="L4152" i="1" s="1"/>
  <c r="K4117" i="1"/>
  <c r="K4118" i="1"/>
  <c r="M4118" i="1" s="1"/>
  <c r="K4119" i="1"/>
  <c r="M4119" i="1" s="1"/>
  <c r="K4136" i="1"/>
  <c r="L4136" i="1" s="1"/>
  <c r="K4137" i="1"/>
  <c r="K4138" i="1"/>
  <c r="M4138" i="1" s="1"/>
  <c r="K4139" i="1"/>
  <c r="M4139" i="1" s="1"/>
  <c r="K4140" i="1"/>
  <c r="L4140" i="1" s="1"/>
  <c r="K4141" i="1"/>
  <c r="K4142" i="1"/>
  <c r="M4142" i="1" s="1"/>
  <c r="K4143" i="1"/>
  <c r="L4143" i="1" s="1"/>
  <c r="K4144" i="1"/>
  <c r="L4144" i="1" s="1"/>
  <c r="K4145" i="1"/>
  <c r="K4146" i="1"/>
  <c r="M4146" i="1" s="1"/>
  <c r="K4147" i="1"/>
  <c r="L4147" i="1" s="1"/>
  <c r="K4148" i="1"/>
  <c r="L4148" i="1" s="1"/>
  <c r="K4149" i="1"/>
  <c r="K4161" i="1"/>
  <c r="M4161" i="1" s="1"/>
  <c r="K4159" i="1"/>
  <c r="M4159" i="1" s="1"/>
  <c r="K4167" i="1"/>
  <c r="L4167" i="1" s="1"/>
  <c r="K4156" i="1"/>
  <c r="M4156" i="1" s="1"/>
  <c r="K4160" i="1"/>
  <c r="M4160" i="1" s="1"/>
  <c r="K4158" i="1"/>
  <c r="L4158" i="1" s="1"/>
  <c r="K4166" i="1"/>
  <c r="M4166" i="1" s="1"/>
  <c r="K4157" i="1"/>
  <c r="L4157" i="1" s="1"/>
  <c r="K4165" i="1"/>
  <c r="M4165" i="1" s="1"/>
  <c r="K4164" i="1"/>
  <c r="L4164" i="1" s="1"/>
  <c r="K4162" i="1"/>
  <c r="M4162" i="1" s="1"/>
  <c r="K4163" i="1"/>
  <c r="L4163" i="1" s="1"/>
  <c r="K4168" i="1"/>
  <c r="M4168" i="1" s="1"/>
  <c r="K4170" i="1"/>
  <c r="L4170" i="1" s="1"/>
  <c r="K4169" i="1"/>
  <c r="M4169" i="1" s="1"/>
  <c r="K4182" i="1"/>
  <c r="M4182" i="1" s="1"/>
  <c r="K4183" i="1"/>
  <c r="L4183" i="1" s="1"/>
  <c r="K4184" i="1"/>
  <c r="M4184" i="1" s="1"/>
  <c r="K4191" i="1"/>
  <c r="L4191" i="1" s="1"/>
  <c r="K4192" i="1"/>
  <c r="M4192" i="1" s="1"/>
  <c r="K4193" i="1"/>
  <c r="L4193" i="1" s="1"/>
  <c r="K4180" i="1"/>
  <c r="M4180" i="1" s="1"/>
  <c r="K4196" i="1"/>
  <c r="L4196" i="1" s="1"/>
  <c r="K4197" i="1"/>
  <c r="M4197" i="1" s="1"/>
  <c r="K4198" i="1"/>
  <c r="L4198" i="1" s="1"/>
  <c r="K4199" i="1"/>
  <c r="M4199" i="1" s="1"/>
  <c r="K4200" i="1"/>
  <c r="L4200" i="1" s="1"/>
  <c r="K4201" i="1"/>
  <c r="M4201" i="1" s="1"/>
  <c r="K4202" i="1"/>
  <c r="L4202" i="1" s="1"/>
  <c r="K4203" i="1"/>
  <c r="M4203" i="1" s="1"/>
  <c r="K4204" i="1"/>
  <c r="L4204" i="1" s="1"/>
  <c r="K4205" i="1"/>
  <c r="M4205" i="1" s="1"/>
  <c r="K4206" i="1"/>
  <c r="L4206" i="1" s="1"/>
  <c r="K4171" i="1"/>
  <c r="L4171" i="1" s="1"/>
  <c r="K4181" i="1"/>
  <c r="L4181" i="1" s="1"/>
  <c r="K4172" i="1"/>
  <c r="M4172" i="1" s="1"/>
  <c r="K4179" i="1"/>
  <c r="L4179" i="1" s="1"/>
  <c r="K4173" i="1"/>
  <c r="M4173" i="1" s="1"/>
  <c r="K4174" i="1"/>
  <c r="L4174" i="1" s="1"/>
  <c r="K4175" i="1"/>
  <c r="M4175" i="1" s="1"/>
  <c r="K4176" i="1"/>
  <c r="L4176" i="1" s="1"/>
  <c r="K4177" i="1"/>
  <c r="M4177" i="1" s="1"/>
  <c r="K4195" i="1"/>
  <c r="L4195" i="1" s="1"/>
  <c r="K4194" i="1"/>
  <c r="M4194" i="1" s="1"/>
  <c r="K4178" i="1"/>
  <c r="L4178" i="1" s="1"/>
  <c r="K4185" i="1"/>
  <c r="M4185" i="1" s="1"/>
  <c r="K4186" i="1"/>
  <c r="L4186" i="1" s="1"/>
  <c r="K4187" i="1"/>
  <c r="M4187" i="1" s="1"/>
  <c r="K4188" i="1"/>
  <c r="L4188" i="1" s="1"/>
  <c r="K4189" i="1"/>
  <c r="M4189" i="1" s="1"/>
  <c r="K4190" i="1"/>
  <c r="L4190" i="1" s="1"/>
  <c r="K3981" i="1"/>
  <c r="M3981" i="1" s="1"/>
  <c r="K3972" i="1"/>
  <c r="L3972" i="1" s="1"/>
  <c r="K4212" i="1"/>
  <c r="M4212" i="1" s="1"/>
  <c r="K4213" i="1"/>
  <c r="L4213" i="1" s="1"/>
  <c r="K4214" i="1"/>
  <c r="M4214" i="1" s="1"/>
  <c r="K4207" i="1"/>
  <c r="L4207" i="1" s="1"/>
  <c r="K4211" i="1"/>
  <c r="M4211" i="1" s="1"/>
  <c r="K4219" i="1"/>
  <c r="L4219" i="1" s="1"/>
  <c r="K4217" i="1"/>
  <c r="L4217" i="1" s="1"/>
  <c r="K4218" i="1"/>
  <c r="M4218" i="1" s="1"/>
  <c r="K4208" i="1"/>
  <c r="L4208" i="1" s="1"/>
  <c r="K4209" i="1"/>
  <c r="M4209" i="1" s="1"/>
  <c r="K4216" i="1"/>
  <c r="L4216" i="1" s="1"/>
  <c r="K4215" i="1"/>
  <c r="M4215" i="1" s="1"/>
  <c r="K4210" i="1"/>
  <c r="L4210" i="1" s="1"/>
  <c r="M4656" i="1" l="1"/>
  <c r="L4664" i="1"/>
  <c r="M4643" i="1"/>
  <c r="L4564" i="1"/>
  <c r="M4629" i="1"/>
  <c r="M4585" i="1"/>
  <c r="L4545" i="1"/>
  <c r="M4531" i="1"/>
  <c r="L4523" i="1"/>
  <c r="M4499" i="1"/>
  <c r="L4501" i="1"/>
  <c r="M4469" i="1"/>
  <c r="L4461" i="1"/>
  <c r="L4599" i="1"/>
  <c r="M4549" i="1"/>
  <c r="L4555" i="1"/>
  <c r="M4514" i="1"/>
  <c r="L4507" i="1"/>
  <c r="M4483" i="1"/>
  <c r="L4478" i="1"/>
  <c r="M4454" i="1"/>
  <c r="L4635" i="1"/>
  <c r="L4639" i="1"/>
  <c r="L4595" i="1"/>
  <c r="M4583" i="1"/>
  <c r="M4591" i="1"/>
  <c r="M4543" i="1"/>
  <c r="L4551" i="1"/>
  <c r="M4530" i="1"/>
  <c r="L4528" i="1"/>
  <c r="M4518" i="1"/>
  <c r="L4515" i="1"/>
  <c r="M4493" i="1"/>
  <c r="L4506" i="1"/>
  <c r="L4486" i="1"/>
  <c r="M4473" i="1"/>
  <c r="L4464" i="1"/>
  <c r="L4458" i="1"/>
  <c r="L4659" i="1"/>
  <c r="L4661" i="1"/>
  <c r="L4624" i="1"/>
  <c r="L4621" i="1"/>
  <c r="M4637" i="1"/>
  <c r="L4649" i="1"/>
  <c r="M4646" i="1"/>
  <c r="L4597" i="1"/>
  <c r="L4562" i="1"/>
  <c r="M4606" i="1"/>
  <c r="L4574" i="1"/>
  <c r="M4587" i="1"/>
  <c r="L4544" i="1"/>
  <c r="L4625" i="1"/>
  <c r="L4653" i="1"/>
  <c r="L4617" i="1"/>
  <c r="L4571" i="1"/>
  <c r="M4605" i="1"/>
  <c r="M4593" i="1"/>
  <c r="M4553" i="1"/>
  <c r="L4658" i="1"/>
  <c r="M4668" i="1"/>
  <c r="L4663" i="1"/>
  <c r="L4636" i="1"/>
  <c r="M4650" i="1"/>
  <c r="L4648" i="1"/>
  <c r="L4616" i="1"/>
  <c r="M4596" i="1"/>
  <c r="M4594" i="1"/>
  <c r="M4561" i="1"/>
  <c r="M4563" i="1"/>
  <c r="M4573" i="1"/>
  <c r="L4588" i="1"/>
  <c r="M4540" i="1"/>
  <c r="M4541" i="1"/>
  <c r="M4548" i="1"/>
  <c r="L4550" i="1"/>
  <c r="L4536" i="1"/>
  <c r="M4527" i="1"/>
  <c r="L4532" i="1"/>
  <c r="M4522" i="1"/>
  <c r="L4519" i="1"/>
  <c r="L4512" i="1"/>
  <c r="M4511" i="1"/>
  <c r="L4494" i="1"/>
  <c r="L4502" i="1"/>
  <c r="L4492" i="1"/>
  <c r="M4487" i="1"/>
  <c r="L4481" i="1"/>
  <c r="M4482" i="1"/>
  <c r="L4474" i="1"/>
  <c r="M4463" i="1"/>
  <c r="L4471" i="1"/>
  <c r="M4462" i="1"/>
  <c r="L4451" i="1"/>
  <c r="M4460" i="1"/>
  <c r="L4455" i="1"/>
  <c r="L4660" i="1"/>
  <c r="M4622" i="1"/>
  <c r="L4620" i="1"/>
  <c r="L4626" i="1"/>
  <c r="M4633" i="1"/>
  <c r="L4652" i="1"/>
  <c r="L4640" i="1"/>
  <c r="L4638" i="1"/>
  <c r="M4614" i="1"/>
  <c r="M4611" i="1"/>
  <c r="M4576" i="1"/>
  <c r="M4609" i="1"/>
  <c r="M4579" i="1"/>
  <c r="L4584" i="1"/>
  <c r="M4610" i="1"/>
  <c r="L4569" i="1"/>
  <c r="M4590" i="1"/>
  <c r="L4557" i="1"/>
  <c r="M4554" i="1"/>
  <c r="M4603" i="1"/>
  <c r="L4603" i="1"/>
  <c r="L4537" i="1"/>
  <c r="M4537" i="1"/>
  <c r="L4521" i="1"/>
  <c r="M4521" i="1"/>
  <c r="L4510" i="1"/>
  <c r="M4510" i="1"/>
  <c r="L4256" i="1"/>
  <c r="M4256" i="1"/>
  <c r="L4472" i="1"/>
  <c r="M4472" i="1"/>
  <c r="L4459" i="1"/>
  <c r="M4459" i="1"/>
  <c r="L4539" i="1"/>
  <c r="M4539" i="1"/>
  <c r="L4533" i="1"/>
  <c r="M4533" i="1"/>
  <c r="L4525" i="1"/>
  <c r="M4525" i="1"/>
  <c r="L4516" i="1"/>
  <c r="M4516" i="1"/>
  <c r="L4496" i="1"/>
  <c r="M4496" i="1"/>
  <c r="L4491" i="1"/>
  <c r="M4491" i="1"/>
  <c r="L4488" i="1"/>
  <c r="M4488" i="1"/>
  <c r="L4480" i="1"/>
  <c r="M4480" i="1"/>
  <c r="L4477" i="1"/>
  <c r="M4477" i="1"/>
  <c r="L4468" i="1"/>
  <c r="M4468" i="1"/>
  <c r="L4453" i="1"/>
  <c r="M4453" i="1"/>
  <c r="M4225" i="1"/>
  <c r="L4225" i="1"/>
  <c r="M4607" i="1"/>
  <c r="L4607" i="1"/>
  <c r="L4534" i="1"/>
  <c r="M4534" i="1"/>
  <c r="L4505" i="1"/>
  <c r="M4505" i="1"/>
  <c r="L4500" i="1"/>
  <c r="M4500" i="1"/>
  <c r="L4475" i="1"/>
  <c r="M4475" i="1"/>
  <c r="L4467" i="1"/>
  <c r="M4467" i="1"/>
  <c r="L4666" i="1"/>
  <c r="M4655" i="1"/>
  <c r="L4627" i="1"/>
  <c r="M4641" i="1"/>
  <c r="L4632" i="1"/>
  <c r="M4654" i="1"/>
  <c r="L4645" i="1"/>
  <c r="M4628" i="1"/>
  <c r="M4613" i="1"/>
  <c r="L4613" i="1"/>
  <c r="L4580" i="1"/>
  <c r="M4578" i="1"/>
  <c r="M4604" i="1"/>
  <c r="M4601" i="1"/>
  <c r="M4586" i="1"/>
  <c r="M4566" i="1"/>
  <c r="M4567" i="1"/>
  <c r="M4542" i="1"/>
  <c r="M4558" i="1"/>
  <c r="M4538" i="1"/>
  <c r="L4592" i="1"/>
  <c r="M4592" i="1"/>
  <c r="L4575" i="1"/>
  <c r="M4575" i="1"/>
  <c r="L4565" i="1"/>
  <c r="M4565" i="1"/>
  <c r="L4572" i="1"/>
  <c r="M4572" i="1"/>
  <c r="L4582" i="1"/>
  <c r="M4582" i="1"/>
  <c r="L4589" i="1"/>
  <c r="M4589" i="1"/>
  <c r="L4559" i="1"/>
  <c r="M4559" i="1"/>
  <c r="L4547" i="1"/>
  <c r="M4547" i="1"/>
  <c r="L4560" i="1"/>
  <c r="M4560" i="1"/>
  <c r="L4552" i="1"/>
  <c r="M4552" i="1"/>
  <c r="L4570" i="1"/>
  <c r="M4570" i="1"/>
  <c r="L4556" i="1"/>
  <c r="M4556" i="1"/>
  <c r="L4535" i="1"/>
  <c r="M4535" i="1"/>
  <c r="L4529" i="1"/>
  <c r="M4529" i="1"/>
  <c r="L4526" i="1"/>
  <c r="M4526" i="1"/>
  <c r="L4524" i="1"/>
  <c r="M4524" i="1"/>
  <c r="L4520" i="1"/>
  <c r="M4520" i="1"/>
  <c r="L4517" i="1"/>
  <c r="M4517" i="1"/>
  <c r="L4513" i="1"/>
  <c r="M4513" i="1"/>
  <c r="L4508" i="1"/>
  <c r="M4508" i="1"/>
  <c r="L4509" i="1"/>
  <c r="M4509" i="1"/>
  <c r="L4495" i="1"/>
  <c r="M4495" i="1"/>
  <c r="L4504" i="1"/>
  <c r="M4504" i="1"/>
  <c r="L4497" i="1"/>
  <c r="M4497" i="1"/>
  <c r="L4498" i="1"/>
  <c r="M4498" i="1"/>
  <c r="L4489" i="1"/>
  <c r="M4489" i="1"/>
  <c r="L4254" i="1"/>
  <c r="M4254" i="1"/>
  <c r="L4479" i="1"/>
  <c r="M4479" i="1"/>
  <c r="L4476" i="1"/>
  <c r="M4476" i="1"/>
  <c r="L4465" i="1"/>
  <c r="M4465" i="1"/>
  <c r="L4470" i="1"/>
  <c r="M4470" i="1"/>
  <c r="L4466" i="1"/>
  <c r="M4466" i="1"/>
  <c r="L4452" i="1"/>
  <c r="M4452" i="1"/>
  <c r="L4457" i="1"/>
  <c r="M4457" i="1"/>
  <c r="L4456" i="1"/>
  <c r="M4456" i="1"/>
  <c r="M4657" i="1"/>
  <c r="M4667" i="1"/>
  <c r="M4665" i="1"/>
  <c r="M4662" i="1"/>
  <c r="M4623" i="1"/>
  <c r="M4619" i="1"/>
  <c r="M4642" i="1"/>
  <c r="M4634" i="1"/>
  <c r="M4618" i="1"/>
  <c r="M4651" i="1"/>
  <c r="M4647" i="1"/>
  <c r="M4644" i="1"/>
  <c r="M4631" i="1"/>
  <c r="M4630" i="1"/>
  <c r="M4615" i="1"/>
  <c r="M4612" i="1"/>
  <c r="L4577" i="1"/>
  <c r="M4608" i="1"/>
  <c r="L4581" i="1"/>
  <c r="M4602" i="1"/>
  <c r="M4600" i="1"/>
  <c r="M4598" i="1"/>
  <c r="M4446" i="1"/>
  <c r="L4308" i="1"/>
  <c r="M4305" i="1"/>
  <c r="M4375" i="1"/>
  <c r="L4240" i="1"/>
  <c r="M4309" i="1"/>
  <c r="M4258" i="1"/>
  <c r="M4237" i="1"/>
  <c r="L4377" i="1"/>
  <c r="M4379" i="1"/>
  <c r="L4319" i="1"/>
  <c r="L4273" i="1"/>
  <c r="L4293" i="1"/>
  <c r="M4360" i="1"/>
  <c r="M4401" i="1"/>
  <c r="M4287" i="1"/>
  <c r="M4252" i="1"/>
  <c r="M4346" i="1"/>
  <c r="M4394" i="1"/>
  <c r="L4418" i="1"/>
  <c r="L4224" i="1"/>
  <c r="M4420" i="1"/>
  <c r="M4367" i="1"/>
  <c r="M4435" i="1"/>
  <c r="M4324" i="1"/>
  <c r="L4422" i="1"/>
  <c r="M4371" i="1"/>
  <c r="L4369" i="1"/>
  <c r="M4431" i="1"/>
  <c r="L4314" i="1"/>
  <c r="L4326" i="1"/>
  <c r="L4373" i="1"/>
  <c r="M4231" i="1"/>
  <c r="M4325" i="1"/>
  <c r="M4421" i="1"/>
  <c r="M4417" i="1"/>
  <c r="M4376" i="1"/>
  <c r="M4372" i="1"/>
  <c r="M4368" i="1"/>
  <c r="M4239" i="1"/>
  <c r="M4438" i="1"/>
  <c r="L4436" i="1"/>
  <c r="M4434" i="1"/>
  <c r="L4432" i="1"/>
  <c r="M4430" i="1"/>
  <c r="L4290" i="1"/>
  <c r="M4311" i="1"/>
  <c r="L4404" i="1"/>
  <c r="M4437" i="1"/>
  <c r="M4433" i="1"/>
  <c r="M4429" i="1"/>
  <c r="M4334" i="1"/>
  <c r="M4393" i="1"/>
  <c r="M4323" i="1"/>
  <c r="M4419" i="1"/>
  <c r="M4378" i="1"/>
  <c r="M4374" i="1"/>
  <c r="M4370" i="1"/>
  <c r="M4366" i="1"/>
  <c r="M4388" i="1"/>
  <c r="M4411" i="1"/>
  <c r="L4354" i="1"/>
  <c r="M4340" i="1"/>
  <c r="L4272" i="1"/>
  <c r="M4271" i="1"/>
  <c r="M4266" i="1"/>
  <c r="L4407" i="1"/>
  <c r="L4251" i="1"/>
  <c r="L4440" i="1"/>
  <c r="M4302" i="1"/>
  <c r="L4230" i="1"/>
  <c r="L4402" i="1"/>
  <c r="M4395" i="1"/>
  <c r="L4331" i="1"/>
  <c r="M4317" i="1"/>
  <c r="L4288" i="1"/>
  <c r="M4286" i="1"/>
  <c r="L4253" i="1"/>
  <c r="M4247" i="1"/>
  <c r="L4291" i="1"/>
  <c r="L4406" i="1"/>
  <c r="L4400" i="1"/>
  <c r="L4221" i="1"/>
  <c r="M4347" i="1"/>
  <c r="M4234" i="1"/>
  <c r="L4220" i="1"/>
  <c r="M4408" i="1"/>
  <c r="M4250" i="1"/>
  <c r="L4382" i="1"/>
  <c r="M4342" i="1"/>
  <c r="L4344" i="1"/>
  <c r="M4380" i="1"/>
  <c r="L4320" i="1"/>
  <c r="M4322" i="1"/>
  <c r="L4299" i="1"/>
  <c r="M4296" i="1"/>
  <c r="L4269" i="1"/>
  <c r="L4264" i="1"/>
  <c r="M4260" i="1"/>
  <c r="L4241" i="1"/>
  <c r="M4232" i="1"/>
  <c r="L4410" i="1"/>
  <c r="M4303" i="1"/>
  <c r="M4399" i="1"/>
  <c r="M4267" i="1"/>
  <c r="M4348" i="1"/>
  <c r="M4409" i="1"/>
  <c r="M4387" i="1"/>
  <c r="M4249" i="1"/>
  <c r="L4428" i="1"/>
  <c r="M4414" i="1"/>
  <c r="L4390" i="1"/>
  <c r="M4355" i="1"/>
  <c r="L4384" i="1"/>
  <c r="M4365" i="1"/>
  <c r="L4336" i="1"/>
  <c r="M4338" i="1"/>
  <c r="L4358" i="1"/>
  <c r="M4332" i="1"/>
  <c r="L4315" i="1"/>
  <c r="M4330" i="1"/>
  <c r="L4321" i="1"/>
  <c r="M4312" i="1"/>
  <c r="L4306" i="1"/>
  <c r="M4300" i="1"/>
  <c r="L4295" i="1"/>
  <c r="L4284" i="1"/>
  <c r="M4279" i="1"/>
  <c r="L4278" i="1"/>
  <c r="M4276" i="1"/>
  <c r="L4275" i="1"/>
  <c r="L4257" i="1"/>
  <c r="M4248" i="1"/>
  <c r="L4245" i="1"/>
  <c r="M4243" i="1"/>
  <c r="L4223" i="1"/>
  <c r="M4227" i="1"/>
  <c r="M4449" i="1"/>
  <c r="M4445" i="1"/>
  <c r="L4405" i="1"/>
  <c r="M4427" i="1"/>
  <c r="L4413" i="1"/>
  <c r="M4423" i="1"/>
  <c r="L4389" i="1"/>
  <c r="M4386" i="1"/>
  <c r="L4385" i="1"/>
  <c r="M4381" i="1"/>
  <c r="L4352" i="1"/>
  <c r="M4337" i="1"/>
  <c r="L4364" i="1"/>
  <c r="M4361" i="1"/>
  <c r="M4442" i="1"/>
  <c r="M4441" i="1"/>
  <c r="L4412" i="1"/>
  <c r="L4415" i="1"/>
  <c r="L4424" i="1"/>
  <c r="L4391" i="1"/>
  <c r="L4397" i="1"/>
  <c r="L4398" i="1"/>
  <c r="L4383" i="1"/>
  <c r="L4350" i="1"/>
  <c r="L4357" i="1"/>
  <c r="L4362" i="1"/>
  <c r="L4341" i="1"/>
  <c r="L4339" i="1"/>
  <c r="L4345" i="1"/>
  <c r="L4333" i="1"/>
  <c r="L4313" i="1"/>
  <c r="L4329" i="1"/>
  <c r="L4327" i="1"/>
  <c r="L4307" i="1"/>
  <c r="L4301" i="1"/>
  <c r="L4297" i="1"/>
  <c r="L4292" i="1"/>
  <c r="L4289" i="1"/>
  <c r="L4282" i="1"/>
  <c r="L4280" i="1"/>
  <c r="L4281" i="1"/>
  <c r="L4270" i="1"/>
  <c r="L4274" i="1"/>
  <c r="L4259" i="1"/>
  <c r="L4255" i="1"/>
  <c r="L4244" i="1"/>
  <c r="L4235" i="1"/>
  <c r="L4238" i="1"/>
  <c r="L4226" i="1"/>
  <c r="M4443" i="1"/>
  <c r="M4439" i="1"/>
  <c r="M4450" i="1"/>
  <c r="M4228" i="1"/>
  <c r="M4444" i="1"/>
  <c r="M4448" i="1"/>
  <c r="M4447" i="1"/>
  <c r="M4426" i="1"/>
  <c r="M4416" i="1"/>
  <c r="M4425" i="1"/>
  <c r="M4403" i="1"/>
  <c r="M4396" i="1"/>
  <c r="M4392" i="1"/>
  <c r="M4356" i="1"/>
  <c r="M4351" i="1"/>
  <c r="M4349" i="1"/>
  <c r="M4359" i="1"/>
  <c r="M4363" i="1"/>
  <c r="M4353" i="1"/>
  <c r="M4335" i="1"/>
  <c r="M4343" i="1"/>
  <c r="M4114" i="1"/>
  <c r="M4316" i="1"/>
  <c r="M4318" i="1"/>
  <c r="M4328" i="1"/>
  <c r="M4310" i="1"/>
  <c r="M4304" i="1"/>
  <c r="M4298" i="1"/>
  <c r="M4294" i="1"/>
  <c r="M4285" i="1"/>
  <c r="M4283" i="1"/>
  <c r="M4268" i="1"/>
  <c r="M4277" i="1"/>
  <c r="M4263" i="1"/>
  <c r="M4265" i="1"/>
  <c r="M4246" i="1"/>
  <c r="M4233" i="1"/>
  <c r="M4242" i="1"/>
  <c r="M4222" i="1"/>
  <c r="M4229" i="1"/>
  <c r="L4209" i="1"/>
  <c r="M4075" i="1"/>
  <c r="L4187" i="1"/>
  <c r="M4037" i="1"/>
  <c r="L4169" i="1"/>
  <c r="L4166" i="1"/>
  <c r="L4139" i="1"/>
  <c r="M4136" i="1"/>
  <c r="M4019" i="1"/>
  <c r="L4180" i="1"/>
  <c r="M4147" i="1"/>
  <c r="M4144" i="1"/>
  <c r="M4131" i="1"/>
  <c r="L4215" i="1"/>
  <c r="L4189" i="1"/>
  <c r="L4197" i="1"/>
  <c r="L4165" i="1"/>
  <c r="M4106" i="1"/>
  <c r="M4135" i="1"/>
  <c r="L4086" i="1"/>
  <c r="M4093" i="1"/>
  <c r="L4067" i="1"/>
  <c r="M4064" i="1"/>
  <c r="M4052" i="1"/>
  <c r="L4033" i="1"/>
  <c r="M4042" i="1"/>
  <c r="L4018" i="1"/>
  <c r="M4007" i="1"/>
  <c r="L4214" i="1"/>
  <c r="L4175" i="1"/>
  <c r="L4203" i="1"/>
  <c r="M4120" i="1"/>
  <c r="L4211" i="1"/>
  <c r="L4177" i="1"/>
  <c r="L4205" i="1"/>
  <c r="L4182" i="1"/>
  <c r="M4107" i="1"/>
  <c r="L4105" i="1"/>
  <c r="M4104" i="1"/>
  <c r="L4091" i="1"/>
  <c r="M4095" i="1"/>
  <c r="M4070" i="1"/>
  <c r="L4057" i="1"/>
  <c r="L4035" i="1"/>
  <c r="M4043" i="1"/>
  <c r="M4023" i="1"/>
  <c r="L3981" i="1"/>
  <c r="L4194" i="1"/>
  <c r="L4172" i="1"/>
  <c r="L4199" i="1"/>
  <c r="L4184" i="1"/>
  <c r="L4162" i="1"/>
  <c r="M4167" i="1"/>
  <c r="M4143" i="1"/>
  <c r="L4103" i="1"/>
  <c r="M4111" i="1"/>
  <c r="M4092" i="1"/>
  <c r="M4099" i="1"/>
  <c r="L4081" i="1"/>
  <c r="M4068" i="1"/>
  <c r="M4058" i="1"/>
  <c r="L4059" i="1"/>
  <c r="M4055" i="1"/>
  <c r="M4046" i="1"/>
  <c r="M4025" i="1"/>
  <c r="M4015" i="1"/>
  <c r="M4008" i="1"/>
  <c r="L4218" i="1"/>
  <c r="L4212" i="1"/>
  <c r="L4185" i="1"/>
  <c r="L4173" i="1"/>
  <c r="L4201" i="1"/>
  <c r="L4192" i="1"/>
  <c r="L4168" i="1"/>
  <c r="L4160" i="1"/>
  <c r="M4140" i="1"/>
  <c r="M4153" i="1"/>
  <c r="L4126" i="1"/>
  <c r="M4100" i="1"/>
  <c r="L4159" i="1"/>
  <c r="M4148" i="1"/>
  <c r="L4119" i="1"/>
  <c r="M4152" i="1"/>
  <c r="L4124" i="1"/>
  <c r="M4113" i="1"/>
  <c r="L4151" i="1"/>
  <c r="M4112" i="1"/>
  <c r="L4096" i="1"/>
  <c r="M4097" i="1"/>
  <c r="L4079" i="1"/>
  <c r="M4071" i="1"/>
  <c r="L4063" i="1"/>
  <c r="M4060" i="1"/>
  <c r="L4053" i="1"/>
  <c r="M4051" i="1"/>
  <c r="L4048" i="1"/>
  <c r="M4030" i="1"/>
  <c r="M4024" i="1"/>
  <c r="L4012" i="1"/>
  <c r="M4014" i="1"/>
  <c r="L4004" i="1"/>
  <c r="L4009" i="1"/>
  <c r="M4216" i="1"/>
  <c r="M4217" i="1"/>
  <c r="M4207" i="1"/>
  <c r="M3972" i="1"/>
  <c r="M4188" i="1"/>
  <c r="M4178" i="1"/>
  <c r="M4176" i="1"/>
  <c r="M4179" i="1"/>
  <c r="M4171" i="1"/>
  <c r="M4204" i="1"/>
  <c r="M4200" i="1"/>
  <c r="M4196" i="1"/>
  <c r="M4191" i="1"/>
  <c r="M4163" i="1"/>
  <c r="M4157" i="1"/>
  <c r="L4156" i="1"/>
  <c r="M4154" i="1"/>
  <c r="M4132" i="1"/>
  <c r="M4082" i="1"/>
  <c r="M4078" i="1"/>
  <c r="M4044" i="1"/>
  <c r="M4032" i="1"/>
  <c r="M4022" i="1"/>
  <c r="L4127" i="1"/>
  <c r="M4127" i="1"/>
  <c r="L4029" i="1"/>
  <c r="M4029" i="1"/>
  <c r="M4149" i="1"/>
  <c r="L4149" i="1"/>
  <c r="M4145" i="1"/>
  <c r="L4145" i="1"/>
  <c r="M4141" i="1"/>
  <c r="L4141" i="1"/>
  <c r="M4137" i="1"/>
  <c r="L4137" i="1"/>
  <c r="M4117" i="1"/>
  <c r="L4117" i="1"/>
  <c r="M4115" i="1"/>
  <c r="L4115" i="1"/>
  <c r="M4108" i="1"/>
  <c r="L4108" i="1"/>
  <c r="L4122" i="1"/>
  <c r="M4122" i="1"/>
  <c r="L4134" i="1"/>
  <c r="M4134" i="1"/>
  <c r="L4084" i="1"/>
  <c r="M4084" i="1"/>
  <c r="L4073" i="1"/>
  <c r="M4073" i="1"/>
  <c r="L4056" i="1"/>
  <c r="M4056" i="1"/>
  <c r="L4050" i="1"/>
  <c r="M4050" i="1"/>
  <c r="L4039" i="1"/>
  <c r="M4039" i="1"/>
  <c r="L4021" i="1"/>
  <c r="M4021" i="1"/>
  <c r="L4005" i="1"/>
  <c r="M4005" i="1"/>
  <c r="L4080" i="1"/>
  <c r="M4080" i="1"/>
  <c r="L4036" i="1"/>
  <c r="M4036" i="1"/>
  <c r="L4017" i="1"/>
  <c r="M4017" i="1"/>
  <c r="M4210" i="1"/>
  <c r="M4219" i="1"/>
  <c r="M4190" i="1"/>
  <c r="M4186" i="1"/>
  <c r="M4195" i="1"/>
  <c r="M4174" i="1"/>
  <c r="M4181" i="1"/>
  <c r="M4206" i="1"/>
  <c r="M4202" i="1"/>
  <c r="M4198" i="1"/>
  <c r="M4193" i="1"/>
  <c r="M4183" i="1"/>
  <c r="M4170" i="1"/>
  <c r="M4164" i="1"/>
  <c r="M4158" i="1"/>
  <c r="L4130" i="1"/>
  <c r="M4130" i="1"/>
  <c r="L4150" i="1"/>
  <c r="M4150" i="1"/>
  <c r="L4083" i="1"/>
  <c r="M4083" i="1"/>
  <c r="L4077" i="1"/>
  <c r="M4077" i="1"/>
  <c r="L4062" i="1"/>
  <c r="M4062" i="1"/>
  <c r="L4038" i="1"/>
  <c r="M4038" i="1"/>
  <c r="L4013" i="1"/>
  <c r="M4013" i="1"/>
  <c r="L4102" i="1"/>
  <c r="M4102" i="1"/>
  <c r="L4074" i="1"/>
  <c r="M4074" i="1"/>
  <c r="M4208" i="1"/>
  <c r="M4213" i="1"/>
  <c r="L4161" i="1"/>
  <c r="L4146" i="1"/>
  <c r="L4142" i="1"/>
  <c r="L4138" i="1"/>
  <c r="L4118" i="1"/>
  <c r="L4116" i="1"/>
  <c r="L4125" i="1"/>
  <c r="L4123" i="1"/>
  <c r="M4123" i="1"/>
  <c r="L4110" i="1"/>
  <c r="M4110" i="1"/>
  <c r="L4090" i="1"/>
  <c r="M4090" i="1"/>
  <c r="L4088" i="1"/>
  <c r="M4088" i="1"/>
  <c r="L4066" i="1"/>
  <c r="M4066" i="1"/>
  <c r="L4034" i="1"/>
  <c r="M4034" i="1"/>
  <c r="L4026" i="1"/>
  <c r="M4026" i="1"/>
  <c r="L4011" i="1"/>
  <c r="M4011" i="1"/>
  <c r="L4155" i="1"/>
  <c r="L4129" i="1"/>
  <c r="L4121" i="1"/>
  <c r="L4101" i="1"/>
  <c r="L4109" i="1"/>
  <c r="L4128" i="1"/>
  <c r="L4133" i="1"/>
  <c r="L3897" i="1"/>
  <c r="L4089" i="1"/>
  <c r="L4098" i="1"/>
  <c r="L4085" i="1"/>
  <c r="L4094" i="1"/>
  <c r="L4087" i="1"/>
  <c r="L4072" i="1"/>
  <c r="L4069" i="1"/>
  <c r="L4076" i="1"/>
  <c r="L4065" i="1"/>
  <c r="L4061" i="1"/>
  <c r="L4054" i="1"/>
  <c r="L4049" i="1"/>
  <c r="L4045" i="1"/>
  <c r="L4047" i="1"/>
  <c r="L4040" i="1"/>
  <c r="L4041" i="1"/>
  <c r="L4031" i="1"/>
  <c r="L4028" i="1"/>
  <c r="L4027" i="1"/>
  <c r="L4020" i="1"/>
  <c r="L4016" i="1"/>
  <c r="L4010" i="1"/>
  <c r="L4006" i="1"/>
  <c r="L4003" i="1"/>
  <c r="K3992" i="1" l="1"/>
  <c r="M3992" i="1" s="1"/>
  <c r="K3991" i="1"/>
  <c r="L3991" i="1" s="1"/>
  <c r="K3998" i="1"/>
  <c r="L3998" i="1" s="1"/>
  <c r="K3999" i="1"/>
  <c r="M3999" i="1" s="1"/>
  <c r="K3990" i="1"/>
  <c r="M3990" i="1" s="1"/>
  <c r="K4000" i="1"/>
  <c r="L4000" i="1" s="1"/>
  <c r="K4002" i="1"/>
  <c r="L4002" i="1" s="1"/>
  <c r="K3994" i="1"/>
  <c r="L3994" i="1" s="1"/>
  <c r="K3993" i="1"/>
  <c r="M3993" i="1" s="1"/>
  <c r="K3995" i="1"/>
  <c r="L3995" i="1" s="1"/>
  <c r="K3989" i="1"/>
  <c r="L3989" i="1" s="1"/>
  <c r="K3997" i="1"/>
  <c r="L3997" i="1" s="1"/>
  <c r="K3996" i="1"/>
  <c r="L3996" i="1" s="1"/>
  <c r="M3998" i="1" l="1"/>
  <c r="M3997" i="1"/>
  <c r="M4002" i="1"/>
  <c r="L3999" i="1"/>
  <c r="M3994" i="1"/>
  <c r="M3989" i="1"/>
  <c r="M3996" i="1"/>
  <c r="M3995" i="1"/>
  <c r="M4000" i="1"/>
  <c r="M3991" i="1"/>
  <c r="L3993" i="1"/>
  <c r="L3992" i="1"/>
  <c r="L3990" i="1"/>
  <c r="K2614" i="1"/>
  <c r="L2614" i="1" s="1"/>
  <c r="K2628" i="1"/>
  <c r="M2628" i="1" s="1"/>
  <c r="K2665" i="1"/>
  <c r="L2665" i="1" s="1"/>
  <c r="K3774" i="1"/>
  <c r="L3774" i="1" s="1"/>
  <c r="K3775" i="1"/>
  <c r="L3775" i="1" s="1"/>
  <c r="K3907" i="1"/>
  <c r="L3907" i="1" s="1"/>
  <c r="K3908" i="1"/>
  <c r="L3908" i="1" s="1"/>
  <c r="K3909" i="1"/>
  <c r="M3909" i="1" s="1"/>
  <c r="K3910" i="1"/>
  <c r="L3910" i="1" s="1"/>
  <c r="K3911" i="1"/>
  <c r="L3911" i="1" s="1"/>
  <c r="K3912" i="1"/>
  <c r="L3912" i="1" s="1"/>
  <c r="K3913" i="1"/>
  <c r="M3913" i="1" s="1"/>
  <c r="K3914" i="1"/>
  <c r="L3914" i="1" s="1"/>
  <c r="K3915" i="1"/>
  <c r="L3915" i="1" s="1"/>
  <c r="K3916" i="1"/>
  <c r="L3916" i="1" s="1"/>
  <c r="K3917" i="1"/>
  <c r="M3917" i="1" s="1"/>
  <c r="K3918" i="1"/>
  <c r="L3918" i="1" s="1"/>
  <c r="K3950" i="1"/>
  <c r="L3950" i="1" s="1"/>
  <c r="K3951" i="1"/>
  <c r="L3951" i="1" s="1"/>
  <c r="K3952" i="1"/>
  <c r="M3952" i="1" s="1"/>
  <c r="K3953" i="1"/>
  <c r="L3953" i="1" s="1"/>
  <c r="K3954" i="1"/>
  <c r="L3954" i="1" s="1"/>
  <c r="K3955" i="1"/>
  <c r="L3955" i="1" s="1"/>
  <c r="K3862" i="1"/>
  <c r="M3862" i="1" s="1"/>
  <c r="K3863" i="1"/>
  <c r="L3863" i="1" s="1"/>
  <c r="K3864" i="1"/>
  <c r="L3864" i="1" s="1"/>
  <c r="K3865" i="1"/>
  <c r="L3865" i="1" s="1"/>
  <c r="K3930" i="1"/>
  <c r="M3930" i="1" s="1"/>
  <c r="K3931" i="1"/>
  <c r="L3931" i="1" s="1"/>
  <c r="M3907" i="1" l="1"/>
  <c r="L2628" i="1"/>
  <c r="M2665" i="1"/>
  <c r="L3909" i="1"/>
  <c r="M2614" i="1"/>
  <c r="M3915" i="1"/>
  <c r="M3864" i="1"/>
  <c r="M3911" i="1"/>
  <c r="M3954" i="1"/>
  <c r="M3950" i="1"/>
  <c r="L3930" i="1"/>
  <c r="L3862" i="1"/>
  <c r="L3952" i="1"/>
  <c r="L3917" i="1"/>
  <c r="L3913" i="1"/>
  <c r="M3931" i="1"/>
  <c r="M3863" i="1"/>
  <c r="M3953" i="1"/>
  <c r="M3918" i="1"/>
  <c r="M3914" i="1"/>
  <c r="M3910" i="1"/>
  <c r="M3865" i="1"/>
  <c r="M3955" i="1"/>
  <c r="M3951" i="1"/>
  <c r="M3916" i="1"/>
  <c r="M3912" i="1"/>
  <c r="M3908" i="1"/>
  <c r="M3774" i="1"/>
  <c r="M3775" i="1"/>
  <c r="K3761" i="1" l="1"/>
  <c r="L3761" i="1" s="1"/>
  <c r="K3762" i="1"/>
  <c r="K3767" i="1"/>
  <c r="M3767" i="1" s="1"/>
  <c r="K3765" i="1"/>
  <c r="L3765" i="1" s="1"/>
  <c r="K3766" i="1"/>
  <c r="L3766" i="1" s="1"/>
  <c r="K3757" i="1"/>
  <c r="K3758" i="1"/>
  <c r="M3758" i="1" s="1"/>
  <c r="K3764" i="1"/>
  <c r="L3764" i="1" s="1"/>
  <c r="K3763" i="1"/>
  <c r="L3763" i="1" s="1"/>
  <c r="K3759" i="1"/>
  <c r="K3760" i="1"/>
  <c r="M3760" i="1" s="1"/>
  <c r="K3773" i="1"/>
  <c r="L3773" i="1" s="1"/>
  <c r="K3769" i="1"/>
  <c r="L3769" i="1" s="1"/>
  <c r="K3768" i="1"/>
  <c r="K3770" i="1"/>
  <c r="M3770" i="1" s="1"/>
  <c r="K3772" i="1"/>
  <c r="L3772" i="1" s="1"/>
  <c r="K3778" i="1"/>
  <c r="L3778" i="1" s="1"/>
  <c r="K3771" i="1"/>
  <c r="K3777" i="1"/>
  <c r="M3777" i="1" s="1"/>
  <c r="K3776" i="1"/>
  <c r="L3776" i="1" s="1"/>
  <c r="K3783" i="1"/>
  <c r="L3783" i="1" s="1"/>
  <c r="K3779" i="1"/>
  <c r="K3780" i="1"/>
  <c r="M3780" i="1" s="1"/>
  <c r="K3781" i="1"/>
  <c r="L3781" i="1" s="1"/>
  <c r="K3782" i="1"/>
  <c r="L3782" i="1" s="1"/>
  <c r="K3784" i="1"/>
  <c r="K3787" i="1"/>
  <c r="M3787" i="1" s="1"/>
  <c r="K3785" i="1"/>
  <c r="L3785" i="1" s="1"/>
  <c r="K3786" i="1"/>
  <c r="L3786" i="1" s="1"/>
  <c r="K3788" i="1"/>
  <c r="K3789" i="1"/>
  <c r="M3789" i="1" s="1"/>
  <c r="K3790" i="1"/>
  <c r="L3790" i="1" s="1"/>
  <c r="K3791" i="1"/>
  <c r="K3806" i="1"/>
  <c r="L3806" i="1" s="1"/>
  <c r="K3793" i="1"/>
  <c r="L3793" i="1" s="1"/>
  <c r="K3794" i="1"/>
  <c r="K3802" i="1"/>
  <c r="M3802" i="1" s="1"/>
  <c r="K3795" i="1"/>
  <c r="L3795" i="1" s="1"/>
  <c r="K3796" i="1"/>
  <c r="L3796" i="1" s="1"/>
  <c r="K3805" i="1"/>
  <c r="K3803" i="1"/>
  <c r="M3803" i="1" s="1"/>
  <c r="K3792" i="1"/>
  <c r="L3792" i="1" s="1"/>
  <c r="K3804" i="1"/>
  <c r="K3801" i="1"/>
  <c r="M3801" i="1" s="1"/>
  <c r="K3813" i="1"/>
  <c r="L3813" i="1" s="1"/>
  <c r="K3807" i="1"/>
  <c r="L3807" i="1" s="1"/>
  <c r="K3808" i="1"/>
  <c r="K3809" i="1"/>
  <c r="M3809" i="1" s="1"/>
  <c r="K3812" i="1"/>
  <c r="L3812" i="1" s="1"/>
  <c r="K3797" i="1"/>
  <c r="L3797" i="1" s="1"/>
  <c r="K3798" i="1"/>
  <c r="K3811" i="1"/>
  <c r="M3811" i="1" s="1"/>
  <c r="K3810" i="1"/>
  <c r="L3810" i="1" s="1"/>
  <c r="K3799" i="1"/>
  <c r="L3799" i="1" s="1"/>
  <c r="K3800" i="1"/>
  <c r="K3814" i="1"/>
  <c r="M3814" i="1" s="1"/>
  <c r="K3815" i="1"/>
  <c r="L3815" i="1" s="1"/>
  <c r="K3817" i="1"/>
  <c r="L3817" i="1" s="1"/>
  <c r="K3816" i="1"/>
  <c r="K3819" i="1"/>
  <c r="M3819" i="1" s="1"/>
  <c r="K3818" i="1"/>
  <c r="L3818" i="1" s="1"/>
  <c r="K3821" i="1"/>
  <c r="L3821" i="1" s="1"/>
  <c r="K3820" i="1"/>
  <c r="K3824" i="1"/>
  <c r="L3824" i="1" s="1"/>
  <c r="K3822" i="1"/>
  <c r="L3822" i="1" s="1"/>
  <c r="K3823" i="1"/>
  <c r="K3825" i="1"/>
  <c r="M3825" i="1" s="1"/>
  <c r="K3826" i="1"/>
  <c r="L3826" i="1" s="1"/>
  <c r="K3827" i="1"/>
  <c r="L3827" i="1" s="1"/>
  <c r="K3828" i="1"/>
  <c r="K3829" i="1"/>
  <c r="M3829" i="1" s="1"/>
  <c r="K3830" i="1"/>
  <c r="L3830" i="1" s="1"/>
  <c r="K3831" i="1"/>
  <c r="L3831" i="1" s="1"/>
  <c r="K3832" i="1"/>
  <c r="K3838" i="1"/>
  <c r="M3838" i="1" s="1"/>
  <c r="K3839" i="1"/>
  <c r="L3839" i="1" s="1"/>
  <c r="K3833" i="1"/>
  <c r="L3833" i="1" s="1"/>
  <c r="K3837" i="1"/>
  <c r="K3841" i="1"/>
  <c r="M3841" i="1" s="1"/>
  <c r="K3834" i="1"/>
  <c r="L3834" i="1" s="1"/>
  <c r="K3840" i="1"/>
  <c r="L3840" i="1" s="1"/>
  <c r="K3835" i="1"/>
  <c r="K3836" i="1"/>
  <c r="M3836" i="1" s="1"/>
  <c r="K3843" i="1"/>
  <c r="L3843" i="1" s="1"/>
  <c r="K3844" i="1"/>
  <c r="L3844" i="1" s="1"/>
  <c r="K3845" i="1"/>
  <c r="K3847" i="1"/>
  <c r="M3847" i="1" s="1"/>
  <c r="K3846" i="1"/>
  <c r="L3846" i="1" s="1"/>
  <c r="K3860" i="1"/>
  <c r="L3860" i="1" s="1"/>
  <c r="K3861" i="1"/>
  <c r="K3849" i="1"/>
  <c r="M3849" i="1" s="1"/>
  <c r="K3866" i="1"/>
  <c r="L3866" i="1" s="1"/>
  <c r="K3867" i="1"/>
  <c r="L3867" i="1" s="1"/>
  <c r="K3850" i="1"/>
  <c r="K3852" i="1"/>
  <c r="M3852" i="1" s="1"/>
  <c r="K3859" i="1"/>
  <c r="L3859" i="1" s="1"/>
  <c r="K3848" i="1"/>
  <c r="L3848" i="1" s="1"/>
  <c r="K3857" i="1"/>
  <c r="K3851" i="1"/>
  <c r="M3851" i="1" s="1"/>
  <c r="K3858" i="1"/>
  <c r="L3858" i="1" s="1"/>
  <c r="K3856" i="1"/>
  <c r="L3856" i="1" s="1"/>
  <c r="K3872" i="1"/>
  <c r="K3870" i="1"/>
  <c r="M3870" i="1" s="1"/>
  <c r="K3871" i="1"/>
  <c r="L3871" i="1" s="1"/>
  <c r="K3853" i="1"/>
  <c r="L3853" i="1" s="1"/>
  <c r="K3869" i="1"/>
  <c r="K3868" i="1"/>
  <c r="M3868" i="1" s="1"/>
  <c r="K3854" i="1"/>
  <c r="L3854" i="1" s="1"/>
  <c r="K3855" i="1"/>
  <c r="L3855" i="1" s="1"/>
  <c r="K3668" i="1"/>
  <c r="K3902" i="1"/>
  <c r="L3902" i="1" s="1"/>
  <c r="K3903" i="1"/>
  <c r="L3903" i="1" s="1"/>
  <c r="K3904" i="1"/>
  <c r="K3905" i="1"/>
  <c r="M3905" i="1" s="1"/>
  <c r="K3906" i="1"/>
  <c r="L3906" i="1" s="1"/>
  <c r="K3898" i="1"/>
  <c r="L3898" i="1" s="1"/>
  <c r="K3919" i="1"/>
  <c r="K3920" i="1"/>
  <c r="M3920" i="1" s="1"/>
  <c r="K3884" i="1"/>
  <c r="L3884" i="1" s="1"/>
  <c r="K3881" i="1"/>
  <c r="L3881" i="1" s="1"/>
  <c r="K3882" i="1"/>
  <c r="K3883" i="1"/>
  <c r="M3883" i="1" s="1"/>
  <c r="K3876" i="1"/>
  <c r="L3876" i="1" s="1"/>
  <c r="K3877" i="1"/>
  <c r="L3877" i="1" s="1"/>
  <c r="K3874" i="1"/>
  <c r="K3875" i="1"/>
  <c r="M3875" i="1" s="1"/>
  <c r="K3878" i="1"/>
  <c r="L3878" i="1" s="1"/>
  <c r="K3879" i="1"/>
  <c r="L3879" i="1" s="1"/>
  <c r="K3893" i="1"/>
  <c r="K3894" i="1"/>
  <c r="M3894" i="1" s="1"/>
  <c r="K3885" i="1"/>
  <c r="L3885" i="1" s="1"/>
  <c r="K3899" i="1"/>
  <c r="K3900" i="1"/>
  <c r="M3900" i="1" s="1"/>
  <c r="K3924" i="1"/>
  <c r="L3924" i="1" s="1"/>
  <c r="K3895" i="1"/>
  <c r="L3895" i="1" s="1"/>
  <c r="K3886" i="1"/>
  <c r="K3901" i="1"/>
  <c r="M3901" i="1" s="1"/>
  <c r="K3873" i="1"/>
  <c r="L3873" i="1" s="1"/>
  <c r="K3880" i="1"/>
  <c r="L3880" i="1" s="1"/>
  <c r="K3896" i="1"/>
  <c r="K3892" i="1"/>
  <c r="M3892" i="1" s="1"/>
  <c r="K3923" i="1"/>
  <c r="L3923" i="1" s="1"/>
  <c r="K3887" i="1"/>
  <c r="L3887" i="1" s="1"/>
  <c r="K3888" i="1"/>
  <c r="K3922" i="1"/>
  <c r="M3922" i="1" s="1"/>
  <c r="K3921" i="1"/>
  <c r="L3921" i="1" s="1"/>
  <c r="K3889" i="1"/>
  <c r="L3889" i="1" s="1"/>
  <c r="K3890" i="1"/>
  <c r="K3891" i="1"/>
  <c r="M3891" i="1" s="1"/>
  <c r="K3929" i="1"/>
  <c r="L3929" i="1" s="1"/>
  <c r="K3935" i="1"/>
  <c r="L3935" i="1" s="1"/>
  <c r="K3925" i="1"/>
  <c r="K3928" i="1"/>
  <c r="M3928" i="1" s="1"/>
  <c r="K3927" i="1"/>
  <c r="L3927" i="1" s="1"/>
  <c r="K3934" i="1"/>
  <c r="L3934" i="1" s="1"/>
  <c r="K3926" i="1"/>
  <c r="M3926" i="1" s="1"/>
  <c r="K3933" i="1"/>
  <c r="L3933" i="1" s="1"/>
  <c r="K3932" i="1"/>
  <c r="L3932" i="1" s="1"/>
  <c r="K3937" i="1"/>
  <c r="L3937" i="1" s="1"/>
  <c r="K3936" i="1"/>
  <c r="L3936" i="1" s="1"/>
  <c r="K3944" i="1"/>
  <c r="L3944" i="1" s="1"/>
  <c r="K3947" i="1"/>
  <c r="L3947" i="1" s="1"/>
  <c r="K3948" i="1"/>
  <c r="L3948" i="1" s="1"/>
  <c r="K3949" i="1"/>
  <c r="L3949" i="1" s="1"/>
  <c r="K3956" i="1"/>
  <c r="L3956" i="1" s="1"/>
  <c r="K3957" i="1"/>
  <c r="L3957" i="1" s="1"/>
  <c r="K3958" i="1"/>
  <c r="L3958" i="1" s="1"/>
  <c r="K3946" i="1"/>
  <c r="L3946" i="1" s="1"/>
  <c r="K3961" i="1"/>
  <c r="L3961" i="1" s="1"/>
  <c r="K3962" i="1"/>
  <c r="L3962" i="1" s="1"/>
  <c r="K3963" i="1"/>
  <c r="L3963" i="1" s="1"/>
  <c r="K3964" i="1"/>
  <c r="L3964" i="1" s="1"/>
  <c r="K3965" i="1"/>
  <c r="L3965" i="1" s="1"/>
  <c r="K3966" i="1"/>
  <c r="L3966" i="1" s="1"/>
  <c r="K3967" i="1"/>
  <c r="L3967" i="1" s="1"/>
  <c r="K3968" i="1"/>
  <c r="L3968" i="1" s="1"/>
  <c r="K3969" i="1"/>
  <c r="L3969" i="1" s="1"/>
  <c r="K3970" i="1"/>
  <c r="L3970" i="1" s="1"/>
  <c r="K3971" i="1"/>
  <c r="L3971" i="1" s="1"/>
  <c r="K3938" i="1"/>
  <c r="L3938" i="1" s="1"/>
  <c r="K3939" i="1"/>
  <c r="L3939" i="1" s="1"/>
  <c r="K3945" i="1"/>
  <c r="L3945" i="1" s="1"/>
  <c r="K3940" i="1"/>
  <c r="L3940" i="1" s="1"/>
  <c r="K3941" i="1"/>
  <c r="L3941" i="1" s="1"/>
  <c r="K3942" i="1"/>
  <c r="L3942" i="1" s="1"/>
  <c r="K3943" i="1"/>
  <c r="L3943" i="1" s="1"/>
  <c r="K3960" i="1"/>
  <c r="L3960" i="1" s="1"/>
  <c r="K3959" i="1"/>
  <c r="L3959" i="1" s="1"/>
  <c r="K3974" i="1"/>
  <c r="L3974" i="1" s="1"/>
  <c r="K3983" i="1"/>
  <c r="L3983" i="1" s="1"/>
  <c r="K3982" i="1"/>
  <c r="L3982" i="1" s="1"/>
  <c r="K3979" i="1"/>
  <c r="L3979" i="1" s="1"/>
  <c r="K3980" i="1"/>
  <c r="L3980" i="1" s="1"/>
  <c r="K3973" i="1"/>
  <c r="L3973" i="1" s="1"/>
  <c r="K3978" i="1"/>
  <c r="L3978" i="1" s="1"/>
  <c r="K3988" i="1"/>
  <c r="L3988" i="1" s="1"/>
  <c r="K3986" i="1"/>
  <c r="L3986" i="1" s="1"/>
  <c r="K3987" i="1"/>
  <c r="L3987" i="1" s="1"/>
  <c r="K3975" i="1"/>
  <c r="L3975" i="1" s="1"/>
  <c r="K3985" i="1"/>
  <c r="L3985" i="1" s="1"/>
  <c r="K3984" i="1"/>
  <c r="L3984" i="1" s="1"/>
  <c r="K3976" i="1"/>
  <c r="L3976" i="1" s="1"/>
  <c r="K3977" i="1"/>
  <c r="L3977" i="1" s="1"/>
  <c r="K3842" i="1"/>
  <c r="L3842" i="1" s="1"/>
  <c r="K3308" i="1"/>
  <c r="L3767" i="1" l="1"/>
  <c r="M3793" i="1"/>
  <c r="M3934" i="1"/>
  <c r="L3892" i="1"/>
  <c r="L3811" i="1"/>
  <c r="M3985" i="1"/>
  <c r="M3940" i="1"/>
  <c r="L3883" i="1"/>
  <c r="L3847" i="1"/>
  <c r="M3817" i="1"/>
  <c r="L3803" i="1"/>
  <c r="L3891" i="1"/>
  <c r="M3877" i="1"/>
  <c r="L3920" i="1"/>
  <c r="M3867" i="1"/>
  <c r="M3949" i="1"/>
  <c r="M3933" i="1"/>
  <c r="L3851" i="1"/>
  <c r="L3789" i="1"/>
  <c r="M3988" i="1"/>
  <c r="M3898" i="1"/>
  <c r="L3841" i="1"/>
  <c r="L3819" i="1"/>
  <c r="L3780" i="1"/>
  <c r="L3928" i="1"/>
  <c r="M3889" i="1"/>
  <c r="L3894" i="1"/>
  <c r="L3849" i="1"/>
  <c r="M3844" i="1"/>
  <c r="L3825" i="1"/>
  <c r="M3786" i="1"/>
  <c r="L3760" i="1"/>
  <c r="M3979" i="1"/>
  <c r="M3968" i="1"/>
  <c r="L3901" i="1"/>
  <c r="M3885" i="1"/>
  <c r="L3875" i="1"/>
  <c r="L3868" i="1"/>
  <c r="M3856" i="1"/>
  <c r="L3852" i="1"/>
  <c r="L3838" i="1"/>
  <c r="M3827" i="1"/>
  <c r="L3809" i="1"/>
  <c r="M3792" i="1"/>
  <c r="L3802" i="1"/>
  <c r="L3777" i="1"/>
  <c r="M3769" i="1"/>
  <c r="L3758" i="1"/>
  <c r="M3765" i="1"/>
  <c r="M3960" i="1"/>
  <c r="M3964" i="1"/>
  <c r="L3922" i="1"/>
  <c r="M3880" i="1"/>
  <c r="L3900" i="1"/>
  <c r="L3905" i="1"/>
  <c r="M3855" i="1"/>
  <c r="L3870" i="1"/>
  <c r="L3836" i="1"/>
  <c r="M3833" i="1"/>
  <c r="L3829" i="1"/>
  <c r="L3814" i="1"/>
  <c r="M3797" i="1"/>
  <c r="L3801" i="1"/>
  <c r="L3787" i="1"/>
  <c r="M3783" i="1"/>
  <c r="L3770" i="1"/>
  <c r="M3946" i="1"/>
  <c r="M3936" i="1"/>
  <c r="M3932" i="1"/>
  <c r="M3842" i="1"/>
  <c r="M3974" i="1"/>
  <c r="M3935" i="1"/>
  <c r="M3887" i="1"/>
  <c r="M3895" i="1"/>
  <c r="M3879" i="1"/>
  <c r="M3881" i="1"/>
  <c r="M3903" i="1"/>
  <c r="M3853" i="1"/>
  <c r="M3848" i="1"/>
  <c r="M3860" i="1"/>
  <c r="M3840" i="1"/>
  <c r="M3831" i="1"/>
  <c r="M3822" i="1"/>
  <c r="M3821" i="1"/>
  <c r="M3799" i="1"/>
  <c r="M3807" i="1"/>
  <c r="M3796" i="1"/>
  <c r="M3790" i="1"/>
  <c r="M3782" i="1"/>
  <c r="M3778" i="1"/>
  <c r="M3764" i="1"/>
  <c r="M3984" i="1"/>
  <c r="M3986" i="1"/>
  <c r="M3980" i="1"/>
  <c r="M3983" i="1"/>
  <c r="M3959" i="1"/>
  <c r="M3941" i="1"/>
  <c r="M3938" i="1"/>
  <c r="M3969" i="1"/>
  <c r="M3965" i="1"/>
  <c r="M3961" i="1"/>
  <c r="M3956" i="1"/>
  <c r="M3944" i="1"/>
  <c r="M3927" i="1"/>
  <c r="M3929" i="1"/>
  <c r="M3921" i="1"/>
  <c r="M3923" i="1"/>
  <c r="M3873" i="1"/>
  <c r="M3924" i="1"/>
  <c r="M3878" i="1"/>
  <c r="M3876" i="1"/>
  <c r="M3884" i="1"/>
  <c r="M3906" i="1"/>
  <c r="M3902" i="1"/>
  <c r="M3854" i="1"/>
  <c r="M3871" i="1"/>
  <c r="M3858" i="1"/>
  <c r="M3859" i="1"/>
  <c r="M3866" i="1"/>
  <c r="M3846" i="1"/>
  <c r="M3843" i="1"/>
  <c r="M3834" i="1"/>
  <c r="M3839" i="1"/>
  <c r="M3830" i="1"/>
  <c r="M3826" i="1"/>
  <c r="M3824" i="1"/>
  <c r="M3818" i="1"/>
  <c r="M3815" i="1"/>
  <c r="M3810" i="1"/>
  <c r="M3812" i="1"/>
  <c r="M3813" i="1"/>
  <c r="M3795" i="1"/>
  <c r="M3806" i="1"/>
  <c r="M3785" i="1"/>
  <c r="M3781" i="1"/>
  <c r="M3776" i="1"/>
  <c r="M3772" i="1"/>
  <c r="M3773" i="1"/>
  <c r="M3987" i="1"/>
  <c r="M3942" i="1"/>
  <c r="M3939" i="1"/>
  <c r="M3970" i="1"/>
  <c r="M3966" i="1"/>
  <c r="M3962" i="1"/>
  <c r="M3957" i="1"/>
  <c r="M3947" i="1"/>
  <c r="M3976" i="1"/>
  <c r="M3973" i="1"/>
  <c r="M3977" i="1"/>
  <c r="M3975" i="1"/>
  <c r="M3978" i="1"/>
  <c r="M3982" i="1"/>
  <c r="M3943" i="1"/>
  <c r="M3945" i="1"/>
  <c r="M3971" i="1"/>
  <c r="M3967" i="1"/>
  <c r="M3963" i="1"/>
  <c r="M3958" i="1"/>
  <c r="M3948" i="1"/>
  <c r="M3937" i="1"/>
  <c r="L3926" i="1"/>
  <c r="L3757" i="1"/>
  <c r="M3757" i="1"/>
  <c r="L3762" i="1"/>
  <c r="M3762" i="1"/>
  <c r="L3925" i="1"/>
  <c r="M3925" i="1"/>
  <c r="L3890" i="1"/>
  <c r="M3890" i="1"/>
  <c r="L3888" i="1"/>
  <c r="M3888" i="1"/>
  <c r="L3896" i="1"/>
  <c r="M3896" i="1"/>
  <c r="L3886" i="1"/>
  <c r="M3886" i="1"/>
  <c r="L3899" i="1"/>
  <c r="M3899" i="1"/>
  <c r="L3893" i="1"/>
  <c r="M3893" i="1"/>
  <c r="L3874" i="1"/>
  <c r="M3874" i="1"/>
  <c r="L3882" i="1"/>
  <c r="M3882" i="1"/>
  <c r="L3919" i="1"/>
  <c r="M3919" i="1"/>
  <c r="L3904" i="1"/>
  <c r="M3904" i="1"/>
  <c r="L3668" i="1"/>
  <c r="M3668" i="1"/>
  <c r="L3869" i="1"/>
  <c r="M3869" i="1"/>
  <c r="L3872" i="1"/>
  <c r="M3872" i="1"/>
  <c r="L3857" i="1"/>
  <c r="M3857" i="1"/>
  <c r="L3850" i="1"/>
  <c r="M3850" i="1"/>
  <c r="L3861" i="1"/>
  <c r="M3861" i="1"/>
  <c r="L3845" i="1"/>
  <c r="M3845" i="1"/>
  <c r="L3835" i="1"/>
  <c r="M3835" i="1"/>
  <c r="L3837" i="1"/>
  <c r="M3837" i="1"/>
  <c r="L3832" i="1"/>
  <c r="M3832" i="1"/>
  <c r="L3828" i="1"/>
  <c r="M3828" i="1"/>
  <c r="L3823" i="1"/>
  <c r="M3823" i="1"/>
  <c r="L3820" i="1"/>
  <c r="M3820" i="1"/>
  <c r="L3816" i="1"/>
  <c r="M3816" i="1"/>
  <c r="L3800" i="1"/>
  <c r="M3800" i="1"/>
  <c r="L3798" i="1"/>
  <c r="M3798" i="1"/>
  <c r="L3808" i="1"/>
  <c r="M3808" i="1"/>
  <c r="L3804" i="1"/>
  <c r="M3804" i="1"/>
  <c r="L3805" i="1"/>
  <c r="M3805" i="1"/>
  <c r="L3794" i="1"/>
  <c r="M3794" i="1"/>
  <c r="L3791" i="1"/>
  <c r="M3791" i="1"/>
  <c r="L3788" i="1"/>
  <c r="M3788" i="1"/>
  <c r="L3784" i="1"/>
  <c r="M3784" i="1"/>
  <c r="L3779" i="1"/>
  <c r="M3779" i="1"/>
  <c r="L3771" i="1"/>
  <c r="M3771" i="1"/>
  <c r="L3768" i="1"/>
  <c r="M3768" i="1"/>
  <c r="L3759" i="1"/>
  <c r="M3759" i="1"/>
  <c r="M3763" i="1"/>
  <c r="M3766" i="1"/>
  <c r="M3761" i="1"/>
  <c r="K1784" i="1"/>
  <c r="L1784" i="1" s="1"/>
  <c r="M1784" i="1" l="1"/>
  <c r="K1752" i="1" l="1"/>
  <c r="L1752" i="1" s="1"/>
  <c r="M1752" i="1" l="1"/>
  <c r="K3534" i="1" l="1"/>
  <c r="M3534" i="1" s="1"/>
  <c r="K3535" i="1"/>
  <c r="L3535" i="1" s="1"/>
  <c r="K3679" i="1"/>
  <c r="L3679" i="1" s="1"/>
  <c r="K3680" i="1"/>
  <c r="L3680" i="1" s="1"/>
  <c r="K3681" i="1"/>
  <c r="M3681" i="1" s="1"/>
  <c r="K3682" i="1"/>
  <c r="L3682" i="1" s="1"/>
  <c r="K3683" i="1"/>
  <c r="L3683" i="1" s="1"/>
  <c r="K3684" i="1"/>
  <c r="L3684" i="1" s="1"/>
  <c r="K3685" i="1"/>
  <c r="M3685" i="1" s="1"/>
  <c r="K3686" i="1"/>
  <c r="L3686" i="1" s="1"/>
  <c r="K3687" i="1"/>
  <c r="L3687" i="1" s="1"/>
  <c r="K3688" i="1"/>
  <c r="L3688" i="1" s="1"/>
  <c r="K3689" i="1"/>
  <c r="M3689" i="1" s="1"/>
  <c r="K3690" i="1"/>
  <c r="L3690" i="1" s="1"/>
  <c r="K3691" i="1"/>
  <c r="L3691" i="1" s="1"/>
  <c r="K3731" i="1"/>
  <c r="L3731" i="1" s="1"/>
  <c r="K3732" i="1"/>
  <c r="M3732" i="1" s="1"/>
  <c r="K3733" i="1"/>
  <c r="L3733" i="1" s="1"/>
  <c r="K3734" i="1"/>
  <c r="L3734" i="1" s="1"/>
  <c r="K3735" i="1"/>
  <c r="L3735" i="1" s="1"/>
  <c r="K3736" i="1"/>
  <c r="M3736" i="1" s="1"/>
  <c r="K3632" i="1"/>
  <c r="L3632" i="1" s="1"/>
  <c r="K3633" i="1"/>
  <c r="L3633" i="1" s="1"/>
  <c r="K3634" i="1"/>
  <c r="L3634" i="1" s="1"/>
  <c r="K3635" i="1"/>
  <c r="M3635" i="1" s="1"/>
  <c r="K3704" i="1"/>
  <c r="L3704" i="1" s="1"/>
  <c r="K3705" i="1"/>
  <c r="L3705" i="1" s="1"/>
  <c r="M3634" i="1" l="1"/>
  <c r="M3688" i="1"/>
  <c r="M3731" i="1"/>
  <c r="M3684" i="1"/>
  <c r="M3735" i="1"/>
  <c r="M3680" i="1"/>
  <c r="M3705" i="1"/>
  <c r="L3635" i="1"/>
  <c r="M3633" i="1"/>
  <c r="L3736" i="1"/>
  <c r="M3734" i="1"/>
  <c r="L3732" i="1"/>
  <c r="M3691" i="1"/>
  <c r="L3689" i="1"/>
  <c r="M3687" i="1"/>
  <c r="L3685" i="1"/>
  <c r="M3683" i="1"/>
  <c r="L3681" i="1"/>
  <c r="M3679" i="1"/>
  <c r="L3534" i="1"/>
  <c r="M3704" i="1"/>
  <c r="M3733" i="1"/>
  <c r="M3690" i="1"/>
  <c r="M3686" i="1"/>
  <c r="M3682" i="1"/>
  <c r="M3535" i="1"/>
  <c r="M3632" i="1"/>
  <c r="K3520" i="1" l="1"/>
  <c r="K3521" i="1"/>
  <c r="L3521" i="1" s="1"/>
  <c r="K3526" i="1"/>
  <c r="K3524" i="1"/>
  <c r="K3525" i="1"/>
  <c r="K3515" i="1"/>
  <c r="L3515" i="1" s="1"/>
  <c r="K3516" i="1"/>
  <c r="K3523" i="1"/>
  <c r="K3522" i="1"/>
  <c r="K3517" i="1"/>
  <c r="M3517" i="1" s="1"/>
  <c r="K3518" i="1"/>
  <c r="K3519" i="1"/>
  <c r="K3528" i="1"/>
  <c r="K3533" i="1"/>
  <c r="L3533" i="1" s="1"/>
  <c r="K3527" i="1"/>
  <c r="K3529" i="1"/>
  <c r="K3532" i="1"/>
  <c r="K3538" i="1"/>
  <c r="L3538" i="1" s="1"/>
  <c r="K3530" i="1"/>
  <c r="K3537" i="1"/>
  <c r="K3536" i="1"/>
  <c r="K3531" i="1"/>
  <c r="L3531" i="1" s="1"/>
  <c r="K3540" i="1"/>
  <c r="K3543" i="1"/>
  <c r="K3539" i="1"/>
  <c r="K3541" i="1"/>
  <c r="M3541" i="1" s="1"/>
  <c r="K3542" i="1"/>
  <c r="K3544" i="1"/>
  <c r="K3546" i="1"/>
  <c r="K3545" i="1"/>
  <c r="L3545" i="1" s="1"/>
  <c r="K3549" i="1"/>
  <c r="K3548" i="1"/>
  <c r="K3547" i="1"/>
  <c r="K3554" i="1"/>
  <c r="L3554" i="1" s="1"/>
  <c r="K3555" i="1"/>
  <c r="K3556" i="1"/>
  <c r="L3556" i="1" s="1"/>
  <c r="K3553" i="1"/>
  <c r="K3550" i="1"/>
  <c r="K3551" i="1"/>
  <c r="K3558" i="1"/>
  <c r="M3558" i="1" s="1"/>
  <c r="K3557" i="1"/>
  <c r="K3552" i="1"/>
  <c r="K3573" i="1"/>
  <c r="K3561" i="1"/>
  <c r="L3561" i="1" s="1"/>
  <c r="K3569" i="1"/>
  <c r="K3559" i="1"/>
  <c r="K3566" i="1"/>
  <c r="L3566" i="1" s="1"/>
  <c r="K3568" i="1"/>
  <c r="K3560" i="1"/>
  <c r="K3567" i="1"/>
  <c r="L3567" i="1" s="1"/>
  <c r="K3565" i="1"/>
  <c r="K3575" i="1"/>
  <c r="K3570" i="1"/>
  <c r="K3576" i="1"/>
  <c r="M3576" i="1" s="1"/>
  <c r="K3574" i="1"/>
  <c r="K3562" i="1"/>
  <c r="K3563" i="1"/>
  <c r="K3572" i="1"/>
  <c r="L3572" i="1" s="1"/>
  <c r="K3571" i="1"/>
  <c r="K3564" i="1"/>
  <c r="K3577" i="1"/>
  <c r="K3578" i="1"/>
  <c r="L3578" i="1" s="1"/>
  <c r="K3580" i="1"/>
  <c r="K3579" i="1"/>
  <c r="K3585" i="1"/>
  <c r="K3581" i="1"/>
  <c r="K3584" i="1"/>
  <c r="K3582" i="1"/>
  <c r="K3587" i="1"/>
  <c r="L3587" i="1" s="1"/>
  <c r="K3586" i="1"/>
  <c r="K3583" i="1"/>
  <c r="K3590" i="1"/>
  <c r="L3590" i="1" s="1"/>
  <c r="K3588" i="1"/>
  <c r="K3589" i="1"/>
  <c r="K3592" i="1"/>
  <c r="K3591" i="1"/>
  <c r="M3591" i="1" s="1"/>
  <c r="K3593" i="1"/>
  <c r="K3594" i="1"/>
  <c r="K3595" i="1"/>
  <c r="K3596" i="1"/>
  <c r="L3596" i="1" s="1"/>
  <c r="K3597" i="1"/>
  <c r="K3598" i="1"/>
  <c r="K3599" i="1"/>
  <c r="K3600" i="1"/>
  <c r="L3600" i="1" s="1"/>
  <c r="K3601" i="1"/>
  <c r="K3602" i="1"/>
  <c r="K3607" i="1"/>
  <c r="K3612" i="1"/>
  <c r="L3612" i="1" s="1"/>
  <c r="K3603" i="1"/>
  <c r="K3608" i="1"/>
  <c r="K3611" i="1"/>
  <c r="M3611" i="1" s="1"/>
  <c r="K3604" i="1"/>
  <c r="M3604" i="1" s="1"/>
  <c r="K3606" i="1"/>
  <c r="M3606" i="1" s="1"/>
  <c r="K3605" i="1"/>
  <c r="M3605" i="1" s="1"/>
  <c r="K3610" i="1"/>
  <c r="M3610" i="1" s="1"/>
  <c r="K3609" i="1"/>
  <c r="L3609" i="1" s="1"/>
  <c r="K3613" i="1"/>
  <c r="M3613" i="1" s="1"/>
  <c r="K3614" i="1"/>
  <c r="M3614" i="1" s="1"/>
  <c r="K3616" i="1"/>
  <c r="M3616" i="1" s="1"/>
  <c r="K3615" i="1"/>
  <c r="L3615" i="1" s="1"/>
  <c r="K3618" i="1"/>
  <c r="M3618" i="1" s="1"/>
  <c r="K3617" i="1"/>
  <c r="M3617" i="1" s="1"/>
  <c r="K3620" i="1"/>
  <c r="M3620" i="1" s="1"/>
  <c r="K3619" i="1"/>
  <c r="L3619" i="1" s="1"/>
  <c r="K3636" i="1"/>
  <c r="M3636" i="1" s="1"/>
  <c r="K3622" i="1"/>
  <c r="M3622" i="1" s="1"/>
  <c r="K3637" i="1"/>
  <c r="M3637" i="1" s="1"/>
  <c r="K3630" i="1"/>
  <c r="M3630" i="1" s="1"/>
  <c r="K3631" i="1"/>
  <c r="M3631" i="1" s="1"/>
  <c r="K3621" i="1"/>
  <c r="M3621" i="1" s="1"/>
  <c r="K3629" i="1"/>
  <c r="L3629" i="1" s="1"/>
  <c r="K3623" i="1"/>
  <c r="M3623" i="1" s="1"/>
  <c r="K3628" i="1"/>
  <c r="M3628" i="1" s="1"/>
  <c r="K3627" i="1"/>
  <c r="M3627" i="1" s="1"/>
  <c r="K3642" i="1"/>
  <c r="L3642" i="1" s="1"/>
  <c r="K3640" i="1"/>
  <c r="M3640" i="1" s="1"/>
  <c r="K3641" i="1"/>
  <c r="M3641" i="1" s="1"/>
  <c r="K3624" i="1"/>
  <c r="M3624" i="1" s="1"/>
  <c r="K3639" i="1"/>
  <c r="L3639" i="1" s="1"/>
  <c r="K3638" i="1"/>
  <c r="M3638" i="1" s="1"/>
  <c r="K3625" i="1"/>
  <c r="M3625" i="1" s="1"/>
  <c r="K3626" i="1"/>
  <c r="M3626" i="1" s="1"/>
  <c r="K3650" i="1"/>
  <c r="M3650" i="1" s="1"/>
  <c r="K3655" i="1"/>
  <c r="M3655" i="1" s="1"/>
  <c r="K3696" i="1"/>
  <c r="M3696" i="1" s="1"/>
  <c r="K3670" i="1"/>
  <c r="M3670" i="1" s="1"/>
  <c r="K3692" i="1"/>
  <c r="L3692" i="1" s="1"/>
  <c r="K3652" i="1"/>
  <c r="M3652" i="1" s="1"/>
  <c r="K3654" i="1"/>
  <c r="M3654" i="1" s="1"/>
  <c r="K3646" i="1"/>
  <c r="M3646" i="1" s="1"/>
  <c r="K3647" i="1"/>
  <c r="L3647" i="1" s="1"/>
  <c r="K3644" i="1"/>
  <c r="M3644" i="1" s="1"/>
  <c r="K3648" i="1"/>
  <c r="M3648" i="1" s="1"/>
  <c r="K3649" i="1"/>
  <c r="M3649" i="1" s="1"/>
  <c r="K3664" i="1"/>
  <c r="L3664" i="1" s="1"/>
  <c r="K3665" i="1"/>
  <c r="M3665" i="1" s="1"/>
  <c r="K3653" i="1"/>
  <c r="M3653" i="1" s="1"/>
  <c r="K3674" i="1"/>
  <c r="M3674" i="1" s="1"/>
  <c r="K3675" i="1"/>
  <c r="M3675" i="1" s="1"/>
  <c r="K3645" i="1"/>
  <c r="M3645" i="1" s="1"/>
  <c r="K3676" i="1"/>
  <c r="M3676" i="1" s="1"/>
  <c r="K3677" i="1"/>
  <c r="L3677" i="1" s="1"/>
  <c r="K3678" i="1"/>
  <c r="M3678" i="1" s="1"/>
  <c r="K3671" i="1"/>
  <c r="M3671" i="1" s="1"/>
  <c r="K3672" i="1"/>
  <c r="M3672" i="1" s="1"/>
  <c r="K3656" i="1"/>
  <c r="L3656" i="1" s="1"/>
  <c r="K3673" i="1"/>
  <c r="M3673" i="1" s="1"/>
  <c r="K3643" i="1"/>
  <c r="M3643" i="1" s="1"/>
  <c r="K3697" i="1"/>
  <c r="M3697" i="1" s="1"/>
  <c r="K3666" i="1"/>
  <c r="L3666" i="1" s="1"/>
  <c r="K3657" i="1"/>
  <c r="M3657" i="1" s="1"/>
  <c r="K3669" i="1"/>
  <c r="M3669" i="1" s="1"/>
  <c r="K3651" i="1"/>
  <c r="M3651" i="1" s="1"/>
  <c r="K3667" i="1"/>
  <c r="M3667" i="1" s="1"/>
  <c r="K3663" i="1"/>
  <c r="M3663" i="1" s="1"/>
  <c r="K3695" i="1"/>
  <c r="M3695" i="1" s="1"/>
  <c r="K3698" i="1"/>
  <c r="M3698" i="1" s="1"/>
  <c r="K3658" i="1"/>
  <c r="L3658" i="1" s="1"/>
  <c r="K3659" i="1"/>
  <c r="M3659" i="1" s="1"/>
  <c r="K3694" i="1"/>
  <c r="M3694" i="1" s="1"/>
  <c r="K3693" i="1"/>
  <c r="M3693" i="1" s="1"/>
  <c r="K3660" i="1"/>
  <c r="L3660" i="1" s="1"/>
  <c r="K3661" i="1"/>
  <c r="M3661" i="1" s="1"/>
  <c r="K3662" i="1"/>
  <c r="M3662" i="1" s="1"/>
  <c r="K3709" i="1"/>
  <c r="M3709" i="1" s="1"/>
  <c r="K3703" i="1"/>
  <c r="L3703" i="1" s="1"/>
  <c r="K3699" i="1"/>
  <c r="M3699" i="1" s="1"/>
  <c r="K3702" i="1"/>
  <c r="M3702" i="1" s="1"/>
  <c r="K3701" i="1"/>
  <c r="M3701" i="1" s="1"/>
  <c r="K3708" i="1"/>
  <c r="M3708" i="1" s="1"/>
  <c r="K3700" i="1"/>
  <c r="M3700" i="1" s="1"/>
  <c r="K3707" i="1"/>
  <c r="M3707" i="1" s="1"/>
  <c r="K3706" i="1"/>
  <c r="M3706" i="1" s="1"/>
  <c r="K3711" i="1"/>
  <c r="L3711" i="1" s="1"/>
  <c r="K3713" i="1"/>
  <c r="M3713" i="1" s="1"/>
  <c r="K3712" i="1"/>
  <c r="M3712" i="1" s="1"/>
  <c r="K3710" i="1"/>
  <c r="M3710" i="1" s="1"/>
  <c r="K3737" i="1"/>
  <c r="L3737" i="1" s="1"/>
  <c r="K3738" i="1"/>
  <c r="M3738" i="1" s="1"/>
  <c r="K3739" i="1"/>
  <c r="M3739" i="1" s="1"/>
  <c r="K3714" i="1"/>
  <c r="M3714" i="1" s="1"/>
  <c r="K3728" i="1"/>
  <c r="L3728" i="1" s="1"/>
  <c r="K3729" i="1"/>
  <c r="M3729" i="1" s="1"/>
  <c r="K3730" i="1"/>
  <c r="M3730" i="1" s="1"/>
  <c r="K3742" i="1"/>
  <c r="M3742" i="1" s="1"/>
  <c r="K3715" i="1"/>
  <c r="M3715" i="1" s="1"/>
  <c r="K3727" i="1"/>
  <c r="M3727" i="1" s="1"/>
  <c r="K3716" i="1"/>
  <c r="L3716" i="1" s="1"/>
  <c r="K3726" i="1"/>
  <c r="M3726" i="1" s="1"/>
  <c r="K3717" i="1"/>
  <c r="M3717" i="1" s="1"/>
  <c r="K3718" i="1"/>
  <c r="M3718" i="1" s="1"/>
  <c r="K3719" i="1"/>
  <c r="L3719" i="1" s="1"/>
  <c r="K3720" i="1"/>
  <c r="M3720" i="1" s="1"/>
  <c r="K3721" i="1"/>
  <c r="M3721" i="1" s="1"/>
  <c r="K3722" i="1"/>
  <c r="M3722" i="1" s="1"/>
  <c r="K3723" i="1"/>
  <c r="M3723" i="1" s="1"/>
  <c r="K3724" i="1"/>
  <c r="M3724" i="1" s="1"/>
  <c r="K3741" i="1"/>
  <c r="M3741" i="1" s="1"/>
  <c r="K3740" i="1"/>
  <c r="M3740" i="1" s="1"/>
  <c r="K3725" i="1"/>
  <c r="L3725" i="1" s="1"/>
  <c r="K3747" i="1"/>
  <c r="M3747" i="1" s="1"/>
  <c r="K3749" i="1"/>
  <c r="M3749" i="1" s="1"/>
  <c r="K3750" i="1"/>
  <c r="M3750" i="1" s="1"/>
  <c r="K3751" i="1"/>
  <c r="L3751" i="1" s="1"/>
  <c r="K3748" i="1"/>
  <c r="M3748" i="1" s="1"/>
  <c r="K3743" i="1"/>
  <c r="M3743" i="1" s="1"/>
  <c r="K3746" i="1"/>
  <c r="M3746" i="1" s="1"/>
  <c r="K3756" i="1"/>
  <c r="L3756" i="1" s="1"/>
  <c r="K3754" i="1"/>
  <c r="M3754" i="1" s="1"/>
  <c r="K3755" i="1"/>
  <c r="M3755" i="1" s="1"/>
  <c r="K3753" i="1"/>
  <c r="M3753" i="1" s="1"/>
  <c r="K3752" i="1"/>
  <c r="M3752" i="1" s="1"/>
  <c r="K3744" i="1"/>
  <c r="M3744" i="1" s="1"/>
  <c r="K3745" i="1"/>
  <c r="M3745" i="1" s="1"/>
  <c r="L3517" i="1" l="1"/>
  <c r="M3703" i="1"/>
  <c r="M3619" i="1"/>
  <c r="M3567" i="1"/>
  <c r="L3576" i="1"/>
  <c r="M3756" i="1"/>
  <c r="M3666" i="1"/>
  <c r="M3612" i="1"/>
  <c r="M3556" i="1"/>
  <c r="L3558" i="1"/>
  <c r="M3719" i="1"/>
  <c r="M3664" i="1"/>
  <c r="M3590" i="1"/>
  <c r="M3531" i="1"/>
  <c r="L3591" i="1"/>
  <c r="L3541" i="1"/>
  <c r="M3728" i="1"/>
  <c r="M3639" i="1"/>
  <c r="M3515" i="1"/>
  <c r="M3595" i="1"/>
  <c r="L3595" i="1"/>
  <c r="M3570" i="1"/>
  <c r="L3570" i="1"/>
  <c r="M3573" i="1"/>
  <c r="L3573" i="1"/>
  <c r="M3547" i="1"/>
  <c r="L3547" i="1"/>
  <c r="M3536" i="1"/>
  <c r="L3536" i="1"/>
  <c r="M3525" i="1"/>
  <c r="L3525" i="1"/>
  <c r="L3753" i="1"/>
  <c r="L3740" i="1"/>
  <c r="L3727" i="1"/>
  <c r="L3714" i="1"/>
  <c r="L3701" i="1"/>
  <c r="L3698" i="1"/>
  <c r="L3676" i="1"/>
  <c r="L3646" i="1"/>
  <c r="L3624" i="1"/>
  <c r="L3616" i="1"/>
  <c r="M3608" i="1"/>
  <c r="L3608" i="1"/>
  <c r="M3602" i="1"/>
  <c r="L3602" i="1"/>
  <c r="M3598" i="1"/>
  <c r="L3598" i="1"/>
  <c r="M3594" i="1"/>
  <c r="L3594" i="1"/>
  <c r="M3589" i="1"/>
  <c r="L3589" i="1"/>
  <c r="M3583" i="1"/>
  <c r="L3583" i="1"/>
  <c r="M3584" i="1"/>
  <c r="L3584" i="1"/>
  <c r="M3585" i="1"/>
  <c r="L3585" i="1"/>
  <c r="M3579" i="1"/>
  <c r="L3579" i="1"/>
  <c r="M3564" i="1"/>
  <c r="L3564" i="1"/>
  <c r="M3562" i="1"/>
  <c r="L3562" i="1"/>
  <c r="M3575" i="1"/>
  <c r="L3575" i="1"/>
  <c r="M3569" i="1"/>
  <c r="L3569" i="1"/>
  <c r="M3552" i="1"/>
  <c r="L3552" i="1"/>
  <c r="M3550" i="1"/>
  <c r="L3550" i="1"/>
  <c r="M3548" i="1"/>
  <c r="L3548" i="1"/>
  <c r="M3544" i="1"/>
  <c r="L3544" i="1"/>
  <c r="M3543" i="1"/>
  <c r="L3543" i="1"/>
  <c r="M3537" i="1"/>
  <c r="L3537" i="1"/>
  <c r="M3529" i="1"/>
  <c r="L3529" i="1"/>
  <c r="M3519" i="1"/>
  <c r="L3519" i="1"/>
  <c r="M3523" i="1"/>
  <c r="L3523" i="1"/>
  <c r="M3524" i="1"/>
  <c r="L3524" i="1"/>
  <c r="L3745" i="1"/>
  <c r="L3755" i="1"/>
  <c r="L3743" i="1"/>
  <c r="L3749" i="1"/>
  <c r="L3741" i="1"/>
  <c r="L3721" i="1"/>
  <c r="L3717" i="1"/>
  <c r="L3730" i="1"/>
  <c r="L3739" i="1"/>
  <c r="L3712" i="1"/>
  <c r="L3707" i="1"/>
  <c r="L3702" i="1"/>
  <c r="L3662" i="1"/>
  <c r="L3694" i="1"/>
  <c r="L3695" i="1"/>
  <c r="L3669" i="1"/>
  <c r="L3643" i="1"/>
  <c r="L3671" i="1"/>
  <c r="L3645" i="1"/>
  <c r="L3648" i="1"/>
  <c r="L3654" i="1"/>
  <c r="L3696" i="1"/>
  <c r="L3625" i="1"/>
  <c r="L3641" i="1"/>
  <c r="L3628" i="1"/>
  <c r="L3622" i="1"/>
  <c r="L3617" i="1"/>
  <c r="L3614" i="1"/>
  <c r="L3605" i="1"/>
  <c r="M3751" i="1"/>
  <c r="M3716" i="1"/>
  <c r="M3737" i="1"/>
  <c r="M3660" i="1"/>
  <c r="M3656" i="1"/>
  <c r="M3647" i="1"/>
  <c r="M3642" i="1"/>
  <c r="M3615" i="1"/>
  <c r="M3600" i="1"/>
  <c r="M3578" i="1"/>
  <c r="M3566" i="1"/>
  <c r="M3554" i="1"/>
  <c r="M3538" i="1"/>
  <c r="M3521" i="1"/>
  <c r="M3607" i="1"/>
  <c r="L3607" i="1"/>
  <c r="M3592" i="1"/>
  <c r="L3592" i="1"/>
  <c r="M3582" i="1"/>
  <c r="L3582" i="1"/>
  <c r="M3577" i="1"/>
  <c r="L3577" i="1"/>
  <c r="M3560" i="1"/>
  <c r="L3560" i="1"/>
  <c r="M3551" i="1"/>
  <c r="L3551" i="1"/>
  <c r="M3546" i="1"/>
  <c r="L3546" i="1"/>
  <c r="M3532" i="1"/>
  <c r="L3532" i="1"/>
  <c r="M3522" i="1"/>
  <c r="L3522" i="1"/>
  <c r="L3746" i="1"/>
  <c r="L3722" i="1"/>
  <c r="L3710" i="1"/>
  <c r="L3709" i="1"/>
  <c r="L3651" i="1"/>
  <c r="L3672" i="1"/>
  <c r="L3649" i="1"/>
  <c r="L3626" i="1"/>
  <c r="L3621" i="1"/>
  <c r="L3620" i="1"/>
  <c r="L3611" i="1"/>
  <c r="M3603" i="1"/>
  <c r="L3603" i="1"/>
  <c r="M3601" i="1"/>
  <c r="L3601" i="1"/>
  <c r="M3597" i="1"/>
  <c r="L3597" i="1"/>
  <c r="M3593" i="1"/>
  <c r="L3593" i="1"/>
  <c r="M3588" i="1"/>
  <c r="L3588" i="1"/>
  <c r="M3586" i="1"/>
  <c r="L3586" i="1"/>
  <c r="M3580" i="1"/>
  <c r="L3580" i="1"/>
  <c r="M3571" i="1"/>
  <c r="L3571" i="1"/>
  <c r="M3574" i="1"/>
  <c r="L3574" i="1"/>
  <c r="M3565" i="1"/>
  <c r="L3565" i="1"/>
  <c r="M3568" i="1"/>
  <c r="L3568" i="1"/>
  <c r="M3557" i="1"/>
  <c r="L3557" i="1"/>
  <c r="M3553" i="1"/>
  <c r="L3553" i="1"/>
  <c r="M3555" i="1"/>
  <c r="L3555" i="1"/>
  <c r="M3549" i="1"/>
  <c r="L3549" i="1"/>
  <c r="M3542" i="1"/>
  <c r="L3542" i="1"/>
  <c r="M3540" i="1"/>
  <c r="L3540" i="1"/>
  <c r="M3530" i="1"/>
  <c r="L3530" i="1"/>
  <c r="M3527" i="1"/>
  <c r="L3527" i="1"/>
  <c r="M3518" i="1"/>
  <c r="L3518" i="1"/>
  <c r="M3516" i="1"/>
  <c r="L3516" i="1"/>
  <c r="M3526" i="1"/>
  <c r="L3526" i="1"/>
  <c r="L3744" i="1"/>
  <c r="L3754" i="1"/>
  <c r="L3748" i="1"/>
  <c r="L3747" i="1"/>
  <c r="L3724" i="1"/>
  <c r="L3720" i="1"/>
  <c r="L3726" i="1"/>
  <c r="L3715" i="1"/>
  <c r="L3729" i="1"/>
  <c r="L3738" i="1"/>
  <c r="L3713" i="1"/>
  <c r="L3700" i="1"/>
  <c r="L3699" i="1"/>
  <c r="L3661" i="1"/>
  <c r="L3659" i="1"/>
  <c r="L3663" i="1"/>
  <c r="L3657" i="1"/>
  <c r="L3673" i="1"/>
  <c r="L3678" i="1"/>
  <c r="L3675" i="1"/>
  <c r="L3665" i="1"/>
  <c r="L3644" i="1"/>
  <c r="L3652" i="1"/>
  <c r="L3655" i="1"/>
  <c r="L3638" i="1"/>
  <c r="L3640" i="1"/>
  <c r="L3623" i="1"/>
  <c r="L3631" i="1"/>
  <c r="L3636" i="1"/>
  <c r="L3618" i="1"/>
  <c r="L3613" i="1"/>
  <c r="L3606" i="1"/>
  <c r="M3725" i="1"/>
  <c r="M3711" i="1"/>
  <c r="M3658" i="1"/>
  <c r="M3677" i="1"/>
  <c r="M3692" i="1"/>
  <c r="M3629" i="1"/>
  <c r="M3609" i="1"/>
  <c r="M3596" i="1"/>
  <c r="M3587" i="1"/>
  <c r="M3572" i="1"/>
  <c r="M3561" i="1"/>
  <c r="M3545" i="1"/>
  <c r="M3533" i="1"/>
  <c r="M3599" i="1"/>
  <c r="L3599" i="1"/>
  <c r="M3581" i="1"/>
  <c r="L3581" i="1"/>
  <c r="M3563" i="1"/>
  <c r="L3563" i="1"/>
  <c r="M3559" i="1"/>
  <c r="L3559" i="1"/>
  <c r="M3539" i="1"/>
  <c r="L3539" i="1"/>
  <c r="M3528" i="1"/>
  <c r="L3528" i="1"/>
  <c r="M3520" i="1"/>
  <c r="L3520" i="1"/>
  <c r="L3750" i="1"/>
  <c r="L3718" i="1"/>
  <c r="L3706" i="1"/>
  <c r="L3693" i="1"/>
  <c r="L3697" i="1"/>
  <c r="L3653" i="1"/>
  <c r="L3670" i="1"/>
  <c r="L3627" i="1"/>
  <c r="L3637" i="1"/>
  <c r="L3610" i="1"/>
  <c r="L3752" i="1"/>
  <c r="L3723" i="1"/>
  <c r="L3742" i="1"/>
  <c r="L3708" i="1"/>
  <c r="L3667" i="1"/>
  <c r="L3674" i="1"/>
  <c r="L3650" i="1"/>
  <c r="L3630" i="1"/>
  <c r="L3604" i="1"/>
  <c r="K3464" i="1"/>
  <c r="M3464" i="1" s="1"/>
  <c r="K3397" i="1"/>
  <c r="L3397" i="1" s="1"/>
  <c r="K3396" i="1"/>
  <c r="M3396" i="1" s="1"/>
  <c r="K3450" i="1"/>
  <c r="L3450" i="1" s="1"/>
  <c r="K3449" i="1"/>
  <c r="K3496" i="1"/>
  <c r="M3496" i="1" s="1"/>
  <c r="K3495" i="1"/>
  <c r="K3448" i="1"/>
  <c r="L3448" i="1" s="1"/>
  <c r="K3447" i="1"/>
  <c r="K3494" i="1"/>
  <c r="M3494" i="1" s="1"/>
  <c r="K3446" i="1"/>
  <c r="K3445" i="1"/>
  <c r="L3445" i="1" s="1"/>
  <c r="K3444" i="1"/>
  <c r="K3312" i="1"/>
  <c r="M3312" i="1" s="1"/>
  <c r="K3463" i="1"/>
  <c r="K3395" i="1"/>
  <c r="L3395" i="1" s="1"/>
  <c r="K3394" i="1"/>
  <c r="K3443" i="1"/>
  <c r="M3443" i="1" s="1"/>
  <c r="K3442" i="1"/>
  <c r="K3493" i="1"/>
  <c r="K3492" i="1"/>
  <c r="K3441" i="1"/>
  <c r="K3491" i="1"/>
  <c r="K3440" i="1"/>
  <c r="L3440" i="1" s="1"/>
  <c r="K3439" i="1"/>
  <c r="K3438" i="1"/>
  <c r="K3437" i="1"/>
  <c r="K3311" i="1"/>
  <c r="K3505" i="1"/>
  <c r="K3509" i="1"/>
  <c r="K3510" i="1"/>
  <c r="K3512" i="1"/>
  <c r="L3512" i="1" s="1"/>
  <c r="K3511" i="1"/>
  <c r="K3514" i="1"/>
  <c r="K3506" i="1"/>
  <c r="K3503" i="1"/>
  <c r="L3503" i="1" s="1"/>
  <c r="K3508" i="1"/>
  <c r="K3504" i="1"/>
  <c r="K3513" i="1"/>
  <c r="K3507" i="1"/>
  <c r="L3507" i="1" s="1"/>
  <c r="K3485" i="1"/>
  <c r="K3500" i="1"/>
  <c r="K3501" i="1"/>
  <c r="K3484" i="1"/>
  <c r="K3483" i="1"/>
  <c r="K3482" i="1"/>
  <c r="K3481" i="1"/>
  <c r="K3480" i="1"/>
  <c r="L3480" i="1" s="1"/>
  <c r="K3479" i="1"/>
  <c r="K3478" i="1"/>
  <c r="K3477" i="1"/>
  <c r="K3476" i="1"/>
  <c r="L3476" i="1" s="1"/>
  <c r="K3475" i="1"/>
  <c r="K3486" i="1"/>
  <c r="K3474" i="1"/>
  <c r="K3473" i="1"/>
  <c r="L3473" i="1" s="1"/>
  <c r="K3502" i="1"/>
  <c r="K3487" i="1"/>
  <c r="K3490" i="1"/>
  <c r="K3489" i="1"/>
  <c r="K3488" i="1"/>
  <c r="K3472" i="1"/>
  <c r="K3499" i="1"/>
  <c r="L3499" i="1" s="1"/>
  <c r="K3498" i="1"/>
  <c r="K3497" i="1"/>
  <c r="K3470" i="1"/>
  <c r="L3470" i="1" s="1"/>
  <c r="K3471" i="1"/>
  <c r="K3469" i="1"/>
  <c r="K3465" i="1"/>
  <c r="L3465" i="1" s="1"/>
  <c r="K3466" i="1"/>
  <c r="L3466" i="1" s="1"/>
  <c r="K3459" i="1"/>
  <c r="K3467" i="1"/>
  <c r="K3460" i="1"/>
  <c r="L3460" i="1" s="1"/>
  <c r="K3461" i="1"/>
  <c r="K3458" i="1"/>
  <c r="K3462" i="1"/>
  <c r="K3468" i="1"/>
  <c r="K3421" i="1"/>
  <c r="L3421" i="1" s="1"/>
  <c r="K3420" i="1"/>
  <c r="K3419" i="1"/>
  <c r="K3452" i="1"/>
  <c r="L3452" i="1" s="1"/>
  <c r="K3453" i="1"/>
  <c r="L3453" i="1" s="1"/>
  <c r="K3418" i="1"/>
  <c r="K3417" i="1"/>
  <c r="K3457" i="1"/>
  <c r="L3457" i="1" s="1"/>
  <c r="K3455" i="1"/>
  <c r="L3455" i="1" s="1"/>
  <c r="K3422" i="1"/>
  <c r="K3427" i="1"/>
  <c r="K3412" i="1"/>
  <c r="L3412" i="1" s="1"/>
  <c r="K3425" i="1"/>
  <c r="K3456" i="1"/>
  <c r="K3454" i="1"/>
  <c r="K3405" i="1"/>
  <c r="K3416" i="1"/>
  <c r="L3416" i="1" s="1"/>
  <c r="K3428" i="1"/>
  <c r="K3431" i="1"/>
  <c r="K3426" i="1"/>
  <c r="L3426" i="1" s="1"/>
  <c r="K3436" i="1"/>
  <c r="K3435" i="1"/>
  <c r="L3435" i="1" s="1"/>
  <c r="K3434" i="1"/>
  <c r="L3434" i="1" s="1"/>
  <c r="K3407" i="1"/>
  <c r="K3433" i="1"/>
  <c r="K3432" i="1"/>
  <c r="L3432" i="1" s="1"/>
  <c r="K3414" i="1"/>
  <c r="K3424" i="1"/>
  <c r="K3423" i="1"/>
  <c r="K3411" i="1"/>
  <c r="L3411" i="1" s="1"/>
  <c r="K3410" i="1"/>
  <c r="K3406" i="1"/>
  <c r="K3409" i="1"/>
  <c r="L3409" i="1" s="1"/>
  <c r="K3408" i="1"/>
  <c r="L3408" i="1" s="1"/>
  <c r="K3415" i="1"/>
  <c r="K3413" i="1"/>
  <c r="K3451" i="1"/>
  <c r="L3451" i="1" s="1"/>
  <c r="K3430" i="1"/>
  <c r="K3429" i="1"/>
  <c r="K3387" i="1"/>
  <c r="L3387" i="1" s="1"/>
  <c r="K3400" i="1"/>
  <c r="K3401" i="1"/>
  <c r="K3386" i="1"/>
  <c r="K3385" i="1"/>
  <c r="K3403" i="1"/>
  <c r="L3403" i="1" s="1"/>
  <c r="K3402" i="1"/>
  <c r="K3404" i="1"/>
  <c r="K3388" i="1"/>
  <c r="L3388" i="1" s="1"/>
  <c r="K3389" i="1"/>
  <c r="L3389" i="1" s="1"/>
  <c r="K3384" i="1"/>
  <c r="K3382" i="1"/>
  <c r="K3390" i="1"/>
  <c r="L3390" i="1" s="1"/>
  <c r="K3391" i="1"/>
  <c r="L3391" i="1" s="1"/>
  <c r="K3393" i="1"/>
  <c r="K3392" i="1"/>
  <c r="K3399" i="1"/>
  <c r="L3399" i="1" s="1"/>
  <c r="K3398" i="1"/>
  <c r="K3383" i="1"/>
  <c r="K3381" i="1"/>
  <c r="K3380" i="1"/>
  <c r="K3378" i="1"/>
  <c r="K3379" i="1"/>
  <c r="K3377" i="1"/>
  <c r="L3377" i="1" s="1"/>
  <c r="K3376" i="1"/>
  <c r="K3373" i="1"/>
  <c r="K3372" i="1"/>
  <c r="K3375" i="1"/>
  <c r="K3374" i="1"/>
  <c r="K3137" i="1"/>
  <c r="L3137" i="1" s="1"/>
  <c r="K3371" i="1"/>
  <c r="K3370" i="1"/>
  <c r="K3369" i="1"/>
  <c r="M3369" i="1" s="1"/>
  <c r="K3368" i="1"/>
  <c r="K3367" i="1"/>
  <c r="K3366" i="1"/>
  <c r="K3365" i="1"/>
  <c r="L3365" i="1" s="1"/>
  <c r="K3364" i="1"/>
  <c r="L3364" i="1" s="1"/>
  <c r="K3363" i="1"/>
  <c r="K3361" i="1"/>
  <c r="K3362" i="1"/>
  <c r="M3362" i="1" s="1"/>
  <c r="K3354" i="1"/>
  <c r="K3359" i="1"/>
  <c r="K3360" i="1"/>
  <c r="M3360" i="1" s="1"/>
  <c r="K3353" i="1"/>
  <c r="L3353" i="1" s="1"/>
  <c r="K3358" i="1"/>
  <c r="M3358" i="1" s="1"/>
  <c r="K3357" i="1"/>
  <c r="K3356" i="1"/>
  <c r="M3356" i="1" s="1"/>
  <c r="K3355" i="1"/>
  <c r="M3355" i="1" s="1"/>
  <c r="K3351" i="1"/>
  <c r="M3351" i="1" s="1"/>
  <c r="K3352" i="1"/>
  <c r="K3350" i="1"/>
  <c r="K3334" i="1"/>
  <c r="L3334" i="1" s="1"/>
  <c r="K3336" i="1"/>
  <c r="M3336" i="1" s="1"/>
  <c r="K3335" i="1"/>
  <c r="K3345" i="1"/>
  <c r="K3346" i="1"/>
  <c r="K3333" i="1"/>
  <c r="K3347" i="1"/>
  <c r="K3349" i="1"/>
  <c r="K3344" i="1"/>
  <c r="K3343" i="1"/>
  <c r="K3342" i="1"/>
  <c r="M3342" i="1" s="1"/>
  <c r="K3348" i="1"/>
  <c r="K3337" i="1"/>
  <c r="K3339" i="1"/>
  <c r="K3331" i="1"/>
  <c r="K3338" i="1"/>
  <c r="M3338" i="1" s="1"/>
  <c r="K3329" i="1"/>
  <c r="K3340" i="1"/>
  <c r="K3341" i="1"/>
  <c r="K3332" i="1"/>
  <c r="K3330" i="1"/>
  <c r="M3330" i="1" s="1"/>
  <c r="K3113" i="1"/>
  <c r="K3326" i="1"/>
  <c r="M3326" i="1" s="1"/>
  <c r="K3328" i="1"/>
  <c r="K3327" i="1"/>
  <c r="M3327" i="1" s="1"/>
  <c r="K3325" i="1"/>
  <c r="M3325" i="1" s="1"/>
  <c r="K3324" i="1"/>
  <c r="M3324" i="1" s="1"/>
  <c r="K3322" i="1"/>
  <c r="K3323" i="1"/>
  <c r="K3321" i="1"/>
  <c r="M3321" i="1" s="1"/>
  <c r="K3319" i="1"/>
  <c r="M3319" i="1" s="1"/>
  <c r="K3318" i="1"/>
  <c r="M3318" i="1" s="1"/>
  <c r="K3317" i="1"/>
  <c r="K3320" i="1"/>
  <c r="L3320" i="1" s="1"/>
  <c r="K3307" i="1"/>
  <c r="K3313" i="1"/>
  <c r="K3314" i="1"/>
  <c r="K3306" i="1"/>
  <c r="K3316" i="1"/>
  <c r="L3316" i="1" s="1"/>
  <c r="K3315" i="1"/>
  <c r="M3315" i="1" s="1"/>
  <c r="K3305" i="1"/>
  <c r="K3303" i="1"/>
  <c r="L3303" i="1" s="1"/>
  <c r="K3309" i="1"/>
  <c r="K3310" i="1"/>
  <c r="K3304" i="1"/>
  <c r="K3288" i="1"/>
  <c r="K3292" i="1"/>
  <c r="K3291" i="1"/>
  <c r="K3290" i="1"/>
  <c r="K3289" i="1"/>
  <c r="L3289" i="1" s="1"/>
  <c r="K3298" i="1"/>
  <c r="M3298" i="1" s="1"/>
  <c r="K3299" i="1"/>
  <c r="K3287" i="1"/>
  <c r="M3287" i="1" s="1"/>
  <c r="K3301" i="1"/>
  <c r="K3300" i="1"/>
  <c r="M3300" i="1" s="1"/>
  <c r="K3302" i="1"/>
  <c r="K3293" i="1"/>
  <c r="M3293" i="1" s="1"/>
  <c r="K3294" i="1"/>
  <c r="K3295" i="1"/>
  <c r="K3297" i="1"/>
  <c r="K3296" i="1"/>
  <c r="K497" i="1"/>
  <c r="K496" i="1"/>
  <c r="K495" i="1"/>
  <c r="K494" i="1"/>
  <c r="K493" i="1"/>
  <c r="M493" i="1" s="1"/>
  <c r="K492" i="1"/>
  <c r="M492" i="1" s="1"/>
  <c r="K491" i="1"/>
  <c r="K490" i="1"/>
  <c r="L490" i="1" s="1"/>
  <c r="K489" i="1"/>
  <c r="K488" i="1"/>
  <c r="M488" i="1" s="1"/>
  <c r="K487" i="1"/>
  <c r="K486" i="1"/>
  <c r="K464" i="1"/>
  <c r="L464" i="1" s="1"/>
  <c r="K473" i="1"/>
  <c r="K463" i="1"/>
  <c r="K502" i="1"/>
  <c r="L502" i="1" s="1"/>
  <c r="K504" i="1"/>
  <c r="K478" i="1"/>
  <c r="K524" i="1"/>
  <c r="K525" i="1"/>
  <c r="K469" i="1"/>
  <c r="M469" i="1" s="1"/>
  <c r="K468" i="1"/>
  <c r="K501" i="1"/>
  <c r="K474" i="1"/>
  <c r="K472" i="1"/>
  <c r="M472" i="1" s="1"/>
  <c r="K503" i="1"/>
  <c r="K475" i="1"/>
  <c r="K479" i="1"/>
  <c r="K471" i="1"/>
  <c r="K470" i="1"/>
  <c r="L470" i="1" s="1"/>
  <c r="K467" i="1"/>
  <c r="K461" i="1"/>
  <c r="K500" i="1"/>
  <c r="K477" i="1"/>
  <c r="K485" i="1"/>
  <c r="K484" i="1"/>
  <c r="L484" i="1" s="1"/>
  <c r="K483" i="1"/>
  <c r="K482" i="1"/>
  <c r="K481" i="1"/>
  <c r="M481" i="1" s="1"/>
  <c r="K480" i="1"/>
  <c r="K499" i="1"/>
  <c r="K498" i="1"/>
  <c r="K465" i="1"/>
  <c r="K476" i="1"/>
  <c r="K466" i="1"/>
  <c r="K342" i="1"/>
  <c r="L342" i="1" s="1"/>
  <c r="K341" i="1"/>
  <c r="K340" i="1"/>
  <c r="K339" i="1"/>
  <c r="K338" i="1"/>
  <c r="K337" i="1"/>
  <c r="K336" i="1"/>
  <c r="L336" i="1" s="1"/>
  <c r="K335" i="1"/>
  <c r="K334" i="1"/>
  <c r="L334" i="1" s="1"/>
  <c r="K333" i="1"/>
  <c r="K332" i="1"/>
  <c r="K331" i="1"/>
  <c r="K462" i="1"/>
  <c r="K317" i="1"/>
  <c r="K307" i="1"/>
  <c r="L307" i="1" s="1"/>
  <c r="K349" i="1"/>
  <c r="K323" i="1"/>
  <c r="L323" i="1" s="1"/>
  <c r="K320" i="1"/>
  <c r="K311" i="1"/>
  <c r="K346" i="1"/>
  <c r="K315" i="1"/>
  <c r="K314" i="1"/>
  <c r="K313" i="1"/>
  <c r="L313" i="1" s="1"/>
  <c r="K318" i="1"/>
  <c r="K316" i="1"/>
  <c r="M316" i="1" s="1"/>
  <c r="K348" i="1"/>
  <c r="K310" i="1"/>
  <c r="K319" i="1"/>
  <c r="K324" i="1"/>
  <c r="K312" i="1"/>
  <c r="M312" i="1" s="1"/>
  <c r="K306" i="1"/>
  <c r="K345" i="1"/>
  <c r="M345" i="1" s="1"/>
  <c r="K322" i="1"/>
  <c r="K330" i="1"/>
  <c r="M330" i="1" s="1"/>
  <c r="K329" i="1"/>
  <c r="K328" i="1"/>
  <c r="M328" i="1" s="1"/>
  <c r="K327" i="1"/>
  <c r="K326" i="1"/>
  <c r="M326" i="1" s="1"/>
  <c r="K325" i="1"/>
  <c r="M325" i="1" s="1"/>
  <c r="K347" i="1"/>
  <c r="M347" i="1" s="1"/>
  <c r="K343" i="1"/>
  <c r="K344" i="1"/>
  <c r="L344" i="1" s="1"/>
  <c r="K308" i="1"/>
  <c r="K321" i="1"/>
  <c r="K309" i="1"/>
  <c r="K148" i="1"/>
  <c r="K174" i="1"/>
  <c r="M174" i="1" s="1"/>
  <c r="K173" i="1"/>
  <c r="K172" i="1"/>
  <c r="K171" i="1"/>
  <c r="K170" i="1"/>
  <c r="K169" i="1"/>
  <c r="K168" i="1"/>
  <c r="K167" i="1"/>
  <c r="M167" i="1" s="1"/>
  <c r="K166" i="1"/>
  <c r="K165" i="1"/>
  <c r="M165" i="1" s="1"/>
  <c r="K164" i="1"/>
  <c r="K163" i="1"/>
  <c r="L163" i="1" s="1"/>
  <c r="K162" i="1"/>
  <c r="K161" i="1"/>
  <c r="K140" i="1"/>
  <c r="K147" i="1"/>
  <c r="K180" i="1"/>
  <c r="M180" i="1" s="1"/>
  <c r="K153" i="1"/>
  <c r="M153" i="1" s="1"/>
  <c r="K145" i="1"/>
  <c r="K144" i="1"/>
  <c r="L144" i="1" s="1"/>
  <c r="K179" i="1"/>
  <c r="M179" i="1" s="1"/>
  <c r="K150" i="1"/>
  <c r="K143" i="1"/>
  <c r="K182" i="1"/>
  <c r="K146" i="1"/>
  <c r="M146" i="1" s="1"/>
  <c r="K181" i="1"/>
  <c r="K149" i="1"/>
  <c r="K154" i="1"/>
  <c r="K160" i="1"/>
  <c r="K159" i="1"/>
  <c r="K158" i="1"/>
  <c r="K157" i="1"/>
  <c r="K156" i="1"/>
  <c r="K155" i="1"/>
  <c r="K139" i="1"/>
  <c r="M139" i="1" s="1"/>
  <c r="K178" i="1"/>
  <c r="K175" i="1"/>
  <c r="M175" i="1" s="1"/>
  <c r="K177" i="1"/>
  <c r="K141" i="1"/>
  <c r="M141" i="1" s="1"/>
  <c r="K151" i="1"/>
  <c r="M151" i="1" s="1"/>
  <c r="K152" i="1"/>
  <c r="M152" i="1" s="1"/>
  <c r="K142" i="1"/>
  <c r="K176" i="1"/>
  <c r="L176" i="1" s="1"/>
  <c r="K457" i="1"/>
  <c r="K456" i="1"/>
  <c r="K454" i="1"/>
  <c r="K453" i="1"/>
  <c r="K459" i="1"/>
  <c r="K458" i="1"/>
  <c r="M458" i="1" s="1"/>
  <c r="K452" i="1"/>
  <c r="K451" i="1"/>
  <c r="K455" i="1"/>
  <c r="L455" i="1" s="1"/>
  <c r="K460" i="1"/>
  <c r="K302" i="1"/>
  <c r="K301" i="1"/>
  <c r="K299" i="1"/>
  <c r="L299" i="1" s="1"/>
  <c r="K304" i="1"/>
  <c r="M304" i="1" s="1"/>
  <c r="K303" i="1"/>
  <c r="K297" i="1"/>
  <c r="M297" i="1" s="1"/>
  <c r="K296" i="1"/>
  <c r="K298" i="1"/>
  <c r="K300" i="1"/>
  <c r="K305" i="1"/>
  <c r="M305" i="1" s="1"/>
  <c r="K134" i="1"/>
  <c r="K133" i="1"/>
  <c r="M133" i="1" s="1"/>
  <c r="K131" i="1"/>
  <c r="K126" i="1"/>
  <c r="K137" i="1"/>
  <c r="K127" i="1"/>
  <c r="M127" i="1" s="1"/>
  <c r="K128" i="1"/>
  <c r="K136" i="1"/>
  <c r="L136" i="1" s="1"/>
  <c r="K135" i="1"/>
  <c r="L135" i="1" s="1"/>
  <c r="K124" i="1"/>
  <c r="K125" i="1"/>
  <c r="K130" i="1"/>
  <c r="K129" i="1"/>
  <c r="K132" i="1"/>
  <c r="K138" i="1"/>
  <c r="K394" i="1"/>
  <c r="K409" i="1"/>
  <c r="K408" i="1"/>
  <c r="M408" i="1" s="1"/>
  <c r="K407" i="1"/>
  <c r="K406" i="1"/>
  <c r="K402" i="1"/>
  <c r="K415" i="1"/>
  <c r="M415" i="1" s="1"/>
  <c r="K398" i="1"/>
  <c r="K400" i="1"/>
  <c r="M400" i="1" s="1"/>
  <c r="K397" i="1"/>
  <c r="M397" i="1" s="1"/>
  <c r="K412" i="1"/>
  <c r="K401" i="1"/>
  <c r="K403" i="1"/>
  <c r="L403" i="1" s="1"/>
  <c r="K399" i="1"/>
  <c r="L399" i="1" s="1"/>
  <c r="K413" i="1"/>
  <c r="K414" i="1"/>
  <c r="K396" i="1"/>
  <c r="L396" i="1" s="1"/>
  <c r="K411" i="1"/>
  <c r="M411" i="1" s="1"/>
  <c r="K395" i="1"/>
  <c r="K410" i="1"/>
  <c r="K405" i="1"/>
  <c r="L405" i="1" s="1"/>
  <c r="K404" i="1"/>
  <c r="M404" i="1" s="1"/>
  <c r="K243" i="1"/>
  <c r="M243" i="1" s="1"/>
  <c r="K256" i="1"/>
  <c r="K255" i="1"/>
  <c r="M255" i="1" s="1"/>
  <c r="K254" i="1"/>
  <c r="L254" i="1" s="1"/>
  <c r="K253" i="1"/>
  <c r="K249" i="1"/>
  <c r="K262" i="1"/>
  <c r="M262" i="1" s="1"/>
  <c r="K246" i="1"/>
  <c r="M246" i="1" s="1"/>
  <c r="K259" i="1"/>
  <c r="K245" i="1"/>
  <c r="K248" i="1"/>
  <c r="K247" i="1"/>
  <c r="K250" i="1"/>
  <c r="M250" i="1" s="1"/>
  <c r="K261" i="1"/>
  <c r="K260" i="1"/>
  <c r="K244" i="1"/>
  <c r="M244" i="1" s="1"/>
  <c r="K257" i="1"/>
  <c r="K252" i="1"/>
  <c r="K251" i="1"/>
  <c r="K258" i="1"/>
  <c r="M258" i="1" s="1"/>
  <c r="K70" i="1"/>
  <c r="K85" i="1"/>
  <c r="K84" i="1"/>
  <c r="L84" i="1" s="1"/>
  <c r="K83" i="1"/>
  <c r="L83" i="1" s="1"/>
  <c r="K82" i="1"/>
  <c r="K77" i="1"/>
  <c r="K75" i="1"/>
  <c r="L75" i="1" s="1"/>
  <c r="K76" i="1"/>
  <c r="M76" i="1" s="1"/>
  <c r="K91" i="1"/>
  <c r="M91" i="1" s="1"/>
  <c r="K74" i="1"/>
  <c r="K88" i="1"/>
  <c r="K79" i="1"/>
  <c r="L79" i="1" s="1"/>
  <c r="K90" i="1"/>
  <c r="M90" i="1" s="1"/>
  <c r="K89" i="1"/>
  <c r="K71" i="1"/>
  <c r="M71" i="1" s="1"/>
  <c r="K78" i="1"/>
  <c r="M78" i="1" s="1"/>
  <c r="K73" i="1"/>
  <c r="K81" i="1"/>
  <c r="K80" i="1"/>
  <c r="K72" i="1"/>
  <c r="M72" i="1" s="1"/>
  <c r="K86" i="1"/>
  <c r="K87" i="1"/>
  <c r="K393" i="1"/>
  <c r="L393" i="1" s="1"/>
  <c r="K389" i="1"/>
  <c r="M389" i="1" s="1"/>
  <c r="K390" i="1"/>
  <c r="K392" i="1"/>
  <c r="K391" i="1"/>
  <c r="M391" i="1" s="1"/>
  <c r="K242" i="1"/>
  <c r="L242" i="1" s="1"/>
  <c r="K241" i="1"/>
  <c r="K69" i="1"/>
  <c r="K68" i="1"/>
  <c r="K388" i="1"/>
  <c r="L388" i="1" s="1"/>
  <c r="K240" i="1"/>
  <c r="K63" i="1"/>
  <c r="K67" i="1"/>
  <c r="K64" i="1"/>
  <c r="K66" i="1"/>
  <c r="M66" i="1" s="1"/>
  <c r="K65" i="1"/>
  <c r="K62" i="1"/>
  <c r="K60" i="1"/>
  <c r="K59" i="1"/>
  <c r="K61" i="1"/>
  <c r="K518" i="1"/>
  <c r="K513" i="1"/>
  <c r="L513" i="1" s="1"/>
  <c r="K521" i="1"/>
  <c r="K517" i="1"/>
  <c r="K511" i="1"/>
  <c r="M511" i="1" s="1"/>
  <c r="K383" i="1"/>
  <c r="K378" i="1"/>
  <c r="K514" i="1"/>
  <c r="K515" i="1"/>
  <c r="K523" i="1"/>
  <c r="K385" i="1"/>
  <c r="K381" i="1"/>
  <c r="K382" i="1"/>
  <c r="K380" i="1"/>
  <c r="M380" i="1" s="1"/>
  <c r="K386" i="1"/>
  <c r="M386" i="1" s="1"/>
  <c r="K387" i="1"/>
  <c r="K509" i="1"/>
  <c r="K508" i="1"/>
  <c r="K512" i="1"/>
  <c r="M512" i="1" s="1"/>
  <c r="K522" i="1"/>
  <c r="K516" i="1"/>
  <c r="L516" i="1" s="1"/>
  <c r="K233" i="1"/>
  <c r="K384" i="1"/>
  <c r="K379" i="1"/>
  <c r="K520" i="1"/>
  <c r="K519" i="1"/>
  <c r="M519" i="1" s="1"/>
  <c r="K510" i="1"/>
  <c r="H510" i="1"/>
  <c r="K225" i="1"/>
  <c r="K236" i="1"/>
  <c r="K224" i="1"/>
  <c r="K215" i="1"/>
  <c r="K221" i="1"/>
  <c r="K217" i="1"/>
  <c r="K237" i="1"/>
  <c r="K222" i="1"/>
  <c r="K223" i="1"/>
  <c r="M223" i="1" s="1"/>
  <c r="K229" i="1"/>
  <c r="K213" i="1"/>
  <c r="K238" i="1"/>
  <c r="M238" i="1" s="1"/>
  <c r="K239" i="1"/>
  <c r="K228" i="1"/>
  <c r="K227" i="1"/>
  <c r="K214" i="1"/>
  <c r="H214" i="1"/>
  <c r="K235" i="1"/>
  <c r="L235" i="1" s="1"/>
  <c r="K212" i="1"/>
  <c r="K226" i="1"/>
  <c r="K216" i="1"/>
  <c r="K219" i="1"/>
  <c r="K218" i="1"/>
  <c r="M218" i="1" s="1"/>
  <c r="K231" i="1"/>
  <c r="K230" i="1"/>
  <c r="K220" i="1"/>
  <c r="K45" i="1"/>
  <c r="K232" i="1"/>
  <c r="K234" i="1"/>
  <c r="K42" i="1"/>
  <c r="L42" i="1" s="1"/>
  <c r="K40" i="1"/>
  <c r="K33" i="1"/>
  <c r="K34" i="1"/>
  <c r="M34" i="1" s="1"/>
  <c r="K57" i="1"/>
  <c r="K53" i="1"/>
  <c r="K32" i="1"/>
  <c r="L32" i="1" s="1"/>
  <c r="K37" i="1"/>
  <c r="M37" i="1" s="1"/>
  <c r="K36" i="1"/>
  <c r="K58" i="1"/>
  <c r="K54" i="1"/>
  <c r="K38" i="1"/>
  <c r="K51" i="1"/>
  <c r="L51" i="1" s="1"/>
  <c r="K56" i="1"/>
  <c r="K43" i="1"/>
  <c r="K47" i="1"/>
  <c r="K55" i="1"/>
  <c r="L55" i="1" s="1"/>
  <c r="K48" i="1"/>
  <c r="M48" i="1" s="1"/>
  <c r="K35" i="1"/>
  <c r="K52" i="1"/>
  <c r="L52" i="1" s="1"/>
  <c r="K46" i="1"/>
  <c r="M46" i="1" s="1"/>
  <c r="K50" i="1"/>
  <c r="K49" i="1"/>
  <c r="K41" i="1"/>
  <c r="K30" i="1"/>
  <c r="L30" i="1" s="1"/>
  <c r="K29" i="1"/>
  <c r="K44" i="1"/>
  <c r="K31" i="1"/>
  <c r="L31" i="1" s="1"/>
  <c r="K28" i="1"/>
  <c r="M28" i="1" s="1"/>
  <c r="K39" i="1"/>
  <c r="K507" i="1"/>
  <c r="L507" i="1" s="1"/>
  <c r="K506" i="1"/>
  <c r="K353" i="1"/>
  <c r="L353" i="1" s="1"/>
  <c r="K350" i="1"/>
  <c r="M350" i="1" s="1"/>
  <c r="K352" i="1"/>
  <c r="K351" i="1"/>
  <c r="M351" i="1" s="1"/>
  <c r="K27" i="1"/>
  <c r="K377" i="1"/>
  <c r="K211" i="1"/>
  <c r="L211" i="1" s="1"/>
  <c r="K26" i="1"/>
  <c r="L26" i="1" s="1"/>
  <c r="K376" i="1"/>
  <c r="K375" i="1"/>
  <c r="M375" i="1" s="1"/>
  <c r="K208" i="1"/>
  <c r="K210" i="1"/>
  <c r="L210" i="1" s="1"/>
  <c r="K207" i="1"/>
  <c r="K209" i="1"/>
  <c r="K23" i="1"/>
  <c r="K25" i="1"/>
  <c r="K24" i="1"/>
  <c r="K374" i="1"/>
  <c r="M374" i="1" s="1"/>
  <c r="K204" i="1"/>
  <c r="M204" i="1" s="1"/>
  <c r="K205" i="1"/>
  <c r="L205" i="1" s="1"/>
  <c r="K206" i="1"/>
  <c r="K22" i="1"/>
  <c r="L22" i="1" s="1"/>
  <c r="K371" i="1"/>
  <c r="M371" i="1" s="1"/>
  <c r="K370" i="1"/>
  <c r="L370" i="1" s="1"/>
  <c r="K363" i="1"/>
  <c r="K368" i="1"/>
  <c r="M368" i="1" s="1"/>
  <c r="K365" i="1"/>
  <c r="M365" i="1" s="1"/>
  <c r="K372" i="1"/>
  <c r="L372" i="1" s="1"/>
  <c r="K366" i="1"/>
  <c r="L366" i="1" s="1"/>
  <c r="K373" i="1"/>
  <c r="K364" i="1"/>
  <c r="M364" i="1" s="1"/>
  <c r="K367" i="1"/>
  <c r="L367" i="1" s="1"/>
  <c r="K369" i="1"/>
  <c r="K362" i="1"/>
  <c r="M362" i="1" s="1"/>
  <c r="K201" i="1"/>
  <c r="M201" i="1" s="1"/>
  <c r="K200" i="1"/>
  <c r="L200" i="1" s="1"/>
  <c r="K194" i="1"/>
  <c r="K198" i="1"/>
  <c r="K196" i="1"/>
  <c r="M196" i="1" s="1"/>
  <c r="K203" i="1"/>
  <c r="L203" i="1" s="1"/>
  <c r="K195" i="1"/>
  <c r="K197" i="1"/>
  <c r="M197" i="1" s="1"/>
  <c r="K202" i="1"/>
  <c r="M202" i="1" s="1"/>
  <c r="K199" i="1"/>
  <c r="L199" i="1" s="1"/>
  <c r="K193" i="1"/>
  <c r="K19" i="1"/>
  <c r="K18" i="1"/>
  <c r="M18" i="1" s="1"/>
  <c r="K12" i="1"/>
  <c r="L12" i="1" s="1"/>
  <c r="K16" i="1"/>
  <c r="K15" i="1"/>
  <c r="M15" i="1" s="1"/>
  <c r="K13" i="1"/>
  <c r="M13" i="1" s="1"/>
  <c r="K21" i="1"/>
  <c r="L21" i="1" s="1"/>
  <c r="K14" i="1"/>
  <c r="K20" i="1"/>
  <c r="M20" i="1" s="1"/>
  <c r="K17" i="1"/>
  <c r="M17" i="1" s="1"/>
  <c r="K184" i="1"/>
  <c r="L184" i="1" s="1"/>
  <c r="K183" i="1"/>
  <c r="K361" i="1"/>
  <c r="M361" i="1" s="1"/>
  <c r="K356" i="1"/>
  <c r="M356" i="1" s="1"/>
  <c r="K357" i="1"/>
  <c r="L357" i="1" s="1"/>
  <c r="K354" i="1"/>
  <c r="L354" i="1" s="1"/>
  <c r="K360" i="1"/>
  <c r="K355" i="1"/>
  <c r="L355" i="1" s="1"/>
  <c r="K359" i="1"/>
  <c r="K358" i="1"/>
  <c r="M358" i="1" s="1"/>
  <c r="K192" i="1"/>
  <c r="M192" i="1" s="1"/>
  <c r="K187" i="1"/>
  <c r="L187" i="1" s="1"/>
  <c r="K191" i="1"/>
  <c r="K188" i="1"/>
  <c r="K185" i="1"/>
  <c r="M185" i="1" s="1"/>
  <c r="K186" i="1"/>
  <c r="L186" i="1" s="1"/>
  <c r="K190" i="1"/>
  <c r="K189" i="1"/>
  <c r="M189" i="1" s="1"/>
  <c r="K11" i="1"/>
  <c r="M11" i="1" s="1"/>
  <c r="K6" i="1"/>
  <c r="L6" i="1" s="1"/>
  <c r="K10" i="1"/>
  <c r="L10" i="1" s="1"/>
  <c r="K7" i="1"/>
  <c r="L7" i="1" s="1"/>
  <c r="K2" i="1"/>
  <c r="M2" i="1" s="1"/>
  <c r="K4" i="1"/>
  <c r="L4" i="1" s="1"/>
  <c r="K3" i="1"/>
  <c r="K5" i="1"/>
  <c r="M5" i="1" s="1"/>
  <c r="K9" i="1"/>
  <c r="M9" i="1" s="1"/>
  <c r="K8" i="1"/>
  <c r="L8" i="1" s="1"/>
  <c r="K3222" i="1"/>
  <c r="L3222" i="1" s="1"/>
  <c r="K3221" i="1"/>
  <c r="K3220" i="1"/>
  <c r="M3220" i="1" s="1"/>
  <c r="K3219" i="1"/>
  <c r="L3219" i="1" s="1"/>
  <c r="K3218" i="1"/>
  <c r="K3217" i="1"/>
  <c r="M3217" i="1" s="1"/>
  <c r="K3216" i="1"/>
  <c r="M3216" i="1" s="1"/>
  <c r="K3215" i="1"/>
  <c r="L3215" i="1" s="1"/>
  <c r="K416" i="1"/>
  <c r="K434" i="1"/>
  <c r="K426" i="1"/>
  <c r="M426" i="1" s="1"/>
  <c r="K432" i="1"/>
  <c r="L432" i="1" s="1"/>
  <c r="K424" i="1"/>
  <c r="K449" i="1"/>
  <c r="M449" i="1" s="1"/>
  <c r="K448" i="1"/>
  <c r="M448" i="1" s="1"/>
  <c r="K427" i="1"/>
  <c r="L427" i="1" s="1"/>
  <c r="K421" i="1"/>
  <c r="K450" i="1"/>
  <c r="K436" i="1"/>
  <c r="M436" i="1" s="1"/>
  <c r="K431" i="1"/>
  <c r="L431" i="1" s="1"/>
  <c r="K430" i="1"/>
  <c r="K433" i="1"/>
  <c r="M433" i="1" s="1"/>
  <c r="K435" i="1"/>
  <c r="M435" i="1" s="1"/>
  <c r="K428" i="1"/>
  <c r="L428" i="1" s="1"/>
  <c r="K447" i="1"/>
  <c r="H447" i="1"/>
  <c r="K423" i="1"/>
  <c r="L423" i="1" s="1"/>
  <c r="K422" i="1"/>
  <c r="M422" i="1" s="1"/>
  <c r="K425" i="1"/>
  <c r="M425" i="1" s="1"/>
  <c r="K446" i="1"/>
  <c r="K445" i="1"/>
  <c r="K420" i="1"/>
  <c r="M420" i="1" s="1"/>
  <c r="K419" i="1"/>
  <c r="M419" i="1" s="1"/>
  <c r="K418" i="1"/>
  <c r="L418" i="1" s="1"/>
  <c r="K417" i="1"/>
  <c r="L417" i="1" s="1"/>
  <c r="K429" i="1"/>
  <c r="K3214" i="1"/>
  <c r="M3214" i="1" s="1"/>
  <c r="K3213" i="1"/>
  <c r="K3212" i="1"/>
  <c r="K3211" i="1"/>
  <c r="M3211" i="1" s="1"/>
  <c r="K3210" i="1"/>
  <c r="M3210" i="1" s="1"/>
  <c r="K3209" i="1"/>
  <c r="L3209" i="1" s="1"/>
  <c r="K2985" i="1"/>
  <c r="K2984" i="1"/>
  <c r="K263" i="1"/>
  <c r="K279" i="1"/>
  <c r="M279" i="1" s="1"/>
  <c r="K294" i="1"/>
  <c r="K273" i="1"/>
  <c r="M273" i="1" s="1"/>
  <c r="K293" i="1"/>
  <c r="K270" i="1"/>
  <c r="M270" i="1" s="1"/>
  <c r="K278" i="1"/>
  <c r="L278" i="1" s="1"/>
  <c r="K295" i="1"/>
  <c r="L295" i="1" s="1"/>
  <c r="K277" i="1"/>
  <c r="K274" i="1"/>
  <c r="M274" i="1" s="1"/>
  <c r="K276" i="1"/>
  <c r="L276" i="1" s="1"/>
  <c r="K275" i="1"/>
  <c r="K281" i="1"/>
  <c r="K280" i="1"/>
  <c r="M280" i="1" s="1"/>
  <c r="K272" i="1"/>
  <c r="M272" i="1" s="1"/>
  <c r="K292" i="1"/>
  <c r="H292" i="1"/>
  <c r="K291" i="1"/>
  <c r="K290" i="1"/>
  <c r="M290" i="1" s="1"/>
  <c r="K267" i="1"/>
  <c r="M267" i="1" s="1"/>
  <c r="K266" i="1"/>
  <c r="K265" i="1"/>
  <c r="K264" i="1"/>
  <c r="M264" i="1" s="1"/>
  <c r="K269" i="1"/>
  <c r="K268" i="1"/>
  <c r="K271" i="1"/>
  <c r="K2983" i="1"/>
  <c r="M2983" i="1" s="1"/>
  <c r="K2982" i="1"/>
  <c r="M2982" i="1" s="1"/>
  <c r="K2981" i="1"/>
  <c r="K2980" i="1"/>
  <c r="K2979" i="1"/>
  <c r="M2979" i="1" s="1"/>
  <c r="K2978" i="1"/>
  <c r="M2978" i="1" s="1"/>
  <c r="K2977" i="1"/>
  <c r="K2976" i="1"/>
  <c r="K92" i="1"/>
  <c r="M92" i="1" s="1"/>
  <c r="K106" i="1"/>
  <c r="M106" i="1" s="1"/>
  <c r="K120" i="1"/>
  <c r="K101" i="1"/>
  <c r="K121" i="1"/>
  <c r="M121" i="1" s="1"/>
  <c r="K105" i="1"/>
  <c r="K99" i="1"/>
  <c r="K103" i="1"/>
  <c r="K102" i="1"/>
  <c r="M102" i="1" s="1"/>
  <c r="K104" i="1"/>
  <c r="K123" i="1"/>
  <c r="K108" i="1"/>
  <c r="K122" i="1"/>
  <c r="M122" i="1" s="1"/>
  <c r="K119" i="1"/>
  <c r="M119" i="1" s="1"/>
  <c r="H119" i="1"/>
  <c r="K118" i="1"/>
  <c r="K117" i="1"/>
  <c r="K107" i="1"/>
  <c r="K96" i="1"/>
  <c r="M96" i="1" s="1"/>
  <c r="K95" i="1"/>
  <c r="M95" i="1" s="1"/>
  <c r="K94" i="1"/>
  <c r="K93" i="1"/>
  <c r="K98" i="1"/>
  <c r="M98" i="1" s="1"/>
  <c r="K97" i="1"/>
  <c r="M97" i="1" s="1"/>
  <c r="K100" i="1"/>
  <c r="K3279" i="1"/>
  <c r="K3278" i="1"/>
  <c r="M3278" i="1" s="1"/>
  <c r="K3283" i="1"/>
  <c r="K3284" i="1"/>
  <c r="K3276" i="1"/>
  <c r="K3275" i="1"/>
  <c r="M3275" i="1" s="1"/>
  <c r="K3286" i="1"/>
  <c r="M3286" i="1" s="1"/>
  <c r="K3285" i="1"/>
  <c r="K3280" i="1"/>
  <c r="K3274" i="1"/>
  <c r="M3274" i="1" s="1"/>
  <c r="K3265" i="1"/>
  <c r="K3264" i="1"/>
  <c r="K3263" i="1"/>
  <c r="K3262" i="1"/>
  <c r="M3262" i="1" s="1"/>
  <c r="K3261" i="1"/>
  <c r="M3261" i="1" s="1"/>
  <c r="K3260" i="1"/>
  <c r="K3253" i="1"/>
  <c r="K3269" i="1"/>
  <c r="M3269" i="1" s="1"/>
  <c r="K3270" i="1"/>
  <c r="K3252" i="1"/>
  <c r="K3251" i="1"/>
  <c r="K3250" i="1"/>
  <c r="M3250" i="1" s="1"/>
  <c r="K3249" i="1"/>
  <c r="M3249" i="1" s="1"/>
  <c r="K3248" i="1"/>
  <c r="K3247" i="1"/>
  <c r="K3254" i="1"/>
  <c r="K3246" i="1"/>
  <c r="M3246" i="1" s="1"/>
  <c r="K3243" i="1"/>
  <c r="K3244" i="1"/>
  <c r="M3244" i="1" s="1"/>
  <c r="K3242" i="1"/>
  <c r="K3241" i="1"/>
  <c r="M3241" i="1" s="1"/>
  <c r="K2975" i="1"/>
  <c r="K2974" i="1"/>
  <c r="K2973" i="1"/>
  <c r="K2972" i="1"/>
  <c r="K2761" i="1"/>
  <c r="K2760" i="1"/>
  <c r="M2760" i="1" s="1"/>
  <c r="K2759" i="1"/>
  <c r="K2758" i="1"/>
  <c r="M2758" i="1" s="1"/>
  <c r="K2757" i="1"/>
  <c r="K2756" i="1"/>
  <c r="M2756" i="1" s="1"/>
  <c r="K2755" i="1"/>
  <c r="K2754" i="1"/>
  <c r="M2754" i="1" s="1"/>
  <c r="K2753" i="1"/>
  <c r="M2753" i="1" s="1"/>
  <c r="K2752" i="1"/>
  <c r="M2752" i="1" s="1"/>
  <c r="K3190" i="1"/>
  <c r="K3189" i="1"/>
  <c r="K3188" i="1"/>
  <c r="M3188" i="1" s="1"/>
  <c r="K3225" i="1"/>
  <c r="K3224" i="1"/>
  <c r="K3185" i="1"/>
  <c r="L3185" i="1" s="1"/>
  <c r="K3226" i="1"/>
  <c r="K3191" i="1"/>
  <c r="M3191" i="1" s="1"/>
  <c r="K3195" i="1"/>
  <c r="K3177" i="1"/>
  <c r="K3235" i="1"/>
  <c r="M3235" i="1" s="1"/>
  <c r="K3234" i="1"/>
  <c r="M3234" i="1" s="1"/>
  <c r="K3240" i="1"/>
  <c r="K3236" i="1"/>
  <c r="K3237" i="1"/>
  <c r="K3230" i="1"/>
  <c r="M3230" i="1" s="1"/>
  <c r="K3238" i="1"/>
  <c r="K3231" i="1"/>
  <c r="K3232" i="1"/>
  <c r="L3232" i="1" s="1"/>
  <c r="K3229" i="1"/>
  <c r="K3162" i="1"/>
  <c r="K3161" i="1"/>
  <c r="L3161" i="1" s="1"/>
  <c r="K3160" i="1"/>
  <c r="M3160" i="1" s="1"/>
  <c r="K3159" i="1"/>
  <c r="M3159" i="1" s="1"/>
  <c r="K3165" i="1"/>
  <c r="K3166" i="1"/>
  <c r="L3166" i="1" s="1"/>
  <c r="K3151" i="1"/>
  <c r="K3168" i="1"/>
  <c r="K3167" i="1"/>
  <c r="K3169" i="1"/>
  <c r="K3152" i="1"/>
  <c r="L3152" i="1" s="1"/>
  <c r="K3155" i="1"/>
  <c r="M3155" i="1" s="1"/>
  <c r="K3150" i="1"/>
  <c r="K3142" i="1"/>
  <c r="K3143" i="1"/>
  <c r="L3143" i="1" s="1"/>
  <c r="K3144" i="1"/>
  <c r="K3147" i="1"/>
  <c r="K3145" i="1"/>
  <c r="K3139" i="1"/>
  <c r="K3140" i="1"/>
  <c r="M3140" i="1" s="1"/>
  <c r="K3136" i="1"/>
  <c r="K3135" i="1"/>
  <c r="K3122" i="1"/>
  <c r="L3122" i="1" s="1"/>
  <c r="K3123" i="1"/>
  <c r="M3123" i="1" s="1"/>
  <c r="K3120" i="1"/>
  <c r="K3117" i="1"/>
  <c r="K3118" i="1"/>
  <c r="K3119" i="1"/>
  <c r="M3119" i="1" s="1"/>
  <c r="K3116" i="1"/>
  <c r="K3100" i="1"/>
  <c r="M3100" i="1" s="1"/>
  <c r="K3101" i="1"/>
  <c r="K3099" i="1"/>
  <c r="K3111" i="1"/>
  <c r="K3112" i="1"/>
  <c r="M3112" i="1" s="1"/>
  <c r="K3098" i="1"/>
  <c r="K3097" i="1"/>
  <c r="M3097" i="1" s="1"/>
  <c r="K3115" i="1"/>
  <c r="K3110" i="1"/>
  <c r="M3110" i="1" s="1"/>
  <c r="K3109" i="1"/>
  <c r="K3114" i="1"/>
  <c r="M3114" i="1" s="1"/>
  <c r="K3102" i="1"/>
  <c r="K3106" i="1"/>
  <c r="K3095" i="1"/>
  <c r="K3090" i="1"/>
  <c r="K3093" i="1"/>
  <c r="L3093" i="1" s="1"/>
  <c r="K3094" i="1"/>
  <c r="M3094" i="1" s="1"/>
  <c r="K3089" i="1"/>
  <c r="K3088" i="1"/>
  <c r="K3086" i="1"/>
  <c r="K3087" i="1"/>
  <c r="K3085" i="1"/>
  <c r="M3085" i="1" s="1"/>
  <c r="K3083" i="1"/>
  <c r="K3082" i="1"/>
  <c r="L3082" i="1" s="1"/>
  <c r="K3084" i="1"/>
  <c r="K3081" i="1"/>
  <c r="K3079" i="1"/>
  <c r="K3078" i="1"/>
  <c r="K3076" i="1"/>
  <c r="K3080" i="1"/>
  <c r="M3080" i="1" s="1"/>
  <c r="K3071" i="1"/>
  <c r="K3070" i="1"/>
  <c r="K3066" i="1"/>
  <c r="M3066" i="1" s="1"/>
  <c r="K3072" i="1"/>
  <c r="K3073" i="1"/>
  <c r="K3065" i="1"/>
  <c r="K3075" i="1"/>
  <c r="K3074" i="1"/>
  <c r="M3074" i="1" s="1"/>
  <c r="K3067" i="1"/>
  <c r="K3064" i="1"/>
  <c r="L3064" i="1" s="1"/>
  <c r="K3052" i="1"/>
  <c r="M3052" i="1" s="1"/>
  <c r="K3051" i="1"/>
  <c r="K3057" i="1"/>
  <c r="K3058" i="1"/>
  <c r="L3058" i="1" s="1"/>
  <c r="K3050" i="1"/>
  <c r="K3049" i="1"/>
  <c r="K3060" i="1"/>
  <c r="K3059" i="1"/>
  <c r="K3061" i="1"/>
  <c r="M3061" i="1" s="1"/>
  <c r="K3228" i="1"/>
  <c r="K3104" i="1"/>
  <c r="K3133" i="1"/>
  <c r="L3133" i="1" s="1"/>
  <c r="K3132" i="1"/>
  <c r="K3131" i="1"/>
  <c r="K3130" i="1"/>
  <c r="K3129" i="1"/>
  <c r="K3128" i="1"/>
  <c r="K3127" i="1"/>
  <c r="K3126" i="1"/>
  <c r="K3125" i="1"/>
  <c r="K3062" i="1"/>
  <c r="K3148" i="1"/>
  <c r="K3170" i="1"/>
  <c r="K3245" i="1"/>
  <c r="K3056" i="1"/>
  <c r="M3056" i="1" s="1"/>
  <c r="K3196" i="1"/>
  <c r="K3146" i="1"/>
  <c r="K3141" i="1"/>
  <c r="L3141" i="1" s="1"/>
  <c r="K3124" i="1"/>
  <c r="K3138" i="1"/>
  <c r="K3134" i="1"/>
  <c r="K3281" i="1"/>
  <c r="K3256" i="1"/>
  <c r="M3256" i="1" s="1"/>
  <c r="K3156" i="1"/>
  <c r="K3121" i="1"/>
  <c r="K3068" i="1"/>
  <c r="L3068" i="1" s="1"/>
  <c r="K3054" i="1"/>
  <c r="K3091" i="1"/>
  <c r="M3091" i="1" s="1"/>
  <c r="K3107" i="1"/>
  <c r="K3053" i="1"/>
  <c r="K3194" i="1"/>
  <c r="K3227" i="1"/>
  <c r="L3227" i="1" s="1"/>
  <c r="K3271" i="1"/>
  <c r="K3092" i="1"/>
  <c r="K3203" i="1"/>
  <c r="L3203" i="1" s="1"/>
  <c r="K3048" i="1"/>
  <c r="K3273" i="1"/>
  <c r="M3273" i="1" s="1"/>
  <c r="K3202" i="1"/>
  <c r="K3184" i="1"/>
  <c r="M3184" i="1" s="1"/>
  <c r="K3154" i="1"/>
  <c r="K3055" i="1"/>
  <c r="K3201" i="1"/>
  <c r="L3201" i="1" s="1"/>
  <c r="K3200" i="1"/>
  <c r="K3077" i="1"/>
  <c r="K3181" i="1"/>
  <c r="K3096" i="1"/>
  <c r="K3187" i="1"/>
  <c r="K3186" i="1"/>
  <c r="K3105" i="1"/>
  <c r="K3277" i="1"/>
  <c r="K3183" i="1"/>
  <c r="M3183" i="1" s="1"/>
  <c r="K3182" i="1"/>
  <c r="K3255" i="1"/>
  <c r="K3268" i="1"/>
  <c r="K3267" i="1"/>
  <c r="K3266" i="1"/>
  <c r="K3193" i="1"/>
  <c r="K3192" i="1"/>
  <c r="L3192" i="1" s="1"/>
  <c r="K3176" i="1"/>
  <c r="K3175" i="1"/>
  <c r="K3172" i="1"/>
  <c r="K3171" i="1"/>
  <c r="K3174" i="1"/>
  <c r="K3173" i="1"/>
  <c r="M3173" i="1" s="1"/>
  <c r="K3179" i="1"/>
  <c r="K3180" i="1"/>
  <c r="L3180" i="1" s="1"/>
  <c r="K3178" i="1"/>
  <c r="M3178" i="1" s="1"/>
  <c r="K3223" i="1"/>
  <c r="K3239" i="1"/>
  <c r="K3164" i="1"/>
  <c r="L3164" i="1" s="1"/>
  <c r="K3163" i="1"/>
  <c r="K3149" i="1"/>
  <c r="K3108" i="1"/>
  <c r="K3063" i="1"/>
  <c r="M3063" i="1" s="1"/>
  <c r="K3199" i="1"/>
  <c r="K3198" i="1"/>
  <c r="L3198" i="1" s="1"/>
  <c r="K3103" i="1"/>
  <c r="K3233" i="1"/>
  <c r="M3233" i="1" s="1"/>
  <c r="K3158" i="1"/>
  <c r="K3157" i="1"/>
  <c r="M3157" i="1" s="1"/>
  <c r="K3259" i="1"/>
  <c r="M3259" i="1" s="1"/>
  <c r="K3258" i="1"/>
  <c r="K3257" i="1"/>
  <c r="K3208" i="1"/>
  <c r="L3208" i="1" s="1"/>
  <c r="K3207" i="1"/>
  <c r="K3206" i="1"/>
  <c r="M3206" i="1" s="1"/>
  <c r="K3205" i="1"/>
  <c r="K3204" i="1"/>
  <c r="K3069" i="1"/>
  <c r="K3272" i="1"/>
  <c r="K3197" i="1"/>
  <c r="K3153" i="1"/>
  <c r="K3282" i="1"/>
  <c r="K2903" i="1"/>
  <c r="M2903" i="1" s="1"/>
  <c r="K2902" i="1"/>
  <c r="M2902" i="1" s="1"/>
  <c r="K2901" i="1"/>
  <c r="K3046" i="1"/>
  <c r="K3045" i="1"/>
  <c r="L3045" i="1" s="1"/>
  <c r="K3044" i="1"/>
  <c r="K3043" i="1"/>
  <c r="M3043" i="1" s="1"/>
  <c r="K3040" i="1"/>
  <c r="K3039" i="1"/>
  <c r="K3037" i="1"/>
  <c r="M3037" i="1" s="1"/>
  <c r="K3028" i="1"/>
  <c r="K3027" i="1"/>
  <c r="K3026" i="1"/>
  <c r="L3026" i="1" s="1"/>
  <c r="K3025" i="1"/>
  <c r="K3024" i="1"/>
  <c r="M3024" i="1" s="1"/>
  <c r="K3023" i="1"/>
  <c r="K3016" i="1"/>
  <c r="M3016" i="1" s="1"/>
  <c r="K3035" i="1"/>
  <c r="M3035" i="1" s="1"/>
  <c r="K3034" i="1"/>
  <c r="K3033" i="1"/>
  <c r="K3014" i="1"/>
  <c r="L3014" i="1" s="1"/>
  <c r="K3013" i="1"/>
  <c r="K3012" i="1"/>
  <c r="M3012" i="1" s="1"/>
  <c r="K3011" i="1"/>
  <c r="K3030" i="1"/>
  <c r="L3030" i="1" s="1"/>
  <c r="K3010" i="1"/>
  <c r="K3008" i="1"/>
  <c r="K3007" i="1"/>
  <c r="K3006" i="1"/>
  <c r="K2751" i="1"/>
  <c r="K2750" i="1"/>
  <c r="M2750" i="1" s="1"/>
  <c r="K2749" i="1"/>
  <c r="K2748" i="1"/>
  <c r="L2748" i="1" s="1"/>
  <c r="K2558" i="1"/>
  <c r="M2558" i="1" s="1"/>
  <c r="K2557" i="1"/>
  <c r="K2556" i="1"/>
  <c r="K2555" i="1"/>
  <c r="M2555" i="1" s="1"/>
  <c r="K2554" i="1"/>
  <c r="K2553" i="1"/>
  <c r="M2553" i="1" s="1"/>
  <c r="K2552" i="1"/>
  <c r="K2551" i="1"/>
  <c r="M2551" i="1" s="1"/>
  <c r="K2550" i="1"/>
  <c r="K2549" i="1"/>
  <c r="K2956" i="1"/>
  <c r="K2955" i="1"/>
  <c r="M2955" i="1" s="1"/>
  <c r="K2954" i="1"/>
  <c r="K2989" i="1"/>
  <c r="K2988" i="1"/>
  <c r="K2987" i="1"/>
  <c r="K2953" i="1"/>
  <c r="L2953" i="1" s="1"/>
  <c r="K2952" i="1"/>
  <c r="K2992" i="1"/>
  <c r="L2992" i="1" s="1"/>
  <c r="K2990" i="1"/>
  <c r="M2990" i="1" s="1"/>
  <c r="K2957" i="1"/>
  <c r="K2961" i="1"/>
  <c r="K2944" i="1"/>
  <c r="K2999" i="1"/>
  <c r="K2998" i="1"/>
  <c r="L2998" i="1" s="1"/>
  <c r="K3002" i="1"/>
  <c r="K3001" i="1"/>
  <c r="K3000" i="1"/>
  <c r="M3000" i="1" s="1"/>
  <c r="K2994" i="1"/>
  <c r="K3003" i="1"/>
  <c r="K2995" i="1"/>
  <c r="K2996" i="1"/>
  <c r="K2993" i="1"/>
  <c r="K2927" i="1"/>
  <c r="K2926" i="1"/>
  <c r="L2926" i="1" s="1"/>
  <c r="K2925" i="1"/>
  <c r="K2924" i="1"/>
  <c r="K2917" i="1"/>
  <c r="K2932" i="1"/>
  <c r="K2931" i="1"/>
  <c r="K2929" i="1"/>
  <c r="L2929" i="1" s="1"/>
  <c r="K2916" i="1"/>
  <c r="K2934" i="1"/>
  <c r="L2934" i="1" s="1"/>
  <c r="K2933" i="1"/>
  <c r="M2933" i="1" s="1"/>
  <c r="K2935" i="1"/>
  <c r="K2918" i="1"/>
  <c r="K2919" i="1"/>
  <c r="K2914" i="1"/>
  <c r="K2911" i="1"/>
  <c r="L2911" i="1" s="1"/>
  <c r="K2909" i="1"/>
  <c r="K2908" i="1"/>
  <c r="K2907" i="1"/>
  <c r="M2907" i="1" s="1"/>
  <c r="K2905" i="1"/>
  <c r="K2894" i="1"/>
  <c r="K2893" i="1"/>
  <c r="L2893" i="1" s="1"/>
  <c r="K2892" i="1"/>
  <c r="K2889" i="1"/>
  <c r="K2887" i="1"/>
  <c r="K2886" i="1"/>
  <c r="K2885" i="1"/>
  <c r="K2867" i="1"/>
  <c r="K2868" i="1"/>
  <c r="K2879" i="1"/>
  <c r="K2878" i="1"/>
  <c r="K2877" i="1"/>
  <c r="L2877" i="1" s="1"/>
  <c r="K2866" i="1"/>
  <c r="M2866" i="1" s="1"/>
  <c r="K2865" i="1"/>
  <c r="K2882" i="1"/>
  <c r="K2884" i="1"/>
  <c r="K2870" i="1"/>
  <c r="K2876" i="1"/>
  <c r="L2876" i="1" s="1"/>
  <c r="K2875" i="1"/>
  <c r="K2874" i="1"/>
  <c r="K2883" i="1"/>
  <c r="M2883" i="1" s="1"/>
  <c r="K2869" i="1"/>
  <c r="K2871" i="1"/>
  <c r="K2860" i="1"/>
  <c r="K2858" i="1"/>
  <c r="L2858" i="1" s="1"/>
  <c r="K2857" i="1"/>
  <c r="K2855" i="1"/>
  <c r="K2854" i="1"/>
  <c r="M2854" i="1" s="1"/>
  <c r="K2852" i="1"/>
  <c r="K2851" i="1"/>
  <c r="K2849" i="1"/>
  <c r="K2848" i="1"/>
  <c r="K2850" i="1"/>
  <c r="L2850" i="1" s="1"/>
  <c r="K2847" i="1"/>
  <c r="K2845" i="1"/>
  <c r="K2844" i="1"/>
  <c r="M2844" i="1" s="1"/>
  <c r="K2842" i="1"/>
  <c r="K2846" i="1"/>
  <c r="K2837" i="1"/>
  <c r="K2836" i="1"/>
  <c r="K2833" i="1"/>
  <c r="K2840" i="1"/>
  <c r="K2839" i="1"/>
  <c r="L2839" i="1" s="1"/>
  <c r="K2838" i="1"/>
  <c r="M2838" i="1" s="1"/>
  <c r="K2832" i="1"/>
  <c r="K2841" i="1"/>
  <c r="K2834" i="1"/>
  <c r="K2831" i="1"/>
  <c r="K2818" i="1"/>
  <c r="L2818" i="1" s="1"/>
  <c r="K2817" i="1"/>
  <c r="K2823" i="1"/>
  <c r="L2823" i="1" s="1"/>
  <c r="K2822" i="1"/>
  <c r="M2822" i="1" s="1"/>
  <c r="K2821" i="1"/>
  <c r="K2816" i="1"/>
  <c r="K2815" i="1"/>
  <c r="K2825" i="1"/>
  <c r="K2824" i="1"/>
  <c r="L2824" i="1" s="1"/>
  <c r="K2826" i="1"/>
  <c r="K2853" i="1"/>
  <c r="K2843" i="1"/>
  <c r="M2843" i="1" s="1"/>
  <c r="K2915" i="1"/>
  <c r="K2862" i="1"/>
  <c r="K2861" i="1"/>
  <c r="K2900" i="1"/>
  <c r="K2899" i="1"/>
  <c r="L2899" i="1" s="1"/>
  <c r="K2898" i="1"/>
  <c r="K2897" i="1"/>
  <c r="K2896" i="1"/>
  <c r="K2895" i="1"/>
  <c r="K2819" i="1"/>
  <c r="K2960" i="1"/>
  <c r="K2991" i="1"/>
  <c r="K3017" i="1"/>
  <c r="K2829" i="1"/>
  <c r="K2890" i="1"/>
  <c r="K2856" i="1"/>
  <c r="K2910" i="1"/>
  <c r="K2827" i="1"/>
  <c r="K3042" i="1"/>
  <c r="K2872" i="1"/>
  <c r="M2872" i="1" s="1"/>
  <c r="K2820" i="1"/>
  <c r="K2920" i="1"/>
  <c r="K3019" i="1"/>
  <c r="K2828" i="1"/>
  <c r="K2906" i="1"/>
  <c r="K2962" i="1"/>
  <c r="K2912" i="1"/>
  <c r="L2912" i="1" s="1"/>
  <c r="K2937" i="1"/>
  <c r="M2937" i="1" s="1"/>
  <c r="K3009" i="1"/>
  <c r="K3036" i="1"/>
  <c r="K3047" i="1"/>
  <c r="K3038" i="1"/>
  <c r="L3038" i="1" s="1"/>
  <c r="K2904" i="1"/>
  <c r="M2904" i="1" s="1"/>
  <c r="K2864" i="1"/>
  <c r="K2951" i="1"/>
  <c r="K2950" i="1"/>
  <c r="K2966" i="1"/>
  <c r="K2949" i="1"/>
  <c r="K2965" i="1"/>
  <c r="K2881" i="1"/>
  <c r="M2881" i="1" s="1"/>
  <c r="K2880" i="1"/>
  <c r="K2859" i="1"/>
  <c r="K3041" i="1"/>
  <c r="L3041" i="1" s="1"/>
  <c r="K2997" i="1"/>
  <c r="M2997" i="1" s="1"/>
  <c r="K2923" i="1"/>
  <c r="K2922" i="1"/>
  <c r="K3022" i="1"/>
  <c r="K3021" i="1"/>
  <c r="K3020" i="1"/>
  <c r="K2971" i="1"/>
  <c r="K2970" i="1"/>
  <c r="K2969" i="1"/>
  <c r="M2969" i="1" s="1"/>
  <c r="K2968" i="1"/>
  <c r="K2967" i="1"/>
  <c r="K2835" i="1"/>
  <c r="K3018" i="1"/>
  <c r="K3032" i="1"/>
  <c r="K3031" i="1"/>
  <c r="M3031" i="1" s="1"/>
  <c r="K3029" i="1"/>
  <c r="K2959" i="1"/>
  <c r="K2958" i="1"/>
  <c r="K2943" i="1"/>
  <c r="K2942" i="1"/>
  <c r="K2939" i="1"/>
  <c r="K2938" i="1"/>
  <c r="L2938" i="1" s="1"/>
  <c r="K2941" i="1"/>
  <c r="K2940" i="1"/>
  <c r="K2946" i="1"/>
  <c r="K2947" i="1"/>
  <c r="K2945" i="1"/>
  <c r="K2986" i="1"/>
  <c r="L2986" i="1" s="1"/>
  <c r="K3004" i="1"/>
  <c r="K2930" i="1"/>
  <c r="K2928" i="1"/>
  <c r="M2928" i="1" s="1"/>
  <c r="K2913" i="1"/>
  <c r="K2888" i="1"/>
  <c r="K2873" i="1"/>
  <c r="K2830" i="1"/>
  <c r="K2948" i="1"/>
  <c r="K2964" i="1"/>
  <c r="L2964" i="1" s="1"/>
  <c r="K2963" i="1"/>
  <c r="M2963" i="1" s="1"/>
  <c r="K3015" i="1"/>
  <c r="K2863" i="1"/>
  <c r="K3005" i="1"/>
  <c r="K2936" i="1"/>
  <c r="K2921" i="1"/>
  <c r="K2891" i="1"/>
  <c r="M2891" i="1" s="1"/>
  <c r="K2684" i="1"/>
  <c r="K2683" i="1"/>
  <c r="K2682" i="1"/>
  <c r="M2682" i="1" s="1"/>
  <c r="K2776" i="1"/>
  <c r="M2776" i="1" s="1"/>
  <c r="K2775" i="1"/>
  <c r="K2802" i="1"/>
  <c r="L2802" i="1" s="1"/>
  <c r="K2801" i="1"/>
  <c r="K2800" i="1"/>
  <c r="K2799" i="1"/>
  <c r="K2798" i="1"/>
  <c r="K2797" i="1"/>
  <c r="L2797" i="1" s="1"/>
  <c r="K2548" i="1"/>
  <c r="M2548" i="1" s="1"/>
  <c r="K2547" i="1"/>
  <c r="K2546" i="1"/>
  <c r="M2546" i="1" s="1"/>
  <c r="K2545" i="1"/>
  <c r="K2376" i="1"/>
  <c r="M2376" i="1" s="1"/>
  <c r="K2375" i="1"/>
  <c r="K2374" i="1"/>
  <c r="M2374" i="1" s="1"/>
  <c r="K2373" i="1"/>
  <c r="K2372" i="1"/>
  <c r="M2372" i="1" s="1"/>
  <c r="K2371" i="1"/>
  <c r="K2370" i="1"/>
  <c r="M2370" i="1" s="1"/>
  <c r="J2370" i="1"/>
  <c r="K2369" i="1"/>
  <c r="M2369" i="1" s="1"/>
  <c r="K2368" i="1"/>
  <c r="K2367" i="1"/>
  <c r="K2703" i="1"/>
  <c r="K2702" i="1"/>
  <c r="K2701" i="1"/>
  <c r="M2701" i="1" s="1"/>
  <c r="K2700" i="1"/>
  <c r="M2700" i="1" s="1"/>
  <c r="K2631" i="1"/>
  <c r="K2630" i="1"/>
  <c r="L2630" i="1" s="1"/>
  <c r="K2572" i="1"/>
  <c r="M2572" i="1" s="1"/>
  <c r="K2571" i="1"/>
  <c r="M2571" i="1" s="1"/>
  <c r="K2506" i="1"/>
  <c r="K2505" i="1"/>
  <c r="L2505" i="1" s="1"/>
  <c r="K2504" i="1"/>
  <c r="K2503" i="1"/>
  <c r="M2503" i="1" s="1"/>
  <c r="K2736" i="1"/>
  <c r="K2729" i="1"/>
  <c r="K2728" i="1"/>
  <c r="K2727" i="1"/>
  <c r="K2764" i="1"/>
  <c r="K2763" i="1"/>
  <c r="K2726" i="1"/>
  <c r="K2725" i="1"/>
  <c r="M2725" i="1" s="1"/>
  <c r="K2768" i="1"/>
  <c r="K2765" i="1"/>
  <c r="M2765" i="1" s="1"/>
  <c r="K2730" i="1"/>
  <c r="K2735" i="1"/>
  <c r="M2735" i="1" s="1"/>
  <c r="K2718" i="1"/>
  <c r="K2724" i="1"/>
  <c r="M2724" i="1" s="1"/>
  <c r="K2792" i="1"/>
  <c r="K2790" i="1"/>
  <c r="M2790" i="1" s="1"/>
  <c r="K2808" i="1"/>
  <c r="K2807" i="1"/>
  <c r="M2807" i="1" s="1"/>
  <c r="K2789" i="1"/>
  <c r="K2788" i="1"/>
  <c r="M2788" i="1" s="1"/>
  <c r="K2787" i="1"/>
  <c r="K2812" i="1"/>
  <c r="K2814" i="1"/>
  <c r="M2814" i="1" s="1"/>
  <c r="K2813" i="1"/>
  <c r="M2813" i="1" s="1"/>
  <c r="K2810" i="1"/>
  <c r="K2804" i="1"/>
  <c r="L2804" i="1" s="1"/>
  <c r="K2786" i="1"/>
  <c r="K2784" i="1"/>
  <c r="M2784" i="1" s="1"/>
  <c r="K2785" i="1"/>
  <c r="K2791" i="1"/>
  <c r="M2791" i="1" s="1"/>
  <c r="K2793" i="1"/>
  <c r="K2809" i="1"/>
  <c r="K2782" i="1"/>
  <c r="L2782" i="1" s="1"/>
  <c r="K2781" i="1"/>
  <c r="K2773" i="1"/>
  <c r="K2778" i="1"/>
  <c r="K2777" i="1"/>
  <c r="K2770" i="1"/>
  <c r="M2770" i="1" s="1"/>
  <c r="K2779" i="1"/>
  <c r="K2771" i="1"/>
  <c r="K2772" i="1"/>
  <c r="K2769" i="1"/>
  <c r="M2769" i="1" s="1"/>
  <c r="K2723" i="1"/>
  <c r="K2711" i="1"/>
  <c r="M2711" i="1" s="1"/>
  <c r="K2733" i="1"/>
  <c r="K2767" i="1"/>
  <c r="M2767" i="1" s="1"/>
  <c r="K2742" i="1"/>
  <c r="M2742" i="1" s="1"/>
  <c r="K2741" i="1"/>
  <c r="K2697" i="1"/>
  <c r="K2707" i="1"/>
  <c r="M2707" i="1" s="1"/>
  <c r="K2705" i="1"/>
  <c r="K2694" i="1"/>
  <c r="K2709" i="1"/>
  <c r="M2709" i="1" s="1"/>
  <c r="K2708" i="1"/>
  <c r="M2708" i="1" s="1"/>
  <c r="K2710" i="1"/>
  <c r="K2695" i="1"/>
  <c r="L2695" i="1" s="1"/>
  <c r="K2696" i="1"/>
  <c r="K2693" i="1"/>
  <c r="K2686" i="1"/>
  <c r="L2686" i="1" s="1"/>
  <c r="K2688" i="1"/>
  <c r="M2688" i="1" s="1"/>
  <c r="K2687" i="1"/>
  <c r="K2689" i="1"/>
  <c r="M2689" i="1" s="1"/>
  <c r="K2685" i="1"/>
  <c r="K2681" i="1"/>
  <c r="K2680" i="1"/>
  <c r="M2680" i="1" s="1"/>
  <c r="K2678" i="1"/>
  <c r="K2677" i="1"/>
  <c r="K2676" i="1"/>
  <c r="K2674" i="1"/>
  <c r="K2462" i="1"/>
  <c r="M2462" i="1" s="1"/>
  <c r="K2440" i="1"/>
  <c r="M2440" i="1" s="1"/>
  <c r="K2439" i="1"/>
  <c r="K2811" i="1"/>
  <c r="L2811" i="1" s="1"/>
  <c r="K2796" i="1"/>
  <c r="K2795" i="1"/>
  <c r="M2795" i="1" s="1"/>
  <c r="K2794" i="1"/>
  <c r="K2783" i="1"/>
  <c r="K2806" i="1"/>
  <c r="K2805" i="1"/>
  <c r="M2805" i="1" s="1"/>
  <c r="K2803" i="1"/>
  <c r="K2599" i="1"/>
  <c r="K2598" i="1"/>
  <c r="M2598" i="1" s="1"/>
  <c r="K2597" i="1"/>
  <c r="K2596" i="1"/>
  <c r="K2595" i="1"/>
  <c r="K2594" i="1"/>
  <c r="L2594" i="1" s="1"/>
  <c r="K2586" i="1"/>
  <c r="M2586" i="1" s="1"/>
  <c r="K2740" i="1"/>
  <c r="K2739" i="1"/>
  <c r="M2739" i="1" s="1"/>
  <c r="K2766" i="1"/>
  <c r="K2738" i="1"/>
  <c r="M2738" i="1" s="1"/>
  <c r="K2737" i="1"/>
  <c r="K2747" i="1"/>
  <c r="M2747" i="1" s="1"/>
  <c r="K2746" i="1"/>
  <c r="K2745" i="1"/>
  <c r="M2745" i="1" s="1"/>
  <c r="K2744" i="1"/>
  <c r="K2743" i="1"/>
  <c r="M2743" i="1" s="1"/>
  <c r="K2732" i="1"/>
  <c r="K2731" i="1"/>
  <c r="M2731" i="1" s="1"/>
  <c r="K2717" i="1"/>
  <c r="K2716" i="1"/>
  <c r="M2716" i="1" s="1"/>
  <c r="K2713" i="1"/>
  <c r="K2712" i="1"/>
  <c r="M2712" i="1" s="1"/>
  <c r="K2715" i="1"/>
  <c r="K2714" i="1"/>
  <c r="K2720" i="1"/>
  <c r="K2721" i="1"/>
  <c r="M2721" i="1" s="1"/>
  <c r="K2719" i="1"/>
  <c r="K2762" i="1"/>
  <c r="K2722" i="1"/>
  <c r="L2722" i="1" s="1"/>
  <c r="K2734" i="1"/>
  <c r="M2734" i="1" s="1"/>
  <c r="K2366" i="1"/>
  <c r="M2366" i="1" s="1"/>
  <c r="K2365" i="1"/>
  <c r="K2364" i="1"/>
  <c r="K2363" i="1"/>
  <c r="J2363" i="1"/>
  <c r="K2213" i="1"/>
  <c r="K2212" i="1"/>
  <c r="K2211" i="1"/>
  <c r="M2211" i="1" s="1"/>
  <c r="K2210" i="1"/>
  <c r="K2209" i="1"/>
  <c r="K2208" i="1"/>
  <c r="K2207" i="1"/>
  <c r="M2207" i="1" s="1"/>
  <c r="K2206" i="1"/>
  <c r="K2205" i="1"/>
  <c r="M2205" i="1" s="1"/>
  <c r="K2204" i="1"/>
  <c r="K2774" i="1"/>
  <c r="K2780" i="1"/>
  <c r="M2780" i="1" s="1"/>
  <c r="K2690" i="1"/>
  <c r="K2692" i="1"/>
  <c r="M2692" i="1" s="1"/>
  <c r="K2699" i="1"/>
  <c r="K2698" i="1"/>
  <c r="M2698" i="1" s="1"/>
  <c r="K2706" i="1"/>
  <c r="M2706" i="1" s="1"/>
  <c r="K2704" i="1"/>
  <c r="M2704" i="1" s="1"/>
  <c r="K2691" i="1"/>
  <c r="K2679" i="1"/>
  <c r="M2679" i="1" s="1"/>
  <c r="K2675" i="1"/>
  <c r="K2661" i="1"/>
  <c r="K2660" i="1"/>
  <c r="M2660" i="1" s="1"/>
  <c r="K2670" i="1"/>
  <c r="M2670" i="1" s="1"/>
  <c r="K2669" i="1"/>
  <c r="K2659" i="1"/>
  <c r="L2659" i="1" s="1"/>
  <c r="K2658" i="1"/>
  <c r="M2658" i="1" s="1"/>
  <c r="K2671" i="1"/>
  <c r="K2673" i="1"/>
  <c r="K2668" i="1"/>
  <c r="K2667" i="1"/>
  <c r="K2672" i="1"/>
  <c r="K2662" i="1"/>
  <c r="M2662" i="1" s="1"/>
  <c r="K2663" i="1"/>
  <c r="K2655" i="1"/>
  <c r="M2655" i="1" s="1"/>
  <c r="K2664" i="1"/>
  <c r="K2657" i="1"/>
  <c r="K2656" i="1"/>
  <c r="K2666" i="1"/>
  <c r="K2650" i="1"/>
  <c r="K2654" i="1"/>
  <c r="K2653" i="1"/>
  <c r="K2649" i="1"/>
  <c r="M2649" i="1" s="1"/>
  <c r="K2652" i="1"/>
  <c r="M2652" i="1" s="1"/>
  <c r="K2651" i="1"/>
  <c r="K2645" i="1"/>
  <c r="K2648" i="1"/>
  <c r="K2647" i="1"/>
  <c r="M2647" i="1" s="1"/>
  <c r="K2644" i="1"/>
  <c r="K2646" i="1"/>
  <c r="K2642" i="1"/>
  <c r="K2641" i="1"/>
  <c r="K2643" i="1"/>
  <c r="K2640" i="1"/>
  <c r="K2638" i="1"/>
  <c r="L2638" i="1" s="1"/>
  <c r="K2637" i="1"/>
  <c r="K2636" i="1"/>
  <c r="K2639" i="1"/>
  <c r="M2639" i="1" s="1"/>
  <c r="K2633" i="1"/>
  <c r="L2633" i="1" s="1"/>
  <c r="K2632" i="1"/>
  <c r="M2632" i="1" s="1"/>
  <c r="K2625" i="1"/>
  <c r="K2635" i="1"/>
  <c r="M2635" i="1" s="1"/>
  <c r="K2634" i="1"/>
  <c r="M2634" i="1" s="1"/>
  <c r="K2626" i="1"/>
  <c r="M2626" i="1" s="1"/>
  <c r="K2624" i="1"/>
  <c r="K2627" i="1"/>
  <c r="M2627" i="1" s="1"/>
  <c r="K2622" i="1"/>
  <c r="K2629" i="1"/>
  <c r="K2623" i="1"/>
  <c r="L2623" i="1" s="1"/>
  <c r="K2611" i="1"/>
  <c r="M2611" i="1" s="1"/>
  <c r="K2610" i="1"/>
  <c r="K2618" i="1"/>
  <c r="K2617" i="1"/>
  <c r="K2609" i="1"/>
  <c r="M2609" i="1" s="1"/>
  <c r="K2608" i="1"/>
  <c r="K2620" i="1"/>
  <c r="K2619" i="1"/>
  <c r="L2619" i="1" s="1"/>
  <c r="K2621" i="1"/>
  <c r="M2621" i="1" s="1"/>
  <c r="K2613" i="1"/>
  <c r="M2613" i="1" s="1"/>
  <c r="K2612" i="1"/>
  <c r="K2616" i="1"/>
  <c r="L2616" i="1" s="1"/>
  <c r="K2615" i="1"/>
  <c r="K2604" i="1"/>
  <c r="K2583" i="1"/>
  <c r="K2582" i="1"/>
  <c r="L2582" i="1" s="1"/>
  <c r="K2581" i="1"/>
  <c r="M2581" i="1" s="1"/>
  <c r="K2601" i="1"/>
  <c r="K2579" i="1"/>
  <c r="K2588" i="1"/>
  <c r="M2588" i="1" s="1"/>
  <c r="K2578" i="1"/>
  <c r="K2584" i="1"/>
  <c r="M2584" i="1" s="1"/>
  <c r="K2587" i="1"/>
  <c r="M2587" i="1" s="1"/>
  <c r="K2590" i="1"/>
  <c r="M2590" i="1" s="1"/>
  <c r="K2585" i="1"/>
  <c r="K2589" i="1"/>
  <c r="M2589" i="1" s="1"/>
  <c r="K2577" i="1"/>
  <c r="K2603" i="1"/>
  <c r="K2602" i="1"/>
  <c r="K2600" i="1"/>
  <c r="M2600" i="1" s="1"/>
  <c r="K2593" i="1"/>
  <c r="K2592" i="1"/>
  <c r="K2591" i="1"/>
  <c r="K2580" i="1"/>
  <c r="M2580" i="1" s="1"/>
  <c r="K2605" i="1"/>
  <c r="K2412" i="1"/>
  <c r="K2411" i="1"/>
  <c r="L2411" i="1" s="1"/>
  <c r="K2410" i="1"/>
  <c r="K2409" i="1"/>
  <c r="M2409" i="1" s="1"/>
  <c r="K2408" i="1"/>
  <c r="K2400" i="1"/>
  <c r="L2400" i="1" s="1"/>
  <c r="K2417" i="1"/>
  <c r="L2417" i="1" s="1"/>
  <c r="K2398" i="1"/>
  <c r="K2397" i="1"/>
  <c r="K2396" i="1"/>
  <c r="L2396" i="1" s="1"/>
  <c r="K2395" i="1"/>
  <c r="K2414" i="1"/>
  <c r="K2393" i="1"/>
  <c r="K2402" i="1"/>
  <c r="M2402" i="1" s="1"/>
  <c r="K2392" i="1"/>
  <c r="L2392" i="1" s="1"/>
  <c r="K2420" i="1"/>
  <c r="K2419" i="1"/>
  <c r="K2399" i="1"/>
  <c r="M2399" i="1" s="1"/>
  <c r="K2401" i="1"/>
  <c r="K2403" i="1"/>
  <c r="K2391" i="1"/>
  <c r="K2416" i="1"/>
  <c r="K2415" i="1"/>
  <c r="K2413" i="1"/>
  <c r="M2413" i="1" s="1"/>
  <c r="K2407" i="1"/>
  <c r="M2407" i="1" s="1"/>
  <c r="K2406" i="1"/>
  <c r="K2405" i="1"/>
  <c r="K2394" i="1"/>
  <c r="K2404" i="1"/>
  <c r="K2418" i="1"/>
  <c r="K2232" i="1"/>
  <c r="K2251" i="1"/>
  <c r="M2251" i="1" s="1"/>
  <c r="K2250" i="1"/>
  <c r="K2249" i="1"/>
  <c r="M2249" i="1" s="1"/>
  <c r="K2248" i="1"/>
  <c r="K2239" i="1"/>
  <c r="K2256" i="1"/>
  <c r="K2237" i="1"/>
  <c r="K2236" i="1"/>
  <c r="K2235" i="1"/>
  <c r="M2235" i="1" s="1"/>
  <c r="K2234" i="1"/>
  <c r="K2233" i="1"/>
  <c r="M2233" i="1" s="1"/>
  <c r="K2253" i="1"/>
  <c r="K2231" i="1"/>
  <c r="M2231" i="1" s="1"/>
  <c r="K2241" i="1"/>
  <c r="K2230" i="1"/>
  <c r="M2230" i="1" s="1"/>
  <c r="K2259" i="1"/>
  <c r="L2259" i="1" s="1"/>
  <c r="K2258" i="1"/>
  <c r="M2258" i="1" s="1"/>
  <c r="K2238" i="1"/>
  <c r="K2240" i="1"/>
  <c r="L2240" i="1" s="1"/>
  <c r="K2242" i="1"/>
  <c r="K2247" i="1"/>
  <c r="K2246" i="1"/>
  <c r="K2245" i="1"/>
  <c r="K2229" i="1"/>
  <c r="K2255" i="1"/>
  <c r="L2255" i="1" s="1"/>
  <c r="K2077" i="1"/>
  <c r="K2076" i="1"/>
  <c r="K2075" i="1"/>
  <c r="K2074" i="1"/>
  <c r="K2073" i="1"/>
  <c r="M2073" i="1" s="1"/>
  <c r="K2072" i="1"/>
  <c r="K2064" i="1"/>
  <c r="K2082" i="1"/>
  <c r="K2062" i="1"/>
  <c r="K2061" i="1"/>
  <c r="K2060" i="1"/>
  <c r="K2059" i="1"/>
  <c r="K2079" i="1"/>
  <c r="M2079" i="1" s="1"/>
  <c r="K2056" i="1"/>
  <c r="K2067" i="1"/>
  <c r="L2067" i="1" s="1"/>
  <c r="K2083" i="1"/>
  <c r="M2083" i="1" s="1"/>
  <c r="K2055" i="1"/>
  <c r="M2055" i="1" s="1"/>
  <c r="K2058" i="1"/>
  <c r="K2057" i="1"/>
  <c r="L2057" i="1" s="1"/>
  <c r="K2071" i="1"/>
  <c r="K2070" i="1"/>
  <c r="M2070" i="1" s="1"/>
  <c r="K2069" i="1"/>
  <c r="K2054" i="1"/>
  <c r="L2054" i="1" s="1"/>
  <c r="K2081" i="1"/>
  <c r="L2081" i="1" s="1"/>
  <c r="K2080" i="1"/>
  <c r="K2078" i="1"/>
  <c r="K1906" i="1"/>
  <c r="K1905" i="1"/>
  <c r="K1904" i="1"/>
  <c r="K1903" i="1"/>
  <c r="K1902" i="1"/>
  <c r="L1902" i="1" s="1"/>
  <c r="K1901" i="1"/>
  <c r="M1901" i="1" s="1"/>
  <c r="K1885" i="1"/>
  <c r="K1893" i="1"/>
  <c r="L1893" i="1" s="1"/>
  <c r="K1890" i="1"/>
  <c r="K1889" i="1"/>
  <c r="M1889" i="1" s="1"/>
  <c r="K1888" i="1"/>
  <c r="K1911" i="1"/>
  <c r="L1911" i="1" s="1"/>
  <c r="K1887" i="1"/>
  <c r="K1908" i="1"/>
  <c r="K1886" i="1"/>
  <c r="K1896" i="1"/>
  <c r="L1896" i="1" s="1"/>
  <c r="K1895" i="1"/>
  <c r="K1900" i="1"/>
  <c r="K1899" i="1"/>
  <c r="M1899" i="1" s="1"/>
  <c r="K1898" i="1"/>
  <c r="L1898" i="1" s="1"/>
  <c r="K1884" i="1"/>
  <c r="M1884" i="1" s="1"/>
  <c r="K1910" i="1"/>
  <c r="M1910" i="1" s="1"/>
  <c r="K1909" i="1"/>
  <c r="K1907" i="1"/>
  <c r="K1892" i="1"/>
  <c r="K1735" i="1"/>
  <c r="K1734" i="1"/>
  <c r="K1733" i="1"/>
  <c r="L1733" i="1" s="1"/>
  <c r="K1732" i="1"/>
  <c r="K1731" i="1"/>
  <c r="K1730" i="1"/>
  <c r="M1730" i="1" s="1"/>
  <c r="K1744" i="1"/>
  <c r="M1744" i="1" s="1"/>
  <c r="K1743" i="1"/>
  <c r="L1743" i="1" s="1"/>
  <c r="K1720" i="1"/>
  <c r="K1723" i="1"/>
  <c r="M1723" i="1" s="1"/>
  <c r="K1726" i="1"/>
  <c r="K1724" i="1"/>
  <c r="M1724" i="1" s="1"/>
  <c r="K1715" i="1"/>
  <c r="M1715" i="1" s="1"/>
  <c r="K1722" i="1"/>
  <c r="K1719" i="1"/>
  <c r="K1718" i="1"/>
  <c r="L1718" i="1" s="1"/>
  <c r="K1717" i="1"/>
  <c r="K1740" i="1"/>
  <c r="K1741" i="1"/>
  <c r="K1737" i="1"/>
  <c r="K1716" i="1"/>
  <c r="M1716" i="1" s="1"/>
  <c r="K1725" i="1"/>
  <c r="K1729" i="1"/>
  <c r="K1728" i="1"/>
  <c r="M1728" i="1" s="1"/>
  <c r="K1727" i="1"/>
  <c r="K1714" i="1"/>
  <c r="K1739" i="1"/>
  <c r="K1738" i="1"/>
  <c r="L1738" i="1" s="1"/>
  <c r="K1736" i="1"/>
  <c r="M1736" i="1" s="1"/>
  <c r="K1721" i="1"/>
  <c r="K1545" i="1"/>
  <c r="K1544" i="1"/>
  <c r="K1543" i="1"/>
  <c r="K1542" i="1"/>
  <c r="M1542" i="1" s="1"/>
  <c r="K1541" i="1"/>
  <c r="K1540" i="1"/>
  <c r="M1540" i="1" s="1"/>
  <c r="K1525" i="1"/>
  <c r="M1525" i="1" s="1"/>
  <c r="K1535" i="1"/>
  <c r="K1549" i="1"/>
  <c r="K1529" i="1"/>
  <c r="K1528" i="1"/>
  <c r="K1534" i="1"/>
  <c r="M1534" i="1" s="1"/>
  <c r="H1534" i="1"/>
  <c r="K1526" i="1"/>
  <c r="M1526" i="1" s="1"/>
  <c r="K1532" i="1"/>
  <c r="L1532" i="1" s="1"/>
  <c r="K1531" i="1"/>
  <c r="M1531" i="1" s="1"/>
  <c r="K1530" i="1"/>
  <c r="K1551" i="1"/>
  <c r="M1551" i="1" s="1"/>
  <c r="K1533" i="1"/>
  <c r="L1533" i="1" s="1"/>
  <c r="K1536" i="1"/>
  <c r="L1536" i="1" s="1"/>
  <c r="K1524" i="1"/>
  <c r="M1524" i="1" s="1"/>
  <c r="K1548" i="1"/>
  <c r="M1548" i="1" s="1"/>
  <c r="K1539" i="1"/>
  <c r="L1539" i="1" s="1"/>
  <c r="K1538" i="1"/>
  <c r="M1538" i="1" s="1"/>
  <c r="K1537" i="1"/>
  <c r="K1527" i="1"/>
  <c r="M1527" i="1" s="1"/>
  <c r="K1546" i="1"/>
  <c r="L1546" i="1" s="1"/>
  <c r="K1547" i="1"/>
  <c r="L1547" i="1" s="1"/>
  <c r="K1552" i="1"/>
  <c r="M1552" i="1" s="1"/>
  <c r="K1377" i="1"/>
  <c r="L1377" i="1" s="1"/>
  <c r="K1376" i="1"/>
  <c r="M1376" i="1" s="1"/>
  <c r="K1375" i="1"/>
  <c r="K1374" i="1"/>
  <c r="M1374" i="1" s="1"/>
  <c r="K1373" i="1"/>
  <c r="L1373" i="1" s="1"/>
  <c r="K1372" i="1"/>
  <c r="L1372" i="1" s="1"/>
  <c r="K1358" i="1"/>
  <c r="M1358" i="1" s="1"/>
  <c r="K1381" i="1"/>
  <c r="K1363" i="1"/>
  <c r="L1363" i="1" s="1"/>
  <c r="K1362" i="1"/>
  <c r="K1361" i="1"/>
  <c r="K1360" i="1"/>
  <c r="M1360" i="1" s="1"/>
  <c r="K1366" i="1"/>
  <c r="H1366" i="1"/>
  <c r="K1359" i="1"/>
  <c r="K1367" i="1"/>
  <c r="K1384" i="1"/>
  <c r="K1383" i="1"/>
  <c r="K1364" i="1"/>
  <c r="M1364" i="1" s="1"/>
  <c r="K1365" i="1"/>
  <c r="K1368" i="1"/>
  <c r="K1380" i="1"/>
  <c r="K1357" i="1"/>
  <c r="K1371" i="1"/>
  <c r="M1371" i="1" s="1"/>
  <c r="K1370" i="1"/>
  <c r="K1369" i="1"/>
  <c r="L1369" i="1" s="1"/>
  <c r="K1378" i="1"/>
  <c r="M1378" i="1" s="1"/>
  <c r="K1379" i="1"/>
  <c r="K1188" i="1"/>
  <c r="K1197" i="1"/>
  <c r="K1192" i="1"/>
  <c r="K1211" i="1"/>
  <c r="L1211" i="1" s="1"/>
  <c r="K1196" i="1"/>
  <c r="M1196" i="1" s="1"/>
  <c r="K1189" i="1"/>
  <c r="K1214" i="1"/>
  <c r="K1194" i="1"/>
  <c r="K1193" i="1"/>
  <c r="L1193" i="1" s="1"/>
  <c r="K1213" i="1"/>
  <c r="K1195" i="1"/>
  <c r="K1198" i="1"/>
  <c r="M1198" i="1" s="1"/>
  <c r="K1191" i="1"/>
  <c r="K1207" i="1"/>
  <c r="K1206" i="1"/>
  <c r="K1205" i="1"/>
  <c r="K1210" i="1"/>
  <c r="K1186" i="1"/>
  <c r="K1190" i="1"/>
  <c r="L1190" i="1" s="1"/>
  <c r="K1208" i="1"/>
  <c r="M1208" i="1" s="1"/>
  <c r="K1209" i="1"/>
  <c r="K1187" i="1"/>
  <c r="K1204" i="1"/>
  <c r="L1204" i="1" s="1"/>
  <c r="K1203" i="1"/>
  <c r="M1203" i="1" s="1"/>
  <c r="K1202" i="1"/>
  <c r="K1201" i="1"/>
  <c r="M1201" i="1" s="1"/>
  <c r="K1200" i="1"/>
  <c r="K1199" i="1"/>
  <c r="M1199" i="1" s="1"/>
  <c r="K1034" i="1"/>
  <c r="M1034" i="1" s="1"/>
  <c r="K1033" i="1"/>
  <c r="M1033" i="1" s="1"/>
  <c r="K1032" i="1"/>
  <c r="L1032" i="1" s="1"/>
  <c r="K1031" i="1"/>
  <c r="M1031" i="1" s="1"/>
  <c r="K1030" i="1"/>
  <c r="K1029" i="1"/>
  <c r="M1029" i="1" s="1"/>
  <c r="K1041" i="1"/>
  <c r="K1024" i="1"/>
  <c r="M1024" i="1" s="1"/>
  <c r="K1021" i="1"/>
  <c r="M1021" i="1" s="1"/>
  <c r="K1018" i="1"/>
  <c r="L1018" i="1" s="1"/>
  <c r="K1017" i="1"/>
  <c r="L1017" i="1" s="1"/>
  <c r="K1016" i="1"/>
  <c r="M1016" i="1" s="1"/>
  <c r="K2530" i="1"/>
  <c r="M2530" i="1" s="1"/>
  <c r="K2529" i="1"/>
  <c r="K2528" i="1"/>
  <c r="L2528" i="1" s="1"/>
  <c r="K2560" i="1"/>
  <c r="M2560" i="1" s="1"/>
  <c r="K2527" i="1"/>
  <c r="K2526" i="1"/>
  <c r="M2526" i="1" s="1"/>
  <c r="K2562" i="1"/>
  <c r="K2561" i="1"/>
  <c r="M2561" i="1" s="1"/>
  <c r="K2531" i="1"/>
  <c r="H2531" i="1"/>
  <c r="K2534" i="1"/>
  <c r="K2521" i="1"/>
  <c r="L2521" i="1" s="1"/>
  <c r="K2535" i="1"/>
  <c r="M2535" i="1" s="1"/>
  <c r="K2513" i="1"/>
  <c r="K2564" i="1"/>
  <c r="K2563" i="1"/>
  <c r="K2539" i="1"/>
  <c r="M2539" i="1" s="1"/>
  <c r="K2538" i="1"/>
  <c r="M2538" i="1" s="1"/>
  <c r="K2520" i="1"/>
  <c r="K2533" i="1"/>
  <c r="M2533" i="1" s="1"/>
  <c r="K2532" i="1"/>
  <c r="M2532" i="1" s="1"/>
  <c r="K2519" i="1"/>
  <c r="K2518" i="1"/>
  <c r="K2515" i="1"/>
  <c r="M2515" i="1" s="1"/>
  <c r="K2514" i="1"/>
  <c r="K2517" i="1"/>
  <c r="K2516" i="1"/>
  <c r="M2516" i="1" s="1"/>
  <c r="K2523" i="1"/>
  <c r="K2524" i="1"/>
  <c r="M2524" i="1" s="1"/>
  <c r="K2522" i="1"/>
  <c r="K2559" i="1"/>
  <c r="M2559" i="1" s="1"/>
  <c r="H2559" i="1"/>
  <c r="K2525" i="1"/>
  <c r="M2525" i="1" s="1"/>
  <c r="K2537" i="1"/>
  <c r="K2544" i="1"/>
  <c r="M2544" i="1" s="1"/>
  <c r="K2543" i="1"/>
  <c r="K2542" i="1"/>
  <c r="M2542" i="1" s="1"/>
  <c r="K2541" i="1"/>
  <c r="M2541" i="1" s="1"/>
  <c r="K2540" i="1"/>
  <c r="M2540" i="1" s="1"/>
  <c r="K2536" i="1"/>
  <c r="M2536" i="1" s="1"/>
  <c r="K2203" i="1"/>
  <c r="K2202" i="1"/>
  <c r="K2201" i="1"/>
  <c r="L2201" i="1" s="1"/>
  <c r="K2200" i="1"/>
  <c r="K2039" i="1"/>
  <c r="K2038" i="1"/>
  <c r="K2037" i="1"/>
  <c r="K2349" i="1"/>
  <c r="M2349" i="1" s="1"/>
  <c r="K2348" i="1"/>
  <c r="M2348" i="1" s="1"/>
  <c r="K2347" i="1"/>
  <c r="K2378" i="1"/>
  <c r="K2346" i="1"/>
  <c r="L2346" i="1" s="1"/>
  <c r="K2345" i="1"/>
  <c r="M2345" i="1" s="1"/>
  <c r="K2380" i="1"/>
  <c r="K2379" i="1"/>
  <c r="K2350" i="1"/>
  <c r="M2350" i="1" s="1"/>
  <c r="H2350" i="1"/>
  <c r="K2353" i="1"/>
  <c r="M2353" i="1" s="1"/>
  <c r="K2341" i="1"/>
  <c r="M2341" i="1" s="1"/>
  <c r="K2354" i="1"/>
  <c r="K2334" i="1"/>
  <c r="M2334" i="1" s="1"/>
  <c r="K2357" i="1"/>
  <c r="K2352" i="1"/>
  <c r="M2352" i="1" s="1"/>
  <c r="K2351" i="1"/>
  <c r="K2340" i="1"/>
  <c r="L2340" i="1" s="1"/>
  <c r="K2339" i="1"/>
  <c r="M2339" i="1" s="1"/>
  <c r="K2336" i="1"/>
  <c r="M2336" i="1" s="1"/>
  <c r="K2335" i="1"/>
  <c r="K2338" i="1"/>
  <c r="M2338" i="1" s="1"/>
  <c r="K2337" i="1"/>
  <c r="M2337" i="1" s="1"/>
  <c r="K2343" i="1"/>
  <c r="M2343" i="1" s="1"/>
  <c r="K2344" i="1"/>
  <c r="L2344" i="1" s="1"/>
  <c r="K2342" i="1"/>
  <c r="L2342" i="1" s="1"/>
  <c r="K2377" i="1"/>
  <c r="M2377" i="1" s="1"/>
  <c r="H2377" i="1"/>
  <c r="K2356" i="1"/>
  <c r="K2362" i="1"/>
  <c r="M2362" i="1" s="1"/>
  <c r="K2361" i="1"/>
  <c r="K2360" i="1"/>
  <c r="M2360" i="1" s="1"/>
  <c r="K2359" i="1"/>
  <c r="M2359" i="1" s="1"/>
  <c r="K2358" i="1"/>
  <c r="M2358" i="1" s="1"/>
  <c r="K2355" i="1"/>
  <c r="L2355" i="1" s="1"/>
  <c r="K2036" i="1"/>
  <c r="K2035" i="1"/>
  <c r="M2035" i="1" s="1"/>
  <c r="K2034" i="1"/>
  <c r="M2034" i="1" s="1"/>
  <c r="K2033" i="1"/>
  <c r="K2032" i="1"/>
  <c r="L2032" i="1" s="1"/>
  <c r="K2031" i="1"/>
  <c r="M2031" i="1" s="1"/>
  <c r="K2030" i="1"/>
  <c r="M2030" i="1" s="1"/>
  <c r="K2029" i="1"/>
  <c r="L2029" i="1" s="1"/>
  <c r="K2028" i="1"/>
  <c r="L2028" i="1" s="1"/>
  <c r="K2027" i="1"/>
  <c r="K2026" i="1"/>
  <c r="M2026" i="1" s="1"/>
  <c r="K1869" i="1"/>
  <c r="K1868" i="1"/>
  <c r="L1868" i="1" s="1"/>
  <c r="K1867" i="1"/>
  <c r="M1867" i="1" s="1"/>
  <c r="K1866" i="1"/>
  <c r="K1865" i="1"/>
  <c r="L1865" i="1" s="1"/>
  <c r="K1864" i="1"/>
  <c r="K1863" i="1"/>
  <c r="M1863" i="1" s="1"/>
  <c r="K1862" i="1"/>
  <c r="M1862" i="1" s="1"/>
  <c r="K2184" i="1"/>
  <c r="K2186" i="1"/>
  <c r="M2186" i="1" s="1"/>
  <c r="K2185" i="1"/>
  <c r="M2185" i="1" s="1"/>
  <c r="K2215" i="1"/>
  <c r="M2215" i="1" s="1"/>
  <c r="K2183" i="1"/>
  <c r="M2183" i="1" s="1"/>
  <c r="K2182" i="1"/>
  <c r="M2182" i="1" s="1"/>
  <c r="K2217" i="1"/>
  <c r="L2217" i="1" s="1"/>
  <c r="K2216" i="1"/>
  <c r="L2216" i="1" s="1"/>
  <c r="K2187" i="1"/>
  <c r="M2187" i="1" s="1"/>
  <c r="H2187" i="1"/>
  <c r="K2190" i="1"/>
  <c r="M2190" i="1" s="1"/>
  <c r="K2176" i="1"/>
  <c r="M2176" i="1" s="1"/>
  <c r="K2191" i="1"/>
  <c r="K2169" i="1"/>
  <c r="L2169" i="1" s="1"/>
  <c r="K2181" i="1"/>
  <c r="M2181" i="1" s="1"/>
  <c r="K2180" i="1"/>
  <c r="M2180" i="1" s="1"/>
  <c r="K2189" i="1"/>
  <c r="K2188" i="1"/>
  <c r="M2188" i="1" s="1"/>
  <c r="K2175" i="1"/>
  <c r="M2175" i="1" s="1"/>
  <c r="K2174" i="1"/>
  <c r="K2171" i="1"/>
  <c r="L2171" i="1" s="1"/>
  <c r="K2170" i="1"/>
  <c r="M2170" i="1" s="1"/>
  <c r="K2173" i="1"/>
  <c r="M2173" i="1" s="1"/>
  <c r="K2172" i="1"/>
  <c r="M2172" i="1" s="1"/>
  <c r="K2178" i="1"/>
  <c r="K2179" i="1"/>
  <c r="M2179" i="1" s="1"/>
  <c r="K2177" i="1"/>
  <c r="M2177" i="1" s="1"/>
  <c r="K2214" i="1"/>
  <c r="H2214" i="1"/>
  <c r="K1861" i="1"/>
  <c r="M1861" i="1" s="1"/>
  <c r="K1860" i="1"/>
  <c r="L1860" i="1" s="1"/>
  <c r="K1859" i="1"/>
  <c r="M1859" i="1" s="1"/>
  <c r="K1858" i="1"/>
  <c r="M1858" i="1" s="1"/>
  <c r="K1857" i="1"/>
  <c r="M1857" i="1" s="1"/>
  <c r="K1856" i="1"/>
  <c r="L1856" i="1" s="1"/>
  <c r="K1692" i="1"/>
  <c r="M1692" i="1" s="1"/>
  <c r="K1691" i="1"/>
  <c r="M1691" i="1" s="1"/>
  <c r="K1690" i="1"/>
  <c r="M1690" i="1" s="1"/>
  <c r="K1689" i="1"/>
  <c r="L1689" i="1" s="1"/>
  <c r="K1688" i="1"/>
  <c r="M1688" i="1" s="1"/>
  <c r="K1687" i="1"/>
  <c r="M1687" i="1" s="1"/>
  <c r="K1686" i="1"/>
  <c r="M1686" i="1" s="1"/>
  <c r="K1685" i="1"/>
  <c r="L1685" i="1" s="1"/>
  <c r="K2010" i="1"/>
  <c r="M2010" i="1" s="1"/>
  <c r="K2008" i="1"/>
  <c r="M2008" i="1" s="1"/>
  <c r="K2009" i="1"/>
  <c r="M2009" i="1" s="1"/>
  <c r="K2041" i="1"/>
  <c r="L2041" i="1" s="1"/>
  <c r="K2007" i="1"/>
  <c r="M2007" i="1" s="1"/>
  <c r="K2006" i="1"/>
  <c r="M2006" i="1" s="1"/>
  <c r="K2043" i="1"/>
  <c r="M2043" i="1" s="1"/>
  <c r="K2042" i="1"/>
  <c r="L2042" i="1" s="1"/>
  <c r="K2011" i="1"/>
  <c r="M2011" i="1" s="1"/>
  <c r="H2011" i="1"/>
  <c r="K2014" i="1"/>
  <c r="M2014" i="1" s="1"/>
  <c r="K2001" i="1"/>
  <c r="M2001" i="1" s="1"/>
  <c r="K1994" i="1"/>
  <c r="K2015" i="1"/>
  <c r="L2015" i="1" s="1"/>
  <c r="K2020" i="1"/>
  <c r="M2020" i="1" s="1"/>
  <c r="K2019" i="1"/>
  <c r="M2019" i="1" s="1"/>
  <c r="K2005" i="1"/>
  <c r="L2005" i="1" s="1"/>
  <c r="K2025" i="1"/>
  <c r="K2024" i="1"/>
  <c r="M2024" i="1" s="1"/>
  <c r="K2023" i="1"/>
  <c r="M2023" i="1" s="1"/>
  <c r="K2022" i="1"/>
  <c r="K2021" i="1"/>
  <c r="M2021" i="1" s="1"/>
  <c r="K2013" i="1"/>
  <c r="M2013" i="1" s="1"/>
  <c r="K2012" i="1"/>
  <c r="M2012" i="1" s="1"/>
  <c r="K2000" i="1"/>
  <c r="L2000" i="1" s="1"/>
  <c r="K1999" i="1"/>
  <c r="K1996" i="1"/>
  <c r="M1996" i="1" s="1"/>
  <c r="K1995" i="1"/>
  <c r="M1995" i="1" s="1"/>
  <c r="K1998" i="1"/>
  <c r="M1998" i="1" s="1"/>
  <c r="K1997" i="1"/>
  <c r="L1997" i="1" s="1"/>
  <c r="K2003" i="1"/>
  <c r="M2003" i="1" s="1"/>
  <c r="K2004" i="1"/>
  <c r="M2004" i="1" s="1"/>
  <c r="K2002" i="1"/>
  <c r="M2002" i="1" s="1"/>
  <c r="K2040" i="1"/>
  <c r="K2018" i="1"/>
  <c r="M2018" i="1" s="1"/>
  <c r="K2017" i="1"/>
  <c r="M2017" i="1" s="1"/>
  <c r="K2016" i="1"/>
  <c r="M2016" i="1" s="1"/>
  <c r="K1684" i="1"/>
  <c r="M1684" i="1" s="1"/>
  <c r="K1683" i="1"/>
  <c r="M1683" i="1" s="1"/>
  <c r="K1682" i="1"/>
  <c r="M1682" i="1" s="1"/>
  <c r="K1681" i="1"/>
  <c r="M1681" i="1" s="1"/>
  <c r="K1680" i="1"/>
  <c r="K1679" i="1"/>
  <c r="M1679" i="1" s="1"/>
  <c r="K1507" i="1"/>
  <c r="M1507" i="1" s="1"/>
  <c r="K1506" i="1"/>
  <c r="M1506" i="1" s="1"/>
  <c r="K1505" i="1"/>
  <c r="L1505" i="1" s="1"/>
  <c r="K1504" i="1"/>
  <c r="M1504" i="1" s="1"/>
  <c r="K1503" i="1"/>
  <c r="M1503" i="1" s="1"/>
  <c r="K1502" i="1"/>
  <c r="M1502" i="1" s="1"/>
  <c r="K1501" i="1"/>
  <c r="K1500" i="1"/>
  <c r="M1500" i="1" s="1"/>
  <c r="K1825" i="1"/>
  <c r="M1825" i="1" s="1"/>
  <c r="K1848" i="1"/>
  <c r="M1848" i="1" s="1"/>
  <c r="K1840" i="1"/>
  <c r="M1840" i="1" s="1"/>
  <c r="K1842" i="1"/>
  <c r="M1842" i="1" s="1"/>
  <c r="K1841" i="1"/>
  <c r="M1841" i="1" s="1"/>
  <c r="K1874" i="1"/>
  <c r="M1874" i="1" s="1"/>
  <c r="K1873" i="1"/>
  <c r="K1833" i="1"/>
  <c r="M1833" i="1" s="1"/>
  <c r="K1843" i="1"/>
  <c r="M1843" i="1" s="1"/>
  <c r="K1847" i="1"/>
  <c r="M1847" i="1" s="1"/>
  <c r="K1871" i="1"/>
  <c r="L1871" i="1" s="1"/>
  <c r="K1839" i="1"/>
  <c r="M1839" i="1" s="1"/>
  <c r="K1838" i="1"/>
  <c r="M1838" i="1" s="1"/>
  <c r="K1837" i="1"/>
  <c r="M1837" i="1" s="1"/>
  <c r="K1850" i="1"/>
  <c r="M1850" i="1" s="1"/>
  <c r="K1849" i="1"/>
  <c r="M1849" i="1" s="1"/>
  <c r="K1855" i="1"/>
  <c r="M1855" i="1" s="1"/>
  <c r="K1854" i="1"/>
  <c r="M1854" i="1" s="1"/>
  <c r="K1853" i="1"/>
  <c r="M1853" i="1" s="1"/>
  <c r="K1852" i="1"/>
  <c r="M1852" i="1" s="1"/>
  <c r="K1851" i="1"/>
  <c r="K1831" i="1"/>
  <c r="M1831" i="1" s="1"/>
  <c r="K1846" i="1"/>
  <c r="M1846" i="1" s="1"/>
  <c r="K1845" i="1"/>
  <c r="M1845" i="1" s="1"/>
  <c r="K1832" i="1"/>
  <c r="L1832" i="1" s="1"/>
  <c r="K1830" i="1"/>
  <c r="M1830" i="1" s="1"/>
  <c r="K1827" i="1"/>
  <c r="M1827" i="1" s="1"/>
  <c r="K1826" i="1"/>
  <c r="M1826" i="1" s="1"/>
  <c r="K1829" i="1"/>
  <c r="L1829" i="1" s="1"/>
  <c r="K1828" i="1"/>
  <c r="M1828" i="1" s="1"/>
  <c r="K1835" i="1"/>
  <c r="M1835" i="1" s="1"/>
  <c r="K1836" i="1"/>
  <c r="M1836" i="1" s="1"/>
  <c r="K1834" i="1"/>
  <c r="L1834" i="1" s="1"/>
  <c r="K1870" i="1"/>
  <c r="M1870" i="1" s="1"/>
  <c r="H1870" i="1"/>
  <c r="K1844" i="1"/>
  <c r="M1844" i="1" s="1"/>
  <c r="K1872" i="1"/>
  <c r="M1872" i="1" s="1"/>
  <c r="K1499" i="1"/>
  <c r="L1499" i="1" s="1"/>
  <c r="K1498" i="1"/>
  <c r="M1498" i="1" s="1"/>
  <c r="K1497" i="1"/>
  <c r="M1497" i="1" s="1"/>
  <c r="K1496" i="1"/>
  <c r="M1496" i="1" s="1"/>
  <c r="K1495" i="1"/>
  <c r="L1495" i="1" s="1"/>
  <c r="K1494" i="1"/>
  <c r="M1494" i="1" s="1"/>
  <c r="K1336" i="1"/>
  <c r="M1336" i="1" s="1"/>
  <c r="K1335" i="1"/>
  <c r="M1335" i="1" s="1"/>
  <c r="K1334" i="1"/>
  <c r="L1334" i="1" s="1"/>
  <c r="K1333" i="1"/>
  <c r="M1333" i="1" s="1"/>
  <c r="K1332" i="1"/>
  <c r="M1332" i="1" s="1"/>
  <c r="K1331" i="1"/>
  <c r="M1331" i="1" s="1"/>
  <c r="K1330" i="1"/>
  <c r="L1330" i="1" s="1"/>
  <c r="K1329" i="1"/>
  <c r="M1329" i="1" s="1"/>
  <c r="K1667" i="1"/>
  <c r="M1667" i="1" s="1"/>
  <c r="K1641" i="1"/>
  <c r="M1641" i="1" s="1"/>
  <c r="K1662" i="1"/>
  <c r="H1662" i="1"/>
  <c r="K1650" i="1"/>
  <c r="K1666" i="1"/>
  <c r="M1666" i="1" s="1"/>
  <c r="K1661" i="1"/>
  <c r="M1661" i="1" s="1"/>
  <c r="K1696" i="1"/>
  <c r="K1698" i="1"/>
  <c r="L1698" i="1" s="1"/>
  <c r="K1660" i="1"/>
  <c r="M1660" i="1" s="1"/>
  <c r="K1658" i="1"/>
  <c r="M1658" i="1" s="1"/>
  <c r="K1657" i="1"/>
  <c r="M1657" i="1" s="1"/>
  <c r="K1656" i="1"/>
  <c r="K1694" i="1"/>
  <c r="M1694" i="1" s="1"/>
  <c r="K1695" i="1"/>
  <c r="M1695" i="1" s="1"/>
  <c r="K1654" i="1"/>
  <c r="K1659" i="1"/>
  <c r="L1659" i="1" s="1"/>
  <c r="K1673" i="1"/>
  <c r="M1673" i="1" s="1"/>
  <c r="K1672" i="1"/>
  <c r="M1672" i="1" s="1"/>
  <c r="K1671" i="1"/>
  <c r="M1671" i="1" s="1"/>
  <c r="K1644" i="1"/>
  <c r="K1643" i="1"/>
  <c r="M1643" i="1" s="1"/>
  <c r="K1642" i="1"/>
  <c r="M1642" i="1" s="1"/>
  <c r="K1670" i="1"/>
  <c r="K1655" i="1"/>
  <c r="M1655" i="1" s="1"/>
  <c r="K1669" i="1"/>
  <c r="M1669" i="1" s="1"/>
  <c r="K1668" i="1"/>
  <c r="M1668" i="1" s="1"/>
  <c r="K1678" i="1"/>
  <c r="K1677" i="1"/>
  <c r="M1677" i="1" s="1"/>
  <c r="K1676" i="1"/>
  <c r="M1676" i="1" s="1"/>
  <c r="K1675" i="1"/>
  <c r="K1674" i="1"/>
  <c r="L1674" i="1" s="1"/>
  <c r="K1648" i="1"/>
  <c r="M1648" i="1" s="1"/>
  <c r="K1647" i="1"/>
  <c r="M1647" i="1" s="1"/>
  <c r="K1693" i="1"/>
  <c r="M1693" i="1" s="1"/>
  <c r="H1693" i="1"/>
  <c r="K1664" i="1"/>
  <c r="M1664" i="1" s="1"/>
  <c r="K1665" i="1"/>
  <c r="L1665" i="1" s="1"/>
  <c r="K1646" i="1"/>
  <c r="M1646" i="1" s="1"/>
  <c r="K1663" i="1"/>
  <c r="M1663" i="1" s="1"/>
  <c r="K1649" i="1"/>
  <c r="M1649" i="1" s="1"/>
  <c r="K1645" i="1"/>
  <c r="L1645" i="1" s="1"/>
  <c r="K1652" i="1"/>
  <c r="M1652" i="1" s="1"/>
  <c r="K1653" i="1"/>
  <c r="M1653" i="1" s="1"/>
  <c r="K1651" i="1"/>
  <c r="M1651" i="1" s="1"/>
  <c r="K1697" i="1"/>
  <c r="L1697" i="1" s="1"/>
  <c r="K1471" i="1"/>
  <c r="M1471" i="1" s="1"/>
  <c r="K1465" i="1"/>
  <c r="M1465" i="1" s="1"/>
  <c r="K1328" i="1"/>
  <c r="M1328" i="1" s="1"/>
  <c r="K1327" i="1"/>
  <c r="L1327" i="1" s="1"/>
  <c r="K1326" i="1"/>
  <c r="M1326" i="1" s="1"/>
  <c r="K1325" i="1"/>
  <c r="M1325" i="1" s="1"/>
  <c r="K1324" i="1"/>
  <c r="M1324" i="1" s="1"/>
  <c r="K1323" i="1"/>
  <c r="L1323" i="1" s="1"/>
  <c r="K1167" i="1"/>
  <c r="M1167" i="1" s="1"/>
  <c r="K1166" i="1"/>
  <c r="M1166" i="1" s="1"/>
  <c r="K1165" i="1"/>
  <c r="M1165" i="1" s="1"/>
  <c r="K1164" i="1"/>
  <c r="L1164" i="1" s="1"/>
  <c r="K1163" i="1"/>
  <c r="M1163" i="1" s="1"/>
  <c r="K1162" i="1"/>
  <c r="M1162" i="1" s="1"/>
  <c r="K1161" i="1"/>
  <c r="M1161" i="1" s="1"/>
  <c r="K1160" i="1"/>
  <c r="L1160" i="1" s="1"/>
  <c r="K1509" i="1"/>
  <c r="M1509" i="1" s="1"/>
  <c r="K1461" i="1"/>
  <c r="M1461" i="1" s="1"/>
  <c r="K1486" i="1"/>
  <c r="M1486" i="1" s="1"/>
  <c r="K1477" i="1"/>
  <c r="L1477" i="1" s="1"/>
  <c r="K1510" i="1"/>
  <c r="M1510" i="1" s="1"/>
  <c r="K1483" i="1"/>
  <c r="M1483" i="1" s="1"/>
  <c r="H1483" i="1"/>
  <c r="K1485" i="1"/>
  <c r="M1485" i="1" s="1"/>
  <c r="K1472" i="1"/>
  <c r="K1482" i="1"/>
  <c r="M1482" i="1" s="1"/>
  <c r="K1478" i="1"/>
  <c r="M1478" i="1" s="1"/>
  <c r="K1481" i="1"/>
  <c r="M1481" i="1" s="1"/>
  <c r="K1480" i="1"/>
  <c r="M1480" i="1" s="1"/>
  <c r="K1479" i="1"/>
  <c r="M1479" i="1" s="1"/>
  <c r="K1488" i="1"/>
  <c r="M1488" i="1" s="1"/>
  <c r="K1511" i="1"/>
  <c r="M1511" i="1" s="1"/>
  <c r="K1462" i="1"/>
  <c r="M1462" i="1" s="1"/>
  <c r="K1487" i="1"/>
  <c r="M1487" i="1" s="1"/>
  <c r="K1470" i="1"/>
  <c r="K1476" i="1"/>
  <c r="M1476" i="1" s="1"/>
  <c r="K1466" i="1"/>
  <c r="M1466" i="1" s="1"/>
  <c r="K1484" i="1"/>
  <c r="M1484" i="1" s="1"/>
  <c r="K1469" i="1"/>
  <c r="M1469" i="1" s="1"/>
  <c r="K1464" i="1"/>
  <c r="M1464" i="1" s="1"/>
  <c r="K1463" i="1"/>
  <c r="M1463" i="1" s="1"/>
  <c r="K1468" i="1"/>
  <c r="M1468" i="1" s="1"/>
  <c r="K1467" i="1"/>
  <c r="K1474" i="1"/>
  <c r="M1474" i="1" s="1"/>
  <c r="K1475" i="1"/>
  <c r="M1475" i="1" s="1"/>
  <c r="K1473" i="1"/>
  <c r="M1473" i="1" s="1"/>
  <c r="K1508" i="1"/>
  <c r="H1508" i="1"/>
  <c r="K1493" i="1"/>
  <c r="M1493" i="1" s="1"/>
  <c r="K1492" i="1"/>
  <c r="M1492" i="1" s="1"/>
  <c r="K1491" i="1"/>
  <c r="M1491" i="1" s="1"/>
  <c r="K1490" i="1"/>
  <c r="M1490" i="1" s="1"/>
  <c r="K1489" i="1"/>
  <c r="K1159" i="1"/>
  <c r="M1159" i="1" s="1"/>
  <c r="K1158" i="1"/>
  <c r="M1158" i="1" s="1"/>
  <c r="K1157" i="1"/>
  <c r="M1157" i="1" s="1"/>
  <c r="K1156" i="1"/>
  <c r="M1156" i="1" s="1"/>
  <c r="K1155" i="1"/>
  <c r="M1155" i="1" s="1"/>
  <c r="K1154" i="1"/>
  <c r="M1154" i="1" s="1"/>
  <c r="K998" i="1"/>
  <c r="M998" i="1" s="1"/>
  <c r="K997" i="1"/>
  <c r="K996" i="1"/>
  <c r="M996" i="1" s="1"/>
  <c r="K995" i="1"/>
  <c r="M995" i="1" s="1"/>
  <c r="K994" i="1"/>
  <c r="M994" i="1" s="1"/>
  <c r="K993" i="1"/>
  <c r="M993" i="1" s="1"/>
  <c r="K992" i="1"/>
  <c r="M992" i="1" s="1"/>
  <c r="K991" i="1"/>
  <c r="M991" i="1" s="1"/>
  <c r="K1291" i="1"/>
  <c r="M1291" i="1" s="1"/>
  <c r="K1306" i="1"/>
  <c r="L1306" i="1" s="1"/>
  <c r="K1340" i="1"/>
  <c r="M1340" i="1" s="1"/>
  <c r="K1310" i="1"/>
  <c r="M1310" i="1" s="1"/>
  <c r="K1311" i="1"/>
  <c r="M1311" i="1" s="1"/>
  <c r="K1312" i="1"/>
  <c r="K1342" i="1"/>
  <c r="M1342" i="1" s="1"/>
  <c r="K1341" i="1"/>
  <c r="M1341" i="1" s="1"/>
  <c r="K1313" i="1"/>
  <c r="M1313" i="1" s="1"/>
  <c r="H1313" i="1"/>
  <c r="K1315" i="1"/>
  <c r="M1315" i="1" s="1"/>
  <c r="K1301" i="1"/>
  <c r="M1301" i="1" s="1"/>
  <c r="K1316" i="1"/>
  <c r="L1316" i="1" s="1"/>
  <c r="K1343" i="1"/>
  <c r="M1343" i="1" s="1"/>
  <c r="K1308" i="1"/>
  <c r="M1308" i="1" s="1"/>
  <c r="K1307" i="1"/>
  <c r="M1307" i="1" s="1"/>
  <c r="K1298" i="1"/>
  <c r="K1309" i="1"/>
  <c r="M1309" i="1" s="1"/>
  <c r="K1338" i="1"/>
  <c r="M1338" i="1" s="1"/>
  <c r="K1299" i="1"/>
  <c r="K1305" i="1"/>
  <c r="L1305" i="1" s="1"/>
  <c r="K1317" i="1"/>
  <c r="M1317" i="1" s="1"/>
  <c r="K1300" i="1"/>
  <c r="M1300" i="1" s="1"/>
  <c r="K1322" i="1"/>
  <c r="M1322" i="1" s="1"/>
  <c r="K1321" i="1"/>
  <c r="M1321" i="1" s="1"/>
  <c r="K1320" i="1"/>
  <c r="M1320" i="1" s="1"/>
  <c r="K1337" i="1"/>
  <c r="M1337" i="1" s="1"/>
  <c r="H1337" i="1"/>
  <c r="K1293" i="1"/>
  <c r="M1293" i="1" s="1"/>
  <c r="K1292" i="1"/>
  <c r="K1297" i="1"/>
  <c r="K1294" i="1"/>
  <c r="K1304" i="1"/>
  <c r="M1304" i="1" s="1"/>
  <c r="K1303" i="1"/>
  <c r="K1302" i="1"/>
  <c r="M1302" i="1" s="1"/>
  <c r="K1296" i="1"/>
  <c r="M1296" i="1" s="1"/>
  <c r="K1295" i="1"/>
  <c r="M1295" i="1" s="1"/>
  <c r="K990" i="1"/>
  <c r="K989" i="1"/>
  <c r="L989" i="1" s="1"/>
  <c r="K988" i="1"/>
  <c r="K987" i="1"/>
  <c r="M987" i="1" s="1"/>
  <c r="K986" i="1"/>
  <c r="K985" i="1"/>
  <c r="K824" i="1"/>
  <c r="K823" i="1"/>
  <c r="M823" i="1" s="1"/>
  <c r="K822" i="1"/>
  <c r="K821" i="1"/>
  <c r="M821" i="1" s="1"/>
  <c r="K820" i="1"/>
  <c r="K819" i="1"/>
  <c r="M819" i="1" s="1"/>
  <c r="K818" i="1"/>
  <c r="L818" i="1" s="1"/>
  <c r="K817" i="1"/>
  <c r="M817" i="1" s="1"/>
  <c r="K1123" i="1"/>
  <c r="K1144" i="1"/>
  <c r="M1144" i="1" s="1"/>
  <c r="K1132" i="1"/>
  <c r="M1132" i="1" s="1"/>
  <c r="K1141" i="1"/>
  <c r="L1141" i="1" s="1"/>
  <c r="H1141" i="1"/>
  <c r="K1169" i="1"/>
  <c r="K1137" i="1"/>
  <c r="M1137" i="1" s="1"/>
  <c r="K1171" i="1"/>
  <c r="M1171" i="1" s="1"/>
  <c r="K1143" i="1"/>
  <c r="L1143" i="1" s="1"/>
  <c r="K1173" i="1"/>
  <c r="K1170" i="1"/>
  <c r="M1170" i="1" s="1"/>
  <c r="K1148" i="1"/>
  <c r="M1148" i="1" s="1"/>
  <c r="K1147" i="1"/>
  <c r="M1147" i="1" s="1"/>
  <c r="K1140" i="1"/>
  <c r="K1139" i="1"/>
  <c r="K1136" i="1"/>
  <c r="M1136" i="1" s="1"/>
  <c r="K1130" i="1"/>
  <c r="K1146" i="1"/>
  <c r="M1146" i="1" s="1"/>
  <c r="K1138" i="1"/>
  <c r="M1138" i="1" s="1"/>
  <c r="K1153" i="1"/>
  <c r="M1153" i="1" s="1"/>
  <c r="K1152" i="1"/>
  <c r="L1152" i="1" s="1"/>
  <c r="K1151" i="1"/>
  <c r="M1151" i="1" s="1"/>
  <c r="K1150" i="1"/>
  <c r="M1150" i="1" s="1"/>
  <c r="K1149" i="1"/>
  <c r="M1149" i="1" s="1"/>
  <c r="K1145" i="1"/>
  <c r="K1172" i="1"/>
  <c r="M1172" i="1" s="1"/>
  <c r="K1131" i="1"/>
  <c r="K1168" i="1"/>
  <c r="H1168" i="1"/>
  <c r="K1128" i="1"/>
  <c r="K1127" i="1"/>
  <c r="K1125" i="1"/>
  <c r="M1125" i="1" s="1"/>
  <c r="K1129" i="1"/>
  <c r="K1124" i="1"/>
  <c r="M1124" i="1" s="1"/>
  <c r="K1135" i="1"/>
  <c r="M1135" i="1" s="1"/>
  <c r="K1142" i="1"/>
  <c r="M1142" i="1" s="1"/>
  <c r="K1126" i="1"/>
  <c r="K1134" i="1"/>
  <c r="L1134" i="1" s="1"/>
  <c r="K1133" i="1"/>
  <c r="K816" i="1"/>
  <c r="M816" i="1" s="1"/>
  <c r="K815" i="1"/>
  <c r="K814" i="1"/>
  <c r="M814" i="1" s="1"/>
  <c r="K813" i="1"/>
  <c r="K812" i="1"/>
  <c r="M812" i="1" s="1"/>
  <c r="K811" i="1"/>
  <c r="M811" i="1" s="1"/>
  <c r="K810" i="1"/>
  <c r="M810" i="1" s="1"/>
  <c r="K639" i="1"/>
  <c r="K638" i="1"/>
  <c r="M638" i="1" s="1"/>
  <c r="K637" i="1"/>
  <c r="L637" i="1" s="1"/>
  <c r="K636" i="1"/>
  <c r="M636" i="1" s="1"/>
  <c r="K635" i="1"/>
  <c r="K634" i="1"/>
  <c r="M634" i="1" s="1"/>
  <c r="K633" i="1"/>
  <c r="M633" i="1" s="1"/>
  <c r="K957" i="1"/>
  <c r="L957" i="1" s="1"/>
  <c r="K975" i="1"/>
  <c r="M975" i="1" s="1"/>
  <c r="K1003" i="1"/>
  <c r="M1003" i="1" s="1"/>
  <c r="K972" i="1"/>
  <c r="M972" i="1" s="1"/>
  <c r="K1002" i="1"/>
  <c r="M1002" i="1" s="1"/>
  <c r="K2573" i="1"/>
  <c r="M2573" i="1" s="1"/>
  <c r="K2566" i="1"/>
  <c r="M2566" i="1" s="1"/>
  <c r="K2574" i="1"/>
  <c r="K2567" i="1"/>
  <c r="H2567" i="1"/>
  <c r="K2568" i="1"/>
  <c r="K2565" i="1"/>
  <c r="M2565" i="1" s="1"/>
  <c r="K2569" i="1"/>
  <c r="K2575" i="1"/>
  <c r="L2575" i="1" s="1"/>
  <c r="K2570" i="1"/>
  <c r="K2387" i="1"/>
  <c r="M2387" i="1" s="1"/>
  <c r="K2386" i="1"/>
  <c r="L2386" i="1" s="1"/>
  <c r="K2388" i="1"/>
  <c r="M2388" i="1" s="1"/>
  <c r="K2382" i="1"/>
  <c r="M2382" i="1" s="1"/>
  <c r="K2389" i="1"/>
  <c r="M2389" i="1" s="1"/>
  <c r="K2383" i="1"/>
  <c r="M2383" i="1" s="1"/>
  <c r="H2383" i="1"/>
  <c r="K2384" i="1"/>
  <c r="K2381" i="1"/>
  <c r="L2381" i="1" s="1"/>
  <c r="K2385" i="1"/>
  <c r="K2390" i="1"/>
  <c r="M2390" i="1" s="1"/>
  <c r="K2225" i="1"/>
  <c r="K2224" i="1"/>
  <c r="M2224" i="1" s="1"/>
  <c r="K2226" i="1"/>
  <c r="M2226" i="1" s="1"/>
  <c r="K2219" i="1"/>
  <c r="M2219" i="1" s="1"/>
  <c r="K2227" i="1"/>
  <c r="K2220" i="1"/>
  <c r="M2220" i="1" s="1"/>
  <c r="H2220" i="1"/>
  <c r="K2221" i="1"/>
  <c r="M2221" i="1" s="1"/>
  <c r="K2218" i="1"/>
  <c r="K2222" i="1"/>
  <c r="M2222" i="1" s="1"/>
  <c r="K2223" i="1"/>
  <c r="L2223" i="1" s="1"/>
  <c r="K2228" i="1"/>
  <c r="K2050" i="1"/>
  <c r="K2049" i="1"/>
  <c r="M2049" i="1" s="1"/>
  <c r="K2051" i="1"/>
  <c r="M2051" i="1" s="1"/>
  <c r="K2045" i="1"/>
  <c r="L2045" i="1" s="1"/>
  <c r="K2052" i="1"/>
  <c r="M2052" i="1" s="1"/>
  <c r="K2046" i="1"/>
  <c r="M2046" i="1" s="1"/>
  <c r="H2046" i="1"/>
  <c r="K2047" i="1"/>
  <c r="M2047" i="1" s="1"/>
  <c r="K2044" i="1"/>
  <c r="K2048" i="1"/>
  <c r="M2048" i="1" s="1"/>
  <c r="K2053" i="1"/>
  <c r="K1879" i="1"/>
  <c r="M1879" i="1" s="1"/>
  <c r="K1881" i="1"/>
  <c r="K1876" i="1"/>
  <c r="K1878" i="1"/>
  <c r="K1882" i="1"/>
  <c r="M1882" i="1" s="1"/>
  <c r="K1875" i="1"/>
  <c r="K1877" i="1"/>
  <c r="K1880" i="1"/>
  <c r="M1880" i="1" s="1"/>
  <c r="K1883" i="1"/>
  <c r="M1883" i="1" s="1"/>
  <c r="K1708" i="1"/>
  <c r="K1707" i="1"/>
  <c r="M1707" i="1" s="1"/>
  <c r="K1706" i="1"/>
  <c r="L1706" i="1" s="1"/>
  <c r="K1705" i="1"/>
  <c r="L1705" i="1" s="1"/>
  <c r="K1703" i="1"/>
  <c r="K1700" i="1"/>
  <c r="M1700" i="1" s="1"/>
  <c r="K1709" i="1"/>
  <c r="M1709" i="1" s="1"/>
  <c r="K1711" i="1"/>
  <c r="L1711" i="1" s="1"/>
  <c r="K1701" i="1"/>
  <c r="M1701" i="1" s="1"/>
  <c r="H1701" i="1"/>
  <c r="K1702" i="1"/>
  <c r="M1702" i="1" s="1"/>
  <c r="K1699" i="1"/>
  <c r="M1699" i="1" s="1"/>
  <c r="K1712" i="1"/>
  <c r="K1704" i="1"/>
  <c r="L1704" i="1" s="1"/>
  <c r="K1713" i="1"/>
  <c r="M1713" i="1" s="1"/>
  <c r="K1710" i="1"/>
  <c r="M1710" i="1" s="1"/>
  <c r="K1520" i="1"/>
  <c r="L1520" i="1" s="1"/>
  <c r="K1519" i="1"/>
  <c r="M1519" i="1" s="1"/>
  <c r="K1517" i="1"/>
  <c r="M1517" i="1" s="1"/>
  <c r="K1521" i="1"/>
  <c r="M1521" i="1" s="1"/>
  <c r="K1513" i="1"/>
  <c r="K1514" i="1"/>
  <c r="H1514" i="1"/>
  <c r="K1522" i="1"/>
  <c r="K1512" i="1"/>
  <c r="K1516" i="1"/>
  <c r="M1516" i="1" s="1"/>
  <c r="K1515" i="1"/>
  <c r="M1515" i="1" s="1"/>
  <c r="K1518" i="1"/>
  <c r="M1518" i="1" s="1"/>
  <c r="K1523" i="1"/>
  <c r="M1523" i="1" s="1"/>
  <c r="K1353" i="1"/>
  <c r="K1352" i="1"/>
  <c r="L1352" i="1" s="1"/>
  <c r="K1345" i="1"/>
  <c r="K1346" i="1"/>
  <c r="M1346" i="1" s="1"/>
  <c r="K1355" i="1"/>
  <c r="K1344" i="1"/>
  <c r="M1344" i="1" s="1"/>
  <c r="K1349" i="1"/>
  <c r="K1354" i="1"/>
  <c r="M1354" i="1" s="1"/>
  <c r="K1348" i="1"/>
  <c r="M1348" i="1" s="1"/>
  <c r="H1348" i="1"/>
  <c r="K1350" i="1"/>
  <c r="M1350" i="1" s="1"/>
  <c r="K1347" i="1"/>
  <c r="M1347" i="1" s="1"/>
  <c r="K1351" i="1"/>
  <c r="K1356" i="1"/>
  <c r="M1356" i="1" s="1"/>
  <c r="K1181" i="1"/>
  <c r="L1181" i="1" s="1"/>
  <c r="K1180" i="1"/>
  <c r="K1178" i="1"/>
  <c r="K1174" i="1"/>
  <c r="M1174" i="1" s="1"/>
  <c r="K1176" i="1"/>
  <c r="M1176" i="1" s="1"/>
  <c r="K1177" i="1"/>
  <c r="L1177" i="1" s="1"/>
  <c r="K1175" i="1"/>
  <c r="M1175" i="1" s="1"/>
  <c r="K1182" i="1"/>
  <c r="M1182" i="1" s="1"/>
  <c r="K1184" i="1"/>
  <c r="M1184" i="1" s="1"/>
  <c r="K1183" i="1"/>
  <c r="M1183" i="1" s="1"/>
  <c r="K1179" i="1"/>
  <c r="K1185" i="1"/>
  <c r="M1185" i="1" s="1"/>
  <c r="K1046" i="1"/>
  <c r="K1048" i="1"/>
  <c r="M1048" i="1" s="1"/>
  <c r="K2495" i="1"/>
  <c r="K2508" i="1"/>
  <c r="M2508" i="1" s="1"/>
  <c r="K2494" i="1"/>
  <c r="L2494" i="1" s="1"/>
  <c r="K2511" i="1"/>
  <c r="M2511" i="1" s="1"/>
  <c r="K2510" i="1"/>
  <c r="M2510" i="1" s="1"/>
  <c r="K2512" i="1"/>
  <c r="M2512" i="1" s="1"/>
  <c r="K2496" i="1"/>
  <c r="M2496" i="1" s="1"/>
  <c r="H2496" i="1"/>
  <c r="K2498" i="1"/>
  <c r="K2492" i="1"/>
  <c r="L2492" i="1" s="1"/>
  <c r="K2499" i="1"/>
  <c r="M2499" i="1" s="1"/>
  <c r="K2489" i="1"/>
  <c r="M2489" i="1" s="1"/>
  <c r="K2493" i="1"/>
  <c r="L2493" i="1" s="1"/>
  <c r="K2491" i="1"/>
  <c r="M2491" i="1" s="1"/>
  <c r="K2497" i="1"/>
  <c r="M2497" i="1" s="1"/>
  <c r="K2500" i="1"/>
  <c r="M2500" i="1" s="1"/>
  <c r="K2509" i="1"/>
  <c r="K2507" i="1"/>
  <c r="K2490" i="1"/>
  <c r="K2502" i="1"/>
  <c r="M2502" i="1" s="1"/>
  <c r="K2501" i="1"/>
  <c r="K2327" i="1"/>
  <c r="M2327" i="1" s="1"/>
  <c r="K2326" i="1"/>
  <c r="M2326" i="1" s="1"/>
  <c r="K2325" i="1"/>
  <c r="M2325" i="1" s="1"/>
  <c r="K2324" i="1"/>
  <c r="K2320" i="1"/>
  <c r="L2320" i="1" s="1"/>
  <c r="K2329" i="1"/>
  <c r="K2317" i="1"/>
  <c r="M2317" i="1" s="1"/>
  <c r="K2332" i="1"/>
  <c r="K2331" i="1"/>
  <c r="M2331" i="1" s="1"/>
  <c r="K2333" i="1"/>
  <c r="M2333" i="1" s="1"/>
  <c r="K2318" i="1"/>
  <c r="M2318" i="1" s="1"/>
  <c r="H2318" i="1"/>
  <c r="K2319" i="1"/>
  <c r="M2319" i="1" s="1"/>
  <c r="K2316" i="1"/>
  <c r="M2316" i="1" s="1"/>
  <c r="K2314" i="1"/>
  <c r="L2314" i="1" s="1"/>
  <c r="K2321" i="1"/>
  <c r="K2330" i="1"/>
  <c r="K2328" i="1"/>
  <c r="M2328" i="1" s="1"/>
  <c r="K2315" i="1"/>
  <c r="M2315" i="1" s="1"/>
  <c r="K2323" i="1"/>
  <c r="M2323" i="1" s="1"/>
  <c r="K2322" i="1"/>
  <c r="M2322" i="1" s="1"/>
  <c r="K2162" i="1"/>
  <c r="K2161" i="1"/>
  <c r="K2160" i="1"/>
  <c r="M2160" i="1" s="1"/>
  <c r="K2159" i="1"/>
  <c r="K2156" i="1"/>
  <c r="L2156" i="1" s="1"/>
  <c r="K2153" i="1"/>
  <c r="K2164" i="1"/>
  <c r="M2164" i="1" s="1"/>
  <c r="K2152" i="1"/>
  <c r="K2167" i="1"/>
  <c r="K2166" i="1"/>
  <c r="K2168" i="1"/>
  <c r="M2168" i="1" s="1"/>
  <c r="K2154" i="1"/>
  <c r="H2154" i="1"/>
  <c r="K2155" i="1"/>
  <c r="K2151" i="1"/>
  <c r="M2151" i="1" s="1"/>
  <c r="K2149" i="1"/>
  <c r="M2149" i="1" s="1"/>
  <c r="K2165" i="1"/>
  <c r="M2165" i="1" s="1"/>
  <c r="K2150" i="1"/>
  <c r="L2150" i="1" s="1"/>
  <c r="K2163" i="1"/>
  <c r="M2163" i="1" s="1"/>
  <c r="K2158" i="1"/>
  <c r="K2157" i="1"/>
  <c r="K1987" i="1"/>
  <c r="L1987" i="1" s="1"/>
  <c r="K1986" i="1"/>
  <c r="M1986" i="1" s="1"/>
  <c r="K1985" i="1"/>
  <c r="K1984" i="1"/>
  <c r="K1976" i="1"/>
  <c r="M1976" i="1" s="1"/>
  <c r="K1989" i="1"/>
  <c r="L1989" i="1" s="1"/>
  <c r="K1975" i="1"/>
  <c r="M1975" i="1" s="1"/>
  <c r="K1992" i="1"/>
  <c r="K1991" i="1"/>
  <c r="M1991" i="1" s="1"/>
  <c r="K1993" i="1"/>
  <c r="M1993" i="1" s="1"/>
  <c r="K1977" i="1"/>
  <c r="M1977" i="1" s="1"/>
  <c r="H1977" i="1"/>
  <c r="K1978" i="1"/>
  <c r="M1978" i="1" s="1"/>
  <c r="K1974" i="1"/>
  <c r="K1971" i="1"/>
  <c r="M1971" i="1" s="1"/>
  <c r="K1979" i="1"/>
  <c r="K1973" i="1"/>
  <c r="M1973" i="1" s="1"/>
  <c r="K1990" i="1"/>
  <c r="K1988" i="1"/>
  <c r="M1988" i="1" s="1"/>
  <c r="K1972" i="1"/>
  <c r="L1972" i="1" s="1"/>
  <c r="K1983" i="1"/>
  <c r="K1982" i="1"/>
  <c r="K1981" i="1"/>
  <c r="M1981" i="1" s="1"/>
  <c r="K1980" i="1"/>
  <c r="M1980" i="1" s="1"/>
  <c r="K1818" i="1"/>
  <c r="M1818" i="1" s="1"/>
  <c r="K1817" i="1"/>
  <c r="K1816" i="1"/>
  <c r="M1816" i="1" s="1"/>
  <c r="K1815" i="1"/>
  <c r="K1804" i="1"/>
  <c r="K1811" i="1"/>
  <c r="K1820" i="1"/>
  <c r="K1807" i="1"/>
  <c r="M1807" i="1" s="1"/>
  <c r="K1822" i="1"/>
  <c r="M1822" i="1" s="1"/>
  <c r="K1808" i="1"/>
  <c r="K1823" i="1"/>
  <c r="K1824" i="1"/>
  <c r="L1824" i="1" s="1"/>
  <c r="K1806" i="1"/>
  <c r="K1810" i="1"/>
  <c r="H1810" i="1"/>
  <c r="K1809" i="1"/>
  <c r="K1812" i="1"/>
  <c r="L1812" i="1" s="1"/>
  <c r="K1814" i="1"/>
  <c r="M1814" i="1" s="1"/>
  <c r="K1813" i="1"/>
  <c r="K1821" i="1"/>
  <c r="K1805" i="1"/>
  <c r="K1819" i="1"/>
  <c r="K1633" i="1"/>
  <c r="M1633" i="1" s="1"/>
  <c r="K1632" i="1"/>
  <c r="K1631" i="1"/>
  <c r="K1630" i="1"/>
  <c r="M1630" i="1" s="1"/>
  <c r="K1627" i="1"/>
  <c r="K1618" i="1"/>
  <c r="K1623" i="1"/>
  <c r="L1623" i="1" s="1"/>
  <c r="K1640" i="1"/>
  <c r="M1640" i="1" s="1"/>
  <c r="K1624" i="1"/>
  <c r="K1638" i="1"/>
  <c r="K1639" i="1"/>
  <c r="M1639" i="1" s="1"/>
  <c r="K1622" i="1"/>
  <c r="L1622" i="1" s="1"/>
  <c r="K1635" i="1"/>
  <c r="M1635" i="1" s="1"/>
  <c r="K1637" i="1"/>
  <c r="K1625" i="1"/>
  <c r="M1625" i="1" s="1"/>
  <c r="H1625" i="1"/>
  <c r="K1626" i="1"/>
  <c r="M1626" i="1" s="1"/>
  <c r="K1620" i="1"/>
  <c r="M1620" i="1" s="1"/>
  <c r="K1621" i="1"/>
  <c r="K1629" i="1"/>
  <c r="M1629" i="1" s="1"/>
  <c r="K1628" i="1"/>
  <c r="L1628" i="1" s="1"/>
  <c r="K1636" i="1"/>
  <c r="K1619" i="1"/>
  <c r="K1634" i="1"/>
  <c r="L1634" i="1" s="1"/>
  <c r="K1454" i="1"/>
  <c r="M1454" i="1" s="1"/>
  <c r="K1453" i="1"/>
  <c r="M1453" i="1" s="1"/>
  <c r="K1452" i="1"/>
  <c r="K1451" i="1"/>
  <c r="M1451" i="1" s="1"/>
  <c r="K1457" i="1"/>
  <c r="K1448" i="1"/>
  <c r="M1448" i="1" s="1"/>
  <c r="K1444" i="1"/>
  <c r="K1460" i="1"/>
  <c r="M1460" i="1" s="1"/>
  <c r="K1446" i="1"/>
  <c r="H1446" i="1"/>
  <c r="K1443" i="1"/>
  <c r="M1443" i="1" s="1"/>
  <c r="K1447" i="1"/>
  <c r="M1447" i="1" s="1"/>
  <c r="K1445" i="1"/>
  <c r="M1445" i="1" s="1"/>
  <c r="K1458" i="1"/>
  <c r="K1459" i="1"/>
  <c r="K1441" i="1"/>
  <c r="K1450" i="1"/>
  <c r="K1449" i="1"/>
  <c r="M1449" i="1" s="1"/>
  <c r="K1456" i="1"/>
  <c r="L1456" i="1" s="1"/>
  <c r="K1455" i="1"/>
  <c r="M1455" i="1" s="1"/>
  <c r="K1442" i="1"/>
  <c r="K1283" i="1"/>
  <c r="M1283" i="1" s="1"/>
  <c r="K1282" i="1"/>
  <c r="L1282" i="1" s="1"/>
  <c r="K1281" i="1"/>
  <c r="M1281" i="1" s="1"/>
  <c r="K1280" i="1"/>
  <c r="K1273" i="1"/>
  <c r="M1273" i="1" s="1"/>
  <c r="K1289" i="1"/>
  <c r="M1289" i="1" s="1"/>
  <c r="K1275" i="1"/>
  <c r="M1275" i="1" s="1"/>
  <c r="H1275" i="1"/>
  <c r="K1271" i="1"/>
  <c r="M1271" i="1" s="1"/>
  <c r="K1286" i="1"/>
  <c r="K1276" i="1"/>
  <c r="K1274" i="1"/>
  <c r="L1274" i="1" s="1"/>
  <c r="K1277" i="1"/>
  <c r="M1277" i="1" s="1"/>
  <c r="K1287" i="1"/>
  <c r="K1288" i="1"/>
  <c r="M1288" i="1" s="1"/>
  <c r="K1269" i="1"/>
  <c r="K1272" i="1"/>
  <c r="M1272" i="1" s="1"/>
  <c r="K1279" i="1"/>
  <c r="K1278" i="1"/>
  <c r="K1284" i="1"/>
  <c r="K1270" i="1"/>
  <c r="M1270" i="1" s="1"/>
  <c r="K1285" i="1"/>
  <c r="K1290" i="1"/>
  <c r="M1290" i="1" s="1"/>
  <c r="K770" i="1"/>
  <c r="M770" i="1" s="1"/>
  <c r="K1115" i="1"/>
  <c r="M1115" i="1" s="1"/>
  <c r="K1114" i="1"/>
  <c r="K1113" i="1"/>
  <c r="K1112" i="1"/>
  <c r="M1112" i="1" s="1"/>
  <c r="K1109" i="1"/>
  <c r="M1109" i="1" s="1"/>
  <c r="K1105" i="1"/>
  <c r="K1108" i="1"/>
  <c r="M1108" i="1" s="1"/>
  <c r="K1107" i="1"/>
  <c r="M1107" i="1" s="1"/>
  <c r="H1107" i="1"/>
  <c r="K1118" i="1"/>
  <c r="M1118" i="1" s="1"/>
  <c r="K1122" i="1"/>
  <c r="K1106" i="1"/>
  <c r="K1103" i="1"/>
  <c r="K1121" i="1"/>
  <c r="L1121" i="1" s="1"/>
  <c r="K1120" i="1"/>
  <c r="M1120" i="1" s="1"/>
  <c r="K1111" i="1"/>
  <c r="K1110" i="1"/>
  <c r="K1117" i="1"/>
  <c r="M1117" i="1" s="1"/>
  <c r="K1104" i="1"/>
  <c r="M1104" i="1" s="1"/>
  <c r="K1116" i="1"/>
  <c r="K950" i="1"/>
  <c r="K949" i="1"/>
  <c r="L949" i="1" s="1"/>
  <c r="K948" i="1"/>
  <c r="M948" i="1" s="1"/>
  <c r="K939" i="1"/>
  <c r="K936" i="1"/>
  <c r="M936" i="1" s="1"/>
  <c r="K953" i="1"/>
  <c r="M953" i="1" s="1"/>
  <c r="K937" i="1"/>
  <c r="K934" i="1"/>
  <c r="M934" i="1" s="1"/>
  <c r="K938" i="1"/>
  <c r="K956" i="1"/>
  <c r="M956" i="1" s="1"/>
  <c r="K954" i="1"/>
  <c r="K943" i="1"/>
  <c r="M943" i="1" s="1"/>
  <c r="K942" i="1"/>
  <c r="K932" i="1"/>
  <c r="M932" i="1" s="1"/>
  <c r="K935" i="1"/>
  <c r="K2488" i="1"/>
  <c r="M2488" i="1" s="1"/>
  <c r="K2148" i="1"/>
  <c r="K1970" i="1"/>
  <c r="M1970" i="1" s="1"/>
  <c r="K2486" i="1"/>
  <c r="K2485" i="1"/>
  <c r="M2485" i="1" s="1"/>
  <c r="K2480" i="1"/>
  <c r="K2484" i="1"/>
  <c r="M2484" i="1" s="1"/>
  <c r="K2479" i="1"/>
  <c r="K2483" i="1"/>
  <c r="M2483" i="1" s="1"/>
  <c r="K2482" i="1"/>
  <c r="M2482" i="1" s="1"/>
  <c r="K2481" i="1"/>
  <c r="M2481" i="1" s="1"/>
  <c r="K2311" i="1"/>
  <c r="K2312" i="1"/>
  <c r="M2312" i="1" s="1"/>
  <c r="K2310" i="1"/>
  <c r="M2310" i="1" s="1"/>
  <c r="K2145" i="1"/>
  <c r="K2144" i="1"/>
  <c r="L2144" i="1" s="1"/>
  <c r="K1968" i="1"/>
  <c r="M1968" i="1" s="1"/>
  <c r="K1969" i="1"/>
  <c r="M1969" i="1" s="1"/>
  <c r="K1967" i="1"/>
  <c r="K1801" i="1"/>
  <c r="M1801" i="1" s="1"/>
  <c r="K1802" i="1"/>
  <c r="M1802" i="1" s="1"/>
  <c r="K1800" i="1"/>
  <c r="K1615" i="1"/>
  <c r="M1615" i="1" s="1"/>
  <c r="K1616" i="1"/>
  <c r="M1616" i="1" s="1"/>
  <c r="K1617" i="1"/>
  <c r="M1617" i="1" s="1"/>
  <c r="K1614" i="1"/>
  <c r="K1440" i="1"/>
  <c r="M1440" i="1" s="1"/>
  <c r="K1438" i="1"/>
  <c r="M1438" i="1" s="1"/>
  <c r="K1439" i="1"/>
  <c r="M1439" i="1" s="1"/>
  <c r="K1387" i="1"/>
  <c r="K1385" i="1"/>
  <c r="M1385" i="1" s="1"/>
  <c r="K1386" i="1"/>
  <c r="L1386" i="1" s="1"/>
  <c r="K1099" i="1"/>
  <c r="M1099" i="1" s="1"/>
  <c r="K1102" i="1"/>
  <c r="K1101" i="1"/>
  <c r="M1101" i="1" s="1"/>
  <c r="K1100" i="1"/>
  <c r="M1100" i="1" s="1"/>
  <c r="K2477" i="1"/>
  <c r="K2478" i="1"/>
  <c r="K2476" i="1"/>
  <c r="K2308" i="1"/>
  <c r="M2308" i="1" s="1"/>
  <c r="K2309" i="1"/>
  <c r="M2309" i="1" s="1"/>
  <c r="K2307" i="1"/>
  <c r="K2140" i="1"/>
  <c r="K2142" i="1"/>
  <c r="K2141" i="1"/>
  <c r="M2141" i="1" s="1"/>
  <c r="K1965" i="1"/>
  <c r="K1966" i="1"/>
  <c r="K1964" i="1"/>
  <c r="M1964" i="1" s="1"/>
  <c r="K1799" i="1"/>
  <c r="M1799" i="1" s="1"/>
  <c r="K1797" i="1"/>
  <c r="K1796" i="1"/>
  <c r="K1798" i="1"/>
  <c r="M1798" i="1" s="1"/>
  <c r="K1612" i="1"/>
  <c r="M1612" i="1" s="1"/>
  <c r="K1613" i="1"/>
  <c r="K1437" i="1"/>
  <c r="M1437" i="1" s="1"/>
  <c r="K2468" i="1"/>
  <c r="K2463" i="1"/>
  <c r="M2463" i="1" s="1"/>
  <c r="K2464" i="1"/>
  <c r="K2471" i="1"/>
  <c r="M2471" i="1" s="1"/>
  <c r="K2473" i="1"/>
  <c r="K2475" i="1"/>
  <c r="M2475" i="1" s="1"/>
  <c r="K2470" i="1"/>
  <c r="K2465" i="1"/>
  <c r="H2465" i="1"/>
  <c r="K2467" i="1"/>
  <c r="K2458" i="1"/>
  <c r="M2458" i="1" s="1"/>
  <c r="K2472" i="1"/>
  <c r="K2461" i="1"/>
  <c r="M2461" i="1" s="1"/>
  <c r="K2460" i="1"/>
  <c r="K2466" i="1"/>
  <c r="M2466" i="1" s="1"/>
  <c r="K2459" i="1"/>
  <c r="K2457" i="1"/>
  <c r="M2457" i="1" s="1"/>
  <c r="H2457" i="1"/>
  <c r="K2469" i="1"/>
  <c r="M2469" i="1" s="1"/>
  <c r="K2301" i="1"/>
  <c r="K2297" i="1"/>
  <c r="M2297" i="1" s="1"/>
  <c r="K2298" i="1"/>
  <c r="M2298" i="1" s="1"/>
  <c r="K2304" i="1"/>
  <c r="K2306" i="1"/>
  <c r="M2306" i="1" s="1"/>
  <c r="K2303" i="1"/>
  <c r="M2303" i="1" s="1"/>
  <c r="K2299" i="1"/>
  <c r="H2299" i="1"/>
  <c r="K2300" i="1"/>
  <c r="K2294" i="1"/>
  <c r="K2296" i="1"/>
  <c r="L2296" i="1" s="1"/>
  <c r="K2295" i="1"/>
  <c r="M2295" i="1" s="1"/>
  <c r="K2302" i="1"/>
  <c r="K2133" i="1"/>
  <c r="M2133" i="1" s="1"/>
  <c r="K2127" i="1"/>
  <c r="K2128" i="1"/>
  <c r="K2137" i="1"/>
  <c r="L2137" i="1" s="1"/>
  <c r="K2139" i="1"/>
  <c r="M2139" i="1" s="1"/>
  <c r="K2135" i="1"/>
  <c r="K2138" i="1"/>
  <c r="K2129" i="1"/>
  <c r="M2129" i="1" s="1"/>
  <c r="H2129" i="1"/>
  <c r="K2132" i="1"/>
  <c r="K2124" i="1"/>
  <c r="K2126" i="1"/>
  <c r="K2130" i="1"/>
  <c r="M2130" i="1" s="1"/>
  <c r="K2123" i="1"/>
  <c r="M2123" i="1" s="1"/>
  <c r="K2125" i="1"/>
  <c r="K2136" i="1"/>
  <c r="M2136" i="1" s="1"/>
  <c r="K2131" i="1"/>
  <c r="M2131" i="1" s="1"/>
  <c r="K2134" i="1"/>
  <c r="K1955" i="1"/>
  <c r="M1955" i="1" s="1"/>
  <c r="K1954" i="1"/>
  <c r="K1962" i="1"/>
  <c r="K1963" i="1"/>
  <c r="M1963" i="1" s="1"/>
  <c r="K1956" i="1"/>
  <c r="M1956" i="1" s="1"/>
  <c r="H1956" i="1"/>
  <c r="K1957" i="1"/>
  <c r="M1957" i="1" s="1"/>
  <c r="K1951" i="1"/>
  <c r="K1961" i="1"/>
  <c r="M1961" i="1" s="1"/>
  <c r="K1960" i="1"/>
  <c r="M1960" i="1" s="1"/>
  <c r="K1958" i="1"/>
  <c r="K1953" i="1"/>
  <c r="K1952" i="1"/>
  <c r="K1959" i="1"/>
  <c r="M1959" i="1" s="1"/>
  <c r="K1782" i="1"/>
  <c r="K1790" i="1"/>
  <c r="L1790" i="1" s="1"/>
  <c r="K1789" i="1"/>
  <c r="M1789" i="1" s="1"/>
  <c r="K1787" i="1"/>
  <c r="K1786" i="1"/>
  <c r="K1793" i="1"/>
  <c r="M1793" i="1" s="1"/>
  <c r="K1783" i="1"/>
  <c r="K1795" i="1"/>
  <c r="K1794" i="1"/>
  <c r="L1794" i="1" s="1"/>
  <c r="K1785" i="1"/>
  <c r="M1785" i="1" s="1"/>
  <c r="K1780" i="1"/>
  <c r="K1781" i="1"/>
  <c r="M1781" i="1" s="1"/>
  <c r="K1788" i="1"/>
  <c r="K1791" i="1"/>
  <c r="K1792" i="1"/>
  <c r="M1792" i="1" s="1"/>
  <c r="K1608" i="1"/>
  <c r="M1608" i="1" s="1"/>
  <c r="K1592" i="1"/>
  <c r="K1602" i="1"/>
  <c r="M1602" i="1" s="1"/>
  <c r="K1598" i="1"/>
  <c r="K1610" i="1"/>
  <c r="M1610" i="1" s="1"/>
  <c r="K1599" i="1"/>
  <c r="K1607" i="1"/>
  <c r="M1607" i="1" s="1"/>
  <c r="K1601" i="1"/>
  <c r="K1600" i="1"/>
  <c r="M1600" i="1" s="1"/>
  <c r="H1600" i="1"/>
  <c r="K1594" i="1"/>
  <c r="M1594" i="1" s="1"/>
  <c r="K1609" i="1"/>
  <c r="K1605" i="1"/>
  <c r="K1595" i="1"/>
  <c r="M1595" i="1" s="1"/>
  <c r="K1597" i="1"/>
  <c r="M1597" i="1" s="1"/>
  <c r="K1593" i="1"/>
  <c r="K1591" i="1"/>
  <c r="M1591" i="1" s="1"/>
  <c r="K1606" i="1"/>
  <c r="K1611" i="1"/>
  <c r="M1611" i="1" s="1"/>
  <c r="K1596" i="1"/>
  <c r="K1604" i="1"/>
  <c r="K1432" i="1"/>
  <c r="K1427" i="1"/>
  <c r="M1427" i="1" s="1"/>
  <c r="K1435" i="1"/>
  <c r="K1425" i="1"/>
  <c r="M1425" i="1" s="1"/>
  <c r="H1425" i="1"/>
  <c r="K1422" i="1"/>
  <c r="M1422" i="1" s="1"/>
  <c r="K1426" i="1"/>
  <c r="K1429" i="1"/>
  <c r="M1429" i="1" s="1"/>
  <c r="K1423" i="1"/>
  <c r="M1423" i="1" s="1"/>
  <c r="K1424" i="1"/>
  <c r="M1424" i="1" s="1"/>
  <c r="K1434" i="1"/>
  <c r="K1428" i="1"/>
  <c r="M1428" i="1" s="1"/>
  <c r="K1433" i="1"/>
  <c r="M1433" i="1" s="1"/>
  <c r="K1431" i="1"/>
  <c r="K1262" i="1"/>
  <c r="L1262" i="1" s="1"/>
  <c r="K1261" i="1"/>
  <c r="M1261" i="1" s="1"/>
  <c r="K1254" i="1"/>
  <c r="M1254" i="1" s="1"/>
  <c r="K1252" i="1"/>
  <c r="K1258" i="1"/>
  <c r="L1258" i="1" s="1"/>
  <c r="K1257" i="1"/>
  <c r="M1257" i="1" s="1"/>
  <c r="H1257" i="1"/>
  <c r="K1264" i="1"/>
  <c r="M1264" i="1" s="1"/>
  <c r="K1259" i="1"/>
  <c r="M1259" i="1" s="1"/>
  <c r="K1251" i="1"/>
  <c r="K1253" i="1"/>
  <c r="L1253" i="1" s="1"/>
  <c r="K1256" i="1"/>
  <c r="K1255" i="1"/>
  <c r="M1255" i="1" s="1"/>
  <c r="K1265" i="1"/>
  <c r="K1263" i="1"/>
  <c r="L1263" i="1" s="1"/>
  <c r="K1250" i="1"/>
  <c r="M1250" i="1" s="1"/>
  <c r="K1260" i="1"/>
  <c r="M1260" i="1" s="1"/>
  <c r="K1089" i="1"/>
  <c r="M1089" i="1" s="1"/>
  <c r="K1086" i="1"/>
  <c r="L1086" i="1" s="1"/>
  <c r="K1093" i="1"/>
  <c r="M1093" i="1" s="1"/>
  <c r="K1081" i="1"/>
  <c r="K1084" i="1"/>
  <c r="M1084" i="1" s="1"/>
  <c r="H1084" i="1"/>
  <c r="K1085" i="1"/>
  <c r="M1085" i="1" s="1"/>
  <c r="K1096" i="1"/>
  <c r="L1096" i="1" s="1"/>
  <c r="K1091" i="1"/>
  <c r="M1091" i="1" s="1"/>
  <c r="K1097" i="1"/>
  <c r="K1083" i="1"/>
  <c r="M1083" i="1" s="1"/>
  <c r="K1095" i="1"/>
  <c r="L1095" i="1" s="1"/>
  <c r="H1095" i="1"/>
  <c r="K1080" i="1"/>
  <c r="L1080" i="1" s="1"/>
  <c r="K1082" i="1"/>
  <c r="M1082" i="1" s="1"/>
  <c r="K1088" i="1"/>
  <c r="K1087" i="1"/>
  <c r="L1087" i="1" s="1"/>
  <c r="K1094" i="1"/>
  <c r="M1094" i="1" s="1"/>
  <c r="K1079" i="1"/>
  <c r="K917" i="1"/>
  <c r="M917" i="1" s="1"/>
  <c r="K916" i="1"/>
  <c r="M916" i="1" s="1"/>
  <c r="K911" i="1"/>
  <c r="M911" i="1" s="1"/>
  <c r="K906" i="1"/>
  <c r="K904" i="1"/>
  <c r="M904" i="1" s="1"/>
  <c r="K925" i="1"/>
  <c r="M925" i="1" s="1"/>
  <c r="K909" i="1"/>
  <c r="M909" i="1" s="1"/>
  <c r="K910" i="1"/>
  <c r="K907" i="1"/>
  <c r="L907" i="1" s="1"/>
  <c r="K908" i="1"/>
  <c r="M908" i="1" s="1"/>
  <c r="K924" i="1"/>
  <c r="M924" i="1" s="1"/>
  <c r="K921" i="1"/>
  <c r="K905" i="1"/>
  <c r="M905" i="1" s="1"/>
  <c r="K922" i="1"/>
  <c r="M922" i="1" s="1"/>
  <c r="K918" i="1"/>
  <c r="M918" i="1" s="1"/>
  <c r="K913" i="1"/>
  <c r="K912" i="1"/>
  <c r="M912" i="1" s="1"/>
  <c r="K920" i="1"/>
  <c r="M920" i="1" s="1"/>
  <c r="K903" i="1"/>
  <c r="M903" i="1" s="1"/>
  <c r="K2456" i="1"/>
  <c r="K2455" i="1"/>
  <c r="K2454" i="1"/>
  <c r="M2454" i="1" s="1"/>
  <c r="K2293" i="1"/>
  <c r="K2292" i="1"/>
  <c r="M2292" i="1" s="1"/>
  <c r="K2122" i="1"/>
  <c r="M2122" i="1" s="1"/>
  <c r="K2121" i="1"/>
  <c r="M2121" i="1" s="1"/>
  <c r="K1949" i="1"/>
  <c r="L1949" i="1" s="1"/>
  <c r="K1950" i="1"/>
  <c r="M1950" i="1" s="1"/>
  <c r="K1948" i="1"/>
  <c r="K1947" i="1"/>
  <c r="K1778" i="1"/>
  <c r="L1778" i="1" s="1"/>
  <c r="K1779" i="1"/>
  <c r="L1779" i="1" s="1"/>
  <c r="K1777" i="1"/>
  <c r="M1777" i="1" s="1"/>
  <c r="K1588" i="1"/>
  <c r="K1590" i="1"/>
  <c r="L1590" i="1" s="1"/>
  <c r="K1584" i="1"/>
  <c r="M1584" i="1" s="1"/>
  <c r="K1585" i="1"/>
  <c r="M1585" i="1" s="1"/>
  <c r="K1587" i="1"/>
  <c r="K1589" i="1"/>
  <c r="L1589" i="1" s="1"/>
  <c r="K1586" i="1"/>
  <c r="L1586" i="1" s="1"/>
  <c r="K1421" i="1"/>
  <c r="M1421" i="1" s="1"/>
  <c r="K1420" i="1"/>
  <c r="K1249" i="1"/>
  <c r="L1249" i="1" s="1"/>
  <c r="K1247" i="1"/>
  <c r="L1247" i="1" s="1"/>
  <c r="K1248" i="1"/>
  <c r="M1248" i="1" s="1"/>
  <c r="K1246" i="1"/>
  <c r="K2453" i="1"/>
  <c r="M2453" i="1" s="1"/>
  <c r="K2290" i="1"/>
  <c r="K2291" i="1"/>
  <c r="M2291" i="1" s="1"/>
  <c r="K2289" i="1"/>
  <c r="K2120" i="1"/>
  <c r="K2114" i="1"/>
  <c r="L2114" i="1" s="1"/>
  <c r="K2119" i="1"/>
  <c r="M2119" i="1" s="1"/>
  <c r="K2118" i="1"/>
  <c r="K2117" i="1"/>
  <c r="M2117" i="1" s="1"/>
  <c r="K2116" i="1"/>
  <c r="K2115" i="1"/>
  <c r="M2115" i="1" s="1"/>
  <c r="K1946" i="1"/>
  <c r="K1945" i="1"/>
  <c r="K1775" i="1"/>
  <c r="L1775" i="1" s="1"/>
  <c r="K1776" i="1"/>
  <c r="K1774" i="1"/>
  <c r="K1582" i="1"/>
  <c r="M1582" i="1" s="1"/>
  <c r="K1583" i="1"/>
  <c r="M1583" i="1" s="1"/>
  <c r="K1419" i="1"/>
  <c r="K2451" i="1"/>
  <c r="L2451" i="1" s="1"/>
  <c r="K2452" i="1"/>
  <c r="M2452" i="1" s="1"/>
  <c r="K2450" i="1"/>
  <c r="M2450" i="1" s="1"/>
  <c r="K2287" i="1"/>
  <c r="K2286" i="1"/>
  <c r="M2286" i="1" s="1"/>
  <c r="K2288" i="1"/>
  <c r="M2288" i="1" s="1"/>
  <c r="K2285" i="1"/>
  <c r="M2285" i="1" s="1"/>
  <c r="K2113" i="1"/>
  <c r="K2111" i="1"/>
  <c r="M2111" i="1" s="1"/>
  <c r="K1943" i="1"/>
  <c r="K1944" i="1"/>
  <c r="K1941" i="1"/>
  <c r="K1772" i="1"/>
  <c r="L1772" i="1" s="1"/>
  <c r="K1773" i="1"/>
  <c r="M1773" i="1" s="1"/>
  <c r="K1770" i="1"/>
  <c r="M1770" i="1" s="1"/>
  <c r="K1579" i="1"/>
  <c r="K1581" i="1"/>
  <c r="L1581" i="1" s="1"/>
  <c r="K1578" i="1"/>
  <c r="M1578" i="1" s="1"/>
  <c r="K1580" i="1"/>
  <c r="M1580" i="1" s="1"/>
  <c r="K1413" i="1"/>
  <c r="K1416" i="1"/>
  <c r="L1416" i="1" s="1"/>
  <c r="K1412" i="1"/>
  <c r="M1412" i="1" s="1"/>
  <c r="K1415" i="1"/>
  <c r="M1415" i="1" s="1"/>
  <c r="K1414" i="1"/>
  <c r="K1241" i="1"/>
  <c r="M1241" i="1" s="1"/>
  <c r="K1240" i="1"/>
  <c r="M1240" i="1" s="1"/>
  <c r="K1243" i="1"/>
  <c r="M1243" i="1" s="1"/>
  <c r="K1242" i="1"/>
  <c r="K1075" i="1"/>
  <c r="K1073" i="1"/>
  <c r="K1074" i="1"/>
  <c r="M1074" i="1" s="1"/>
  <c r="K2446" i="1"/>
  <c r="K2445" i="1"/>
  <c r="K2443" i="1"/>
  <c r="M2443" i="1" s="1"/>
  <c r="K2449" i="1"/>
  <c r="M2449" i="1" s="1"/>
  <c r="K2447" i="1"/>
  <c r="K2444" i="1"/>
  <c r="L2444" i="1" s="1"/>
  <c r="K2448" i="1"/>
  <c r="K2282" i="1"/>
  <c r="M2282" i="1" s="1"/>
  <c r="K2284" i="1"/>
  <c r="K2283" i="1"/>
  <c r="L2283" i="1" s="1"/>
  <c r="K2107" i="1"/>
  <c r="M2107" i="1" s="1"/>
  <c r="K2110" i="1"/>
  <c r="M2110" i="1" s="1"/>
  <c r="K2109" i="1"/>
  <c r="K2108" i="1"/>
  <c r="M2108" i="1" s="1"/>
  <c r="K1938" i="1"/>
  <c r="L1938" i="1" s="1"/>
  <c r="K1940" i="1"/>
  <c r="M1940" i="1" s="1"/>
  <c r="K1939" i="1"/>
  <c r="K1767" i="1"/>
  <c r="M1767" i="1" s="1"/>
  <c r="K1769" i="1"/>
  <c r="L1769" i="1" s="1"/>
  <c r="K1768" i="1"/>
  <c r="M1768" i="1" s="1"/>
  <c r="K1576" i="1"/>
  <c r="K1577" i="1"/>
  <c r="M1577" i="1" s="1"/>
  <c r="K1410" i="1"/>
  <c r="L1410" i="1" s="1"/>
  <c r="K1411" i="1"/>
  <c r="M1411" i="1" s="1"/>
  <c r="K1408" i="1"/>
  <c r="K2441" i="1"/>
  <c r="M2441" i="1" s="1"/>
  <c r="K2434" i="1"/>
  <c r="L2434" i="1" s="1"/>
  <c r="K2435" i="1"/>
  <c r="M2435" i="1" s="1"/>
  <c r="H2435" i="1"/>
  <c r="K2433" i="1"/>
  <c r="M2433" i="1" s="1"/>
  <c r="K2442" i="1"/>
  <c r="K2437" i="1"/>
  <c r="L2437" i="1" s="1"/>
  <c r="K2431" i="1"/>
  <c r="L2431" i="1" s="1"/>
  <c r="K2436" i="1"/>
  <c r="M2436" i="1" s="1"/>
  <c r="K2438" i="1"/>
  <c r="K2432" i="1"/>
  <c r="M2432" i="1" s="1"/>
  <c r="K2279" i="1"/>
  <c r="L2279" i="1" s="1"/>
  <c r="K2278" i="1"/>
  <c r="M2278" i="1" s="1"/>
  <c r="K2275" i="1"/>
  <c r="K2273" i="1"/>
  <c r="M2273" i="1" s="1"/>
  <c r="K2274" i="1"/>
  <c r="L2274" i="1" s="1"/>
  <c r="H2274" i="1"/>
  <c r="K2272" i="1"/>
  <c r="L2272" i="1" s="1"/>
  <c r="K2281" i="1"/>
  <c r="M2281" i="1" s="1"/>
  <c r="K2270" i="1"/>
  <c r="K2276" i="1"/>
  <c r="M2276" i="1" s="1"/>
  <c r="K2277" i="1"/>
  <c r="M2277" i="1" s="1"/>
  <c r="K2271" i="1"/>
  <c r="H2271" i="1"/>
  <c r="K2104" i="1"/>
  <c r="K2103" i="1"/>
  <c r="L2103" i="1" s="1"/>
  <c r="K2101" i="1"/>
  <c r="M2101" i="1" s="1"/>
  <c r="K2099" i="1"/>
  <c r="M2099" i="1" s="1"/>
  <c r="K2105" i="1"/>
  <c r="K2098" i="1"/>
  <c r="M2098" i="1" s="1"/>
  <c r="K2100" i="1"/>
  <c r="L2100" i="1" s="1"/>
  <c r="H2100" i="1"/>
  <c r="K2097" i="1"/>
  <c r="L2097" i="1" s="1"/>
  <c r="K2106" i="1"/>
  <c r="M2106" i="1" s="1"/>
  <c r="K2095" i="1"/>
  <c r="K2102" i="1"/>
  <c r="M2102" i="1" s="1"/>
  <c r="K2096" i="1"/>
  <c r="L2096" i="1" s="1"/>
  <c r="K1935" i="1"/>
  <c r="M1935" i="1" s="1"/>
  <c r="K1934" i="1"/>
  <c r="K1929" i="1"/>
  <c r="M1929" i="1" s="1"/>
  <c r="K1936" i="1"/>
  <c r="M1936" i="1" s="1"/>
  <c r="K1928" i="1"/>
  <c r="M1928" i="1" s="1"/>
  <c r="K1937" i="1"/>
  <c r="K1930" i="1"/>
  <c r="M1930" i="1" s="1"/>
  <c r="H1930" i="1"/>
  <c r="K1927" i="1"/>
  <c r="M1927" i="1" s="1"/>
  <c r="K1925" i="1"/>
  <c r="M1925" i="1" s="1"/>
  <c r="K1931" i="1"/>
  <c r="M1931" i="1" s="1"/>
  <c r="K1932" i="1"/>
  <c r="K1926" i="1"/>
  <c r="L1926" i="1" s="1"/>
  <c r="K1933" i="1"/>
  <c r="M1933" i="1" s="1"/>
  <c r="K1764" i="1"/>
  <c r="M1764" i="1" s="1"/>
  <c r="K1763" i="1"/>
  <c r="K1755" i="1"/>
  <c r="M1755" i="1" s="1"/>
  <c r="K1761" i="1"/>
  <c r="M1761" i="1" s="1"/>
  <c r="K1758" i="1"/>
  <c r="M1758" i="1" s="1"/>
  <c r="K1759" i="1"/>
  <c r="K1766" i="1"/>
  <c r="L1766" i="1" s="1"/>
  <c r="K1757" i="1"/>
  <c r="M1757" i="1" s="1"/>
  <c r="K1760" i="1"/>
  <c r="M1760" i="1" s="1"/>
  <c r="K1765" i="1"/>
  <c r="L1765" i="1" s="1"/>
  <c r="K1762" i="1"/>
  <c r="L1762" i="1" s="1"/>
  <c r="K1756" i="1"/>
  <c r="M1756" i="1" s="1"/>
  <c r="K1571" i="1"/>
  <c r="L1571" i="1" s="1"/>
  <c r="K1570" i="1"/>
  <c r="M1570" i="1" s="1"/>
  <c r="K1567" i="1"/>
  <c r="M1567" i="1" s="1"/>
  <c r="K1562" i="1"/>
  <c r="L1562" i="1" s="1"/>
  <c r="K1573" i="1"/>
  <c r="M1573" i="1" s="1"/>
  <c r="K1572" i="1"/>
  <c r="K1574" i="1"/>
  <c r="M1574" i="1" s="1"/>
  <c r="K1565" i="1"/>
  <c r="L1565" i="1" s="1"/>
  <c r="K1566" i="1"/>
  <c r="H1566" i="1"/>
  <c r="K1564" i="1"/>
  <c r="L1564" i="1" s="1"/>
  <c r="K1575" i="1"/>
  <c r="M1575" i="1" s="1"/>
  <c r="K1568" i="1"/>
  <c r="M1568" i="1" s="1"/>
  <c r="K1569" i="1"/>
  <c r="L1569" i="1" s="1"/>
  <c r="K1563" i="1"/>
  <c r="M1563" i="1" s="1"/>
  <c r="K1405" i="1"/>
  <c r="L1405" i="1" s="1"/>
  <c r="K1404" i="1"/>
  <c r="M1404" i="1" s="1"/>
  <c r="K1397" i="1"/>
  <c r="L1397" i="1" s="1"/>
  <c r="K1402" i="1"/>
  <c r="M1402" i="1" s="1"/>
  <c r="K1406" i="1"/>
  <c r="M1406" i="1" s="1"/>
  <c r="K1400" i="1"/>
  <c r="M1400" i="1" s="1"/>
  <c r="K1401" i="1"/>
  <c r="L1401" i="1" s="1"/>
  <c r="H1401" i="1"/>
  <c r="K1399" i="1"/>
  <c r="L1399" i="1" s="1"/>
  <c r="K1407" i="1"/>
  <c r="M1407" i="1" s="1"/>
  <c r="K1403" i="1"/>
  <c r="M1403" i="1" s="1"/>
  <c r="K1398" i="1"/>
  <c r="M1398" i="1" s="1"/>
  <c r="K1235" i="1"/>
  <c r="L1235" i="1" s="1"/>
  <c r="K1234" i="1"/>
  <c r="L1234" i="1" s="1"/>
  <c r="K1225" i="1"/>
  <c r="M1225" i="1" s="1"/>
  <c r="K1228" i="1"/>
  <c r="M1228" i="1" s="1"/>
  <c r="K1229" i="1"/>
  <c r="L1229" i="1" s="1"/>
  <c r="K1237" i="1"/>
  <c r="M1237" i="1" s="1"/>
  <c r="K1231" i="1"/>
  <c r="L1231" i="1" s="1"/>
  <c r="H1231" i="1"/>
  <c r="K1227" i="1"/>
  <c r="L1227" i="1" s="1"/>
  <c r="K1236" i="1"/>
  <c r="M1236" i="1" s="1"/>
  <c r="K1232" i="1"/>
  <c r="L1232" i="1" s="1"/>
  <c r="K1230" i="1"/>
  <c r="M1230" i="1" s="1"/>
  <c r="K1233" i="1"/>
  <c r="M1233" i="1" s="1"/>
  <c r="K1226" i="1"/>
  <c r="M1226" i="1" s="1"/>
  <c r="K1066" i="1"/>
  <c r="L1066" i="1" s="1"/>
  <c r="K1065" i="1"/>
  <c r="L1065" i="1" s="1"/>
  <c r="K1058" i="1"/>
  <c r="L1058" i="1" s="1"/>
  <c r="K1063" i="1"/>
  <c r="M1063" i="1" s="1"/>
  <c r="K1061" i="1"/>
  <c r="L1061" i="1" s="1"/>
  <c r="K1067" i="1"/>
  <c r="M1067" i="1" s="1"/>
  <c r="K1062" i="1"/>
  <c r="M1062" i="1" s="1"/>
  <c r="K1069" i="1"/>
  <c r="M1069" i="1" s="1"/>
  <c r="K1060" i="1"/>
  <c r="L1060" i="1" s="1"/>
  <c r="K1068" i="1"/>
  <c r="M1068" i="1" s="1"/>
  <c r="K1064" i="1"/>
  <c r="M1064" i="1" s="1"/>
  <c r="K1059" i="1"/>
  <c r="M1059" i="1" s="1"/>
  <c r="K889" i="1"/>
  <c r="L889" i="1" s="1"/>
  <c r="K888" i="1"/>
  <c r="M888" i="1" s="1"/>
  <c r="K2424" i="1"/>
  <c r="M2424" i="1" s="1"/>
  <c r="K2423" i="1"/>
  <c r="M2423" i="1" s="1"/>
  <c r="K2426" i="1"/>
  <c r="L2426" i="1" s="1"/>
  <c r="K2422" i="1"/>
  <c r="M2422" i="1" s="1"/>
  <c r="K2421" i="1"/>
  <c r="L2421" i="1" s="1"/>
  <c r="K2428" i="1"/>
  <c r="M2428" i="1" s="1"/>
  <c r="K2427" i="1"/>
  <c r="L2427" i="1" s="1"/>
  <c r="K2429" i="1"/>
  <c r="M2429" i="1" s="1"/>
  <c r="K2430" i="1"/>
  <c r="L2430" i="1" s="1"/>
  <c r="K2425" i="1"/>
  <c r="M2425" i="1" s="1"/>
  <c r="K2262" i="1"/>
  <c r="L2262" i="1" s="1"/>
  <c r="K2265" i="1"/>
  <c r="M2265" i="1" s="1"/>
  <c r="K2261" i="1"/>
  <c r="L2261" i="1" s="1"/>
  <c r="K2260" i="1"/>
  <c r="M2260" i="1" s="1"/>
  <c r="K2267" i="1"/>
  <c r="L2267" i="1" s="1"/>
  <c r="K2266" i="1"/>
  <c r="M2266" i="1" s="1"/>
  <c r="K2268" i="1"/>
  <c r="L2268" i="1" s="1"/>
  <c r="K2269" i="1"/>
  <c r="M2269" i="1" s="1"/>
  <c r="K2263" i="1"/>
  <c r="L2263" i="1" s="1"/>
  <c r="K2264" i="1"/>
  <c r="M2264" i="1" s="1"/>
  <c r="K2087" i="1"/>
  <c r="L2087" i="1" s="1"/>
  <c r="K2088" i="1"/>
  <c r="M2088" i="1" s="1"/>
  <c r="K2090" i="1"/>
  <c r="L2090" i="1" s="1"/>
  <c r="K2086" i="1"/>
  <c r="M2086" i="1" s="1"/>
  <c r="K2092" i="1"/>
  <c r="L2092" i="1" s="1"/>
  <c r="K2091" i="1"/>
  <c r="M2091" i="1" s="1"/>
  <c r="K2093" i="1"/>
  <c r="L2093" i="1" s="1"/>
  <c r="K2094" i="1"/>
  <c r="M2094" i="1" s="1"/>
  <c r="K2089" i="1"/>
  <c r="L2089" i="1" s="1"/>
  <c r="K1916" i="1"/>
  <c r="M1916" i="1" s="1"/>
  <c r="K1917" i="1"/>
  <c r="L1917" i="1" s="1"/>
  <c r="K1920" i="1"/>
  <c r="M1920" i="1" s="1"/>
  <c r="K1915" i="1"/>
  <c r="L1915" i="1" s="1"/>
  <c r="K1922" i="1"/>
  <c r="M1922" i="1" s="1"/>
  <c r="K1921" i="1"/>
  <c r="L1921" i="1" s="1"/>
  <c r="K1923" i="1"/>
  <c r="M1923" i="1" s="1"/>
  <c r="K1924" i="1"/>
  <c r="L1924" i="1" s="1"/>
  <c r="K1918" i="1"/>
  <c r="M1918" i="1" s="1"/>
  <c r="K1919" i="1"/>
  <c r="L1919" i="1" s="1"/>
  <c r="K1754" i="1"/>
  <c r="M1754" i="1" s="1"/>
  <c r="K1748" i="1"/>
  <c r="L1748" i="1" s="1"/>
  <c r="K1746" i="1"/>
  <c r="M1746" i="1" s="1"/>
  <c r="K1745" i="1"/>
  <c r="L1745" i="1" s="1"/>
  <c r="K1751" i="1"/>
  <c r="L1751" i="1" s="1"/>
  <c r="K1747" i="1"/>
  <c r="M1747" i="1" s="1"/>
  <c r="K1753" i="1"/>
  <c r="L1753" i="1" s="1"/>
  <c r="K1750" i="1"/>
  <c r="M1750" i="1" s="1"/>
  <c r="K1749" i="1"/>
  <c r="L1749" i="1" s="1"/>
  <c r="K1555" i="1"/>
  <c r="L1555" i="1" s="1"/>
  <c r="K1558" i="1"/>
  <c r="L1558" i="1" s="1"/>
  <c r="K1559" i="1"/>
  <c r="M1559" i="1" s="1"/>
  <c r="K1557" i="1"/>
  <c r="L1557" i="1" s="1"/>
  <c r="K1553" i="1"/>
  <c r="M1553" i="1" s="1"/>
  <c r="K1556" i="1"/>
  <c r="L1556" i="1" s="1"/>
  <c r="K1554" i="1"/>
  <c r="M1554" i="1" s="1"/>
  <c r="K1560" i="1"/>
  <c r="L1560" i="1" s="1"/>
  <c r="K1391" i="1"/>
  <c r="M1391" i="1" s="1"/>
  <c r="K1392" i="1"/>
  <c r="L1392" i="1" s="1"/>
  <c r="K1388" i="1"/>
  <c r="M1388" i="1" s="1"/>
  <c r="K1395" i="1"/>
  <c r="L1395" i="1" s="1"/>
  <c r="K1389" i="1"/>
  <c r="M1389" i="1" s="1"/>
  <c r="K1390" i="1"/>
  <c r="L1390" i="1" s="1"/>
  <c r="K1393" i="1"/>
  <c r="M1393" i="1" s="1"/>
  <c r="K1394" i="1"/>
  <c r="L1394" i="1" s="1"/>
  <c r="K1224" i="1"/>
  <c r="M1224" i="1" s="1"/>
  <c r="K1216" i="1"/>
  <c r="L1216" i="1" s="1"/>
  <c r="K1223" i="1"/>
  <c r="L1223" i="1" s="1"/>
  <c r="K1220" i="1"/>
  <c r="L1220" i="1" s="1"/>
  <c r="K1219" i="1"/>
  <c r="M1219" i="1" s="1"/>
  <c r="K1221" i="1"/>
  <c r="L1221" i="1" s="1"/>
  <c r="K1222" i="1"/>
  <c r="M1222" i="1" s="1"/>
  <c r="K1217" i="1"/>
  <c r="L1217" i="1" s="1"/>
  <c r="K1218" i="1"/>
  <c r="M1218" i="1" s="1"/>
  <c r="K1057" i="1"/>
  <c r="L1057" i="1" s="1"/>
  <c r="K1052" i="1"/>
  <c r="M1052" i="1" s="1"/>
  <c r="K1050" i="1"/>
  <c r="L1050" i="1" s="1"/>
  <c r="K1053" i="1"/>
  <c r="M1053" i="1" s="1"/>
  <c r="K1056" i="1"/>
  <c r="L1056" i="1" s="1"/>
  <c r="K1051" i="1"/>
  <c r="L1051" i="1" s="1"/>
  <c r="K1054" i="1"/>
  <c r="L1054" i="1" s="1"/>
  <c r="K1055" i="1"/>
  <c r="M1055" i="1" s="1"/>
  <c r="K2607" i="1"/>
  <c r="L2607" i="1" s="1"/>
  <c r="K2606" i="1"/>
  <c r="M2606" i="1" s="1"/>
  <c r="K1015" i="1"/>
  <c r="L1015" i="1" s="1"/>
  <c r="K1014" i="1"/>
  <c r="L1014" i="1" s="1"/>
  <c r="K1012" i="1"/>
  <c r="L1012" i="1" s="1"/>
  <c r="K1023" i="1"/>
  <c r="M1023" i="1" s="1"/>
  <c r="K1038" i="1"/>
  <c r="L1038" i="1" s="1"/>
  <c r="K1013" i="1"/>
  <c r="L1013" i="1" s="1"/>
  <c r="K1020" i="1"/>
  <c r="M1020" i="1" s="1"/>
  <c r="K1040" i="1"/>
  <c r="L1040" i="1" s="1"/>
  <c r="K1022" i="1"/>
  <c r="K1025" i="1"/>
  <c r="L1025" i="1" s="1"/>
  <c r="K1019" i="1"/>
  <c r="M1019" i="1" s="1"/>
  <c r="K1011" i="1"/>
  <c r="L1011" i="1" s="1"/>
  <c r="K1037" i="1"/>
  <c r="L1037" i="1" s="1"/>
  <c r="K1028" i="1"/>
  <c r="L1028" i="1" s="1"/>
  <c r="K1027" i="1"/>
  <c r="M1027" i="1" s="1"/>
  <c r="K1026" i="1"/>
  <c r="L1026" i="1" s="1"/>
  <c r="K1035" i="1"/>
  <c r="M1035" i="1" s="1"/>
  <c r="K1036" i="1"/>
  <c r="L1036" i="1" s="1"/>
  <c r="K860" i="1"/>
  <c r="M860" i="1" s="1"/>
  <c r="K859" i="1"/>
  <c r="L859" i="1" s="1"/>
  <c r="K858" i="1"/>
  <c r="M858" i="1" s="1"/>
  <c r="K857" i="1"/>
  <c r="L857" i="1" s="1"/>
  <c r="K856" i="1"/>
  <c r="M856" i="1" s="1"/>
  <c r="K855" i="1"/>
  <c r="L855" i="1" s="1"/>
  <c r="K843" i="1"/>
  <c r="M843" i="1" s="1"/>
  <c r="K867" i="1"/>
  <c r="M867" i="1" s="1"/>
  <c r="K851" i="1"/>
  <c r="L851" i="1" s="1"/>
  <c r="K844" i="1"/>
  <c r="M844" i="1" s="1"/>
  <c r="K847" i="1"/>
  <c r="L847" i="1" s="1"/>
  <c r="K846" i="1"/>
  <c r="M846" i="1" s="1"/>
  <c r="K850" i="1"/>
  <c r="L850" i="1" s="1"/>
  <c r="K864" i="1"/>
  <c r="L864" i="1" s="1"/>
  <c r="K849" i="1"/>
  <c r="L849" i="1" s="1"/>
  <c r="K848" i="1"/>
  <c r="L848" i="1" s="1"/>
  <c r="K866" i="1"/>
  <c r="L866" i="1" s="1"/>
  <c r="K845" i="1"/>
  <c r="L845" i="1" s="1"/>
  <c r="K863" i="1"/>
  <c r="M863" i="1" s="1"/>
  <c r="K842" i="1"/>
  <c r="L842" i="1" s="1"/>
  <c r="K854" i="1"/>
  <c r="M854" i="1" s="1"/>
  <c r="K853" i="1"/>
  <c r="L853" i="1" s="1"/>
  <c r="K852" i="1"/>
  <c r="M852" i="1" s="1"/>
  <c r="K693" i="1"/>
  <c r="L693" i="1" s="1"/>
  <c r="K692" i="1"/>
  <c r="L692" i="1" s="1"/>
  <c r="K691" i="1"/>
  <c r="L691" i="1" s="1"/>
  <c r="K690" i="1"/>
  <c r="M690" i="1" s="1"/>
  <c r="K689" i="1"/>
  <c r="L689" i="1" s="1"/>
  <c r="K688" i="1"/>
  <c r="L688" i="1" s="1"/>
  <c r="K687" i="1"/>
  <c r="L687" i="1" s="1"/>
  <c r="K686" i="1"/>
  <c r="M686" i="1" s="1"/>
  <c r="K685" i="1"/>
  <c r="L685" i="1" s="1"/>
  <c r="K684" i="1"/>
  <c r="M684" i="1" s="1"/>
  <c r="K683" i="1"/>
  <c r="L683" i="1" s="1"/>
  <c r="K682" i="1"/>
  <c r="M682" i="1" s="1"/>
  <c r="K661" i="1"/>
  <c r="L661" i="1" s="1"/>
  <c r="K700" i="1"/>
  <c r="L700" i="1" s="1"/>
  <c r="K674" i="1"/>
  <c r="M674" i="1" s="1"/>
  <c r="K664" i="1"/>
  <c r="L664" i="1" s="1"/>
  <c r="K697" i="1"/>
  <c r="L697" i="1" s="1"/>
  <c r="K667" i="1"/>
  <c r="L667" i="1" s="1"/>
  <c r="K666" i="1"/>
  <c r="M666" i="1" s="1"/>
  <c r="K671" i="1"/>
  <c r="L671" i="1" s="1"/>
  <c r="K669" i="1"/>
  <c r="L669" i="1" s="1"/>
  <c r="K696" i="1"/>
  <c r="L696" i="1" s="1"/>
  <c r="K660" i="1"/>
  <c r="M660" i="1" s="1"/>
  <c r="K668" i="1"/>
  <c r="M668" i="1" s="1"/>
  <c r="K699" i="1"/>
  <c r="L699" i="1" s="1"/>
  <c r="K665" i="1"/>
  <c r="L665" i="1" s="1"/>
  <c r="K670" i="1"/>
  <c r="M670" i="1" s="1"/>
  <c r="K675" i="1"/>
  <c r="L675" i="1" s="1"/>
  <c r="K681" i="1"/>
  <c r="M681" i="1" s="1"/>
  <c r="K680" i="1"/>
  <c r="L680" i="1" s="1"/>
  <c r="K679" i="1"/>
  <c r="L679" i="1" s="1"/>
  <c r="K678" i="1"/>
  <c r="L678" i="1" s="1"/>
  <c r="K677" i="1"/>
  <c r="M677" i="1" s="1"/>
  <c r="K676" i="1"/>
  <c r="L676" i="1" s="1"/>
  <c r="K2576" i="1"/>
  <c r="L2576" i="1" s="1"/>
  <c r="K965" i="1"/>
  <c r="L965" i="1" s="1"/>
  <c r="K1004" i="1"/>
  <c r="M1004" i="1" s="1"/>
  <c r="K974" i="1"/>
  <c r="L974" i="1" s="1"/>
  <c r="K969" i="1"/>
  <c r="L969" i="1" s="1"/>
  <c r="K971" i="1"/>
  <c r="L971" i="1" s="1"/>
  <c r="K970" i="1"/>
  <c r="M970" i="1" s="1"/>
  <c r="K979" i="1"/>
  <c r="L979" i="1" s="1"/>
  <c r="K978" i="1"/>
  <c r="M978" i="1" s="1"/>
  <c r="K1001" i="1"/>
  <c r="L1001" i="1" s="1"/>
  <c r="K984" i="1"/>
  <c r="L984" i="1" s="1"/>
  <c r="K983" i="1"/>
  <c r="L983" i="1" s="1"/>
  <c r="K982" i="1"/>
  <c r="M982" i="1" s="1"/>
  <c r="K981" i="1"/>
  <c r="L981" i="1" s="1"/>
  <c r="K960" i="1"/>
  <c r="L960" i="1" s="1"/>
  <c r="K962" i="1"/>
  <c r="L962" i="1" s="1"/>
  <c r="K959" i="1"/>
  <c r="M959" i="1" s="1"/>
  <c r="K968" i="1"/>
  <c r="L968" i="1" s="1"/>
  <c r="K967" i="1"/>
  <c r="L967" i="1" s="1"/>
  <c r="K966" i="1"/>
  <c r="L966" i="1" s="1"/>
  <c r="K963" i="1"/>
  <c r="M963" i="1" s="1"/>
  <c r="K961" i="1"/>
  <c r="L961" i="1" s="1"/>
  <c r="K958" i="1"/>
  <c r="L958" i="1" s="1"/>
  <c r="K964" i="1"/>
  <c r="L964" i="1" s="1"/>
  <c r="K632" i="1"/>
  <c r="M632" i="1" s="1"/>
  <c r="K444" i="1"/>
  <c r="L444" i="1" s="1"/>
  <c r="K443" i="1"/>
  <c r="L443" i="1" s="1"/>
  <c r="K442" i="1"/>
  <c r="L442" i="1" s="1"/>
  <c r="K441" i="1"/>
  <c r="M441" i="1" s="1"/>
  <c r="K440" i="1"/>
  <c r="L440" i="1" s="1"/>
  <c r="K439" i="1"/>
  <c r="L439" i="1" s="1"/>
  <c r="K438" i="1"/>
  <c r="L438" i="1" s="1"/>
  <c r="K437" i="1"/>
  <c r="M437" i="1" s="1"/>
  <c r="K289" i="1"/>
  <c r="L289" i="1" s="1"/>
  <c r="K288" i="1"/>
  <c r="L288" i="1" s="1"/>
  <c r="K287" i="1"/>
  <c r="L287" i="1" s="1"/>
  <c r="K286" i="1"/>
  <c r="M286" i="1" s="1"/>
  <c r="K285" i="1"/>
  <c r="L285" i="1" s="1"/>
  <c r="K778" i="1"/>
  <c r="L778" i="1" s="1"/>
  <c r="K803" i="1"/>
  <c r="L803" i="1" s="1"/>
  <c r="K826" i="1"/>
  <c r="M826" i="1" s="1"/>
  <c r="K831" i="1"/>
  <c r="L831" i="1" s="1"/>
  <c r="K802" i="1"/>
  <c r="L802" i="1" s="1"/>
  <c r="K794" i="1"/>
  <c r="L794" i="1" s="1"/>
  <c r="K830" i="1"/>
  <c r="M830" i="1" s="1"/>
  <c r="K789" i="1"/>
  <c r="L789" i="1" s="1"/>
  <c r="K800" i="1"/>
  <c r="L800" i="1" s="1"/>
  <c r="K793" i="1"/>
  <c r="L793" i="1" s="1"/>
  <c r="K795" i="1"/>
  <c r="M795" i="1" s="1"/>
  <c r="K799" i="1"/>
  <c r="L799" i="1" s="1"/>
  <c r="K798" i="1"/>
  <c r="M798" i="1" s="1"/>
  <c r="K796" i="1"/>
  <c r="L796" i="1" s="1"/>
  <c r="K829" i="1"/>
  <c r="M829" i="1" s="1"/>
  <c r="K777" i="1"/>
  <c r="L777" i="1" s="1"/>
  <c r="K804" i="1"/>
  <c r="M804" i="1" s="1"/>
  <c r="K827" i="1"/>
  <c r="M827" i="1" s="1"/>
  <c r="K787" i="1"/>
  <c r="L787" i="1" s="1"/>
  <c r="K781" i="1"/>
  <c r="M781" i="1" s="1"/>
  <c r="K780" i="1"/>
  <c r="L780" i="1" s="1"/>
  <c r="K779" i="1"/>
  <c r="M779" i="1" s="1"/>
  <c r="K797" i="1"/>
  <c r="L797" i="1" s="1"/>
  <c r="K828" i="1"/>
  <c r="M828" i="1" s="1"/>
  <c r="K809" i="1"/>
  <c r="L809" i="1" s="1"/>
  <c r="K808" i="1"/>
  <c r="M808" i="1" s="1"/>
  <c r="K807" i="1"/>
  <c r="L807" i="1" s="1"/>
  <c r="K806" i="1"/>
  <c r="M806" i="1" s="1"/>
  <c r="K805" i="1"/>
  <c r="L805" i="1" s="1"/>
  <c r="K825" i="1"/>
  <c r="M825" i="1" s="1"/>
  <c r="H825" i="1"/>
  <c r="K801" i="1"/>
  <c r="M801" i="1" s="1"/>
  <c r="K791" i="1"/>
  <c r="L791" i="1" s="1"/>
  <c r="K785" i="1"/>
  <c r="L785" i="1" s="1"/>
  <c r="K790" i="1"/>
  <c r="L790" i="1" s="1"/>
  <c r="K792" i="1"/>
  <c r="M792" i="1" s="1"/>
  <c r="K625" i="1"/>
  <c r="L625" i="1" s="1"/>
  <c r="K284" i="1"/>
  <c r="K283" i="1"/>
  <c r="L283" i="1" s="1"/>
  <c r="K282" i="1"/>
  <c r="M282" i="1" s="1"/>
  <c r="K116" i="1"/>
  <c r="L116" i="1" s="1"/>
  <c r="K115" i="1"/>
  <c r="L115" i="1" s="1"/>
  <c r="K114" i="1"/>
  <c r="L114" i="1" s="1"/>
  <c r="K113" i="1"/>
  <c r="M113" i="1" s="1"/>
  <c r="K112" i="1"/>
  <c r="L112" i="1" s="1"/>
  <c r="K603" i="1"/>
  <c r="L603" i="1" s="1"/>
  <c r="K626" i="1"/>
  <c r="L626" i="1" s="1"/>
  <c r="K614" i="1"/>
  <c r="M614" i="1" s="1"/>
  <c r="K646" i="1"/>
  <c r="L646" i="1" s="1"/>
  <c r="K619" i="1"/>
  <c r="L619" i="1" s="1"/>
  <c r="K623" i="1"/>
  <c r="L623" i="1" s="1"/>
  <c r="K645" i="1"/>
  <c r="M645" i="1" s="1"/>
  <c r="K620" i="1"/>
  <c r="L620" i="1" s="1"/>
  <c r="K622" i="1"/>
  <c r="L622" i="1" s="1"/>
  <c r="K621" i="1"/>
  <c r="L621" i="1" s="1"/>
  <c r="K629" i="1"/>
  <c r="L629" i="1" s="1"/>
  <c r="K642" i="1"/>
  <c r="L642" i="1" s="1"/>
  <c r="K624" i="1"/>
  <c r="M624" i="1" s="1"/>
  <c r="K609" i="1"/>
  <c r="L609" i="1" s="1"/>
  <c r="K618" i="1"/>
  <c r="L618" i="1" s="1"/>
  <c r="K640" i="1"/>
  <c r="L640" i="1" s="1"/>
  <c r="K611" i="1"/>
  <c r="M611" i="1" s="1"/>
  <c r="K647" i="1"/>
  <c r="L647" i="1" s="1"/>
  <c r="K628" i="1"/>
  <c r="M628" i="1" s="1"/>
  <c r="K649" i="1"/>
  <c r="L649" i="1" s="1"/>
  <c r="K648" i="1"/>
  <c r="M648" i="1" s="1"/>
  <c r="K644" i="1"/>
  <c r="L644" i="1" s="1"/>
  <c r="K631" i="1"/>
  <c r="M631" i="1" s="1"/>
  <c r="K605" i="1"/>
  <c r="L605" i="1" s="1"/>
  <c r="K604" i="1"/>
  <c r="M604" i="1" s="1"/>
  <c r="K630" i="1"/>
  <c r="L630" i="1" s="1"/>
  <c r="K612" i="1"/>
  <c r="M612" i="1" s="1"/>
  <c r="K641" i="1"/>
  <c r="L641" i="1" s="1"/>
  <c r="H641" i="1"/>
  <c r="K627" i="1"/>
  <c r="L627" i="1" s="1"/>
  <c r="K616" i="1"/>
  <c r="M616" i="1" s="1"/>
  <c r="K615" i="1"/>
  <c r="L615" i="1" s="1"/>
  <c r="K608" i="1"/>
  <c r="M608" i="1" s="1"/>
  <c r="K617" i="1"/>
  <c r="L617" i="1" s="1"/>
  <c r="K607" i="1"/>
  <c r="M607" i="1" s="1"/>
  <c r="K1045" i="1"/>
  <c r="L1045" i="1" s="1"/>
  <c r="K1047" i="1"/>
  <c r="M1047" i="1" s="1"/>
  <c r="K1049" i="1"/>
  <c r="L1049" i="1" s="1"/>
  <c r="K1009" i="1"/>
  <c r="M1009" i="1" s="1"/>
  <c r="K1008" i="1"/>
  <c r="L1008" i="1" s="1"/>
  <c r="K1006" i="1"/>
  <c r="M1006" i="1" s="1"/>
  <c r="K1005" i="1"/>
  <c r="L1005" i="1" s="1"/>
  <c r="K1007" i="1"/>
  <c r="M1007" i="1" s="1"/>
  <c r="K1010" i="1"/>
  <c r="L1010" i="1" s="1"/>
  <c r="K838" i="1"/>
  <c r="M838" i="1" s="1"/>
  <c r="K837" i="1"/>
  <c r="L837" i="1" s="1"/>
  <c r="K835" i="1"/>
  <c r="M835" i="1" s="1"/>
  <c r="K840" i="1"/>
  <c r="L840" i="1" s="1"/>
  <c r="K833" i="1"/>
  <c r="M833" i="1" s="1"/>
  <c r="K839" i="1"/>
  <c r="L839" i="1" s="1"/>
  <c r="K832" i="1"/>
  <c r="M832" i="1" s="1"/>
  <c r="K834" i="1"/>
  <c r="L834" i="1" s="1"/>
  <c r="K836" i="1"/>
  <c r="L836" i="1" s="1"/>
  <c r="K841" i="1"/>
  <c r="M841" i="1" s="1"/>
  <c r="K656" i="1"/>
  <c r="L656" i="1" s="1"/>
  <c r="K655" i="1"/>
  <c r="M655" i="1" s="1"/>
  <c r="K653" i="1"/>
  <c r="L653" i="1" s="1"/>
  <c r="K658" i="1"/>
  <c r="M658" i="1" s="1"/>
  <c r="K650" i="1"/>
  <c r="L650" i="1" s="1"/>
  <c r="K651" i="1"/>
  <c r="M651" i="1" s="1"/>
  <c r="K657" i="1"/>
  <c r="L657" i="1" s="1"/>
  <c r="K652" i="1"/>
  <c r="M652" i="1" s="1"/>
  <c r="K654" i="1"/>
  <c r="L654" i="1" s="1"/>
  <c r="K659" i="1"/>
  <c r="M659" i="1" s="1"/>
  <c r="K941" i="1"/>
  <c r="L941" i="1" s="1"/>
  <c r="K940" i="1"/>
  <c r="M940" i="1" s="1"/>
  <c r="K947" i="1"/>
  <c r="L947" i="1" s="1"/>
  <c r="K946" i="1"/>
  <c r="M946" i="1" s="1"/>
  <c r="K952" i="1"/>
  <c r="L952" i="1" s="1"/>
  <c r="K933" i="1"/>
  <c r="M933" i="1" s="1"/>
  <c r="K951" i="1"/>
  <c r="L951" i="1" s="1"/>
  <c r="K769" i="1"/>
  <c r="M769" i="1" s="1"/>
  <c r="K768" i="1"/>
  <c r="L768" i="1" s="1"/>
  <c r="K756" i="1"/>
  <c r="M756" i="1" s="1"/>
  <c r="K764" i="1"/>
  <c r="L764" i="1" s="1"/>
  <c r="K758" i="1"/>
  <c r="M758" i="1" s="1"/>
  <c r="K776" i="1"/>
  <c r="L776" i="1" s="1"/>
  <c r="K762" i="1"/>
  <c r="M762" i="1" s="1"/>
  <c r="K773" i="1"/>
  <c r="L773" i="1" s="1"/>
  <c r="K760" i="1"/>
  <c r="M760" i="1" s="1"/>
  <c r="K763" i="1"/>
  <c r="L763" i="1" s="1"/>
  <c r="K774" i="1"/>
  <c r="M774" i="1" s="1"/>
  <c r="K775" i="1"/>
  <c r="L775" i="1" s="1"/>
  <c r="K765" i="1"/>
  <c r="M765" i="1" s="1"/>
  <c r="K759" i="1"/>
  <c r="K761" i="1"/>
  <c r="M761" i="1" s="1"/>
  <c r="K772" i="1"/>
  <c r="L772" i="1" s="1"/>
  <c r="K771" i="1"/>
  <c r="M771" i="1" s="1"/>
  <c r="K767" i="1"/>
  <c r="L767" i="1" s="1"/>
  <c r="K757" i="1"/>
  <c r="M757" i="1" s="1"/>
  <c r="K580" i="1"/>
  <c r="K595" i="1"/>
  <c r="M595" i="1" s="1"/>
  <c r="K594" i="1"/>
  <c r="L594" i="1" s="1"/>
  <c r="K593" i="1"/>
  <c r="M593" i="1" s="1"/>
  <c r="K592" i="1"/>
  <c r="K587" i="1"/>
  <c r="M587" i="1" s="1"/>
  <c r="K584" i="1"/>
  <c r="L584" i="1" s="1"/>
  <c r="K598" i="1"/>
  <c r="M598" i="1" s="1"/>
  <c r="K601" i="1"/>
  <c r="K586" i="1"/>
  <c r="M586" i="1" s="1"/>
  <c r="K583" i="1"/>
  <c r="L583" i="1" s="1"/>
  <c r="K599" i="1"/>
  <c r="M599" i="1" s="1"/>
  <c r="K600" i="1"/>
  <c r="K585" i="1"/>
  <c r="M585" i="1" s="1"/>
  <c r="K582" i="1"/>
  <c r="L582" i="1" s="1"/>
  <c r="K589" i="1"/>
  <c r="M589" i="1" s="1"/>
  <c r="K588" i="1"/>
  <c r="M588" i="1" s="1"/>
  <c r="K602" i="1"/>
  <c r="M602" i="1" s="1"/>
  <c r="K597" i="1"/>
  <c r="K596" i="1"/>
  <c r="M596" i="1" s="1"/>
  <c r="K581" i="1"/>
  <c r="L581" i="1" s="1"/>
  <c r="K591" i="1"/>
  <c r="M591" i="1" s="1"/>
  <c r="K590" i="1"/>
  <c r="K1268" i="1"/>
  <c r="M1268" i="1" s="1"/>
  <c r="K2487" i="1"/>
  <c r="L2487" i="1" s="1"/>
  <c r="K2313" i="1"/>
  <c r="M2313" i="1" s="1"/>
  <c r="K2147" i="1"/>
  <c r="M2147" i="1" s="1"/>
  <c r="K931" i="1"/>
  <c r="M931" i="1" s="1"/>
  <c r="K929" i="1"/>
  <c r="L929" i="1" s="1"/>
  <c r="K930" i="1"/>
  <c r="M930" i="1" s="1"/>
  <c r="K755" i="1"/>
  <c r="K752" i="1"/>
  <c r="M752" i="1" s="1"/>
  <c r="K753" i="1"/>
  <c r="L753" i="1" s="1"/>
  <c r="K754" i="1"/>
  <c r="M754" i="1" s="1"/>
  <c r="K579" i="1"/>
  <c r="L579" i="1" s="1"/>
  <c r="K577" i="1"/>
  <c r="M577" i="1" s="1"/>
  <c r="K578" i="1"/>
  <c r="K1436" i="1"/>
  <c r="M1436" i="1" s="1"/>
  <c r="K1267" i="1"/>
  <c r="L1267" i="1" s="1"/>
  <c r="K1266" i="1"/>
  <c r="M1266" i="1" s="1"/>
  <c r="K1098" i="1"/>
  <c r="K928" i="1"/>
  <c r="M928" i="1" s="1"/>
  <c r="K926" i="1"/>
  <c r="L926" i="1" s="1"/>
  <c r="K927" i="1"/>
  <c r="M927" i="1" s="1"/>
  <c r="K751" i="1"/>
  <c r="K750" i="1"/>
  <c r="M750" i="1" s="1"/>
  <c r="K576" i="1"/>
  <c r="L576" i="1" s="1"/>
  <c r="K901" i="1"/>
  <c r="M901" i="1" s="1"/>
  <c r="K919" i="1"/>
  <c r="H919" i="1"/>
  <c r="K923" i="1"/>
  <c r="K915" i="1"/>
  <c r="M915" i="1" s="1"/>
  <c r="K914" i="1"/>
  <c r="L914" i="1" s="1"/>
  <c r="K902" i="1"/>
  <c r="M902" i="1" s="1"/>
  <c r="K745" i="1"/>
  <c r="K744" i="1"/>
  <c r="L744" i="1" s="1"/>
  <c r="K742" i="1"/>
  <c r="L742" i="1" s="1"/>
  <c r="K748" i="1"/>
  <c r="M748" i="1" s="1"/>
  <c r="K739" i="1"/>
  <c r="K731" i="1"/>
  <c r="L731" i="1" s="1"/>
  <c r="K741" i="1"/>
  <c r="K735" i="1"/>
  <c r="M735" i="1" s="1"/>
  <c r="K738" i="1"/>
  <c r="K737" i="1"/>
  <c r="L737" i="1" s="1"/>
  <c r="K740" i="1"/>
  <c r="L740" i="1" s="1"/>
  <c r="K730" i="1"/>
  <c r="M730" i="1" s="1"/>
  <c r="K749" i="1"/>
  <c r="K736" i="1"/>
  <c r="L736" i="1" s="1"/>
  <c r="K747" i="1"/>
  <c r="L747" i="1" s="1"/>
  <c r="K732" i="1"/>
  <c r="M732" i="1" s="1"/>
  <c r="K733" i="1"/>
  <c r="K734" i="1"/>
  <c r="L734" i="1" s="1"/>
  <c r="K743" i="1"/>
  <c r="M743" i="1" s="1"/>
  <c r="K505" i="1"/>
  <c r="K570" i="1"/>
  <c r="L570" i="1" s="1"/>
  <c r="K566" i="1"/>
  <c r="L566" i="1" s="1"/>
  <c r="K567" i="1"/>
  <c r="M567" i="1" s="1"/>
  <c r="K564" i="1"/>
  <c r="K558" i="1"/>
  <c r="L558" i="1" s="1"/>
  <c r="K573" i="1"/>
  <c r="L573" i="1" s="1"/>
  <c r="K571" i="1"/>
  <c r="M571" i="1" s="1"/>
  <c r="K563" i="1"/>
  <c r="K562" i="1"/>
  <c r="L562" i="1" s="1"/>
  <c r="K560" i="1"/>
  <c r="L560" i="1" s="1"/>
  <c r="K561" i="1"/>
  <c r="M561" i="1" s="1"/>
  <c r="K556" i="1"/>
  <c r="K565" i="1"/>
  <c r="L565" i="1" s="1"/>
  <c r="K557" i="1"/>
  <c r="L557" i="1" s="1"/>
  <c r="K568" i="1"/>
  <c r="M568" i="1" s="1"/>
  <c r="K555" i="1"/>
  <c r="K572" i="1"/>
  <c r="L572" i="1" s="1"/>
  <c r="K559" i="1"/>
  <c r="M559" i="1" s="1"/>
  <c r="K574" i="1"/>
  <c r="K569" i="1"/>
  <c r="L569" i="1" s="1"/>
  <c r="K1215" i="1"/>
  <c r="M1215" i="1" s="1"/>
  <c r="K1042" i="1"/>
  <c r="K1043" i="1"/>
  <c r="L1043" i="1" s="1"/>
  <c r="K1044" i="1"/>
  <c r="L1044" i="1" s="1"/>
  <c r="K870" i="1"/>
  <c r="M870" i="1" s="1"/>
  <c r="K868" i="1"/>
  <c r="L868" i="1" s="1"/>
  <c r="K869" i="1"/>
  <c r="L869" i="1" s="1"/>
  <c r="K702" i="1"/>
  <c r="L702" i="1" s="1"/>
  <c r="K701" i="1"/>
  <c r="M701" i="1" s="1"/>
  <c r="K1417" i="1"/>
  <c r="L1417" i="1" s="1"/>
  <c r="K1418" i="1"/>
  <c r="M1418" i="1" s="1"/>
  <c r="K1245" i="1"/>
  <c r="L1245" i="1" s="1"/>
  <c r="K1244" i="1"/>
  <c r="M1244" i="1" s="1"/>
  <c r="K1077" i="1"/>
  <c r="L1077" i="1" s="1"/>
  <c r="K1076" i="1"/>
  <c r="L1076" i="1" s="1"/>
  <c r="K897" i="1"/>
  <c r="L897" i="1" s="1"/>
  <c r="K899" i="1"/>
  <c r="M899" i="1" s="1"/>
  <c r="K898" i="1"/>
  <c r="L898" i="1" s="1"/>
  <c r="K729" i="1"/>
  <c r="M729" i="1" s="1"/>
  <c r="K554" i="1"/>
  <c r="L554" i="1" s="1"/>
  <c r="K896" i="1"/>
  <c r="M896" i="1" s="1"/>
  <c r="K895" i="1"/>
  <c r="L895" i="1" s="1"/>
  <c r="K728" i="1"/>
  <c r="L728" i="1" s="1"/>
  <c r="K726" i="1"/>
  <c r="L726" i="1" s="1"/>
  <c r="K725" i="1"/>
  <c r="M725" i="1" s="1"/>
  <c r="K727" i="1"/>
  <c r="L727" i="1" s="1"/>
  <c r="K553" i="1"/>
  <c r="M553" i="1" s="1"/>
  <c r="K551" i="1"/>
  <c r="L551" i="1" s="1"/>
  <c r="K550" i="1"/>
  <c r="M550" i="1" s="1"/>
  <c r="K552" i="1"/>
  <c r="L552" i="1" s="1"/>
  <c r="K1409" i="1"/>
  <c r="L1409" i="1" s="1"/>
  <c r="K1239" i="1"/>
  <c r="L1239" i="1" s="1"/>
  <c r="K1071" i="1"/>
  <c r="M1071" i="1" s="1"/>
  <c r="K1072" i="1"/>
  <c r="L1072" i="1" s="1"/>
  <c r="K892" i="1"/>
  <c r="M892" i="1" s="1"/>
  <c r="K894" i="1"/>
  <c r="L894" i="1" s="1"/>
  <c r="K893" i="1"/>
  <c r="M893" i="1" s="1"/>
  <c r="K724" i="1"/>
  <c r="L724" i="1" s="1"/>
  <c r="K723" i="1"/>
  <c r="L723" i="1" s="1"/>
  <c r="K547" i="1"/>
  <c r="L547" i="1" s="1"/>
  <c r="K548" i="1"/>
  <c r="M548" i="1" s="1"/>
  <c r="K549" i="1"/>
  <c r="L549" i="1" s="1"/>
  <c r="K881" i="1"/>
  <c r="M881" i="1" s="1"/>
  <c r="K891" i="1"/>
  <c r="L891" i="1" s="1"/>
  <c r="K885" i="1"/>
  <c r="M885" i="1" s="1"/>
  <c r="K883" i="1"/>
  <c r="L883" i="1" s="1"/>
  <c r="K890" i="1"/>
  <c r="L890" i="1" s="1"/>
  <c r="K884" i="1"/>
  <c r="L884" i="1" s="1"/>
  <c r="K886" i="1"/>
  <c r="M886" i="1" s="1"/>
  <c r="K887" i="1"/>
  <c r="L887" i="1" s="1"/>
  <c r="K882" i="1"/>
  <c r="L882" i="1" s="1"/>
  <c r="K720" i="1"/>
  <c r="L720" i="1" s="1"/>
  <c r="K719" i="1"/>
  <c r="M719" i="1" s="1"/>
  <c r="K712" i="1"/>
  <c r="L712" i="1" s="1"/>
  <c r="K714" i="1"/>
  <c r="L714" i="1" s="1"/>
  <c r="K715" i="1"/>
  <c r="L715" i="1" s="1"/>
  <c r="K717" i="1"/>
  <c r="M717" i="1" s="1"/>
  <c r="K722" i="1"/>
  <c r="L722" i="1" s="1"/>
  <c r="K721" i="1"/>
  <c r="M721" i="1" s="1"/>
  <c r="K716" i="1"/>
  <c r="L716" i="1" s="1"/>
  <c r="K718" i="1"/>
  <c r="L718" i="1" s="1"/>
  <c r="K713" i="1"/>
  <c r="L713" i="1" s="1"/>
  <c r="K541" i="1"/>
  <c r="L541" i="1" s="1"/>
  <c r="K544" i="1"/>
  <c r="M544" i="1" s="1"/>
  <c r="K543" i="1"/>
  <c r="L543" i="1" s="1"/>
  <c r="K535" i="1"/>
  <c r="L535" i="1" s="1"/>
  <c r="K540" i="1"/>
  <c r="L540" i="1" s="1"/>
  <c r="K538" i="1"/>
  <c r="M538" i="1" s="1"/>
  <c r="K537" i="1"/>
  <c r="L537" i="1" s="1"/>
  <c r="K545" i="1"/>
  <c r="L545" i="1" s="1"/>
  <c r="K546" i="1"/>
  <c r="M546" i="1" s="1"/>
  <c r="K539" i="1"/>
  <c r="M539" i="1" s="1"/>
  <c r="K542" i="1"/>
  <c r="M542" i="1" s="1"/>
  <c r="K536" i="1"/>
  <c r="M536" i="1" s="1"/>
  <c r="K880" i="1"/>
  <c r="L880" i="1" s="1"/>
  <c r="K876" i="1"/>
  <c r="L876" i="1" s="1"/>
  <c r="K872" i="1"/>
  <c r="M872" i="1" s="1"/>
  <c r="K879" i="1"/>
  <c r="M879" i="1" s="1"/>
  <c r="K875" i="1"/>
  <c r="L875" i="1" s="1"/>
  <c r="K873" i="1"/>
  <c r="L873" i="1" s="1"/>
  <c r="K874" i="1"/>
  <c r="M874" i="1" s="1"/>
  <c r="K878" i="1"/>
  <c r="M878" i="1" s="1"/>
  <c r="K871" i="1"/>
  <c r="M871" i="1" s="1"/>
  <c r="K711" i="1"/>
  <c r="M711" i="1" s="1"/>
  <c r="K707" i="1"/>
  <c r="M707" i="1" s="1"/>
  <c r="K703" i="1"/>
  <c r="L703" i="1" s="1"/>
  <c r="K710" i="1"/>
  <c r="M710" i="1" s="1"/>
  <c r="K706" i="1"/>
  <c r="M706" i="1" s="1"/>
  <c r="K704" i="1"/>
  <c r="M704" i="1" s="1"/>
  <c r="K705" i="1"/>
  <c r="L705" i="1" s="1"/>
  <c r="K709" i="1"/>
  <c r="M709" i="1" s="1"/>
  <c r="K708" i="1"/>
  <c r="M708" i="1" s="1"/>
  <c r="K534" i="1"/>
  <c r="M534" i="1" s="1"/>
  <c r="K529" i="1"/>
  <c r="L529" i="1" s="1"/>
  <c r="K530" i="1"/>
  <c r="M530" i="1" s="1"/>
  <c r="K526" i="1"/>
  <c r="L526" i="1" s="1"/>
  <c r="K533" i="1"/>
  <c r="M533" i="1" s="1"/>
  <c r="K531" i="1"/>
  <c r="L531" i="1" s="1"/>
  <c r="K532" i="1"/>
  <c r="M532" i="1" s="1"/>
  <c r="K528" i="1"/>
  <c r="M528" i="1" s="1"/>
  <c r="K527" i="1"/>
  <c r="M527" i="1" s="1"/>
  <c r="K2254" i="1"/>
  <c r="L2254" i="1" s="1"/>
  <c r="K2252" i="1"/>
  <c r="M2252" i="1" s="1"/>
  <c r="K2244" i="1"/>
  <c r="L2244" i="1" s="1"/>
  <c r="K2243" i="1"/>
  <c r="L2243" i="1" s="1"/>
  <c r="K2257" i="1"/>
  <c r="M2257" i="1" s="1"/>
  <c r="K2085" i="1"/>
  <c r="L2085" i="1" s="1"/>
  <c r="K2084" i="1"/>
  <c r="L2084" i="1" s="1"/>
  <c r="K2063" i="1"/>
  <c r="M2063" i="1" s="1"/>
  <c r="K2065" i="1"/>
  <c r="L2065" i="1" s="1"/>
  <c r="K2068" i="1"/>
  <c r="L2068" i="1" s="1"/>
  <c r="K2066" i="1"/>
  <c r="L2066" i="1" s="1"/>
  <c r="K1914" i="1"/>
  <c r="L1914" i="1" s="1"/>
  <c r="K1913" i="1"/>
  <c r="M1913" i="1" s="1"/>
  <c r="K1891" i="1"/>
  <c r="M1891" i="1" s="1"/>
  <c r="K1894" i="1"/>
  <c r="L1894" i="1" s="1"/>
  <c r="K1897" i="1"/>
  <c r="L1897" i="1" s="1"/>
  <c r="K1912" i="1"/>
  <c r="L1912" i="1" s="1"/>
  <c r="K1742" i="1"/>
  <c r="M1742" i="1" s="1"/>
  <c r="K1550" i="1"/>
  <c r="M1550" i="1" s="1"/>
  <c r="K1382" i="1"/>
  <c r="M1382" i="1" s="1"/>
  <c r="K1212" i="1"/>
  <c r="L1212" i="1" s="1"/>
  <c r="K1039" i="1"/>
  <c r="M1039" i="1" s="1"/>
  <c r="K2199" i="1"/>
  <c r="L2199" i="1" s="1"/>
  <c r="K2198" i="1"/>
  <c r="M2198" i="1" s="1"/>
  <c r="K2197" i="1"/>
  <c r="L2197" i="1" s="1"/>
  <c r="K2196" i="1"/>
  <c r="L2196" i="1" s="1"/>
  <c r="K2195" i="1"/>
  <c r="L2195" i="1" s="1"/>
  <c r="K2194" i="1"/>
  <c r="M2194" i="1" s="1"/>
  <c r="K2193" i="1"/>
  <c r="L2193" i="1" s="1"/>
  <c r="K2192" i="1"/>
  <c r="L2192" i="1" s="1"/>
  <c r="K111" i="1"/>
  <c r="L111" i="1" s="1"/>
  <c r="K110" i="1"/>
  <c r="M110" i="1" s="1"/>
  <c r="K1339" i="1"/>
  <c r="M1339" i="1" s="1"/>
  <c r="K1319" i="1"/>
  <c r="M1319" i="1" s="1"/>
  <c r="K1318" i="1"/>
  <c r="L1318" i="1" s="1"/>
  <c r="K1314" i="1"/>
  <c r="L1314" i="1" s="1"/>
  <c r="K1119" i="1"/>
  <c r="L1119" i="1" s="1"/>
  <c r="K945" i="1"/>
  <c r="L945" i="1" s="1"/>
  <c r="K944" i="1"/>
  <c r="L944" i="1" s="1"/>
  <c r="K955" i="1"/>
  <c r="M955" i="1" s="1"/>
  <c r="K1803" i="1"/>
  <c r="L1803" i="1" s="1"/>
  <c r="K2146" i="1"/>
  <c r="L2146" i="1" s="1"/>
  <c r="K2143" i="1"/>
  <c r="L2143" i="1" s="1"/>
  <c r="K2474" i="1"/>
  <c r="M2474" i="1" s="1"/>
  <c r="K2305" i="1"/>
  <c r="L2305" i="1" s="1"/>
  <c r="K1603" i="1"/>
  <c r="M1603" i="1" s="1"/>
  <c r="K1430" i="1"/>
  <c r="K1092" i="1"/>
  <c r="L1092" i="1" s="1"/>
  <c r="K1090" i="1"/>
  <c r="M1090" i="1" s="1"/>
  <c r="K1078" i="1"/>
  <c r="L1078" i="1" s="1"/>
  <c r="K2112" i="1"/>
  <c r="M2112" i="1" s="1"/>
  <c r="K1942" i="1"/>
  <c r="M1942" i="1" s="1"/>
  <c r="K1771" i="1"/>
  <c r="L1771" i="1" s="1"/>
  <c r="K2280" i="1"/>
  <c r="M2280" i="1" s="1"/>
  <c r="K1561" i="1"/>
  <c r="L1561" i="1" s="1"/>
  <c r="K1396" i="1"/>
  <c r="M1396" i="1" s="1"/>
  <c r="K865" i="1"/>
  <c r="M865" i="1" s="1"/>
  <c r="K861" i="1"/>
  <c r="L861" i="1" s="1"/>
  <c r="K862" i="1"/>
  <c r="M862" i="1" s="1"/>
  <c r="K698" i="1"/>
  <c r="L698" i="1" s="1"/>
  <c r="K695" i="1"/>
  <c r="M695" i="1" s="1"/>
  <c r="K673" i="1"/>
  <c r="L673" i="1" s="1"/>
  <c r="K694" i="1"/>
  <c r="L694" i="1" s="1"/>
  <c r="K662" i="1"/>
  <c r="M662" i="1" s="1"/>
  <c r="K663" i="1"/>
  <c r="M663" i="1" s="1"/>
  <c r="K672" i="1"/>
  <c r="L672" i="1" s="1"/>
  <c r="K1000" i="1"/>
  <c r="L1000" i="1" s="1"/>
  <c r="K977" i="1"/>
  <c r="L977" i="1" s="1"/>
  <c r="K976" i="1"/>
  <c r="M976" i="1" s="1"/>
  <c r="K980" i="1"/>
  <c r="L980" i="1" s="1"/>
  <c r="K999" i="1"/>
  <c r="L999" i="1" s="1"/>
  <c r="H999" i="1"/>
  <c r="K973" i="1"/>
  <c r="L973" i="1" s="1"/>
  <c r="K786" i="1"/>
  <c r="M786" i="1" s="1"/>
  <c r="K788" i="1"/>
  <c r="M788" i="1" s="1"/>
  <c r="K784" i="1"/>
  <c r="L784" i="1" s="1"/>
  <c r="K783" i="1"/>
  <c r="L783" i="1" s="1"/>
  <c r="K782" i="1"/>
  <c r="L782" i="1" s="1"/>
  <c r="K613" i="1"/>
  <c r="M613" i="1" s="1"/>
  <c r="K606" i="1"/>
  <c r="L606" i="1" s="1"/>
  <c r="K610" i="1"/>
  <c r="L610" i="1" s="1"/>
  <c r="K643" i="1"/>
  <c r="M643" i="1" s="1"/>
  <c r="K766" i="1"/>
  <c r="M766" i="1" s="1"/>
  <c r="K109" i="1"/>
  <c r="L109" i="1" s="1"/>
  <c r="K900" i="1"/>
  <c r="L900" i="1" s="1"/>
  <c r="K746" i="1"/>
  <c r="M746" i="1" s="1"/>
  <c r="K575" i="1"/>
  <c r="L575" i="1" s="1"/>
  <c r="K1238" i="1"/>
  <c r="M1238" i="1" s="1"/>
  <c r="K1070" i="1"/>
  <c r="L1070" i="1" s="1"/>
  <c r="K877" i="1"/>
  <c r="L877" i="1" s="1"/>
  <c r="M3450" i="1" l="1"/>
  <c r="M42" i="1"/>
  <c r="M3512" i="1"/>
  <c r="M882" i="1"/>
  <c r="M210" i="1"/>
  <c r="M2638" i="1"/>
  <c r="M2811" i="1"/>
  <c r="M2782" i="1"/>
  <c r="M2802" i="1"/>
  <c r="L2682" i="1"/>
  <c r="M1000" i="1"/>
  <c r="L1730" i="1"/>
  <c r="L3206" i="1"/>
  <c r="L95" i="1"/>
  <c r="M2804" i="1"/>
  <c r="L2838" i="1"/>
  <c r="M3364" i="1"/>
  <c r="M783" i="1"/>
  <c r="L2581" i="1"/>
  <c r="L400" i="1"/>
  <c r="M135" i="1"/>
  <c r="L886" i="1"/>
  <c r="M2451" i="1"/>
  <c r="M1829" i="1"/>
  <c r="M2521" i="1"/>
  <c r="L2725" i="1"/>
  <c r="M2630" i="1"/>
  <c r="L2701" i="1"/>
  <c r="L2370" i="1"/>
  <c r="M2797" i="1"/>
  <c r="M2964" i="1"/>
  <c r="M242" i="1"/>
  <c r="L328" i="1"/>
  <c r="M3303" i="1"/>
  <c r="M3137" i="1"/>
  <c r="L1582" i="1"/>
  <c r="L534" i="1"/>
  <c r="M705" i="1"/>
  <c r="M2103" i="1"/>
  <c r="M1997" i="1"/>
  <c r="M2081" i="1"/>
  <c r="M2938" i="1"/>
  <c r="L3031" i="1"/>
  <c r="L238" i="1"/>
  <c r="M399" i="1"/>
  <c r="M136" i="1"/>
  <c r="M470" i="1"/>
  <c r="L871" i="1"/>
  <c r="L1436" i="1"/>
  <c r="L589" i="1"/>
  <c r="L1039" i="1"/>
  <c r="L915" i="1"/>
  <c r="L658" i="1"/>
  <c r="M1386" i="1"/>
  <c r="L2572" i="1"/>
  <c r="L3360" i="1"/>
  <c r="M2986" i="1"/>
  <c r="L2904" i="1"/>
  <c r="L2844" i="1"/>
  <c r="M3030" i="1"/>
  <c r="M295" i="1"/>
  <c r="M417" i="1"/>
  <c r="L422" i="1"/>
  <c r="M7" i="1"/>
  <c r="M51" i="1"/>
  <c r="L519" i="1"/>
  <c r="M83" i="1"/>
  <c r="L243" i="1"/>
  <c r="L297" i="1"/>
  <c r="M299" i="1"/>
  <c r="L175" i="1"/>
  <c r="M163" i="1"/>
  <c r="L174" i="1"/>
  <c r="M307" i="1"/>
  <c r="L3326" i="1"/>
  <c r="M2068" i="1"/>
  <c r="L719" i="1"/>
  <c r="M1066" i="1"/>
  <c r="M1794" i="1"/>
  <c r="L1616" i="1"/>
  <c r="M2494" i="1"/>
  <c r="L1048" i="1"/>
  <c r="L2382" i="1"/>
  <c r="M1306" i="1"/>
  <c r="M2015" i="1"/>
  <c r="M572" i="1"/>
  <c r="M866" i="1"/>
  <c r="L1437" i="1"/>
  <c r="L1798" i="1"/>
  <c r="M1177" i="1"/>
  <c r="M1520" i="1"/>
  <c r="M1705" i="1"/>
  <c r="M1143" i="1"/>
  <c r="L1302" i="1"/>
  <c r="L1840" i="1"/>
  <c r="L1031" i="1"/>
  <c r="L1033" i="1"/>
  <c r="L1526" i="1"/>
  <c r="M2067" i="1"/>
  <c r="M2417" i="1"/>
  <c r="M2619" i="1"/>
  <c r="L2609" i="1"/>
  <c r="M2659" i="1"/>
  <c r="L2660" i="1"/>
  <c r="M2722" i="1"/>
  <c r="M2695" i="1"/>
  <c r="L2709" i="1"/>
  <c r="L3338" i="1"/>
  <c r="L3369" i="1"/>
  <c r="M1586" i="1"/>
  <c r="L1344" i="1"/>
  <c r="L1713" i="1"/>
  <c r="L1137" i="1"/>
  <c r="M1141" i="1"/>
  <c r="M1871" i="1"/>
  <c r="L2264" i="1"/>
  <c r="M1766" i="1"/>
  <c r="L1241" i="1"/>
  <c r="L904" i="1"/>
  <c r="M2156" i="1"/>
  <c r="L2224" i="1"/>
  <c r="M2575" i="1"/>
  <c r="M1505" i="1"/>
  <c r="M1743" i="1"/>
  <c r="M1896" i="1"/>
  <c r="L2589" i="1"/>
  <c r="L2688" i="1"/>
  <c r="L2807" i="1"/>
  <c r="M2912" i="1"/>
  <c r="M2934" i="1"/>
  <c r="L3000" i="1"/>
  <c r="M2998" i="1"/>
  <c r="M3164" i="1"/>
  <c r="L3178" i="1"/>
  <c r="M3064" i="1"/>
  <c r="L2978" i="1"/>
  <c r="M278" i="1"/>
  <c r="L273" i="1"/>
  <c r="L375" i="1"/>
  <c r="M235" i="1"/>
  <c r="M388" i="1"/>
  <c r="L404" i="1"/>
  <c r="L179" i="1"/>
  <c r="L326" i="1"/>
  <c r="M2247" i="1"/>
  <c r="L2247" i="1"/>
  <c r="M2642" i="1"/>
  <c r="L2642" i="1"/>
  <c r="M2786" i="1"/>
  <c r="L2786" i="1"/>
  <c r="L3047" i="1"/>
  <c r="M3047" i="1"/>
  <c r="M3138" i="1"/>
  <c r="L3138" i="1"/>
  <c r="M40" i="1"/>
  <c r="L40" i="1"/>
  <c r="L126" i="1"/>
  <c r="M126" i="1"/>
  <c r="L1261" i="1"/>
  <c r="M1046" i="1"/>
  <c r="L1046" i="1"/>
  <c r="L1515" i="1"/>
  <c r="M2381" i="1"/>
  <c r="L1130" i="1"/>
  <c r="M1130" i="1"/>
  <c r="M1544" i="1"/>
  <c r="L1544" i="1"/>
  <c r="L2064" i="1"/>
  <c r="M2064" i="1"/>
  <c r="M2419" i="1"/>
  <c r="L2419" i="1"/>
  <c r="M2593" i="1"/>
  <c r="L2593" i="1"/>
  <c r="L2640" i="1"/>
  <c r="M2640" i="1"/>
  <c r="L3197" i="1"/>
  <c r="M3197" i="1"/>
  <c r="L447" i="1"/>
  <c r="M447" i="1"/>
  <c r="L188" i="1"/>
  <c r="M188" i="1"/>
  <c r="L129" i="1"/>
  <c r="M129" i="1"/>
  <c r="L476" i="1"/>
  <c r="M476" i="1"/>
  <c r="L1430" i="1"/>
  <c r="M1430" i="1"/>
  <c r="L1266" i="1"/>
  <c r="L1566" i="1"/>
  <c r="M1566" i="1"/>
  <c r="M2455" i="1"/>
  <c r="L2455" i="1"/>
  <c r="L1256" i="1"/>
  <c r="M1256" i="1"/>
  <c r="L2142" i="1"/>
  <c r="M2142" i="1"/>
  <c r="L1273" i="1"/>
  <c r="L1631" i="1"/>
  <c r="M1631" i="1"/>
  <c r="M1824" i="1"/>
  <c r="L1822" i="1"/>
  <c r="M1983" i="1"/>
  <c r="L1983" i="1"/>
  <c r="M2330" i="1"/>
  <c r="L2330" i="1"/>
  <c r="M1349" i="1"/>
  <c r="L1349" i="1"/>
  <c r="M2053" i="1"/>
  <c r="L2053" i="1"/>
  <c r="L811" i="1"/>
  <c r="L814" i="1"/>
  <c r="L1324" i="1"/>
  <c r="M1327" i="1"/>
  <c r="L1668" i="1"/>
  <c r="L1496" i="1"/>
  <c r="M1499" i="1"/>
  <c r="L1855" i="1"/>
  <c r="L1684" i="1"/>
  <c r="M1210" i="1"/>
  <c r="L1210" i="1"/>
  <c r="L2251" i="1"/>
  <c r="M2806" i="1"/>
  <c r="L2806" i="1"/>
  <c r="M2801" i="1"/>
  <c r="L2801" i="1"/>
  <c r="L2930" i="1"/>
  <c r="M2930" i="1"/>
  <c r="M3151" i="1"/>
  <c r="L3151" i="1"/>
  <c r="L193" i="1"/>
  <c r="M193" i="1"/>
  <c r="L206" i="1"/>
  <c r="M206" i="1"/>
  <c r="L451" i="1"/>
  <c r="M451" i="1"/>
  <c r="M504" i="1"/>
  <c r="L504" i="1"/>
  <c r="M489" i="1"/>
  <c r="L489" i="1"/>
  <c r="L2167" i="1"/>
  <c r="M2167" i="1"/>
  <c r="M1513" i="1"/>
  <c r="L1513" i="1"/>
  <c r="M1140" i="1"/>
  <c r="L1140" i="1"/>
  <c r="L2022" i="1"/>
  <c r="M2022" i="1"/>
  <c r="L1195" i="1"/>
  <c r="M1195" i="1"/>
  <c r="L2667" i="1"/>
  <c r="M2667" i="1"/>
  <c r="M2677" i="1"/>
  <c r="L2677" i="1"/>
  <c r="L2879" i="1"/>
  <c r="M2879" i="1"/>
  <c r="M450" i="1"/>
  <c r="L450" i="1"/>
  <c r="M3376" i="1"/>
  <c r="L3376" i="1"/>
  <c r="M759" i="1"/>
  <c r="L759" i="1"/>
  <c r="M1022" i="1"/>
  <c r="L1022" i="1"/>
  <c r="L1572" i="1"/>
  <c r="M1572" i="1"/>
  <c r="M2493" i="1"/>
  <c r="L2383" i="1"/>
  <c r="M824" i="1"/>
  <c r="L824" i="1"/>
  <c r="M1467" i="1"/>
  <c r="L1467" i="1"/>
  <c r="L2970" i="1"/>
  <c r="M2970" i="1"/>
  <c r="M198" i="1"/>
  <c r="L198" i="1"/>
  <c r="M459" i="1"/>
  <c r="L459" i="1"/>
  <c r="M895" i="1"/>
  <c r="M566" i="1"/>
  <c r="L741" i="1"/>
  <c r="M741" i="1"/>
  <c r="L1007" i="1"/>
  <c r="L284" i="1"/>
  <c r="M284" i="1"/>
  <c r="L1068" i="1"/>
  <c r="M1790" i="1"/>
  <c r="L2301" i="1"/>
  <c r="M2301" i="1"/>
  <c r="M1278" i="1"/>
  <c r="L1278" i="1"/>
  <c r="M1179" i="1"/>
  <c r="L1179" i="1"/>
  <c r="L1517" i="1"/>
  <c r="L1876" i="1"/>
  <c r="M1876" i="1"/>
  <c r="M822" i="1"/>
  <c r="L822" i="1"/>
  <c r="L1156" i="1"/>
  <c r="M1489" i="1"/>
  <c r="L1489" i="1"/>
  <c r="L1480" i="1"/>
  <c r="M1472" i="1"/>
  <c r="L1472" i="1"/>
  <c r="M2025" i="1"/>
  <c r="L2025" i="1"/>
  <c r="L1366" i="1"/>
  <c r="M1366" i="1"/>
  <c r="M2591" i="1"/>
  <c r="L2591" i="1"/>
  <c r="L2599" i="1"/>
  <c r="M2599" i="1"/>
  <c r="L3005" i="1"/>
  <c r="M3005" i="1"/>
  <c r="L3017" i="1"/>
  <c r="M3017" i="1"/>
  <c r="M3106" i="1"/>
  <c r="L3106" i="1"/>
  <c r="L3236" i="1"/>
  <c r="M3236" i="1"/>
  <c r="L237" i="1"/>
  <c r="M237" i="1"/>
  <c r="M390" i="1"/>
  <c r="L390" i="1"/>
  <c r="L525" i="1"/>
  <c r="M525" i="1"/>
  <c r="L486" i="1"/>
  <c r="M486" i="1"/>
  <c r="L3307" i="1"/>
  <c r="M3307" i="1"/>
  <c r="M3378" i="1"/>
  <c r="L3378" i="1"/>
  <c r="L2658" i="1"/>
  <c r="L2716" i="1"/>
  <c r="M2505" i="1"/>
  <c r="M3041" i="1"/>
  <c r="L2881" i="1"/>
  <c r="M3038" i="1"/>
  <c r="M2877" i="1"/>
  <c r="L2555" i="1"/>
  <c r="L3160" i="1"/>
  <c r="M3185" i="1"/>
  <c r="L272" i="1"/>
  <c r="L351" i="1"/>
  <c r="L46" i="1"/>
  <c r="L37" i="1"/>
  <c r="L511" i="1"/>
  <c r="M513" i="1"/>
  <c r="L391" i="1"/>
  <c r="L91" i="1"/>
  <c r="M84" i="1"/>
  <c r="L258" i="1"/>
  <c r="M3480" i="1"/>
  <c r="M880" i="1"/>
  <c r="L539" i="1"/>
  <c r="M537" i="1"/>
  <c r="M723" i="1"/>
  <c r="L585" i="1"/>
  <c r="L756" i="1"/>
  <c r="M1555" i="1"/>
  <c r="M1249" i="1"/>
  <c r="L1083" i="1"/>
  <c r="M1096" i="1"/>
  <c r="L1597" i="1"/>
  <c r="L1986" i="1"/>
  <c r="M2386" i="1"/>
  <c r="L972" i="1"/>
  <c r="L1493" i="1"/>
  <c r="M2216" i="1"/>
  <c r="L2377" i="1"/>
  <c r="M2528" i="1"/>
  <c r="L1534" i="1"/>
  <c r="L2079" i="1"/>
  <c r="L2639" i="1"/>
  <c r="L2706" i="1"/>
  <c r="L2739" i="1"/>
  <c r="M2594" i="1"/>
  <c r="M2823" i="1"/>
  <c r="L3157" i="1"/>
  <c r="L3273" i="1"/>
  <c r="M3232" i="1"/>
  <c r="L3246" i="1"/>
  <c r="L119" i="1"/>
  <c r="M3222" i="1"/>
  <c r="M354" i="1"/>
  <c r="L20" i="1"/>
  <c r="M22" i="1"/>
  <c r="L415" i="1"/>
  <c r="M455" i="1"/>
  <c r="L141" i="1"/>
  <c r="M313" i="1"/>
  <c r="M464" i="1"/>
  <c r="L3287" i="1"/>
  <c r="M3289" i="1"/>
  <c r="L3321" i="1"/>
  <c r="L3330" i="1"/>
  <c r="M1180" i="1"/>
  <c r="L1180" i="1"/>
  <c r="M2227" i="1"/>
  <c r="L2227" i="1"/>
  <c r="M2574" i="1"/>
  <c r="L2574" i="1"/>
  <c r="M2602" i="1"/>
  <c r="L2602" i="1"/>
  <c r="M3039" i="1"/>
  <c r="L3039" i="1"/>
  <c r="L3070" i="1"/>
  <c r="M3070" i="1"/>
  <c r="M118" i="1"/>
  <c r="L118" i="1"/>
  <c r="L14" i="1"/>
  <c r="M14" i="1"/>
  <c r="L1298" i="1"/>
  <c r="M1298" i="1"/>
  <c r="M1030" i="1"/>
  <c r="L1030" i="1"/>
  <c r="M1740" i="1"/>
  <c r="L1740" i="1"/>
  <c r="L213" i="1"/>
  <c r="M213" i="1"/>
  <c r="L409" i="1"/>
  <c r="M409" i="1"/>
  <c r="M496" i="1"/>
  <c r="L496" i="1"/>
  <c r="L3374" i="1"/>
  <c r="M3374" i="1"/>
  <c r="L1550" i="1"/>
  <c r="L874" i="1"/>
  <c r="M1409" i="1"/>
  <c r="M1076" i="1"/>
  <c r="L901" i="1"/>
  <c r="M753" i="1"/>
  <c r="M584" i="1"/>
  <c r="L760" i="1"/>
  <c r="L659" i="1"/>
  <c r="L833" i="1"/>
  <c r="L670" i="1"/>
  <c r="M1014" i="1"/>
  <c r="M1054" i="1"/>
  <c r="L1388" i="1"/>
  <c r="L1746" i="1"/>
  <c r="L2265" i="1"/>
  <c r="M2421" i="1"/>
  <c r="M1058" i="1"/>
  <c r="L1402" i="1"/>
  <c r="M1926" i="1"/>
  <c r="M2434" i="1"/>
  <c r="L2108" i="1"/>
  <c r="L2288" i="1"/>
  <c r="L918" i="1"/>
  <c r="L905" i="1"/>
  <c r="L1423" i="1"/>
  <c r="L2136" i="1"/>
  <c r="L2312" i="1"/>
  <c r="L943" i="1"/>
  <c r="M949" i="1"/>
  <c r="L1447" i="1"/>
  <c r="L1629" i="1"/>
  <c r="L1977" i="1"/>
  <c r="L2228" i="1"/>
  <c r="M2228" i="1"/>
  <c r="L1170" i="1"/>
  <c r="L1662" i="1"/>
  <c r="M1662" i="1"/>
  <c r="M1372" i="1"/>
  <c r="M2720" i="1"/>
  <c r="L2720" i="1"/>
  <c r="M2686" i="1"/>
  <c r="M3204" i="1"/>
  <c r="L3204" i="1"/>
  <c r="M3221" i="1"/>
  <c r="L3221" i="1"/>
  <c r="M224" i="1"/>
  <c r="L224" i="1"/>
  <c r="M382" i="1"/>
  <c r="L382" i="1"/>
  <c r="M257" i="1"/>
  <c r="L257" i="1"/>
  <c r="M406" i="1"/>
  <c r="L406" i="1"/>
  <c r="M457" i="1"/>
  <c r="L457" i="1"/>
  <c r="M147" i="1"/>
  <c r="L147" i="1"/>
  <c r="L170" i="1"/>
  <c r="M170" i="1"/>
  <c r="M341" i="1"/>
  <c r="L341" i="1"/>
  <c r="L3333" i="1"/>
  <c r="M3333" i="1"/>
  <c r="L862" i="1"/>
  <c r="M2192" i="1"/>
  <c r="M2199" i="1"/>
  <c r="M2243" i="1"/>
  <c r="M720" i="1"/>
  <c r="L892" i="1"/>
  <c r="L1071" i="1"/>
  <c r="L553" i="1"/>
  <c r="M1044" i="1"/>
  <c r="M560" i="1"/>
  <c r="M747" i="1"/>
  <c r="M914" i="1"/>
  <c r="M1267" i="1"/>
  <c r="L2147" i="1"/>
  <c r="M582" i="1"/>
  <c r="M805" i="1"/>
  <c r="M778" i="1"/>
  <c r="M688" i="1"/>
  <c r="M853" i="1"/>
  <c r="L843" i="1"/>
  <c r="L1922" i="1"/>
  <c r="L1573" i="1"/>
  <c r="L2276" i="1"/>
  <c r="M2444" i="1"/>
  <c r="L2443" i="1"/>
  <c r="M1247" i="1"/>
  <c r="L1584" i="1"/>
  <c r="M1949" i="1"/>
  <c r="L912" i="1"/>
  <c r="M907" i="1"/>
  <c r="L925" i="1"/>
  <c r="M1095" i="1"/>
  <c r="L1085" i="1"/>
  <c r="M1253" i="1"/>
  <c r="L1264" i="1"/>
  <c r="L1257" i="1"/>
  <c r="L1595" i="1"/>
  <c r="L1785" i="1"/>
  <c r="L1793" i="1"/>
  <c r="L1960" i="1"/>
  <c r="L1963" i="1"/>
  <c r="L2130" i="1"/>
  <c r="M2137" i="1"/>
  <c r="L2457" i="1"/>
  <c r="L1964" i="1"/>
  <c r="L1100" i="1"/>
  <c r="L1438" i="1"/>
  <c r="L2484" i="1"/>
  <c r="M1121" i="1"/>
  <c r="L1108" i="1"/>
  <c r="L770" i="1"/>
  <c r="L1445" i="1"/>
  <c r="L1451" i="1"/>
  <c r="L1454" i="1"/>
  <c r="L1640" i="1"/>
  <c r="M1812" i="1"/>
  <c r="L1807" i="1"/>
  <c r="L1973" i="1"/>
  <c r="M2150" i="1"/>
  <c r="M2321" i="1"/>
  <c r="L2321" i="1"/>
  <c r="L2497" i="1"/>
  <c r="L1350" i="1"/>
  <c r="L2048" i="1"/>
  <c r="M957" i="1"/>
  <c r="M813" i="1"/>
  <c r="L813" i="1"/>
  <c r="L1153" i="1"/>
  <c r="L1147" i="1"/>
  <c r="L993" i="1"/>
  <c r="M997" i="1"/>
  <c r="L997" i="1"/>
  <c r="L1469" i="1"/>
  <c r="M1470" i="1"/>
  <c r="L1470" i="1"/>
  <c r="L1994" i="1"/>
  <c r="M1994" i="1"/>
  <c r="M2203" i="1"/>
  <c r="L2203" i="1"/>
  <c r="M1204" i="1"/>
  <c r="M1381" i="1"/>
  <c r="L1381" i="1"/>
  <c r="L1728" i="1"/>
  <c r="M1737" i="1"/>
  <c r="L1737" i="1"/>
  <c r="L2413" i="1"/>
  <c r="M2403" i="1"/>
  <c r="L2403" i="1"/>
  <c r="M2617" i="1"/>
  <c r="L2617" i="1"/>
  <c r="L2632" i="1"/>
  <c r="L2645" i="1"/>
  <c r="M2645" i="1"/>
  <c r="L2692" i="1"/>
  <c r="L2366" i="1"/>
  <c r="L2762" i="1"/>
  <c r="M2762" i="1"/>
  <c r="L2731" i="1"/>
  <c r="L2598" i="1"/>
  <c r="L2788" i="1"/>
  <c r="L2724" i="1"/>
  <c r="M2728" i="1"/>
  <c r="L2728" i="1"/>
  <c r="L3032" i="1"/>
  <c r="M3032" i="1"/>
  <c r="M2876" i="1"/>
  <c r="L2889" i="1"/>
  <c r="M2889" i="1"/>
  <c r="M1712" i="1"/>
  <c r="L1712" i="1"/>
  <c r="M985" i="1"/>
  <c r="L985" i="1"/>
  <c r="M1384" i="1"/>
  <c r="L1384" i="1"/>
  <c r="M2610" i="1"/>
  <c r="L2610" i="1"/>
  <c r="L2897" i="1"/>
  <c r="M2897" i="1"/>
  <c r="M531" i="1"/>
  <c r="L530" i="1"/>
  <c r="M714" i="1"/>
  <c r="M557" i="1"/>
  <c r="M734" i="1"/>
  <c r="M742" i="1"/>
  <c r="L750" i="1"/>
  <c r="L591" i="1"/>
  <c r="L596" i="1"/>
  <c r="L771" i="1"/>
  <c r="L608" i="1"/>
  <c r="L1230" i="1"/>
  <c r="L1237" i="1"/>
  <c r="M2274" i="1"/>
  <c r="L2432" i="1"/>
  <c r="M2431" i="1"/>
  <c r="L1577" i="1"/>
  <c r="M1769" i="1"/>
  <c r="M1581" i="1"/>
  <c r="L2308" i="1"/>
  <c r="L1981" i="1"/>
  <c r="L2333" i="1"/>
  <c r="M2498" i="1"/>
  <c r="L2498" i="1"/>
  <c r="L1348" i="1"/>
  <c r="M2045" i="1"/>
  <c r="M2568" i="1"/>
  <c r="L2568" i="1"/>
  <c r="M1134" i="1"/>
  <c r="L1135" i="1"/>
  <c r="M1131" i="1"/>
  <c r="L1131" i="1"/>
  <c r="L817" i="1"/>
  <c r="M1299" i="1"/>
  <c r="L1299" i="1"/>
  <c r="M1501" i="1"/>
  <c r="L1501" i="1"/>
  <c r="M2040" i="1"/>
  <c r="L2040" i="1"/>
  <c r="M2000" i="1"/>
  <c r="L2021" i="1"/>
  <c r="L1041" i="1"/>
  <c r="M1041" i="1"/>
  <c r="M2696" i="1"/>
  <c r="L2696" i="1"/>
  <c r="L3020" i="1"/>
  <c r="M3020" i="1"/>
  <c r="M2911" i="1"/>
  <c r="M945" i="1"/>
  <c r="M540" i="1"/>
  <c r="L881" i="1"/>
  <c r="L893" i="1"/>
  <c r="M554" i="1"/>
  <c r="M868" i="1"/>
  <c r="M573" i="1"/>
  <c r="M740" i="1"/>
  <c r="M576" i="1"/>
  <c r="L752" i="1"/>
  <c r="M581" i="1"/>
  <c r="L598" i="1"/>
  <c r="L587" i="1"/>
  <c r="M767" i="1"/>
  <c r="M763" i="1"/>
  <c r="L769" i="1"/>
  <c r="M941" i="1"/>
  <c r="L655" i="1"/>
  <c r="M839" i="1"/>
  <c r="L1006" i="1"/>
  <c r="M617" i="1"/>
  <c r="M958" i="1"/>
  <c r="L1052" i="1"/>
  <c r="M1394" i="1"/>
  <c r="L2094" i="1"/>
  <c r="L2422" i="1"/>
  <c r="L1233" i="1"/>
  <c r="M1231" i="1"/>
  <c r="M1399" i="1"/>
  <c r="M1571" i="1"/>
  <c r="L1936" i="1"/>
  <c r="L2098" i="1"/>
  <c r="L2273" i="1"/>
  <c r="M2279" i="1"/>
  <c r="M2437" i="1"/>
  <c r="L2441" i="1"/>
  <c r="M1410" i="1"/>
  <c r="L1767" i="1"/>
  <c r="M1938" i="1"/>
  <c r="L2286" i="1"/>
  <c r="M1779" i="1"/>
  <c r="L2292" i="1"/>
  <c r="L922" i="1"/>
  <c r="L1607" i="1"/>
  <c r="M2296" i="1"/>
  <c r="L2306" i="1"/>
  <c r="L2466" i="1"/>
  <c r="M2144" i="1"/>
  <c r="L2310" i="1"/>
  <c r="L2483" i="1"/>
  <c r="L1272" i="1"/>
  <c r="L1281" i="1"/>
  <c r="M1628" i="1"/>
  <c r="L1620" i="1"/>
  <c r="L1993" i="1"/>
  <c r="M2153" i="1"/>
  <c r="L2153" i="1"/>
  <c r="M2509" i="1"/>
  <c r="L2509" i="1"/>
  <c r="M1877" i="1"/>
  <c r="L1877" i="1"/>
  <c r="L2226" i="1"/>
  <c r="L2388" i="1"/>
  <c r="M2569" i="1"/>
  <c r="L2569" i="1"/>
  <c r="M1145" i="1"/>
  <c r="L1145" i="1"/>
  <c r="M1292" i="1"/>
  <c r="L1292" i="1"/>
  <c r="M1312" i="1"/>
  <c r="L1312" i="1"/>
  <c r="M1508" i="1"/>
  <c r="L1508" i="1"/>
  <c r="M1477" i="1"/>
  <c r="L1664" i="1"/>
  <c r="M1659" i="1"/>
  <c r="M1832" i="1"/>
  <c r="M1851" i="1"/>
  <c r="L1851" i="1"/>
  <c r="M1873" i="1"/>
  <c r="L1873" i="1"/>
  <c r="M1680" i="1"/>
  <c r="L1680" i="1"/>
  <c r="M1999" i="1"/>
  <c r="L1999" i="1"/>
  <c r="M2346" i="1"/>
  <c r="L2200" i="1"/>
  <c r="M2200" i="1"/>
  <c r="M1546" i="1"/>
  <c r="L1538" i="1"/>
  <c r="L1529" i="1"/>
  <c r="M1529" i="1"/>
  <c r="M1718" i="1"/>
  <c r="L1715" i="1"/>
  <c r="L2083" i="1"/>
  <c r="L2235" i="1"/>
  <c r="L2635" i="1"/>
  <c r="L2698" i="1"/>
  <c r="M2812" i="1"/>
  <c r="L2812" i="1"/>
  <c r="L2942" i="1"/>
  <c r="M2942" i="1"/>
  <c r="L2855" i="1"/>
  <c r="M2855" i="1"/>
  <c r="M3181" i="1"/>
  <c r="L3181" i="1"/>
  <c r="M3281" i="1"/>
  <c r="L3281" i="1"/>
  <c r="M2984" i="1"/>
  <c r="L2984" i="1"/>
  <c r="L416" i="1"/>
  <c r="M416" i="1"/>
  <c r="M506" i="1"/>
  <c r="L506" i="1"/>
  <c r="L214" i="1"/>
  <c r="M214" i="1"/>
  <c r="L60" i="1"/>
  <c r="M60" i="1"/>
  <c r="M247" i="1"/>
  <c r="L247" i="1"/>
  <c r="L453" i="1"/>
  <c r="M453" i="1"/>
  <c r="M308" i="1"/>
  <c r="L308" i="1"/>
  <c r="L479" i="1"/>
  <c r="M479" i="1"/>
  <c r="M494" i="1"/>
  <c r="L494" i="1"/>
  <c r="M3337" i="1"/>
  <c r="L3337" i="1"/>
  <c r="L3398" i="1"/>
  <c r="M3398" i="1"/>
  <c r="L3400" i="1"/>
  <c r="M3400" i="1"/>
  <c r="L3414" i="1"/>
  <c r="M3414" i="1"/>
  <c r="L3425" i="1"/>
  <c r="M3425" i="1"/>
  <c r="L3461" i="1"/>
  <c r="M3461" i="1"/>
  <c r="L3490" i="1"/>
  <c r="M3490" i="1"/>
  <c r="L2331" i="1"/>
  <c r="L2326" i="1"/>
  <c r="L2499" i="1"/>
  <c r="L1657" i="1"/>
  <c r="M1698" i="1"/>
  <c r="M1834" i="1"/>
  <c r="M2005" i="1"/>
  <c r="M1868" i="1"/>
  <c r="M2340" i="1"/>
  <c r="L2526" i="1"/>
  <c r="L1021" i="1"/>
  <c r="L1203" i="1"/>
  <c r="M1193" i="1"/>
  <c r="M1369" i="1"/>
  <c r="M1373" i="1"/>
  <c r="M1547" i="1"/>
  <c r="M2925" i="1"/>
  <c r="L2925" i="1"/>
  <c r="L3125" i="1"/>
  <c r="M3125" i="1"/>
  <c r="M104" i="1"/>
  <c r="L104" i="1"/>
  <c r="L294" i="1"/>
  <c r="M294" i="1"/>
  <c r="M19" i="1"/>
  <c r="L19" i="1"/>
  <c r="L219" i="1"/>
  <c r="M219" i="1"/>
  <c r="M222" i="1"/>
  <c r="L222" i="1"/>
  <c r="M385" i="1"/>
  <c r="L385" i="1"/>
  <c r="M88" i="1"/>
  <c r="L88" i="1"/>
  <c r="M251" i="1"/>
  <c r="L251" i="1"/>
  <c r="L260" i="1"/>
  <c r="M260" i="1"/>
  <c r="L148" i="1"/>
  <c r="M148" i="1"/>
  <c r="L482" i="1"/>
  <c r="M482" i="1"/>
  <c r="L3288" i="1"/>
  <c r="M3288" i="1"/>
  <c r="L3380" i="1"/>
  <c r="M3380" i="1"/>
  <c r="L3385" i="1"/>
  <c r="M3385" i="1"/>
  <c r="L3423" i="1"/>
  <c r="M3423" i="1"/>
  <c r="L3405" i="1"/>
  <c r="M3405" i="1"/>
  <c r="L3468" i="1"/>
  <c r="M3468" i="1"/>
  <c r="L3472" i="1"/>
  <c r="M3472" i="1"/>
  <c r="L3493" i="1"/>
  <c r="M3493" i="1"/>
  <c r="M2748" i="1"/>
  <c r="L3016" i="1"/>
  <c r="L3024" i="1"/>
  <c r="M3045" i="1"/>
  <c r="M3198" i="1"/>
  <c r="L3063" i="1"/>
  <c r="M3180" i="1"/>
  <c r="L3091" i="1"/>
  <c r="M3058" i="1"/>
  <c r="L3052" i="1"/>
  <c r="M3082" i="1"/>
  <c r="L3112" i="1"/>
  <c r="M3122" i="1"/>
  <c r="M3166" i="1"/>
  <c r="M3476" i="1"/>
  <c r="M3395" i="1"/>
  <c r="M2992" i="1"/>
  <c r="L2551" i="1"/>
  <c r="L3012" i="1"/>
  <c r="M3208" i="1"/>
  <c r="L3233" i="1"/>
  <c r="M3192" i="1"/>
  <c r="M3141" i="1"/>
  <c r="L3056" i="1"/>
  <c r="M3093" i="1"/>
  <c r="L3114" i="1"/>
  <c r="M3152" i="1"/>
  <c r="L2756" i="1"/>
  <c r="L3249" i="1"/>
  <c r="M276" i="1"/>
  <c r="M423" i="1"/>
  <c r="M10" i="1"/>
  <c r="M366" i="1"/>
  <c r="M26" i="1"/>
  <c r="M31" i="1"/>
  <c r="M30" i="1"/>
  <c r="M52" i="1"/>
  <c r="M55" i="1"/>
  <c r="L34" i="1"/>
  <c r="M516" i="1"/>
  <c r="L380" i="1"/>
  <c r="M75" i="1"/>
  <c r="L244" i="1"/>
  <c r="L262" i="1"/>
  <c r="M396" i="1"/>
  <c r="L133" i="1"/>
  <c r="L165" i="1"/>
  <c r="L312" i="1"/>
  <c r="M323" i="1"/>
  <c r="M336" i="1"/>
  <c r="M342" i="1"/>
  <c r="M502" i="1"/>
  <c r="M3334" i="1"/>
  <c r="L3351" i="1"/>
  <c r="L3358" i="1"/>
  <c r="M3390" i="1"/>
  <c r="M3389" i="1"/>
  <c r="M3451" i="1"/>
  <c r="M3408" i="1"/>
  <c r="M3435" i="1"/>
  <c r="M3426" i="1"/>
  <c r="M3457" i="1"/>
  <c r="M3453" i="1"/>
  <c r="M3465" i="1"/>
  <c r="M3470" i="1"/>
  <c r="M3448" i="1"/>
  <c r="M877" i="1"/>
  <c r="M610" i="1"/>
  <c r="M973" i="1"/>
  <c r="M999" i="1"/>
  <c r="M694" i="1"/>
  <c r="M1561" i="1"/>
  <c r="M1314" i="1"/>
  <c r="M873" i="1"/>
  <c r="M535" i="1"/>
  <c r="M1043" i="1"/>
  <c r="M569" i="1"/>
  <c r="M565" i="1"/>
  <c r="M562" i="1"/>
  <c r="M558" i="1"/>
  <c r="M570" i="1"/>
  <c r="M736" i="1"/>
  <c r="M737" i="1"/>
  <c r="M731" i="1"/>
  <c r="M744" i="1"/>
  <c r="L927" i="1"/>
  <c r="L928" i="1"/>
  <c r="M579" i="1"/>
  <c r="L930" i="1"/>
  <c r="L931" i="1"/>
  <c r="M2487" i="1"/>
  <c r="L602" i="1"/>
  <c r="L588" i="1"/>
  <c r="M583" i="1"/>
  <c r="L593" i="1"/>
  <c r="L595" i="1"/>
  <c r="L765" i="1"/>
  <c r="M776" i="1"/>
  <c r="L933" i="1"/>
  <c r="L946" i="1"/>
  <c r="M657" i="1"/>
  <c r="L841" i="1"/>
  <c r="M837" i="1"/>
  <c r="L1009" i="1"/>
  <c r="L1047" i="1"/>
  <c r="M627" i="1"/>
  <c r="M115" i="1"/>
  <c r="M809" i="1"/>
  <c r="M780" i="1"/>
  <c r="M796" i="1"/>
  <c r="M802" i="1"/>
  <c r="M443" i="1"/>
  <c r="M984" i="1"/>
  <c r="M697" i="1"/>
  <c r="M700" i="1"/>
  <c r="L684" i="1"/>
  <c r="L854" i="1"/>
  <c r="M1037" i="1"/>
  <c r="M1025" i="1"/>
  <c r="M1013" i="1"/>
  <c r="M1051" i="1"/>
  <c r="L1393" i="1"/>
  <c r="L1754" i="1"/>
  <c r="M1924" i="1"/>
  <c r="L1920" i="1"/>
  <c r="L2091" i="1"/>
  <c r="M2090" i="1"/>
  <c r="L2269" i="1"/>
  <c r="M2267" i="1"/>
  <c r="L2425" i="1"/>
  <c r="M2427" i="1"/>
  <c r="L2423" i="1"/>
  <c r="L888" i="1"/>
  <c r="M1061" i="1"/>
  <c r="M1227" i="1"/>
  <c r="M1235" i="1"/>
  <c r="L1403" i="1"/>
  <c r="L1931" i="1"/>
  <c r="L2102" i="1"/>
  <c r="M2097" i="1"/>
  <c r="L2099" i="1"/>
  <c r="M2272" i="1"/>
  <c r="L2110" i="1"/>
  <c r="M2283" i="1"/>
  <c r="M1416" i="1"/>
  <c r="M1944" i="1"/>
  <c r="L1944" i="1"/>
  <c r="M1073" i="1"/>
  <c r="L1073" i="1"/>
  <c r="M1943" i="1"/>
  <c r="L1943" i="1"/>
  <c r="M1776" i="1"/>
  <c r="L1776" i="1"/>
  <c r="M876" i="1"/>
  <c r="M713" i="1"/>
  <c r="M712" i="1"/>
  <c r="M728" i="1"/>
  <c r="L896" i="1"/>
  <c r="L729" i="1"/>
  <c r="L899" i="1"/>
  <c r="L1418" i="1"/>
  <c r="M926" i="1"/>
  <c r="L577" i="1"/>
  <c r="L754" i="1"/>
  <c r="M929" i="1"/>
  <c r="L2313" i="1"/>
  <c r="L1268" i="1"/>
  <c r="L599" i="1"/>
  <c r="L586" i="1"/>
  <c r="M594" i="1"/>
  <c r="L761" i="1"/>
  <c r="L762" i="1"/>
  <c r="L758" i="1"/>
  <c r="M952" i="1"/>
  <c r="L652" i="1"/>
  <c r="L651" i="1"/>
  <c r="M836" i="1"/>
  <c r="L835" i="1"/>
  <c r="L838" i="1"/>
  <c r="M1049" i="1"/>
  <c r="L616" i="1"/>
  <c r="M640" i="1"/>
  <c r="M619" i="1"/>
  <c r="M785" i="1"/>
  <c r="L808" i="1"/>
  <c r="L828" i="1"/>
  <c r="L779" i="1"/>
  <c r="L781" i="1"/>
  <c r="L827" i="1"/>
  <c r="L804" i="1"/>
  <c r="L829" i="1"/>
  <c r="L798" i="1"/>
  <c r="L795" i="1"/>
  <c r="M288" i="1"/>
  <c r="M967" i="1"/>
  <c r="M969" i="1"/>
  <c r="L668" i="1"/>
  <c r="M692" i="1"/>
  <c r="M1223" i="1"/>
  <c r="L2424" i="1"/>
  <c r="L1063" i="1"/>
  <c r="M1234" i="1"/>
  <c r="L1398" i="1"/>
  <c r="M1564" i="1"/>
  <c r="L1757" i="1"/>
  <c r="L1755" i="1"/>
  <c r="L1925" i="1"/>
  <c r="M2096" i="1"/>
  <c r="L2101" i="1"/>
  <c r="L2436" i="1"/>
  <c r="L2107" i="1"/>
  <c r="L2445" i="1"/>
  <c r="M2445" i="1"/>
  <c r="L1075" i="1"/>
  <c r="M1075" i="1"/>
  <c r="M1772" i="1"/>
  <c r="L2116" i="1"/>
  <c r="M2116" i="1"/>
  <c r="L2290" i="1"/>
  <c r="M2290" i="1"/>
  <c r="M1897" i="1"/>
  <c r="M2066" i="1"/>
  <c r="M526" i="1"/>
  <c r="L879" i="1"/>
  <c r="M545" i="1"/>
  <c r="L538" i="1"/>
  <c r="L544" i="1"/>
  <c r="L721" i="1"/>
  <c r="M890" i="1"/>
  <c r="M724" i="1"/>
  <c r="M894" i="1"/>
  <c r="M869" i="1"/>
  <c r="L870" i="1"/>
  <c r="L1215" i="1"/>
  <c r="L559" i="1"/>
  <c r="L568" i="1"/>
  <c r="L561" i="1"/>
  <c r="L571" i="1"/>
  <c r="L567" i="1"/>
  <c r="L743" i="1"/>
  <c r="L732" i="1"/>
  <c r="L730" i="1"/>
  <c r="L735" i="1"/>
  <c r="L748" i="1"/>
  <c r="L902" i="1"/>
  <c r="L757" i="1"/>
  <c r="L774" i="1"/>
  <c r="M768" i="1"/>
  <c r="L940" i="1"/>
  <c r="M653" i="1"/>
  <c r="L832" i="1"/>
  <c r="M1005" i="1"/>
  <c r="L607" i="1"/>
  <c r="M603" i="1"/>
  <c r="L825" i="1"/>
  <c r="L806" i="1"/>
  <c r="M800" i="1"/>
  <c r="M439" i="1"/>
  <c r="M960" i="1"/>
  <c r="M2576" i="1"/>
  <c r="M675" i="1"/>
  <c r="M864" i="1"/>
  <c r="L858" i="1"/>
  <c r="M1558" i="1"/>
  <c r="L1747" i="1"/>
  <c r="M1745" i="1"/>
  <c r="M1921" i="1"/>
  <c r="M2089" i="1"/>
  <c r="M2087" i="1"/>
  <c r="M2261" i="1"/>
  <c r="M1065" i="1"/>
  <c r="L1226" i="1"/>
  <c r="M2100" i="1"/>
  <c r="M2448" i="1"/>
  <c r="L2448" i="1"/>
  <c r="M1945" i="1"/>
  <c r="L1945" i="1"/>
  <c r="M2120" i="1"/>
  <c r="L2120" i="1"/>
  <c r="L1250" i="1"/>
  <c r="L1428" i="1"/>
  <c r="L1429" i="1"/>
  <c r="L1600" i="1"/>
  <c r="L1792" i="1"/>
  <c r="L1961" i="1"/>
  <c r="L2297" i="1"/>
  <c r="L1101" i="1"/>
  <c r="L1385" i="1"/>
  <c r="L1440" i="1"/>
  <c r="L1615" i="1"/>
  <c r="L1802" i="1"/>
  <c r="L936" i="1"/>
  <c r="L1117" i="1"/>
  <c r="L1118" i="1"/>
  <c r="L1107" i="1"/>
  <c r="L1112" i="1"/>
  <c r="L1275" i="1"/>
  <c r="L1460" i="1"/>
  <c r="L1448" i="1"/>
  <c r="L1814" i="1"/>
  <c r="L1816" i="1"/>
  <c r="L1818" i="1"/>
  <c r="L1971" i="1"/>
  <c r="L1978" i="1"/>
  <c r="L2151" i="1"/>
  <c r="L2322" i="1"/>
  <c r="L2315" i="1"/>
  <c r="L2327" i="1"/>
  <c r="L2496" i="1"/>
  <c r="L2511" i="1"/>
  <c r="L1183" i="1"/>
  <c r="M1352" i="1"/>
  <c r="L1518" i="1"/>
  <c r="L1702" i="1"/>
  <c r="M1711" i="1"/>
  <c r="L1883" i="1"/>
  <c r="L2566" i="1"/>
  <c r="L1002" i="1"/>
  <c r="L636" i="1"/>
  <c r="L1124" i="1"/>
  <c r="L1149" i="1"/>
  <c r="L1151" i="1"/>
  <c r="L1146" i="1"/>
  <c r="M989" i="1"/>
  <c r="L1296" i="1"/>
  <c r="L1321" i="1"/>
  <c r="L1301" i="1"/>
  <c r="L1161" i="1"/>
  <c r="M1164" i="1"/>
  <c r="L1651" i="1"/>
  <c r="M1645" i="1"/>
  <c r="L1331" i="1"/>
  <c r="M1334" i="1"/>
  <c r="L1836" i="1"/>
  <c r="L1826" i="1"/>
  <c r="L1845" i="1"/>
  <c r="L1852" i="1"/>
  <c r="L1849" i="1"/>
  <c r="L1837" i="1"/>
  <c r="L1847" i="1"/>
  <c r="L1874" i="1"/>
  <c r="L1848" i="1"/>
  <c r="L1502" i="1"/>
  <c r="L1506" i="1"/>
  <c r="L1681" i="1"/>
  <c r="L2016" i="1"/>
  <c r="L2002" i="1"/>
  <c r="L1998" i="1"/>
  <c r="L2043" i="1"/>
  <c r="M2041" i="1"/>
  <c r="L1857" i="1"/>
  <c r="M1860" i="1"/>
  <c r="M2217" i="1"/>
  <c r="M2032" i="1"/>
  <c r="M2342" i="1"/>
  <c r="L2352" i="1"/>
  <c r="M2201" i="1"/>
  <c r="L2542" i="1"/>
  <c r="L2515" i="1"/>
  <c r="L2539" i="1"/>
  <c r="M1017" i="1"/>
  <c r="L1199" i="1"/>
  <c r="L1201" i="1"/>
  <c r="M1211" i="1"/>
  <c r="M1533" i="1"/>
  <c r="L1531" i="1"/>
  <c r="M1738" i="1"/>
  <c r="L1744" i="1"/>
  <c r="M1733" i="1"/>
  <c r="M1898" i="1"/>
  <c r="M1893" i="1"/>
  <c r="M1906" i="1"/>
  <c r="L1906" i="1"/>
  <c r="M2060" i="1"/>
  <c r="L2060" i="1"/>
  <c r="M2077" i="1"/>
  <c r="L2077" i="1"/>
  <c r="M2394" i="1"/>
  <c r="L2394" i="1"/>
  <c r="M2392" i="1"/>
  <c r="M2395" i="1"/>
  <c r="L2395" i="1"/>
  <c r="M2411" i="1"/>
  <c r="L2580" i="1"/>
  <c r="L2646" i="1"/>
  <c r="M2646" i="1"/>
  <c r="M2796" i="1"/>
  <c r="L2796" i="1"/>
  <c r="M2674" i="1"/>
  <c r="L2674" i="1"/>
  <c r="M2785" i="1"/>
  <c r="L2785" i="1"/>
  <c r="L2726" i="1"/>
  <c r="M2726" i="1"/>
  <c r="L2683" i="1"/>
  <c r="M2683" i="1"/>
  <c r="M2941" i="1"/>
  <c r="L2941" i="1"/>
  <c r="L2906" i="1"/>
  <c r="M2906" i="1"/>
  <c r="L2910" i="1"/>
  <c r="M2910" i="1"/>
  <c r="L1693" i="1"/>
  <c r="M1674" i="1"/>
  <c r="L1671" i="1"/>
  <c r="M1732" i="1"/>
  <c r="L1732" i="1"/>
  <c r="M2241" i="1"/>
  <c r="L2241" i="1"/>
  <c r="M2615" i="1"/>
  <c r="L2615" i="1"/>
  <c r="M2637" i="1"/>
  <c r="L2637" i="1"/>
  <c r="M2653" i="1"/>
  <c r="L2653" i="1"/>
  <c r="L2661" i="1"/>
  <c r="M2661" i="1"/>
  <c r="L2212" i="1"/>
  <c r="M2212" i="1"/>
  <c r="L2783" i="1"/>
  <c r="M2783" i="1"/>
  <c r="M2697" i="1"/>
  <c r="L2697" i="1"/>
  <c r="L2809" i="1"/>
  <c r="M2809" i="1"/>
  <c r="M2367" i="1"/>
  <c r="L2367" i="1"/>
  <c r="L2830" i="1"/>
  <c r="M2830" i="1"/>
  <c r="L2965" i="1"/>
  <c r="M2965" i="1"/>
  <c r="M1775" i="1"/>
  <c r="L2117" i="1"/>
  <c r="M2114" i="1"/>
  <c r="L2453" i="1"/>
  <c r="M1590" i="1"/>
  <c r="L1260" i="1"/>
  <c r="M1262" i="1"/>
  <c r="L1433" i="1"/>
  <c r="L1801" i="1"/>
  <c r="L2485" i="1"/>
  <c r="L953" i="1"/>
  <c r="L1288" i="1"/>
  <c r="M1274" i="1"/>
  <c r="L1283" i="1"/>
  <c r="M1456" i="1"/>
  <c r="M1634" i="1"/>
  <c r="M1622" i="1"/>
  <c r="L1633" i="1"/>
  <c r="L1988" i="1"/>
  <c r="M1989" i="1"/>
  <c r="L2149" i="1"/>
  <c r="L2316" i="1"/>
  <c r="M2320" i="1"/>
  <c r="L1686" i="1"/>
  <c r="M1689" i="1"/>
  <c r="L2186" i="1"/>
  <c r="M2028" i="1"/>
  <c r="L2360" i="1"/>
  <c r="L2338" i="1"/>
  <c r="L2353" i="1"/>
  <c r="L2350" i="1"/>
  <c r="L2349" i="1"/>
  <c r="L2536" i="1"/>
  <c r="L2525" i="1"/>
  <c r="L2559" i="1"/>
  <c r="L2524" i="1"/>
  <c r="L2533" i="1"/>
  <c r="L2535" i="1"/>
  <c r="M1190" i="1"/>
  <c r="L1371" i="1"/>
  <c r="M1536" i="1"/>
  <c r="L1540" i="1"/>
  <c r="L1542" i="1"/>
  <c r="L1736" i="1"/>
  <c r="M1714" i="1"/>
  <c r="L1714" i="1"/>
  <c r="M1720" i="1"/>
  <c r="L1720" i="1"/>
  <c r="L1884" i="1"/>
  <c r="L1899" i="1"/>
  <c r="M1911" i="1"/>
  <c r="M2071" i="1"/>
  <c r="L2071" i="1"/>
  <c r="M2075" i="1"/>
  <c r="L2075" i="1"/>
  <c r="L2233" i="1"/>
  <c r="M2239" i="1"/>
  <c r="L2239" i="1"/>
  <c r="M2406" i="1"/>
  <c r="L2406" i="1"/>
  <c r="M2410" i="1"/>
  <c r="L2410" i="1"/>
  <c r="M2601" i="1"/>
  <c r="L2601" i="1"/>
  <c r="L2611" i="1"/>
  <c r="M2622" i="1"/>
  <c r="L2622" i="1"/>
  <c r="M2664" i="1"/>
  <c r="L2664" i="1"/>
  <c r="M2209" i="1"/>
  <c r="L2209" i="1"/>
  <c r="M2713" i="1"/>
  <c r="L2713" i="1"/>
  <c r="L2694" i="1"/>
  <c r="M2694" i="1"/>
  <c r="L2777" i="1"/>
  <c r="M2777" i="1"/>
  <c r="M2504" i="1"/>
  <c r="L2504" i="1"/>
  <c r="L2358" i="1"/>
  <c r="L2343" i="1"/>
  <c r="L1724" i="1"/>
  <c r="L1901" i="1"/>
  <c r="M2242" i="1"/>
  <c r="L2242" i="1"/>
  <c r="L2231" i="1"/>
  <c r="L2587" i="1"/>
  <c r="L2578" i="1"/>
  <c r="M2578" i="1"/>
  <c r="M2616" i="1"/>
  <c r="L2621" i="1"/>
  <c r="M2648" i="1"/>
  <c r="L2648" i="1"/>
  <c r="M2650" i="1"/>
  <c r="L2650" i="1"/>
  <c r="L2714" i="1"/>
  <c r="M2714" i="1"/>
  <c r="M2771" i="1"/>
  <c r="L2771" i="1"/>
  <c r="L2729" i="1"/>
  <c r="M2729" i="1"/>
  <c r="M2702" i="1"/>
  <c r="L2702" i="1"/>
  <c r="M2921" i="1"/>
  <c r="L2921" i="1"/>
  <c r="M2824" i="1"/>
  <c r="M2850" i="1"/>
  <c r="L2993" i="1"/>
  <c r="M2993" i="1"/>
  <c r="L2553" i="1"/>
  <c r="L2558" i="1"/>
  <c r="L3043" i="1"/>
  <c r="L2903" i="1"/>
  <c r="L3171" i="1"/>
  <c r="M3171" i="1"/>
  <c r="M3148" i="1"/>
  <c r="L3148" i="1"/>
  <c r="M3133" i="1"/>
  <c r="M3059" i="1"/>
  <c r="L3059" i="1"/>
  <c r="L3078" i="1"/>
  <c r="M3078" i="1"/>
  <c r="L3231" i="1"/>
  <c r="M3231" i="1"/>
  <c r="L2754" i="1"/>
  <c r="L421" i="1"/>
  <c r="M421" i="1"/>
  <c r="M360" i="1"/>
  <c r="L360" i="1"/>
  <c r="L220" i="1"/>
  <c r="M220" i="1"/>
  <c r="L3042" i="1"/>
  <c r="M3042" i="1"/>
  <c r="L2853" i="1"/>
  <c r="M2853" i="1"/>
  <c r="L2845" i="1"/>
  <c r="M2845" i="1"/>
  <c r="M2887" i="1"/>
  <c r="L2887" i="1"/>
  <c r="L3267" i="1"/>
  <c r="M3267" i="1"/>
  <c r="M3096" i="1"/>
  <c r="L3096" i="1"/>
  <c r="M3131" i="1"/>
  <c r="L3131" i="1"/>
  <c r="L3086" i="1"/>
  <c r="M3086" i="1"/>
  <c r="L3139" i="1"/>
  <c r="M3139" i="1"/>
  <c r="M3177" i="1"/>
  <c r="L3177" i="1"/>
  <c r="M275" i="1"/>
  <c r="L275" i="1"/>
  <c r="L191" i="1"/>
  <c r="M191" i="1"/>
  <c r="M373" i="1"/>
  <c r="L373" i="1"/>
  <c r="L49" i="1"/>
  <c r="M49" i="1"/>
  <c r="M233" i="1"/>
  <c r="L233" i="1"/>
  <c r="L64" i="1"/>
  <c r="M64" i="1"/>
  <c r="L2833" i="1"/>
  <c r="M2833" i="1"/>
  <c r="M3006" i="1"/>
  <c r="L3006" i="1"/>
  <c r="L3105" i="1"/>
  <c r="M3105" i="1"/>
  <c r="M3245" i="1"/>
  <c r="L3245" i="1"/>
  <c r="M3049" i="1"/>
  <c r="L3049" i="1"/>
  <c r="M429" i="1"/>
  <c r="L429" i="1"/>
  <c r="L194" i="1"/>
  <c r="M194" i="1"/>
  <c r="L520" i="1"/>
  <c r="M520" i="1"/>
  <c r="M2896" i="1"/>
  <c r="L2896" i="1"/>
  <c r="L2874" i="1"/>
  <c r="M2874" i="1"/>
  <c r="L2908" i="1"/>
  <c r="M2908" i="1"/>
  <c r="L3001" i="1"/>
  <c r="M3001" i="1"/>
  <c r="M3149" i="1"/>
  <c r="L3149" i="1"/>
  <c r="M3129" i="1"/>
  <c r="L3129" i="1"/>
  <c r="L3065" i="1"/>
  <c r="M3065" i="1"/>
  <c r="M3237" i="1"/>
  <c r="L3237" i="1"/>
  <c r="M3189" i="1"/>
  <c r="L3189" i="1"/>
  <c r="M3265" i="1"/>
  <c r="L3265" i="1"/>
  <c r="L2985" i="1"/>
  <c r="M2985" i="1"/>
  <c r="M434" i="1"/>
  <c r="L434" i="1"/>
  <c r="M25" i="1"/>
  <c r="L25" i="1"/>
  <c r="M215" i="1"/>
  <c r="L215" i="1"/>
  <c r="M509" i="1"/>
  <c r="L509" i="1"/>
  <c r="M393" i="1"/>
  <c r="L72" i="1"/>
  <c r="L90" i="1"/>
  <c r="L76" i="1"/>
  <c r="L255" i="1"/>
  <c r="M405" i="1"/>
  <c r="L411" i="1"/>
  <c r="M176" i="1"/>
  <c r="L139" i="1"/>
  <c r="M144" i="1"/>
  <c r="M344" i="1"/>
  <c r="L330" i="1"/>
  <c r="M334" i="1"/>
  <c r="M484" i="1"/>
  <c r="L469" i="1"/>
  <c r="M490" i="1"/>
  <c r="L493" i="1"/>
  <c r="M3316" i="1"/>
  <c r="M3320" i="1"/>
  <c r="L3319" i="1"/>
  <c r="L3325" i="1"/>
  <c r="L3336" i="1"/>
  <c r="M3503" i="1"/>
  <c r="M3445" i="1"/>
  <c r="M2899" i="1"/>
  <c r="M2818" i="1"/>
  <c r="M2839" i="1"/>
  <c r="M2858" i="1"/>
  <c r="L2866" i="1"/>
  <c r="M2893" i="1"/>
  <c r="M2929" i="1"/>
  <c r="M2926" i="1"/>
  <c r="M2953" i="1"/>
  <c r="L2750" i="1"/>
  <c r="M3014" i="1"/>
  <c r="M3026" i="1"/>
  <c r="L3037" i="1"/>
  <c r="L3173" i="1"/>
  <c r="L3183" i="1"/>
  <c r="M3201" i="1"/>
  <c r="M3203" i="1"/>
  <c r="M3227" i="1"/>
  <c r="M3068" i="1"/>
  <c r="L3256" i="1"/>
  <c r="L3074" i="1"/>
  <c r="L3080" i="1"/>
  <c r="L3085" i="1"/>
  <c r="L3123" i="1"/>
  <c r="M3143" i="1"/>
  <c r="M3161" i="1"/>
  <c r="L2753" i="1"/>
  <c r="M2146" i="1"/>
  <c r="M618" i="1"/>
  <c r="M642" i="1"/>
  <c r="M622" i="1"/>
  <c r="M679" i="1"/>
  <c r="M669" i="1"/>
  <c r="M1431" i="1"/>
  <c r="L1431" i="1"/>
  <c r="M1604" i="1"/>
  <c r="L1604" i="1"/>
  <c r="M1601" i="1"/>
  <c r="L1601" i="1"/>
  <c r="M1795" i="1"/>
  <c r="L1795" i="1"/>
  <c r="M1782" i="1"/>
  <c r="L1782" i="1"/>
  <c r="M1958" i="1"/>
  <c r="L1958" i="1"/>
  <c r="M2465" i="1"/>
  <c r="L2465" i="1"/>
  <c r="M942" i="1"/>
  <c r="L942" i="1"/>
  <c r="M950" i="1"/>
  <c r="L950" i="1"/>
  <c r="M1103" i="1"/>
  <c r="L1103" i="1"/>
  <c r="M1276" i="1"/>
  <c r="L1276" i="1"/>
  <c r="M1823" i="1"/>
  <c r="L1823" i="1"/>
  <c r="M2152" i="1"/>
  <c r="L2152" i="1"/>
  <c r="M2329" i="1"/>
  <c r="L2329" i="1"/>
  <c r="M1178" i="1"/>
  <c r="L1178" i="1"/>
  <c r="M1355" i="1"/>
  <c r="L1355" i="1"/>
  <c r="M1881" i="1"/>
  <c r="L1881" i="1"/>
  <c r="M2050" i="1"/>
  <c r="L2050" i="1"/>
  <c r="M2385" i="1"/>
  <c r="L2385" i="1"/>
  <c r="M639" i="1"/>
  <c r="L639" i="1"/>
  <c r="M1133" i="1"/>
  <c r="L1133" i="1"/>
  <c r="M1123" i="1"/>
  <c r="L1123" i="1"/>
  <c r="M986" i="1"/>
  <c r="L986" i="1"/>
  <c r="L1303" i="1"/>
  <c r="M1303" i="1"/>
  <c r="M1670" i="1"/>
  <c r="L1670" i="1"/>
  <c r="M1696" i="1"/>
  <c r="L1696" i="1"/>
  <c r="L2184" i="1"/>
  <c r="M2184" i="1"/>
  <c r="M2027" i="1"/>
  <c r="L2027" i="1"/>
  <c r="M2036" i="1"/>
  <c r="L2036" i="1"/>
  <c r="M2537" i="1"/>
  <c r="L2537" i="1"/>
  <c r="M2196" i="1"/>
  <c r="L1238" i="1"/>
  <c r="L766" i="1"/>
  <c r="L613" i="1"/>
  <c r="L788" i="1"/>
  <c r="L976" i="1"/>
  <c r="L663" i="1"/>
  <c r="L695" i="1"/>
  <c r="L865" i="1"/>
  <c r="L2280" i="1"/>
  <c r="L1942" i="1"/>
  <c r="M1912" i="1"/>
  <c r="M2254" i="1"/>
  <c r="L532" i="1"/>
  <c r="L709" i="1"/>
  <c r="L710" i="1"/>
  <c r="L707" i="1"/>
  <c r="L542" i="1"/>
  <c r="M722" i="1"/>
  <c r="M715" i="1"/>
  <c r="M549" i="1"/>
  <c r="M547" i="1"/>
  <c r="M727" i="1"/>
  <c r="M726" i="1"/>
  <c r="M1417" i="1"/>
  <c r="M702" i="1"/>
  <c r="L612" i="1"/>
  <c r="L604" i="1"/>
  <c r="L631" i="1"/>
  <c r="L648" i="1"/>
  <c r="L628" i="1"/>
  <c r="L611" i="1"/>
  <c r="M621" i="1"/>
  <c r="M623" i="1"/>
  <c r="M626" i="1"/>
  <c r="M114" i="1"/>
  <c r="M283" i="1"/>
  <c r="M790" i="1"/>
  <c r="L830" i="1"/>
  <c r="L826" i="1"/>
  <c r="L286" i="1"/>
  <c r="L437" i="1"/>
  <c r="L441" i="1"/>
  <c r="L632" i="1"/>
  <c r="L963" i="1"/>
  <c r="L959" i="1"/>
  <c r="L982" i="1"/>
  <c r="L978" i="1"/>
  <c r="L970" i="1"/>
  <c r="L1004" i="1"/>
  <c r="M696" i="1"/>
  <c r="M849" i="1"/>
  <c r="L844" i="1"/>
  <c r="L1035" i="1"/>
  <c r="M1012" i="1"/>
  <c r="L1222" i="1"/>
  <c r="L1553" i="1"/>
  <c r="L1918" i="1"/>
  <c r="L1916" i="1"/>
  <c r="L2086" i="1"/>
  <c r="L2266" i="1"/>
  <c r="L2429" i="1"/>
  <c r="M889" i="1"/>
  <c r="L1064" i="1"/>
  <c r="L1069" i="1"/>
  <c r="L1067" i="1"/>
  <c r="L1236" i="1"/>
  <c r="M1229" i="1"/>
  <c r="L1225" i="1"/>
  <c r="L1407" i="1"/>
  <c r="L1563" i="1"/>
  <c r="M1762" i="1"/>
  <c r="L1761" i="1"/>
  <c r="L1933" i="1"/>
  <c r="L1927" i="1"/>
  <c r="L1930" i="1"/>
  <c r="L1929" i="1"/>
  <c r="L1935" i="1"/>
  <c r="L2281" i="1"/>
  <c r="L2435" i="1"/>
  <c r="L1240" i="1"/>
  <c r="L1412" i="1"/>
  <c r="L1578" i="1"/>
  <c r="L1773" i="1"/>
  <c r="L2111" i="1"/>
  <c r="L2452" i="1"/>
  <c r="M1778" i="1"/>
  <c r="L1950" i="1"/>
  <c r="L2122" i="1"/>
  <c r="L2454" i="1"/>
  <c r="L920" i="1"/>
  <c r="L908" i="1"/>
  <c r="L917" i="1"/>
  <c r="L1094" i="1"/>
  <c r="M1080" i="1"/>
  <c r="L1089" i="1"/>
  <c r="M1263" i="1"/>
  <c r="L1427" i="1"/>
  <c r="M1606" i="1"/>
  <c r="L1606" i="1"/>
  <c r="M1598" i="1"/>
  <c r="L1598" i="1"/>
  <c r="L1781" i="1"/>
  <c r="M2126" i="1"/>
  <c r="L2126" i="1"/>
  <c r="L2303" i="1"/>
  <c r="M2460" i="1"/>
  <c r="L2460" i="1"/>
  <c r="M2473" i="1"/>
  <c r="L2473" i="1"/>
  <c r="M1966" i="1"/>
  <c r="L1966" i="1"/>
  <c r="M2476" i="1"/>
  <c r="L2476" i="1"/>
  <c r="L1968" i="1"/>
  <c r="L2488" i="1"/>
  <c r="M938" i="1"/>
  <c r="L938" i="1"/>
  <c r="M1113" i="1"/>
  <c r="L1113" i="1"/>
  <c r="L1269" i="1"/>
  <c r="M1269" i="1"/>
  <c r="M1458" i="1"/>
  <c r="L1458" i="1"/>
  <c r="L1457" i="1"/>
  <c r="M1457" i="1"/>
  <c r="M1624" i="1"/>
  <c r="L1624" i="1"/>
  <c r="M1819" i="1"/>
  <c r="L1819" i="1"/>
  <c r="M1806" i="1"/>
  <c r="L1806" i="1"/>
  <c r="M1985" i="1"/>
  <c r="L1985" i="1"/>
  <c r="M2155" i="1"/>
  <c r="L2155" i="1"/>
  <c r="M2166" i="1"/>
  <c r="L2166" i="1"/>
  <c r="M2507" i="1"/>
  <c r="L2507" i="1"/>
  <c r="M1353" i="1"/>
  <c r="L1353" i="1"/>
  <c r="M1514" i="1"/>
  <c r="L1514" i="1"/>
  <c r="M1708" i="1"/>
  <c r="L1708" i="1"/>
  <c r="M1878" i="1"/>
  <c r="L1878" i="1"/>
  <c r="M1128" i="1"/>
  <c r="L1128" i="1"/>
  <c r="M990" i="1"/>
  <c r="L990" i="1"/>
  <c r="L1678" i="1"/>
  <c r="M1678" i="1"/>
  <c r="L1656" i="1"/>
  <c r="M1656" i="1"/>
  <c r="M1866" i="1"/>
  <c r="L1866" i="1"/>
  <c r="L2033" i="1"/>
  <c r="M2033" i="1"/>
  <c r="L1375" i="1"/>
  <c r="M1375" i="1"/>
  <c r="M1605" i="1"/>
  <c r="L1605" i="1"/>
  <c r="M1786" i="1"/>
  <c r="L1786" i="1"/>
  <c r="M1952" i="1"/>
  <c r="L1952" i="1"/>
  <c r="M2138" i="1"/>
  <c r="L2138" i="1"/>
  <c r="M2467" i="1"/>
  <c r="L2467" i="1"/>
  <c r="M2468" i="1"/>
  <c r="L2468" i="1"/>
  <c r="M2480" i="1"/>
  <c r="L2480" i="1"/>
  <c r="M1110" i="1"/>
  <c r="L1110" i="1"/>
  <c r="M1122" i="1"/>
  <c r="L1122" i="1"/>
  <c r="M1284" i="1"/>
  <c r="L1284" i="1"/>
  <c r="L1441" i="1"/>
  <c r="M1441" i="1"/>
  <c r="M1446" i="1"/>
  <c r="L1446" i="1"/>
  <c r="M1815" i="1"/>
  <c r="L1815" i="1"/>
  <c r="M1979" i="1"/>
  <c r="L1979" i="1"/>
  <c r="M2162" i="1"/>
  <c r="L2162" i="1"/>
  <c r="M2332" i="1"/>
  <c r="L2332" i="1"/>
  <c r="L2501" i="1"/>
  <c r="M2501" i="1"/>
  <c r="M1351" i="1"/>
  <c r="L1351" i="1"/>
  <c r="M1345" i="1"/>
  <c r="L1345" i="1"/>
  <c r="M2218" i="1"/>
  <c r="L2218" i="1"/>
  <c r="M2225" i="1"/>
  <c r="L2225" i="1"/>
  <c r="M635" i="1"/>
  <c r="L635" i="1"/>
  <c r="M815" i="1"/>
  <c r="L815" i="1"/>
  <c r="L1129" i="1"/>
  <c r="M1129" i="1"/>
  <c r="L1169" i="1"/>
  <c r="M1169" i="1"/>
  <c r="M820" i="1"/>
  <c r="L820" i="1"/>
  <c r="M988" i="1"/>
  <c r="L988" i="1"/>
  <c r="M1675" i="1"/>
  <c r="L1675" i="1"/>
  <c r="M1654" i="1"/>
  <c r="L1654" i="1"/>
  <c r="L2178" i="1"/>
  <c r="M2178" i="1"/>
  <c r="L2189" i="1"/>
  <c r="M2189" i="1"/>
  <c r="M2356" i="1"/>
  <c r="L2356" i="1"/>
  <c r="L2378" i="1"/>
  <c r="M2378" i="1"/>
  <c r="M2039" i="1"/>
  <c r="L2039" i="1"/>
  <c r="M2514" i="1"/>
  <c r="L2514" i="1"/>
  <c r="M1362" i="1"/>
  <c r="L1362" i="1"/>
  <c r="M1070" i="1"/>
  <c r="M109" i="1"/>
  <c r="M606" i="1"/>
  <c r="M784" i="1"/>
  <c r="M980" i="1"/>
  <c r="M672" i="1"/>
  <c r="M673" i="1"/>
  <c r="M861" i="1"/>
  <c r="M1771" i="1"/>
  <c r="M111" i="1"/>
  <c r="L706" i="1"/>
  <c r="L717" i="1"/>
  <c r="L885" i="1"/>
  <c r="L548" i="1"/>
  <c r="L550" i="1"/>
  <c r="L725" i="1"/>
  <c r="L1244" i="1"/>
  <c r="L701" i="1"/>
  <c r="M641" i="1"/>
  <c r="M605" i="1"/>
  <c r="M649" i="1"/>
  <c r="L624" i="1"/>
  <c r="L645" i="1"/>
  <c r="L614" i="1"/>
  <c r="L113" i="1"/>
  <c r="L282" i="1"/>
  <c r="L792" i="1"/>
  <c r="L801" i="1"/>
  <c r="M793" i="1"/>
  <c r="M794" i="1"/>
  <c r="M803" i="1"/>
  <c r="M287" i="1"/>
  <c r="M438" i="1"/>
  <c r="M442" i="1"/>
  <c r="M964" i="1"/>
  <c r="M966" i="1"/>
  <c r="M962" i="1"/>
  <c r="M983" i="1"/>
  <c r="M979" i="1"/>
  <c r="M971" i="1"/>
  <c r="M965" i="1"/>
  <c r="M687" i="1"/>
  <c r="M1036" i="1"/>
  <c r="M1217" i="1"/>
  <c r="L1059" i="1"/>
  <c r="M1060" i="1"/>
  <c r="L1062" i="1"/>
  <c r="M1232" i="1"/>
  <c r="L1228" i="1"/>
  <c r="M1405" i="1"/>
  <c r="L1758" i="1"/>
  <c r="L1243" i="1"/>
  <c r="L1248" i="1"/>
  <c r="M1589" i="1"/>
  <c r="M1948" i="1"/>
  <c r="L1948" i="1"/>
  <c r="L916" i="1"/>
  <c r="M1087" i="1"/>
  <c r="L1084" i="1"/>
  <c r="M1086" i="1"/>
  <c r="M1258" i="1"/>
  <c r="M1435" i="1"/>
  <c r="L1435" i="1"/>
  <c r="L1591" i="1"/>
  <c r="L1602" i="1"/>
  <c r="M1788" i="1"/>
  <c r="L1788" i="1"/>
  <c r="L1956" i="1"/>
  <c r="M1962" i="1"/>
  <c r="L1962" i="1"/>
  <c r="M2132" i="1"/>
  <c r="L2132" i="1"/>
  <c r="L2139" i="1"/>
  <c r="M2128" i="1"/>
  <c r="L2128" i="1"/>
  <c r="M2294" i="1"/>
  <c r="L2294" i="1"/>
  <c r="L2469" i="1"/>
  <c r="L2461" i="1"/>
  <c r="L2471" i="1"/>
  <c r="L1612" i="1"/>
  <c r="M1796" i="1"/>
  <c r="L1796" i="1"/>
  <c r="M2140" i="1"/>
  <c r="L2140" i="1"/>
  <c r="M2477" i="1"/>
  <c r="L2477" i="1"/>
  <c r="L2482" i="1"/>
  <c r="M2148" i="1"/>
  <c r="L2148" i="1"/>
  <c r="L934" i="1"/>
  <c r="L1290" i="1"/>
  <c r="L1289" i="1"/>
  <c r="M1282" i="1"/>
  <c r="L1449" i="1"/>
  <c r="M1627" i="1"/>
  <c r="L1627" i="1"/>
  <c r="M1821" i="1"/>
  <c r="L1821" i="1"/>
  <c r="L1820" i="1"/>
  <c r="M1820" i="1"/>
  <c r="M2158" i="1"/>
  <c r="L2158" i="1"/>
  <c r="M2154" i="1"/>
  <c r="L2154" i="1"/>
  <c r="L2159" i="1"/>
  <c r="M2159" i="1"/>
  <c r="M2324" i="1"/>
  <c r="L2324" i="1"/>
  <c r="M1522" i="1"/>
  <c r="L1522" i="1"/>
  <c r="M1703" i="1"/>
  <c r="L1703" i="1"/>
  <c r="M1875" i="1"/>
  <c r="L1875" i="1"/>
  <c r="L2044" i="1"/>
  <c r="M2044" i="1"/>
  <c r="M2384" i="1"/>
  <c r="L2384" i="1"/>
  <c r="M1126" i="1"/>
  <c r="L1126" i="1"/>
  <c r="M1168" i="1"/>
  <c r="L1168" i="1"/>
  <c r="M1173" i="1"/>
  <c r="L1173" i="1"/>
  <c r="M1297" i="1"/>
  <c r="L1297" i="1"/>
  <c r="L1644" i="1"/>
  <c r="M1644" i="1"/>
  <c r="L1650" i="1"/>
  <c r="M1650" i="1"/>
  <c r="M2214" i="1"/>
  <c r="L2214" i="1"/>
  <c r="M2174" i="1"/>
  <c r="L2174" i="1"/>
  <c r="M2191" i="1"/>
  <c r="L2191" i="1"/>
  <c r="M1864" i="1"/>
  <c r="L1864" i="1"/>
  <c r="L2523" i="1"/>
  <c r="M2523" i="1"/>
  <c r="M1636" i="1"/>
  <c r="L1636" i="1"/>
  <c r="M2495" i="1"/>
  <c r="L2495" i="1"/>
  <c r="M2567" i="1"/>
  <c r="L2567" i="1"/>
  <c r="L2357" i="1"/>
  <c r="M2357" i="1"/>
  <c r="L2518" i="1"/>
  <c r="M2518" i="1"/>
  <c r="L2563" i="1"/>
  <c r="M2563" i="1"/>
  <c r="L1205" i="1"/>
  <c r="M1205" i="1"/>
  <c r="L1194" i="1"/>
  <c r="M1194" i="1"/>
  <c r="L1197" i="1"/>
  <c r="M1197" i="1"/>
  <c r="L1357" i="1"/>
  <c r="M1357" i="1"/>
  <c r="L1367" i="1"/>
  <c r="M1367" i="1"/>
  <c r="L1537" i="1"/>
  <c r="M1537" i="1"/>
  <c r="L1545" i="1"/>
  <c r="M1545" i="1"/>
  <c r="L1719" i="1"/>
  <c r="M1719" i="1"/>
  <c r="L1907" i="1"/>
  <c r="M1907" i="1"/>
  <c r="M1887" i="1"/>
  <c r="L1887" i="1"/>
  <c r="M1905" i="1"/>
  <c r="L1905" i="1"/>
  <c r="M2059" i="1"/>
  <c r="L2059" i="1"/>
  <c r="M2074" i="1"/>
  <c r="L2074" i="1"/>
  <c r="M2229" i="1"/>
  <c r="L2229" i="1"/>
  <c r="M2256" i="1"/>
  <c r="L2256" i="1"/>
  <c r="M2404" i="1"/>
  <c r="L2404" i="1"/>
  <c r="M2414" i="1"/>
  <c r="L2414" i="1"/>
  <c r="L1443" i="1"/>
  <c r="L1453" i="1"/>
  <c r="L1626" i="1"/>
  <c r="L1625" i="1"/>
  <c r="L1635" i="1"/>
  <c r="L1639" i="1"/>
  <c r="M1623" i="1"/>
  <c r="L1630" i="1"/>
  <c r="L1980" i="1"/>
  <c r="M1972" i="1"/>
  <c r="L1991" i="1"/>
  <c r="L1975" i="1"/>
  <c r="L1976" i="1"/>
  <c r="M1987" i="1"/>
  <c r="L2163" i="1"/>
  <c r="L2328" i="1"/>
  <c r="M2314" i="1"/>
  <c r="L2491" i="1"/>
  <c r="M2492" i="1"/>
  <c r="L2510" i="1"/>
  <c r="L1184" i="1"/>
  <c r="L1175" i="1"/>
  <c r="L1176" i="1"/>
  <c r="M1181" i="1"/>
  <c r="L1347" i="1"/>
  <c r="L1519" i="1"/>
  <c r="M1704" i="1"/>
  <c r="L1701" i="1"/>
  <c r="L1709" i="1"/>
  <c r="M1706" i="1"/>
  <c r="L2052" i="1"/>
  <c r="L2051" i="1"/>
  <c r="M2223" i="1"/>
  <c r="L2221" i="1"/>
  <c r="L2220" i="1"/>
  <c r="M2570" i="1"/>
  <c r="L2570" i="1"/>
  <c r="L1003" i="1"/>
  <c r="L975" i="1"/>
  <c r="L633" i="1"/>
  <c r="M637" i="1"/>
  <c r="L810" i="1"/>
  <c r="M1152" i="1"/>
  <c r="M1139" i="1"/>
  <c r="L1139" i="1"/>
  <c r="L1132" i="1"/>
  <c r="M818" i="1"/>
  <c r="L821" i="1"/>
  <c r="L1320" i="1"/>
  <c r="L1322" i="1"/>
  <c r="M1305" i="1"/>
  <c r="L1307" i="1"/>
  <c r="M1316" i="1"/>
  <c r="L1342" i="1"/>
  <c r="L1340" i="1"/>
  <c r="L992" i="1"/>
  <c r="L996" i="1"/>
  <c r="L1155" i="1"/>
  <c r="L1159" i="1"/>
  <c r="L1492" i="1"/>
  <c r="L1474" i="1"/>
  <c r="L1464" i="1"/>
  <c r="L1476" i="1"/>
  <c r="L1479" i="1"/>
  <c r="L1482" i="1"/>
  <c r="L1486" i="1"/>
  <c r="M1160" i="1"/>
  <c r="L1165" i="1"/>
  <c r="M1323" i="1"/>
  <c r="L1328" i="1"/>
  <c r="M1697" i="1"/>
  <c r="L1649" i="1"/>
  <c r="M1665" i="1"/>
  <c r="L1641" i="1"/>
  <c r="M1330" i="1"/>
  <c r="L1335" i="1"/>
  <c r="M1495" i="1"/>
  <c r="M2042" i="1"/>
  <c r="L2009" i="1"/>
  <c r="M1685" i="1"/>
  <c r="L1690" i="1"/>
  <c r="M1856" i="1"/>
  <c r="L1861" i="1"/>
  <c r="L1869" i="1"/>
  <c r="M1869" i="1"/>
  <c r="L2361" i="1"/>
  <c r="M2361" i="1"/>
  <c r="L2339" i="1"/>
  <c r="L2341" i="1"/>
  <c r="L2379" i="1"/>
  <c r="M2379" i="1"/>
  <c r="L2037" i="1"/>
  <c r="M2037" i="1"/>
  <c r="L2541" i="1"/>
  <c r="L2516" i="1"/>
  <c r="L2562" i="1"/>
  <c r="M2562" i="1"/>
  <c r="L1016" i="1"/>
  <c r="L1202" i="1"/>
  <c r="M1202" i="1"/>
  <c r="L1208" i="1"/>
  <c r="L1198" i="1"/>
  <c r="L1196" i="1"/>
  <c r="L1378" i="1"/>
  <c r="L1364" i="1"/>
  <c r="L1376" i="1"/>
  <c r="L1548" i="1"/>
  <c r="L1530" i="1"/>
  <c r="M1530" i="1"/>
  <c r="L1525" i="1"/>
  <c r="L1716" i="1"/>
  <c r="M2391" i="1"/>
  <c r="L2391" i="1"/>
  <c r="M1459" i="1"/>
  <c r="L1459" i="1"/>
  <c r="M1804" i="1"/>
  <c r="L1804" i="1"/>
  <c r="M2161" i="1"/>
  <c r="L2161" i="1"/>
  <c r="M2490" i="1"/>
  <c r="L2490" i="1"/>
  <c r="M1512" i="1"/>
  <c r="L1512" i="1"/>
  <c r="M1127" i="1"/>
  <c r="L1127" i="1"/>
  <c r="M1294" i="1"/>
  <c r="L1294" i="1"/>
  <c r="L2172" i="1"/>
  <c r="M2171" i="1"/>
  <c r="L2180" i="1"/>
  <c r="M2169" i="1"/>
  <c r="L2215" i="1"/>
  <c r="L1863" i="1"/>
  <c r="L2030" i="1"/>
  <c r="L2035" i="1"/>
  <c r="L2335" i="1"/>
  <c r="M2335" i="1"/>
  <c r="L2334" i="1"/>
  <c r="L2520" i="1"/>
  <c r="M2520" i="1"/>
  <c r="M2513" i="1"/>
  <c r="L2513" i="1"/>
  <c r="L2560" i="1"/>
  <c r="L2529" i="1"/>
  <c r="M2529" i="1"/>
  <c r="L1200" i="1"/>
  <c r="M1200" i="1"/>
  <c r="M1187" i="1"/>
  <c r="L1187" i="1"/>
  <c r="M1207" i="1"/>
  <c r="L1207" i="1"/>
  <c r="M1214" i="1"/>
  <c r="L1214" i="1"/>
  <c r="M1188" i="1"/>
  <c r="L1188" i="1"/>
  <c r="M1368" i="1"/>
  <c r="L1368" i="1"/>
  <c r="L1361" i="1"/>
  <c r="M1361" i="1"/>
  <c r="L1549" i="1"/>
  <c r="M1549" i="1"/>
  <c r="L1729" i="1"/>
  <c r="M1729" i="1"/>
  <c r="L1734" i="1"/>
  <c r="M1734" i="1"/>
  <c r="M1895" i="1"/>
  <c r="L1895" i="1"/>
  <c r="M1890" i="1"/>
  <c r="L1890" i="1"/>
  <c r="M1903" i="1"/>
  <c r="L1903" i="1"/>
  <c r="M2082" i="1"/>
  <c r="L2082" i="1"/>
  <c r="M2246" i="1"/>
  <c r="L2246" i="1"/>
  <c r="M2234" i="1"/>
  <c r="L2234" i="1"/>
  <c r="M2250" i="1"/>
  <c r="L2250" i="1"/>
  <c r="M1902" i="1"/>
  <c r="M2054" i="1"/>
  <c r="M2057" i="1"/>
  <c r="M2255" i="1"/>
  <c r="M2240" i="1"/>
  <c r="M2259" i="1"/>
  <c r="M2418" i="1"/>
  <c r="L2418" i="1"/>
  <c r="M2623" i="1"/>
  <c r="M2663" i="1"/>
  <c r="L2663" i="1"/>
  <c r="M2668" i="1"/>
  <c r="L2668" i="1"/>
  <c r="M2690" i="1"/>
  <c r="L2690" i="1"/>
  <c r="M2363" i="1"/>
  <c r="L2363" i="1"/>
  <c r="M2732" i="1"/>
  <c r="L2732" i="1"/>
  <c r="M2597" i="1"/>
  <c r="L2597" i="1"/>
  <c r="M2685" i="1"/>
  <c r="L2685" i="1"/>
  <c r="M2781" i="1"/>
  <c r="L2781" i="1"/>
  <c r="M2730" i="1"/>
  <c r="L2730" i="1"/>
  <c r="M2763" i="1"/>
  <c r="L2763" i="1"/>
  <c r="M2368" i="1"/>
  <c r="L2368" i="1"/>
  <c r="M2373" i="1"/>
  <c r="L2373" i="1"/>
  <c r="M3015" i="1"/>
  <c r="L3015" i="1"/>
  <c r="M2945" i="1"/>
  <c r="L2945" i="1"/>
  <c r="M2967" i="1"/>
  <c r="L2967" i="1"/>
  <c r="M3036" i="1"/>
  <c r="L3036" i="1"/>
  <c r="M2856" i="1"/>
  <c r="L2856" i="1"/>
  <c r="M2862" i="1"/>
  <c r="L2862" i="1"/>
  <c r="M2831" i="1"/>
  <c r="L2831" i="1"/>
  <c r="M2851" i="1"/>
  <c r="L2851" i="1"/>
  <c r="M2870" i="1"/>
  <c r="L2870" i="1"/>
  <c r="M2931" i="1"/>
  <c r="L2931" i="1"/>
  <c r="M2961" i="1"/>
  <c r="L2961" i="1"/>
  <c r="L2556" i="1"/>
  <c r="M2556" i="1"/>
  <c r="M3010" i="1"/>
  <c r="L3010" i="1"/>
  <c r="L3257" i="1"/>
  <c r="M3257" i="1"/>
  <c r="M3176" i="1"/>
  <c r="L3176" i="1"/>
  <c r="L3194" i="1"/>
  <c r="M3194" i="1"/>
  <c r="L3121" i="1"/>
  <c r="M3121" i="1"/>
  <c r="M3128" i="1"/>
  <c r="L3128" i="1"/>
  <c r="L3088" i="1"/>
  <c r="M3088" i="1"/>
  <c r="M3095" i="1"/>
  <c r="L3095" i="1"/>
  <c r="M3135" i="1"/>
  <c r="L3135" i="1"/>
  <c r="M3226" i="1"/>
  <c r="L3226" i="1"/>
  <c r="M3252" i="1"/>
  <c r="L3252" i="1"/>
  <c r="M3260" i="1"/>
  <c r="L3260" i="1"/>
  <c r="M99" i="1"/>
  <c r="L99" i="1"/>
  <c r="M120" i="1"/>
  <c r="L120" i="1"/>
  <c r="M3212" i="1"/>
  <c r="L3212" i="1"/>
  <c r="L446" i="1"/>
  <c r="M446" i="1"/>
  <c r="M230" i="1"/>
  <c r="L230" i="1"/>
  <c r="M515" i="1"/>
  <c r="L515" i="1"/>
  <c r="M412" i="1"/>
  <c r="L412" i="1"/>
  <c r="M154" i="1"/>
  <c r="L154" i="1"/>
  <c r="L146" i="1"/>
  <c r="M171" i="1"/>
  <c r="L171" i="1"/>
  <c r="M317" i="1"/>
  <c r="L317" i="1"/>
  <c r="M333" i="1"/>
  <c r="L333" i="1"/>
  <c r="M3402" i="1"/>
  <c r="L3402" i="1"/>
  <c r="M3410" i="1"/>
  <c r="L3410" i="1"/>
  <c r="M3428" i="1"/>
  <c r="L3428" i="1"/>
  <c r="M3420" i="1"/>
  <c r="L3420" i="1"/>
  <c r="M3498" i="1"/>
  <c r="L3498" i="1"/>
  <c r="L3483" i="1"/>
  <c r="M3483" i="1"/>
  <c r="L3485" i="1"/>
  <c r="M3485" i="1"/>
  <c r="L3444" i="1"/>
  <c r="M3444" i="1"/>
  <c r="M2204" i="1"/>
  <c r="L2204" i="1"/>
  <c r="M2746" i="1"/>
  <c r="L2746" i="1"/>
  <c r="M2733" i="1"/>
  <c r="L2733" i="1"/>
  <c r="M2545" i="1"/>
  <c r="L2545" i="1"/>
  <c r="M2798" i="1"/>
  <c r="L2798" i="1"/>
  <c r="M2959" i="1"/>
  <c r="L2959" i="1"/>
  <c r="M3021" i="1"/>
  <c r="L3021" i="1"/>
  <c r="M2951" i="1"/>
  <c r="L2951" i="1"/>
  <c r="M2828" i="1"/>
  <c r="L2828" i="1"/>
  <c r="M2819" i="1"/>
  <c r="L2819" i="1"/>
  <c r="M2825" i="1"/>
  <c r="L2825" i="1"/>
  <c r="M2846" i="1"/>
  <c r="L2846" i="1"/>
  <c r="M2885" i="1"/>
  <c r="L2885" i="1"/>
  <c r="M2914" i="1"/>
  <c r="L2914" i="1"/>
  <c r="M3003" i="1"/>
  <c r="L3003" i="1"/>
  <c r="M2987" i="1"/>
  <c r="L2987" i="1"/>
  <c r="M2550" i="1"/>
  <c r="L2550" i="1"/>
  <c r="M3118" i="1"/>
  <c r="L3118" i="1"/>
  <c r="M3145" i="1"/>
  <c r="L3145" i="1"/>
  <c r="M3168" i="1"/>
  <c r="L3168" i="1"/>
  <c r="M3270" i="1"/>
  <c r="L3270" i="1"/>
  <c r="M105" i="1"/>
  <c r="L105" i="1"/>
  <c r="L3213" i="1"/>
  <c r="M3213" i="1"/>
  <c r="M41" i="1"/>
  <c r="L41" i="1"/>
  <c r="M58" i="1"/>
  <c r="L58" i="1"/>
  <c r="M216" i="1"/>
  <c r="L216" i="1"/>
  <c r="M227" i="1"/>
  <c r="L227" i="1"/>
  <c r="M508" i="1"/>
  <c r="L508" i="1"/>
  <c r="M68" i="1"/>
  <c r="L68" i="1"/>
  <c r="M80" i="1"/>
  <c r="L80" i="1"/>
  <c r="M134" i="1"/>
  <c r="L134" i="1"/>
  <c r="M158" i="1"/>
  <c r="L158" i="1"/>
  <c r="M3367" i="1"/>
  <c r="L3367" i="1"/>
  <c r="L3370" i="1"/>
  <c r="M3370" i="1"/>
  <c r="M3486" i="1"/>
  <c r="L3486" i="1"/>
  <c r="L3484" i="1"/>
  <c r="M3484" i="1"/>
  <c r="M3438" i="1"/>
  <c r="L3438" i="1"/>
  <c r="M3441" i="1"/>
  <c r="L3441" i="1"/>
  <c r="L3447" i="1"/>
  <c r="M3447" i="1"/>
  <c r="M2400" i="1"/>
  <c r="L2600" i="1"/>
  <c r="L2584" i="1"/>
  <c r="L2588" i="1"/>
  <c r="M2582" i="1"/>
  <c r="M2608" i="1"/>
  <c r="L2608" i="1"/>
  <c r="L2627" i="1"/>
  <c r="L2662" i="1"/>
  <c r="M2671" i="1"/>
  <c r="L2671" i="1"/>
  <c r="L2780" i="1"/>
  <c r="M2208" i="1"/>
  <c r="L2208" i="1"/>
  <c r="M2213" i="1"/>
  <c r="L2213" i="1"/>
  <c r="M2365" i="1"/>
  <c r="L2365" i="1"/>
  <c r="L2743" i="1"/>
  <c r="M2766" i="1"/>
  <c r="L2766" i="1"/>
  <c r="M2595" i="1"/>
  <c r="L2595" i="1"/>
  <c r="M2676" i="1"/>
  <c r="L2676" i="1"/>
  <c r="L2689" i="1"/>
  <c r="M2693" i="1"/>
  <c r="L2693" i="1"/>
  <c r="L2742" i="1"/>
  <c r="M2772" i="1"/>
  <c r="L2772" i="1"/>
  <c r="M2778" i="1"/>
  <c r="L2778" i="1"/>
  <c r="M2789" i="1"/>
  <c r="L2789" i="1"/>
  <c r="L2765" i="1"/>
  <c r="M2727" i="1"/>
  <c r="L2727" i="1"/>
  <c r="L2369" i="1"/>
  <c r="L2374" i="1"/>
  <c r="L2548" i="1"/>
  <c r="M2863" i="1"/>
  <c r="L2863" i="1"/>
  <c r="L2928" i="1"/>
  <c r="M2946" i="1"/>
  <c r="L2946" i="1"/>
  <c r="L2997" i="1"/>
  <c r="L2872" i="1"/>
  <c r="M2829" i="1"/>
  <c r="L2829" i="1"/>
  <c r="M2900" i="1"/>
  <c r="L2900" i="1"/>
  <c r="L2822" i="1"/>
  <c r="M2841" i="1"/>
  <c r="L2841" i="1"/>
  <c r="M2848" i="1"/>
  <c r="L2848" i="1"/>
  <c r="L2883" i="1"/>
  <c r="M2882" i="1"/>
  <c r="L2882" i="1"/>
  <c r="M2894" i="1"/>
  <c r="L2894" i="1"/>
  <c r="L2933" i="1"/>
  <c r="M2917" i="1"/>
  <c r="L2917" i="1"/>
  <c r="M2999" i="1"/>
  <c r="L2999" i="1"/>
  <c r="L2955" i="1"/>
  <c r="L3033" i="1"/>
  <c r="M3033" i="1"/>
  <c r="L3027" i="1"/>
  <c r="M3027" i="1"/>
  <c r="L2902" i="1"/>
  <c r="M3069" i="1"/>
  <c r="L3069" i="1"/>
  <c r="L3268" i="1"/>
  <c r="M3268" i="1"/>
  <c r="L3186" i="1"/>
  <c r="M3186" i="1"/>
  <c r="L3184" i="1"/>
  <c r="L3104" i="1"/>
  <c r="M3104" i="1"/>
  <c r="L3057" i="1"/>
  <c r="M3057" i="1"/>
  <c r="L3066" i="1"/>
  <c r="M3084" i="1"/>
  <c r="L3084" i="1"/>
  <c r="L3100" i="1"/>
  <c r="M3117" i="1"/>
  <c r="L3117" i="1"/>
  <c r="M2761" i="1"/>
  <c r="L2761" i="1"/>
  <c r="M2975" i="1"/>
  <c r="L2975" i="1"/>
  <c r="M3284" i="1"/>
  <c r="L3284" i="1"/>
  <c r="M100" i="1"/>
  <c r="L100" i="1"/>
  <c r="M268" i="1"/>
  <c r="L268" i="1"/>
  <c r="M266" i="1"/>
  <c r="L266" i="1"/>
  <c r="M518" i="1"/>
  <c r="L518" i="1"/>
  <c r="L389" i="1"/>
  <c r="L71" i="1"/>
  <c r="M253" i="1"/>
  <c r="L253" i="1"/>
  <c r="M474" i="1"/>
  <c r="L474" i="1"/>
  <c r="M3296" i="1"/>
  <c r="L3296" i="1"/>
  <c r="M3305" i="1"/>
  <c r="L3305" i="1"/>
  <c r="M3328" i="1"/>
  <c r="L3328" i="1"/>
  <c r="M3346" i="1"/>
  <c r="L3346" i="1"/>
  <c r="M3357" i="1"/>
  <c r="L3357" i="1"/>
  <c r="L2055" i="1"/>
  <c r="L2230" i="1"/>
  <c r="L2407" i="1"/>
  <c r="L2402" i="1"/>
  <c r="M2396" i="1"/>
  <c r="M2605" i="1"/>
  <c r="L2605" i="1"/>
  <c r="L2634" i="1"/>
  <c r="M2633" i="1"/>
  <c r="L2649" i="1"/>
  <c r="M2657" i="1"/>
  <c r="L2657" i="1"/>
  <c r="L2205" i="1"/>
  <c r="L2211" i="1"/>
  <c r="L2747" i="1"/>
  <c r="L2586" i="1"/>
  <c r="L2462" i="1"/>
  <c r="M2681" i="1"/>
  <c r="L2681" i="1"/>
  <c r="L2711" i="1"/>
  <c r="L2770" i="1"/>
  <c r="L2814" i="1"/>
  <c r="M2792" i="1"/>
  <c r="L2792" i="1"/>
  <c r="L2546" i="1"/>
  <c r="M2800" i="1"/>
  <c r="L2800" i="1"/>
  <c r="L2963" i="1"/>
  <c r="M2888" i="1"/>
  <c r="L2888" i="1"/>
  <c r="M2943" i="1"/>
  <c r="L2943" i="1"/>
  <c r="L2969" i="1"/>
  <c r="M2922" i="1"/>
  <c r="L2922" i="1"/>
  <c r="M2966" i="1"/>
  <c r="L2966" i="1"/>
  <c r="L2937" i="1"/>
  <c r="M2920" i="1"/>
  <c r="L2920" i="1"/>
  <c r="M2991" i="1"/>
  <c r="L2991" i="1"/>
  <c r="L2843" i="1"/>
  <c r="M2816" i="1"/>
  <c r="L2816" i="1"/>
  <c r="M2836" i="1"/>
  <c r="L2836" i="1"/>
  <c r="L2854" i="1"/>
  <c r="M2871" i="1"/>
  <c r="L2871" i="1"/>
  <c r="M2868" i="1"/>
  <c r="L2868" i="1"/>
  <c r="L2907" i="1"/>
  <c r="M2918" i="1"/>
  <c r="L2918" i="1"/>
  <c r="M2996" i="1"/>
  <c r="L2996" i="1"/>
  <c r="L2990" i="1"/>
  <c r="M2989" i="1"/>
  <c r="L2989" i="1"/>
  <c r="M3109" i="1"/>
  <c r="L3109" i="1"/>
  <c r="L3188" i="1"/>
  <c r="L2758" i="1"/>
  <c r="M2972" i="1"/>
  <c r="L2972" i="1"/>
  <c r="L3286" i="1"/>
  <c r="M3283" i="1"/>
  <c r="L3283" i="1"/>
  <c r="L2982" i="1"/>
  <c r="M269" i="1"/>
  <c r="L269" i="1"/>
  <c r="M445" i="1"/>
  <c r="L445" i="1"/>
  <c r="M431" i="1"/>
  <c r="M432" i="1"/>
  <c r="M3219" i="1"/>
  <c r="M4" i="1"/>
  <c r="M186" i="1"/>
  <c r="M355" i="1"/>
  <c r="M184" i="1"/>
  <c r="M12" i="1"/>
  <c r="M203" i="1"/>
  <c r="M367" i="1"/>
  <c r="M370" i="1"/>
  <c r="M207" i="1"/>
  <c r="L207" i="1"/>
  <c r="M523" i="1"/>
  <c r="L523" i="1"/>
  <c r="M383" i="1"/>
  <c r="L383" i="1"/>
  <c r="M521" i="1"/>
  <c r="L521" i="1"/>
  <c r="M182" i="1"/>
  <c r="L182" i="1"/>
  <c r="M162" i="1"/>
  <c r="L162" i="1"/>
  <c r="M499" i="1"/>
  <c r="L499" i="1"/>
  <c r="M485" i="1"/>
  <c r="L485" i="1"/>
  <c r="M467" i="1"/>
  <c r="L467" i="1"/>
  <c r="M3306" i="1"/>
  <c r="L3306" i="1"/>
  <c r="M3347" i="1"/>
  <c r="L3347" i="1"/>
  <c r="L3046" i="1"/>
  <c r="M3046" i="1"/>
  <c r="L3239" i="1"/>
  <c r="M3239" i="1"/>
  <c r="L3055" i="1"/>
  <c r="M3055" i="1"/>
  <c r="L3146" i="1"/>
  <c r="M3146" i="1"/>
  <c r="L3073" i="1"/>
  <c r="M3073" i="1"/>
  <c r="M3098" i="1"/>
  <c r="L3098" i="1"/>
  <c r="M3142" i="1"/>
  <c r="L3142" i="1"/>
  <c r="M3243" i="1"/>
  <c r="L3243" i="1"/>
  <c r="M3264" i="1"/>
  <c r="L3264" i="1"/>
  <c r="M94" i="1"/>
  <c r="L94" i="1"/>
  <c r="M2977" i="1"/>
  <c r="L2977" i="1"/>
  <c r="M47" i="1"/>
  <c r="L47" i="1"/>
  <c r="M510" i="1"/>
  <c r="L510" i="1"/>
  <c r="M62" i="1"/>
  <c r="L62" i="1"/>
  <c r="M241" i="1"/>
  <c r="L241" i="1"/>
  <c r="M248" i="1"/>
  <c r="L248" i="1"/>
  <c r="M124" i="1"/>
  <c r="L124" i="1"/>
  <c r="M137" i="1"/>
  <c r="L137" i="1"/>
  <c r="M460" i="1"/>
  <c r="L460" i="1"/>
  <c r="M149" i="1"/>
  <c r="L149" i="1"/>
  <c r="M169" i="1"/>
  <c r="L169" i="1"/>
  <c r="M339" i="1"/>
  <c r="L339" i="1"/>
  <c r="M3343" i="1"/>
  <c r="L3343" i="1"/>
  <c r="L3361" i="1"/>
  <c r="M3361" i="1"/>
  <c r="L2652" i="1"/>
  <c r="L2704" i="1"/>
  <c r="L2712" i="1"/>
  <c r="L2440" i="1"/>
  <c r="L2813" i="1"/>
  <c r="L2700" i="1"/>
  <c r="L2956" i="1"/>
  <c r="M2956" i="1"/>
  <c r="L3007" i="1"/>
  <c r="M3007" i="1"/>
  <c r="L3035" i="1"/>
  <c r="L3259" i="1"/>
  <c r="L3172" i="1"/>
  <c r="M3172" i="1"/>
  <c r="L3092" i="1"/>
  <c r="M3092" i="1"/>
  <c r="L3126" i="1"/>
  <c r="M3126" i="1"/>
  <c r="L3061" i="1"/>
  <c r="L3079" i="1"/>
  <c r="M3079" i="1"/>
  <c r="L3094" i="1"/>
  <c r="L3110" i="1"/>
  <c r="M3101" i="1"/>
  <c r="L3101" i="1"/>
  <c r="M3169" i="1"/>
  <c r="L3169" i="1"/>
  <c r="L3235" i="1"/>
  <c r="M2757" i="1"/>
  <c r="L2757" i="1"/>
  <c r="L3241" i="1"/>
  <c r="M3248" i="1"/>
  <c r="L3248" i="1"/>
  <c r="L3261" i="1"/>
  <c r="M3285" i="1"/>
  <c r="L3285" i="1"/>
  <c r="L97" i="1"/>
  <c r="M117" i="1"/>
  <c r="L117" i="1"/>
  <c r="M123" i="1"/>
  <c r="L123" i="1"/>
  <c r="L106" i="1"/>
  <c r="M2981" i="1"/>
  <c r="L2981" i="1"/>
  <c r="L267" i="1"/>
  <c r="M430" i="1"/>
  <c r="L430" i="1"/>
  <c r="M424" i="1"/>
  <c r="L424" i="1"/>
  <c r="M3218" i="1"/>
  <c r="L3218" i="1"/>
  <c r="M3" i="1"/>
  <c r="L3" i="1"/>
  <c r="M190" i="1"/>
  <c r="L190" i="1"/>
  <c r="M359" i="1"/>
  <c r="L359" i="1"/>
  <c r="M183" i="1"/>
  <c r="L183" i="1"/>
  <c r="M16" i="1"/>
  <c r="L16" i="1"/>
  <c r="M195" i="1"/>
  <c r="L195" i="1"/>
  <c r="M369" i="1"/>
  <c r="L369" i="1"/>
  <c r="M363" i="1"/>
  <c r="L363" i="1"/>
  <c r="L24" i="1"/>
  <c r="M24" i="1"/>
  <c r="L350" i="1"/>
  <c r="M38" i="1"/>
  <c r="L38" i="1"/>
  <c r="M57" i="1"/>
  <c r="L57" i="1"/>
  <c r="M234" i="1"/>
  <c r="L234" i="1"/>
  <c r="M239" i="1"/>
  <c r="L239" i="1"/>
  <c r="M67" i="1"/>
  <c r="L67" i="1"/>
  <c r="M166" i="1"/>
  <c r="L166" i="1"/>
  <c r="M310" i="1"/>
  <c r="L310" i="1"/>
  <c r="M314" i="1"/>
  <c r="L314" i="1"/>
  <c r="M320" i="1"/>
  <c r="L320" i="1"/>
  <c r="M475" i="1"/>
  <c r="L475" i="1"/>
  <c r="M497" i="1"/>
  <c r="L497" i="1"/>
  <c r="M3294" i="1"/>
  <c r="L3294" i="1"/>
  <c r="M3332" i="1"/>
  <c r="L3332" i="1"/>
  <c r="M3344" i="1"/>
  <c r="L3344" i="1"/>
  <c r="M70" i="1"/>
  <c r="L70" i="1"/>
  <c r="M402" i="1"/>
  <c r="L402" i="1"/>
  <c r="M394" i="1"/>
  <c r="L394" i="1"/>
  <c r="M296" i="1"/>
  <c r="L296" i="1"/>
  <c r="M301" i="1"/>
  <c r="L301" i="1"/>
  <c r="M178" i="1"/>
  <c r="L178" i="1"/>
  <c r="M150" i="1"/>
  <c r="L150" i="1"/>
  <c r="M329" i="1"/>
  <c r="L329" i="1"/>
  <c r="M331" i="1"/>
  <c r="L331" i="1"/>
  <c r="M465" i="1"/>
  <c r="L465" i="1"/>
  <c r="M3301" i="1"/>
  <c r="L3301" i="1"/>
  <c r="M3290" i="1"/>
  <c r="L3290" i="1"/>
  <c r="M3329" i="1"/>
  <c r="L3329" i="1"/>
  <c r="M3335" i="1"/>
  <c r="L3335" i="1"/>
  <c r="M3393" i="1"/>
  <c r="L3393" i="1"/>
  <c r="M3430" i="1"/>
  <c r="L3430" i="1"/>
  <c r="M3407" i="1"/>
  <c r="L3407" i="1"/>
  <c r="M3422" i="1"/>
  <c r="L3422" i="1"/>
  <c r="M3459" i="1"/>
  <c r="L3459" i="1"/>
  <c r="M3502" i="1"/>
  <c r="L3502" i="1"/>
  <c r="L3505" i="1"/>
  <c r="M3505" i="1"/>
  <c r="L3439" i="1"/>
  <c r="M3439" i="1"/>
  <c r="L3234" i="1"/>
  <c r="L3210" i="1"/>
  <c r="L419" i="1"/>
  <c r="L435" i="1"/>
  <c r="L448" i="1"/>
  <c r="L3216" i="1"/>
  <c r="L9" i="1"/>
  <c r="L11" i="1"/>
  <c r="L192" i="1"/>
  <c r="L356" i="1"/>
  <c r="L13" i="1"/>
  <c r="L202" i="1"/>
  <c r="L201" i="1"/>
  <c r="L365" i="1"/>
  <c r="L204" i="1"/>
  <c r="M507" i="1"/>
  <c r="L223" i="1"/>
  <c r="L512" i="1"/>
  <c r="L78" i="1"/>
  <c r="M79" i="1"/>
  <c r="L246" i="1"/>
  <c r="M254" i="1"/>
  <c r="M403" i="1"/>
  <c r="L397" i="1"/>
  <c r="L408" i="1"/>
  <c r="M130" i="1"/>
  <c r="L130" i="1"/>
  <c r="L305" i="1"/>
  <c r="L304" i="1"/>
  <c r="L151" i="1"/>
  <c r="M157" i="1"/>
  <c r="L157" i="1"/>
  <c r="L180" i="1"/>
  <c r="L167" i="1"/>
  <c r="M173" i="1"/>
  <c r="L173" i="1"/>
  <c r="L325" i="1"/>
  <c r="M306" i="1"/>
  <c r="L306" i="1"/>
  <c r="L316" i="1"/>
  <c r="M346" i="1"/>
  <c r="L346" i="1"/>
  <c r="M337" i="1"/>
  <c r="L337" i="1"/>
  <c r="L481" i="1"/>
  <c r="M500" i="1"/>
  <c r="L500" i="1"/>
  <c r="M468" i="1"/>
  <c r="L468" i="1"/>
  <c r="L3293" i="1"/>
  <c r="L3298" i="1"/>
  <c r="M3304" i="1"/>
  <c r="L3304" i="1"/>
  <c r="M3313" i="1"/>
  <c r="L3313" i="1"/>
  <c r="L3324" i="1"/>
  <c r="M3339" i="1"/>
  <c r="L3339" i="1"/>
  <c r="M3500" i="1"/>
  <c r="L3500" i="1"/>
  <c r="M3504" i="1"/>
  <c r="L3504" i="1"/>
  <c r="L3311" i="1"/>
  <c r="M3311" i="1"/>
  <c r="M3372" i="1"/>
  <c r="L3372" i="1"/>
  <c r="L3475" i="1"/>
  <c r="M3475" i="1"/>
  <c r="M3478" i="1"/>
  <c r="L3478" i="1"/>
  <c r="L3508" i="1"/>
  <c r="M3508" i="1"/>
  <c r="M3514" i="1"/>
  <c r="L3514" i="1"/>
  <c r="L3492" i="1"/>
  <c r="M3492" i="1"/>
  <c r="L3449" i="1"/>
  <c r="M3449" i="1"/>
  <c r="L127" i="1"/>
  <c r="L152" i="1"/>
  <c r="L153" i="1"/>
  <c r="L347" i="1"/>
  <c r="L492" i="1"/>
  <c r="L3318" i="1"/>
  <c r="L3356" i="1"/>
  <c r="M3353" i="1"/>
  <c r="L3362" i="1"/>
  <c r="M3365" i="1"/>
  <c r="M3377" i="1"/>
  <c r="M3383" i="1"/>
  <c r="L3383" i="1"/>
  <c r="M3399" i="1"/>
  <c r="M3391" i="1"/>
  <c r="M3384" i="1"/>
  <c r="L3384" i="1"/>
  <c r="M3388" i="1"/>
  <c r="M3403" i="1"/>
  <c r="M3401" i="1"/>
  <c r="L3401" i="1"/>
  <c r="M3387" i="1"/>
  <c r="M3415" i="1"/>
  <c r="L3415" i="1"/>
  <c r="M3409" i="1"/>
  <c r="M3411" i="1"/>
  <c r="M3432" i="1"/>
  <c r="M3434" i="1"/>
  <c r="M3416" i="1"/>
  <c r="M3456" i="1"/>
  <c r="L3456" i="1"/>
  <c r="M3412" i="1"/>
  <c r="M3455" i="1"/>
  <c r="M3418" i="1"/>
  <c r="L3418" i="1"/>
  <c r="M3452" i="1"/>
  <c r="M3421" i="1"/>
  <c r="M3458" i="1"/>
  <c r="L3458" i="1"/>
  <c r="M3460" i="1"/>
  <c r="M3466" i="1"/>
  <c r="M3471" i="1"/>
  <c r="L3471" i="1"/>
  <c r="M3499" i="1"/>
  <c r="M3489" i="1"/>
  <c r="L3489" i="1"/>
  <c r="M3473" i="1"/>
  <c r="L3479" i="1"/>
  <c r="M3479" i="1"/>
  <c r="M3482" i="1"/>
  <c r="L3482" i="1"/>
  <c r="M3507" i="1"/>
  <c r="L3511" i="1"/>
  <c r="M3511" i="1"/>
  <c r="M3509" i="1"/>
  <c r="L3509" i="1"/>
  <c r="M3440" i="1"/>
  <c r="L3394" i="1"/>
  <c r="M3394" i="1"/>
  <c r="L3443" i="1"/>
  <c r="L3312" i="1"/>
  <c r="L3494" i="1"/>
  <c r="L3496" i="1"/>
  <c r="M575" i="1"/>
  <c r="M900" i="1"/>
  <c r="M782" i="1"/>
  <c r="M977" i="1"/>
  <c r="M698" i="1"/>
  <c r="M1092" i="1"/>
  <c r="M944" i="1"/>
  <c r="M2195" i="1"/>
  <c r="M2084" i="1"/>
  <c r="L1090" i="1"/>
  <c r="L2474" i="1"/>
  <c r="M2143" i="1"/>
  <c r="L955" i="1"/>
  <c r="M1119" i="1"/>
  <c r="L1319" i="1"/>
  <c r="L2194" i="1"/>
  <c r="M2197" i="1"/>
  <c r="L1382" i="1"/>
  <c r="L1891" i="1"/>
  <c r="M1914" i="1"/>
  <c r="L2063" i="1"/>
  <c r="M2085" i="1"/>
  <c r="L2257" i="1"/>
  <c r="L2252" i="1"/>
  <c r="L528" i="1"/>
  <c r="L533" i="1"/>
  <c r="M529" i="1"/>
  <c r="L708" i="1"/>
  <c r="L704" i="1"/>
  <c r="M703" i="1"/>
  <c r="L711" i="1"/>
  <c r="L878" i="1"/>
  <c r="M875" i="1"/>
  <c r="L872" i="1"/>
  <c r="L536" i="1"/>
  <c r="L546" i="1"/>
  <c r="M718" i="1"/>
  <c r="M716" i="1"/>
  <c r="M883" i="1"/>
  <c r="M891" i="1"/>
  <c r="M552" i="1"/>
  <c r="M551" i="1"/>
  <c r="M1077" i="1"/>
  <c r="M1245" i="1"/>
  <c r="L919" i="1"/>
  <c r="M919" i="1"/>
  <c r="L751" i="1"/>
  <c r="M751" i="1"/>
  <c r="L1098" i="1"/>
  <c r="M1098" i="1"/>
  <c r="L578" i="1"/>
  <c r="M578" i="1"/>
  <c r="L755" i="1"/>
  <c r="M755" i="1"/>
  <c r="L590" i="1"/>
  <c r="M590" i="1"/>
  <c r="L597" i="1"/>
  <c r="M597" i="1"/>
  <c r="L600" i="1"/>
  <c r="M600" i="1"/>
  <c r="L601" i="1"/>
  <c r="M601" i="1"/>
  <c r="L592" i="1"/>
  <c r="M592" i="1"/>
  <c r="L580" i="1"/>
  <c r="M580" i="1"/>
  <c r="L746" i="1"/>
  <c r="L643" i="1"/>
  <c r="L786" i="1"/>
  <c r="L662" i="1"/>
  <c r="L1396" i="1"/>
  <c r="L2112" i="1"/>
  <c r="M1078" i="1"/>
  <c r="L1603" i="1"/>
  <c r="M2305" i="1"/>
  <c r="M1803" i="1"/>
  <c r="M1318" i="1"/>
  <c r="L1339" i="1"/>
  <c r="L110" i="1"/>
  <c r="M2193" i="1"/>
  <c r="L2198" i="1"/>
  <c r="M1212" i="1"/>
  <c r="L1742" i="1"/>
  <c r="M1894" i="1"/>
  <c r="L1913" i="1"/>
  <c r="M2065" i="1"/>
  <c r="M2244" i="1"/>
  <c r="L527" i="1"/>
  <c r="L1042" i="1"/>
  <c r="M1042" i="1"/>
  <c r="L574" i="1"/>
  <c r="M574" i="1"/>
  <c r="L555" i="1"/>
  <c r="M555" i="1"/>
  <c r="L556" i="1"/>
  <c r="M556" i="1"/>
  <c r="L563" i="1"/>
  <c r="M563" i="1"/>
  <c r="L564" i="1"/>
  <c r="M564" i="1"/>
  <c r="L505" i="1"/>
  <c r="M505" i="1"/>
  <c r="L733" i="1"/>
  <c r="M733" i="1"/>
  <c r="L749" i="1"/>
  <c r="M749" i="1"/>
  <c r="L738" i="1"/>
  <c r="M738" i="1"/>
  <c r="L739" i="1"/>
  <c r="M739" i="1"/>
  <c r="L745" i="1"/>
  <c r="M745" i="1"/>
  <c r="L923" i="1"/>
  <c r="M923" i="1"/>
  <c r="M543" i="1"/>
  <c r="M541" i="1"/>
  <c r="M887" i="1"/>
  <c r="M884" i="1"/>
  <c r="M1072" i="1"/>
  <c r="M1239" i="1"/>
  <c r="M898" i="1"/>
  <c r="M897" i="1"/>
  <c r="M772" i="1"/>
  <c r="M775" i="1"/>
  <c r="M773" i="1"/>
  <c r="M764" i="1"/>
  <c r="M951" i="1"/>
  <c r="M947" i="1"/>
  <c r="M654" i="1"/>
  <c r="M650" i="1"/>
  <c r="M656" i="1"/>
  <c r="M834" i="1"/>
  <c r="M840" i="1"/>
  <c r="M1010" i="1"/>
  <c r="M1008" i="1"/>
  <c r="M1045" i="1"/>
  <c r="M615" i="1"/>
  <c r="M630" i="1"/>
  <c r="M644" i="1"/>
  <c r="M647" i="1"/>
  <c r="M609" i="1"/>
  <c r="M629" i="1"/>
  <c r="M620" i="1"/>
  <c r="M646" i="1"/>
  <c r="M112" i="1"/>
  <c r="M116" i="1"/>
  <c r="M625" i="1"/>
  <c r="M791" i="1"/>
  <c r="M807" i="1"/>
  <c r="M797" i="1"/>
  <c r="M787" i="1"/>
  <c r="M777" i="1"/>
  <c r="M799" i="1"/>
  <c r="M789" i="1"/>
  <c r="M831" i="1"/>
  <c r="M285" i="1"/>
  <c r="M289" i="1"/>
  <c r="M440" i="1"/>
  <c r="M444" i="1"/>
  <c r="M961" i="1"/>
  <c r="M968" i="1"/>
  <c r="M981" i="1"/>
  <c r="M1001" i="1"/>
  <c r="M974" i="1"/>
  <c r="M678" i="1"/>
  <c r="M699" i="1"/>
  <c r="M667" i="1"/>
  <c r="M683" i="1"/>
  <c r="M691" i="1"/>
  <c r="M845" i="1"/>
  <c r="M847" i="1"/>
  <c r="M857" i="1"/>
  <c r="M1028" i="1"/>
  <c r="M2607" i="1"/>
  <c r="M1050" i="1"/>
  <c r="M1220" i="1"/>
  <c r="M1395" i="1"/>
  <c r="M1556" i="1"/>
  <c r="M1753" i="1"/>
  <c r="M1919" i="1"/>
  <c r="M1917" i="1"/>
  <c r="M2092" i="1"/>
  <c r="M2268" i="1"/>
  <c r="M2430" i="1"/>
  <c r="L1400" i="1"/>
  <c r="M1397" i="1"/>
  <c r="L1568" i="1"/>
  <c r="M1565" i="1"/>
  <c r="L1567" i="1"/>
  <c r="L1760" i="1"/>
  <c r="M1763" i="1"/>
  <c r="L1763" i="1"/>
  <c r="L1928" i="1"/>
  <c r="M2095" i="1"/>
  <c r="L2095" i="1"/>
  <c r="M2271" i="1"/>
  <c r="L2271" i="1"/>
  <c r="L2278" i="1"/>
  <c r="M2442" i="1"/>
  <c r="L2442" i="1"/>
  <c r="M1408" i="1"/>
  <c r="L1408" i="1"/>
  <c r="L1940" i="1"/>
  <c r="M2284" i="1"/>
  <c r="L2284" i="1"/>
  <c r="L1074" i="1"/>
  <c r="M1414" i="1"/>
  <c r="L1414" i="1"/>
  <c r="L1770" i="1"/>
  <c r="M2113" i="1"/>
  <c r="L2113" i="1"/>
  <c r="L1583" i="1"/>
  <c r="M1946" i="1"/>
  <c r="L1946" i="1"/>
  <c r="L2291" i="1"/>
  <c r="M1420" i="1"/>
  <c r="L1420" i="1"/>
  <c r="L1777" i="1"/>
  <c r="L903" i="1"/>
  <c r="M921" i="1"/>
  <c r="L921" i="1"/>
  <c r="L911" i="1"/>
  <c r="M1088" i="1"/>
  <c r="L1088" i="1"/>
  <c r="L1093" i="1"/>
  <c r="M1265" i="1"/>
  <c r="L1265" i="1"/>
  <c r="L1254" i="1"/>
  <c r="M1434" i="1"/>
  <c r="L1434" i="1"/>
  <c r="L1611" i="1"/>
  <c r="M1609" i="1"/>
  <c r="L1609" i="1"/>
  <c r="M1599" i="1"/>
  <c r="L1599" i="1"/>
  <c r="M1783" i="1"/>
  <c r="L1783" i="1"/>
  <c r="L1959" i="1"/>
  <c r="M1951" i="1"/>
  <c r="L1951" i="1"/>
  <c r="M1954" i="1"/>
  <c r="L1954" i="1"/>
  <c r="L2123" i="1"/>
  <c r="L2129" i="1"/>
  <c r="M2127" i="1"/>
  <c r="L2127" i="1"/>
  <c r="M2299" i="1"/>
  <c r="L2299" i="1"/>
  <c r="M2472" i="1"/>
  <c r="L2472" i="1"/>
  <c r="L2463" i="1"/>
  <c r="M1797" i="1"/>
  <c r="L1797" i="1"/>
  <c r="L2309" i="1"/>
  <c r="M1102" i="1"/>
  <c r="L1102" i="1"/>
  <c r="L1617" i="1"/>
  <c r="M1967" i="1"/>
  <c r="L1967" i="1"/>
  <c r="L2481" i="1"/>
  <c r="M2486" i="1"/>
  <c r="L2486" i="1"/>
  <c r="L956" i="1"/>
  <c r="M939" i="1"/>
  <c r="L939" i="1"/>
  <c r="L1120" i="1"/>
  <c r="M1105" i="1"/>
  <c r="L1105" i="1"/>
  <c r="L1270" i="1"/>
  <c r="M1287" i="1"/>
  <c r="L1287" i="1"/>
  <c r="L1455" i="1"/>
  <c r="M1619" i="1"/>
  <c r="L1619" i="1"/>
  <c r="M1618" i="1"/>
  <c r="L1618" i="1"/>
  <c r="M1809" i="1"/>
  <c r="L1809" i="1"/>
  <c r="M1811" i="1"/>
  <c r="L1811" i="1"/>
  <c r="M2157" i="1"/>
  <c r="L2157" i="1"/>
  <c r="L677" i="1"/>
  <c r="M680" i="1"/>
  <c r="L666" i="1"/>
  <c r="M664" i="1"/>
  <c r="L682" i="1"/>
  <c r="M685" i="1"/>
  <c r="L690" i="1"/>
  <c r="M693" i="1"/>
  <c r="L863" i="1"/>
  <c r="M848" i="1"/>
  <c r="L846" i="1"/>
  <c r="M851" i="1"/>
  <c r="L856" i="1"/>
  <c r="M859" i="1"/>
  <c r="L1027" i="1"/>
  <c r="M1011" i="1"/>
  <c r="L1020" i="1"/>
  <c r="M1038" i="1"/>
  <c r="L2606" i="1"/>
  <c r="L1053" i="1"/>
  <c r="M1057" i="1"/>
  <c r="L1219" i="1"/>
  <c r="M1216" i="1"/>
  <c r="L1389" i="1"/>
  <c r="M1392" i="1"/>
  <c r="L1554" i="1"/>
  <c r="M1557" i="1"/>
  <c r="L1750" i="1"/>
  <c r="M1751" i="1"/>
  <c r="M1932" i="1"/>
  <c r="L1932" i="1"/>
  <c r="M2105" i="1"/>
  <c r="L2105" i="1"/>
  <c r="M2270" i="1"/>
  <c r="L2270" i="1"/>
  <c r="M1576" i="1"/>
  <c r="L1576" i="1"/>
  <c r="M2447" i="1"/>
  <c r="L2447" i="1"/>
  <c r="M1413" i="1"/>
  <c r="L1413" i="1"/>
  <c r="M2287" i="1"/>
  <c r="L2287" i="1"/>
  <c r="M2118" i="1"/>
  <c r="L2118" i="1"/>
  <c r="M1587" i="1"/>
  <c r="L1587" i="1"/>
  <c r="M2293" i="1"/>
  <c r="L2293" i="1"/>
  <c r="M910" i="1"/>
  <c r="L910" i="1"/>
  <c r="M1097" i="1"/>
  <c r="L1097" i="1"/>
  <c r="M1251" i="1"/>
  <c r="L1251" i="1"/>
  <c r="M1426" i="1"/>
  <c r="L1426" i="1"/>
  <c r="M1432" i="1"/>
  <c r="L1432" i="1"/>
  <c r="M1592" i="1"/>
  <c r="L1592" i="1"/>
  <c r="M1787" i="1"/>
  <c r="L1787" i="1"/>
  <c r="M2134" i="1"/>
  <c r="L2134" i="1"/>
  <c r="M2302" i="1"/>
  <c r="L2302" i="1"/>
  <c r="M2304" i="1"/>
  <c r="L2304" i="1"/>
  <c r="M2470" i="1"/>
  <c r="L2470" i="1"/>
  <c r="M1965" i="1"/>
  <c r="L1965" i="1"/>
  <c r="M1387" i="1"/>
  <c r="L1387" i="1"/>
  <c r="M2145" i="1"/>
  <c r="L2145" i="1"/>
  <c r="M935" i="1"/>
  <c r="L935" i="1"/>
  <c r="M1116" i="1"/>
  <c r="L1116" i="1"/>
  <c r="M1114" i="1"/>
  <c r="L1114" i="1"/>
  <c r="M1286" i="1"/>
  <c r="L1286" i="1"/>
  <c r="M1280" i="1"/>
  <c r="L1280" i="1"/>
  <c r="M1621" i="1"/>
  <c r="L1621" i="1"/>
  <c r="M1632" i="1"/>
  <c r="L1632" i="1"/>
  <c r="M1817" i="1"/>
  <c r="L1817" i="1"/>
  <c r="M1401" i="1"/>
  <c r="L1406" i="1"/>
  <c r="L1404" i="1"/>
  <c r="M1569" i="1"/>
  <c r="L1575" i="1"/>
  <c r="L1574" i="1"/>
  <c r="M1562" i="1"/>
  <c r="L1570" i="1"/>
  <c r="L1756" i="1"/>
  <c r="M1765" i="1"/>
  <c r="L1764" i="1"/>
  <c r="M1937" i="1"/>
  <c r="L1937" i="1"/>
  <c r="L2106" i="1"/>
  <c r="M2104" i="1"/>
  <c r="L2104" i="1"/>
  <c r="L2277" i="1"/>
  <c r="M2275" i="1"/>
  <c r="L2275" i="1"/>
  <c r="L2433" i="1"/>
  <c r="L1411" i="1"/>
  <c r="M1939" i="1"/>
  <c r="L1939" i="1"/>
  <c r="L2282" i="1"/>
  <c r="M2446" i="1"/>
  <c r="L2446" i="1"/>
  <c r="L1415" i="1"/>
  <c r="M1579" i="1"/>
  <c r="L1579" i="1"/>
  <c r="L2285" i="1"/>
  <c r="M1419" i="1"/>
  <c r="L1419" i="1"/>
  <c r="L2115" i="1"/>
  <c r="M2289" i="1"/>
  <c r="L2289" i="1"/>
  <c r="L1421" i="1"/>
  <c r="M1588" i="1"/>
  <c r="L1588" i="1"/>
  <c r="L2121" i="1"/>
  <c r="M2456" i="1"/>
  <c r="L2456" i="1"/>
  <c r="L924" i="1"/>
  <c r="M906" i="1"/>
  <c r="L906" i="1"/>
  <c r="L1082" i="1"/>
  <c r="M1081" i="1"/>
  <c r="L1081" i="1"/>
  <c r="L1255" i="1"/>
  <c r="M1252" i="1"/>
  <c r="L1252" i="1"/>
  <c r="L1424" i="1"/>
  <c r="L1425" i="1"/>
  <c r="M1596" i="1"/>
  <c r="L1596" i="1"/>
  <c r="L1594" i="1"/>
  <c r="L1610" i="1"/>
  <c r="M1791" i="1"/>
  <c r="L1791" i="1"/>
  <c r="L1957" i="1"/>
  <c r="L1955" i="1"/>
  <c r="M2125" i="1"/>
  <c r="L2125" i="1"/>
  <c r="L2133" i="1"/>
  <c r="M2300" i="1"/>
  <c r="L2300" i="1"/>
  <c r="L2458" i="1"/>
  <c r="M2464" i="1"/>
  <c r="L2464" i="1"/>
  <c r="L1799" i="1"/>
  <c r="M2307" i="1"/>
  <c r="L2307" i="1"/>
  <c r="L1099" i="1"/>
  <c r="M1614" i="1"/>
  <c r="L1614" i="1"/>
  <c r="L1969" i="1"/>
  <c r="M2311" i="1"/>
  <c r="L2311" i="1"/>
  <c r="L1970" i="1"/>
  <c r="M954" i="1"/>
  <c r="L954" i="1"/>
  <c r="L948" i="1"/>
  <c r="M1111" i="1"/>
  <c r="L1111" i="1"/>
  <c r="L1109" i="1"/>
  <c r="M1285" i="1"/>
  <c r="L1285" i="1"/>
  <c r="L1277" i="1"/>
  <c r="M1442" i="1"/>
  <c r="L1442" i="1"/>
  <c r="M1444" i="1"/>
  <c r="L1444" i="1"/>
  <c r="M1637" i="1"/>
  <c r="L1637" i="1"/>
  <c r="M1805" i="1"/>
  <c r="L1805" i="1"/>
  <c r="M1810" i="1"/>
  <c r="L1810" i="1"/>
  <c r="M1982" i="1"/>
  <c r="L1982" i="1"/>
  <c r="M1974" i="1"/>
  <c r="L1974" i="1"/>
  <c r="M1992" i="1"/>
  <c r="L1992" i="1"/>
  <c r="M676" i="1"/>
  <c r="L681" i="1"/>
  <c r="M665" i="1"/>
  <c r="L660" i="1"/>
  <c r="M671" i="1"/>
  <c r="L674" i="1"/>
  <c r="M661" i="1"/>
  <c r="L686" i="1"/>
  <c r="M689" i="1"/>
  <c r="L852" i="1"/>
  <c r="M842" i="1"/>
  <c r="M850" i="1"/>
  <c r="L867" i="1"/>
  <c r="M855" i="1"/>
  <c r="L860" i="1"/>
  <c r="M1026" i="1"/>
  <c r="L1019" i="1"/>
  <c r="M1040" i="1"/>
  <c r="L1023" i="1"/>
  <c r="M1015" i="1"/>
  <c r="L1055" i="1"/>
  <c r="M1056" i="1"/>
  <c r="L1218" i="1"/>
  <c r="M1221" i="1"/>
  <c r="L1224" i="1"/>
  <c r="M1390" i="1"/>
  <c r="L1391" i="1"/>
  <c r="M1560" i="1"/>
  <c r="L1559" i="1"/>
  <c r="M1749" i="1"/>
  <c r="M1748" i="1"/>
  <c r="L1923" i="1"/>
  <c r="M1915" i="1"/>
  <c r="M2093" i="1"/>
  <c r="L2088" i="1"/>
  <c r="M2263" i="1"/>
  <c r="L2260" i="1"/>
  <c r="M2262" i="1"/>
  <c r="L2428" i="1"/>
  <c r="M2426" i="1"/>
  <c r="M1759" i="1"/>
  <c r="L1759" i="1"/>
  <c r="M1934" i="1"/>
  <c r="L1934" i="1"/>
  <c r="M2438" i="1"/>
  <c r="L2438" i="1"/>
  <c r="L1768" i="1"/>
  <c r="M2109" i="1"/>
  <c r="L2109" i="1"/>
  <c r="L2449" i="1"/>
  <c r="M1242" i="1"/>
  <c r="L1242" i="1"/>
  <c r="L1580" i="1"/>
  <c r="M1941" i="1"/>
  <c r="L1941" i="1"/>
  <c r="L2450" i="1"/>
  <c r="M1774" i="1"/>
  <c r="L1774" i="1"/>
  <c r="L2119" i="1"/>
  <c r="M1246" i="1"/>
  <c r="L1246" i="1"/>
  <c r="L1585" i="1"/>
  <c r="M1947" i="1"/>
  <c r="L1947" i="1"/>
  <c r="M913" i="1"/>
  <c r="L913" i="1"/>
  <c r="L909" i="1"/>
  <c r="M1079" i="1"/>
  <c r="L1079" i="1"/>
  <c r="L1091" i="1"/>
  <c r="L1259" i="1"/>
  <c r="L1422" i="1"/>
  <c r="M1593" i="1"/>
  <c r="L1593" i="1"/>
  <c r="L1608" i="1"/>
  <c r="M1780" i="1"/>
  <c r="L1780" i="1"/>
  <c r="L1789" i="1"/>
  <c r="M1953" i="1"/>
  <c r="L1953" i="1"/>
  <c r="L2131" i="1"/>
  <c r="M2124" i="1"/>
  <c r="L2124" i="1"/>
  <c r="M2135" i="1"/>
  <c r="L2135" i="1"/>
  <c r="L2295" i="1"/>
  <c r="L2298" i="1"/>
  <c r="M2459" i="1"/>
  <c r="L2459" i="1"/>
  <c r="L2475" i="1"/>
  <c r="M1613" i="1"/>
  <c r="L1613" i="1"/>
  <c r="L2141" i="1"/>
  <c r="M2478" i="1"/>
  <c r="L2478" i="1"/>
  <c r="L1439" i="1"/>
  <c r="M1800" i="1"/>
  <c r="L1800" i="1"/>
  <c r="M2479" i="1"/>
  <c r="L2479" i="1"/>
  <c r="L932" i="1"/>
  <c r="M937" i="1"/>
  <c r="L937" i="1"/>
  <c r="L1104" i="1"/>
  <c r="M1106" i="1"/>
  <c r="L1106" i="1"/>
  <c r="L1115" i="1"/>
  <c r="M1279" i="1"/>
  <c r="L1279" i="1"/>
  <c r="L1271" i="1"/>
  <c r="M1450" i="1"/>
  <c r="L1450" i="1"/>
  <c r="M1452" i="1"/>
  <c r="L1452" i="1"/>
  <c r="M1638" i="1"/>
  <c r="L1638" i="1"/>
  <c r="M1813" i="1"/>
  <c r="L1813" i="1"/>
  <c r="M1808" i="1"/>
  <c r="L1808" i="1"/>
  <c r="M1990" i="1"/>
  <c r="L1990" i="1"/>
  <c r="M1984" i="1"/>
  <c r="L1984" i="1"/>
  <c r="M2347" i="1"/>
  <c r="L2347" i="1"/>
  <c r="M2543" i="1"/>
  <c r="L2543" i="1"/>
  <c r="M2531" i="1"/>
  <c r="L2531" i="1"/>
  <c r="L1206" i="1"/>
  <c r="M1206" i="1"/>
  <c r="L1380" i="1"/>
  <c r="M1380" i="1"/>
  <c r="L1359" i="1"/>
  <c r="M1359" i="1"/>
  <c r="M1909" i="1"/>
  <c r="L1909" i="1"/>
  <c r="M2069" i="1"/>
  <c r="L2069" i="1"/>
  <c r="M2238" i="1"/>
  <c r="L2238" i="1"/>
  <c r="M2401" i="1"/>
  <c r="L2401" i="1"/>
  <c r="M2585" i="1"/>
  <c r="L2585" i="1"/>
  <c r="M2624" i="1"/>
  <c r="L2624" i="1"/>
  <c r="L1317" i="1"/>
  <c r="L1309" i="1"/>
  <c r="L1343" i="1"/>
  <c r="L1341" i="1"/>
  <c r="L1310" i="1"/>
  <c r="L991" i="1"/>
  <c r="L995" i="1"/>
  <c r="L1154" i="1"/>
  <c r="L1158" i="1"/>
  <c r="L1491" i="1"/>
  <c r="L1475" i="1"/>
  <c r="L1463" i="1"/>
  <c r="L1466" i="1"/>
  <c r="L1462" i="1"/>
  <c r="L1488" i="1"/>
  <c r="L1478" i="1"/>
  <c r="L1510" i="1"/>
  <c r="L1509" i="1"/>
  <c r="L1163" i="1"/>
  <c r="L1167" i="1"/>
  <c r="L1326" i="1"/>
  <c r="L1471" i="1"/>
  <c r="L1652" i="1"/>
  <c r="L1646" i="1"/>
  <c r="L1648" i="1"/>
  <c r="L1677" i="1"/>
  <c r="L1655" i="1"/>
  <c r="L1643" i="1"/>
  <c r="L1673" i="1"/>
  <c r="L1694" i="1"/>
  <c r="L1660" i="1"/>
  <c r="L1666" i="1"/>
  <c r="L1329" i="1"/>
  <c r="L1333" i="1"/>
  <c r="L1494" i="1"/>
  <c r="L1498" i="1"/>
  <c r="L1844" i="1"/>
  <c r="L1870" i="1"/>
  <c r="L1828" i="1"/>
  <c r="L1830" i="1"/>
  <c r="L1831" i="1"/>
  <c r="L1854" i="1"/>
  <c r="L1850" i="1"/>
  <c r="L1839" i="1"/>
  <c r="L1833" i="1"/>
  <c r="L1842" i="1"/>
  <c r="L1500" i="1"/>
  <c r="L1504" i="1"/>
  <c r="L1679" i="1"/>
  <c r="L1683" i="1"/>
  <c r="L2018" i="1"/>
  <c r="L2003" i="1"/>
  <c r="L1996" i="1"/>
  <c r="L2013" i="1"/>
  <c r="L2024" i="1"/>
  <c r="L2020" i="1"/>
  <c r="L2014" i="1"/>
  <c r="L2011" i="1"/>
  <c r="L2007" i="1"/>
  <c r="L2010" i="1"/>
  <c r="L1688" i="1"/>
  <c r="L1692" i="1"/>
  <c r="L1859" i="1"/>
  <c r="L2179" i="1"/>
  <c r="L2170" i="1"/>
  <c r="L2188" i="1"/>
  <c r="L2190" i="1"/>
  <c r="L2187" i="1"/>
  <c r="L2183" i="1"/>
  <c r="M2351" i="1"/>
  <c r="L2351" i="1"/>
  <c r="L2345" i="1"/>
  <c r="M2038" i="1"/>
  <c r="L2038" i="1"/>
  <c r="L2540" i="1"/>
  <c r="M2522" i="1"/>
  <c r="L2522" i="1"/>
  <c r="L2532" i="1"/>
  <c r="M2564" i="1"/>
  <c r="L2564" i="1"/>
  <c r="M2527" i="1"/>
  <c r="L2527" i="1"/>
  <c r="L1029" i="1"/>
  <c r="M1032" i="1"/>
  <c r="L1034" i="1"/>
  <c r="M1186" i="1"/>
  <c r="L1186" i="1"/>
  <c r="M1213" i="1"/>
  <c r="L1213" i="1"/>
  <c r="M1192" i="1"/>
  <c r="L1192" i="1"/>
  <c r="M1370" i="1"/>
  <c r="L1370" i="1"/>
  <c r="M1383" i="1"/>
  <c r="L1383" i="1"/>
  <c r="M1528" i="1"/>
  <c r="L1528" i="1"/>
  <c r="M1543" i="1"/>
  <c r="L1543" i="1"/>
  <c r="M1727" i="1"/>
  <c r="L1727" i="1"/>
  <c r="M1717" i="1"/>
  <c r="L1717" i="1"/>
  <c r="M1892" i="1"/>
  <c r="L1892" i="1"/>
  <c r="M2080" i="1"/>
  <c r="L2080" i="1"/>
  <c r="M2416" i="1"/>
  <c r="L2416" i="1"/>
  <c r="M2577" i="1"/>
  <c r="L2577" i="1"/>
  <c r="M2656" i="1"/>
  <c r="L2656" i="1"/>
  <c r="L2165" i="1"/>
  <c r="L2168" i="1"/>
  <c r="L2164" i="1"/>
  <c r="L2160" i="1"/>
  <c r="L2323" i="1"/>
  <c r="L2319" i="1"/>
  <c r="L2318" i="1"/>
  <c r="L2317" i="1"/>
  <c r="L2325" i="1"/>
  <c r="L2502" i="1"/>
  <c r="L2500" i="1"/>
  <c r="L2489" i="1"/>
  <c r="L2512" i="1"/>
  <c r="L2508" i="1"/>
  <c r="L1185" i="1"/>
  <c r="L1182" i="1"/>
  <c r="L1174" i="1"/>
  <c r="L1356" i="1"/>
  <c r="L1354" i="1"/>
  <c r="L1346" i="1"/>
  <c r="L1523" i="1"/>
  <c r="L1516" i="1"/>
  <c r="L1521" i="1"/>
  <c r="L1710" i="1"/>
  <c r="L1699" i="1"/>
  <c r="L1700" i="1"/>
  <c r="L1707" i="1"/>
  <c r="L1880" i="1"/>
  <c r="L1882" i="1"/>
  <c r="L1879" i="1"/>
  <c r="L2047" i="1"/>
  <c r="L2046" i="1"/>
  <c r="L2049" i="1"/>
  <c r="L2222" i="1"/>
  <c r="L2219" i="1"/>
  <c r="L2390" i="1"/>
  <c r="L2389" i="1"/>
  <c r="L2387" i="1"/>
  <c r="L2565" i="1"/>
  <c r="L2573" i="1"/>
  <c r="L634" i="1"/>
  <c r="L638" i="1"/>
  <c r="L812" i="1"/>
  <c r="L816" i="1"/>
  <c r="L1142" i="1"/>
  <c r="L1125" i="1"/>
  <c r="L1172" i="1"/>
  <c r="L1150" i="1"/>
  <c r="L1138" i="1"/>
  <c r="L1136" i="1"/>
  <c r="L1148" i="1"/>
  <c r="L1171" i="1"/>
  <c r="L1144" i="1"/>
  <c r="L819" i="1"/>
  <c r="L823" i="1"/>
  <c r="L987" i="1"/>
  <c r="L1295" i="1"/>
  <c r="L1304" i="1"/>
  <c r="L1293" i="1"/>
  <c r="L1337" i="1"/>
  <c r="L1300" i="1"/>
  <c r="L1338" i="1"/>
  <c r="L1308" i="1"/>
  <c r="L1315" i="1"/>
  <c r="L1313" i="1"/>
  <c r="L1311" i="1"/>
  <c r="L1291" i="1"/>
  <c r="L994" i="1"/>
  <c r="L998" i="1"/>
  <c r="L1157" i="1"/>
  <c r="L1490" i="1"/>
  <c r="L1473" i="1"/>
  <c r="L1468" i="1"/>
  <c r="L1484" i="1"/>
  <c r="L1487" i="1"/>
  <c r="L1511" i="1"/>
  <c r="L1481" i="1"/>
  <c r="L1485" i="1"/>
  <c r="L1483" i="1"/>
  <c r="L1461" i="1"/>
  <c r="L1162" i="1"/>
  <c r="L1166" i="1"/>
  <c r="L1325" i="1"/>
  <c r="L1465" i="1"/>
  <c r="L1653" i="1"/>
  <c r="L1663" i="1"/>
  <c r="L1647" i="1"/>
  <c r="L1676" i="1"/>
  <c r="L1669" i="1"/>
  <c r="L1642" i="1"/>
  <c r="L1672" i="1"/>
  <c r="L1695" i="1"/>
  <c r="L1658" i="1"/>
  <c r="L1661" i="1"/>
  <c r="L1667" i="1"/>
  <c r="L1332" i="1"/>
  <c r="L1336" i="1"/>
  <c r="L1497" i="1"/>
  <c r="L1872" i="1"/>
  <c r="L1835" i="1"/>
  <c r="L1827" i="1"/>
  <c r="L1846" i="1"/>
  <c r="L1853" i="1"/>
  <c r="L1838" i="1"/>
  <c r="L1843" i="1"/>
  <c r="L1841" i="1"/>
  <c r="L1825" i="1"/>
  <c r="L1503" i="1"/>
  <c r="L1507" i="1"/>
  <c r="L1682" i="1"/>
  <c r="L2017" i="1"/>
  <c r="L2004" i="1"/>
  <c r="L1995" i="1"/>
  <c r="L2012" i="1"/>
  <c r="L2023" i="1"/>
  <c r="L2019" i="1"/>
  <c r="L2001" i="1"/>
  <c r="L2006" i="1"/>
  <c r="L2008" i="1"/>
  <c r="L1687" i="1"/>
  <c r="L1691" i="1"/>
  <c r="L1858" i="1"/>
  <c r="L2177" i="1"/>
  <c r="L2173" i="1"/>
  <c r="L2175" i="1"/>
  <c r="L2181" i="1"/>
  <c r="L2176" i="1"/>
  <c r="L2182" i="1"/>
  <c r="L2185" i="1"/>
  <c r="L1862" i="1"/>
  <c r="M1865" i="1"/>
  <c r="L1867" i="1"/>
  <c r="L2026" i="1"/>
  <c r="M2029" i="1"/>
  <c r="L2031" i="1"/>
  <c r="L2034" i="1"/>
  <c r="M2355" i="1"/>
  <c r="L2359" i="1"/>
  <c r="L2362" i="1"/>
  <c r="M2344" i="1"/>
  <c r="L2337" i="1"/>
  <c r="L2336" i="1"/>
  <c r="M2354" i="1"/>
  <c r="L2354" i="1"/>
  <c r="L2348" i="1"/>
  <c r="M2202" i="1"/>
  <c r="L2202" i="1"/>
  <c r="L2544" i="1"/>
  <c r="M2517" i="1"/>
  <c r="L2517" i="1"/>
  <c r="L2538" i="1"/>
  <c r="M2534" i="1"/>
  <c r="L2534" i="1"/>
  <c r="L2561" i="1"/>
  <c r="L2530" i="1"/>
  <c r="M1018" i="1"/>
  <c r="L1024" i="1"/>
  <c r="L1541" i="1"/>
  <c r="M1541" i="1"/>
  <c r="L1739" i="1"/>
  <c r="M1739" i="1"/>
  <c r="L1741" i="1"/>
  <c r="M1741" i="1"/>
  <c r="M1726" i="1"/>
  <c r="L1726" i="1"/>
  <c r="M1888" i="1"/>
  <c r="L1888" i="1"/>
  <c r="M2072" i="1"/>
  <c r="L2072" i="1"/>
  <c r="M2248" i="1"/>
  <c r="L2248" i="1"/>
  <c r="M2408" i="1"/>
  <c r="L2408" i="1"/>
  <c r="M2612" i="1"/>
  <c r="L2612" i="1"/>
  <c r="M2644" i="1"/>
  <c r="L2644" i="1"/>
  <c r="M2380" i="1"/>
  <c r="L2380" i="1"/>
  <c r="M2519" i="1"/>
  <c r="L2519" i="1"/>
  <c r="M1209" i="1"/>
  <c r="L1209" i="1"/>
  <c r="M1191" i="1"/>
  <c r="L1191" i="1"/>
  <c r="M1189" i="1"/>
  <c r="L1189" i="1"/>
  <c r="M1379" i="1"/>
  <c r="L1379" i="1"/>
  <c r="M1365" i="1"/>
  <c r="L1365" i="1"/>
  <c r="M1535" i="1"/>
  <c r="L1535" i="1"/>
  <c r="M1721" i="1"/>
  <c r="L1721" i="1"/>
  <c r="M1725" i="1"/>
  <c r="L1725" i="1"/>
  <c r="M1722" i="1"/>
  <c r="L1722" i="1"/>
  <c r="M1908" i="1"/>
  <c r="L1908" i="1"/>
  <c r="M2062" i="1"/>
  <c r="L2062" i="1"/>
  <c r="M2237" i="1"/>
  <c r="L2237" i="1"/>
  <c r="M2398" i="1"/>
  <c r="L2398" i="1"/>
  <c r="M2604" i="1"/>
  <c r="L2604" i="1"/>
  <c r="M2641" i="1"/>
  <c r="L2641" i="1"/>
  <c r="M2675" i="1"/>
  <c r="L2675" i="1"/>
  <c r="M2206" i="1"/>
  <c r="L2206" i="1"/>
  <c r="M2719" i="1"/>
  <c r="L2719" i="1"/>
  <c r="M2737" i="1"/>
  <c r="L2737" i="1"/>
  <c r="M2794" i="1"/>
  <c r="L2794" i="1"/>
  <c r="M2705" i="1"/>
  <c r="L2705" i="1"/>
  <c r="M2723" i="1"/>
  <c r="L2723" i="1"/>
  <c r="M2718" i="1"/>
  <c r="L2718" i="1"/>
  <c r="M2506" i="1"/>
  <c r="L2506" i="1"/>
  <c r="M2375" i="1"/>
  <c r="L2375" i="1"/>
  <c r="M2684" i="1"/>
  <c r="L2684" i="1"/>
  <c r="L2873" i="1"/>
  <c r="M2873" i="1"/>
  <c r="L2947" i="1"/>
  <c r="M2947" i="1"/>
  <c r="L2958" i="1"/>
  <c r="M2958" i="1"/>
  <c r="L2835" i="1"/>
  <c r="M2835" i="1"/>
  <c r="L3022" i="1"/>
  <c r="M3022" i="1"/>
  <c r="L2859" i="1"/>
  <c r="M2859" i="1"/>
  <c r="L2950" i="1"/>
  <c r="M2950" i="1"/>
  <c r="L3019" i="1"/>
  <c r="M3019" i="1"/>
  <c r="L2890" i="1"/>
  <c r="M2890" i="1"/>
  <c r="L2960" i="1"/>
  <c r="M2960" i="1"/>
  <c r="L2861" i="1"/>
  <c r="M2861" i="1"/>
  <c r="L2815" i="1"/>
  <c r="M2815" i="1"/>
  <c r="L2834" i="1"/>
  <c r="M2834" i="1"/>
  <c r="L2837" i="1"/>
  <c r="M2837" i="1"/>
  <c r="L2849" i="1"/>
  <c r="M2849" i="1"/>
  <c r="L2860" i="1"/>
  <c r="M2860" i="1"/>
  <c r="L2884" i="1"/>
  <c r="M2884" i="1"/>
  <c r="L2867" i="1"/>
  <c r="M2867" i="1"/>
  <c r="L2919" i="1"/>
  <c r="M2919" i="1"/>
  <c r="L2932" i="1"/>
  <c r="M2932" i="1"/>
  <c r="L2995" i="1"/>
  <c r="M2995" i="1"/>
  <c r="L2944" i="1"/>
  <c r="M2944" i="1"/>
  <c r="L2988" i="1"/>
  <c r="M2988" i="1"/>
  <c r="L2552" i="1"/>
  <c r="M2552" i="1"/>
  <c r="L2749" i="1"/>
  <c r="M2749" i="1"/>
  <c r="L3011" i="1"/>
  <c r="M3011" i="1"/>
  <c r="L3023" i="1"/>
  <c r="M3023" i="1"/>
  <c r="L3040" i="1"/>
  <c r="M3040" i="1"/>
  <c r="L3282" i="1"/>
  <c r="M3282" i="1"/>
  <c r="L3205" i="1"/>
  <c r="M3205" i="1"/>
  <c r="L3158" i="1"/>
  <c r="M3158" i="1"/>
  <c r="L3108" i="1"/>
  <c r="M3108" i="1"/>
  <c r="L3179" i="1"/>
  <c r="M3179" i="1"/>
  <c r="L3193" i="1"/>
  <c r="M3193" i="1"/>
  <c r="L3182" i="1"/>
  <c r="M3182" i="1"/>
  <c r="L3077" i="1"/>
  <c r="M3077" i="1"/>
  <c r="L3202" i="1"/>
  <c r="M3202" i="1"/>
  <c r="L3107" i="1"/>
  <c r="M3107" i="1"/>
  <c r="L3134" i="1"/>
  <c r="M3134" i="1"/>
  <c r="L3170" i="1"/>
  <c r="M3170" i="1"/>
  <c r="L3130" i="1"/>
  <c r="M3130" i="1"/>
  <c r="L3060" i="1"/>
  <c r="M3060" i="1"/>
  <c r="L3067" i="1"/>
  <c r="M3067" i="1"/>
  <c r="L3071" i="1"/>
  <c r="M3071" i="1"/>
  <c r="L3083" i="1"/>
  <c r="M3083" i="1"/>
  <c r="M3090" i="1"/>
  <c r="L3090" i="1"/>
  <c r="M3147" i="1"/>
  <c r="L3147" i="1"/>
  <c r="M3150" i="1"/>
  <c r="L3150" i="1"/>
  <c r="M3224" i="1"/>
  <c r="L3224" i="1"/>
  <c r="M3190" i="1"/>
  <c r="L3190" i="1"/>
  <c r="L376" i="1"/>
  <c r="M376" i="1"/>
  <c r="L35" i="1"/>
  <c r="M35" i="1"/>
  <c r="M45" i="1"/>
  <c r="L45" i="1"/>
  <c r="M59" i="1"/>
  <c r="L59" i="1"/>
  <c r="M395" i="1"/>
  <c r="L395" i="1"/>
  <c r="M478" i="1"/>
  <c r="L478" i="1"/>
  <c r="M3368" i="1"/>
  <c r="L3368" i="1"/>
  <c r="M3373" i="1"/>
  <c r="L3373" i="1"/>
  <c r="M1885" i="1"/>
  <c r="L1885" i="1"/>
  <c r="M2058" i="1"/>
  <c r="L2058" i="1"/>
  <c r="M2076" i="1"/>
  <c r="L2076" i="1"/>
  <c r="M2232" i="1"/>
  <c r="L2232" i="1"/>
  <c r="M2420" i="1"/>
  <c r="L2420" i="1"/>
  <c r="M2412" i="1"/>
  <c r="L2412" i="1"/>
  <c r="M2620" i="1"/>
  <c r="L2620" i="1"/>
  <c r="M2625" i="1"/>
  <c r="L2625" i="1"/>
  <c r="M2651" i="1"/>
  <c r="L2651" i="1"/>
  <c r="M2672" i="1"/>
  <c r="L2672" i="1"/>
  <c r="L2670" i="1"/>
  <c r="M2691" i="1"/>
  <c r="L2691" i="1"/>
  <c r="M2210" i="1"/>
  <c r="L2210" i="1"/>
  <c r="L2734" i="1"/>
  <c r="M2715" i="1"/>
  <c r="L2715" i="1"/>
  <c r="L2745" i="1"/>
  <c r="M2740" i="1"/>
  <c r="L2740" i="1"/>
  <c r="L2805" i="1"/>
  <c r="M2439" i="1"/>
  <c r="L2439" i="1"/>
  <c r="L2680" i="1"/>
  <c r="M2687" i="1"/>
  <c r="L2687" i="1"/>
  <c r="L2708" i="1"/>
  <c r="L2767" i="1"/>
  <c r="M2779" i="1"/>
  <c r="L2779" i="1"/>
  <c r="L2791" i="1"/>
  <c r="M2810" i="1"/>
  <c r="L2810" i="1"/>
  <c r="L2790" i="1"/>
  <c r="M2768" i="1"/>
  <c r="L2768" i="1"/>
  <c r="L2503" i="1"/>
  <c r="M2631" i="1"/>
  <c r="L2631" i="1"/>
  <c r="L2372" i="1"/>
  <c r="M2547" i="1"/>
  <c r="L2547" i="1"/>
  <c r="L2776" i="1"/>
  <c r="M2936" i="1"/>
  <c r="L2936" i="1"/>
  <c r="M2948" i="1"/>
  <c r="L2948" i="1"/>
  <c r="M3004" i="1"/>
  <c r="L3004" i="1"/>
  <c r="M2939" i="1"/>
  <c r="L2939" i="1"/>
  <c r="M3018" i="1"/>
  <c r="L3018" i="1"/>
  <c r="M2971" i="1"/>
  <c r="L2971" i="1"/>
  <c r="M2949" i="1"/>
  <c r="L2949" i="1"/>
  <c r="M2962" i="1"/>
  <c r="L2962" i="1"/>
  <c r="M2827" i="1"/>
  <c r="L2827" i="1"/>
  <c r="M2898" i="1"/>
  <c r="L2898" i="1"/>
  <c r="M2826" i="1"/>
  <c r="L2826" i="1"/>
  <c r="M2817" i="1"/>
  <c r="L2817" i="1"/>
  <c r="M2840" i="1"/>
  <c r="L2840" i="1"/>
  <c r="M2847" i="1"/>
  <c r="L2847" i="1"/>
  <c r="M2857" i="1"/>
  <c r="L2857" i="1"/>
  <c r="M2875" i="1"/>
  <c r="L2875" i="1"/>
  <c r="M2878" i="1"/>
  <c r="L2878" i="1"/>
  <c r="M2892" i="1"/>
  <c r="L2892" i="1"/>
  <c r="M2909" i="1"/>
  <c r="L2909" i="1"/>
  <c r="M2916" i="1"/>
  <c r="L2916" i="1"/>
  <c r="M2927" i="1"/>
  <c r="L2927" i="1"/>
  <c r="M3002" i="1"/>
  <c r="L3002" i="1"/>
  <c r="M2952" i="1"/>
  <c r="L2952" i="1"/>
  <c r="M2549" i="1"/>
  <c r="L2549" i="1"/>
  <c r="M2557" i="1"/>
  <c r="L2557" i="1"/>
  <c r="M3008" i="1"/>
  <c r="L3008" i="1"/>
  <c r="M3034" i="1"/>
  <c r="L3034" i="1"/>
  <c r="M3028" i="1"/>
  <c r="L3028" i="1"/>
  <c r="M2901" i="1"/>
  <c r="L2901" i="1"/>
  <c r="M3272" i="1"/>
  <c r="L3272" i="1"/>
  <c r="M3258" i="1"/>
  <c r="L3258" i="1"/>
  <c r="M3199" i="1"/>
  <c r="L3199" i="1"/>
  <c r="M3223" i="1"/>
  <c r="L3223" i="1"/>
  <c r="M3175" i="1"/>
  <c r="L3175" i="1"/>
  <c r="M3255" i="1"/>
  <c r="L3255" i="1"/>
  <c r="M3187" i="1"/>
  <c r="L3187" i="1"/>
  <c r="M3154" i="1"/>
  <c r="L3154" i="1"/>
  <c r="M3271" i="1"/>
  <c r="L3271" i="1"/>
  <c r="M3053" i="1"/>
  <c r="L3053" i="1"/>
  <c r="M3156" i="1"/>
  <c r="L3156" i="1"/>
  <c r="M3196" i="1"/>
  <c r="L3196" i="1"/>
  <c r="M3127" i="1"/>
  <c r="L3127" i="1"/>
  <c r="M3228" i="1"/>
  <c r="L3228" i="1"/>
  <c r="M3051" i="1"/>
  <c r="L3051" i="1"/>
  <c r="M3072" i="1"/>
  <c r="L3072" i="1"/>
  <c r="M3081" i="1"/>
  <c r="L3081" i="1"/>
  <c r="M3089" i="1"/>
  <c r="L3089" i="1"/>
  <c r="L3140" i="1"/>
  <c r="M3144" i="1"/>
  <c r="L3144" i="1"/>
  <c r="L3191" i="1"/>
  <c r="M3225" i="1"/>
  <c r="L3225" i="1"/>
  <c r="M292" i="1"/>
  <c r="L292" i="1"/>
  <c r="M281" i="1"/>
  <c r="L281" i="1"/>
  <c r="M277" i="1"/>
  <c r="L277" i="1"/>
  <c r="M293" i="1"/>
  <c r="L293" i="1"/>
  <c r="M263" i="1"/>
  <c r="L263" i="1"/>
  <c r="L23" i="1"/>
  <c r="M23" i="1"/>
  <c r="M29" i="1"/>
  <c r="L29" i="1"/>
  <c r="M236" i="1"/>
  <c r="L236" i="1"/>
  <c r="M384" i="1"/>
  <c r="L384" i="1"/>
  <c r="M81" i="1"/>
  <c r="L81" i="1"/>
  <c r="M159" i="1"/>
  <c r="L159" i="1"/>
  <c r="M181" i="1"/>
  <c r="L181" i="1"/>
  <c r="M161" i="1"/>
  <c r="L161" i="1"/>
  <c r="M3348" i="1"/>
  <c r="L3348" i="1"/>
  <c r="M3354" i="1"/>
  <c r="L3354" i="1"/>
  <c r="L1360" i="1"/>
  <c r="M1363" i="1"/>
  <c r="L1358" i="1"/>
  <c r="L1374" i="1"/>
  <c r="M1377" i="1"/>
  <c r="L1552" i="1"/>
  <c r="L1527" i="1"/>
  <c r="M1539" i="1"/>
  <c r="L1524" i="1"/>
  <c r="L1551" i="1"/>
  <c r="M1532" i="1"/>
  <c r="L1723" i="1"/>
  <c r="M1731" i="1"/>
  <c r="L1731" i="1"/>
  <c r="L1910" i="1"/>
  <c r="M1900" i="1"/>
  <c r="L1900" i="1"/>
  <c r="L1889" i="1"/>
  <c r="M1904" i="1"/>
  <c r="L1904" i="1"/>
  <c r="L2070" i="1"/>
  <c r="M2056" i="1"/>
  <c r="L2056" i="1"/>
  <c r="L2073" i="1"/>
  <c r="M2245" i="1"/>
  <c r="L2245" i="1"/>
  <c r="L2258" i="1"/>
  <c r="M2253" i="1"/>
  <c r="L2253" i="1"/>
  <c r="L2249" i="1"/>
  <c r="M2405" i="1"/>
  <c r="L2405" i="1"/>
  <c r="L2399" i="1"/>
  <c r="M2393" i="1"/>
  <c r="L2393" i="1"/>
  <c r="L2409" i="1"/>
  <c r="M2592" i="1"/>
  <c r="L2592" i="1"/>
  <c r="L2590" i="1"/>
  <c r="M2579" i="1"/>
  <c r="L2579" i="1"/>
  <c r="L2613" i="1"/>
  <c r="M2618" i="1"/>
  <c r="L2618" i="1"/>
  <c r="L2626" i="1"/>
  <c r="M2636" i="1"/>
  <c r="L2636" i="1"/>
  <c r="L2647" i="1"/>
  <c r="M2654" i="1"/>
  <c r="L2654" i="1"/>
  <c r="L2655" i="1"/>
  <c r="M2673" i="1"/>
  <c r="L2673" i="1"/>
  <c r="L2679" i="1"/>
  <c r="M2699" i="1"/>
  <c r="L2699" i="1"/>
  <c r="L2207" i="1"/>
  <c r="M2364" i="1"/>
  <c r="L2364" i="1"/>
  <c r="L2721" i="1"/>
  <c r="M2717" i="1"/>
  <c r="L2717" i="1"/>
  <c r="L2738" i="1"/>
  <c r="M2596" i="1"/>
  <c r="L2596" i="1"/>
  <c r="L2795" i="1"/>
  <c r="L2707" i="1"/>
  <c r="M2741" i="1"/>
  <c r="L2741" i="1"/>
  <c r="L2769" i="1"/>
  <c r="M2773" i="1"/>
  <c r="L2773" i="1"/>
  <c r="L2784" i="1"/>
  <c r="M2787" i="1"/>
  <c r="L2787" i="1"/>
  <c r="L2735" i="1"/>
  <c r="M2764" i="1"/>
  <c r="L2764" i="1"/>
  <c r="L2571" i="1"/>
  <c r="M2703" i="1"/>
  <c r="L2703" i="1"/>
  <c r="L2376" i="1"/>
  <c r="M2799" i="1"/>
  <c r="L2799" i="1"/>
  <c r="L2891" i="1"/>
  <c r="M3111" i="1"/>
  <c r="L3111" i="1"/>
  <c r="M3116" i="1"/>
  <c r="L3116" i="1"/>
  <c r="M3162" i="1"/>
  <c r="L3162" i="1"/>
  <c r="M3238" i="1"/>
  <c r="L3238" i="1"/>
  <c r="M2973" i="1"/>
  <c r="L2973" i="1"/>
  <c r="M3242" i="1"/>
  <c r="L3242" i="1"/>
  <c r="M1735" i="1"/>
  <c r="L1735" i="1"/>
  <c r="M1886" i="1"/>
  <c r="L1886" i="1"/>
  <c r="M2078" i="1"/>
  <c r="L2078" i="1"/>
  <c r="M2061" i="1"/>
  <c r="L2061" i="1"/>
  <c r="M2236" i="1"/>
  <c r="L2236" i="1"/>
  <c r="M2415" i="1"/>
  <c r="L2415" i="1"/>
  <c r="M2397" i="1"/>
  <c r="L2397" i="1"/>
  <c r="M2603" i="1"/>
  <c r="L2603" i="1"/>
  <c r="M2583" i="1"/>
  <c r="L2583" i="1"/>
  <c r="M2629" i="1"/>
  <c r="L2629" i="1"/>
  <c r="M2643" i="1"/>
  <c r="L2643" i="1"/>
  <c r="M2666" i="1"/>
  <c r="L2666" i="1"/>
  <c r="M2669" i="1"/>
  <c r="L2669" i="1"/>
  <c r="M2774" i="1"/>
  <c r="L2774" i="1"/>
  <c r="M2744" i="1"/>
  <c r="L2744" i="1"/>
  <c r="M2803" i="1"/>
  <c r="L2803" i="1"/>
  <c r="M2678" i="1"/>
  <c r="L2678" i="1"/>
  <c r="M2710" i="1"/>
  <c r="L2710" i="1"/>
  <c r="M2793" i="1"/>
  <c r="L2793" i="1"/>
  <c r="M2808" i="1"/>
  <c r="L2808" i="1"/>
  <c r="M2736" i="1"/>
  <c r="L2736" i="1"/>
  <c r="M2371" i="1"/>
  <c r="L2371" i="1"/>
  <c r="M2775" i="1"/>
  <c r="L2775" i="1"/>
  <c r="M2913" i="1"/>
  <c r="L2913" i="1"/>
  <c r="M2940" i="1"/>
  <c r="L2940" i="1"/>
  <c r="M3029" i="1"/>
  <c r="L3029" i="1"/>
  <c r="M2968" i="1"/>
  <c r="L2968" i="1"/>
  <c r="M2923" i="1"/>
  <c r="L2923" i="1"/>
  <c r="M2880" i="1"/>
  <c r="L2880" i="1"/>
  <c r="M2864" i="1"/>
  <c r="L2864" i="1"/>
  <c r="M3009" i="1"/>
  <c r="L3009" i="1"/>
  <c r="M2820" i="1"/>
  <c r="L2820" i="1"/>
  <c r="M2895" i="1"/>
  <c r="L2895" i="1"/>
  <c r="M2915" i="1"/>
  <c r="L2915" i="1"/>
  <c r="M2821" i="1"/>
  <c r="L2821" i="1"/>
  <c r="M2832" i="1"/>
  <c r="L2832" i="1"/>
  <c r="M2842" i="1"/>
  <c r="L2842" i="1"/>
  <c r="M2852" i="1"/>
  <c r="L2852" i="1"/>
  <c r="M2869" i="1"/>
  <c r="L2869" i="1"/>
  <c r="M2865" i="1"/>
  <c r="L2865" i="1"/>
  <c r="M2886" i="1"/>
  <c r="L2886" i="1"/>
  <c r="M2905" i="1"/>
  <c r="L2905" i="1"/>
  <c r="M2935" i="1"/>
  <c r="L2935" i="1"/>
  <c r="M2924" i="1"/>
  <c r="L2924" i="1"/>
  <c r="M2994" i="1"/>
  <c r="L2994" i="1"/>
  <c r="M2957" i="1"/>
  <c r="L2957" i="1"/>
  <c r="M2954" i="1"/>
  <c r="L2954" i="1"/>
  <c r="M2554" i="1"/>
  <c r="L2554" i="1"/>
  <c r="M2751" i="1"/>
  <c r="L2751" i="1"/>
  <c r="M3013" i="1"/>
  <c r="L3013" i="1"/>
  <c r="M3025" i="1"/>
  <c r="L3025" i="1"/>
  <c r="M3044" i="1"/>
  <c r="L3044" i="1"/>
  <c r="M3153" i="1"/>
  <c r="L3153" i="1"/>
  <c r="M3207" i="1"/>
  <c r="L3207" i="1"/>
  <c r="M3103" i="1"/>
  <c r="L3103" i="1"/>
  <c r="M3163" i="1"/>
  <c r="L3163" i="1"/>
  <c r="M3174" i="1"/>
  <c r="L3174" i="1"/>
  <c r="M3266" i="1"/>
  <c r="L3266" i="1"/>
  <c r="M3277" i="1"/>
  <c r="L3277" i="1"/>
  <c r="M3200" i="1"/>
  <c r="L3200" i="1"/>
  <c r="M3048" i="1"/>
  <c r="L3048" i="1"/>
  <c r="M3054" i="1"/>
  <c r="L3054" i="1"/>
  <c r="M3124" i="1"/>
  <c r="L3124" i="1"/>
  <c r="M3062" i="1"/>
  <c r="L3062" i="1"/>
  <c r="M3132" i="1"/>
  <c r="L3132" i="1"/>
  <c r="M3050" i="1"/>
  <c r="L3050" i="1"/>
  <c r="M3075" i="1"/>
  <c r="L3075" i="1"/>
  <c r="M3076" i="1"/>
  <c r="L3076" i="1"/>
  <c r="M3087" i="1"/>
  <c r="L3087" i="1"/>
  <c r="L3097" i="1"/>
  <c r="M3099" i="1"/>
  <c r="L3099" i="1"/>
  <c r="L3159" i="1"/>
  <c r="M3229" i="1"/>
  <c r="L3229" i="1"/>
  <c r="L2760" i="1"/>
  <c r="M2974" i="1"/>
  <c r="L2974" i="1"/>
  <c r="M3102" i="1"/>
  <c r="L3102" i="1"/>
  <c r="M3120" i="1"/>
  <c r="L3120" i="1"/>
  <c r="M3167" i="1"/>
  <c r="L3167" i="1"/>
  <c r="M3240" i="1"/>
  <c r="L3240" i="1"/>
  <c r="M2755" i="1"/>
  <c r="L2755" i="1"/>
  <c r="M3254" i="1"/>
  <c r="L3254" i="1"/>
  <c r="M27" i="1"/>
  <c r="L27" i="1"/>
  <c r="L36" i="1"/>
  <c r="M36" i="1"/>
  <c r="M221" i="1"/>
  <c r="L221" i="1"/>
  <c r="M86" i="1"/>
  <c r="L86" i="1"/>
  <c r="M156" i="1"/>
  <c r="L156" i="1"/>
  <c r="M3310" i="1"/>
  <c r="L3310" i="1"/>
  <c r="M3308" i="1"/>
  <c r="L3308" i="1"/>
  <c r="M3340" i="1"/>
  <c r="L3340" i="1"/>
  <c r="M3115" i="1"/>
  <c r="L3115" i="1"/>
  <c r="L3119" i="1"/>
  <c r="M3136" i="1"/>
  <c r="L3136" i="1"/>
  <c r="L3155" i="1"/>
  <c r="M3165" i="1"/>
  <c r="L3165" i="1"/>
  <c r="L3230" i="1"/>
  <c r="M3195" i="1"/>
  <c r="L3195" i="1"/>
  <c r="L2752" i="1"/>
  <c r="M2759" i="1"/>
  <c r="L2759" i="1"/>
  <c r="L3244" i="1"/>
  <c r="M3247" i="1"/>
  <c r="L3247" i="1"/>
  <c r="M3251" i="1"/>
  <c r="L3251" i="1"/>
  <c r="M3253" i="1"/>
  <c r="L3253" i="1"/>
  <c r="M3263" i="1"/>
  <c r="L3263" i="1"/>
  <c r="M3280" i="1"/>
  <c r="L3280" i="1"/>
  <c r="M3276" i="1"/>
  <c r="L3276" i="1"/>
  <c r="M3279" i="1"/>
  <c r="L3279" i="1"/>
  <c r="M93" i="1"/>
  <c r="L93" i="1"/>
  <c r="M107" i="1"/>
  <c r="L107" i="1"/>
  <c r="M108" i="1"/>
  <c r="L108" i="1"/>
  <c r="M103" i="1"/>
  <c r="L103" i="1"/>
  <c r="M101" i="1"/>
  <c r="L101" i="1"/>
  <c r="M2976" i="1"/>
  <c r="L2976" i="1"/>
  <c r="M2980" i="1"/>
  <c r="L2980" i="1"/>
  <c r="M271" i="1"/>
  <c r="L271" i="1"/>
  <c r="M265" i="1"/>
  <c r="L265" i="1"/>
  <c r="M291" i="1"/>
  <c r="L291" i="1"/>
  <c r="M39" i="1"/>
  <c r="L39" i="1"/>
  <c r="L43" i="1"/>
  <c r="M43" i="1"/>
  <c r="M231" i="1"/>
  <c r="L231" i="1"/>
  <c r="M65" i="1"/>
  <c r="L65" i="1"/>
  <c r="M414" i="1"/>
  <c r="L414" i="1"/>
  <c r="M401" i="1"/>
  <c r="L401" i="1"/>
  <c r="M132" i="1"/>
  <c r="L132" i="1"/>
  <c r="M463" i="1"/>
  <c r="L463" i="1"/>
  <c r="M487" i="1"/>
  <c r="L487" i="1"/>
  <c r="M3292" i="1"/>
  <c r="L3292" i="1"/>
  <c r="L208" i="1"/>
  <c r="M208" i="1"/>
  <c r="M50" i="1"/>
  <c r="L50" i="1"/>
  <c r="L54" i="1"/>
  <c r="M54" i="1"/>
  <c r="M226" i="1"/>
  <c r="L226" i="1"/>
  <c r="M228" i="1"/>
  <c r="L228" i="1"/>
  <c r="M225" i="1"/>
  <c r="L225" i="1"/>
  <c r="M381" i="1"/>
  <c r="L381" i="1"/>
  <c r="M63" i="1"/>
  <c r="L63" i="1"/>
  <c r="M69" i="1"/>
  <c r="L69" i="1"/>
  <c r="M73" i="1"/>
  <c r="L73" i="1"/>
  <c r="M245" i="1"/>
  <c r="L245" i="1"/>
  <c r="M249" i="1"/>
  <c r="L249" i="1"/>
  <c r="M413" i="1"/>
  <c r="L413" i="1"/>
  <c r="M454" i="1"/>
  <c r="L454" i="1"/>
  <c r="M142" i="1"/>
  <c r="L142" i="1"/>
  <c r="M160" i="1"/>
  <c r="L160" i="1"/>
  <c r="M324" i="1"/>
  <c r="L324" i="1"/>
  <c r="M348" i="1"/>
  <c r="L348" i="1"/>
  <c r="M311" i="1"/>
  <c r="L311" i="1"/>
  <c r="M332" i="1"/>
  <c r="L332" i="1"/>
  <c r="M340" i="1"/>
  <c r="L340" i="1"/>
  <c r="M480" i="1"/>
  <c r="L480" i="1"/>
  <c r="M461" i="1"/>
  <c r="L461" i="1"/>
  <c r="M473" i="1"/>
  <c r="L473" i="1"/>
  <c r="M3309" i="1"/>
  <c r="L3309" i="1"/>
  <c r="M3331" i="1"/>
  <c r="L3331" i="1"/>
  <c r="L3366" i="1"/>
  <c r="M3366" i="1"/>
  <c r="L3375" i="1"/>
  <c r="M3375" i="1"/>
  <c r="M3381" i="1"/>
  <c r="L3381" i="1"/>
  <c r="M3392" i="1"/>
  <c r="L3392" i="1"/>
  <c r="M3382" i="1"/>
  <c r="L3382" i="1"/>
  <c r="M3404" i="1"/>
  <c r="L3404" i="1"/>
  <c r="M3386" i="1"/>
  <c r="L3386" i="1"/>
  <c r="M3429" i="1"/>
  <c r="L3429" i="1"/>
  <c r="M3413" i="1"/>
  <c r="L3413" i="1"/>
  <c r="M3406" i="1"/>
  <c r="L3406" i="1"/>
  <c r="M3424" i="1"/>
  <c r="L3424" i="1"/>
  <c r="M3433" i="1"/>
  <c r="L3433" i="1"/>
  <c r="M3436" i="1"/>
  <c r="L3436" i="1"/>
  <c r="M3431" i="1"/>
  <c r="L3431" i="1"/>
  <c r="M3454" i="1"/>
  <c r="L3454" i="1"/>
  <c r="M3427" i="1"/>
  <c r="L3427" i="1"/>
  <c r="M3417" i="1"/>
  <c r="L3417" i="1"/>
  <c r="M3419" i="1"/>
  <c r="L3419" i="1"/>
  <c r="M3462" i="1"/>
  <c r="L3462" i="1"/>
  <c r="M3467" i="1"/>
  <c r="L3467" i="1"/>
  <c r="M3469" i="1"/>
  <c r="L3469" i="1"/>
  <c r="M3497" i="1"/>
  <c r="L3497" i="1"/>
  <c r="M3488" i="1"/>
  <c r="L3488" i="1"/>
  <c r="M3487" i="1"/>
  <c r="L3487" i="1"/>
  <c r="M3474" i="1"/>
  <c r="L3474" i="1"/>
  <c r="M3477" i="1"/>
  <c r="L3477" i="1"/>
  <c r="M3481" i="1"/>
  <c r="L3481" i="1"/>
  <c r="M3501" i="1"/>
  <c r="L3501" i="1"/>
  <c r="M3513" i="1"/>
  <c r="L3513" i="1"/>
  <c r="M3506" i="1"/>
  <c r="L3506" i="1"/>
  <c r="M3510" i="1"/>
  <c r="L3510" i="1"/>
  <c r="M3437" i="1"/>
  <c r="L3437" i="1"/>
  <c r="M3491" i="1"/>
  <c r="L3491" i="1"/>
  <c r="M3442" i="1"/>
  <c r="L3442" i="1"/>
  <c r="M3463" i="1"/>
  <c r="L3463" i="1"/>
  <c r="M3446" i="1"/>
  <c r="L3446" i="1"/>
  <c r="M3495" i="1"/>
  <c r="L3495" i="1"/>
  <c r="L3250" i="1"/>
  <c r="L3269" i="1"/>
  <c r="L3262" i="1"/>
  <c r="L3274" i="1"/>
  <c r="L3275" i="1"/>
  <c r="L3278" i="1"/>
  <c r="L98" i="1"/>
  <c r="L96" i="1"/>
  <c r="L122" i="1"/>
  <c r="L102" i="1"/>
  <c r="L121" i="1"/>
  <c r="L92" i="1"/>
  <c r="L2979" i="1"/>
  <c r="L2983" i="1"/>
  <c r="L264" i="1"/>
  <c r="L290" i="1"/>
  <c r="L280" i="1"/>
  <c r="L274" i="1"/>
  <c r="L270" i="1"/>
  <c r="L279" i="1"/>
  <c r="M3209" i="1"/>
  <c r="L3211" i="1"/>
  <c r="L3214" i="1"/>
  <c r="M418" i="1"/>
  <c r="L420" i="1"/>
  <c r="L425" i="1"/>
  <c r="M428" i="1"/>
  <c r="L433" i="1"/>
  <c r="L436" i="1"/>
  <c r="M427" i="1"/>
  <c r="L449" i="1"/>
  <c r="L426" i="1"/>
  <c r="M3215" i="1"/>
  <c r="L3217" i="1"/>
  <c r="L3220" i="1"/>
  <c r="M8" i="1"/>
  <c r="L5" i="1"/>
  <c r="L2" i="1"/>
  <c r="M6" i="1"/>
  <c r="L189" i="1"/>
  <c r="L185" i="1"/>
  <c r="M187" i="1"/>
  <c r="L358" i="1"/>
  <c r="M357" i="1"/>
  <c r="L361" i="1"/>
  <c r="L17" i="1"/>
  <c r="M21" i="1"/>
  <c r="L15" i="1"/>
  <c r="L18" i="1"/>
  <c r="M199" i="1"/>
  <c r="L197" i="1"/>
  <c r="L196" i="1"/>
  <c r="M200" i="1"/>
  <c r="L362" i="1"/>
  <c r="L364" i="1"/>
  <c r="M372" i="1"/>
  <c r="L368" i="1"/>
  <c r="L371" i="1"/>
  <c r="M205" i="1"/>
  <c r="L374" i="1"/>
  <c r="M209" i="1"/>
  <c r="L209" i="1"/>
  <c r="M211" i="1"/>
  <c r="L352" i="1"/>
  <c r="M352" i="1"/>
  <c r="M353" i="1"/>
  <c r="L28" i="1"/>
  <c r="L48" i="1"/>
  <c r="M56" i="1"/>
  <c r="L56" i="1"/>
  <c r="M32" i="1"/>
  <c r="M33" i="1"/>
  <c r="L33" i="1"/>
  <c r="L218" i="1"/>
  <c r="M212" i="1"/>
  <c r="L212" i="1"/>
  <c r="L386" i="1"/>
  <c r="M514" i="1"/>
  <c r="L514" i="1"/>
  <c r="M517" i="1"/>
  <c r="L517" i="1"/>
  <c r="L66" i="1"/>
  <c r="M240" i="1"/>
  <c r="L240" i="1"/>
  <c r="M77" i="1"/>
  <c r="L77" i="1"/>
  <c r="M85" i="1"/>
  <c r="L85" i="1"/>
  <c r="L250" i="1"/>
  <c r="M259" i="1"/>
  <c r="L259" i="1"/>
  <c r="M300" i="1"/>
  <c r="L300" i="1"/>
  <c r="M303" i="1"/>
  <c r="L303" i="1"/>
  <c r="L458" i="1"/>
  <c r="M456" i="1"/>
  <c r="L456" i="1"/>
  <c r="M309" i="1"/>
  <c r="L309" i="1"/>
  <c r="M343" i="1"/>
  <c r="L343" i="1"/>
  <c r="L345" i="1"/>
  <c r="M319" i="1"/>
  <c r="L319" i="1"/>
  <c r="M377" i="1"/>
  <c r="L377" i="1"/>
  <c r="L44" i="1"/>
  <c r="M44" i="1"/>
  <c r="M53" i="1"/>
  <c r="L53" i="1"/>
  <c r="M217" i="1"/>
  <c r="L217" i="1"/>
  <c r="M379" i="1"/>
  <c r="L379" i="1"/>
  <c r="M522" i="1"/>
  <c r="L522" i="1"/>
  <c r="M378" i="1"/>
  <c r="L378" i="1"/>
  <c r="M87" i="1"/>
  <c r="L87" i="1"/>
  <c r="M82" i="1"/>
  <c r="L82" i="1"/>
  <c r="M138" i="1"/>
  <c r="L138" i="1"/>
  <c r="M125" i="1"/>
  <c r="L125" i="1"/>
  <c r="M298" i="1"/>
  <c r="L298" i="1"/>
  <c r="M140" i="1"/>
  <c r="L140" i="1"/>
  <c r="M164" i="1"/>
  <c r="L164" i="1"/>
  <c r="M321" i="1"/>
  <c r="L321" i="1"/>
  <c r="M89" i="1"/>
  <c r="L89" i="1"/>
  <c r="M252" i="1"/>
  <c r="L252" i="1"/>
  <c r="M256" i="1"/>
  <c r="L256" i="1"/>
  <c r="M398" i="1"/>
  <c r="L398" i="1"/>
  <c r="M128" i="1"/>
  <c r="L128" i="1"/>
  <c r="M302" i="1"/>
  <c r="L302" i="1"/>
  <c r="M177" i="1"/>
  <c r="L177" i="1"/>
  <c r="M143" i="1"/>
  <c r="L143" i="1"/>
  <c r="M168" i="1"/>
  <c r="L168" i="1"/>
  <c r="M327" i="1"/>
  <c r="L327" i="1"/>
  <c r="L315" i="1"/>
  <c r="M315" i="1"/>
  <c r="L462" i="1"/>
  <c r="M462" i="1"/>
  <c r="L338" i="1"/>
  <c r="M338" i="1"/>
  <c r="L498" i="1"/>
  <c r="M498" i="1"/>
  <c r="L477" i="1"/>
  <c r="M477" i="1"/>
  <c r="M503" i="1"/>
  <c r="L503" i="1"/>
  <c r="M3297" i="1"/>
  <c r="L3297" i="1"/>
  <c r="M3302" i="1"/>
  <c r="L3302" i="1"/>
  <c r="M3323" i="1"/>
  <c r="L3323" i="1"/>
  <c r="M3350" i="1"/>
  <c r="L3350" i="1"/>
  <c r="M232" i="1"/>
  <c r="L232" i="1"/>
  <c r="M229" i="1"/>
  <c r="L229" i="1"/>
  <c r="M387" i="1"/>
  <c r="L387" i="1"/>
  <c r="M61" i="1"/>
  <c r="L61" i="1"/>
  <c r="M392" i="1"/>
  <c r="L392" i="1"/>
  <c r="M74" i="1"/>
  <c r="L74" i="1"/>
  <c r="M261" i="1"/>
  <c r="L261" i="1"/>
  <c r="M410" i="1"/>
  <c r="L410" i="1"/>
  <c r="M407" i="1"/>
  <c r="L407" i="1"/>
  <c r="M131" i="1"/>
  <c r="L131" i="1"/>
  <c r="M452" i="1"/>
  <c r="L452" i="1"/>
  <c r="M155" i="1"/>
  <c r="L155" i="1"/>
  <c r="M145" i="1"/>
  <c r="L145" i="1"/>
  <c r="M172" i="1"/>
  <c r="L172" i="1"/>
  <c r="M322" i="1"/>
  <c r="L322" i="1"/>
  <c r="M318" i="1"/>
  <c r="L318" i="1"/>
  <c r="M349" i="1"/>
  <c r="L349" i="1"/>
  <c r="M335" i="1"/>
  <c r="L335" i="1"/>
  <c r="M466" i="1"/>
  <c r="L466" i="1"/>
  <c r="M483" i="1"/>
  <c r="L483" i="1"/>
  <c r="M471" i="1"/>
  <c r="L471" i="1"/>
  <c r="M3295" i="1"/>
  <c r="L3295" i="1"/>
  <c r="M3322" i="1"/>
  <c r="L3322" i="1"/>
  <c r="M3352" i="1"/>
  <c r="L3352" i="1"/>
  <c r="M501" i="1"/>
  <c r="L501" i="1"/>
  <c r="M491" i="1"/>
  <c r="L491" i="1"/>
  <c r="M3299" i="1"/>
  <c r="L3299" i="1"/>
  <c r="M3314" i="1"/>
  <c r="L3314" i="1"/>
  <c r="M3113" i="1"/>
  <c r="L3113" i="1"/>
  <c r="M3349" i="1"/>
  <c r="L3349" i="1"/>
  <c r="M3363" i="1"/>
  <c r="L3363" i="1"/>
  <c r="M3371" i="1"/>
  <c r="L3371" i="1"/>
  <c r="M3379" i="1"/>
  <c r="L3379" i="1"/>
  <c r="L472" i="1"/>
  <c r="M524" i="1"/>
  <c r="L524" i="1"/>
  <c r="L488" i="1"/>
  <c r="M495" i="1"/>
  <c r="L495" i="1"/>
  <c r="L3300" i="1"/>
  <c r="M3291" i="1"/>
  <c r="L3291" i="1"/>
  <c r="L3315" i="1"/>
  <c r="M3317" i="1"/>
  <c r="L3317" i="1"/>
  <c r="L3327" i="1"/>
  <c r="M3341" i="1"/>
  <c r="L3341" i="1"/>
  <c r="L3342" i="1"/>
  <c r="M3345" i="1"/>
  <c r="L3345" i="1"/>
  <c r="L3355" i="1"/>
  <c r="M3359" i="1"/>
  <c r="L3359" i="1"/>
  <c r="L3396" i="1"/>
  <c r="M3397" i="1"/>
  <c r="L34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4483" authorId="0" shapeId="0" xr:uid="{00000000-0006-0000-0600-000001000000}">
      <text>
        <r>
          <rPr>
            <b/>
            <sz val="9"/>
            <color indexed="81"/>
            <rFont val="Tahoma"/>
            <family val="2"/>
          </rPr>
          <t>Author:</t>
        </r>
        <r>
          <rPr>
            <sz val="9"/>
            <color indexed="81"/>
            <rFont val="Tahoma"/>
            <family val="2"/>
          </rPr>
          <t xml:space="preserve">
SAME BILL Itech of dec-24 bill</t>
        </r>
      </text>
    </comment>
  </commentList>
</comments>
</file>

<file path=xl/sharedStrings.xml><?xml version="1.0" encoding="utf-8"?>
<sst xmlns="http://schemas.openxmlformats.org/spreadsheetml/2006/main" count="26102" uniqueCount="6677">
  <si>
    <t xml:space="preserve">COMPANY NAME </t>
  </si>
  <si>
    <t>VENDOR NAME</t>
  </si>
  <si>
    <t>Office No</t>
  </si>
  <si>
    <t>BILL DATE</t>
  </si>
  <si>
    <t>BILL NO</t>
  </si>
  <si>
    <t>Expenses Type</t>
  </si>
  <si>
    <t>Remark</t>
  </si>
  <si>
    <t>Anand Finhouse Petty Cash Expenses</t>
  </si>
  <si>
    <t>Villa One MSEB</t>
  </si>
  <si>
    <t>'000002314268450'</t>
  </si>
  <si>
    <t>KRL/23-24/120</t>
  </si>
  <si>
    <t>MS/0701/23-24</t>
  </si>
  <si>
    <t>MS/0700/23-24</t>
  </si>
  <si>
    <t>PSPLJ/5940/23-24</t>
  </si>
  <si>
    <t>'000002348830493'</t>
  </si>
  <si>
    <t>KRL/23-24/129</t>
  </si>
  <si>
    <t>KRL/23-24/135</t>
  </si>
  <si>
    <t>MS/0768/23-24</t>
  </si>
  <si>
    <t>'000002383444288'</t>
  </si>
  <si>
    <t>KRL/23-24/146</t>
  </si>
  <si>
    <t>KRL/23-24/154</t>
  </si>
  <si>
    <t>MS/0835/23-24</t>
  </si>
  <si>
    <t>MS/0834/23-24</t>
  </si>
  <si>
    <t>WTCB/2023004417</t>
  </si>
  <si>
    <t>BM2427I017736465</t>
  </si>
  <si>
    <t>GSF/23-24/248</t>
  </si>
  <si>
    <t>MFMS/779/23-24</t>
  </si>
  <si>
    <t>KRL/23-24/118</t>
  </si>
  <si>
    <t>MS/0713/23-24</t>
  </si>
  <si>
    <t>WTCB/2023005207</t>
  </si>
  <si>
    <t>WTCB/2023005067</t>
  </si>
  <si>
    <t>WTCB/2023004896</t>
  </si>
  <si>
    <t>PSPLJ/5594/23-24</t>
  </si>
  <si>
    <t>BM2427I019548571</t>
  </si>
  <si>
    <t>GSF/23-24/279</t>
  </si>
  <si>
    <t>MFMS/866/23-24</t>
  </si>
  <si>
    <t>KRL/23-24/126</t>
  </si>
  <si>
    <t>WTCB/2023005684</t>
  </si>
  <si>
    <t>WTCB/2023005540</t>
  </si>
  <si>
    <t>WTCB/2023005363</t>
  </si>
  <si>
    <t>BM2527I000603944</t>
  </si>
  <si>
    <t>GSF/23-24/309</t>
  </si>
  <si>
    <t>MFMS/950/23-24</t>
  </si>
  <si>
    <t>KRL/23-24/143</t>
  </si>
  <si>
    <t>Order Bill VALUE</t>
  </si>
  <si>
    <t>IS/525</t>
  </si>
  <si>
    <t>MS/0710/23-24</t>
  </si>
  <si>
    <t>MS/0711/23-24</t>
  </si>
  <si>
    <t>GSF/23-24/244</t>
  </si>
  <si>
    <t>MS/0770/23-24</t>
  </si>
  <si>
    <t>MS/0769/23-24</t>
  </si>
  <si>
    <t>GSF/23-24/275</t>
  </si>
  <si>
    <t>0433/2023-24</t>
  </si>
  <si>
    <t>IS/643</t>
  </si>
  <si>
    <t>PSPLJ/6500/23-24</t>
  </si>
  <si>
    <t>GSF/23-24/305</t>
  </si>
  <si>
    <t>MS/0839/23-24</t>
  </si>
  <si>
    <t>MS/0840/23-24</t>
  </si>
  <si>
    <t>GSF/23-24/246</t>
  </si>
  <si>
    <t xml:space="preserve">3101 2024-KINGS-HK </t>
  </si>
  <si>
    <t>KRL/23-24/80</t>
  </si>
  <si>
    <t>GSF/23-24/277</t>
  </si>
  <si>
    <t xml:space="preserve">2902 2024-KINGS-HK </t>
  </si>
  <si>
    <t>KRL/23-24/125</t>
  </si>
  <si>
    <t>MS/0771/23-24</t>
  </si>
  <si>
    <t>GSF/23-24/307</t>
  </si>
  <si>
    <t xml:space="preserve">3103 2024-KINGS-HK </t>
  </si>
  <si>
    <t>KRL/23-24/142</t>
  </si>
  <si>
    <t>PSPLJ/5228/23-24</t>
  </si>
  <si>
    <t>PSPLJ/5298/23-24</t>
  </si>
  <si>
    <t>PSPLJ/5337/23-24</t>
  </si>
  <si>
    <t>PSPLJ/5402/23-24</t>
  </si>
  <si>
    <t>PSPLJ/5467/23-24</t>
  </si>
  <si>
    <t>KRL/23-24/116</t>
  </si>
  <si>
    <t>Sample Folder Printing</t>
  </si>
  <si>
    <t xml:space="preserve"> Folder Printing</t>
  </si>
  <si>
    <t>KRL/23-24/133</t>
  </si>
  <si>
    <t>MS/0772/23-24</t>
  </si>
  <si>
    <t>KRL/23-24/124</t>
  </si>
  <si>
    <t>KRL/23-24/132</t>
  </si>
  <si>
    <t>KRL/23-24/149</t>
  </si>
  <si>
    <t>KRL/23-24/156</t>
  </si>
  <si>
    <t>A02</t>
  </si>
  <si>
    <t>CAM/23-24/1731</t>
  </si>
  <si>
    <t>Shiv/23-24/768</t>
  </si>
  <si>
    <t>IS/545</t>
  </si>
  <si>
    <t>IS/555</t>
  </si>
  <si>
    <t>GSF/23-24/252</t>
  </si>
  <si>
    <t>OOPL/2023-24/795</t>
  </si>
  <si>
    <t>MFMS/820/23-24</t>
  </si>
  <si>
    <t>#EC/23-24/267</t>
  </si>
  <si>
    <t>02390/23-24</t>
  </si>
  <si>
    <t>MS/0707/23-24</t>
  </si>
  <si>
    <t>MS/0706/23-24</t>
  </si>
  <si>
    <t>New Sprial Binding Machine Purchase</t>
  </si>
  <si>
    <t>Admin Printer Repairing &amp; Toner Refilling</t>
  </si>
  <si>
    <t>UPS AMC (1st quarter)</t>
  </si>
  <si>
    <t xml:space="preserve">Urinal Installtion </t>
  </si>
  <si>
    <t xml:space="preserve">Chair Maintenece Material </t>
  </si>
  <si>
    <t>-</t>
  </si>
  <si>
    <t>KOS Petty Cash Expenses</t>
  </si>
  <si>
    <t>CAM/23-24/1754</t>
  </si>
  <si>
    <t>IS/591</t>
  </si>
  <si>
    <t>IS/615</t>
  </si>
  <si>
    <t>GSF/23-24/283</t>
  </si>
  <si>
    <t>OOPL/2023-24/881</t>
  </si>
  <si>
    <t>MFMS/867/23-24</t>
  </si>
  <si>
    <t>#EC/23-24/285</t>
  </si>
  <si>
    <t>02598/23-24</t>
  </si>
  <si>
    <t>MS/0763/23-24</t>
  </si>
  <si>
    <t>MS/0764/23-24</t>
  </si>
  <si>
    <t>CAM/23-24/1777</t>
  </si>
  <si>
    <t>EIPL23-24/163801</t>
  </si>
  <si>
    <t>IS/661</t>
  </si>
  <si>
    <t>J3587</t>
  </si>
  <si>
    <t>J3599</t>
  </si>
  <si>
    <t>SSSFS-24-011</t>
  </si>
  <si>
    <t>GSF/23-24/313</t>
  </si>
  <si>
    <t>OOPL/2023-24/967</t>
  </si>
  <si>
    <t>MFMS/951/23-24</t>
  </si>
  <si>
    <t>#EC/24-25/003</t>
  </si>
  <si>
    <t>02832/23-24</t>
  </si>
  <si>
    <t>MS/0837/23-24</t>
  </si>
  <si>
    <t>MS/0836/23-24</t>
  </si>
  <si>
    <t>UPS AMC (2nd quarter)</t>
  </si>
  <si>
    <t>Sofa Cleaning</t>
  </si>
  <si>
    <t>Carpet Cleaning</t>
  </si>
  <si>
    <t>Fire Extingusher Refilling Charges</t>
  </si>
  <si>
    <t>KRL/23-24/115</t>
  </si>
  <si>
    <t>PSPLJ/5304/23-24</t>
  </si>
  <si>
    <t>PSPLJ/5263/23-24</t>
  </si>
  <si>
    <t>RNR Certificate Printing</t>
  </si>
  <si>
    <t>RNR Fun Award Certificate Printing</t>
  </si>
  <si>
    <t>KRL/23-24/134</t>
  </si>
  <si>
    <t>MS/0773/23-24</t>
  </si>
  <si>
    <t>KRL/23-24/155</t>
  </si>
  <si>
    <t>MS/0838/23-24</t>
  </si>
  <si>
    <t>GSF/23-24-247</t>
  </si>
  <si>
    <t>MS/0712/23-24</t>
  </si>
  <si>
    <t>GSF/23-24-278</t>
  </si>
  <si>
    <t>MS/0774/23-24</t>
  </si>
  <si>
    <t>PSPLJ/6251/23-24</t>
  </si>
  <si>
    <t>PSPLJ/6259/23-24</t>
  </si>
  <si>
    <t>PSPLJ/6453/23-24</t>
  </si>
  <si>
    <t>GSF/23-24-308</t>
  </si>
  <si>
    <t>MS/0842/23-24</t>
  </si>
  <si>
    <t>letterhead printing</t>
  </si>
  <si>
    <t xml:space="preserve">Sandwitch frame sample </t>
  </si>
  <si>
    <t>Sandwitch frame Making</t>
  </si>
  <si>
    <t>MS/0716/23-24</t>
  </si>
  <si>
    <t>MS/0845/23-24</t>
  </si>
  <si>
    <t>MS/0844/23-24</t>
  </si>
  <si>
    <t>MS/0715/23-24</t>
  </si>
  <si>
    <t>PSPLJ/6337/23-24</t>
  </si>
  <si>
    <t>WTCB/2023004527</t>
  </si>
  <si>
    <t>WTCB/2023004528</t>
  </si>
  <si>
    <t>P2324/120790</t>
  </si>
  <si>
    <t>12/23-24/974</t>
  </si>
  <si>
    <t>D-2023-24-10</t>
  </si>
  <si>
    <t>BM2427I016981909</t>
  </si>
  <si>
    <t>GSF/ 23-24/250</t>
  </si>
  <si>
    <t>OOPL/2023-24/796</t>
  </si>
  <si>
    <t>MFMS/776/23-24</t>
  </si>
  <si>
    <t>KRL/23-24/121</t>
  </si>
  <si>
    <t>MS/0705/23-24</t>
  </si>
  <si>
    <t>WTCB/2023005295</t>
  </si>
  <si>
    <t>WTCB/2023005155</t>
  </si>
  <si>
    <t>WTCB/2023005296</t>
  </si>
  <si>
    <t>WTCB/2023005156</t>
  </si>
  <si>
    <t>WTCB/2023005006</t>
  </si>
  <si>
    <t>WTCB/2023005007</t>
  </si>
  <si>
    <t>2/23-24/1100</t>
  </si>
  <si>
    <t>P2324/121908</t>
  </si>
  <si>
    <t>D-2023-24-11</t>
  </si>
  <si>
    <t>PSPLJ/6102/23-24</t>
  </si>
  <si>
    <t>BM2427I018744927</t>
  </si>
  <si>
    <t>GSF/ 23-24/281</t>
  </si>
  <si>
    <t>OOPL/2023-24/882</t>
  </si>
  <si>
    <t>MFMS/864/23-24</t>
  </si>
  <si>
    <t>KRL/23-24/127</t>
  </si>
  <si>
    <t>WTCB/2023005777</t>
  </si>
  <si>
    <t>WTCB/2023005778</t>
  </si>
  <si>
    <t>WTCB/2023005632</t>
  </si>
  <si>
    <t>WTCB/2023005633</t>
  </si>
  <si>
    <t>WTCB/2023005473</t>
  </si>
  <si>
    <t>WTCB/2023005474</t>
  </si>
  <si>
    <t>3/23-24/1173</t>
  </si>
  <si>
    <t>P2324/123123</t>
  </si>
  <si>
    <t>D-2023-24-12</t>
  </si>
  <si>
    <t>PSPLJ/6478/23-24</t>
  </si>
  <si>
    <t>D/F/mar/24/01</t>
  </si>
  <si>
    <t>IS/675</t>
  </si>
  <si>
    <t>BM2427I020527069</t>
  </si>
  <si>
    <t>GSF/ 23-24/311</t>
  </si>
  <si>
    <t>OOPL/2023-24/968</t>
  </si>
  <si>
    <t>MFMS/948/23-24</t>
  </si>
  <si>
    <t>KRL/23-24/144</t>
  </si>
  <si>
    <t>MS/0843/23-24</t>
  </si>
  <si>
    <t>letterhead Printing</t>
  </si>
  <si>
    <t>UPS AMC (Quarter-1)</t>
  </si>
  <si>
    <t>New Cupboard Making</t>
  </si>
  <si>
    <t>TSG- Rental- 10</t>
  </si>
  <si>
    <t>WTCB/2023004552</t>
  </si>
  <si>
    <t>PSPLJ/5050/23-24</t>
  </si>
  <si>
    <t>GSF/23-24/249</t>
  </si>
  <si>
    <t>OOPL/2023-24/797</t>
  </si>
  <si>
    <t>MFMS/777/23-24</t>
  </si>
  <si>
    <t>KRL/23-24/119</t>
  </si>
  <si>
    <t>WTCB/2023005316</t>
  </si>
  <si>
    <t>WTCB/2023005176</t>
  </si>
  <si>
    <t>Letterhead Printing</t>
  </si>
  <si>
    <t>TSG- Rental- 11</t>
  </si>
  <si>
    <t>WTCB/2023005031</t>
  </si>
  <si>
    <t>GSF/23-24/280</t>
  </si>
  <si>
    <t>OOPL/2023-24/883</t>
  </si>
  <si>
    <t>MFMS/865/23-24</t>
  </si>
  <si>
    <t>KRL/23-24/128</t>
  </si>
  <si>
    <t>WTCB/2023005798</t>
  </si>
  <si>
    <t>WTCB/2023005653</t>
  </si>
  <si>
    <t>WTCB/2023005498</t>
  </si>
  <si>
    <t>TSG- Rental- 12</t>
  </si>
  <si>
    <t>PSPLJ/6479/23-24</t>
  </si>
  <si>
    <t>GSF/23-24/310</t>
  </si>
  <si>
    <t>OOPL/2023-24/970</t>
  </si>
  <si>
    <t>MFMS/949/23-24</t>
  </si>
  <si>
    <t>KRL/23-24/145</t>
  </si>
  <si>
    <t xml:space="preserve">Letterhead printing </t>
  </si>
  <si>
    <t>PSPLJ/5161/23-24</t>
  </si>
  <si>
    <t>PSPLJ/5195/23-24</t>
  </si>
  <si>
    <t>PSPLJ/5305/23-24</t>
  </si>
  <si>
    <t>WTCB/2023004465</t>
  </si>
  <si>
    <t>WTCB/2023004466</t>
  </si>
  <si>
    <t>WTCB/2023004468</t>
  </si>
  <si>
    <t>WTCB/2023004469</t>
  </si>
  <si>
    <t>WTCB/2023004470</t>
  </si>
  <si>
    <t>SBER/23-24/29</t>
  </si>
  <si>
    <t>GK-Rental-10</t>
  </si>
  <si>
    <t>HK-Rental-10</t>
  </si>
  <si>
    <t>GK-CAM-10</t>
  </si>
  <si>
    <t>IN2301000270</t>
  </si>
  <si>
    <t>IN2301000271</t>
  </si>
  <si>
    <t>10/2023-2024</t>
  </si>
  <si>
    <t>10 CAM/2023-24</t>
  </si>
  <si>
    <t>BRB-Rental-10</t>
  </si>
  <si>
    <t>PVP-Rental -10</t>
  </si>
  <si>
    <t>175/2023-24</t>
  </si>
  <si>
    <t>004/2023-24</t>
  </si>
  <si>
    <t>IS/542</t>
  </si>
  <si>
    <t>IS/512</t>
  </si>
  <si>
    <t>BM2427I017308760</t>
  </si>
  <si>
    <t>GSF/23-24/253</t>
  </si>
  <si>
    <t>OOPL/2023-24/794</t>
  </si>
  <si>
    <t>MFMS/775/23-24</t>
  </si>
  <si>
    <t>02388/23-24</t>
  </si>
  <si>
    <t>KRL/23-24-123</t>
  </si>
  <si>
    <t>KRL/23-24-114</t>
  </si>
  <si>
    <t>MS/0703/23-24</t>
  </si>
  <si>
    <t>MS/0702/23-24</t>
  </si>
  <si>
    <t>MS/0704/23-24</t>
  </si>
  <si>
    <t>WTCB/2023005251</t>
  </si>
  <si>
    <t>WTCB/2023005252</t>
  </si>
  <si>
    <t>WTCB/2023005253</t>
  </si>
  <si>
    <t>WTCB/2023005254</t>
  </si>
  <si>
    <t>WTCB/2023005255</t>
  </si>
  <si>
    <t>WTCB/2023005256</t>
  </si>
  <si>
    <t>WTCB/2023005257</t>
  </si>
  <si>
    <t>WTCB/2023005111</t>
  </si>
  <si>
    <t>WTCB/2023005112</t>
  </si>
  <si>
    <t>WTCB/2023005113</t>
  </si>
  <si>
    <t>WTCB/2023005114</t>
  </si>
  <si>
    <t>WTCB/2023005115</t>
  </si>
  <si>
    <t>WTCB/2023005116</t>
  </si>
  <si>
    <t>WTCB/2023005117</t>
  </si>
  <si>
    <t>A2 Size Top Performance Banner Printing</t>
  </si>
  <si>
    <t>work Anniversary Banner Printing</t>
  </si>
  <si>
    <t>HR Printer Repairing Charges</t>
  </si>
  <si>
    <t>ONDIRECT Petty Cash Expenses</t>
  </si>
  <si>
    <t>PSPLJ/5684/23-24</t>
  </si>
  <si>
    <t>WTCB/2023004944</t>
  </si>
  <si>
    <t>WTCB/2023004945</t>
  </si>
  <si>
    <t>WTCB/2023004947</t>
  </si>
  <si>
    <t>WTCB/2023004948</t>
  </si>
  <si>
    <t>WTCB/2023004949</t>
  </si>
  <si>
    <t>PSPLJ/5777/23-24</t>
  </si>
  <si>
    <t>SBER/23-24/31</t>
  </si>
  <si>
    <t>GK-Rental-11</t>
  </si>
  <si>
    <t>HK-Rental-11</t>
  </si>
  <si>
    <t>GK-CAM-11</t>
  </si>
  <si>
    <t>IN2301000295</t>
  </si>
  <si>
    <t>IN2301000296</t>
  </si>
  <si>
    <t>11/2023-2024</t>
  </si>
  <si>
    <t>11 CAM/2023-24</t>
  </si>
  <si>
    <t>BRB-Rental-11</t>
  </si>
  <si>
    <t>PVP-Rental -11</t>
  </si>
  <si>
    <t>186/2023-24</t>
  </si>
  <si>
    <t>005/2023-24</t>
  </si>
  <si>
    <t>PSPLJ/5880/23-24</t>
  </si>
  <si>
    <t>BM2427I019042274</t>
  </si>
  <si>
    <t>GSF/23-24/284</t>
  </si>
  <si>
    <t>OOPL/2023-24/880</t>
  </si>
  <si>
    <t>MFMS/863/23-24</t>
  </si>
  <si>
    <t>02597/23-24</t>
  </si>
  <si>
    <t>KRL/23-24/130</t>
  </si>
  <si>
    <t>KRL/23-24-136</t>
  </si>
  <si>
    <t>MS/0766/23-24</t>
  </si>
  <si>
    <t>MS/0765/23-24</t>
  </si>
  <si>
    <t>MS/0767/23-24</t>
  </si>
  <si>
    <t>WTCB/2023005729</t>
  </si>
  <si>
    <t>WTCB/2023005730</t>
  </si>
  <si>
    <t>WTCB/2023005731</t>
  </si>
  <si>
    <t>WTCB/2023005732</t>
  </si>
  <si>
    <t>WTCB/2023005733</t>
  </si>
  <si>
    <t>WTCB/2023005734</t>
  </si>
  <si>
    <t>WTCB/2023005735</t>
  </si>
  <si>
    <t>Mobile Token Printing</t>
  </si>
  <si>
    <t>CRM Team Banner Making</t>
  </si>
  <si>
    <t>Waterfrount Guesthouse MSEB</t>
  </si>
  <si>
    <t>MS/0832/23-24</t>
  </si>
  <si>
    <t>MS/0831/23-24</t>
  </si>
  <si>
    <t>MS/0833/23-24</t>
  </si>
  <si>
    <t>KRL/23-24/153</t>
  </si>
  <si>
    <t>KRL/23-24/147</t>
  </si>
  <si>
    <t>02833/23-24</t>
  </si>
  <si>
    <t>MFMS/947/23-24</t>
  </si>
  <si>
    <t>OOPL/2023-24/969</t>
  </si>
  <si>
    <t>GSF/23-24/314</t>
  </si>
  <si>
    <t>BM2527I000127508</t>
  </si>
  <si>
    <t>0000023483170874'</t>
  </si>
  <si>
    <t>PSPLJ/6452/23-24</t>
  </si>
  <si>
    <t>PSPLJ/6451/23-24</t>
  </si>
  <si>
    <t>006/2023-24</t>
  </si>
  <si>
    <t>194/2023-24</t>
  </si>
  <si>
    <t>PVP-Rental -12</t>
  </si>
  <si>
    <t>BRB-Rental-12</t>
  </si>
  <si>
    <t>12 CAM/2023-24</t>
  </si>
  <si>
    <t>12/2023-2024</t>
  </si>
  <si>
    <t>IN2301000330</t>
  </si>
  <si>
    <t>IN2301000329</t>
  </si>
  <si>
    <t>GK-CAM-12</t>
  </si>
  <si>
    <t>HK-Rental-12</t>
  </si>
  <si>
    <t>GK-Rental-12</t>
  </si>
  <si>
    <t>SBER/23-24/36</t>
  </si>
  <si>
    <t>IS/638</t>
  </si>
  <si>
    <t>PSPLJ/6326/23-24</t>
  </si>
  <si>
    <t>WTCB/2023005416</t>
  </si>
  <si>
    <t>WTCB/2023005415</t>
  </si>
  <si>
    <t>WTCB/2023005414</t>
  </si>
  <si>
    <t>WTCB/2023005412</t>
  </si>
  <si>
    <t>WTCB/2023005411</t>
  </si>
  <si>
    <t>PSPLJ/6229/23-24</t>
  </si>
  <si>
    <t>Letterhead printing</t>
  </si>
  <si>
    <t>Chair Maintenace Material Purchase</t>
  </si>
  <si>
    <t>Car &amp; Bike Key Making</t>
  </si>
  <si>
    <t>Work Anniversary Banner Printing</t>
  </si>
  <si>
    <t>Waterfrount Gas Guesthouse</t>
  </si>
  <si>
    <t>Lodha Belmondo WIFI</t>
  </si>
  <si>
    <t>PS-Rental-10</t>
  </si>
  <si>
    <t>RS-Rental-10</t>
  </si>
  <si>
    <t>R-48/23-24</t>
  </si>
  <si>
    <t>O-25/23-24</t>
  </si>
  <si>
    <t>WTCB/2023004471</t>
  </si>
  <si>
    <t>WTCB/2023004472</t>
  </si>
  <si>
    <t>WTCB/2023004473</t>
  </si>
  <si>
    <t>000002296809262'</t>
  </si>
  <si>
    <t>000002297150822'</t>
  </si>
  <si>
    <t>000002298261906'</t>
  </si>
  <si>
    <t>000002314154455'</t>
  </si>
  <si>
    <t>BM2427I017736930</t>
  </si>
  <si>
    <t>GSF/23-24/251</t>
  </si>
  <si>
    <t>RMS-22-Jan-2024</t>
  </si>
  <si>
    <t>KRL/23-24/122</t>
  </si>
  <si>
    <t>KRL/23-24/113</t>
  </si>
  <si>
    <t>KRL/23-24/111</t>
  </si>
  <si>
    <t>KRL/23-24/112</t>
  </si>
  <si>
    <t>KRL/23-24/117</t>
  </si>
  <si>
    <t>MS/0714/23-24</t>
  </si>
  <si>
    <t>WTCB/2023005258</t>
  </si>
  <si>
    <t>WTCB/2023005259</t>
  </si>
  <si>
    <t>WTCB/2023005118</t>
  </si>
  <si>
    <t>WTCB/2023005119</t>
  </si>
  <si>
    <t>MSEB Platinum Square</t>
  </si>
  <si>
    <t xml:space="preserve">MSEB Marvel Sangria </t>
  </si>
  <si>
    <t>MSEB Lodha Belmondo</t>
  </si>
  <si>
    <t>Lanyard Printing</t>
  </si>
  <si>
    <t>J3037</t>
  </si>
  <si>
    <t>WTCB/2023004950</t>
  </si>
  <si>
    <t>WTCB/2023004951</t>
  </si>
  <si>
    <t>WTCB/2023004952</t>
  </si>
  <si>
    <t>PS-Rental-11</t>
  </si>
  <si>
    <t>RS-Rental-11</t>
  </si>
  <si>
    <t>R-53/23-24</t>
  </si>
  <si>
    <t>O-27/23-24</t>
  </si>
  <si>
    <t>000002332162628'</t>
  </si>
  <si>
    <t>000002332077738'</t>
  </si>
  <si>
    <t>000002333500458'</t>
  </si>
  <si>
    <t>000002348605693'</t>
  </si>
  <si>
    <t>BM2427I019548690</t>
  </si>
  <si>
    <t>GSF/23-24/282</t>
  </si>
  <si>
    <t>RMS-31-FEB-2024</t>
  </si>
  <si>
    <t>KRL/23-24/131</t>
  </si>
  <si>
    <t>KRL/23-24/137</t>
  </si>
  <si>
    <t>KRL/23-24/138</t>
  </si>
  <si>
    <t>KRL/23-24/139</t>
  </si>
  <si>
    <t>MS/0775/23-24</t>
  </si>
  <si>
    <t>WTCB/2023005736</t>
  </si>
  <si>
    <t>WTCB/2023005737</t>
  </si>
  <si>
    <t>WTCB/2023005738</t>
  </si>
  <si>
    <t>WTCB/2023005592</t>
  </si>
  <si>
    <t>WTCB/2023005593</t>
  </si>
  <si>
    <t>WTCB/2023005594</t>
  </si>
  <si>
    <t>J3358</t>
  </si>
  <si>
    <t>WTCB/2023005417</t>
  </si>
  <si>
    <t>WTCB/2023005418</t>
  </si>
  <si>
    <t>WTCB/2023005419</t>
  </si>
  <si>
    <t>PS-Rental-12</t>
  </si>
  <si>
    <t>RS-Rental-12</t>
  </si>
  <si>
    <t>R-59/23-24</t>
  </si>
  <si>
    <t>O-29/23-24</t>
  </si>
  <si>
    <t>PSPLJ/6477/23-24</t>
  </si>
  <si>
    <t>TXA23-09642</t>
  </si>
  <si>
    <t>000002366616725'</t>
  </si>
  <si>
    <t>000002366938990'</t>
  </si>
  <si>
    <t>000002367263278'</t>
  </si>
  <si>
    <t>BM2527I000604181</t>
  </si>
  <si>
    <t>GSF/23-24/312</t>
  </si>
  <si>
    <t>RMS-36-March-2024</t>
  </si>
  <si>
    <t>KRL/23-24/148</t>
  </si>
  <si>
    <t>KRL/23-24/152</t>
  </si>
  <si>
    <t>KRL/23-24/151</t>
  </si>
  <si>
    <t>MS/0841/23-24</t>
  </si>
  <si>
    <t>Office Cab Serviceing</t>
  </si>
  <si>
    <t>KRL/23-24/150</t>
  </si>
  <si>
    <t>Grand Total</t>
  </si>
  <si>
    <t>Row Labels</t>
  </si>
  <si>
    <t>2024-25/0105</t>
  </si>
  <si>
    <t>2024-25/0106</t>
  </si>
  <si>
    <t>WTCB/2024000019</t>
  </si>
  <si>
    <t>PSPLJ/4/24-25</t>
  </si>
  <si>
    <t>PSPLJ/227/24-25</t>
  </si>
  <si>
    <t>Visiting Card Printing</t>
  </si>
  <si>
    <t>CAM/24-25/217</t>
  </si>
  <si>
    <t>PSPLJ/217/24-25</t>
  </si>
  <si>
    <t>4/24-25/1</t>
  </si>
  <si>
    <t>P2425/124803</t>
  </si>
  <si>
    <t>D-2024-25-01</t>
  </si>
  <si>
    <t>WTCB/2024000129</t>
  </si>
  <si>
    <t>WTCB/2024000130</t>
  </si>
  <si>
    <t>WTCB/2024000154</t>
  </si>
  <si>
    <t>SBER/24-25/1</t>
  </si>
  <si>
    <t>GK-Rental-1</t>
  </si>
  <si>
    <t>HK-Rental-1</t>
  </si>
  <si>
    <t>GK-CAM-1</t>
  </si>
  <si>
    <t>IN2401000002</t>
  </si>
  <si>
    <t>IN2401000003</t>
  </si>
  <si>
    <t>01/2024-2025</t>
  </si>
  <si>
    <t>01 CAM/2024-25</t>
  </si>
  <si>
    <t>Rent/24-25/01</t>
  </si>
  <si>
    <t>PVP-Rental -13</t>
  </si>
  <si>
    <t>202/2024-25</t>
  </si>
  <si>
    <t>007/2024-25</t>
  </si>
  <si>
    <t>WTCB/2024000067</t>
  </si>
  <si>
    <t>WTCB/2024000068</t>
  </si>
  <si>
    <t>WTCB/2024000070</t>
  </si>
  <si>
    <t>WTCB/2024000071</t>
  </si>
  <si>
    <t>WTCB/2024000072</t>
  </si>
  <si>
    <t>PSPLJ/193/24-25</t>
  </si>
  <si>
    <t>PSPLJ/194/24-25</t>
  </si>
  <si>
    <t>0049/2024-25</t>
  </si>
  <si>
    <t>PSPLJ/218/24-25</t>
  </si>
  <si>
    <t>PSPLJ/234/24-25</t>
  </si>
  <si>
    <t>R-04/24-25</t>
  </si>
  <si>
    <t>O-02/24-25</t>
  </si>
  <si>
    <t>WTCB/2024000073</t>
  </si>
  <si>
    <t>WTCB/2024000074</t>
  </si>
  <si>
    <t>WTCB/2024000075</t>
  </si>
  <si>
    <t>MS/0029/23-24</t>
  </si>
  <si>
    <t>MS/0028/23-24</t>
  </si>
  <si>
    <t>KRL/23-24/7</t>
  </si>
  <si>
    <t>D/ 23-24GST-015</t>
  </si>
  <si>
    <t>000001921285902'</t>
  </si>
  <si>
    <t>MS/0108/23-24</t>
  </si>
  <si>
    <t>MS/0107/23-24</t>
  </si>
  <si>
    <t>KRL/23-24/17</t>
  </si>
  <si>
    <t>D/ 23-24GST-035</t>
  </si>
  <si>
    <t>000002026873611'</t>
  </si>
  <si>
    <t>MS/0188/23-24</t>
  </si>
  <si>
    <t>MS/0187/23-24</t>
  </si>
  <si>
    <t>KRL/23-24/30</t>
  </si>
  <si>
    <t>D/ 23-24GST-073</t>
  </si>
  <si>
    <t>000002060331643'</t>
  </si>
  <si>
    <t xml:space="preserve">Syska LED For Office </t>
  </si>
  <si>
    <t>MS/0237/23-24</t>
  </si>
  <si>
    <t>D/ 23-24GST-097</t>
  </si>
  <si>
    <t>KRL/23-24/40</t>
  </si>
  <si>
    <t>000002099428909'</t>
  </si>
  <si>
    <t>MS/0321/23-24</t>
  </si>
  <si>
    <t>MS/0320/23-24</t>
  </si>
  <si>
    <t>D/ 23-24GST-131</t>
  </si>
  <si>
    <t>KRL/23-24/53</t>
  </si>
  <si>
    <t>000002133232865'</t>
  </si>
  <si>
    <t>MS/0400/23-24</t>
  </si>
  <si>
    <t>MS/0401/23-24</t>
  </si>
  <si>
    <t>KRL/23-24/63</t>
  </si>
  <si>
    <t>D/23-24GST-160</t>
  </si>
  <si>
    <t>000002167152112'</t>
  </si>
  <si>
    <t>31-10-2023</t>
  </si>
  <si>
    <t>24-10-2023</t>
  </si>
  <si>
    <t>27-10-2023</t>
  </si>
  <si>
    <t>MS/0474/23-24</t>
  </si>
  <si>
    <t>KRL/23-24/75</t>
  </si>
  <si>
    <t>2023/24-271</t>
  </si>
  <si>
    <t>PSPLJ/4146/23-24</t>
  </si>
  <si>
    <t>MS/0539/23-24</t>
  </si>
  <si>
    <t>KRL/23-24/85</t>
  </si>
  <si>
    <t>MS/0540/23-24</t>
  </si>
  <si>
    <t>'000002240594620'</t>
  </si>
  <si>
    <t>Visiting Card</t>
  </si>
  <si>
    <t>PSPLJ/4849/23-24</t>
  </si>
  <si>
    <t>000002274905527'</t>
  </si>
  <si>
    <t>KRL/23-24/100</t>
  </si>
  <si>
    <t>MS/0623/23-24</t>
  </si>
  <si>
    <t>MS/0624/23-24</t>
  </si>
  <si>
    <t>WTCB/2023000019</t>
  </si>
  <si>
    <t>MFMS/043/23-24</t>
  </si>
  <si>
    <t>D/23-24GST-011</t>
  </si>
  <si>
    <t>GSF/23-24/18</t>
  </si>
  <si>
    <t>KRL/23-24/4</t>
  </si>
  <si>
    <t>BM24271002212595</t>
  </si>
  <si>
    <t>WTCB/2023000664</t>
  </si>
  <si>
    <t>WTCB/2023000812</t>
  </si>
  <si>
    <t>Pest Control</t>
  </si>
  <si>
    <t>WTCB/2023000496</t>
  </si>
  <si>
    <t>MS/0106/23-24</t>
  </si>
  <si>
    <t>D/23-24GST-032</t>
  </si>
  <si>
    <t>MFMS/126/23-24</t>
  </si>
  <si>
    <t>KRL/23-24/14</t>
  </si>
  <si>
    <t>GSF/23-24/46</t>
  </si>
  <si>
    <t>BM24271003826191</t>
  </si>
  <si>
    <t>WTCB/2023001130</t>
  </si>
  <si>
    <t>WTCB/2023001277</t>
  </si>
  <si>
    <t>WTCB/2023000964</t>
  </si>
  <si>
    <t>KRL/23-24/26</t>
  </si>
  <si>
    <t>D/23-24GST-070</t>
  </si>
  <si>
    <t>GSF/23-24/69</t>
  </si>
  <si>
    <t>MFMS/217/23-24</t>
  </si>
  <si>
    <t>BM24271005538052</t>
  </si>
  <si>
    <t>WTCB/2023001601</t>
  </si>
  <si>
    <t>WTCB/2023001745</t>
  </si>
  <si>
    <t>WTCB/2023001418</t>
  </si>
  <si>
    <t>A231</t>
  </si>
  <si>
    <t>GSF/23-24/90</t>
  </si>
  <si>
    <t>MFMS/295/23-24</t>
  </si>
  <si>
    <t>D/23-24GST-094</t>
  </si>
  <si>
    <t>KRL/23-24/37</t>
  </si>
  <si>
    <t>BM24271007319860</t>
  </si>
  <si>
    <t>WTCB/2023002222</t>
  </si>
  <si>
    <t>WTCB/2023002558</t>
  </si>
  <si>
    <t>WTCB/2023001905</t>
  </si>
  <si>
    <t>MS/0354/23-24</t>
  </si>
  <si>
    <t>D/23-24GST-128</t>
  </si>
  <si>
    <t>GSF/23-24/111</t>
  </si>
  <si>
    <t>MFMS/377/23-24</t>
  </si>
  <si>
    <t>KRL/23-24/49</t>
  </si>
  <si>
    <t>J1418</t>
  </si>
  <si>
    <t>BM2427I008973982</t>
  </si>
  <si>
    <t>WTCB/2023002827</t>
  </si>
  <si>
    <t>WTCB/2023002701</t>
  </si>
  <si>
    <t>WTCB/2023002375</t>
  </si>
  <si>
    <t>GSF/23-24/135</t>
  </si>
  <si>
    <t>MFMS/460/23-24</t>
  </si>
  <si>
    <t>KRL/23-24/60</t>
  </si>
  <si>
    <t>D/23-24GST-157</t>
  </si>
  <si>
    <t>BM2427I010673170</t>
  </si>
  <si>
    <t>WTCB/2023003305</t>
  </si>
  <si>
    <t>WTCB/2023003169</t>
  </si>
  <si>
    <t>WTCB/2023002988</t>
  </si>
  <si>
    <t>PSPLJ/3698/23-24</t>
  </si>
  <si>
    <t>WH2324-10257</t>
  </si>
  <si>
    <t>GSF/23-24/163</t>
  </si>
  <si>
    <t>MFMS/551/23-24</t>
  </si>
  <si>
    <t>KRL/23-24/73</t>
  </si>
  <si>
    <t>2023/24-268</t>
  </si>
  <si>
    <t>BM2427I012549237</t>
  </si>
  <si>
    <t>WTCB/2023003784</t>
  </si>
  <si>
    <t>WTCB/2023003643</t>
  </si>
  <si>
    <t>WTCB/2023003473</t>
  </si>
  <si>
    <t>MFMS/620/23-24</t>
  </si>
  <si>
    <t>GSF/23-24/190</t>
  </si>
  <si>
    <t>MS/0546/23-24</t>
  </si>
  <si>
    <t>KRL/23-24/82</t>
  </si>
  <si>
    <t>BM2427I014266473</t>
  </si>
  <si>
    <t>WTCB/2023004269</t>
  </si>
  <si>
    <t>WTCB/2023004128</t>
  </si>
  <si>
    <t>Stainless Steel PULL/ PUSH</t>
  </si>
  <si>
    <t>Itech Petty Cash Expenses</t>
  </si>
  <si>
    <t>Mr. Shayane Sir Visiting Card Printing</t>
  </si>
  <si>
    <t>ESSL License Activation</t>
  </si>
  <si>
    <t>WTCB/2023003957</t>
  </si>
  <si>
    <t>PSPLJ/4850/23-24</t>
  </si>
  <si>
    <t>BM2427I015953489</t>
  </si>
  <si>
    <t>GSF/23-24/218</t>
  </si>
  <si>
    <t>MFMS/706/23-24</t>
  </si>
  <si>
    <t>KRL/23-24/97</t>
  </si>
  <si>
    <t>MS/0632/23-24</t>
  </si>
  <si>
    <t>WTCB/2023004740</t>
  </si>
  <si>
    <t>WTCB/2023004598</t>
  </si>
  <si>
    <t>MS/0032/23-24</t>
  </si>
  <si>
    <t>MS/0033/23-24</t>
  </si>
  <si>
    <t>GSF/22-23/14</t>
  </si>
  <si>
    <t>GSF/23-24/42</t>
  </si>
  <si>
    <t>MS/0123/23-24</t>
  </si>
  <si>
    <t>MS/0191/23-24</t>
  </si>
  <si>
    <t>MS/0192/23-24</t>
  </si>
  <si>
    <t>GSF/23-24/65</t>
  </si>
  <si>
    <t>MS/0238/23-24</t>
  </si>
  <si>
    <t>MS/0239/23-24</t>
  </si>
  <si>
    <t>GSF/23-24/86</t>
  </si>
  <si>
    <t>MS/0349/23-24</t>
  </si>
  <si>
    <t>IS/289</t>
  </si>
  <si>
    <t>GSF/23-24/131</t>
  </si>
  <si>
    <t>MS/0402/23-24</t>
  </si>
  <si>
    <t>MS/0403/23-24</t>
  </si>
  <si>
    <t>IS/358</t>
  </si>
  <si>
    <t>GSF/23-24/159</t>
  </si>
  <si>
    <t>MS/0542/23-24</t>
  </si>
  <si>
    <t>MS/0541/23-24</t>
  </si>
  <si>
    <t>GSF/23-24/186</t>
  </si>
  <si>
    <t>MS/0636/23-24</t>
  </si>
  <si>
    <t>MS/0637/23-24</t>
  </si>
  <si>
    <t>GSF/23-24/214</t>
  </si>
  <si>
    <t>MS/0027/23-24</t>
  </si>
  <si>
    <t>GSF/23-24/16</t>
  </si>
  <si>
    <t>KRL/23-24/2</t>
  </si>
  <si>
    <t xml:space="preserve">3004 2023-KINGS-HK </t>
  </si>
  <si>
    <t>MS/0122/23-24</t>
  </si>
  <si>
    <t>GSF/23-24/44</t>
  </si>
  <si>
    <t>KRL/23-24/11</t>
  </si>
  <si>
    <t>3105 2023-KINGS-HK</t>
  </si>
  <si>
    <t>GSF/23-24/67</t>
  </si>
  <si>
    <t>3006 2023-KINGS-HK</t>
  </si>
  <si>
    <t>MS/0240/23-24</t>
  </si>
  <si>
    <t>GSF/23-24/88</t>
  </si>
  <si>
    <t xml:space="preserve">3107 2023-KINGS-HK </t>
  </si>
  <si>
    <t>MS/0326/23-24</t>
  </si>
  <si>
    <t xml:space="preserve">3108 2023-KINGS-HK </t>
  </si>
  <si>
    <t>GSF/23-24/109</t>
  </si>
  <si>
    <t>KRL/23-24/45</t>
  </si>
  <si>
    <t>MS/0369/23-24</t>
  </si>
  <si>
    <t>MS/0399/23-24</t>
  </si>
  <si>
    <t>GSF/23-24/133</t>
  </si>
  <si>
    <t xml:space="preserve">3009 2023-KINGS-HK </t>
  </si>
  <si>
    <t>KRL/23-24/58</t>
  </si>
  <si>
    <t>Pending Bill -2020</t>
  </si>
  <si>
    <t>MS/0440/23-24</t>
  </si>
  <si>
    <t>GSF/23-24/161</t>
  </si>
  <si>
    <t xml:space="preserve">3010 2023-KINGS-HK </t>
  </si>
  <si>
    <t>KRL/23-24/69</t>
  </si>
  <si>
    <t>GSF/23-24/188</t>
  </si>
  <si>
    <t xml:space="preserve">3011 2023-KINGS-HK </t>
  </si>
  <si>
    <t>MS/0538/23-24</t>
  </si>
  <si>
    <t>GSF/23-24/216</t>
  </si>
  <si>
    <t xml:space="preserve">3012 2023-KINGS-HK </t>
  </si>
  <si>
    <t>MS/0622/23-24</t>
  </si>
  <si>
    <t>D/ 22-23GST-020</t>
  </si>
  <si>
    <t>D/ 22-23GST-040</t>
  </si>
  <si>
    <t>PSPLJ/1603/23-24</t>
  </si>
  <si>
    <t>D/ 22-23GST-078</t>
  </si>
  <si>
    <t>KRL/23-24/27</t>
  </si>
  <si>
    <t>KRL/23-24/38</t>
  </si>
  <si>
    <t>D/ 22-23GST-103</t>
  </si>
  <si>
    <t>MS/0350/23-24</t>
  </si>
  <si>
    <t>D/ 22-23GST-136</t>
  </si>
  <si>
    <t>PSPLJ/3135/23-24</t>
  </si>
  <si>
    <t>KRL/23-24/61</t>
  </si>
  <si>
    <t>D/ 22-23GST-165</t>
  </si>
  <si>
    <t>2023/24-269</t>
  </si>
  <si>
    <t>KRL/23-24/95</t>
  </si>
  <si>
    <t>KRL/23-24/104</t>
  </si>
  <si>
    <t>KRL/23-24/9</t>
  </si>
  <si>
    <t>D/23-24GST-021</t>
  </si>
  <si>
    <t>MS/0105/23-24</t>
  </si>
  <si>
    <t>KRL/23-24-19</t>
  </si>
  <si>
    <t>D/23-24GST-041</t>
  </si>
  <si>
    <t>D/23-24GST-078</t>
  </si>
  <si>
    <t>KRL/23-24/34</t>
  </si>
  <si>
    <t>IS/162</t>
  </si>
  <si>
    <t>D/23-24GST-102</t>
  </si>
  <si>
    <t>IS/224</t>
  </si>
  <si>
    <t>MS/0351/23-24</t>
  </si>
  <si>
    <t>KRL/23-24/52</t>
  </si>
  <si>
    <t>D/ 22-23GST-137</t>
  </si>
  <si>
    <t>KRL/23-24/67</t>
  </si>
  <si>
    <t>D/ 22-23GST-166</t>
  </si>
  <si>
    <t>PSPLJ/3358/23-24</t>
  </si>
  <si>
    <t>SAST-0336/23-24</t>
  </si>
  <si>
    <t>PSPLJ/3846/23-24</t>
  </si>
  <si>
    <t>MS/0477/23-24</t>
  </si>
  <si>
    <t>KRL/23-24/79</t>
  </si>
  <si>
    <t>2023/24-276</t>
  </si>
  <si>
    <t>Ghee Standee Printing</t>
  </si>
  <si>
    <t>ID Card Printing</t>
  </si>
  <si>
    <t>KRL/23-24/89</t>
  </si>
  <si>
    <t>MS/0543/23-24</t>
  </si>
  <si>
    <t>IS/457</t>
  </si>
  <si>
    <t>KRL/23-24/103</t>
  </si>
  <si>
    <t>MS/0631/23-24</t>
  </si>
  <si>
    <t>BM/APR23/23</t>
  </si>
  <si>
    <t>BM/EB/MAR23/5</t>
  </si>
  <si>
    <t>TCCS 01</t>
  </si>
  <si>
    <t>TP/22-23/04978</t>
  </si>
  <si>
    <t>NABARCOM/2324 15</t>
  </si>
  <si>
    <t>MS/0024/23-24</t>
  </si>
  <si>
    <t>IS/42</t>
  </si>
  <si>
    <t>MS/0025/23-24</t>
  </si>
  <si>
    <t>MS/0034/23-24</t>
  </si>
  <si>
    <t>KMP-004/23-24</t>
  </si>
  <si>
    <t>GSF/23-24/22</t>
  </si>
  <si>
    <t>MFMS/042/23-24</t>
  </si>
  <si>
    <t>AHU TEMP Machine</t>
  </si>
  <si>
    <t>Cafeteria Plumbing work</t>
  </si>
  <si>
    <t>Fly Cather</t>
  </si>
  <si>
    <t>Chair Maintance Material Purchase</t>
  </si>
  <si>
    <t>Water stand</t>
  </si>
  <si>
    <t>Fogging Machine</t>
  </si>
  <si>
    <t>Door Frame Metal Detectors</t>
  </si>
  <si>
    <t>Wash room Front wall painting</t>
  </si>
  <si>
    <t>Vacuum Cleaner  Purchase</t>
  </si>
  <si>
    <t>.</t>
  </si>
  <si>
    <t>23-24/004</t>
  </si>
  <si>
    <t>OOPL/2023-24/72</t>
  </si>
  <si>
    <t>BM/MAY23/23</t>
  </si>
  <si>
    <t>BM/EB/APR23/5</t>
  </si>
  <si>
    <t>KE/23-24/0053</t>
  </si>
  <si>
    <t>IS/87</t>
  </si>
  <si>
    <t>SRAT/23-24/170</t>
  </si>
  <si>
    <t>M-VN/2324/581</t>
  </si>
  <si>
    <t>014(2023-24)</t>
  </si>
  <si>
    <t>23-24/0022</t>
  </si>
  <si>
    <t>MS/0109/2-24</t>
  </si>
  <si>
    <t>MS/0110/23-24</t>
  </si>
  <si>
    <t>OOPL/2023-24/100</t>
  </si>
  <si>
    <t>GSF/23-24/50</t>
  </si>
  <si>
    <t>MFMS/125/23-24</t>
  </si>
  <si>
    <t xml:space="preserve">K LOGO GLASS CUTTING  RECEPTION </t>
  </si>
  <si>
    <t>Cable purchase</t>
  </si>
  <si>
    <t xml:space="preserve">Light </t>
  </si>
  <si>
    <t xml:space="preserve">Cooler </t>
  </si>
  <si>
    <t>Pedstal Fan Purchase</t>
  </si>
  <si>
    <t xml:space="preserve">K LOGO RECEPTION </t>
  </si>
  <si>
    <t>Conference room Paint</t>
  </si>
  <si>
    <t>Conference room Carpet</t>
  </si>
  <si>
    <t>BLACK OUT FILMING WASHROOM</t>
  </si>
  <si>
    <t>05/2023-24</t>
  </si>
  <si>
    <t>23-24/006</t>
  </si>
  <si>
    <t>BM/JUN23/03</t>
  </si>
  <si>
    <t>SRAT/23-24/223</t>
  </si>
  <si>
    <t>BM/DG/MAY23/5</t>
  </si>
  <si>
    <t>BM/EB/MAY23/5</t>
  </si>
  <si>
    <t>PSPLJ/1330/23-24</t>
  </si>
  <si>
    <t>PSPLJ/1429/23-24</t>
  </si>
  <si>
    <t>IS/132</t>
  </si>
  <si>
    <t>A 225</t>
  </si>
  <si>
    <t>MS/0184/23-24</t>
  </si>
  <si>
    <t>MS/0185/23-24</t>
  </si>
  <si>
    <t>OOPl /2023-24/179</t>
  </si>
  <si>
    <t>MFMS/216/23-24</t>
  </si>
  <si>
    <t>GSF/23-24/73</t>
  </si>
  <si>
    <t>IS/161</t>
  </si>
  <si>
    <t>026(2023-24)</t>
  </si>
  <si>
    <t>#EC/23-24/077</t>
  </si>
  <si>
    <t>BM/JUL23/3</t>
  </si>
  <si>
    <t>IS/168</t>
  </si>
  <si>
    <t>EC/23/047</t>
  </si>
  <si>
    <t>WR/23-24/003</t>
  </si>
  <si>
    <t>DMP 18</t>
  </si>
  <si>
    <t>MS/0246/23-24</t>
  </si>
  <si>
    <t>0885/23-24</t>
  </si>
  <si>
    <t>OOPL/2023-24/244</t>
  </si>
  <si>
    <t>MFMS/294/23-24</t>
  </si>
  <si>
    <t>GSF/23-24/94</t>
  </si>
  <si>
    <t>WR/23-24/022</t>
  </si>
  <si>
    <t>CAM/23-24/635</t>
  </si>
  <si>
    <t>30/2023-24</t>
  </si>
  <si>
    <t>01075/23-24</t>
  </si>
  <si>
    <t>MS/0324/23-24</t>
  </si>
  <si>
    <t>MS/0325/23-24</t>
  </si>
  <si>
    <t>IS/281</t>
  </si>
  <si>
    <t>CW/2023-24/062</t>
  </si>
  <si>
    <t>MFMS/376/23-24</t>
  </si>
  <si>
    <t>OOPL/2023-24/335</t>
  </si>
  <si>
    <t>GSF/23-24/115</t>
  </si>
  <si>
    <t>J1414</t>
  </si>
  <si>
    <t>#EC/23-24/114</t>
  </si>
  <si>
    <t>WR/23-24/042</t>
  </si>
  <si>
    <t>CAM/23-24/827</t>
  </si>
  <si>
    <t>PSPLJ/3046/23-24</t>
  </si>
  <si>
    <t>MS/0397/23-24</t>
  </si>
  <si>
    <t>MS/0398/23-24</t>
  </si>
  <si>
    <t>PSPLJ/3329/23-24</t>
  </si>
  <si>
    <t>OOPL/2023-24/413</t>
  </si>
  <si>
    <t>GSF/23-24/139</t>
  </si>
  <si>
    <t>MFMS/459/23-24</t>
  </si>
  <si>
    <t>#EC/23-24/160</t>
  </si>
  <si>
    <t>WR/23-24/072</t>
  </si>
  <si>
    <t>Changing Room Mirror</t>
  </si>
  <si>
    <t>Office Renovation</t>
  </si>
  <si>
    <t>K Logo Conference</t>
  </si>
  <si>
    <t xml:space="preserve">Cafeteria PVC Pipe Work  Raine Water </t>
  </si>
  <si>
    <t>LED Light</t>
  </si>
  <si>
    <t xml:space="preserve">Storge </t>
  </si>
  <si>
    <t xml:space="preserve">orma oil </t>
  </si>
  <si>
    <t>Board room White board installlation</t>
  </si>
  <si>
    <t xml:space="preserve">Sofa leather Changing </t>
  </si>
  <si>
    <t>Conference room Renovation</t>
  </si>
  <si>
    <t>Cafetria Tiles work</t>
  </si>
  <si>
    <t>Cafeteria Mirror</t>
  </si>
  <si>
    <t xml:space="preserve">Conference room table Melamine </t>
  </si>
  <si>
    <t xml:space="preserve">Cable </t>
  </si>
  <si>
    <t>Conference Chair</t>
  </si>
  <si>
    <t>PRINT</t>
  </si>
  <si>
    <t>Conference room Wall Branding</t>
  </si>
  <si>
    <t>Reception wall Demolition</t>
  </si>
  <si>
    <t>Exective Washroom work</t>
  </si>
  <si>
    <t>Mobile Rack</t>
  </si>
  <si>
    <t>Push pull</t>
  </si>
  <si>
    <t>Conference room  Aluminium black</t>
  </si>
  <si>
    <t>13-10-2023</t>
  </si>
  <si>
    <t>30-10-2023</t>
  </si>
  <si>
    <t>CAM/23-24/1117</t>
  </si>
  <si>
    <t>IS/357</t>
  </si>
  <si>
    <t>SPL2324KO400</t>
  </si>
  <si>
    <t>23-24/10604</t>
  </si>
  <si>
    <t>KE/23-24/00336</t>
  </si>
  <si>
    <t>WR/23-24/086</t>
  </si>
  <si>
    <t>GSF/23-24/167</t>
  </si>
  <si>
    <t>MFMS/550/23-24</t>
  </si>
  <si>
    <t>OOPL/2023-24/506</t>
  </si>
  <si>
    <t>MS/0471/23-24</t>
  </si>
  <si>
    <t>01641/23-24</t>
  </si>
  <si>
    <t>MS/0472/23-24</t>
  </si>
  <si>
    <t>DMP 20</t>
  </si>
  <si>
    <t>Mr. Babu Sir Cabin Glass Board Installtion</t>
  </si>
  <si>
    <t>New Cabin Ducting Work</t>
  </si>
  <si>
    <t>New Cabin Networking Material Purchase</t>
  </si>
  <si>
    <t>New Cabin Painting Work</t>
  </si>
  <si>
    <t>New Cabin Electrical Material Purchase</t>
  </si>
  <si>
    <t>New Cabin Networking Work</t>
  </si>
  <si>
    <t>New Cabin Workstation Making Charges</t>
  </si>
  <si>
    <t>New Cabin Chair Purchase</t>
  </si>
  <si>
    <t>2023/2024/216</t>
  </si>
  <si>
    <t>SHF/23-24/1090</t>
  </si>
  <si>
    <t>CAM/23-24/1355</t>
  </si>
  <si>
    <t>IS/411</t>
  </si>
  <si>
    <t>GSF/23-24/194</t>
  </si>
  <si>
    <t>MFMS/619/23-24</t>
  </si>
  <si>
    <t>01865/23-24</t>
  </si>
  <si>
    <t>MS/0547/23-24</t>
  </si>
  <si>
    <t>MS/0548/23-24</t>
  </si>
  <si>
    <t>OOPL/2023-24/604</t>
  </si>
  <si>
    <t>#EC/23-24/226</t>
  </si>
  <si>
    <t>WR/23-24/106</t>
  </si>
  <si>
    <t>IS/451</t>
  </si>
  <si>
    <t>Folding Chair Purchase</t>
  </si>
  <si>
    <t>CAM/23-24/1599</t>
  </si>
  <si>
    <t>IS/462</t>
  </si>
  <si>
    <t>IS/484</t>
  </si>
  <si>
    <t>#EC/23-24/243</t>
  </si>
  <si>
    <t>WR/23-24/116</t>
  </si>
  <si>
    <t>GSF/23-24/222</t>
  </si>
  <si>
    <t>OOPL/2023-24/707</t>
  </si>
  <si>
    <t>MFMS/705/23-24</t>
  </si>
  <si>
    <t>MS/0630/23-24</t>
  </si>
  <si>
    <t>MS/0629/23-24</t>
  </si>
  <si>
    <t>Printer repairing charges</t>
  </si>
  <si>
    <t>D/23-24GST-019</t>
  </si>
  <si>
    <t>MS/0140/23-24</t>
  </si>
  <si>
    <t>D/23-24GST-039</t>
  </si>
  <si>
    <t>MS/0194/23-24</t>
  </si>
  <si>
    <t>KRL/23-24/28</t>
  </si>
  <si>
    <t>D/23-24GST-077</t>
  </si>
  <si>
    <t>D/23-24GST-101</t>
  </si>
  <si>
    <t>MS/0353/23-24</t>
  </si>
  <si>
    <t>D/23-24GST-135</t>
  </si>
  <si>
    <t>KRL/23-24/68</t>
  </si>
  <si>
    <t>D/23-24GST-164</t>
  </si>
  <si>
    <t>2023/24-275</t>
  </si>
  <si>
    <t>PSPLJ/4302/23-24</t>
  </si>
  <si>
    <t>KRL/23-24/83</t>
  </si>
  <si>
    <t>KRL/23-24/94</t>
  </si>
  <si>
    <t>KRL/23-24/107</t>
  </si>
  <si>
    <t>MS/0633/23-24</t>
  </si>
  <si>
    <t>MS/0026/23-24</t>
  </si>
  <si>
    <t>GSF/23-24/17</t>
  </si>
  <si>
    <t>D/ 23-24GST-013</t>
  </si>
  <si>
    <t>PSPLJ/659/23-24</t>
  </si>
  <si>
    <t>MS/0103/23-24</t>
  </si>
  <si>
    <t>GSF/23-24/45</t>
  </si>
  <si>
    <t>D/23-24GST-033</t>
  </si>
  <si>
    <t xml:space="preserve">Latterhead Printing </t>
  </si>
  <si>
    <t>MS/0193/23-24</t>
  </si>
  <si>
    <t>GSF/23-24/68</t>
  </si>
  <si>
    <t>D/ 23-24GST-071</t>
  </si>
  <si>
    <t xml:space="preserve">id Card Printing </t>
  </si>
  <si>
    <t>MS/0241/23-24</t>
  </si>
  <si>
    <t>MS/0269/23-24</t>
  </si>
  <si>
    <t>D/ 23-24GST-095</t>
  </si>
  <si>
    <t>GSF/23-24/89</t>
  </si>
  <si>
    <t>MS/0352/23-24</t>
  </si>
  <si>
    <t>GSF/23-24-110</t>
  </si>
  <si>
    <t>D/ 23-24GST-129</t>
  </si>
  <si>
    <t>PSPLJ/3297/23-24</t>
  </si>
  <si>
    <t>GSF/23-24-134</t>
  </si>
  <si>
    <t>D/ 23-24GST-158</t>
  </si>
  <si>
    <t>Pune &amp; Mohali KRLLP Letterhead Printing</t>
  </si>
  <si>
    <t>GSF/23-24-162</t>
  </si>
  <si>
    <t>2023/24-277</t>
  </si>
  <si>
    <t>MS/0478/23-24</t>
  </si>
  <si>
    <t>GSF/23-24-189</t>
  </si>
  <si>
    <t>MS/0544/23-24</t>
  </si>
  <si>
    <t>GSF/23-24-217</t>
  </si>
  <si>
    <t>MS/0634/23-24</t>
  </si>
  <si>
    <t>23-24/13784</t>
  </si>
  <si>
    <t>Baner CCTV Camera Material Purchase</t>
  </si>
  <si>
    <t>PSPLJ/2664/23-24</t>
  </si>
  <si>
    <t>613/614</t>
  </si>
  <si>
    <t>WTCB/2023000130</t>
  </si>
  <si>
    <t>WTCB/2023000129</t>
  </si>
  <si>
    <t>4/23-24/3</t>
  </si>
  <si>
    <t>P2324/111208</t>
  </si>
  <si>
    <t>D-2023-24-01</t>
  </si>
  <si>
    <t>003(2023-24)</t>
  </si>
  <si>
    <t>PSPLJ/288/23-24</t>
  </si>
  <si>
    <t>PSPLJ/401/23-24</t>
  </si>
  <si>
    <t>CSS/2023-24/0502</t>
  </si>
  <si>
    <t>MS/0031/23-24</t>
  </si>
  <si>
    <t>GSF/22-23/20</t>
  </si>
  <si>
    <t>MFMS/041/23-24</t>
  </si>
  <si>
    <t>D/23-24GST</t>
  </si>
  <si>
    <t>KRL /23-24/5</t>
  </si>
  <si>
    <t>WTCB/2023000898</t>
  </si>
  <si>
    <t>WTCB/2023000899</t>
  </si>
  <si>
    <t>WTCB/2023000757</t>
  </si>
  <si>
    <t>WTCB/2023000756</t>
  </si>
  <si>
    <t>BM2427I003184861</t>
  </si>
  <si>
    <t>Branding</t>
  </si>
  <si>
    <t>Chair Puraches</t>
  </si>
  <si>
    <t>ODM DIGITAL Petty Cash Expenses</t>
  </si>
  <si>
    <t>5/23-24/85</t>
  </si>
  <si>
    <t>WTCB/2023000607</t>
  </si>
  <si>
    <t>P2324/112019</t>
  </si>
  <si>
    <t>D-2023-24-02</t>
  </si>
  <si>
    <t>IS/57</t>
  </si>
  <si>
    <t>WTCB/2023000606</t>
  </si>
  <si>
    <t>DMP 17</t>
  </si>
  <si>
    <t>PSPLJ /749/23-24</t>
  </si>
  <si>
    <t>MFMS/124/23-24</t>
  </si>
  <si>
    <t>GSF/23-24/48</t>
  </si>
  <si>
    <t>D/23-24GST-034</t>
  </si>
  <si>
    <t>KRL/23-24/15</t>
  </si>
  <si>
    <t>CSS/2023-24/1193</t>
  </si>
  <si>
    <t>BM24271004999109</t>
  </si>
  <si>
    <t>WTCB/2023001221</t>
  </si>
  <si>
    <t>WTCB/2023001365</t>
  </si>
  <si>
    <t>WTCB/2023001366</t>
  </si>
  <si>
    <t>NEW Cabin storej</t>
  </si>
  <si>
    <t>P2324/113107</t>
  </si>
  <si>
    <t>6/23-24/201</t>
  </si>
  <si>
    <t>D-2023-24-03</t>
  </si>
  <si>
    <t>WTCB/2023001074</t>
  </si>
  <si>
    <t>WTCB/2023001075</t>
  </si>
  <si>
    <t>PSPLJ/1320/23-24</t>
  </si>
  <si>
    <t>PSPLJ/1345/23-24</t>
  </si>
  <si>
    <t>IS/128</t>
  </si>
  <si>
    <t>BM24271003184861</t>
  </si>
  <si>
    <t>PSPLJ/1488/23-24</t>
  </si>
  <si>
    <t>PSPLJ/1583/23-24</t>
  </si>
  <si>
    <t>OOPL/2023-24</t>
  </si>
  <si>
    <t>GSF /23-24/71</t>
  </si>
  <si>
    <t>MFMS/215/23-24</t>
  </si>
  <si>
    <t>D/23-24GST-072</t>
  </si>
  <si>
    <t>KRL/23-24/31</t>
  </si>
  <si>
    <t>WTCB/2023001688</t>
  </si>
  <si>
    <t>WTCB/2023001689</t>
  </si>
  <si>
    <t>WTCB/2023001833</t>
  </si>
  <si>
    <t>WTCB/2023001832</t>
  </si>
  <si>
    <t>P2324/114270</t>
  </si>
  <si>
    <t>7/23-24/396</t>
  </si>
  <si>
    <t>D-2023-24-04</t>
  </si>
  <si>
    <t>WTCB/2023001528</t>
  </si>
  <si>
    <t>WTCB/2023001529</t>
  </si>
  <si>
    <t>A 230</t>
  </si>
  <si>
    <t>BM2427I006765814</t>
  </si>
  <si>
    <t>KRL/23-24/41</t>
  </si>
  <si>
    <t>D/23-24GST-096</t>
  </si>
  <si>
    <t>MFMS/293/23-24</t>
  </si>
  <si>
    <t>OOPL/2023-24/245</t>
  </si>
  <si>
    <t>GSF/23-24/92</t>
  </si>
  <si>
    <t>WTCB/2023002313</t>
  </si>
  <si>
    <t>WTCB/2023002314</t>
  </si>
  <si>
    <t>WTCB/2023002644</t>
  </si>
  <si>
    <t>WTCB/2023002645</t>
  </si>
  <si>
    <t>WH2324-08232</t>
  </si>
  <si>
    <t>D-2023-24-05</t>
  </si>
  <si>
    <t>8/23-24/494</t>
  </si>
  <si>
    <t>P2324/115499</t>
  </si>
  <si>
    <t>WTCB/2023002015</t>
  </si>
  <si>
    <t>WTCB/2023002016</t>
  </si>
  <si>
    <t>IS/249</t>
  </si>
  <si>
    <t>BM2427I008433240</t>
  </si>
  <si>
    <t>KRL/23-24/50</t>
  </si>
  <si>
    <t>OOPL/2023-24/336</t>
  </si>
  <si>
    <t>D/23-24GST-0130</t>
  </si>
  <si>
    <t>GSF/23-24/113</t>
  </si>
  <si>
    <t>MFMS/375/23-24</t>
  </si>
  <si>
    <t>J1416</t>
  </si>
  <si>
    <t>WTCB/2023002781</t>
  </si>
  <si>
    <t>WTCB/2023002782</t>
  </si>
  <si>
    <t>WTCB/2023002908</t>
  </si>
  <si>
    <t>WTCB/2023002909</t>
  </si>
  <si>
    <t>Software Installtion</t>
  </si>
  <si>
    <t>8/23-24/572</t>
  </si>
  <si>
    <t>P2324/116477</t>
  </si>
  <si>
    <t>D-2023-24-06</t>
  </si>
  <si>
    <t>WTCB/2023002485</t>
  </si>
  <si>
    <t>WTCB/2023002486</t>
  </si>
  <si>
    <t>BM2427I009985757</t>
  </si>
  <si>
    <t>MS/0404/23-24</t>
  </si>
  <si>
    <t>OOPL/2023-24/414</t>
  </si>
  <si>
    <t>GSF/23-24/137</t>
  </si>
  <si>
    <t>MFMS/458/23-24</t>
  </si>
  <si>
    <t>KRL/23-24/64</t>
  </si>
  <si>
    <t>D/23-24GST-159</t>
  </si>
  <si>
    <t>WTCB/2023003389</t>
  </si>
  <si>
    <t>WTCB/2023003390</t>
  </si>
  <si>
    <t>WTCB/2023003252</t>
  </si>
  <si>
    <t>WTCB/2023003253</t>
  </si>
  <si>
    <t>P2324/117477</t>
  </si>
  <si>
    <t>8/23-24/675</t>
  </si>
  <si>
    <t>D-2023-24-07</t>
  </si>
  <si>
    <t>WTCB/2023003098</t>
  </si>
  <si>
    <t>WTCB/2023003099</t>
  </si>
  <si>
    <t>IS/355</t>
  </si>
  <si>
    <t>GSF/23-24/165</t>
  </si>
  <si>
    <t>OOPL/2023-24/507</t>
  </si>
  <si>
    <t>MFMS/549/23-24</t>
  </si>
  <si>
    <t>2023/24-270</t>
  </si>
  <si>
    <t>KRL/23-24/76</t>
  </si>
  <si>
    <t>MS/0476/23-24</t>
  </si>
  <si>
    <t>MS/0475/23-24</t>
  </si>
  <si>
    <t>BM2427I011728550</t>
  </si>
  <si>
    <t>WTCB/2023003872</t>
  </si>
  <si>
    <t>WTCB/2023003873</t>
  </si>
  <si>
    <t>WTCB/2023003731</t>
  </si>
  <si>
    <t>WTCB/2023003732</t>
  </si>
  <si>
    <t>P2324/118685</t>
  </si>
  <si>
    <t>8/23-24/00824</t>
  </si>
  <si>
    <t>D-2023-24-08</t>
  </si>
  <si>
    <t>WTCB/2023003583</t>
  </si>
  <si>
    <t>WTCB/2023003584</t>
  </si>
  <si>
    <t>PSPLJ/4431/23-24</t>
  </si>
  <si>
    <t>MFMS/618/23-24</t>
  </si>
  <si>
    <t>OOPL/2023-24/605</t>
  </si>
  <si>
    <t>GSF/ 23-24/192</t>
  </si>
  <si>
    <t>MS/0545/23-24</t>
  </si>
  <si>
    <t>KRL/23-24/86</t>
  </si>
  <si>
    <t>BM2427I013535282</t>
  </si>
  <si>
    <t>WTCB/2023004358</t>
  </si>
  <si>
    <t>WTCB/2023004359</t>
  </si>
  <si>
    <t>WTCB/2023004217</t>
  </si>
  <si>
    <t>WTCB/2023004218</t>
  </si>
  <si>
    <t>RNR Frame Certificate Printing</t>
  </si>
  <si>
    <t>PSPLJ/4463/23-24</t>
  </si>
  <si>
    <t>PSPLJ/4481/23-24</t>
  </si>
  <si>
    <t>WTCB/2023004067</t>
  </si>
  <si>
    <t>WTCB/2023004068</t>
  </si>
  <si>
    <t>12/23-24/858</t>
  </si>
  <si>
    <t>P2324/119704</t>
  </si>
  <si>
    <t>D-2023-24-09</t>
  </si>
  <si>
    <t>13/2022-23</t>
  </si>
  <si>
    <t>BM2427I015193440</t>
  </si>
  <si>
    <t>GSF/ 23-24/220</t>
  </si>
  <si>
    <t>OOPL/2023-24/708</t>
  </si>
  <si>
    <t>MFMS/704/23-24</t>
  </si>
  <si>
    <t>KRL/23-24/98</t>
  </si>
  <si>
    <t>MS/0635/23-24</t>
  </si>
  <si>
    <t>WTCB/2023004829</t>
  </si>
  <si>
    <t>WTCB/2023004830</t>
  </si>
  <si>
    <t>WTCB/2023004687</t>
  </si>
  <si>
    <t>WTCB/2023004688</t>
  </si>
  <si>
    <t>ODM RNR Standee &amp; Sticker Printing</t>
  </si>
  <si>
    <t>ODM RNR Standee Printing</t>
  </si>
  <si>
    <t>ODM Office New Cabin Renotation</t>
  </si>
  <si>
    <t>TSG-Rental-01</t>
  </si>
  <si>
    <t>WTCB/2023000154</t>
  </si>
  <si>
    <t>MFMS/044/23-24</t>
  </si>
  <si>
    <t>D/23-24GST-016</t>
  </si>
  <si>
    <t>KRL/23-24/6</t>
  </si>
  <si>
    <t>GSF/23-24/19</t>
  </si>
  <si>
    <t>WTCB/2023000777</t>
  </si>
  <si>
    <t>WTCB/2023000919</t>
  </si>
  <si>
    <t>ODM (I) PVT LTD Petty Cash Expenses</t>
  </si>
  <si>
    <t>TSG-Rental-02</t>
  </si>
  <si>
    <t>WTCB/2023000631</t>
  </si>
  <si>
    <t>MFMS/127/23-24</t>
  </si>
  <si>
    <t>GSF/23-24/47</t>
  </si>
  <si>
    <t>D/23-24GST-036</t>
  </si>
  <si>
    <t>KRL/23-24/16</t>
  </si>
  <si>
    <t>WTCB/2023001241</t>
  </si>
  <si>
    <t>WTCB/2023001386</t>
  </si>
  <si>
    <t>TSG-Rental-03</t>
  </si>
  <si>
    <t>WTCB/2023001099</t>
  </si>
  <si>
    <t>GSF/23-24/70</t>
  </si>
  <si>
    <t>OOPL/2023-24/180</t>
  </si>
  <si>
    <t>KRL/23-24/29</t>
  </si>
  <si>
    <t>D/23-24GST-074</t>
  </si>
  <si>
    <t>MFMS/218/23-24</t>
  </si>
  <si>
    <t>WTCB/2023001709</t>
  </si>
  <si>
    <t>WTCB/2023001853</t>
  </si>
  <si>
    <t>TSG-Rental-04</t>
  </si>
  <si>
    <t>WTCB/2023001553</t>
  </si>
  <si>
    <t>A229</t>
  </si>
  <si>
    <t>D/23-24GST-098</t>
  </si>
  <si>
    <t>KRL/23-24/39</t>
  </si>
  <si>
    <t>OOPL/2023-24/246</t>
  </si>
  <si>
    <t>MFMS/296/23-24</t>
  </si>
  <si>
    <t>GSF/23-24/91</t>
  </si>
  <si>
    <t>WTCB/2023002334</t>
  </si>
  <si>
    <t>WTCB/2023002665</t>
  </si>
  <si>
    <t>PULL/PUSH</t>
  </si>
  <si>
    <t>TSG-Rental-05</t>
  </si>
  <si>
    <t>WTCB/2023002040</t>
  </si>
  <si>
    <t>MFMS/378/23-24</t>
  </si>
  <si>
    <t>D/23-24GST-132</t>
  </si>
  <si>
    <t>OOPL/2023-24/337</t>
  </si>
  <si>
    <t>GSF/23-24/112</t>
  </si>
  <si>
    <t>KRL/23-24/54</t>
  </si>
  <si>
    <t>J1415</t>
  </si>
  <si>
    <t>WTCB/2023002802</t>
  </si>
  <si>
    <t>WTCB/2023002929</t>
  </si>
  <si>
    <t xml:space="preserve">Receptio Glass Forsted </t>
  </si>
  <si>
    <t>TSG-Rental-06</t>
  </si>
  <si>
    <t>WTCB/2023002510</t>
  </si>
  <si>
    <t>OOPL/2023-24/415</t>
  </si>
  <si>
    <t>GSF/23-24/136</t>
  </si>
  <si>
    <t>MFMS/461/23-24</t>
  </si>
  <si>
    <t>KRL/23-24/62</t>
  </si>
  <si>
    <t>D/23-24GST-161</t>
  </si>
  <si>
    <t>WTCB/2023003410</t>
  </si>
  <si>
    <t>WTCB/2023003273</t>
  </si>
  <si>
    <t>SPL2324OM359</t>
  </si>
  <si>
    <t>TSG-Rental-07</t>
  </si>
  <si>
    <t>WTCB/2023003123</t>
  </si>
  <si>
    <t>GSF/23-24/164</t>
  </si>
  <si>
    <t>OOPL/2023-24/508</t>
  </si>
  <si>
    <t>MFMS/552/23-24</t>
  </si>
  <si>
    <t>2023/24-272</t>
  </si>
  <si>
    <t>KRL/23-24/74</t>
  </si>
  <si>
    <t>WTCB/2023003893</t>
  </si>
  <si>
    <t>WTCB/2023003752</t>
  </si>
  <si>
    <t xml:space="preserve">AC Water leakage Pump Changes Work </t>
  </si>
  <si>
    <t>TSG-Rental-08</t>
  </si>
  <si>
    <t>WTCB/2023003608</t>
  </si>
  <si>
    <t>MFMS/621/23-24</t>
  </si>
  <si>
    <t>GSF/23-24/191</t>
  </si>
  <si>
    <t>OOPL/2023-24/606</t>
  </si>
  <si>
    <t>KRL/23-24/84</t>
  </si>
  <si>
    <t>WTCB/2023004379</t>
  </si>
  <si>
    <t>WTCB/2023004237</t>
  </si>
  <si>
    <t>TSG- Rental- 09</t>
  </si>
  <si>
    <t>WTCB/2023004092</t>
  </si>
  <si>
    <t>GSF/23-24/219</t>
  </si>
  <si>
    <t>OOPL/2023-24/709</t>
  </si>
  <si>
    <t>MFMS/707/23-24</t>
  </si>
  <si>
    <t>KRL/23-24/99</t>
  </si>
  <si>
    <t>WTCB/2023004850</t>
  </si>
  <si>
    <t>WTCB/2023004708</t>
  </si>
  <si>
    <t>IN2301000004</t>
  </si>
  <si>
    <t>HK-Rental-01</t>
  </si>
  <si>
    <t>IN2301000003</t>
  </si>
  <si>
    <t>GK-CAM-01</t>
  </si>
  <si>
    <t>GK-Rental-01</t>
  </si>
  <si>
    <t>PSPLJ/11/23-24</t>
  </si>
  <si>
    <t>SBER/23-24/1</t>
  </si>
  <si>
    <t>TK/2023-24/00014</t>
  </si>
  <si>
    <t>WTCB/2023000068</t>
  </si>
  <si>
    <t>01/2023-2024</t>
  </si>
  <si>
    <t>01CAM/2023-2024</t>
  </si>
  <si>
    <t>WTCB/2023000067</t>
  </si>
  <si>
    <t>PNR-D-SIRT136</t>
  </si>
  <si>
    <t>PNR-D-SIRT312</t>
  </si>
  <si>
    <t>PSPLJ/122/23-24</t>
  </si>
  <si>
    <t>EM 01033</t>
  </si>
  <si>
    <t>001/170</t>
  </si>
  <si>
    <t>C01000091</t>
  </si>
  <si>
    <t>BRB-Rental-01</t>
  </si>
  <si>
    <t>GST/23-23/RENT/003</t>
  </si>
  <si>
    <t>23-24/002</t>
  </si>
  <si>
    <t>GST102</t>
  </si>
  <si>
    <t>PSPLJ/432/2324</t>
  </si>
  <si>
    <t>MS/0023/23-24</t>
  </si>
  <si>
    <t>MS/0021/23-24</t>
  </si>
  <si>
    <t>MS/0022/23-24</t>
  </si>
  <si>
    <t>D/23-24-GST-017</t>
  </si>
  <si>
    <t>MFMS/040/23-24</t>
  </si>
  <si>
    <t>KRL/23-24/8</t>
  </si>
  <si>
    <t>GSF/23-23/38</t>
  </si>
  <si>
    <t>BM2427IU0017033756</t>
  </si>
  <si>
    <t>WTCB/2023000711</t>
  </si>
  <si>
    <t>WTCB/2023000709</t>
  </si>
  <si>
    <t>WTCB/2023000708</t>
  </si>
  <si>
    <t>WTCB/2023000710</t>
  </si>
  <si>
    <t>WTCB/2023000858</t>
  </si>
  <si>
    <t>WTCB/2023000856</t>
  </si>
  <si>
    <t>WTCB/2023000857</t>
  </si>
  <si>
    <t>WTCB/2023000859</t>
  </si>
  <si>
    <t>RNR Tophy</t>
  </si>
  <si>
    <t>RNR Marshall Specker</t>
  </si>
  <si>
    <t xml:space="preserve">RNR LED </t>
  </si>
  <si>
    <t>RNR Iphone</t>
  </si>
  <si>
    <t>RNR 8 X 8 Flex Printing</t>
  </si>
  <si>
    <t xml:space="preserve">RNR </t>
  </si>
  <si>
    <t xml:space="preserve">Event </t>
  </si>
  <si>
    <t>RNR 360 Spinner</t>
  </si>
  <si>
    <t>RNR Photo Charges</t>
  </si>
  <si>
    <t>RNR Cake</t>
  </si>
  <si>
    <t>Diffuser Oli Machine Purchase</t>
  </si>
  <si>
    <t>HK-Rental-02</t>
  </si>
  <si>
    <t>GK-Rental-02</t>
  </si>
  <si>
    <t>BRB-Rental-02</t>
  </si>
  <si>
    <t>GK-CAM-02</t>
  </si>
  <si>
    <t>23-24/003</t>
  </si>
  <si>
    <t>SBER/23-24/5</t>
  </si>
  <si>
    <t>WTCB/2023000545</t>
  </si>
  <si>
    <t>WTCB/2023000549</t>
  </si>
  <si>
    <t>WTCB/2023000548</t>
  </si>
  <si>
    <t>WTCB/2023000547</t>
  </si>
  <si>
    <t>WTCB/2023000544</t>
  </si>
  <si>
    <t>IN2301000051</t>
  </si>
  <si>
    <t>MS/0082/23-24</t>
  </si>
  <si>
    <t>23-24/1684</t>
  </si>
  <si>
    <t>02/2023-2024</t>
  </si>
  <si>
    <t>02 CAM/2023-2024</t>
  </si>
  <si>
    <t>FHT/08053/23-24</t>
  </si>
  <si>
    <t>OOPL/2023-24/71</t>
  </si>
  <si>
    <t>KMP-005/23-24</t>
  </si>
  <si>
    <t>PSPLJ/722/23-24</t>
  </si>
  <si>
    <t>ODMS-AKGC-01</t>
  </si>
  <si>
    <t>A 222</t>
  </si>
  <si>
    <t>MS/0101/23-24</t>
  </si>
  <si>
    <t>MS/0100/23-24</t>
  </si>
  <si>
    <t>MS/0099/23-24</t>
  </si>
  <si>
    <t>IS/102</t>
  </si>
  <si>
    <t>MFMS/123/23-24</t>
  </si>
  <si>
    <t>GSF/23-24/51</t>
  </si>
  <si>
    <t>KRL/23-24/18</t>
  </si>
  <si>
    <t>OOPL/2023-24/99</t>
  </si>
  <si>
    <t>0418/23-24</t>
  </si>
  <si>
    <t>D/23-24GST-037</t>
  </si>
  <si>
    <t>BM2427I003405271</t>
  </si>
  <si>
    <t>WTCB/2023001175</t>
  </si>
  <si>
    <t>WTCB/2023001176</t>
  </si>
  <si>
    <t>WTCB/2023001177</t>
  </si>
  <si>
    <t>WTCB/2023001178</t>
  </si>
  <si>
    <t>WTCB/2023001321</t>
  </si>
  <si>
    <t>WTCB/2023001322</t>
  </si>
  <si>
    <t>WTCB/2023001323</t>
  </si>
  <si>
    <t>WTCB/2023001324</t>
  </si>
  <si>
    <t>WTCB/2023001881</t>
  </si>
  <si>
    <t>WTCB/2023001882</t>
  </si>
  <si>
    <t>WTCB/2023001883</t>
  </si>
  <si>
    <t>WTCB/2023001884</t>
  </si>
  <si>
    <t>WTCB/2023001885</t>
  </si>
  <si>
    <t>WTCB/2023001886</t>
  </si>
  <si>
    <t>HR Waiting Area 3 Seater Sofa Leather Changing</t>
  </si>
  <si>
    <t>South Africa Biometric Machine Purchase</t>
  </si>
  <si>
    <t>50 Qty New Chair Purchase</t>
  </si>
  <si>
    <t>6qty Q-Manager Purchase</t>
  </si>
  <si>
    <t>Vacuum Machine Purchase</t>
  </si>
  <si>
    <t>Digital A3 Size Banner Printing</t>
  </si>
  <si>
    <t>All Office Curtain Changes</t>
  </si>
  <si>
    <t>Pull Push Purchase</t>
  </si>
  <si>
    <t xml:space="preserve">Office Glass Frosted Work </t>
  </si>
  <si>
    <t>PVP-Rental -03</t>
  </si>
  <si>
    <t>03 CAM/2023-24</t>
  </si>
  <si>
    <t>IN2301000071</t>
  </si>
  <si>
    <t>BRB-Rental-03</t>
  </si>
  <si>
    <t>GK-CAM-03</t>
  </si>
  <si>
    <t>GK-Rental -03</t>
  </si>
  <si>
    <t>HK- Rental - 03</t>
  </si>
  <si>
    <t>03/2023-2024</t>
  </si>
  <si>
    <t>IN2301000072</t>
  </si>
  <si>
    <t>GST/23-23/RENT/004</t>
  </si>
  <si>
    <t>WTCB/2023001017</t>
  </si>
  <si>
    <t>WTCB/2023001012</t>
  </si>
  <si>
    <t>WTCB/2023001013</t>
  </si>
  <si>
    <t>WTCB/2023001016</t>
  </si>
  <si>
    <t>WTCB/2023001015</t>
  </si>
  <si>
    <t>PSPLJ/1437/23-24</t>
  </si>
  <si>
    <t>PSPLJ/1438/23-24</t>
  </si>
  <si>
    <t>PSPLJ/1613/23-24</t>
  </si>
  <si>
    <t>MS/0190/23-24</t>
  </si>
  <si>
    <t>MS/0189/23-24</t>
  </si>
  <si>
    <t>KRL/23-24/33</t>
  </si>
  <si>
    <t>OOPL/2023-24/178</t>
  </si>
  <si>
    <t>GSF/23-24/74</t>
  </si>
  <si>
    <t>D/23-24GST-075</t>
  </si>
  <si>
    <t>MFMS/214/Jan23</t>
  </si>
  <si>
    <t>BM2427I005233374</t>
  </si>
  <si>
    <t>WTCB/2023001644</t>
  </si>
  <si>
    <t>WTCB/2023001645</t>
  </si>
  <si>
    <t>WTCB/2023001646</t>
  </si>
  <si>
    <t>WTCB/2023001647</t>
  </si>
  <si>
    <t>WTCB/2023001648</t>
  </si>
  <si>
    <t>WTCB/2023001649</t>
  </si>
  <si>
    <t>WTCB/2023001650</t>
  </si>
  <si>
    <t>WTCB/2023001789</t>
  </si>
  <si>
    <t>WTCB/2023001790</t>
  </si>
  <si>
    <t>WTCB/2023001791</t>
  </si>
  <si>
    <t>WTCB/2023001792</t>
  </si>
  <si>
    <t>WTCB/2023001793</t>
  </si>
  <si>
    <t>WTCB/2023001794</t>
  </si>
  <si>
    <t>WTCB/2023001795</t>
  </si>
  <si>
    <t xml:space="preserve">Certificate Digital </t>
  </si>
  <si>
    <t xml:space="preserve">Gypsum Pertition Office No 313 New Mobile Counter </t>
  </si>
  <si>
    <t>Digital Print</t>
  </si>
  <si>
    <t xml:space="preserve">Gypsum Pertition &amp; Other Work  Mobile Counter </t>
  </si>
  <si>
    <t xml:space="preserve">SS Partition &amp; Black Curtain </t>
  </si>
  <si>
    <t xml:space="preserve">Id Card Printing </t>
  </si>
  <si>
    <t>GK-CAM-04</t>
  </si>
  <si>
    <t>GK-Rental-04</t>
  </si>
  <si>
    <t>GST/23-23/RENT/005</t>
  </si>
  <si>
    <t>23-24/005</t>
  </si>
  <si>
    <t>HK-Rental-04</t>
  </si>
  <si>
    <t>04 CAM/2023-24</t>
  </si>
  <si>
    <t>BRB- Rental -04</t>
  </si>
  <si>
    <t>04/2023-2024</t>
  </si>
  <si>
    <t>IN2301000109</t>
  </si>
  <si>
    <t>IN2301000108</t>
  </si>
  <si>
    <t>SBER/23-24/11</t>
  </si>
  <si>
    <t>PVP-Rental -04</t>
  </si>
  <si>
    <t>PSPLJ/1784/23-24</t>
  </si>
  <si>
    <t>WTCB/2023001466</t>
  </si>
  <si>
    <t>WTCB/2023001467</t>
  </si>
  <si>
    <t>WTCB/2023001470</t>
  </si>
  <si>
    <t>WTCB/2023001471</t>
  </si>
  <si>
    <t>WTCB/2023001469</t>
  </si>
  <si>
    <t>MS/0243/23-24</t>
  </si>
  <si>
    <t>PSPLJ/1937/23-24</t>
  </si>
  <si>
    <t>CSS/2023-24/2140</t>
  </si>
  <si>
    <t>IS/197</t>
  </si>
  <si>
    <t>MS/0244/23-24</t>
  </si>
  <si>
    <t>MS/0242/23-24</t>
  </si>
  <si>
    <t>PSPLJ/2135/23-24</t>
  </si>
  <si>
    <t>PSPLJ/2148/23-24</t>
  </si>
  <si>
    <t>A 228</t>
  </si>
  <si>
    <t>0884/23-24</t>
  </si>
  <si>
    <t>OOPL/2023-24/247</t>
  </si>
  <si>
    <t>KRL/23-24/43</t>
  </si>
  <si>
    <t>D/23-24GST-099</t>
  </si>
  <si>
    <t>MFMS/292/23-24</t>
  </si>
  <si>
    <t>GSF/23-24/95</t>
  </si>
  <si>
    <t>BM2427I006907910</t>
  </si>
  <si>
    <t>WTCB/2023002267</t>
  </si>
  <si>
    <t>WTCB/2023002268</t>
  </si>
  <si>
    <t>WTCB/2023002269</t>
  </si>
  <si>
    <t>WTCB/2023002270</t>
  </si>
  <si>
    <t>WTCB/2023002271</t>
  </si>
  <si>
    <t>WTCB/2023002272</t>
  </si>
  <si>
    <t>WTCB/2023002273</t>
  </si>
  <si>
    <t>WTCB/2023002601</t>
  </si>
  <si>
    <t>WTCB/2023002602</t>
  </si>
  <si>
    <t>WTCB/2023002603</t>
  </si>
  <si>
    <t>WTCB/2023002604</t>
  </si>
  <si>
    <t>WTCB/2023002605</t>
  </si>
  <si>
    <t>WTCB/2023002606</t>
  </si>
  <si>
    <t>WTCB/2023002607</t>
  </si>
  <si>
    <t xml:space="preserve">Chair Purchase For Higher Management </t>
  </si>
  <si>
    <t xml:space="preserve">Photo frame Digital </t>
  </si>
  <si>
    <t xml:space="preserve">Steel Plate Purchase </t>
  </si>
  <si>
    <t>IN2301000129</t>
  </si>
  <si>
    <t>IN2301000128</t>
  </si>
  <si>
    <t>GK-CAM-05</t>
  </si>
  <si>
    <t>GK-Rental -05</t>
  </si>
  <si>
    <t>HK-Rental-05</t>
  </si>
  <si>
    <t>GST/23-23/RENT/006</t>
  </si>
  <si>
    <t>BRB-Rental-05</t>
  </si>
  <si>
    <t>05/2023-2024</t>
  </si>
  <si>
    <t>05 CAM/2023-24</t>
  </si>
  <si>
    <t>SBER/23-24/14</t>
  </si>
  <si>
    <t>WTCB/2023001958</t>
  </si>
  <si>
    <t>WTCB/2023001957</t>
  </si>
  <si>
    <t>WTCB/2023001956</t>
  </si>
  <si>
    <t>WTCB/2023001954</t>
  </si>
  <si>
    <t>TK/2023-24/01405</t>
  </si>
  <si>
    <t>PSPLJ/2288/23-24</t>
  </si>
  <si>
    <t>IS/227</t>
  </si>
  <si>
    <t>PVP-Rental -05</t>
  </si>
  <si>
    <t>GST676</t>
  </si>
  <si>
    <t>CO1000956</t>
  </si>
  <si>
    <t>CSS/2023-24/2553</t>
  </si>
  <si>
    <t>WHIL/19/23-24</t>
  </si>
  <si>
    <t>GSF/23-24/116</t>
  </si>
  <si>
    <t>OOPL/2023-24/334</t>
  </si>
  <si>
    <t>MFMS/374/23-24</t>
  </si>
  <si>
    <t>01076/23-24</t>
  </si>
  <si>
    <t>MS/0323/23-24</t>
  </si>
  <si>
    <t>MS/0322/23-24</t>
  </si>
  <si>
    <t>KRL/23-24/56</t>
  </si>
  <si>
    <t>D/23-24GST-133</t>
  </si>
  <si>
    <t>J1417</t>
  </si>
  <si>
    <t>BM2427I008588614</t>
  </si>
  <si>
    <t>WTCB/2023002744</t>
  </si>
  <si>
    <t>WTCB/2023002745</t>
  </si>
  <si>
    <t>WTCB/2023002746</t>
  </si>
  <si>
    <t>WTCB/2023002747</t>
  </si>
  <si>
    <t>WTCB/2023002748</t>
  </si>
  <si>
    <t>WTCB/2023002749</t>
  </si>
  <si>
    <t>WTCB/2023002750</t>
  </si>
  <si>
    <t>WTCB/2023002871</t>
  </si>
  <si>
    <t>WTCB/2023002872</t>
  </si>
  <si>
    <t>WTCB/2023002873</t>
  </si>
  <si>
    <t>WTCB/2023002874</t>
  </si>
  <si>
    <t>WTCB/2023002875</t>
  </si>
  <si>
    <t>WTCB/2023002876</t>
  </si>
  <si>
    <t>WTCB/2023002877</t>
  </si>
  <si>
    <t>Celling Fan Purchase</t>
  </si>
  <si>
    <t>Extra Work Staion</t>
  </si>
  <si>
    <t>WTCB/2023002423</t>
  </si>
  <si>
    <t>WTCB/2023002424</t>
  </si>
  <si>
    <t>WTCB/2023002426</t>
  </si>
  <si>
    <t>WTCB/2023002427</t>
  </si>
  <si>
    <t>WTCB/2023002428</t>
  </si>
  <si>
    <t>SBER/23-24/17</t>
  </si>
  <si>
    <t>GK-Rental -06</t>
  </si>
  <si>
    <t>HK-Rental-06</t>
  </si>
  <si>
    <t>GK-CAM-06</t>
  </si>
  <si>
    <t>IN2301000153</t>
  </si>
  <si>
    <t>IN2301000154</t>
  </si>
  <si>
    <t>06/2023-2024</t>
  </si>
  <si>
    <t>06 CAM/2023-24</t>
  </si>
  <si>
    <t>BRB-Rental-06</t>
  </si>
  <si>
    <t>23-24/007</t>
  </si>
  <si>
    <t>GST/23-23/RENT/007</t>
  </si>
  <si>
    <t>IS/287</t>
  </si>
  <si>
    <t>PVP-Rental -06</t>
  </si>
  <si>
    <t>PSPLJ/3091/23-24</t>
  </si>
  <si>
    <t>23-24/9005</t>
  </si>
  <si>
    <t>01390/23-24</t>
  </si>
  <si>
    <t>PSPLJ/3298/23-24</t>
  </si>
  <si>
    <t>MS/0392/23-24</t>
  </si>
  <si>
    <t>MS/0393/23-24</t>
  </si>
  <si>
    <t>MS/0394/23-24</t>
  </si>
  <si>
    <t>MS/0391/23-24</t>
  </si>
  <si>
    <t>MS/0405/23-24</t>
  </si>
  <si>
    <t>GSF/23-24/140</t>
  </si>
  <si>
    <t>OOPL/2023-24/412</t>
  </si>
  <si>
    <t>MFMS/457/23-24</t>
  </si>
  <si>
    <t>KRL/23-24/66</t>
  </si>
  <si>
    <t>BM2427I010223792</t>
  </si>
  <si>
    <t>D/23-24GST-162</t>
  </si>
  <si>
    <t>WTCB/2023003350</t>
  </si>
  <si>
    <t>WTCB/2023003351</t>
  </si>
  <si>
    <t>WTCB/2023003352</t>
  </si>
  <si>
    <t>WTCB/2023003353</t>
  </si>
  <si>
    <t>WTCB/2023003354</t>
  </si>
  <si>
    <t>WTCB/2023003355</t>
  </si>
  <si>
    <t>WTCB/2023003356</t>
  </si>
  <si>
    <t>WTCB/2023003213</t>
  </si>
  <si>
    <t>WTCB/2023003214</t>
  </si>
  <si>
    <t>WTCB/2023003215</t>
  </si>
  <si>
    <t>WTCB/2023003216</t>
  </si>
  <si>
    <t>WTCB/2023003217</t>
  </si>
  <si>
    <t>WTCB/2023003218</t>
  </si>
  <si>
    <t>WTCB/2023003219</t>
  </si>
  <si>
    <t>South Africa RNR Certificate Printing</t>
  </si>
  <si>
    <t>South Africa Biomatric Machine Purchase</t>
  </si>
  <si>
    <t>Anniversary Banner Printing</t>
  </si>
  <si>
    <t>Desk Mat Purchase</t>
  </si>
  <si>
    <t>GK-Rental -07</t>
  </si>
  <si>
    <t>HK-Rental-07</t>
  </si>
  <si>
    <t>GK-CAM-07</t>
  </si>
  <si>
    <t>07/2023-2024</t>
  </si>
  <si>
    <t>BRB-Rental-07</t>
  </si>
  <si>
    <t>23/24-08</t>
  </si>
  <si>
    <t>GST /23-24</t>
  </si>
  <si>
    <t>001/2023-24</t>
  </si>
  <si>
    <t>159/2023-24</t>
  </si>
  <si>
    <t>07 CAM/2023-24</t>
  </si>
  <si>
    <t>SBER/23-24/21</t>
  </si>
  <si>
    <t>IN2301000181</t>
  </si>
  <si>
    <t>IN2301000182</t>
  </si>
  <si>
    <t>PVP-Rental -07</t>
  </si>
  <si>
    <t>WTCB/2023003036</t>
  </si>
  <si>
    <t>WTCB/2023003037</t>
  </si>
  <si>
    <t>WTCB/2023003039</t>
  </si>
  <si>
    <t>WTCB/2023003040</t>
  </si>
  <si>
    <t>WTCB/2023003041</t>
  </si>
  <si>
    <t>PSPLJ/3523/23-24</t>
  </si>
  <si>
    <t>PSPLJ/3580/23-24</t>
  </si>
  <si>
    <t>IS/356</t>
  </si>
  <si>
    <t>PSPLJ/3677/23-24</t>
  </si>
  <si>
    <t>SBOB-322494</t>
  </si>
  <si>
    <t>SBOB-322495</t>
  </si>
  <si>
    <t>SBOB-322496</t>
  </si>
  <si>
    <t>PSPLJ/3820/23-24</t>
  </si>
  <si>
    <t>PSPLJ/3821/23-24</t>
  </si>
  <si>
    <t>PSPLJ/3826/23-24</t>
  </si>
  <si>
    <t>MS/0479/23-24</t>
  </si>
  <si>
    <t>IFFS/C-180</t>
  </si>
  <si>
    <t>2023/24-273</t>
  </si>
  <si>
    <t>KRL/23-24/72</t>
  </si>
  <si>
    <t>KRL/23-24/78</t>
  </si>
  <si>
    <t>MS/0468/23-24</t>
  </si>
  <si>
    <t>MS/0470/23-24</t>
  </si>
  <si>
    <t>01642/23-24</t>
  </si>
  <si>
    <t>MS/0469/23-24</t>
  </si>
  <si>
    <t>OOPL/2023-24/505</t>
  </si>
  <si>
    <t>GSF/23-24/168</t>
  </si>
  <si>
    <t>MFMS/548/23-24</t>
  </si>
  <si>
    <t>BM2427I012051779</t>
  </si>
  <si>
    <t>WTCB/2023003828</t>
  </si>
  <si>
    <t>WTCB/2023003829</t>
  </si>
  <si>
    <t>WTCB/2023003830</t>
  </si>
  <si>
    <t>WTCB/2023003831</t>
  </si>
  <si>
    <t>WTCB/2023003832</t>
  </si>
  <si>
    <t>WTCB/2023003833</t>
  </si>
  <si>
    <t>WTCB/2023003834</t>
  </si>
  <si>
    <t>WTCB/2023003687</t>
  </si>
  <si>
    <t>WTCB/2023003688</t>
  </si>
  <si>
    <t>WTCB/2023003689</t>
  </si>
  <si>
    <t>WTCB/2023003690</t>
  </si>
  <si>
    <t>WTCB/2023003691</t>
  </si>
  <si>
    <t>WTCB/2023003692</t>
  </si>
  <si>
    <t>WTCB/2023003693</t>
  </si>
  <si>
    <t>All Office Glass Door Mainteance</t>
  </si>
  <si>
    <t>A3 Size Banner Printing</t>
  </si>
  <si>
    <t>A1 &amp; A2 Size Sample Printin</t>
  </si>
  <si>
    <t>NEW LED Purchase</t>
  </si>
  <si>
    <t>A2 Size Digital Printing</t>
  </si>
  <si>
    <t>Soft Board Purchase</t>
  </si>
  <si>
    <t>Fire Extinguisher Refilling</t>
  </si>
  <si>
    <t>2023/2024/215</t>
  </si>
  <si>
    <t>SBER/23-24/23</t>
  </si>
  <si>
    <t>GK-Rental -08</t>
  </si>
  <si>
    <t>HK-Rental-08</t>
  </si>
  <si>
    <t>GK-CAM-08</t>
  </si>
  <si>
    <t>IN2301000211</t>
  </si>
  <si>
    <t>IN2301000212</t>
  </si>
  <si>
    <t>08/2023-2024</t>
  </si>
  <si>
    <t>08 CAM/2023-24</t>
  </si>
  <si>
    <t>BRB-Rental-08</t>
  </si>
  <si>
    <t>PVP-Rental -08</t>
  </si>
  <si>
    <t>161/2023-24</t>
  </si>
  <si>
    <t>002/2023-24</t>
  </si>
  <si>
    <t>CI/23-24/1487</t>
  </si>
  <si>
    <t>WTCB/2023003521</t>
  </si>
  <si>
    <t>WTCB/2023003522</t>
  </si>
  <si>
    <t>WTCB/2023003524</t>
  </si>
  <si>
    <t>WTCB/2023003525</t>
  </si>
  <si>
    <t>WTCB/2023003526</t>
  </si>
  <si>
    <t>PSPLJ/4197/23-24</t>
  </si>
  <si>
    <t>PSPLJ/4410/23-24</t>
  </si>
  <si>
    <t>KRL/23-24-91</t>
  </si>
  <si>
    <t>KRL/23-24-92</t>
  </si>
  <si>
    <t>KRL/23-24-988</t>
  </si>
  <si>
    <t>OOPL/2023-24/603</t>
  </si>
  <si>
    <t>MFMS/617/23-24</t>
  </si>
  <si>
    <t>GSF/23-24/195</t>
  </si>
  <si>
    <t>01864/23-24</t>
  </si>
  <si>
    <t>MS/0552/23-24</t>
  </si>
  <si>
    <t>MS/0553/23-24</t>
  </si>
  <si>
    <t>MS/0554/23-24</t>
  </si>
  <si>
    <t>BM2427I013820721</t>
  </si>
  <si>
    <t>WTCB/2023004313</t>
  </si>
  <si>
    <t>WTCB/2023004314</t>
  </si>
  <si>
    <t>WTCB/2023004315</t>
  </si>
  <si>
    <t>WTCB/2023004316</t>
  </si>
  <si>
    <t>WTCB/2023004317</t>
  </si>
  <si>
    <t>WTCB/2023004318</t>
  </si>
  <si>
    <t>WTCB/2023004319</t>
  </si>
  <si>
    <t>WTCB/2023004172</t>
  </si>
  <si>
    <t>WTCB/2023004173</t>
  </si>
  <si>
    <t>WTCB/2023004174</t>
  </si>
  <si>
    <t>WTCB/2023004175</t>
  </si>
  <si>
    <t>WTCB/2023004176</t>
  </si>
  <si>
    <t>WTCB/2023004177</t>
  </si>
  <si>
    <t>WTCB/2023004178</t>
  </si>
  <si>
    <t>LED Stand Purchase</t>
  </si>
  <si>
    <t>Ladder Purchase</t>
  </si>
  <si>
    <t>A2 Size &amp; Men's Day Digital Printing Charge</t>
  </si>
  <si>
    <t>PSPLJ/4453/23-24</t>
  </si>
  <si>
    <t>PSPLJ/4558/23-24</t>
  </si>
  <si>
    <t>PSPLJ/4597/23-24</t>
  </si>
  <si>
    <t>SBER/23-24/26</t>
  </si>
  <si>
    <t>GK-Rental-09</t>
  </si>
  <si>
    <t>HK-Rental-09</t>
  </si>
  <si>
    <t>GK-CAM-09</t>
  </si>
  <si>
    <t>IN2301000238</t>
  </si>
  <si>
    <t>IN2301000239</t>
  </si>
  <si>
    <t>09/2023-2024</t>
  </si>
  <si>
    <t>09 CAM/2023-24</t>
  </si>
  <si>
    <t>BRB-Rental-09</t>
  </si>
  <si>
    <t>PVP-Rental -09</t>
  </si>
  <si>
    <t>169/2023-24</t>
  </si>
  <si>
    <t>003/2023-24</t>
  </si>
  <si>
    <t>WTCB/2023004005</t>
  </si>
  <si>
    <t>WTCB/2023004006</t>
  </si>
  <si>
    <t>WTCB/2023004008</t>
  </si>
  <si>
    <t>WTCB/2023004009</t>
  </si>
  <si>
    <t>WTCB/2023004010</t>
  </si>
  <si>
    <t>IS/461</t>
  </si>
  <si>
    <t>PSPLJ/4734/23-24</t>
  </si>
  <si>
    <t>PSPLJ/4769/23-24</t>
  </si>
  <si>
    <t>BM2427I015546681</t>
  </si>
  <si>
    <t>GSF/23-24/223</t>
  </si>
  <si>
    <t>OOPL/2023-24/706</t>
  </si>
  <si>
    <t>MFMS/703/23-24</t>
  </si>
  <si>
    <t>02093/23-24</t>
  </si>
  <si>
    <t>KRL/23-24-101</t>
  </si>
  <si>
    <t>KRL/23-24-108</t>
  </si>
  <si>
    <t>MS/0625/23-24</t>
  </si>
  <si>
    <t>MS/0626/23-24</t>
  </si>
  <si>
    <t>MS/0627/23-24</t>
  </si>
  <si>
    <t>WTCB/2023004784</t>
  </si>
  <si>
    <t>WTCB/2023004785</t>
  </si>
  <si>
    <t>WTCB/2023004786</t>
  </si>
  <si>
    <t>WTCB/2023004787</t>
  </si>
  <si>
    <t>WTCB/2023004788</t>
  </si>
  <si>
    <t>WTCB/2023004789</t>
  </si>
  <si>
    <t>WTCB/2023004790</t>
  </si>
  <si>
    <t>WTCB/2023004642</t>
  </si>
  <si>
    <t>WTCB/2023004643</t>
  </si>
  <si>
    <t>WTCB/2023004644</t>
  </si>
  <si>
    <t>WTCB/2023004645</t>
  </si>
  <si>
    <t>WTCB/2023004646</t>
  </si>
  <si>
    <t>WTCB/2023004647</t>
  </si>
  <si>
    <t>WTCB/2023004648</t>
  </si>
  <si>
    <t>Hiriing Banner Printing</t>
  </si>
  <si>
    <t xml:space="preserve">Digital Watch SS Name Plate </t>
  </si>
  <si>
    <t>NO INVOICE NO.</t>
  </si>
  <si>
    <t>WTCB/2023000075</t>
  </si>
  <si>
    <t>WTCB/2023000074</t>
  </si>
  <si>
    <t>WTCB/2023000073</t>
  </si>
  <si>
    <t>WTCB/2023000072</t>
  </si>
  <si>
    <t>WTCB/2023000071</t>
  </si>
  <si>
    <t>WTCB/2023000070</t>
  </si>
  <si>
    <t>000001971326270'</t>
  </si>
  <si>
    <t>000001971583461'</t>
  </si>
  <si>
    <t>J190/2</t>
  </si>
  <si>
    <t xml:space="preserve"> 000001976134843'</t>
  </si>
  <si>
    <t>O-03/23-24</t>
  </si>
  <si>
    <t>R-09/23-24</t>
  </si>
  <si>
    <t>MS/0030/23-24</t>
  </si>
  <si>
    <t>MFMS/039/23-24</t>
  </si>
  <si>
    <t>KRL/23-24/1</t>
  </si>
  <si>
    <t>KRL/23-24/3</t>
  </si>
  <si>
    <t>D/23-24GST-018</t>
  </si>
  <si>
    <t>GSF/23-24/21</t>
  </si>
  <si>
    <t xml:space="preserve"> 000001989585082'</t>
  </si>
  <si>
    <t>BM24271002212518</t>
  </si>
  <si>
    <t>WTCB/2023000712</t>
  </si>
  <si>
    <t>WTCB/2023000713</t>
  </si>
  <si>
    <t>WTCB/2023000714</t>
  </si>
  <si>
    <t>WTCB/2023000715</t>
  </si>
  <si>
    <t>WTCB/2023000716</t>
  </si>
  <si>
    <t>WTCB/2023000717</t>
  </si>
  <si>
    <t>WTCB/2023000860</t>
  </si>
  <si>
    <t>WTCB/2023000861</t>
  </si>
  <si>
    <t>WTCB/2023000862</t>
  </si>
  <si>
    <t>WTCB/2023000863</t>
  </si>
  <si>
    <t>WTCB/2023000864</t>
  </si>
  <si>
    <t>WTCB/2023000865</t>
  </si>
  <si>
    <t>ID CARD PRINTING</t>
  </si>
  <si>
    <t>XDBS Petty Cash Expenses</t>
  </si>
  <si>
    <t>WTCB/2023000550</t>
  </si>
  <si>
    <t>WTCB/2023000551</t>
  </si>
  <si>
    <t>WTCB/2023000552</t>
  </si>
  <si>
    <t>O-05/23-24</t>
  </si>
  <si>
    <t>R-11/23-24</t>
  </si>
  <si>
    <t>J449/3</t>
  </si>
  <si>
    <t xml:space="preserve"> 000002014352531'</t>
  </si>
  <si>
    <t>MS/0102/23-24</t>
  </si>
  <si>
    <t>D/23-24GST-038</t>
  </si>
  <si>
    <t>MFMS/122/23-24</t>
  </si>
  <si>
    <t>KRL/23-24/12</t>
  </si>
  <si>
    <t>KRL/23-24/13</t>
  </si>
  <si>
    <t>GSF/23-24/49</t>
  </si>
  <si>
    <t xml:space="preserve"> 000002026526162'</t>
  </si>
  <si>
    <t>BM24271003825260</t>
  </si>
  <si>
    <t>WTCB/2023001182</t>
  </si>
  <si>
    <t>WTCB/2023001183</t>
  </si>
  <si>
    <t>WTCB/2023001184</t>
  </si>
  <si>
    <t>WTCB/2023001328</t>
  </si>
  <si>
    <t>WTCB/2023001329</t>
  </si>
  <si>
    <t>WTCB/2023001330</t>
  </si>
  <si>
    <t>RS-Rental-03</t>
  </si>
  <si>
    <t>PS-Rental-03</t>
  </si>
  <si>
    <t>WTCB/2023001020</t>
  </si>
  <si>
    <t>WTCB/2023001019</t>
  </si>
  <si>
    <t>WTCB/2023001018</t>
  </si>
  <si>
    <t>R-14/23-24</t>
  </si>
  <si>
    <t>O-07/23-24</t>
  </si>
  <si>
    <t>KFL/23-24/006</t>
  </si>
  <si>
    <t>000002043377228'</t>
  </si>
  <si>
    <t>000002043697791'</t>
  </si>
  <si>
    <t>000002047753563'</t>
  </si>
  <si>
    <t>J758/2</t>
  </si>
  <si>
    <t>D/23-24GST-076</t>
  </si>
  <si>
    <t>MFMS/231/23-24</t>
  </si>
  <si>
    <t>GSF/23-24/72</t>
  </si>
  <si>
    <t>KRL/23-24/32</t>
  </si>
  <si>
    <t>KRL/23-24/25</t>
  </si>
  <si>
    <t>KRL/23-24/24</t>
  </si>
  <si>
    <t>KRL/23-24/23</t>
  </si>
  <si>
    <t>KRL/23-24/21</t>
  </si>
  <si>
    <t>MS/0186/23-24</t>
  </si>
  <si>
    <t xml:space="preserve"> 000002060208656'</t>
  </si>
  <si>
    <t>BM24271005537948</t>
  </si>
  <si>
    <t>WTCB/2023001651</t>
  </si>
  <si>
    <t>WTCB/2023001652</t>
  </si>
  <si>
    <t>WTCB/2023001653</t>
  </si>
  <si>
    <t>WTCB/2023001796</t>
  </si>
  <si>
    <t>WTCB/2023001797</t>
  </si>
  <si>
    <t>WTCB/2023001798</t>
  </si>
  <si>
    <t>VILLA ONE CLEANING SERVICES</t>
  </si>
  <si>
    <t>RS-Rental-04</t>
  </si>
  <si>
    <t>PS-Rental-04</t>
  </si>
  <si>
    <t>J841/3</t>
  </si>
  <si>
    <t>O-09/23-24</t>
  </si>
  <si>
    <t>R-19/23-24</t>
  </si>
  <si>
    <t>WTCB/2023001474</t>
  </si>
  <si>
    <t>WTCB/2023001473</t>
  </si>
  <si>
    <t>WTCB/2023001472</t>
  </si>
  <si>
    <t>J927/2</t>
  </si>
  <si>
    <t>000002076675419'</t>
  </si>
  <si>
    <t>000002077548105'</t>
  </si>
  <si>
    <t>000002081426250'</t>
  </si>
  <si>
    <t>MS/0245/23-24</t>
  </si>
  <si>
    <t>000002094548454'</t>
  </si>
  <si>
    <t>GSF/23-24/93</t>
  </si>
  <si>
    <t>MFMS/291/23-24</t>
  </si>
  <si>
    <t>D/23-24GST-100</t>
  </si>
  <si>
    <t>KRL/23-24/42</t>
  </si>
  <si>
    <t>BM2427I007319969</t>
  </si>
  <si>
    <t>WTCB/2023002274</t>
  </si>
  <si>
    <t>WTCB/2023002275</t>
  </si>
  <si>
    <t>WTCB/2023002276</t>
  </si>
  <si>
    <t>WTCB/2023002608</t>
  </si>
  <si>
    <t>WTCB/2023002609</t>
  </si>
  <si>
    <t>WTCB/2023002610</t>
  </si>
  <si>
    <t>RS-Rental-05</t>
  </si>
  <si>
    <t>PS-Rental-05</t>
  </si>
  <si>
    <t>WTCB/2023001959</t>
  </si>
  <si>
    <t>WTCB/2023001960</t>
  </si>
  <si>
    <t>WTCB/2023001461</t>
  </si>
  <si>
    <t>O-12/23-24</t>
  </si>
  <si>
    <t>R-27/23-24</t>
  </si>
  <si>
    <t>000002116322703'</t>
  </si>
  <si>
    <t>000002116706868'</t>
  </si>
  <si>
    <t>000002121236279'</t>
  </si>
  <si>
    <t>000002132850611'</t>
  </si>
  <si>
    <t>GSF/23-24/114</t>
  </si>
  <si>
    <t>MFMS/373/23-24</t>
  </si>
  <si>
    <t>KRL/23-24/46</t>
  </si>
  <si>
    <t>KRL/23-24/47</t>
  </si>
  <si>
    <t>KRL/23-24/48</t>
  </si>
  <si>
    <t>KRL/23-24/55</t>
  </si>
  <si>
    <t>D/23-24GST-134</t>
  </si>
  <si>
    <t>BM2427I008973777</t>
  </si>
  <si>
    <t>WTCB/2023002751</t>
  </si>
  <si>
    <t>WTCB/2023002752</t>
  </si>
  <si>
    <t>WTCB/2023002753</t>
  </si>
  <si>
    <t>WTCB/2023002878</t>
  </si>
  <si>
    <t>WTCB/2023002879</t>
  </si>
  <si>
    <t>WTCB/2023002880</t>
  </si>
  <si>
    <t>000002166986191'</t>
  </si>
  <si>
    <t>RS-Rental-06</t>
  </si>
  <si>
    <t>PS-Rental-06</t>
  </si>
  <si>
    <t>KRL/23-24/57</t>
  </si>
  <si>
    <t>WTCB/2023002429</t>
  </si>
  <si>
    <t>WTCB/2023002430</t>
  </si>
  <si>
    <t>WTCB/2023002431</t>
  </si>
  <si>
    <t>R-30/23-24</t>
  </si>
  <si>
    <t>O-14/23-24</t>
  </si>
  <si>
    <t>000002150437254'</t>
  </si>
  <si>
    <t>000002150777959'</t>
  </si>
  <si>
    <t>000002155323309'</t>
  </si>
  <si>
    <t>MS/0395/23-24</t>
  </si>
  <si>
    <t>MS/0396/23-24</t>
  </si>
  <si>
    <t>GSF/23-24/138</t>
  </si>
  <si>
    <t>MFMS/456/23-24</t>
  </si>
  <si>
    <t>KRL/23-24/65</t>
  </si>
  <si>
    <t>KRL/23-24/59</t>
  </si>
  <si>
    <t>D/23-24GST-163</t>
  </si>
  <si>
    <t>BM2427I0106673064</t>
  </si>
  <si>
    <t>WTCB/2023003357</t>
  </si>
  <si>
    <t>WTCB/2023003358</t>
  </si>
  <si>
    <t>WTCB/2023003359</t>
  </si>
  <si>
    <t>WTCB/2023003220</t>
  </si>
  <si>
    <t>WTCB/2023003221</t>
  </si>
  <si>
    <t>WTCB/2023003222</t>
  </si>
  <si>
    <t>MS/0439/23-24</t>
  </si>
  <si>
    <t>PS-Rental-07</t>
  </si>
  <si>
    <t>RS-Rental-07</t>
  </si>
  <si>
    <t>R-35/23-24</t>
  </si>
  <si>
    <t>O-16/23-24</t>
  </si>
  <si>
    <t>WTCB/20230023042</t>
  </si>
  <si>
    <t>WTCB/20230023043</t>
  </si>
  <si>
    <t>WTCB/20230023044</t>
  </si>
  <si>
    <t>PSPLJ/3619/23-24</t>
  </si>
  <si>
    <t>GSF/23-24/166</t>
  </si>
  <si>
    <t>RMS-19-OCT-23</t>
  </si>
  <si>
    <t>2023/24-274</t>
  </si>
  <si>
    <t>KRL/23-24/77</t>
  </si>
  <si>
    <t>KRL/23-24/71</t>
  </si>
  <si>
    <t>KRL/23-24/70</t>
  </si>
  <si>
    <t>MS/0473/23-24</t>
  </si>
  <si>
    <t>BM2427I012474813</t>
  </si>
  <si>
    <t>000002188841802'</t>
  </si>
  <si>
    <t>000002189182959'</t>
  </si>
  <si>
    <t>000002193737972'</t>
  </si>
  <si>
    <t>0000022053633551'</t>
  </si>
  <si>
    <t>WTCB/2023003535</t>
  </si>
  <si>
    <t>WTCB/2023003536</t>
  </si>
  <si>
    <t>WTCB/2023003537</t>
  </si>
  <si>
    <t>WTCB/2023003694</t>
  </si>
  <si>
    <t>WTCB/2023003695</t>
  </si>
  <si>
    <t>WTCB/2023003696</t>
  </si>
  <si>
    <t xml:space="preserve">Letterhead Printing </t>
  </si>
  <si>
    <t>TXA23-21203</t>
  </si>
  <si>
    <t>PS-Rental-08</t>
  </si>
  <si>
    <t>RS-Rental-08</t>
  </si>
  <si>
    <t>R-37/23-24</t>
  </si>
  <si>
    <t>O-20/23-24</t>
  </si>
  <si>
    <t>WTCB/2023003527</t>
  </si>
  <si>
    <t>WTCB/2023003528</t>
  </si>
  <si>
    <t>WTCB/2023003529</t>
  </si>
  <si>
    <t>000002223763544'</t>
  </si>
  <si>
    <t>000002224016270'</t>
  </si>
  <si>
    <t>000002228686382'</t>
  </si>
  <si>
    <t>000002240360408'</t>
  </si>
  <si>
    <t>GSF/23-24/193</t>
  </si>
  <si>
    <t>RMS-36-Nov-23</t>
  </si>
  <si>
    <t>KRL/23-24/87</t>
  </si>
  <si>
    <t>KRL/23-24/90</t>
  </si>
  <si>
    <t>KRL/23-24/93</t>
  </si>
  <si>
    <t>KRL/23-24/81</t>
  </si>
  <si>
    <t>MS/0551/23-24</t>
  </si>
  <si>
    <t>BM2427I014266255</t>
  </si>
  <si>
    <t>WTCB/2023004320</t>
  </si>
  <si>
    <t>WTCB/2023004321</t>
  </si>
  <si>
    <t>WTCB/20230043222</t>
  </si>
  <si>
    <t>WTCB/2023004179</t>
  </si>
  <si>
    <t>WTCB/2023004180</t>
  </si>
  <si>
    <t>WTCB/2023004181</t>
  </si>
  <si>
    <t>Office Cab Innova Clutch Work</t>
  </si>
  <si>
    <t>PS-Rental-09</t>
  </si>
  <si>
    <t>RS-Rental-09</t>
  </si>
  <si>
    <t>R-41/23-24</t>
  </si>
  <si>
    <t>O-23/23-24</t>
  </si>
  <si>
    <t>WTCB/2023004011</t>
  </si>
  <si>
    <t>WTCB/2023004012</t>
  </si>
  <si>
    <t>WTCB/2023004013</t>
  </si>
  <si>
    <t>J2502</t>
  </si>
  <si>
    <t>J2638</t>
  </si>
  <si>
    <t>BM2427I015953831</t>
  </si>
  <si>
    <t>GSF/23-24/221</t>
  </si>
  <si>
    <t>RMS-27-Dec-23</t>
  </si>
  <si>
    <t>KRL/23-24/102</t>
  </si>
  <si>
    <t>KRL/23-24/105</t>
  </si>
  <si>
    <t>KRL/23-24/106</t>
  </si>
  <si>
    <t>KRL/23-24/109</t>
  </si>
  <si>
    <t>MS/0628/23-24</t>
  </si>
  <si>
    <t>WTCB/2023004791</t>
  </si>
  <si>
    <t>WTCB/2023004792</t>
  </si>
  <si>
    <t>WTCB/2023004793</t>
  </si>
  <si>
    <t>WTCB/2023004649</t>
  </si>
  <si>
    <t>WTCB/2023004650</t>
  </si>
  <si>
    <t>WTCB/2023004651</t>
  </si>
  <si>
    <t>Guesthouse Maintenance</t>
  </si>
  <si>
    <t>PSPLJ/404/24-25</t>
  </si>
  <si>
    <t>Notebook Digital A5 (Branded)</t>
  </si>
  <si>
    <t>IS/24-25/31</t>
  </si>
  <si>
    <t>IS/24-25/37</t>
  </si>
  <si>
    <t>Toner Cartridge</t>
  </si>
  <si>
    <t>Repairing &amp; Maintance Printer</t>
  </si>
  <si>
    <t>PSPLJ/289/24-25</t>
  </si>
  <si>
    <t>PSPLJ/436/24-25</t>
  </si>
  <si>
    <t>000002423309423'</t>
  </si>
  <si>
    <t>01'</t>
  </si>
  <si>
    <t>STT/24-25/043</t>
  </si>
  <si>
    <t>STT/24-25/042</t>
  </si>
  <si>
    <t>KRL/24-25/5</t>
  </si>
  <si>
    <t>KRL/24-25/10</t>
  </si>
  <si>
    <t>AFC/01</t>
  </si>
  <si>
    <t>MS/0029/24-25</t>
  </si>
  <si>
    <t>MS/0028/24-25</t>
  </si>
  <si>
    <t>BM2527I002397872</t>
  </si>
  <si>
    <t>GSF/24-25/22</t>
  </si>
  <si>
    <t>MFMS/0027/24-25</t>
  </si>
  <si>
    <t>207/24-25</t>
  </si>
  <si>
    <t>KRL/24-25/3</t>
  </si>
  <si>
    <t>IS/01</t>
  </si>
  <si>
    <t>GSF/24-25/19</t>
  </si>
  <si>
    <t>MS/0031/24-25</t>
  </si>
  <si>
    <t>MS/0032/24-25</t>
  </si>
  <si>
    <t>GSF/24-25/20</t>
  </si>
  <si>
    <t>3004-2024-KINGS-HK</t>
  </si>
  <si>
    <t>KRL-24-25-1</t>
  </si>
  <si>
    <t>MS/0035/24-25</t>
  </si>
  <si>
    <t>KRL-24-25-12</t>
  </si>
  <si>
    <t>KDM/01</t>
  </si>
  <si>
    <t>MS/0034/24-25</t>
  </si>
  <si>
    <t>KRL-24-25-13</t>
  </si>
  <si>
    <t>KF/01</t>
  </si>
  <si>
    <t>MS/0036/24-25</t>
  </si>
  <si>
    <t>GSF/24-25/26</t>
  </si>
  <si>
    <t>OOPL/2024-25/34</t>
  </si>
  <si>
    <t>MFMS/0024/24-25</t>
  </si>
  <si>
    <t>EC/24-25/040</t>
  </si>
  <si>
    <t>DG/24-25/035</t>
  </si>
  <si>
    <t>194/24-25</t>
  </si>
  <si>
    <t>STT/24-25/024</t>
  </si>
  <si>
    <t>KRL/24-25/9</t>
  </si>
  <si>
    <t>KRL/24-25/14</t>
  </si>
  <si>
    <t>KOS/01</t>
  </si>
  <si>
    <t>MS/0042/24-25</t>
  </si>
  <si>
    <t>MS/0041/24-25</t>
  </si>
  <si>
    <t>Digital Certificate Printing</t>
  </si>
  <si>
    <t>PSPLJ/170/24-25</t>
  </si>
  <si>
    <t>A4 Size Certificate Printing</t>
  </si>
  <si>
    <t>D/F/APR/24/01</t>
  </si>
  <si>
    <t>BM2527I001571050</t>
  </si>
  <si>
    <t>TSG-Rental-13</t>
  </si>
  <si>
    <t>J3668</t>
  </si>
  <si>
    <t>000002423120033'</t>
  </si>
  <si>
    <t>BM2527I001897465</t>
  </si>
  <si>
    <t>JC195</t>
  </si>
  <si>
    <t>JC268</t>
  </si>
  <si>
    <t>PS-Rental-01</t>
  </si>
  <si>
    <t>RS-Rental-01</t>
  </si>
  <si>
    <t>Vodafone-01</t>
  </si>
  <si>
    <t>000002405489157'</t>
  </si>
  <si>
    <t>000002405785371'</t>
  </si>
  <si>
    <t>000002407009156'</t>
  </si>
  <si>
    <t>BM2527I002397635</t>
  </si>
  <si>
    <t>UPS Shifting WTC to Omicron Office</t>
  </si>
  <si>
    <t>WTCB/2024000212</t>
  </si>
  <si>
    <t>WTCB/2024000362</t>
  </si>
  <si>
    <t>J3624</t>
  </si>
  <si>
    <t>KRL/24-25/15</t>
  </si>
  <si>
    <t>KR/01</t>
  </si>
  <si>
    <t>GSF/24-25/21</t>
  </si>
  <si>
    <t>KRLLP/01</t>
  </si>
  <si>
    <t>KCEMLLP-01</t>
  </si>
  <si>
    <t>MS/0043/24-25</t>
  </si>
  <si>
    <t>NLHPL-01</t>
  </si>
  <si>
    <t>KCOBPL-01</t>
  </si>
  <si>
    <t>GSF/24-25/24</t>
  </si>
  <si>
    <t>OOPL/2024-25/35</t>
  </si>
  <si>
    <t>MFMS/0026/24-25</t>
  </si>
  <si>
    <t>STT/24-25/045</t>
  </si>
  <si>
    <t>STT/24-25/044</t>
  </si>
  <si>
    <t>KRL/24-25/6</t>
  </si>
  <si>
    <t>OD/01</t>
  </si>
  <si>
    <t>ODM DIGITAL-01</t>
  </si>
  <si>
    <t>GSF-24-25-27</t>
  </si>
  <si>
    <t>OOPL/2024-25/36</t>
  </si>
  <si>
    <t>MFMS/0023/24-25</t>
  </si>
  <si>
    <t>193/24-25</t>
  </si>
  <si>
    <t>KRL/24-25-8</t>
  </si>
  <si>
    <t>KRL/24-25-16</t>
  </si>
  <si>
    <t>ODMS/01</t>
  </si>
  <si>
    <t>MS/0039/24-25</t>
  </si>
  <si>
    <t>MS/0040/24-25</t>
  </si>
  <si>
    <t>MS/0038/24-25</t>
  </si>
  <si>
    <t>ONDIRECT -01</t>
  </si>
  <si>
    <t>GSF-24-25-23</t>
  </si>
  <si>
    <t>OOPL/2024-25/37</t>
  </si>
  <si>
    <t>MFMS/0025/24-25</t>
  </si>
  <si>
    <t>KRL/24-25/4</t>
  </si>
  <si>
    <t>ODM/01</t>
  </si>
  <si>
    <t>ODM (I) -01</t>
  </si>
  <si>
    <t>QTS/01</t>
  </si>
  <si>
    <t>GSF-24-25-25</t>
  </si>
  <si>
    <t>RMS-28-April-2024</t>
  </si>
  <si>
    <t>KRL/24-25-7</t>
  </si>
  <si>
    <t>KRL/24-25-17</t>
  </si>
  <si>
    <t>KRL/24-25-18</t>
  </si>
  <si>
    <t>XDBS/01</t>
  </si>
  <si>
    <t>MS/0037/24-25</t>
  </si>
  <si>
    <t>XDBS-01</t>
  </si>
  <si>
    <t>KRL/24-25-2</t>
  </si>
  <si>
    <t>XKT/01</t>
  </si>
  <si>
    <t>XKTPL-01</t>
  </si>
  <si>
    <t>J2976</t>
  </si>
  <si>
    <t>WTCB/2024000264</t>
  </si>
  <si>
    <t>WTCB/2024000265</t>
  </si>
  <si>
    <t>WTCB/2024000266</t>
  </si>
  <si>
    <t>WTCB/2024000414</t>
  </si>
  <si>
    <t>WTCB/2024000415</t>
  </si>
  <si>
    <t>WTCB/2024000416</t>
  </si>
  <si>
    <t>WTCB/2023005585</t>
  </si>
  <si>
    <t>WTCB/2023005586</t>
  </si>
  <si>
    <t>WTCB/2023005587</t>
  </si>
  <si>
    <t>WTCB/2023005588</t>
  </si>
  <si>
    <t>WTCB/2023005589</t>
  </si>
  <si>
    <t>WTCB/2023005590</t>
  </si>
  <si>
    <t>WTCB/2023005591</t>
  </si>
  <si>
    <t>WTCB/2024000257</t>
  </si>
  <si>
    <t>WTCB/2024000258</t>
  </si>
  <si>
    <t>WTCB/2024000259</t>
  </si>
  <si>
    <t>WTCB/2024000260</t>
  </si>
  <si>
    <t>WTCB/2024000261</t>
  </si>
  <si>
    <t>WTCB/2024000262</t>
  </si>
  <si>
    <t>WTCB/2024000263</t>
  </si>
  <si>
    <t>WTCB/2024000407</t>
  </si>
  <si>
    <t>WTCB/2024000408</t>
  </si>
  <si>
    <t>WTCB/2024000409</t>
  </si>
  <si>
    <t>WTCB/2024000410</t>
  </si>
  <si>
    <t>WTCB/2024000411</t>
  </si>
  <si>
    <t>WTCB/2024000412</t>
  </si>
  <si>
    <t>WTCB/2024000413</t>
  </si>
  <si>
    <t>WTCB/2023005245</t>
  </si>
  <si>
    <t>WTCB/2023005552</t>
  </si>
  <si>
    <t>WTCB/2024000306</t>
  </si>
  <si>
    <t>WTCB/2024000307</t>
  </si>
  <si>
    <t>WTCB/2024000454</t>
  </si>
  <si>
    <t>WTCB/2024000455</t>
  </si>
  <si>
    <t>WTCB/2024000327</t>
  </si>
  <si>
    <t>WTCB/2024000475</t>
  </si>
  <si>
    <t>WTCB/2024000873</t>
  </si>
  <si>
    <t>WTCB/2024000729</t>
  </si>
  <si>
    <t>WTCB/2024000918</t>
  </si>
  <si>
    <t>WTCB/2024000919</t>
  </si>
  <si>
    <t>WTCB/2024000920</t>
  </si>
  <si>
    <t>WTCB/2024000921</t>
  </si>
  <si>
    <t>WTCB/2024000922</t>
  </si>
  <si>
    <t>WTCB/2024000923</t>
  </si>
  <si>
    <t>WTCB/2024000924</t>
  </si>
  <si>
    <t>WTCB/2024000774</t>
  </si>
  <si>
    <t>WTCB/2024000775</t>
  </si>
  <si>
    <t>WTCB/2024000776</t>
  </si>
  <si>
    <t>WTCB/2024000777</t>
  </si>
  <si>
    <t>WTCB/2024000778</t>
  </si>
  <si>
    <t>WTCB/2024000779</t>
  </si>
  <si>
    <t>WTCB/2024000780</t>
  </si>
  <si>
    <t>WTCB/2024000821</t>
  </si>
  <si>
    <t>WTCB/2024000822</t>
  </si>
  <si>
    <t>WTCB/2024000986</t>
  </si>
  <si>
    <t>WTCB/2024000842</t>
  </si>
  <si>
    <t>WTCB/2024000965</t>
  </si>
  <si>
    <t>WTCB/2024000966</t>
  </si>
  <si>
    <t>WTCB/2024000925</t>
  </si>
  <si>
    <t>WTCB/2024000926</t>
  </si>
  <si>
    <t>WTCB/2024000927</t>
  </si>
  <si>
    <t>WTCB/2024000781</t>
  </si>
  <si>
    <t>WTCB/2024000782</t>
  </si>
  <si>
    <t>WTCB/2024000783</t>
  </si>
  <si>
    <t>000002439000571'</t>
  </si>
  <si>
    <t>000002439000570'</t>
  </si>
  <si>
    <t>000002439000572'</t>
  </si>
  <si>
    <t>UPS AMC</t>
  </si>
  <si>
    <t>PSPLJ/549/24-25</t>
  </si>
  <si>
    <t>PSPLJ/597/24-25</t>
  </si>
  <si>
    <t>005(2024-25)</t>
  </si>
  <si>
    <t>24-25/K78</t>
  </si>
  <si>
    <t>MS/0071/24-25</t>
  </si>
  <si>
    <t>PSPLJ/779/24-25</t>
  </si>
  <si>
    <t>PSPLJ/780/24-25</t>
  </si>
  <si>
    <t>JC319</t>
  </si>
  <si>
    <t>CAM/24-25/415</t>
  </si>
  <si>
    <t>PR-AKGC-02</t>
  </si>
  <si>
    <t>5/24-25/55</t>
  </si>
  <si>
    <t>P2425/125750</t>
  </si>
  <si>
    <t>D-2024-25-02</t>
  </si>
  <si>
    <t>TSG-Rental-14</t>
  </si>
  <si>
    <t>SBER/24-25/4</t>
  </si>
  <si>
    <t>GK-Rental-2</t>
  </si>
  <si>
    <t>HK-Rental-2</t>
  </si>
  <si>
    <t>02/2024-2025</t>
  </si>
  <si>
    <t>02CAM/2024-2025</t>
  </si>
  <si>
    <t>RENT/24-25/02</t>
  </si>
  <si>
    <t>PVP-Rental -14</t>
  </si>
  <si>
    <t>210/2024-25</t>
  </si>
  <si>
    <t>008/2024-25</t>
  </si>
  <si>
    <t>PS-Rental-02</t>
  </si>
  <si>
    <t>RS-Rental-02</t>
  </si>
  <si>
    <t>R-13/24-25</t>
  </si>
  <si>
    <t>O-05/24-25</t>
  </si>
  <si>
    <t>WTCB/2024000555</t>
  </si>
  <si>
    <t>WTCB/2024000603</t>
  </si>
  <si>
    <t>WTCB/2024000604</t>
  </si>
  <si>
    <t>WTCB/2024000606</t>
  </si>
  <si>
    <t>WTCB/2024000607</t>
  </si>
  <si>
    <t>WTCB/2024000608</t>
  </si>
  <si>
    <t>WTCB/2024000609</t>
  </si>
  <si>
    <t>WTCB/2024000610</t>
  </si>
  <si>
    <t>WTCB/2024000611</t>
  </si>
  <si>
    <t>WTCB/2024000665</t>
  </si>
  <si>
    <t>WTCB/2024000666</t>
  </si>
  <si>
    <t>WTCB/2024000690</t>
  </si>
  <si>
    <t>EIPL24-25/168573</t>
  </si>
  <si>
    <t>PSPLJ/938/24-25</t>
  </si>
  <si>
    <t>JC409</t>
  </si>
  <si>
    <t>PSPLJ/984/24-25</t>
  </si>
  <si>
    <t>JC488</t>
  </si>
  <si>
    <t>JC490</t>
  </si>
  <si>
    <t>24-25/K92</t>
  </si>
  <si>
    <t>JC560</t>
  </si>
  <si>
    <t>GFSS/TI/24-25/023</t>
  </si>
  <si>
    <t>PNR-E-SIDA 206</t>
  </si>
  <si>
    <t>Vodafone-02</t>
  </si>
  <si>
    <t>BM2527I004124971</t>
  </si>
  <si>
    <t>BM2527I003716949</t>
  </si>
  <si>
    <t>BM2527I003363974</t>
  </si>
  <si>
    <t>ONDIRECT -02</t>
  </si>
  <si>
    <t>KCOBPL-02</t>
  </si>
  <si>
    <t>FDHLLP-01</t>
  </si>
  <si>
    <t>XDBS-02</t>
  </si>
  <si>
    <t>ODM DIGITAL-03</t>
  </si>
  <si>
    <t>AF-02</t>
  </si>
  <si>
    <t>KOS-02</t>
  </si>
  <si>
    <t>XKTPL-02</t>
  </si>
  <si>
    <t>BCTLLP-01</t>
  </si>
  <si>
    <t>NLHPL-02</t>
  </si>
  <si>
    <t>KFTPL-01</t>
  </si>
  <si>
    <t>KRLLP-01</t>
  </si>
  <si>
    <t>BM2527I004124931</t>
  </si>
  <si>
    <t>00000'2442515500</t>
  </si>
  <si>
    <t>000002457891186'</t>
  </si>
  <si>
    <t>000002458155044'</t>
  </si>
  <si>
    <t xml:space="preserve">000002458115195'
</t>
  </si>
  <si>
    <t>000002458115198'</t>
  </si>
  <si>
    <t>000002458115199'</t>
  </si>
  <si>
    <t>000002458115194'</t>
  </si>
  <si>
    <t>000002458115200'</t>
  </si>
  <si>
    <t>000002460750662'</t>
  </si>
  <si>
    <t>IS/24-25/61</t>
  </si>
  <si>
    <t>IS/24-25/67</t>
  </si>
  <si>
    <t>IS/24-25/45</t>
  </si>
  <si>
    <t>IS/24-25/51</t>
  </si>
  <si>
    <t>IS/24-25/43</t>
  </si>
  <si>
    <t>STT/24-25/173</t>
  </si>
  <si>
    <t>STT/24-25/172</t>
  </si>
  <si>
    <t>KRL/24-25/25</t>
  </si>
  <si>
    <t>KRL/24-25/33</t>
  </si>
  <si>
    <t>AFC/02</t>
  </si>
  <si>
    <t>D/24-25GST-048</t>
  </si>
  <si>
    <t>MS/0104/24-25</t>
  </si>
  <si>
    <t>MS/0105/24-25</t>
  </si>
  <si>
    <t>GSF/24-25/51</t>
  </si>
  <si>
    <t>MFMS/0094/24-25</t>
  </si>
  <si>
    <t>KRL/24-25/22</t>
  </si>
  <si>
    <t>IS/02</t>
  </si>
  <si>
    <t>D-24-25GST-043</t>
  </si>
  <si>
    <t>MS/0109/24-25</t>
  </si>
  <si>
    <t>WTCB/2024001341</t>
  </si>
  <si>
    <t>WTCB/2024001196</t>
  </si>
  <si>
    <t>GSF/24-25/48</t>
  </si>
  <si>
    <t>MS/0103/24-25</t>
  </si>
  <si>
    <t>MS/0102/24-25</t>
  </si>
  <si>
    <t>GSF/24-25-/49</t>
  </si>
  <si>
    <t>3105 2024-Kings-HK</t>
  </si>
  <si>
    <t>KRL/24-25/21</t>
  </si>
  <si>
    <t>MS/0106/24-25</t>
  </si>
  <si>
    <t>KDM/02</t>
  </si>
  <si>
    <t>KRL/24-25/30</t>
  </si>
  <si>
    <t>KRL/24-25/35</t>
  </si>
  <si>
    <t>KF/02</t>
  </si>
  <si>
    <t>GSF/24-25-/55</t>
  </si>
  <si>
    <t>OOPL/2024-25/115</t>
  </si>
  <si>
    <t>MFMS/0091/24-25</t>
  </si>
  <si>
    <t>WR/24-25/083</t>
  </si>
  <si>
    <t>EC/24-25/100</t>
  </si>
  <si>
    <t>DG/24-25/089</t>
  </si>
  <si>
    <t>202405451927846'</t>
  </si>
  <si>
    <t>VB-421/24-25</t>
  </si>
  <si>
    <t>STT/24-25/137</t>
  </si>
  <si>
    <t>KRL/24-25/29</t>
  </si>
  <si>
    <t>KRL/24-25/36</t>
  </si>
  <si>
    <t>KOS/02</t>
  </si>
  <si>
    <t>D/24-25GST-045</t>
  </si>
  <si>
    <t>MS/0098/24-25</t>
  </si>
  <si>
    <t>MS/0097/24-25</t>
  </si>
  <si>
    <t>KR/02</t>
  </si>
  <si>
    <t>D/24-25GST-052</t>
  </si>
  <si>
    <t>GSF/24-25/50</t>
  </si>
  <si>
    <t>KRLLP-02</t>
  </si>
  <si>
    <t>D/24-25GST/046</t>
  </si>
  <si>
    <t>KRL/24-25/34</t>
  </si>
  <si>
    <t>KOB/02</t>
  </si>
  <si>
    <t>KRL/24-25/37</t>
  </si>
  <si>
    <t>NLH/02</t>
  </si>
  <si>
    <t>GSF/24-25/53</t>
  </si>
  <si>
    <t>OOPL/2024-25/116</t>
  </si>
  <si>
    <t>MFMS/0093/24-25</t>
  </si>
  <si>
    <t>STT/24-25/171</t>
  </si>
  <si>
    <t>STT/24-25/170</t>
  </si>
  <si>
    <t>KRL/24-25/23</t>
  </si>
  <si>
    <t>OD/02</t>
  </si>
  <si>
    <t>D/24-25GST-47</t>
  </si>
  <si>
    <t>MS/0108/24-25</t>
  </si>
  <si>
    <t>WTCB/2024001433</t>
  </si>
  <si>
    <t>WTCB/2024001434</t>
  </si>
  <si>
    <t>WTCB/2024001288</t>
  </si>
  <si>
    <t>WTCB/2024001289</t>
  </si>
  <si>
    <t>GSF-24-25/52</t>
  </si>
  <si>
    <t>OOPL/2024-25/118</t>
  </si>
  <si>
    <t>MFMS/0092/24-25</t>
  </si>
  <si>
    <t>KRL/24-25/24</t>
  </si>
  <si>
    <t>ODM/02</t>
  </si>
  <si>
    <t>D/24-25GST-049</t>
  </si>
  <si>
    <t>WTCB/2024001454</t>
  </si>
  <si>
    <t>WTCB/2024001309</t>
  </si>
  <si>
    <t>GSF/24-25/56</t>
  </si>
  <si>
    <t>OOPL/2024-25/117</t>
  </si>
  <si>
    <t>MFMS/0090/24-25</t>
  </si>
  <si>
    <t>VB-420/24-25</t>
  </si>
  <si>
    <t>KRL/24-25/27</t>
  </si>
  <si>
    <t>KRL/24-25/39</t>
  </si>
  <si>
    <t>ODMS/02</t>
  </si>
  <si>
    <t>D/24-25GST-050</t>
  </si>
  <si>
    <t>MS/0096/24-25</t>
  </si>
  <si>
    <t>MS/0094/24-25</t>
  </si>
  <si>
    <t>MS/0095/24-25</t>
  </si>
  <si>
    <t>WTCB/2024001386</t>
  </si>
  <si>
    <t>WTCB/2024001387</t>
  </si>
  <si>
    <t>WTCB/2024001388</t>
  </si>
  <si>
    <t>WTCB/2024001389</t>
  </si>
  <si>
    <t>WTCB/2024001390</t>
  </si>
  <si>
    <t>WTCB/2024001391</t>
  </si>
  <si>
    <t>WTCB/2024001392</t>
  </si>
  <si>
    <t>WTCB/2024001241</t>
  </si>
  <si>
    <t>WTCB/2024001242</t>
  </si>
  <si>
    <t>WTCB/2024001243</t>
  </si>
  <si>
    <t>WTCB/2024001244</t>
  </si>
  <si>
    <t>WTCB/2024001245</t>
  </si>
  <si>
    <t>WTCB/2024001246</t>
  </si>
  <si>
    <t>WTCB/2024001247</t>
  </si>
  <si>
    <t>KRL/24-25/38</t>
  </si>
  <si>
    <t>QTS/02</t>
  </si>
  <si>
    <t>GSF-24-25/54</t>
  </si>
  <si>
    <t>RMS-8-June-2024</t>
  </si>
  <si>
    <t>KRL/24-25/28</t>
  </si>
  <si>
    <t>KRL/24-25/40</t>
  </si>
  <si>
    <t>KRL/24-25/31</t>
  </si>
  <si>
    <t>KRL/24-25/32</t>
  </si>
  <si>
    <t>XDBS/02</t>
  </si>
  <si>
    <t>D/24-25GST-051</t>
  </si>
  <si>
    <t>MS/0107/24-25</t>
  </si>
  <si>
    <t>WTCB/2024001393</t>
  </si>
  <si>
    <t>WTCB/2024001394</t>
  </si>
  <si>
    <t>WTCB/2024001395</t>
  </si>
  <si>
    <t>WTCB/2024001248</t>
  </si>
  <si>
    <t>WTCB/2024001249</t>
  </si>
  <si>
    <t>WTCB/2024001250</t>
  </si>
  <si>
    <t>GSF/24-25/57</t>
  </si>
  <si>
    <t>KRL/24-25/26</t>
  </si>
  <si>
    <t>KRL/24-25/41</t>
  </si>
  <si>
    <t>XKT/02</t>
  </si>
  <si>
    <t>XKT/03</t>
  </si>
  <si>
    <t>D/24-25GST-044</t>
  </si>
  <si>
    <t>0000024671640003'</t>
  </si>
  <si>
    <t>0000024671640004'</t>
  </si>
  <si>
    <t>0000024671640006'</t>
  </si>
  <si>
    <t>BILL MONTH</t>
  </si>
  <si>
    <t>Sum of Order Bill VALUE</t>
  </si>
  <si>
    <t>2024</t>
  </si>
  <si>
    <t>Main Table</t>
  </si>
  <si>
    <t>PSPLJ/1157/24-25</t>
  </si>
  <si>
    <t>NF 47</t>
  </si>
  <si>
    <t>PSPLJ/1284/24-25</t>
  </si>
  <si>
    <t>WTCB/2024001025</t>
  </si>
  <si>
    <t>WTCB/2024001073</t>
  </si>
  <si>
    <t>WTCB/2024001074</t>
  </si>
  <si>
    <t>WTCB/2024001076</t>
  </si>
  <si>
    <t>WTCB/2024001077</t>
  </si>
  <si>
    <t>WTCB/2024001078</t>
  </si>
  <si>
    <t>WTCB/2024001079</t>
  </si>
  <si>
    <t>WTCB/2024001080</t>
  </si>
  <si>
    <t>WTCB/2024001081</t>
  </si>
  <si>
    <t>WTCB/2024001135</t>
  </si>
  <si>
    <t>WTCB/2024001136</t>
  </si>
  <si>
    <t>WTCB/2024001160</t>
  </si>
  <si>
    <t>2425/093</t>
  </si>
  <si>
    <t>PSPLJ/1337/24-25</t>
  </si>
  <si>
    <t>PSPLJ/1293/24-25</t>
  </si>
  <si>
    <t>CAM/24-25/784</t>
  </si>
  <si>
    <t>6/24-25/150</t>
  </si>
  <si>
    <t>P/2425/126877</t>
  </si>
  <si>
    <t>D-2024-25-03</t>
  </si>
  <si>
    <t>TSG-Rental-15</t>
  </si>
  <si>
    <t>SBER/24-25/7</t>
  </si>
  <si>
    <t>GK-Rental-3</t>
  </si>
  <si>
    <t>HK-Rental-3</t>
  </si>
  <si>
    <t>03/2024-2025</t>
  </si>
  <si>
    <t>03 CAM/2024-25</t>
  </si>
  <si>
    <t>Rent/24-25/03</t>
  </si>
  <si>
    <t>PVP-Rental-15</t>
  </si>
  <si>
    <t>216/2024-25</t>
  </si>
  <si>
    <t>009/2024-25</t>
  </si>
  <si>
    <t>R-15/24-25</t>
  </si>
  <si>
    <t>O-08/24-25</t>
  </si>
  <si>
    <t>J636</t>
  </si>
  <si>
    <t>J640</t>
  </si>
  <si>
    <t>MS/0146/24-25</t>
  </si>
  <si>
    <t>RV2024000631</t>
  </si>
  <si>
    <t>RV2024000632</t>
  </si>
  <si>
    <t>IS/24-25/75</t>
  </si>
  <si>
    <t>IS/24-25/76</t>
  </si>
  <si>
    <t>IS/24-25/72</t>
  </si>
  <si>
    <t>PSPLJ/1475/24-25</t>
  </si>
  <si>
    <t>PSPLJ/1476/24-25</t>
  </si>
  <si>
    <t>PSPLJ/1477/24-25</t>
  </si>
  <si>
    <t>JC721</t>
  </si>
  <si>
    <t>PSPLJ/1573/24-25</t>
  </si>
  <si>
    <t>EIPL24-25/171195</t>
  </si>
  <si>
    <t>P 030/CSS/2024-25</t>
  </si>
  <si>
    <t>PSPLJ/1589/24-25</t>
  </si>
  <si>
    <t>PSPLJ/1590/24-25</t>
  </si>
  <si>
    <t>Vodafone-03</t>
  </si>
  <si>
    <t>000002492769758'</t>
  </si>
  <si>
    <t>000002492835349'</t>
  </si>
  <si>
    <t>KOS-03</t>
  </si>
  <si>
    <t>KFTPL-02</t>
  </si>
  <si>
    <t>AF-03</t>
  </si>
  <si>
    <t>Itech-02</t>
  </si>
  <si>
    <t>KRLLP-03</t>
  </si>
  <si>
    <t>ODM DIGITAL-04</t>
  </si>
  <si>
    <t>XDBS-03</t>
  </si>
  <si>
    <t>XKTPL-04</t>
  </si>
  <si>
    <t>KCEMLLP-02</t>
  </si>
  <si>
    <t>KCOBPL-03</t>
  </si>
  <si>
    <t>KCAPL-01</t>
  </si>
  <si>
    <t>KCPHLLP-01</t>
  </si>
  <si>
    <t>NLHPL-03</t>
  </si>
  <si>
    <t>ONDIRECT-03</t>
  </si>
  <si>
    <t>PSPLJ/1662/24-25</t>
  </si>
  <si>
    <t>BM2527I005997466</t>
  </si>
  <si>
    <t>BM2527I005560033</t>
  </si>
  <si>
    <t>BM2527I005175791</t>
  </si>
  <si>
    <t>BM2527I005998377</t>
  </si>
  <si>
    <t>000002495677869'</t>
  </si>
  <si>
    <t>000002495677872'</t>
  </si>
  <si>
    <t>000002495677873'</t>
  </si>
  <si>
    <t>000002495677868'</t>
  </si>
  <si>
    <t>000002495677874'</t>
  </si>
  <si>
    <t>000002495677867'</t>
  </si>
  <si>
    <t>000002503226332'</t>
  </si>
  <si>
    <t>000002503226333'</t>
  </si>
  <si>
    <t>000002503226335'</t>
  </si>
  <si>
    <t>202406551929607'</t>
  </si>
  <si>
    <t>WH2425-06222</t>
  </si>
  <si>
    <t>STT-24-25-303</t>
  </si>
  <si>
    <t>STT-24-25-302</t>
  </si>
  <si>
    <t>KRL-24-25-47</t>
  </si>
  <si>
    <t>KRL-24-25-67</t>
  </si>
  <si>
    <t>D-24-25GST-079</t>
  </si>
  <si>
    <t>AFC-03</t>
  </si>
  <si>
    <t>MS-0169-24-25</t>
  </si>
  <si>
    <t>MS-0170-24-25</t>
  </si>
  <si>
    <t>GSF-24-25-76</t>
  </si>
  <si>
    <t>MFMS-0161-24-25</t>
  </si>
  <si>
    <t>VB-690-24-25</t>
  </si>
  <si>
    <t>KRL-24-25-45</t>
  </si>
  <si>
    <t>D-24-25GST-074</t>
  </si>
  <si>
    <t>IS-03</t>
  </si>
  <si>
    <t>MS-0167-24-25</t>
  </si>
  <si>
    <t>WTCB-2024001830</t>
  </si>
  <si>
    <t>WTCB-2024001682</t>
  </si>
  <si>
    <t>GSF-24-25-73</t>
  </si>
  <si>
    <t>MS-0180-24-25</t>
  </si>
  <si>
    <t>MS-0181-24-25</t>
  </si>
  <si>
    <t>GSF-24-25-74</t>
  </si>
  <si>
    <t>3006 2024-KINGS-HK</t>
  </si>
  <si>
    <t>KRL-24-25-44</t>
  </si>
  <si>
    <t>MS-0178-24-25</t>
  </si>
  <si>
    <t>KRL-24-25-63</t>
  </si>
  <si>
    <t>D-24-25GST-85</t>
  </si>
  <si>
    <t>KDM-03</t>
  </si>
  <si>
    <t>KRL-24-25-51</t>
  </si>
  <si>
    <t>KRL-24-25-68</t>
  </si>
  <si>
    <t>D-24-25GST-084</t>
  </si>
  <si>
    <t>KF-03</t>
  </si>
  <si>
    <t>MS-0179-24-25</t>
  </si>
  <si>
    <t>GSF-24-25-80</t>
  </si>
  <si>
    <t>OOPL-2024-25-228</t>
  </si>
  <si>
    <t>MFMS-0158-24-25</t>
  </si>
  <si>
    <t>EC-24-25-131</t>
  </si>
  <si>
    <t>WR-24-25-117</t>
  </si>
  <si>
    <t>VB-689-24-25</t>
  </si>
  <si>
    <t>KRL-24-25-54</t>
  </si>
  <si>
    <t>KRL-24-25-66</t>
  </si>
  <si>
    <t>D-24-25GST-076</t>
  </si>
  <si>
    <t>KOS-03-</t>
  </si>
  <si>
    <t>MS-0175-24-25</t>
  </si>
  <si>
    <t>MS-0174-24-25</t>
  </si>
  <si>
    <t>MS-0176-24-25</t>
  </si>
  <si>
    <t>KRL-24-25-62</t>
  </si>
  <si>
    <t>D-24-25GST-083</t>
  </si>
  <si>
    <t>KR-03</t>
  </si>
  <si>
    <t>MS-0168-24-25</t>
  </si>
  <si>
    <t>GSF-24-25-75</t>
  </si>
  <si>
    <t>D-24-25GST-077</t>
  </si>
  <si>
    <t>KRLLP-03-</t>
  </si>
  <si>
    <t>GSF-24-25-83</t>
  </si>
  <si>
    <t>KRL-24-25-61</t>
  </si>
  <si>
    <t>D-24-25GST-86</t>
  </si>
  <si>
    <t>KOB-03</t>
  </si>
  <si>
    <t>KRL-24-25-65</t>
  </si>
  <si>
    <t>D-24-25GST-089</t>
  </si>
  <si>
    <t>D-24-25GST-087</t>
  </si>
  <si>
    <t>MRH-01</t>
  </si>
  <si>
    <t>MS-0182-24-25</t>
  </si>
  <si>
    <t>GSF-24-25-78</t>
  </si>
  <si>
    <t>OOPL-2024-25-229</t>
  </si>
  <si>
    <t>MFMS-0160-24-25</t>
  </si>
  <si>
    <t>STT-24-25-301</t>
  </si>
  <si>
    <t>STT-24-25-300</t>
  </si>
  <si>
    <t>KRL-24-25-48</t>
  </si>
  <si>
    <t>D-24-25GST-078</t>
  </si>
  <si>
    <t>OD-03</t>
  </si>
  <si>
    <t>WTCB-2024001926</t>
  </si>
  <si>
    <t>WTCB-2024001927</t>
  </si>
  <si>
    <t>WTCB-2024001777</t>
  </si>
  <si>
    <t>WTCB-2024001778</t>
  </si>
  <si>
    <t>GSF-24-25-77</t>
  </si>
  <si>
    <t>OOPL-2024-25-231</t>
  </si>
  <si>
    <t>MFMS-0159-24-25</t>
  </si>
  <si>
    <t>KRL-24-25-46</t>
  </si>
  <si>
    <t>D-24-25GST-080</t>
  </si>
  <si>
    <t>ODM-03</t>
  </si>
  <si>
    <t>VB-691-24-25</t>
  </si>
  <si>
    <t>WTCB-2024001947</t>
  </si>
  <si>
    <t>WTCB-2024001798</t>
  </si>
  <si>
    <t>GSF-24-25-81</t>
  </si>
  <si>
    <t>OOPL-2024-25-230</t>
  </si>
  <si>
    <t>MFMS-0157-24-25</t>
  </si>
  <si>
    <t>KRL-24-25-50</t>
  </si>
  <si>
    <t>ODMS-03</t>
  </si>
  <si>
    <t>D-24-25GST-081</t>
  </si>
  <si>
    <t>MS-0171-24-25</t>
  </si>
  <si>
    <t>MS-0173-24-25</t>
  </si>
  <si>
    <t>MS-0172-24-25</t>
  </si>
  <si>
    <t>WTCB-2024001876</t>
  </si>
  <si>
    <t>WTCB-2024001878</t>
  </si>
  <si>
    <t>WTCB-2024001879</t>
  </si>
  <si>
    <t>WTCB-2024001880</t>
  </si>
  <si>
    <t>WTCB-2024001881</t>
  </si>
  <si>
    <t>WTCB-2024001882</t>
  </si>
  <si>
    <t>WTCB-2024001883</t>
  </si>
  <si>
    <t>WTCB-2024001727</t>
  </si>
  <si>
    <t>WTCB-2024001729</t>
  </si>
  <si>
    <t>WTCB-2024001730</t>
  </si>
  <si>
    <t>WTCB-2024001731</t>
  </si>
  <si>
    <t>WTCB-2024001732</t>
  </si>
  <si>
    <t>WTCB-2024001733</t>
  </si>
  <si>
    <t>WTCB-2024001734</t>
  </si>
  <si>
    <t>KRL-24-25-52</t>
  </si>
  <si>
    <t>KRL-24-25-64</t>
  </si>
  <si>
    <t>D-24-25GST-088</t>
  </si>
  <si>
    <t>QTS-03</t>
  </si>
  <si>
    <t>GSF-24-25-79</t>
  </si>
  <si>
    <t>MFMS-0110-24-25</t>
  </si>
  <si>
    <t>KRLH-24-25-01</t>
  </si>
  <si>
    <t>KRL-24-25-49</t>
  </si>
  <si>
    <t>KRL-24-25-55</t>
  </si>
  <si>
    <t>KRL-24-25-56</t>
  </si>
  <si>
    <t>KRL-24-25-57</t>
  </si>
  <si>
    <t>KRL-24-25-58</t>
  </si>
  <si>
    <t>D-24-25GST-082</t>
  </si>
  <si>
    <t>XDBS-03-</t>
  </si>
  <si>
    <t>MS-0177-24-25</t>
  </si>
  <si>
    <t>WTCB-2024001884</t>
  </si>
  <si>
    <t>WTCB-2024001885</t>
  </si>
  <si>
    <t>WTCB-2024001886</t>
  </si>
  <si>
    <t>WTCB-2024001735</t>
  </si>
  <si>
    <t>WTCB-2024001736</t>
  </si>
  <si>
    <t>WTCB-2024001737</t>
  </si>
  <si>
    <t>GSF-24-25-82</t>
  </si>
  <si>
    <t>MFMS-0109-24-25</t>
  </si>
  <si>
    <t>STT-24-25-305</t>
  </si>
  <si>
    <t>STT-24-25-304</t>
  </si>
  <si>
    <t>KRL-24-25-53</t>
  </si>
  <si>
    <t>KRL-24-25-60</t>
  </si>
  <si>
    <t>D-24-25GST-075</t>
  </si>
  <si>
    <t>XKT-04</t>
  </si>
  <si>
    <t>MS-0183-24-25</t>
  </si>
  <si>
    <t>MS-0186-24-25</t>
  </si>
  <si>
    <t>Quarter</t>
  </si>
  <si>
    <t>HK- Rental - 04</t>
  </si>
  <si>
    <t>GK- Rental -04</t>
  </si>
  <si>
    <t>GK- CAM -04</t>
  </si>
  <si>
    <t>10 CAM82022-23</t>
  </si>
  <si>
    <t>20/2022-2023</t>
  </si>
  <si>
    <t>IN2201000241</t>
  </si>
  <si>
    <t>IN2201000240</t>
  </si>
  <si>
    <t>PSPLJ/5627/22-23</t>
  </si>
  <si>
    <t>WTCB/2022004543</t>
  </si>
  <si>
    <t>WTCB/2022004544</t>
  </si>
  <si>
    <t>SBER/22-23/18</t>
  </si>
  <si>
    <t>069(2022-23)</t>
  </si>
  <si>
    <t>PSPLJ/6086/22-23</t>
  </si>
  <si>
    <t>02107/2022-23</t>
  </si>
  <si>
    <t>MS/0820/22-23</t>
  </si>
  <si>
    <t>MS/0822/22-23</t>
  </si>
  <si>
    <t>MS/0821/22-23</t>
  </si>
  <si>
    <t>MFMS/22/Jan23</t>
  </si>
  <si>
    <t>KRL/22-23/251</t>
  </si>
  <si>
    <t>D/22-23GST-226</t>
  </si>
  <si>
    <t>BM2327I16876327</t>
  </si>
  <si>
    <t>WTCB/20220046183</t>
  </si>
  <si>
    <t>WTCB/20220046184</t>
  </si>
  <si>
    <t>WTCB/20220046185</t>
  </si>
  <si>
    <t>WTCB/20220046186</t>
  </si>
  <si>
    <t>WTCB/20220046333</t>
  </si>
  <si>
    <t>WTCB/20220046332</t>
  </si>
  <si>
    <t>WTCB/20220046330</t>
  </si>
  <si>
    <t>WTCB/20220046331</t>
  </si>
  <si>
    <t>GK-Rental-05</t>
  </si>
  <si>
    <t>11/2022-2023</t>
  </si>
  <si>
    <t>11CAM/2022-23</t>
  </si>
  <si>
    <t>IN2201000277</t>
  </si>
  <si>
    <t>IN2201000278</t>
  </si>
  <si>
    <t>WTCB/20220045945</t>
  </si>
  <si>
    <t>WTCB/20220045944</t>
  </si>
  <si>
    <t>SBER/22-23/20</t>
  </si>
  <si>
    <t>IS-607</t>
  </si>
  <si>
    <t>PSPLJ/6780/22-23</t>
  </si>
  <si>
    <t>PSPLJ/6794/22-23</t>
  </si>
  <si>
    <t>MS/0900/22-23</t>
  </si>
  <si>
    <t>MS/0898/22-23</t>
  </si>
  <si>
    <t>MS/0899/22-23</t>
  </si>
  <si>
    <t>MS/0901/22-23</t>
  </si>
  <si>
    <t>02355/2022-23</t>
  </si>
  <si>
    <t>MFMS/14/Feb-23</t>
  </si>
  <si>
    <t>D/22-23GST-254</t>
  </si>
  <si>
    <t>KRL/22-23/264</t>
  </si>
  <si>
    <t>BM2327I0185543339</t>
  </si>
  <si>
    <t>WTCB/20220046648</t>
  </si>
  <si>
    <t>WTCB/20220046646</t>
  </si>
  <si>
    <t>WTCB/20220046647</t>
  </si>
  <si>
    <t>WTCB/20220046645</t>
  </si>
  <si>
    <t>WTCB/20220046800</t>
  </si>
  <si>
    <t>WTCB/20220046798</t>
  </si>
  <si>
    <t>WTCB/20220046797</t>
  </si>
  <si>
    <t>WTCB/20220046799</t>
  </si>
  <si>
    <t>MS/1006/22-23</t>
  </si>
  <si>
    <t>12/2022-23</t>
  </si>
  <si>
    <t>12CAM/2022-23</t>
  </si>
  <si>
    <t>IN2201000298</t>
  </si>
  <si>
    <t>IN2201000299</t>
  </si>
  <si>
    <t>WTCB/20220046478</t>
  </si>
  <si>
    <t>WTCB/20220046479</t>
  </si>
  <si>
    <t>GK-Rental-06</t>
  </si>
  <si>
    <t>SBER/22-23/22</t>
  </si>
  <si>
    <t>KAPLN2223030015</t>
  </si>
  <si>
    <t>PSPLJ/7558/22-23</t>
  </si>
  <si>
    <t>MS/1007/22-23</t>
  </si>
  <si>
    <t>MS/1005-22-23</t>
  </si>
  <si>
    <t>PSPLJ/7569/22-23</t>
  </si>
  <si>
    <t>02567/2022-23</t>
  </si>
  <si>
    <t>TK/2022-23/03959</t>
  </si>
  <si>
    <t>KRL/22-23/271</t>
  </si>
  <si>
    <t>D/22-23 GST-289</t>
  </si>
  <si>
    <t>MFMS/35March23</t>
  </si>
  <si>
    <t>IS/696</t>
  </si>
  <si>
    <t>BM2427I000069528</t>
  </si>
  <si>
    <t>WTCB/2023000250</t>
  </si>
  <si>
    <t>WTCB/2023000251</t>
  </si>
  <si>
    <t>WTCB/2023000252</t>
  </si>
  <si>
    <t>WTCB/2023000253</t>
  </si>
  <si>
    <t>WTCB/2023000395</t>
  </si>
  <si>
    <t>WTCB/2023000396</t>
  </si>
  <si>
    <t>WTCB/2023000397</t>
  </si>
  <si>
    <t>WTCB/2023000398</t>
  </si>
  <si>
    <t>MS/0816/22-23</t>
  </si>
  <si>
    <t>MS/0815/22-23</t>
  </si>
  <si>
    <t>MS/0817/22-23</t>
  </si>
  <si>
    <t>KRL/22-23/248</t>
  </si>
  <si>
    <t>D/ 22-23GST-224</t>
  </si>
  <si>
    <t>000001849728553'</t>
  </si>
  <si>
    <t>MS/0905/22-23</t>
  </si>
  <si>
    <t>KRL/22-23/263</t>
  </si>
  <si>
    <t>D/ 22-23GST-252</t>
  </si>
  <si>
    <t>MS/1008-22-23</t>
  </si>
  <si>
    <t>KRL/22-23/270</t>
  </si>
  <si>
    <t>D/ 22-23GST-287</t>
  </si>
  <si>
    <t>000001921285900'</t>
  </si>
  <si>
    <t>WTCB/2022004394</t>
  </si>
  <si>
    <t>PSPLJ/5902/22-23</t>
  </si>
  <si>
    <t>D/22-23GST-221</t>
  </si>
  <si>
    <t>KRL/22-23/245</t>
  </si>
  <si>
    <t>GSF/22-23/194</t>
  </si>
  <si>
    <t>MFMS/24/Jan23</t>
  </si>
  <si>
    <t>BM23271017294777</t>
  </si>
  <si>
    <t>WTCB/20220046139</t>
  </si>
  <si>
    <t>WTCB/20220046286</t>
  </si>
  <si>
    <t>WTCB/20220045896</t>
  </si>
  <si>
    <t>D/22-23GST-249</t>
  </si>
  <si>
    <t>MFMS/17/Feb23</t>
  </si>
  <si>
    <t>GSF/22-23/221</t>
  </si>
  <si>
    <t>KRL/22-23/261</t>
  </si>
  <si>
    <t>BM23271018984325</t>
  </si>
  <si>
    <t>WTCB/20220046601</t>
  </si>
  <si>
    <t>WTCB/20220046753</t>
  </si>
  <si>
    <t>WTCB/20220046430</t>
  </si>
  <si>
    <t>GSF/22-23/250</t>
  </si>
  <si>
    <t>MFMS/38/March23</t>
  </si>
  <si>
    <t>D/22-23GST-284</t>
  </si>
  <si>
    <t>KRL/22-23/267</t>
  </si>
  <si>
    <t>BM24271000456097</t>
  </si>
  <si>
    <t>WTCB/2023000207</t>
  </si>
  <si>
    <t>WTCB/2023000352</t>
  </si>
  <si>
    <t>AMC Year 23-24</t>
  </si>
  <si>
    <t>GSF/22-23/190</t>
  </si>
  <si>
    <t>MS/0911/22-23</t>
  </si>
  <si>
    <t>MS/0910/22-23</t>
  </si>
  <si>
    <t>GSF/22-23/217</t>
  </si>
  <si>
    <t>GSF/22-23/246</t>
  </si>
  <si>
    <t>MS/0818/22-23</t>
  </si>
  <si>
    <t xml:space="preserve">3101 2023-KINGS-HK </t>
  </si>
  <si>
    <t>GSF/22-23/192</t>
  </si>
  <si>
    <t>MS/0904/22-23</t>
  </si>
  <si>
    <t>GSF/22-23/219</t>
  </si>
  <si>
    <t xml:space="preserve">2802 2023-KINGS-HK </t>
  </si>
  <si>
    <t>KRL/22-23/257</t>
  </si>
  <si>
    <t>GSF/22-23/248</t>
  </si>
  <si>
    <t xml:space="preserve">3103 2023-KINGS-HK </t>
  </si>
  <si>
    <t>D/ 22-23GST-230</t>
  </si>
  <si>
    <t>D/ 22-23GST-257</t>
  </si>
  <si>
    <t>D/ 22-23GST-292</t>
  </si>
  <si>
    <t>D/22-23GST-231</t>
  </si>
  <si>
    <t>MS/0908/22/23</t>
  </si>
  <si>
    <t>MS/0909/22-23</t>
  </si>
  <si>
    <t>KRL/22-23/260</t>
  </si>
  <si>
    <t>D/22-23GST-258</t>
  </si>
  <si>
    <t>PSPLJ/7026/22-23</t>
  </si>
  <si>
    <t>D/22-23GST-293</t>
  </si>
  <si>
    <t>MS22-23-TI-176</t>
  </si>
  <si>
    <t>22-23/13041</t>
  </si>
  <si>
    <t>BM/JAN23/13</t>
  </si>
  <si>
    <t>71/2022-23</t>
  </si>
  <si>
    <t>72/2022-23</t>
  </si>
  <si>
    <t>22-23/016</t>
  </si>
  <si>
    <t>22-23/017</t>
  </si>
  <si>
    <t>SFSE22-23/0658</t>
  </si>
  <si>
    <t>071(2022-23)</t>
  </si>
  <si>
    <t>SPL2223KO455</t>
  </si>
  <si>
    <t>PSPLJ/6014/22-23</t>
  </si>
  <si>
    <t>073/(2022-23)</t>
  </si>
  <si>
    <t>MS/0826/22-23</t>
  </si>
  <si>
    <t>TCS 000014</t>
  </si>
  <si>
    <t>02108/2022-23</t>
  </si>
  <si>
    <t>MS/0825/22-23</t>
  </si>
  <si>
    <t>MS/0824/22-23</t>
  </si>
  <si>
    <t>DMP 12</t>
  </si>
  <si>
    <t>077(2022-23)</t>
  </si>
  <si>
    <t>1726/22-23</t>
  </si>
  <si>
    <t>GSF/22-23/198</t>
  </si>
  <si>
    <t>MFMS/25/Jan23</t>
  </si>
  <si>
    <t xml:space="preserve">Fire Panel </t>
  </si>
  <si>
    <t>CCTV Material</t>
  </si>
  <si>
    <t>Industrial Curtain</t>
  </si>
  <si>
    <t>Washroom Renovation</t>
  </si>
  <si>
    <t>Mantri Office Parking Charges</t>
  </si>
  <si>
    <t>HR,Finance &amp; Legal Cabin Frosted</t>
  </si>
  <si>
    <t xml:space="preserve">Fire Extinguisher Floor Stand </t>
  </si>
  <si>
    <t xml:space="preserve">3 Seater Sofa </t>
  </si>
  <si>
    <t>Tiles Purchase</t>
  </si>
  <si>
    <t>Main Entry &amp; Loby K Logo</t>
  </si>
  <si>
    <t>Split AC Installation</t>
  </si>
  <si>
    <t>Interview Cabin Wall Branding</t>
  </si>
  <si>
    <t>Main Entry Wall Sign</t>
  </si>
  <si>
    <t>Cafeteria Chair Purchase</t>
  </si>
  <si>
    <t>Fire Sign Board</t>
  </si>
  <si>
    <t>BTU Meter Purchase</t>
  </si>
  <si>
    <t>Finance Storge Making</t>
  </si>
  <si>
    <t>Reception Wall Logo</t>
  </si>
  <si>
    <t>Fly Catcher Machine</t>
  </si>
  <si>
    <t>22-23/019</t>
  </si>
  <si>
    <t>BM/FEB23/12</t>
  </si>
  <si>
    <t>BM/EB/JAN23/5</t>
  </si>
  <si>
    <t>140/22-23</t>
  </si>
  <si>
    <t>IS/606</t>
  </si>
  <si>
    <t>1791/22-23</t>
  </si>
  <si>
    <t>RI.2223.202</t>
  </si>
  <si>
    <t>PSPLJ/6601/22-23</t>
  </si>
  <si>
    <t>AGM/22-23/3686</t>
  </si>
  <si>
    <t>CSS/2022-23/6210</t>
  </si>
  <si>
    <t>PSPLJ/6690/23-24</t>
  </si>
  <si>
    <t>PSPLJ/6761/22-23</t>
  </si>
  <si>
    <t>WH2223-02347</t>
  </si>
  <si>
    <t>PNR-C-SI24136</t>
  </si>
  <si>
    <t>P 115/CSS/2022-23</t>
  </si>
  <si>
    <t>PSPLJ/6924/22-23</t>
  </si>
  <si>
    <t>MS/0903/22-23</t>
  </si>
  <si>
    <t>MS/0902/22-23</t>
  </si>
  <si>
    <t>02354/2022-23</t>
  </si>
  <si>
    <t>RI.2223.06</t>
  </si>
  <si>
    <t>GSF/22-23/225</t>
  </si>
  <si>
    <t>MFMS/16/Feb23</t>
  </si>
  <si>
    <t>Cafeteria Kitchen Equipment</t>
  </si>
  <si>
    <t>Cafeteria  Renovation</t>
  </si>
  <si>
    <t>Paper Shredder Machine</t>
  </si>
  <si>
    <t>Training Room Wall Branding</t>
  </si>
  <si>
    <t>AHU Diffsuer Machine</t>
  </si>
  <si>
    <t>Excutive Cabin Chir Purchase</t>
  </si>
  <si>
    <t>Huddle Room Wall Branding</t>
  </si>
  <si>
    <t>Wall Branding</t>
  </si>
  <si>
    <t>Oven Purchase</t>
  </si>
  <si>
    <t>Fire Proof Locker</t>
  </si>
  <si>
    <t xml:space="preserve">Washroom Opp.Wall Branding </t>
  </si>
  <si>
    <t xml:space="preserve">Excutive Area Glass Frosted </t>
  </si>
  <si>
    <t>EIPL22-23/131890</t>
  </si>
  <si>
    <t>BM/MAR23/12</t>
  </si>
  <si>
    <t>22-23/021</t>
  </si>
  <si>
    <t>DMP15</t>
  </si>
  <si>
    <t>GST9354</t>
  </si>
  <si>
    <t>BM/EB/FEB23/5</t>
  </si>
  <si>
    <t>MS/0982/22-23</t>
  </si>
  <si>
    <t>TF/22-23/2410</t>
  </si>
  <si>
    <t>IS/679</t>
  </si>
  <si>
    <t>22-23/16863</t>
  </si>
  <si>
    <t>22-23/16862</t>
  </si>
  <si>
    <t>090(2022-23)</t>
  </si>
  <si>
    <t>TBINC/22-23/1340</t>
  </si>
  <si>
    <t>EIPL22-23/133493</t>
  </si>
  <si>
    <t>PE/01539/2022-23</t>
  </si>
  <si>
    <t>12898/WPH/22-23</t>
  </si>
  <si>
    <t>MS/1010/22-23</t>
  </si>
  <si>
    <t>MS/1009/22-23</t>
  </si>
  <si>
    <t>P 127/CSS/2022-23</t>
  </si>
  <si>
    <t>BM/WTR/MAR23/8H</t>
  </si>
  <si>
    <t>GSF/22-23/254</t>
  </si>
  <si>
    <t>MFMS/37/March23</t>
  </si>
  <si>
    <t>IS/695</t>
  </si>
  <si>
    <t>Urinal Flusher</t>
  </si>
  <si>
    <t>Deskmart</t>
  </si>
  <si>
    <t>Sofa Set Purchase</t>
  </si>
  <si>
    <t>Biomatric Machine Purchase</t>
  </si>
  <si>
    <t>Light Purchase</t>
  </si>
  <si>
    <t>Excutive Washroom Equiment Purchase</t>
  </si>
  <si>
    <t xml:space="preserve"> Roller Blinds</t>
  </si>
  <si>
    <t>Excutive Washroom Maintance</t>
  </si>
  <si>
    <t xml:space="preserve">Painting </t>
  </si>
  <si>
    <t>TK/2022-23/03053</t>
  </si>
  <si>
    <t>EM01029</t>
  </si>
  <si>
    <t>C001002458</t>
  </si>
  <si>
    <t>PSPLJ/6003/22-23</t>
  </si>
  <si>
    <t>PSPLJ/6002/22-23</t>
  </si>
  <si>
    <t>MS/0823/22-23</t>
  </si>
  <si>
    <t>D/22-23GST-229</t>
  </si>
  <si>
    <t>KRL/22-23/246</t>
  </si>
  <si>
    <t>D/22-23GST-256</t>
  </si>
  <si>
    <t>D/22-23GST-291</t>
  </si>
  <si>
    <t>D/ 22-23GST-0222</t>
  </si>
  <si>
    <t>D/ 22-23GST-0223</t>
  </si>
  <si>
    <t>GSF/22-23/220</t>
  </si>
  <si>
    <t>D/ 22-23GST-0250</t>
  </si>
  <si>
    <t>PSPLJ/7039/22-23</t>
  </si>
  <si>
    <t>PSPLJ/7115/22-23</t>
  </si>
  <si>
    <t>MS/1014/22-23</t>
  </si>
  <si>
    <t>GSF/22-23/249</t>
  </si>
  <si>
    <t>D/ 22-23GST-0285</t>
  </si>
  <si>
    <t xml:space="preserve">Visiting Card Printing </t>
  </si>
  <si>
    <t>D-2022-23-10</t>
  </si>
  <si>
    <t>P2223/107583</t>
  </si>
  <si>
    <t>1/22-23/1054</t>
  </si>
  <si>
    <t>WTCB/2022004504</t>
  </si>
  <si>
    <t>WTCB/2022004505</t>
  </si>
  <si>
    <t>TK/2022-23/03090</t>
  </si>
  <si>
    <t>PSPLJ/5983/22-23</t>
  </si>
  <si>
    <t>PSPLJ/6239/22-23</t>
  </si>
  <si>
    <t>D/22-23GST-223</t>
  </si>
  <si>
    <t>GSF/22-23/196</t>
  </si>
  <si>
    <t>MFMS/23/Jan23</t>
  </si>
  <si>
    <t>KRL/22-23/249</t>
  </si>
  <si>
    <t>WTCB/20220046230</t>
  </si>
  <si>
    <t>WTCB/20220046231</t>
  </si>
  <si>
    <t>WTCB/20220046375</t>
  </si>
  <si>
    <t>WTCB/20220046376</t>
  </si>
  <si>
    <t>BM2327I01183092260</t>
  </si>
  <si>
    <t>Trophy</t>
  </si>
  <si>
    <t xml:space="preserve">Certificate Frame </t>
  </si>
  <si>
    <t>Name Board</t>
  </si>
  <si>
    <t>ODM DIGITAL LLP Petty Cash Expenses</t>
  </si>
  <si>
    <t>D-2022-23-11</t>
  </si>
  <si>
    <t>WTCB/20220046007</t>
  </si>
  <si>
    <t>P2223/108601</t>
  </si>
  <si>
    <t>3/22-23/1147</t>
  </si>
  <si>
    <t>PSPLJ/6760/22-23</t>
  </si>
  <si>
    <t>MS/0906/22-23</t>
  </si>
  <si>
    <t>MFMS/15 Feb-23</t>
  </si>
  <si>
    <t>GSF/22-23/223</t>
  </si>
  <si>
    <t>D/22-23GST-251</t>
  </si>
  <si>
    <t>KRL/22-23/259</t>
  </si>
  <si>
    <t>WTCB/20220046698</t>
  </si>
  <si>
    <t>WTCB/20220046697</t>
  </si>
  <si>
    <t>WTCB/20220046844</t>
  </si>
  <si>
    <t>WTCB/20220046843</t>
  </si>
  <si>
    <t>BM2327I019970046</t>
  </si>
  <si>
    <t>WTCB/20220046008</t>
  </si>
  <si>
    <t>WTCB/20220046540</t>
  </si>
  <si>
    <t>WTCB/20220046541</t>
  </si>
  <si>
    <t>P2223/109595</t>
  </si>
  <si>
    <t>3/22-23/1222</t>
  </si>
  <si>
    <t>D-2022-23-12</t>
  </si>
  <si>
    <t>30/2022-23</t>
  </si>
  <si>
    <t>MS/1012/22-23</t>
  </si>
  <si>
    <t>PSPLJ/7568/22-23</t>
  </si>
  <si>
    <t>D/22-23GST-286</t>
  </si>
  <si>
    <t>GSF/22-23/252</t>
  </si>
  <si>
    <t>MFMS/36 March-23</t>
  </si>
  <si>
    <t>KRL/22-23/268</t>
  </si>
  <si>
    <t>WTCB/2023000296</t>
  </si>
  <si>
    <t>WTCB/2023000297</t>
  </si>
  <si>
    <t>WTCB/2023000438</t>
  </si>
  <si>
    <t>WTCB/2023000437</t>
  </si>
  <si>
    <t>BM24271001623118</t>
  </si>
  <si>
    <t>Flex Print</t>
  </si>
  <si>
    <t>2022/010</t>
  </si>
  <si>
    <t>WTCB/2022004529</t>
  </si>
  <si>
    <t>INV-2223/11585/1</t>
  </si>
  <si>
    <t>INV-2223/11585/2</t>
  </si>
  <si>
    <t>FRLNVL2912</t>
  </si>
  <si>
    <t>D/22-23GST-225</t>
  </si>
  <si>
    <t>MFMS/26/Jan23</t>
  </si>
  <si>
    <t>KRL/22-23/247</t>
  </si>
  <si>
    <t>GSF/22-23/195</t>
  </si>
  <si>
    <t>WTCB/20220046251</t>
  </si>
  <si>
    <t>WTCB/20220046396</t>
  </si>
  <si>
    <t>2022/011</t>
  </si>
  <si>
    <t>WTCB/20220046031</t>
  </si>
  <si>
    <t>MFMS/18/Feb23</t>
  </si>
  <si>
    <t>GSF/22-23/222</t>
  </si>
  <si>
    <t>KRL/22-23/258</t>
  </si>
  <si>
    <t>D/22-23GST-253</t>
  </si>
  <si>
    <t>WTCB/20220046718</t>
  </si>
  <si>
    <t>WTCB/20220046864</t>
  </si>
  <si>
    <t>2022/012</t>
  </si>
  <si>
    <t>WTCB/20220046565</t>
  </si>
  <si>
    <t>GSF/22/23/251</t>
  </si>
  <si>
    <t>KRL/22-23/269</t>
  </si>
  <si>
    <t>D/22-23GST-288</t>
  </si>
  <si>
    <t>MFMS/39/March23</t>
  </si>
  <si>
    <t>WTCB/2023000317</t>
  </si>
  <si>
    <t>WTCB/2023000457</t>
  </si>
  <si>
    <t>01012023'</t>
  </si>
  <si>
    <t>R-49/22-23</t>
  </si>
  <si>
    <t>O-24/22-23</t>
  </si>
  <si>
    <t>WTCB/2022004445</t>
  </si>
  <si>
    <t>WTCB/2022004446</t>
  </si>
  <si>
    <t>WTCB/2022004447</t>
  </si>
  <si>
    <t>WTCB/2022004448</t>
  </si>
  <si>
    <t>WTCB/2022004449</t>
  </si>
  <si>
    <t>WTCB/2022004450</t>
  </si>
  <si>
    <t>000001866430612'</t>
  </si>
  <si>
    <t>000001866713843'</t>
  </si>
  <si>
    <t>000001871213238'</t>
  </si>
  <si>
    <t>000001883891071'</t>
  </si>
  <si>
    <t>GSF/22-23/197</t>
  </si>
  <si>
    <t>MFMS/21/Jan23</t>
  </si>
  <si>
    <t>D/23-23GST-227</t>
  </si>
  <si>
    <t>KRL/22-23/243</t>
  </si>
  <si>
    <t>KRL/22-23/250</t>
  </si>
  <si>
    <t>WDCMH2233690570</t>
  </si>
  <si>
    <t>BM23271017354545</t>
  </si>
  <si>
    <t>WTCB/20220046148</t>
  </si>
  <si>
    <t>WTCB/20220046187</t>
  </si>
  <si>
    <t>WTCB/20220046188</t>
  </si>
  <si>
    <t>WTCB/20220046189</t>
  </si>
  <si>
    <t>WTCB/20220046190</t>
  </si>
  <si>
    <t>WTCB/20220046191</t>
  </si>
  <si>
    <t>WTCB/20220046192</t>
  </si>
  <si>
    <t>WTCB/20220046295</t>
  </si>
  <si>
    <t>WTCB/20220046334</t>
  </si>
  <si>
    <t>WTCB/20220046335</t>
  </si>
  <si>
    <t>WTCB/20220046336</t>
  </si>
  <si>
    <t>WTCB/20220046337</t>
  </si>
  <si>
    <t>WTCB/20220046338</t>
  </si>
  <si>
    <t>WTCB/20220046339</t>
  </si>
  <si>
    <t>MS/0819/22-23</t>
  </si>
  <si>
    <t>WTCB/20220045947</t>
  </si>
  <si>
    <t>WTCB/20220045948</t>
  </si>
  <si>
    <t>WTCB/20220045949</t>
  </si>
  <si>
    <t>WTCB/20220045950</t>
  </si>
  <si>
    <t>WTCB/20220045951</t>
  </si>
  <si>
    <t>WTCB/20220045952</t>
  </si>
  <si>
    <t>R-50/22-23</t>
  </si>
  <si>
    <t>O-25/22-23</t>
  </si>
  <si>
    <t>4688/3</t>
  </si>
  <si>
    <t>000001904724101'</t>
  </si>
  <si>
    <t>000001904991614'</t>
  </si>
  <si>
    <t>C2223PUN00012861</t>
  </si>
  <si>
    <t>000001909421956'</t>
  </si>
  <si>
    <t>MS/0907/22-23</t>
  </si>
  <si>
    <t>KRL/22-23/256</t>
  </si>
  <si>
    <t>KRL/23-23/255</t>
  </si>
  <si>
    <t>KRL/22-23/262</t>
  </si>
  <si>
    <t>D/23-23GST-255</t>
  </si>
  <si>
    <t>GSF/22-23/224</t>
  </si>
  <si>
    <t>MFMS/13/Fab23</t>
  </si>
  <si>
    <t>000001921098526'</t>
  </si>
  <si>
    <t>HT23271006951900</t>
  </si>
  <si>
    <t>WDCMH2234205155</t>
  </si>
  <si>
    <t>BM232710189884355</t>
  </si>
  <si>
    <t>WTCB/20220046649</t>
  </si>
  <si>
    <t>WTCB/20220046650</t>
  </si>
  <si>
    <t>WTCB/20220046651</t>
  </si>
  <si>
    <t>WTCB/20220046652</t>
  </si>
  <si>
    <t>WTCB/20220046653</t>
  </si>
  <si>
    <t>WTCB/20220046654</t>
  </si>
  <si>
    <t>WTCB/20220046801</t>
  </si>
  <si>
    <t>WTCB/20220046802</t>
  </si>
  <si>
    <t>WTCB/20220046803</t>
  </si>
  <si>
    <t>WTCB/20220046804</t>
  </si>
  <si>
    <t>WTCB/20220046805</t>
  </si>
  <si>
    <t>WTCB/20220046806</t>
  </si>
  <si>
    <t>WTCB/20220046486</t>
  </si>
  <si>
    <t>WTCB/20220046485</t>
  </si>
  <si>
    <t>WTCB/20220046484</t>
  </si>
  <si>
    <t>WTCB/20220046483</t>
  </si>
  <si>
    <t>WTCB/20220046482</t>
  </si>
  <si>
    <t>WTCB/20220046481</t>
  </si>
  <si>
    <t>R-52/22-23</t>
  </si>
  <si>
    <t>O-28/22-23</t>
  </si>
  <si>
    <t>5091/3</t>
  </si>
  <si>
    <t>KFL/22-23/046</t>
  </si>
  <si>
    <t>KFL/22-23/045</t>
  </si>
  <si>
    <t>000001937866974'</t>
  </si>
  <si>
    <t>000001938306838'</t>
  </si>
  <si>
    <t>000001942790675'</t>
  </si>
  <si>
    <t>MS/1011/22-23</t>
  </si>
  <si>
    <t>D/22-23GST-290</t>
  </si>
  <si>
    <t>KRL/22-23/272</t>
  </si>
  <si>
    <t>RRL/22-23/266</t>
  </si>
  <si>
    <t>MFMS/34/March23</t>
  </si>
  <si>
    <t>GSF/22-23/253</t>
  </si>
  <si>
    <t>HT24271000011363</t>
  </si>
  <si>
    <t>WDCMH2334703034</t>
  </si>
  <si>
    <t>BM24271000456092</t>
  </si>
  <si>
    <t>WTCB/2023000254</t>
  </si>
  <si>
    <t>WTCB/2023000255</t>
  </si>
  <si>
    <t>WTCB/2023000256</t>
  </si>
  <si>
    <t>WTCB/2023000257</t>
  </si>
  <si>
    <t>WTCB/2023000258</t>
  </si>
  <si>
    <t>WTCB/2023000259</t>
  </si>
  <si>
    <t>WTCB/2023000399</t>
  </si>
  <si>
    <t>WTCB/2023000400</t>
  </si>
  <si>
    <t>WTCB/2023000401</t>
  </si>
  <si>
    <t>WTCB/2023000402</t>
  </si>
  <si>
    <t>WTCB/2023000403</t>
  </si>
  <si>
    <t>WTCB/2023000404</t>
  </si>
  <si>
    <t>LODHA BELMONDO DEEP CLEANING SERVICES</t>
  </si>
  <si>
    <t>2024-25-0243</t>
  </si>
  <si>
    <t>2024-25-0244</t>
  </si>
  <si>
    <t>PSPLJ-2164-24-25</t>
  </si>
  <si>
    <t>AF-04</t>
  </si>
  <si>
    <t>000002531874573'</t>
  </si>
  <si>
    <t>STT-24-25-447</t>
  </si>
  <si>
    <t>STT-24-25-446</t>
  </si>
  <si>
    <t>KRL-24-25-80</t>
  </si>
  <si>
    <t>D-24-25GST-118</t>
  </si>
  <si>
    <t>AFC-04</t>
  </si>
  <si>
    <t>MS-0237-24-25</t>
  </si>
  <si>
    <t>MS-0253-24-25</t>
  </si>
  <si>
    <t>MS-0254-24-25</t>
  </si>
  <si>
    <t>MS-0236-24-25</t>
  </si>
  <si>
    <t>24-25-4597</t>
  </si>
  <si>
    <t>WTCB-2024001499</t>
  </si>
  <si>
    <t>Itech-03</t>
  </si>
  <si>
    <t>BM2527I007802400</t>
  </si>
  <si>
    <t>GSF-24-25-104</t>
  </si>
  <si>
    <t>MFMS-0236-24-25</t>
  </si>
  <si>
    <t>VB-944-24-25</t>
  </si>
  <si>
    <t>KRL-24-25-77</t>
  </si>
  <si>
    <t>D-24-25GST-115</t>
  </si>
  <si>
    <t>IS-04</t>
  </si>
  <si>
    <t>MS-0244-24-25</t>
  </si>
  <si>
    <t>GSF-24-25-101</t>
  </si>
  <si>
    <t>MFMS-0239-24-25</t>
  </si>
  <si>
    <t>MS-0238-24-25</t>
  </si>
  <si>
    <t>GSF-24-25-102</t>
  </si>
  <si>
    <t>3107 2024-KINGS-HK</t>
  </si>
  <si>
    <t>KRL-24-25-71</t>
  </si>
  <si>
    <t>KRL-24-25-93</t>
  </si>
  <si>
    <t>KDM-04</t>
  </si>
  <si>
    <t>PSPLJ-2147-24-25</t>
  </si>
  <si>
    <t>KF-04</t>
  </si>
  <si>
    <t>MFMS-0242-24-25</t>
  </si>
  <si>
    <t>STT-24-25-252</t>
  </si>
  <si>
    <t>D/F/JUL/24/01</t>
  </si>
  <si>
    <t>IS/24-25/106</t>
  </si>
  <si>
    <t>CAM-24-25-1074</t>
  </si>
  <si>
    <t>KOS-04</t>
  </si>
  <si>
    <t>202407351930709'</t>
  </si>
  <si>
    <t>GSF-24-25-108</t>
  </si>
  <si>
    <t>OOPL-2024-25-289</t>
  </si>
  <si>
    <t>MFMS-0233-24-25</t>
  </si>
  <si>
    <t>WR-24-25-133</t>
  </si>
  <si>
    <t>EC-24-25-159</t>
  </si>
  <si>
    <t>DG-24-25-130</t>
  </si>
  <si>
    <t>VB-945-24-25</t>
  </si>
  <si>
    <t>STT-24-25-443</t>
  </si>
  <si>
    <t>KRL-24-25-76</t>
  </si>
  <si>
    <t>D-24-25GST-114</t>
  </si>
  <si>
    <t>KOS-04-</t>
  </si>
  <si>
    <t>MS-0247-24-25</t>
  </si>
  <si>
    <t>MS-0248-24-25</t>
  </si>
  <si>
    <t>KRL-24-25-91</t>
  </si>
  <si>
    <t>KRL-24-25-89</t>
  </si>
  <si>
    <t>D-2425GST-122</t>
  </si>
  <si>
    <t>KR-04</t>
  </si>
  <si>
    <t>PSPLJ-2086-24-25</t>
  </si>
  <si>
    <t>PSPLJ-2088-24-25</t>
  </si>
  <si>
    <t>PSPLJ-2094-24-25</t>
  </si>
  <si>
    <t>PSPLJ-2247-24-25</t>
  </si>
  <si>
    <t>GSF-24-25-103</t>
  </si>
  <si>
    <t>D-2425GST-116</t>
  </si>
  <si>
    <t>KRLLP-04</t>
  </si>
  <si>
    <t>MS-0245-24-25</t>
  </si>
  <si>
    <t>KCAPL-02</t>
  </si>
  <si>
    <t>KRL-24-25-84</t>
  </si>
  <si>
    <t>000002532470247'</t>
  </si>
  <si>
    <t>000002532470250'</t>
  </si>
  <si>
    <t>000002532470251'</t>
  </si>
  <si>
    <t>000002532470246'</t>
  </si>
  <si>
    <t>000002532470252'</t>
  </si>
  <si>
    <t>000002532470245'</t>
  </si>
  <si>
    <t>000002536492745'</t>
  </si>
  <si>
    <t>000002536492746'</t>
  </si>
  <si>
    <t>000002536492748'</t>
  </si>
  <si>
    <t>000002476516829'</t>
  </si>
  <si>
    <t>000002511415473'</t>
  </si>
  <si>
    <t>KCOBPL-04</t>
  </si>
  <si>
    <t>GSF-24-25-111</t>
  </si>
  <si>
    <t>KRL-24-25-92</t>
  </si>
  <si>
    <t>KOB-04</t>
  </si>
  <si>
    <t>KRL-24-25-78</t>
  </si>
  <si>
    <t>D-2425GST-123</t>
  </si>
  <si>
    <t>MRH-02</t>
  </si>
  <si>
    <t>KRL-24-25-95</t>
  </si>
  <si>
    <t>NLH-02</t>
  </si>
  <si>
    <t>7-24-25-278</t>
  </si>
  <si>
    <t>P2425-128082</t>
  </si>
  <si>
    <t>D-2024-25-04</t>
  </si>
  <si>
    <t>WTCB-2024001609</t>
  </si>
  <si>
    <t>WTCB-2024001610</t>
  </si>
  <si>
    <t>PSPLJ-2107-24-25</t>
  </si>
  <si>
    <t>ODM DIGITAL-05</t>
  </si>
  <si>
    <t>BM2527I007207631</t>
  </si>
  <si>
    <t>GSF-24-25-106</t>
  </si>
  <si>
    <t>OOPL-2024-25-290</t>
  </si>
  <si>
    <t>MFMS-0234-24-25</t>
  </si>
  <si>
    <t>STT-24-25-445</t>
  </si>
  <si>
    <t>STT-24-25-444</t>
  </si>
  <si>
    <t>KRL-24-25-81</t>
  </si>
  <si>
    <t>KRL-24-25-94</t>
  </si>
  <si>
    <t>D-24-25GST-117</t>
  </si>
  <si>
    <t>OD-04</t>
  </si>
  <si>
    <t>MS-0249-24-25</t>
  </si>
  <si>
    <t>PSPLJ/1685/24-25</t>
  </si>
  <si>
    <t>PSPLJ/1983/24-25</t>
  </si>
  <si>
    <t>SBER/24-25/11</t>
  </si>
  <si>
    <t>GK-Rental-4</t>
  </si>
  <si>
    <t>HK-Rental-4</t>
  </si>
  <si>
    <t>04/2024-2025</t>
  </si>
  <si>
    <t>Rent/24-25/04</t>
  </si>
  <si>
    <t>PVP-Rental-16</t>
  </si>
  <si>
    <t>224/2024-25</t>
  </si>
  <si>
    <t>010/2024-25</t>
  </si>
  <si>
    <t xml:space="preserve">GK-CAM - 04 </t>
  </si>
  <si>
    <t>WTCB-2024001547</t>
  </si>
  <si>
    <t>WTCB-2024001548</t>
  </si>
  <si>
    <t>04 CAM-2024-25</t>
  </si>
  <si>
    <t>WTCB-2024001550</t>
  </si>
  <si>
    <t>WTCB-2024001551</t>
  </si>
  <si>
    <t>WTCB-2024001552</t>
  </si>
  <si>
    <t>PSPLJ-2212-24-25</t>
  </si>
  <si>
    <t>ONDIRECT-04</t>
  </si>
  <si>
    <t>JC1115</t>
  </si>
  <si>
    <t>BM2527I007306375</t>
  </si>
  <si>
    <t>000002525303173'</t>
  </si>
  <si>
    <t>GSF-24-25-109</t>
  </si>
  <si>
    <t>OOPL-2024-25-291</t>
  </si>
  <si>
    <t>MFMS-0232-24-25</t>
  </si>
  <si>
    <t>VB-950-24-25</t>
  </si>
  <si>
    <t>KRL-24-25-83</t>
  </si>
  <si>
    <t>KRL-24-25-88</t>
  </si>
  <si>
    <t>D-24-25GST-120</t>
  </si>
  <si>
    <t>ODMS-04</t>
  </si>
  <si>
    <t>MS-0252-24-25</t>
  </si>
  <si>
    <t>MS-0250-24-25</t>
  </si>
  <si>
    <t>MS-0251-24-25</t>
  </si>
  <si>
    <t>TSG-Rental-16</t>
  </si>
  <si>
    <t>WTCB-2024001634</t>
  </si>
  <si>
    <t>GSF-24-25-105</t>
  </si>
  <si>
    <t>OOPL-2024-25-292</t>
  </si>
  <si>
    <t>MFMS-0235-24-25</t>
  </si>
  <si>
    <t>KRL-24-25-79</t>
  </si>
  <si>
    <t>D-24-25GST-119</t>
  </si>
  <si>
    <t>ODM-04</t>
  </si>
  <si>
    <t>KRL-24-25-90</t>
  </si>
  <si>
    <t>QTS-04</t>
  </si>
  <si>
    <t>MS-0246-24-25</t>
  </si>
  <si>
    <t>R-18-24-25</t>
  </si>
  <si>
    <t>O-10-24-25</t>
  </si>
  <si>
    <t>WTCB-2024001553</t>
  </si>
  <si>
    <t>WTCB-2024001554</t>
  </si>
  <si>
    <t>WTCB-2024001555</t>
  </si>
  <si>
    <t>XDBS-04-</t>
  </si>
  <si>
    <t>Vodafone-04</t>
  </si>
  <si>
    <t>BM2527I007802671</t>
  </si>
  <si>
    <t>GSF-24-25-107</t>
  </si>
  <si>
    <t>MFMS-0238-24-25</t>
  </si>
  <si>
    <t>KRL-24-25-82</t>
  </si>
  <si>
    <t>KRL-24-25-72</t>
  </si>
  <si>
    <t>KRL-24-25-73</t>
  </si>
  <si>
    <t>KRL-24-25-74</t>
  </si>
  <si>
    <t>KRL-24-25-75</t>
  </si>
  <si>
    <t>KRL-24-25-85</t>
  </si>
  <si>
    <t>KRL-24-25-86</t>
  </si>
  <si>
    <t>KRL-24-25-87</t>
  </si>
  <si>
    <t>KRLC-24-25-01</t>
  </si>
  <si>
    <t>KRLP-24-25-07</t>
  </si>
  <si>
    <t>D-24-25GST-121</t>
  </si>
  <si>
    <t>XDBS-04</t>
  </si>
  <si>
    <t>MS-0243-24-25</t>
  </si>
  <si>
    <t>XKTPL-03</t>
  </si>
  <si>
    <t>A 278</t>
  </si>
  <si>
    <t>MS-0240-24-25</t>
  </si>
  <si>
    <t>XKTPL-05</t>
  </si>
  <si>
    <t>GSF-24-25-110</t>
  </si>
  <si>
    <t>MFMS-0237-24-25</t>
  </si>
  <si>
    <t>STT-24-25-449</t>
  </si>
  <si>
    <t>STT-24-25-448</t>
  </si>
  <si>
    <t>D-24-25GST-113</t>
  </si>
  <si>
    <t>XKT-05</t>
  </si>
  <si>
    <t>MS-0241-24-25</t>
  </si>
  <si>
    <t>Months</t>
  </si>
  <si>
    <t>WTCB/2024002311</t>
  </si>
  <si>
    <t>WTCB/2024002358</t>
  </si>
  <si>
    <t>WTCB/2024002356</t>
  </si>
  <si>
    <t>WTCB/2024002359</t>
  </si>
  <si>
    <t>WTCB/2024002357</t>
  </si>
  <si>
    <t>WTCB/2024002363</t>
  </si>
  <si>
    <t>WTCB/2024002361</t>
  </si>
  <si>
    <t>WTCB/2024002364</t>
  </si>
  <si>
    <t>WTCB/2024002365</t>
  </si>
  <si>
    <t>WTCB/2024002362</t>
  </si>
  <si>
    <t>WTCB/2024002360</t>
  </si>
  <si>
    <t>WTCB/2024002407</t>
  </si>
  <si>
    <t>WTCB/2024002408</t>
  </si>
  <si>
    <t>WTCB/2024002428</t>
  </si>
  <si>
    <t>WTCB/2024002460</t>
  </si>
  <si>
    <t>WTCB/2024002511</t>
  </si>
  <si>
    <t>WTCB/2024002506</t>
  </si>
  <si>
    <t>WTCB/2024002505</t>
  </si>
  <si>
    <t>WTCB/2024002512</t>
  </si>
  <si>
    <t>WTCB/2024002507</t>
  </si>
  <si>
    <t>WTCB/2024002509</t>
  </si>
  <si>
    <t>WTCB/2024002513</t>
  </si>
  <si>
    <t>WTCB/2024002514</t>
  </si>
  <si>
    <t>WTCB/2024002510</t>
  </si>
  <si>
    <t>WTCB/2024002508</t>
  </si>
  <si>
    <t>WTCB/2024002556</t>
  </si>
  <si>
    <t>WTCB/2024002557</t>
  </si>
  <si>
    <t>WTCB/2024002577</t>
  </si>
  <si>
    <t>2023</t>
  </si>
  <si>
    <t>Dashboard</t>
  </si>
  <si>
    <t>Comparison</t>
  </si>
  <si>
    <t>Quarter / Year</t>
  </si>
  <si>
    <t>Year</t>
  </si>
  <si>
    <t>Column Labels</t>
  </si>
  <si>
    <t>2022</t>
  </si>
  <si>
    <t>Q1</t>
  </si>
  <si>
    <t>Q2</t>
  </si>
  <si>
    <t>Q3</t>
  </si>
  <si>
    <t>000002568339641'</t>
  </si>
  <si>
    <t>AF-05</t>
  </si>
  <si>
    <t>STT-24-25-539</t>
  </si>
  <si>
    <t>STT-24-25-538</t>
  </si>
  <si>
    <t>KRL-24-25-103</t>
  </si>
  <si>
    <t>KRL-24-25-111</t>
  </si>
  <si>
    <t>D-24-25-GST-149</t>
  </si>
  <si>
    <t>AFC-05</t>
  </si>
  <si>
    <t>MS-0325-24-25</t>
  </si>
  <si>
    <t>MS-0352-24-25</t>
  </si>
  <si>
    <t>MS-0326-24-25</t>
  </si>
  <si>
    <t>WTCB-2024002140</t>
  </si>
  <si>
    <t>BM2527I009723872</t>
  </si>
  <si>
    <t>GSF-24-25-133</t>
  </si>
  <si>
    <t>MFMS-0318-24-25</t>
  </si>
  <si>
    <t>KRL-24-25-99</t>
  </si>
  <si>
    <t>D-24-25-GST-150</t>
  </si>
  <si>
    <t>IS-05</t>
  </si>
  <si>
    <t>MS-0322-24-25</t>
  </si>
  <si>
    <t>IS-24-25-118</t>
  </si>
  <si>
    <t>GSF-24-25-130</t>
  </si>
  <si>
    <t>MS-0323-24-25</t>
  </si>
  <si>
    <t>MS-0324-24-25</t>
  </si>
  <si>
    <t>GSF-24-25-131</t>
  </si>
  <si>
    <t>3108 2024-KINGS-HK</t>
  </si>
  <si>
    <t>MS-0321-24-25</t>
  </si>
  <si>
    <t>D-24-25GST-159</t>
  </si>
  <si>
    <t>KDM-05</t>
  </si>
  <si>
    <t>MS-0318-24-25</t>
  </si>
  <si>
    <t>PSPLJ-2460-24-25</t>
  </si>
  <si>
    <t>PSPLJ-2478-24-25</t>
  </si>
  <si>
    <t>PSPLJ-2575-24-25</t>
  </si>
  <si>
    <t>KFTPL-03</t>
  </si>
  <si>
    <t>KRL-24-25-109</t>
  </si>
  <si>
    <t>KRL-24-25-116</t>
  </si>
  <si>
    <t>D-24-25GST-143</t>
  </si>
  <si>
    <t>KF-05</t>
  </si>
  <si>
    <t>MS-0320-24-25</t>
  </si>
  <si>
    <t>SSSFS-045-24-25</t>
  </si>
  <si>
    <t>IS-24-25-117</t>
  </si>
  <si>
    <t>CAM-24-25-1313</t>
  </si>
  <si>
    <t>EIPL24-25-178624</t>
  </si>
  <si>
    <t>202408251931995'</t>
  </si>
  <si>
    <t>KOS-05</t>
  </si>
  <si>
    <t>GSF-24-25-137</t>
  </si>
  <si>
    <t>OOPL-2024-25-414</t>
  </si>
  <si>
    <t>EC-24-25-173</t>
  </si>
  <si>
    <t>VB-1172-24-25</t>
  </si>
  <si>
    <t>STT-24-25-526</t>
  </si>
  <si>
    <t>KRL-24-25-110</t>
  </si>
  <si>
    <t>KRL-24-25-112</t>
  </si>
  <si>
    <t>D-24-25GST-151</t>
  </si>
  <si>
    <t>KOS-05-</t>
  </si>
  <si>
    <t>MS-0316-24-25</t>
  </si>
  <si>
    <t>KRL-24-25-100</t>
  </si>
  <si>
    <t>KRL-24-25-114</t>
  </si>
  <si>
    <t>D-24-25GST-152</t>
  </si>
  <si>
    <t>KR-05</t>
  </si>
  <si>
    <t>PSPLJ-2574-24-25</t>
  </si>
  <si>
    <t>24-25-7491</t>
  </si>
  <si>
    <t>KRLLP-04-</t>
  </si>
  <si>
    <t>GSF-24-25-132</t>
  </si>
  <si>
    <t>D-24-25GST-145</t>
  </si>
  <si>
    <t>KRLLP-05</t>
  </si>
  <si>
    <t>MS-0319-24-25</t>
  </si>
  <si>
    <t>KCAPL-03</t>
  </si>
  <si>
    <t>KRL-24-25-115</t>
  </si>
  <si>
    <t>KRL-24-25-98</t>
  </si>
  <si>
    <t>D-24-25GST-155</t>
  </si>
  <si>
    <t>KCA-01</t>
  </si>
  <si>
    <t>000002568479076'</t>
  </si>
  <si>
    <t>000002568479075'</t>
  </si>
  <si>
    <t>000002568479077'</t>
  </si>
  <si>
    <t>000002568479078'</t>
  </si>
  <si>
    <t>000002568479084'</t>
  </si>
  <si>
    <t>000002568479085'</t>
  </si>
  <si>
    <t>000002568479086'</t>
  </si>
  <si>
    <t>000002568479087'</t>
  </si>
  <si>
    <t>000002568479088'</t>
  </si>
  <si>
    <t>KCEMLLP-03</t>
  </si>
  <si>
    <t>000002551868037'</t>
  </si>
  <si>
    <t>024-2024-25</t>
  </si>
  <si>
    <t>ECC-24-25-072</t>
  </si>
  <si>
    <t>KCOBPL-05</t>
  </si>
  <si>
    <t>GSF-24-25-140</t>
  </si>
  <si>
    <t>MFMS-0362-24-25</t>
  </si>
  <si>
    <t>KRL-24-25-113</t>
  </si>
  <si>
    <t>D-24-25GST-158</t>
  </si>
  <si>
    <t>KOB-05</t>
  </si>
  <si>
    <t>24-25-7487</t>
  </si>
  <si>
    <t>KRL-24-25-101</t>
  </si>
  <si>
    <t>D-24-25GST-154</t>
  </si>
  <si>
    <t>MRH-03</t>
  </si>
  <si>
    <t>NLHPL-04</t>
  </si>
  <si>
    <t>KRL-24-25-121</t>
  </si>
  <si>
    <t>NLH-03</t>
  </si>
  <si>
    <t>P2425-129395</t>
  </si>
  <si>
    <t>8-24-25-404</t>
  </si>
  <si>
    <t>D-2024-25-05</t>
  </si>
  <si>
    <t>WTCB-2024002250</t>
  </si>
  <si>
    <t>WTCB-2024002251</t>
  </si>
  <si>
    <t>BM2527I008791695</t>
  </si>
  <si>
    <t>ODM DIGITAL-06</t>
  </si>
  <si>
    <t>GSF-24-25-135</t>
  </si>
  <si>
    <t>OOPL-2424-25-415</t>
  </si>
  <si>
    <t>MFMS-0316-24-25</t>
  </si>
  <si>
    <t>STT-24-25-540</t>
  </si>
  <si>
    <t>STT-24-25-592</t>
  </si>
  <si>
    <t>KRL-24-25-104</t>
  </si>
  <si>
    <t>D-24-25GST-148</t>
  </si>
  <si>
    <t>OD-05</t>
  </si>
  <si>
    <t>MS-0353-24-25</t>
  </si>
  <si>
    <t>MS-0351-24-25</t>
  </si>
  <si>
    <t>JC1203</t>
  </si>
  <si>
    <t>00586-2024-25</t>
  </si>
  <si>
    <t>PSPLJ-2446-24-25</t>
  </si>
  <si>
    <t>SBER-24-25-15</t>
  </si>
  <si>
    <t>05-2024-2025</t>
  </si>
  <si>
    <t>Rent-24-25-05</t>
  </si>
  <si>
    <t>PVP-Rental-17</t>
  </si>
  <si>
    <t>229-2024-25</t>
  </si>
  <si>
    <t>011-2024-25</t>
  </si>
  <si>
    <t>GK-CAM - 05</t>
  </si>
  <si>
    <t>WTCB-2024002188</t>
  </si>
  <si>
    <t>WTCB-2024002189</t>
  </si>
  <si>
    <t>05 CAM-2024-25</t>
  </si>
  <si>
    <t>WTCB-2024002191</t>
  </si>
  <si>
    <t>WTCB-2024002192</t>
  </si>
  <si>
    <t>WTCB-2024002193</t>
  </si>
  <si>
    <t>PSPLJ-2576-24-25</t>
  </si>
  <si>
    <t>PSPLJ-2663-24-25</t>
  </si>
  <si>
    <t>JC1199</t>
  </si>
  <si>
    <t>PSPLJ-2830-24-25</t>
  </si>
  <si>
    <t>BM2527I009088704</t>
  </si>
  <si>
    <t>000002568032630'</t>
  </si>
  <si>
    <t>JC1412</t>
  </si>
  <si>
    <t>ONDIRECT-05</t>
  </si>
  <si>
    <t>GSF-24-25-138</t>
  </si>
  <si>
    <t>OOPL-2024-25-416</t>
  </si>
  <si>
    <t>MFMS-0314-24-25</t>
  </si>
  <si>
    <t>VB-1171-24-25</t>
  </si>
  <si>
    <t>KRL-24-25-106</t>
  </si>
  <si>
    <t>KRL-24-25-117</t>
  </si>
  <si>
    <t>D24-25GST-146</t>
  </si>
  <si>
    <t>ODMS-05</t>
  </si>
  <si>
    <t>MS-0315-24-25</t>
  </si>
  <si>
    <t>MS-0313-24-25</t>
  </si>
  <si>
    <t>MS-0314-24-25</t>
  </si>
  <si>
    <t>TSG-Rental-17</t>
  </si>
  <si>
    <t>WTCB-202400275</t>
  </si>
  <si>
    <t>GSF-24-25-134</t>
  </si>
  <si>
    <t>OOPL-2424-25-417</t>
  </si>
  <si>
    <t>MFMS-0317-24-25</t>
  </si>
  <si>
    <t>KRL-24-25-102</t>
  </si>
  <si>
    <t>D-24-25GST-147</t>
  </si>
  <si>
    <t>ODM-05</t>
  </si>
  <si>
    <t>QTSLLP-01</t>
  </si>
  <si>
    <t>D-24-25GST-157</t>
  </si>
  <si>
    <t>QTS-05</t>
  </si>
  <si>
    <t>MS-0354-24-25</t>
  </si>
  <si>
    <t>R-20-24-25</t>
  </si>
  <si>
    <t>O-12-24-25</t>
  </si>
  <si>
    <t>WTCB-2024002194</t>
  </si>
  <si>
    <t>WTCB-2024002195</t>
  </si>
  <si>
    <t>WTCB-2024002196</t>
  </si>
  <si>
    <t>Vodafone-05</t>
  </si>
  <si>
    <t>BM2527I009723873</t>
  </si>
  <si>
    <t>XDBS-05</t>
  </si>
  <si>
    <t>GSF-24-25-136</t>
  </si>
  <si>
    <t>MFMS-0320-24-25</t>
  </si>
  <si>
    <t>KRL-24-25-105</t>
  </si>
  <si>
    <t>KRL-24-25-107</t>
  </si>
  <si>
    <t>KRL-24-25-108</t>
  </si>
  <si>
    <t>KRL-24-25-118</t>
  </si>
  <si>
    <t>KRL-24-25-119</t>
  </si>
  <si>
    <t>KRL-24-25-120</t>
  </si>
  <si>
    <t>KRLC-24-25-02</t>
  </si>
  <si>
    <t>KRLP-24-25-010</t>
  </si>
  <si>
    <t>D-24-25GST-153</t>
  </si>
  <si>
    <t>XDBS-05-</t>
  </si>
  <si>
    <t>MS-0310-24-25</t>
  </si>
  <si>
    <t>PSPLJ-2522-24-25</t>
  </si>
  <si>
    <t>PSPLJ-2577-24-25</t>
  </si>
  <si>
    <t>PSPLJ-2787-24-25</t>
  </si>
  <si>
    <t>XKTPL-06</t>
  </si>
  <si>
    <t>GSF-24-25-139</t>
  </si>
  <si>
    <t>MFMS-0319-24-25</t>
  </si>
  <si>
    <t>STT-24-25-542</t>
  </si>
  <si>
    <t>STT-24-25-541</t>
  </si>
  <si>
    <t>D-24-25GST-144</t>
  </si>
  <si>
    <t>XKT-06</t>
  </si>
  <si>
    <t>MS-0312-24-25</t>
  </si>
  <si>
    <t>MS-0311-24-25</t>
  </si>
  <si>
    <t>Year wise</t>
  </si>
  <si>
    <t>Qtr / Year wise</t>
  </si>
  <si>
    <t>Vendor Wise</t>
  </si>
  <si>
    <t>Company / year Wise</t>
  </si>
  <si>
    <t>WTCB-2024002943</t>
  </si>
  <si>
    <t>WTCB-2024002798</t>
  </si>
  <si>
    <t>WTCB-2024002988</t>
  </si>
  <si>
    <t>WTCB-2024002989</t>
  </si>
  <si>
    <t>WTCB-2024002990</t>
  </si>
  <si>
    <t>WTCB-2024002991</t>
  </si>
  <si>
    <t>WTCB-2024002992</t>
  </si>
  <si>
    <t>WTCB-2024002993</t>
  </si>
  <si>
    <t>WTCB-2024002994</t>
  </si>
  <si>
    <t>WTCB-2024002843</t>
  </si>
  <si>
    <t>WTCB-2024002844</t>
  </si>
  <si>
    <t>WTCB-2024002845</t>
  </si>
  <si>
    <t>WTCB-2024002846</t>
  </si>
  <si>
    <t>WTCB-2024002847</t>
  </si>
  <si>
    <t>WTCB-2024002848</t>
  </si>
  <si>
    <t>WTCB-2024002995</t>
  </si>
  <si>
    <t>WTCB-2024002996</t>
  </si>
  <si>
    <t>WTCB-2024002997</t>
  </si>
  <si>
    <t>WTCB-2024002849</t>
  </si>
  <si>
    <t>WTCB-2024002850</t>
  </si>
  <si>
    <t>WTCB-2024002851</t>
  </si>
  <si>
    <t>WTCB-2024003039</t>
  </si>
  <si>
    <t>WTCB-2024003040</t>
  </si>
  <si>
    <t>WTCB-2024002893</t>
  </si>
  <si>
    <t>WTCB-2024002894</t>
  </si>
  <si>
    <t>WTCB-2024003060</t>
  </si>
  <si>
    <t>WTCB-2024002914</t>
  </si>
  <si>
    <t>Consu. Bill VALUE</t>
  </si>
  <si>
    <t>May</t>
  </si>
  <si>
    <t>Jun</t>
  </si>
  <si>
    <t>Jul</t>
  </si>
  <si>
    <t>MFMS-0315-24-25</t>
  </si>
  <si>
    <t>000002603477134'</t>
  </si>
  <si>
    <t>AF-06</t>
  </si>
  <si>
    <t>STT/24-25/680</t>
  </si>
  <si>
    <t>STT/24-25/679</t>
  </si>
  <si>
    <t>KRL/24-25/130</t>
  </si>
  <si>
    <t>KRL/24-25/139</t>
  </si>
  <si>
    <t>D/24-25GST-180</t>
  </si>
  <si>
    <t>AFC/06</t>
  </si>
  <si>
    <t>MS/0409/24-25</t>
  </si>
  <si>
    <t>MS/0410/24-25</t>
  </si>
  <si>
    <t>WTCB-2024002617</t>
  </si>
  <si>
    <t>BM2527I011563434</t>
  </si>
  <si>
    <t>GSF/24-25/164</t>
  </si>
  <si>
    <t>MFMS/0388/24-25</t>
  </si>
  <si>
    <t>KRL/24-25/126</t>
  </si>
  <si>
    <t>D/24-25GST-181</t>
  </si>
  <si>
    <t>IS/06</t>
  </si>
  <si>
    <t>GSF/24-25/161</t>
  </si>
  <si>
    <t>MS/0412/24-25</t>
  </si>
  <si>
    <t>MS/0411/24-25</t>
  </si>
  <si>
    <t>JDC/01</t>
  </si>
  <si>
    <t>GSF/24-25/162</t>
  </si>
  <si>
    <t>3009 2024-KUNGS-HK</t>
  </si>
  <si>
    <t>KRL/24-25/124</t>
  </si>
  <si>
    <t>MS/0413/24-25</t>
  </si>
  <si>
    <t>KDMPL-01</t>
  </si>
  <si>
    <t>KDM/06</t>
  </si>
  <si>
    <t>KRL/24-25-134</t>
  </si>
  <si>
    <t>KF/06</t>
  </si>
  <si>
    <t>CAM-24-25-1544</t>
  </si>
  <si>
    <t>IS-24-25-136</t>
  </si>
  <si>
    <t>IS-24-25-143</t>
  </si>
  <si>
    <t>202409451934247'</t>
  </si>
  <si>
    <t>IS-24-25-160</t>
  </si>
  <si>
    <t>IS-24-25-169</t>
  </si>
  <si>
    <t>KOS-06</t>
  </si>
  <si>
    <t>GSF/24-25/168</t>
  </si>
  <si>
    <t>OOPL/2024-25/527</t>
  </si>
  <si>
    <t>MFMS/0385/24-25</t>
  </si>
  <si>
    <t>WR/24-25/166</t>
  </si>
  <si>
    <t>EC/24-25/202</t>
  </si>
  <si>
    <t>DG/24-25/165</t>
  </si>
  <si>
    <t>STT/24-25/684</t>
  </si>
  <si>
    <t>KRL/24-25/141</t>
  </si>
  <si>
    <t>KRL/24-25/136</t>
  </si>
  <si>
    <t>D/24-25GST-190</t>
  </si>
  <si>
    <t>KOS/06</t>
  </si>
  <si>
    <t>MS/0317/24-25</t>
  </si>
  <si>
    <t>MS/0416/24-25</t>
  </si>
  <si>
    <t>KRL/24-25/127</t>
  </si>
  <si>
    <t>KRL/24-25/140</t>
  </si>
  <si>
    <t>D/24-25GST-182</t>
  </si>
  <si>
    <t>KR/06</t>
  </si>
  <si>
    <t>KRLLP-06</t>
  </si>
  <si>
    <t>GSF/24-25/163</t>
  </si>
  <si>
    <t>D/24-25GST-183</t>
  </si>
  <si>
    <t>KRLLP/06</t>
  </si>
  <si>
    <t>KCAPL-04</t>
  </si>
  <si>
    <t>KRL/24-25/125</t>
  </si>
  <si>
    <t>KRLP/24-25/013</t>
  </si>
  <si>
    <t>KCA/02</t>
  </si>
  <si>
    <t>000002603434583'</t>
  </si>
  <si>
    <t>000002603434585'</t>
  </si>
  <si>
    <t>000002603434582'</t>
  </si>
  <si>
    <t>000002603434589'</t>
  </si>
  <si>
    <t>000002603434591'</t>
  </si>
  <si>
    <t>000002603434581'</t>
  </si>
  <si>
    <t>000002603434588'</t>
  </si>
  <si>
    <t>000002587009015'</t>
  </si>
  <si>
    <t>KSOBPL-06</t>
  </si>
  <si>
    <t>GSF/24-25/171</t>
  </si>
  <si>
    <t>MFMS/0391/24-25</t>
  </si>
  <si>
    <t>KRl/24-25/144</t>
  </si>
  <si>
    <t>KOB/06</t>
  </si>
  <si>
    <t>MS/0420/24-25</t>
  </si>
  <si>
    <t>MS/0419/24-25</t>
  </si>
  <si>
    <t>KRL/24-25/128</t>
  </si>
  <si>
    <t>MRH/04</t>
  </si>
  <si>
    <t>KRL/24-25/142</t>
  </si>
  <si>
    <t>NLH/04</t>
  </si>
  <si>
    <t>MS-0421-24-25</t>
  </si>
  <si>
    <t>WTCB-2024002727</t>
  </si>
  <si>
    <t>WTCB-2024002728</t>
  </si>
  <si>
    <t>9-24-25-544</t>
  </si>
  <si>
    <t>P2425-130547</t>
  </si>
  <si>
    <t>D-2024-25-06</t>
  </si>
  <si>
    <t>DB-2024-2025-040</t>
  </si>
  <si>
    <t>IS-24-25-161</t>
  </si>
  <si>
    <t>ODMDIGITAL-07</t>
  </si>
  <si>
    <t>BM2527I010695251</t>
  </si>
  <si>
    <t>GSF/24-25/166</t>
  </si>
  <si>
    <t>OOPL-2024-25-528</t>
  </si>
  <si>
    <t>MFMS/0386/24-25</t>
  </si>
  <si>
    <t>STT/24-25/682</t>
  </si>
  <si>
    <t>STT/24-25/681</t>
  </si>
  <si>
    <t>KRL/24-25/131</t>
  </si>
  <si>
    <t>D/24-25GST-185</t>
  </si>
  <si>
    <t>OD/06</t>
  </si>
  <si>
    <t>MS/0414/24-25</t>
  </si>
  <si>
    <t>MS/0415/24-25</t>
  </si>
  <si>
    <t>WTCB-2024002665</t>
  </si>
  <si>
    <t>WTCB-2024002666</t>
  </si>
  <si>
    <t>WTCB-2024002668</t>
  </si>
  <si>
    <t>WTCB-2024002669</t>
  </si>
  <si>
    <t>WTCB-2024002670</t>
  </si>
  <si>
    <t>PSPLJ-2985-24-25</t>
  </si>
  <si>
    <t>SBER-24-25-18</t>
  </si>
  <si>
    <t>SBER-24-25-20</t>
  </si>
  <si>
    <t>IN2401000141</t>
  </si>
  <si>
    <t>IN2401000142</t>
  </si>
  <si>
    <t>06-2024-2025</t>
  </si>
  <si>
    <t>06 CAM-2024-25</t>
  </si>
  <si>
    <t>RENT-24-25-06</t>
  </si>
  <si>
    <t>PVP-Rental-18</t>
  </si>
  <si>
    <t>238-2024-25</t>
  </si>
  <si>
    <t>012-2024-25</t>
  </si>
  <si>
    <t>IS-24-25-139</t>
  </si>
  <si>
    <t>PSPLJ-3039-24-25</t>
  </si>
  <si>
    <t>PSPLJ-3130-24-25</t>
  </si>
  <si>
    <t>000002603202415'</t>
  </si>
  <si>
    <t>IS-24-25-172</t>
  </si>
  <si>
    <t>PSPLJ-3464-24-25</t>
  </si>
  <si>
    <t>BM2527I011424120</t>
  </si>
  <si>
    <t>GSF/24-25/169</t>
  </si>
  <si>
    <t>OOPL/2024-25/529</t>
  </si>
  <si>
    <t>MFMS/0384/24-25</t>
  </si>
  <si>
    <t>KRL/24-25/133</t>
  </si>
  <si>
    <t>KRL/24-25/143</t>
  </si>
  <si>
    <t>D/24-25GST-187</t>
  </si>
  <si>
    <t>ODMS/06</t>
  </si>
  <si>
    <t>MS/0407/24-25</t>
  </si>
  <si>
    <t>MS/0406/24-25</t>
  </si>
  <si>
    <t>MS/0408/24-25</t>
  </si>
  <si>
    <t>WTCB-2024002752</t>
  </si>
  <si>
    <t>TSG-Rental-18</t>
  </si>
  <si>
    <t>GSF/24-25/165</t>
  </si>
  <si>
    <t>OOPL-2024-25-530</t>
  </si>
  <si>
    <t>MFMS/0387/24-25</t>
  </si>
  <si>
    <t>KRL/24-25/129</t>
  </si>
  <si>
    <t>D/24-25GST-184</t>
  </si>
  <si>
    <t>ODM/06</t>
  </si>
  <si>
    <t>D/24-25GST-188</t>
  </si>
  <si>
    <t>QTS/06</t>
  </si>
  <si>
    <t>TXC-16950</t>
  </si>
  <si>
    <t>WTCB-2024002671</t>
  </si>
  <si>
    <t>WTCB-2024002672</t>
  </si>
  <si>
    <t>WTCB-2024002673</t>
  </si>
  <si>
    <t>R-24-24-25</t>
  </si>
  <si>
    <t>O-15-24-25</t>
  </si>
  <si>
    <t>MHI1409495071172</t>
  </si>
  <si>
    <t>MHI1409495071181</t>
  </si>
  <si>
    <t>MHI1409495071109</t>
  </si>
  <si>
    <t>MHI1409495071117</t>
  </si>
  <si>
    <t>MHI1409495071160</t>
  </si>
  <si>
    <t>MHI1409495071169</t>
  </si>
  <si>
    <t>MHI1409495071145</t>
  </si>
  <si>
    <t>MHI1409495071149</t>
  </si>
  <si>
    <t>MHI1409495071155</t>
  </si>
  <si>
    <t>MHI1409495071164</t>
  </si>
  <si>
    <t>Vodafone-06</t>
  </si>
  <si>
    <t>BM2527I011563956</t>
  </si>
  <si>
    <t>GSF/24-25/167</t>
  </si>
  <si>
    <t>MFMS/0390/24-25</t>
  </si>
  <si>
    <t>KRL/24-25/132</t>
  </si>
  <si>
    <t>KRL/24-25/145</t>
  </si>
  <si>
    <t>KRL/24-25/138</t>
  </si>
  <si>
    <t>KRLH/24-25/02</t>
  </si>
  <si>
    <t>D/24-25GST-186</t>
  </si>
  <si>
    <t>XDBS/06</t>
  </si>
  <si>
    <t>IS-24-25-148</t>
  </si>
  <si>
    <t>PSPLJ-3028-24-25</t>
  </si>
  <si>
    <t>XKTPL-07</t>
  </si>
  <si>
    <t>000002603434590'</t>
  </si>
  <si>
    <t>000002603434584'</t>
  </si>
  <si>
    <t>GSF/24-25/170</t>
  </si>
  <si>
    <t>MFMS/0389/24-25</t>
  </si>
  <si>
    <t>STT/24-25/686</t>
  </si>
  <si>
    <t>STT/24-25/685</t>
  </si>
  <si>
    <t>KRL/24-25/135</t>
  </si>
  <si>
    <t>D/24-25GST-189</t>
  </si>
  <si>
    <t>XKT/07</t>
  </si>
  <si>
    <t>MS/0417/24-25</t>
  </si>
  <si>
    <t>MS/0418/24-25</t>
  </si>
  <si>
    <t>KRL/24-25/137</t>
  </si>
  <si>
    <t>WTCB/2024003424</t>
  </si>
  <si>
    <t>WTCB/2024003281</t>
  </si>
  <si>
    <t>WTCB/2024003469</t>
  </si>
  <si>
    <t>WTCB/2024003470</t>
  </si>
  <si>
    <t>WTCB/2024003471</t>
  </si>
  <si>
    <t>WTCB/2024003472</t>
  </si>
  <si>
    <t>WTCB/2024003473</t>
  </si>
  <si>
    <t>WTCB/2024003474</t>
  </si>
  <si>
    <t>WTCB/2024003326</t>
  </si>
  <si>
    <t>WTCB/2024003327</t>
  </si>
  <si>
    <t>WTCB/2024003328</t>
  </si>
  <si>
    <t>WTCB/2024003329</t>
  </si>
  <si>
    <t>WTCB/2024003330</t>
  </si>
  <si>
    <t>WTCB/2024003331</t>
  </si>
  <si>
    <t>WTCB/2024003475</t>
  </si>
  <si>
    <t>WTCB/2024003476</t>
  </si>
  <si>
    <t>WTCB/2024003477</t>
  </si>
  <si>
    <t>WTCB/2024003332</t>
  </si>
  <si>
    <t>WTCB/2024003333</t>
  </si>
  <si>
    <t>WTCB/2024003334</t>
  </si>
  <si>
    <t>WTCB/2024003519</t>
  </si>
  <si>
    <t>WTCB/2024003520</t>
  </si>
  <si>
    <t>WTCB/2024003375</t>
  </si>
  <si>
    <t>WTCB/2024003376</t>
  </si>
  <si>
    <t>WTCB/2024003540</t>
  </si>
  <si>
    <t>WTCB/2024003396</t>
  </si>
  <si>
    <t>AF-01</t>
  </si>
  <si>
    <t>Itech-01</t>
  </si>
  <si>
    <t>KOS-01</t>
  </si>
  <si>
    <t>(All)</t>
  </si>
  <si>
    <t>Select Company</t>
  </si>
  <si>
    <t>Select Vendor</t>
  </si>
  <si>
    <t>2024-25/0383</t>
  </si>
  <si>
    <t>2024-25/0384</t>
  </si>
  <si>
    <t>P 078/CSS/2024-25</t>
  </si>
  <si>
    <t>PSPLJ/3924/24-25</t>
  </si>
  <si>
    <t>000002643942852'</t>
  </si>
  <si>
    <t>AF-07</t>
  </si>
  <si>
    <t>STT/24-25/926</t>
  </si>
  <si>
    <t>KRL/24-25/153</t>
  </si>
  <si>
    <t>D/24-25GST-194</t>
  </si>
  <si>
    <t>AFC/07</t>
  </si>
  <si>
    <t>MS/0470/24-25</t>
  </si>
  <si>
    <t>MS/0469/24-25</t>
  </si>
  <si>
    <t>WTCB/2024003101</t>
  </si>
  <si>
    <t>BM2527I013452719</t>
  </si>
  <si>
    <t>GSF/24-25/195</t>
  </si>
  <si>
    <t>KRL/24-25/150</t>
  </si>
  <si>
    <t>D/24-25GST-195</t>
  </si>
  <si>
    <t>IS/07</t>
  </si>
  <si>
    <t>MS/0477/24-25</t>
  </si>
  <si>
    <t>WTCB/2024003897</t>
  </si>
  <si>
    <t>WTCB/2024003752</t>
  </si>
  <si>
    <t>GSF/24-25/192</t>
  </si>
  <si>
    <t>MS/0468/24-25</t>
  </si>
  <si>
    <t>MS/0467/24-25</t>
  </si>
  <si>
    <t>GSF/24-25/193</t>
  </si>
  <si>
    <t>3110 2024-KINGS-HK</t>
  </si>
  <si>
    <t>KRL/24-25/148</t>
  </si>
  <si>
    <t>MS/0487/24-25</t>
  </si>
  <si>
    <t>KRL/24-25/162</t>
  </si>
  <si>
    <t>D/24-25GST-202</t>
  </si>
  <si>
    <t>PSPLJ-3422-24-25</t>
  </si>
  <si>
    <t>KRL/24-25/157</t>
  </si>
  <si>
    <t>D/24-25GST-206</t>
  </si>
  <si>
    <t>MS/0473/24-25</t>
  </si>
  <si>
    <t>CAM/24-25/1779</t>
  </si>
  <si>
    <t>IS/24-25/182</t>
  </si>
  <si>
    <t>JC2027</t>
  </si>
  <si>
    <t>IS/24-25/217</t>
  </si>
  <si>
    <t>KOS-07</t>
  </si>
  <si>
    <t>202410451935964'</t>
  </si>
  <si>
    <t>GSF/24-25/199</t>
  </si>
  <si>
    <t>OOPL/2024-25/646</t>
  </si>
  <si>
    <t>MFMS/0459/24-25</t>
  </si>
  <si>
    <t>WR/24-25/193</t>
  </si>
  <si>
    <t>STT/24-25/930</t>
  </si>
  <si>
    <t>KRL/24-25/159</t>
  </si>
  <si>
    <t>KRL/24-25/167</t>
  </si>
  <si>
    <t>D/24-25GST-196</t>
  </si>
  <si>
    <t>KOS/07</t>
  </si>
  <si>
    <t>MS/0472/24-25</t>
  </si>
  <si>
    <t>MS/0471/24-25</t>
  </si>
  <si>
    <t>EC/24-25/236</t>
  </si>
  <si>
    <t>KRL/24-25/151</t>
  </si>
  <si>
    <t>KRL/24-25/168</t>
  </si>
  <si>
    <t>D/24-25GST-197</t>
  </si>
  <si>
    <t>KR/07</t>
  </si>
  <si>
    <t>GSF/24-25/194</t>
  </si>
  <si>
    <t>D/24-25GST-203</t>
  </si>
  <si>
    <t>KRLLP/07</t>
  </si>
  <si>
    <t>PSPLJ-3425-24-25</t>
  </si>
  <si>
    <t>D/F/OCT/24/01</t>
  </si>
  <si>
    <t>BM2527I013163744</t>
  </si>
  <si>
    <t>KCAPL-05</t>
  </si>
  <si>
    <t>PSPLJ/3815/24-25</t>
  </si>
  <si>
    <t>D/24-25GST-204</t>
  </si>
  <si>
    <t>000002645418558'</t>
  </si>
  <si>
    <t>000002645418560'</t>
  </si>
  <si>
    <t>000002645418557'</t>
  </si>
  <si>
    <t>000002645418564'</t>
  </si>
  <si>
    <t>000002645418566'</t>
  </si>
  <si>
    <t>000002645418556'</t>
  </si>
  <si>
    <t>000002645418563'</t>
  </si>
  <si>
    <t>PSPLJ-3424-24-25</t>
  </si>
  <si>
    <t>000002625454136'</t>
  </si>
  <si>
    <t>KCOBPL-07</t>
  </si>
  <si>
    <t>GSF/24-25/202</t>
  </si>
  <si>
    <t>KRL/24-25/149</t>
  </si>
  <si>
    <t>KRL/24-25/166</t>
  </si>
  <si>
    <t>KRL/24-25/170</t>
  </si>
  <si>
    <t>D/24-25GST-205</t>
  </si>
  <si>
    <t>D/24-25GST-207</t>
  </si>
  <si>
    <t>WTCB/2024003211</t>
  </si>
  <si>
    <t>WTCB/2024003212</t>
  </si>
  <si>
    <t>10/24-25/684</t>
  </si>
  <si>
    <t>P2425/131777</t>
  </si>
  <si>
    <t>D-2024-25-07</t>
  </si>
  <si>
    <t>BM2527I012630193</t>
  </si>
  <si>
    <t>ODMDIGITAL-08</t>
  </si>
  <si>
    <t>GSF/24-25/197</t>
  </si>
  <si>
    <t>OOPL/2024-25/647</t>
  </si>
  <si>
    <t>MFMS/0460/24-25</t>
  </si>
  <si>
    <t>STT/24-25/929</t>
  </si>
  <si>
    <t>STT/24-25/928</t>
  </si>
  <si>
    <t>KRL/24-25/154</t>
  </si>
  <si>
    <t>D/24-25GST-198</t>
  </si>
  <si>
    <t>OD/07</t>
  </si>
  <si>
    <t>WTCB/2024003994</t>
  </si>
  <si>
    <t>WTCB/2024003995</t>
  </si>
  <si>
    <t>WTCB/2024003848</t>
  </si>
  <si>
    <t>WTCB/2024003849</t>
  </si>
  <si>
    <t>ONDIRECT-06</t>
  </si>
  <si>
    <t>PSPLJ/3620/24-25</t>
  </si>
  <si>
    <t>WTCB/2024003149</t>
  </si>
  <si>
    <t>WTCB/2024003150</t>
  </si>
  <si>
    <t>WTCB/2024003152</t>
  </si>
  <si>
    <t>WTCB/2024003153</t>
  </si>
  <si>
    <t>WTCB/2024003154</t>
  </si>
  <si>
    <t>JC1797</t>
  </si>
  <si>
    <t>PSPLJ/3705/24-25</t>
  </si>
  <si>
    <t>SBER/24-25/22</t>
  </si>
  <si>
    <t>SBER/24-25/24</t>
  </si>
  <si>
    <t>GK-Rental-07</t>
  </si>
  <si>
    <t>IN2401000165</t>
  </si>
  <si>
    <t>IN2401000166</t>
  </si>
  <si>
    <t>07/2024-2025</t>
  </si>
  <si>
    <t>07 CAM/2024-25</t>
  </si>
  <si>
    <t>RENT/24-25/07</t>
  </si>
  <si>
    <t>PVP-Rental-19</t>
  </si>
  <si>
    <t>247/2024-25</t>
  </si>
  <si>
    <t>013/2024-25</t>
  </si>
  <si>
    <t>JC1904</t>
  </si>
  <si>
    <t>PSPLJ/3812/24-25</t>
  </si>
  <si>
    <t>PSPLJ/3837/24-25</t>
  </si>
  <si>
    <t>BM2527I012937868</t>
  </si>
  <si>
    <t>000002642950470'</t>
  </si>
  <si>
    <t>ONDIRECT-07</t>
  </si>
  <si>
    <t>D/F/OCT/24/02</t>
  </si>
  <si>
    <t>GSF/24-25/200</t>
  </si>
  <si>
    <t>OOPL/2024-25/648</t>
  </si>
  <si>
    <t>KRL/24-25/156</t>
  </si>
  <si>
    <t>KRL/24-25/169</t>
  </si>
  <si>
    <t>D/24-25GST-200</t>
  </si>
  <si>
    <t>ODMS/07</t>
  </si>
  <si>
    <t>MS/0464/24-25</t>
  </si>
  <si>
    <t>MS/0466/24-25</t>
  </si>
  <si>
    <t>MS/0465/24-25</t>
  </si>
  <si>
    <t>WTCB/2024003942</t>
  </si>
  <si>
    <t>WTCB/2024003943</t>
  </si>
  <si>
    <t>WTCB/2024003944</t>
  </si>
  <si>
    <t>WTCB/2024003945</t>
  </si>
  <si>
    <t>WTCB/2024003946</t>
  </si>
  <si>
    <t>WTCB/2024003947</t>
  </si>
  <si>
    <t>WTCB/2024003948</t>
  </si>
  <si>
    <t>WTCB/2024003796</t>
  </si>
  <si>
    <t>WTCB/2024003797</t>
  </si>
  <si>
    <t>WTCB/2024003798</t>
  </si>
  <si>
    <t>WTCB/2024003799</t>
  </si>
  <si>
    <t>WTCB/2024003800</t>
  </si>
  <si>
    <t>WTCB/2024003801</t>
  </si>
  <si>
    <t>WTCB/2024003802</t>
  </si>
  <si>
    <t>WTCB/2024003236</t>
  </si>
  <si>
    <t>TSG-Rental-19</t>
  </si>
  <si>
    <t>GSF/24-25/196</t>
  </si>
  <si>
    <t>OOPL/2024-25/649</t>
  </si>
  <si>
    <t>MFMS/0461/24-25</t>
  </si>
  <si>
    <t>KRL/24-25/152</t>
  </si>
  <si>
    <t>D/24-25GST-199</t>
  </si>
  <si>
    <t>ODM/07</t>
  </si>
  <si>
    <t>WTCB/2024004015</t>
  </si>
  <si>
    <t>WTCB/2024003869</t>
  </si>
  <si>
    <t>KRL/24-25/158</t>
  </si>
  <si>
    <t>D/24-25GST-201</t>
  </si>
  <si>
    <t>QT/07</t>
  </si>
  <si>
    <t>WTCB/2024003155</t>
  </si>
  <si>
    <t>WTCB/2024003156</t>
  </si>
  <si>
    <t>WTCB/2024003157</t>
  </si>
  <si>
    <t>R-30/24-25</t>
  </si>
  <si>
    <t>O-17/24-25</t>
  </si>
  <si>
    <t>Vodafone-07</t>
  </si>
  <si>
    <t>MHI1410497280787</t>
  </si>
  <si>
    <t>MHI1410497280791</t>
  </si>
  <si>
    <t>MHI1410497280796</t>
  </si>
  <si>
    <t>MHI1410497280801</t>
  </si>
  <si>
    <t>MHI1410497280806</t>
  </si>
  <si>
    <t>MHI1410497280811</t>
  </si>
  <si>
    <t>MHI1410497280815</t>
  </si>
  <si>
    <t>MHI1410497280821</t>
  </si>
  <si>
    <t>MHI1410497280825</t>
  </si>
  <si>
    <t>MHI1410497280833</t>
  </si>
  <si>
    <t>BM2527I013452991</t>
  </si>
  <si>
    <t>XDBS-06</t>
  </si>
  <si>
    <t>GSF/24-25/198</t>
  </si>
  <si>
    <t>MFMS/0464/24-25</t>
  </si>
  <si>
    <t>KRL/24-25/155</t>
  </si>
  <si>
    <t>KRL/24-25/160</t>
  </si>
  <si>
    <t>KRL/24-25/163</t>
  </si>
  <si>
    <t>KRL/24-25/164</t>
  </si>
  <si>
    <t>KRL/24-25/171</t>
  </si>
  <si>
    <t>D/24-25GST-208</t>
  </si>
  <si>
    <t>XDBS/07</t>
  </si>
  <si>
    <t>MS/0475/24-25</t>
  </si>
  <si>
    <t>WTCB/2024003949</t>
  </si>
  <si>
    <t>WTCB/2024003950</t>
  </si>
  <si>
    <t>WTCB/2024003951</t>
  </si>
  <si>
    <t>WTCB/2024003803</t>
  </si>
  <si>
    <t>WTCB/2024003804</t>
  </si>
  <si>
    <t>WTCB/2024003805</t>
  </si>
  <si>
    <t>24-25/8838</t>
  </si>
  <si>
    <t>000002645418565'</t>
  </si>
  <si>
    <t>000002645418559'</t>
  </si>
  <si>
    <t>XKTPL-08</t>
  </si>
  <si>
    <t>GSF/24-25/201</t>
  </si>
  <si>
    <t>MFMS/0463/24-25</t>
  </si>
  <si>
    <t>STT/24-25/932</t>
  </si>
  <si>
    <t>STT/24-25/931</t>
  </si>
  <si>
    <t>KRL/24-25/161</t>
  </si>
  <si>
    <t>KRL/24-25/165</t>
  </si>
  <si>
    <t>D/24-25GST-193</t>
  </si>
  <si>
    <t>XKT/08</t>
  </si>
  <si>
    <t>MS/0476/24-25</t>
  </si>
  <si>
    <t>STT/24-25/1113</t>
  </si>
  <si>
    <t>STT/24-25/1114</t>
  </si>
  <si>
    <t>D/ 24-25GST-248</t>
  </si>
  <si>
    <t>AFC/08</t>
  </si>
  <si>
    <t>MS/0540/24-25</t>
  </si>
  <si>
    <t>MS/0539/24-25</t>
  </si>
  <si>
    <t>WTCB/2024003585</t>
  </si>
  <si>
    <t>D/ 24-25GST-249</t>
  </si>
  <si>
    <t>IS/08</t>
  </si>
  <si>
    <t>MS/0555/24-25</t>
  </si>
  <si>
    <t>GSF/24-25-226</t>
  </si>
  <si>
    <t>IS/24-25/252</t>
  </si>
  <si>
    <t>GSF/24-25/223</t>
  </si>
  <si>
    <t>MS/0552/24-25</t>
  </si>
  <si>
    <t>3011 2024-KINGS-HK</t>
  </si>
  <si>
    <t>GSF/24-25/224</t>
  </si>
  <si>
    <t>KDM/07</t>
  </si>
  <si>
    <t>MS/0558/24-25</t>
  </si>
  <si>
    <t>D/24-25GST-253</t>
  </si>
  <si>
    <t>KF/07</t>
  </si>
  <si>
    <t>IS/24-25/228</t>
  </si>
  <si>
    <t>CAM/24-25/2026</t>
  </si>
  <si>
    <t>IS/24-25/263</t>
  </si>
  <si>
    <t>EC/24-25/263</t>
  </si>
  <si>
    <t>202411451937023'</t>
  </si>
  <si>
    <t>GSF/24-25/230</t>
  </si>
  <si>
    <t>OOPL/2024-25/747</t>
  </si>
  <si>
    <t>WR/24-25/208</t>
  </si>
  <si>
    <t>VB-1828/24-25</t>
  </si>
  <si>
    <t>KOS/08</t>
  </si>
  <si>
    <t>D/24-25GST-251</t>
  </si>
  <si>
    <t>MS/0550/24-25</t>
  </si>
  <si>
    <t>MS/0551/24-25</t>
  </si>
  <si>
    <t>STT/24-25/1117</t>
  </si>
  <si>
    <t>PSPLJ/4298/24-25</t>
  </si>
  <si>
    <t>KR/08</t>
  </si>
  <si>
    <t>D/24-25GST-252</t>
  </si>
  <si>
    <t>MS/0557/24-25</t>
  </si>
  <si>
    <t>D/24-25GST-250</t>
  </si>
  <si>
    <t>GSF/24-25/225</t>
  </si>
  <si>
    <t>KRLLP/08</t>
  </si>
  <si>
    <t>MS/0565/24-25</t>
  </si>
  <si>
    <t>KCA/03</t>
  </si>
  <si>
    <t>000002679329081'</t>
  </si>
  <si>
    <t>000002679329083'</t>
  </si>
  <si>
    <t>000002679329080'</t>
  </si>
  <si>
    <t>000002679329087'</t>
  </si>
  <si>
    <t>000002679329089'</t>
  </si>
  <si>
    <t>000002679329079'</t>
  </si>
  <si>
    <t>000002679329086'</t>
  </si>
  <si>
    <t>000002662794699'</t>
  </si>
  <si>
    <t>KOB/07</t>
  </si>
  <si>
    <t>GSF/24-25/233</t>
  </si>
  <si>
    <t>NJH/05</t>
  </si>
  <si>
    <t>11/24-25/834</t>
  </si>
  <si>
    <t>P2425/133478</t>
  </si>
  <si>
    <t>D-2024-25-08</t>
  </si>
  <si>
    <t>WTCB/2024003695</t>
  </si>
  <si>
    <t>WTCB/2024003696</t>
  </si>
  <si>
    <t>PSPLJ/4387/24-25</t>
  </si>
  <si>
    <t>D/ 24-25GST-254</t>
  </si>
  <si>
    <t>OD/08</t>
  </si>
  <si>
    <t>OOPL/2024-25-744</t>
  </si>
  <si>
    <t>MS/0554/24-25</t>
  </si>
  <si>
    <t>GSF/24-25/228</t>
  </si>
  <si>
    <t>MS/0553/24-25</t>
  </si>
  <si>
    <t>STT/24-25/1116</t>
  </si>
  <si>
    <t>STT/24-25/1115</t>
  </si>
  <si>
    <t>JC2029</t>
  </si>
  <si>
    <t>PSPLJ/4168/24-25</t>
  </si>
  <si>
    <t>SBER/24-25/25</t>
  </si>
  <si>
    <t>GK-Rental-08</t>
  </si>
  <si>
    <t>IN2401000202</t>
  </si>
  <si>
    <t>IN2401000203</t>
  </si>
  <si>
    <t>08/2024-2025</t>
  </si>
  <si>
    <t>08 CAM/2024-25</t>
  </si>
  <si>
    <t>RENT/24-25/08</t>
  </si>
  <si>
    <t>PVP-Rental-20</t>
  </si>
  <si>
    <t>254/2024-25</t>
  </si>
  <si>
    <t>014/2024-25</t>
  </si>
  <si>
    <t>WTCB/2024003633</t>
  </si>
  <si>
    <t>WTCB/2024003634</t>
  </si>
  <si>
    <t>WTCB/2024003636</t>
  </si>
  <si>
    <t>WTCB/2024003637</t>
  </si>
  <si>
    <t>WTCB/2024003638</t>
  </si>
  <si>
    <t>PSPLJ/4264/24-25</t>
  </si>
  <si>
    <t>AFSE/A-134</t>
  </si>
  <si>
    <t>ONDIRECT-08</t>
  </si>
  <si>
    <t>MS/0542/24-25</t>
  </si>
  <si>
    <t>GSF/24-25/231</t>
  </si>
  <si>
    <t>MS/0543/24-25</t>
  </si>
  <si>
    <t>MS/0541/24-25</t>
  </si>
  <si>
    <t>D/24-25GST-256</t>
  </si>
  <si>
    <t>ODMS/08</t>
  </si>
  <si>
    <t>OOPL/2024-25/745</t>
  </si>
  <si>
    <t>VB-1827/24-25</t>
  </si>
  <si>
    <t>000002679184320'</t>
  </si>
  <si>
    <t>TSG-Rental-20</t>
  </si>
  <si>
    <t>WTCB/2024003720</t>
  </si>
  <si>
    <t>GSF/24-25/227</t>
  </si>
  <si>
    <t>D/ 24-25GST-255</t>
  </si>
  <si>
    <t>MS/0559/24-25</t>
  </si>
  <si>
    <t>ODM/08</t>
  </si>
  <si>
    <t>OOPL/2024-25/746</t>
  </si>
  <si>
    <t>D/ 24-25GST-257</t>
  </si>
  <si>
    <t>QTS/08</t>
  </si>
  <si>
    <t>R-40/24-25</t>
  </si>
  <si>
    <t>O-19/24-25</t>
  </si>
  <si>
    <t>WTCB/2024003639</t>
  </si>
  <si>
    <t>WTCB/2024003640</t>
  </si>
  <si>
    <t>WTCB/2024003641</t>
  </si>
  <si>
    <t>Vodafone-08</t>
  </si>
  <si>
    <t>D/ 24-25GST-258</t>
  </si>
  <si>
    <t>XDBS/08</t>
  </si>
  <si>
    <t>GSF/24-25/229</t>
  </si>
  <si>
    <t>XKT/09</t>
  </si>
  <si>
    <t>GSF/24-25/232</t>
  </si>
  <si>
    <t>STT/24-25/1118</t>
  </si>
  <si>
    <t>STT/24-25/1119</t>
  </si>
  <si>
    <t>MS/0556/24-25</t>
  </si>
  <si>
    <t>000002679329088'</t>
  </si>
  <si>
    <t>000002679329082'</t>
  </si>
  <si>
    <t>KRL/24-25/193</t>
  </si>
  <si>
    <t>KRL/24-25/177</t>
  </si>
  <si>
    <t>KRL/24-25/178</t>
  </si>
  <si>
    <t>KRL/24-25/176</t>
  </si>
  <si>
    <t>KRL/24-25/194</t>
  </si>
  <si>
    <t>KRL/24-25/196</t>
  </si>
  <si>
    <t>KRL/24-25/189</t>
  </si>
  <si>
    <t>KRL/24-25/190</t>
  </si>
  <si>
    <t>KRL/24-25/188</t>
  </si>
  <si>
    <t>KRL/24-25/187</t>
  </si>
  <si>
    <t>KRL/24-25/184</t>
  </si>
  <si>
    <t>KRL/24-25/199</t>
  </si>
  <si>
    <t>KRL/24-25/197</t>
  </si>
  <si>
    <t>KRL/24-25/183</t>
  </si>
  <si>
    <t>KRL/24-25/182</t>
  </si>
  <si>
    <t>KRL/24-25/192</t>
  </si>
  <si>
    <t>KRL/24-25/185</t>
  </si>
  <si>
    <t>KRL/24-25/195</t>
  </si>
  <si>
    <t>KRL/24-25/179</t>
  </si>
  <si>
    <t>KRL/24-25/180</t>
  </si>
  <si>
    <t>KRL/24-25/191</t>
  </si>
  <si>
    <t>KRL/24-25/186</t>
  </si>
  <si>
    <t>KRL/24-25/198</t>
  </si>
  <si>
    <t>KRL/24-25/181</t>
  </si>
  <si>
    <t>000002679356296'</t>
  </si>
  <si>
    <t>WTCB-2024004374</t>
  </si>
  <si>
    <t>WTCB-2024004224</t>
  </si>
  <si>
    <t>WTCB-2024004419</t>
  </si>
  <si>
    <t>WTCB-2024004420</t>
  </si>
  <si>
    <t>WTCB-2024004421</t>
  </si>
  <si>
    <t>WTCB-2024004422</t>
  </si>
  <si>
    <t>WTCB-2024004423</t>
  </si>
  <si>
    <t>WTCB-2024004424</t>
  </si>
  <si>
    <t>WTCB-2024004425</t>
  </si>
  <si>
    <t>WTCB-2024004269</t>
  </si>
  <si>
    <t>WTCB-2024004270</t>
  </si>
  <si>
    <t>WTCB-2024004271</t>
  </si>
  <si>
    <t>WTCB-2024004272</t>
  </si>
  <si>
    <t>WTCB-2024004273</t>
  </si>
  <si>
    <t>WTCB-2024004274</t>
  </si>
  <si>
    <t>WTCB-2024004275</t>
  </si>
  <si>
    <t>WTCB-2024004426</t>
  </si>
  <si>
    <t>WTCB-2024004427</t>
  </si>
  <si>
    <t>WTCB-2024004428</t>
  </si>
  <si>
    <t>WTCB-2024004276</t>
  </si>
  <si>
    <t>WTCB-2024004277</t>
  </si>
  <si>
    <t>WTCB-2024004278</t>
  </si>
  <si>
    <t>WTCB-2024004472</t>
  </si>
  <si>
    <t>WTCB-2024004473</t>
  </si>
  <si>
    <t>WTCB-2024004322</t>
  </si>
  <si>
    <t>WTCB-2024004323</t>
  </si>
  <si>
    <t>WTCB-2024004493</t>
  </si>
  <si>
    <t>WTCB-2024004343</t>
  </si>
  <si>
    <t>BM2527I014925733</t>
  </si>
  <si>
    <t>BM2527I014750857</t>
  </si>
  <si>
    <t>BM2527I014574376</t>
  </si>
  <si>
    <t>BM2527I014925732</t>
  </si>
  <si>
    <t>BM2527I014768887</t>
  </si>
  <si>
    <t>MHI1411499995584</t>
  </si>
  <si>
    <t>MHI1411499995591</t>
  </si>
  <si>
    <t>MHI1411499995598</t>
  </si>
  <si>
    <t>MHI1411499995608</t>
  </si>
  <si>
    <t>MHI1411499995612</t>
  </si>
  <si>
    <t>MHI1411499995620</t>
  </si>
  <si>
    <t>MHI1411499995624</t>
  </si>
  <si>
    <t>MHI1411499995630</t>
  </si>
  <si>
    <t>MHI1411499995637</t>
  </si>
  <si>
    <t>MHI1411499995642</t>
  </si>
  <si>
    <t>PSPLJ/4721/24-25</t>
  </si>
  <si>
    <t>IS/24-25/230</t>
  </si>
  <si>
    <t>AF-08</t>
  </si>
  <si>
    <t>Itech -04</t>
  </si>
  <si>
    <t>KCAPL-06</t>
  </si>
  <si>
    <t>KCCLLP-01</t>
  </si>
  <si>
    <t>KCOBPL-08</t>
  </si>
  <si>
    <t>KFTPL-04</t>
  </si>
  <si>
    <t>KOS-08</t>
  </si>
  <si>
    <t>KSPLLP-01</t>
  </si>
  <si>
    <t>NLHPL-05</t>
  </si>
  <si>
    <t>ODMDIGITAL-09</t>
  </si>
  <si>
    <t>QTSLLP-02</t>
  </si>
  <si>
    <t>XKTPL-09</t>
  </si>
  <si>
    <t>000002714957160'</t>
  </si>
  <si>
    <t>AF-09</t>
  </si>
  <si>
    <t>STT-24-25-1114</t>
  </si>
  <si>
    <t>AFC-09</t>
  </si>
  <si>
    <t>MS-0609-24-25</t>
  </si>
  <si>
    <t>MS-0610-24-25</t>
  </si>
  <si>
    <t>KRL-24-25-202</t>
  </si>
  <si>
    <t>KRL-24-25-210</t>
  </si>
  <si>
    <t>WTCB/2024004053</t>
  </si>
  <si>
    <t>BM2527I015672354</t>
  </si>
  <si>
    <t>Itech-05</t>
  </si>
  <si>
    <t>WTCB/2024004873</t>
  </si>
  <si>
    <t>WTCB/2024004723</t>
  </si>
  <si>
    <t>D-24-25GST-301</t>
  </si>
  <si>
    <t>IS-09</t>
  </si>
  <si>
    <t>GSF-24-25-269</t>
  </si>
  <si>
    <t>KRL-24-25-203</t>
  </si>
  <si>
    <t>GSF-24-25-261</t>
  </si>
  <si>
    <t>MS-0614-24-25</t>
  </si>
  <si>
    <t>D-24-25GST-291</t>
  </si>
  <si>
    <t>MS-0613-24-25</t>
  </si>
  <si>
    <t>3112 2024-KINGS-HK</t>
  </si>
  <si>
    <t>GSF-24-25-252</t>
  </si>
  <si>
    <t>KRL-24-25-223</t>
  </si>
  <si>
    <t>KRL-24-25-212</t>
  </si>
  <si>
    <t>MS-0612-24-25</t>
  </si>
  <si>
    <t>KRL-24-25-211</t>
  </si>
  <si>
    <t>D-24-25GST-300</t>
  </si>
  <si>
    <t>KFTPL-05</t>
  </si>
  <si>
    <t>MS-0624-24-25</t>
  </si>
  <si>
    <t>D-24-25GST-294</t>
  </si>
  <si>
    <t>KF-08</t>
  </si>
  <si>
    <t>IS/24-25/294</t>
  </si>
  <si>
    <t>202412751939357'</t>
  </si>
  <si>
    <t>KOS-009</t>
  </si>
  <si>
    <t>CAM-24-25-2471</t>
  </si>
  <si>
    <t>EC/24-25/286</t>
  </si>
  <si>
    <t>GSF-24-25-265</t>
  </si>
  <si>
    <t>OOPL-2024-25-851</t>
  </si>
  <si>
    <t>WR-24-25-234</t>
  </si>
  <si>
    <t>KOS-09</t>
  </si>
  <si>
    <t>D-24-25GST-299</t>
  </si>
  <si>
    <t>MS-0618-24-25</t>
  </si>
  <si>
    <t>MS-0622-24-25</t>
  </si>
  <si>
    <t>KRL-24-25-204</t>
  </si>
  <si>
    <t>KRL-24-25-216</t>
  </si>
  <si>
    <t>KRPL-01</t>
  </si>
  <si>
    <t>KR-09</t>
  </si>
  <si>
    <t>D-24-25GST-298</t>
  </si>
  <si>
    <t>KRL-24-25-214</t>
  </si>
  <si>
    <t>MS-0617-24-25</t>
  </si>
  <si>
    <t>D-24-25-GST-297</t>
  </si>
  <si>
    <t>GSF-24-25-262</t>
  </si>
  <si>
    <t>KRLLP-09</t>
  </si>
  <si>
    <t>BM2527I015600891</t>
  </si>
  <si>
    <t>KCAPL-07</t>
  </si>
  <si>
    <t>MS-0623-24-25</t>
  </si>
  <si>
    <t>D-24-25GST-296</t>
  </si>
  <si>
    <t>000002722578439'</t>
  </si>
  <si>
    <t>000002714884741'</t>
  </si>
  <si>
    <t>000002722578438'</t>
  </si>
  <si>
    <t>000002714884743'</t>
  </si>
  <si>
    <t>000002714884745'</t>
  </si>
  <si>
    <t>000002714884739'</t>
  </si>
  <si>
    <t>000002722578441'</t>
  </si>
  <si>
    <t>000002698289886'</t>
  </si>
  <si>
    <t>KCOBPL-09</t>
  </si>
  <si>
    <t>GSF-24-25-260</t>
  </si>
  <si>
    <t>KRL-24-25-213</t>
  </si>
  <si>
    <t>KRL-24-25-215</t>
  </si>
  <si>
    <t>KRL-24-25-205</t>
  </si>
  <si>
    <t>D-24-25GST-295</t>
  </si>
  <si>
    <t>MS-0611-24-25</t>
  </si>
  <si>
    <t>NLHPL-06</t>
  </si>
  <si>
    <t>KRL-24-25-217</t>
  </si>
  <si>
    <t>D-24-25GST-289</t>
  </si>
  <si>
    <t>P2425/134410</t>
  </si>
  <si>
    <t>D-2024-25-09</t>
  </si>
  <si>
    <t>WTCB/2024004164</t>
  </si>
  <si>
    <t>WTCB/2024004163</t>
  </si>
  <si>
    <t>DEC/382</t>
  </si>
  <si>
    <t>BM2527I015362037</t>
  </si>
  <si>
    <t>ODMDigital-10</t>
  </si>
  <si>
    <t>WTCB/2024004971</t>
  </si>
  <si>
    <t>WTCB/2024004972</t>
  </si>
  <si>
    <t>WTCB/2024004820</t>
  </si>
  <si>
    <t>WTCB/2024004821</t>
  </si>
  <si>
    <t>KRL-24-25-206</t>
  </si>
  <si>
    <t>D-24-25GST-293</t>
  </si>
  <si>
    <t>OD-09</t>
  </si>
  <si>
    <t>OOPL-2024-25-848</t>
  </si>
  <si>
    <t>MS-0616-24-25</t>
  </si>
  <si>
    <t>GSF-24-25-268</t>
  </si>
  <si>
    <t>MS-0635-24-25</t>
  </si>
  <si>
    <t>STT-24-25-1297</t>
  </si>
  <si>
    <t>KRL-24-25-218</t>
  </si>
  <si>
    <t>WTC/2024004101</t>
  </si>
  <si>
    <t>WTC/2024004102</t>
  </si>
  <si>
    <t>WTC/2024004104</t>
  </si>
  <si>
    <t>WTC/2024004105</t>
  </si>
  <si>
    <t>WTC/2024004106</t>
  </si>
  <si>
    <t>PVP-Rental-21</t>
  </si>
  <si>
    <t>261/2024-25</t>
  </si>
  <si>
    <t>015/2024-25</t>
  </si>
  <si>
    <t>RENT/24-25/09</t>
  </si>
  <si>
    <t>SBER/24-25/28</t>
  </si>
  <si>
    <t>IN2401000226</t>
  </si>
  <si>
    <t>IN2401000225</t>
  </si>
  <si>
    <t>09/2024-2025</t>
  </si>
  <si>
    <t>09 CAM/2024-25</t>
  </si>
  <si>
    <t>24-25/17282</t>
  </si>
  <si>
    <t>JC2737</t>
  </si>
  <si>
    <t>BM2527I015478330</t>
  </si>
  <si>
    <t>ONDIRECT-09</t>
  </si>
  <si>
    <t>000002714638195'</t>
  </si>
  <si>
    <t>WTCB/2024004918</t>
  </si>
  <si>
    <t>WTCB/2024004919</t>
  </si>
  <si>
    <t>WTCB/2024004920</t>
  </si>
  <si>
    <t>WTCB/2024004921</t>
  </si>
  <si>
    <t>WTCB/2024004922</t>
  </si>
  <si>
    <t>WTCB/2024004923</t>
  </si>
  <si>
    <t>WTCB/2024004924</t>
  </si>
  <si>
    <t>WTCB/2024004768</t>
  </si>
  <si>
    <t>WTCB/2024004769</t>
  </si>
  <si>
    <t>WTCB/2024004770</t>
  </si>
  <si>
    <t>WTCB/2024004771</t>
  </si>
  <si>
    <t>WTCB/2024004772</t>
  </si>
  <si>
    <t>WTCB/2024004773</t>
  </si>
  <si>
    <t>WTCB/2024004774</t>
  </si>
  <si>
    <t>MS-0620-24-25</t>
  </si>
  <si>
    <t>GSF-24-25-267</t>
  </si>
  <si>
    <t>MS-0619-24-25</t>
  </si>
  <si>
    <t>D-24-25GST-292</t>
  </si>
  <si>
    <t>ODMS-09</t>
  </si>
  <si>
    <t>OOPL-2024-25-849</t>
  </si>
  <si>
    <t>KRL-24-25-207</t>
  </si>
  <si>
    <t>KRL-24-25-219</t>
  </si>
  <si>
    <t>MS-0621-24-25</t>
  </si>
  <si>
    <t>WTCB/2024004188</t>
  </si>
  <si>
    <t>WTCB/2024004992</t>
  </si>
  <si>
    <t>WTCB/2024004841</t>
  </si>
  <si>
    <t>TSG-Rental-21</t>
  </si>
  <si>
    <t>KRL-24-25-220</t>
  </si>
  <si>
    <t>D-24-25GST-290</t>
  </si>
  <si>
    <t>QTS-09</t>
  </si>
  <si>
    <t>WTCB/2024004108</t>
  </si>
  <si>
    <t>WTCB/2024004109</t>
  </si>
  <si>
    <t>RS-Rental-9</t>
  </si>
  <si>
    <t>O-21/24-25</t>
  </si>
  <si>
    <t>WTCB/2024004107</t>
  </si>
  <si>
    <t>R-42/24-25</t>
  </si>
  <si>
    <t>Vodafone-09</t>
  </si>
  <si>
    <t>MHI1412402502499</t>
  </si>
  <si>
    <t>MHI1412402502501</t>
  </si>
  <si>
    <t>MHI1412402502487</t>
  </si>
  <si>
    <t>MHI1412402502478</t>
  </si>
  <si>
    <t>MHI1412402502480</t>
  </si>
  <si>
    <t>MHI1412402502492</t>
  </si>
  <si>
    <t>MHI1412402502497</t>
  </si>
  <si>
    <t>MHI1412402502485</t>
  </si>
  <si>
    <t>MHI1412402502488</t>
  </si>
  <si>
    <t>MHI1412402502495</t>
  </si>
  <si>
    <t>BM2527I015672359</t>
  </si>
  <si>
    <t>WTCB/2024004925</t>
  </si>
  <si>
    <t>WTCB/2024004926</t>
  </si>
  <si>
    <t>WTCB/2024004927</t>
  </si>
  <si>
    <t>WTCB/2024004775</t>
  </si>
  <si>
    <t>WTCB/2024004776</t>
  </si>
  <si>
    <t>WTCB/2024004777</t>
  </si>
  <si>
    <t>D-24-25GST-288</t>
  </si>
  <si>
    <t>XDBS-09</t>
  </si>
  <si>
    <t>GFS-24-25-271</t>
  </si>
  <si>
    <t>GFS-24-25-270</t>
  </si>
  <si>
    <t>KRL-24-25-225</t>
  </si>
  <si>
    <t>KRL-24-25-221</t>
  </si>
  <si>
    <t>KRL-24-25-208</t>
  </si>
  <si>
    <t>MS-0615-24-25</t>
  </si>
  <si>
    <t>OOPL-2024-25-850</t>
  </si>
  <si>
    <t>000002714884744'</t>
  </si>
  <si>
    <t>000002714884740'</t>
  </si>
  <si>
    <t>XKTPL-10</t>
  </si>
  <si>
    <t>XKT-10</t>
  </si>
  <si>
    <t>GSF-24-25-266</t>
  </si>
  <si>
    <t>STT-24-25-1298</t>
  </si>
  <si>
    <t>MS-0626-24-25</t>
  </si>
  <si>
    <t>MS-0625-24-25</t>
  </si>
  <si>
    <t>KRL-24-25-224</t>
  </si>
  <si>
    <t>KRL-24-25-222</t>
  </si>
  <si>
    <t>KRL-24-25-209</t>
  </si>
  <si>
    <t>D-24-25-GST-287</t>
  </si>
  <si>
    <t>CAM-24-25-2291</t>
  </si>
  <si>
    <t>D/24-25GST-300</t>
  </si>
  <si>
    <t>KRL/24-25/211</t>
  </si>
  <si>
    <t>STT-24-25-927</t>
  </si>
  <si>
    <t>D-24-25-GST-302</t>
  </si>
  <si>
    <t>12-24-25-930</t>
  </si>
  <si>
    <t>2024-25/0523</t>
  </si>
  <si>
    <t>2024-25/0524</t>
  </si>
  <si>
    <t>PSPLJ/5571/24-25</t>
  </si>
  <si>
    <t>PSPLJ/5572/24-25</t>
  </si>
  <si>
    <t>M-VN/2425/2396</t>
  </si>
  <si>
    <t>PNR-E-SIRT8702</t>
  </si>
  <si>
    <t>SBER-24-25-33</t>
  </si>
  <si>
    <t>IN2401000253</t>
  </si>
  <si>
    <t>IN2401000254</t>
  </si>
  <si>
    <t>010-2024-2025</t>
  </si>
  <si>
    <t>010 CAM-2024-25</t>
  </si>
  <si>
    <t>RENT-24-25-10</t>
  </si>
  <si>
    <t>PVP-Rental-22</t>
  </si>
  <si>
    <t>268-2024-25</t>
  </si>
  <si>
    <t>016-2024-25</t>
  </si>
  <si>
    <t>WTCB-2024004581</t>
  </si>
  <si>
    <t>WTCB-2024004582</t>
  </si>
  <si>
    <t>WTCB-2024004584</t>
  </si>
  <si>
    <t>WTCB-2024004585</t>
  </si>
  <si>
    <t>WTCB-2024004586</t>
  </si>
  <si>
    <t>R-46-24-25</t>
  </si>
  <si>
    <t>WTCB-2024004587</t>
  </si>
  <si>
    <t>WTCB-2024004588</t>
  </si>
  <si>
    <t>WTCB-2024004589</t>
  </si>
  <si>
    <t>O-24-24-25</t>
  </si>
  <si>
    <t>WTCB-2024004643</t>
  </si>
  <si>
    <t>WTCB-2024004644</t>
  </si>
  <si>
    <t>1-24-25-1039</t>
  </si>
  <si>
    <t>P2425-135716</t>
  </si>
  <si>
    <t>D-2024-25-10</t>
  </si>
  <si>
    <t>WTCB-2024004533</t>
  </si>
  <si>
    <t>TSG-Rental-22</t>
  </si>
  <si>
    <t>WTCB-2024004668</t>
  </si>
  <si>
    <t>000002733735824'</t>
  </si>
  <si>
    <t>PSPLJ/5837/24-25</t>
  </si>
  <si>
    <t>Vodafone-10</t>
  </si>
  <si>
    <t>PSPLJ/6194/24-25</t>
  </si>
  <si>
    <t>2425/478</t>
  </si>
  <si>
    <t>24-25/K741</t>
  </si>
  <si>
    <t>000002754396721'</t>
  </si>
  <si>
    <t>VB-2353-24-25</t>
  </si>
  <si>
    <t>OOPL-2024-25-935</t>
  </si>
  <si>
    <t>GSF-24-25-290</t>
  </si>
  <si>
    <t>MFMS-0681-24-25</t>
  </si>
  <si>
    <t>MS-0703-24-25</t>
  </si>
  <si>
    <t>MS-0701-24-25</t>
  </si>
  <si>
    <t>MS-0702-24-25</t>
  </si>
  <si>
    <t>GFS-24-25-285</t>
  </si>
  <si>
    <t>GFS-24-25-289</t>
  </si>
  <si>
    <t>OOPL-2024-25-936</t>
  </si>
  <si>
    <t>MFMS-0686-24-25</t>
  </si>
  <si>
    <t>MFMS-0685-24-25</t>
  </si>
  <si>
    <t>OOPL-2024-25-937</t>
  </si>
  <si>
    <t>GSF-24-25-286</t>
  </si>
  <si>
    <t>STT-24-25-1554</t>
  </si>
  <si>
    <t>MFMS-0682-24-25</t>
  </si>
  <si>
    <t>MS-0705-24-25</t>
  </si>
  <si>
    <t>MS-0704-24-25</t>
  </si>
  <si>
    <t>VB-2354-24-25</t>
  </si>
  <si>
    <t>MFMS-0683-24-25</t>
  </si>
  <si>
    <t>OOPL-2024-25-934</t>
  </si>
  <si>
    <t>GSF-24-25-288</t>
  </si>
  <si>
    <t>STT-24-25-1553</t>
  </si>
  <si>
    <t>STT-24-25-1552</t>
  </si>
  <si>
    <t>MFMS-0684-24-25</t>
  </si>
  <si>
    <t>GSF-24-25-287</t>
  </si>
  <si>
    <t>GSF-24-25-284</t>
  </si>
  <si>
    <t>STT-24-25-1555</t>
  </si>
  <si>
    <t>STT-24-25-1556</t>
  </si>
  <si>
    <t>MFMS-0687-24-25</t>
  </si>
  <si>
    <t>000002754861126'</t>
  </si>
  <si>
    <t>000002754861125'</t>
  </si>
  <si>
    <t>MS-0696-24-25</t>
  </si>
  <si>
    <t>STT-24-25-1557</t>
  </si>
  <si>
    <t>STT-24-25-1558</t>
  </si>
  <si>
    <t>MS-0695-24-25</t>
  </si>
  <si>
    <t>000002754891991'</t>
  </si>
  <si>
    <t>MS-0699-24-25</t>
  </si>
  <si>
    <t>GSF-24-25-293</t>
  </si>
  <si>
    <t>3101 2025-KINGS-HK</t>
  </si>
  <si>
    <t>MS-0707-24-25</t>
  </si>
  <si>
    <t>GSF-24-25-292</t>
  </si>
  <si>
    <t>MS-0694-24-25</t>
  </si>
  <si>
    <t>MS-0693-24-25</t>
  </si>
  <si>
    <t>GSF-24-25-283</t>
  </si>
  <si>
    <t>MS-0700-24-25</t>
  </si>
  <si>
    <t>GSF-24-25-291</t>
  </si>
  <si>
    <t>MS-0697-24-25</t>
  </si>
  <si>
    <t>MS-0709-24-25</t>
  </si>
  <si>
    <t>MS-0708-24-25</t>
  </si>
  <si>
    <t>MS-0698-24-25</t>
  </si>
  <si>
    <t>AFC-10</t>
  </si>
  <si>
    <t>IS-10</t>
  </si>
  <si>
    <t>JDC-02</t>
  </si>
  <si>
    <t>KCA-04</t>
  </si>
  <si>
    <t>KCC-01</t>
  </si>
  <si>
    <t>KDM-08</t>
  </si>
  <si>
    <t>KF-09</t>
  </si>
  <si>
    <t>KOB-08</t>
  </si>
  <si>
    <t>KOS-10</t>
  </si>
  <si>
    <t>KR-10</t>
  </si>
  <si>
    <t>KRLLP-10</t>
  </si>
  <si>
    <t>NLH-06</t>
  </si>
  <si>
    <t>OD-10</t>
  </si>
  <si>
    <t>ODMS-10</t>
  </si>
  <si>
    <t>QTS-10</t>
  </si>
  <si>
    <t>XDBS-10</t>
  </si>
  <si>
    <t>XKT-11</t>
  </si>
  <si>
    <t>D-24-25GST-323</t>
  </si>
  <si>
    <t>D-24-25GST-322</t>
  </si>
  <si>
    <t>D-24-25GST-324</t>
  </si>
  <si>
    <t>D-24-25GST-325</t>
  </si>
  <si>
    <t>D-24-25GST-329</t>
  </si>
  <si>
    <t>D-24-25GST-330</t>
  </si>
  <si>
    <t>D-24-25GST-331</t>
  </si>
  <si>
    <t>D-24-25GST-328</t>
  </si>
  <si>
    <t>D-24-25GST-326</t>
  </si>
  <si>
    <t>D-24-25GST-327</t>
  </si>
  <si>
    <t>BM2527I016244616</t>
  </si>
  <si>
    <t>BM2527I016102988</t>
  </si>
  <si>
    <t>BM2527I016023576</t>
  </si>
  <si>
    <t>BM2527I016217362</t>
  </si>
  <si>
    <t>BM2527I016148653</t>
  </si>
  <si>
    <t>MHI1401505260571</t>
  </si>
  <si>
    <t>MHI1401505260574</t>
  </si>
  <si>
    <t>MHI1401505260576</t>
  </si>
  <si>
    <t>MHI1401505260581</t>
  </si>
  <si>
    <t>MHI1401505260583</t>
  </si>
  <si>
    <t>MHI1401505260587</t>
  </si>
  <si>
    <t>MHI1401505260590</t>
  </si>
  <si>
    <t>MHI1401505260594</t>
  </si>
  <si>
    <t>MHI1401505260597</t>
  </si>
  <si>
    <t>MHI1401505260600</t>
  </si>
  <si>
    <t>KRL-24-25-228</t>
  </si>
  <si>
    <t>KRL-24-25-229</t>
  </si>
  <si>
    <t>KRL-24-25-230</t>
  </si>
  <si>
    <t>KRL-24-25-231</t>
  </si>
  <si>
    <t>KRL-24-25-232</t>
  </si>
  <si>
    <t>KRL-24-25-233</t>
  </si>
  <si>
    <t>KRL-24-25-234</t>
  </si>
  <si>
    <t>KRL-24-25-235</t>
  </si>
  <si>
    <t>KRL-24-25-236</t>
  </si>
  <si>
    <t>KRL-24-25-237</t>
  </si>
  <si>
    <t>KRL-24-25-238</t>
  </si>
  <si>
    <t>KRL-24-25-239</t>
  </si>
  <si>
    <t>KRL-24-25-240</t>
  </si>
  <si>
    <t>KRL-24-25-241</t>
  </si>
  <si>
    <t>KRL-24-25-242</t>
  </si>
  <si>
    <t>KRL-24-25-243</t>
  </si>
  <si>
    <t>KRL-24-25-245</t>
  </si>
  <si>
    <t>KRL-24-25-244</t>
  </si>
  <si>
    <t>EC-24-25-309</t>
  </si>
  <si>
    <t>WR-24-25-254</t>
  </si>
  <si>
    <t>MS-0706-24-25</t>
  </si>
  <si>
    <t>202501451940419'</t>
  </si>
  <si>
    <t>AF-10</t>
  </si>
  <si>
    <t>QTSLLP-03</t>
  </si>
  <si>
    <t>XKTPL-11</t>
  </si>
  <si>
    <t>ODMDigital-11</t>
  </si>
  <si>
    <t>KRLLP-07</t>
  </si>
  <si>
    <t>KFTPL-06</t>
  </si>
  <si>
    <t>JDCLLP-01</t>
  </si>
  <si>
    <t>KCOBPL-10</t>
  </si>
  <si>
    <t>NLHPL-07</t>
  </si>
  <si>
    <t>KOS-10-</t>
  </si>
  <si>
    <t>KCEMLLP-04</t>
  </si>
  <si>
    <t>WTCB/2024005212</t>
  </si>
  <si>
    <t>WTCB/2024005366</t>
  </si>
  <si>
    <t>WTCB/2024005257</t>
  </si>
  <si>
    <t>WTCB/2024005258</t>
  </si>
  <si>
    <t>WTCB/2024005259</t>
  </si>
  <si>
    <t>WTCB/2024005260</t>
  </si>
  <si>
    <t>WTCB/2024005261</t>
  </si>
  <si>
    <t>WTCB/2024005262</t>
  </si>
  <si>
    <t>WTCB/2024005263</t>
  </si>
  <si>
    <t>WTCB/2024005411</t>
  </si>
  <si>
    <t>WTCB/2024005412</t>
  </si>
  <si>
    <t>WTCB/2024005413</t>
  </si>
  <si>
    <t>WTCB/2024005414</t>
  </si>
  <si>
    <t>WTCB/2024005415</t>
  </si>
  <si>
    <t>WTCB/2024005416</t>
  </si>
  <si>
    <t>WTCB/2024005264</t>
  </si>
  <si>
    <t>WTCB/2024005265</t>
  </si>
  <si>
    <t>WTCB/2024005266</t>
  </si>
  <si>
    <t>WTCB/2024005417</t>
  </si>
  <si>
    <t>WTCB/2024005418</t>
  </si>
  <si>
    <t>WTCB/2024005419</t>
  </si>
  <si>
    <t>WTCB/2024005310</t>
  </si>
  <si>
    <t>WTCB/2024005311</t>
  </si>
  <si>
    <t>WTCB/2024005463</t>
  </si>
  <si>
    <t>WTCB/2024005464</t>
  </si>
  <si>
    <t>WTCB/2024005331</t>
  </si>
  <si>
    <t>WTCB/2024005484</t>
  </si>
  <si>
    <t>Company Wise Table (Financial Year Wise)</t>
  </si>
  <si>
    <t>WTCB-2024005091</t>
  </si>
  <si>
    <t>WTCB-2024005092</t>
  </si>
  <si>
    <t>WTCB-2024005094</t>
  </si>
  <si>
    <t>WTCB-2024005095</t>
  </si>
  <si>
    <t>WTCB-2024005096</t>
  </si>
  <si>
    <t>276-2024-25</t>
  </si>
  <si>
    <t>017-2024-25</t>
  </si>
  <si>
    <t>IN2401000279</t>
  </si>
  <si>
    <t>IN2401000280</t>
  </si>
  <si>
    <t>RENT-24-25-11</t>
  </si>
  <si>
    <t>SBER-24-25-36</t>
  </si>
  <si>
    <t>PVP-Rental-23</t>
  </si>
  <si>
    <t>011-2024-2025</t>
  </si>
  <si>
    <t>011 CAM-2024-25</t>
  </si>
  <si>
    <t>WTCB-2024005097</t>
  </si>
  <si>
    <t>WTCB-2024005098</t>
  </si>
  <si>
    <t>WTCB-2024005099</t>
  </si>
  <si>
    <t>R-51-24-25</t>
  </si>
  <si>
    <t>O-27-24-25</t>
  </si>
  <si>
    <t>2-24-25-1199</t>
  </si>
  <si>
    <t>D-2024-25-11</t>
  </si>
  <si>
    <t>P2425-137139</t>
  </si>
  <si>
    <t>WTCB-2024005153</t>
  </si>
  <si>
    <t>WTCB-2024005154</t>
  </si>
  <si>
    <t>WTCB-2024005178</t>
  </si>
  <si>
    <t>WTCB-2024005043</t>
  </si>
  <si>
    <t>CAM-24-25-2755</t>
  </si>
  <si>
    <t>MFMS-0710-24-25</t>
  </si>
  <si>
    <t>MFMS-0711-24-25</t>
  </si>
  <si>
    <t>MFMS-0712-24-25</t>
  </si>
  <si>
    <t>MFMS-0718-24-25</t>
  </si>
  <si>
    <t>MFMS-0713-24-25</t>
  </si>
  <si>
    <t>MFMS-0715-24-25</t>
  </si>
  <si>
    <t>MFMS-0714-24-25</t>
  </si>
  <si>
    <t>MFMS-0717-24-25</t>
  </si>
  <si>
    <t>MFMS-0719-24-25</t>
  </si>
  <si>
    <t>MFMS-0716-24-25</t>
  </si>
  <si>
    <t>MFMS-0725-24-25</t>
  </si>
  <si>
    <t>MFMS-0726-24-25</t>
  </si>
  <si>
    <t>MFMS-0723-24-25</t>
  </si>
  <si>
    <t>MFMS-0724-24-25</t>
  </si>
  <si>
    <t>MFMS-0720-24-25</t>
  </si>
  <si>
    <t>MFMS-0722-24-25</t>
  </si>
  <si>
    <t>MFMS-0721-24-25</t>
  </si>
  <si>
    <t>000002767713413'</t>
  </si>
  <si>
    <t>000002767713412'</t>
  </si>
  <si>
    <t>000002767713415'</t>
  </si>
  <si>
    <t>TSG-Rental-24</t>
  </si>
  <si>
    <t>000002768277615'</t>
  </si>
  <si>
    <t>000002775882711'</t>
  </si>
  <si>
    <t>000002768277616'</t>
  </si>
  <si>
    <t>000002775882710'</t>
  </si>
  <si>
    <t>ONDIRECT-10</t>
  </si>
  <si>
    <t>JC3295</t>
  </si>
  <si>
    <t>000002774780941'</t>
  </si>
  <si>
    <t>TAMC24108364</t>
  </si>
  <si>
    <t>TXC24-36061</t>
  </si>
  <si>
    <t>Vodafone-11</t>
  </si>
  <si>
    <t>OOPL-2024-25-1023</t>
  </si>
  <si>
    <t>JC3520</t>
  </si>
  <si>
    <t>OOPL-2024-25-1022</t>
  </si>
  <si>
    <t>OOPL-2024-25-1025</t>
  </si>
  <si>
    <t>OOPL-2024-25-1024</t>
  </si>
  <si>
    <t>000002791303102'</t>
  </si>
  <si>
    <t>000002791463464'</t>
  </si>
  <si>
    <t>2802 2025-KINGS-HK</t>
  </si>
  <si>
    <t>MFMS-0775-24-25</t>
  </si>
  <si>
    <t>MFMS-0779-24-25</t>
  </si>
  <si>
    <t>MFMS-0780-24-25</t>
  </si>
  <si>
    <t>MFMS-0776-24-25</t>
  </si>
  <si>
    <t>MFMS-0777-24-25</t>
  </si>
  <si>
    <t>MFMS-0778-24-25</t>
  </si>
  <si>
    <t>MFMS-0781-24-25</t>
  </si>
  <si>
    <t>AFC-11</t>
  </si>
  <si>
    <t>IS-11</t>
  </si>
  <si>
    <t>KOS-11</t>
  </si>
  <si>
    <t>KR-11</t>
  </si>
  <si>
    <t>KRLLP-11</t>
  </si>
  <si>
    <t>OD-11</t>
  </si>
  <si>
    <t>ODMS-11</t>
  </si>
  <si>
    <t>QTS-11</t>
  </si>
  <si>
    <t>XDBS-11</t>
  </si>
  <si>
    <t>XKT-12</t>
  </si>
  <si>
    <t>BM2527I016646278</t>
  </si>
  <si>
    <t>GSF-24-25-318</t>
  </si>
  <si>
    <t>KRL-24-25-265</t>
  </si>
  <si>
    <t>KRL-24-25-255</t>
  </si>
  <si>
    <t>GSF-24-25-315</t>
  </si>
  <si>
    <t>GSF-24-25-320</t>
  </si>
  <si>
    <t>KRL-24-25-269</t>
  </si>
  <si>
    <t>KRL-24-25-267</t>
  </si>
  <si>
    <t>KRL-24-25-268</t>
  </si>
  <si>
    <t>KRL-24-25-249</t>
  </si>
  <si>
    <t>KRL-24-25-254</t>
  </si>
  <si>
    <t>STT-24-25-1800</t>
  </si>
  <si>
    <t>STT-24-25-1747</t>
  </si>
  <si>
    <t>GSF-24-25-316</t>
  </si>
  <si>
    <t>KRL-24-25-264</t>
  </si>
  <si>
    <t>KRL-24-25-253</t>
  </si>
  <si>
    <t>GSF-24-25-319</t>
  </si>
  <si>
    <t>STT-24-25-1748</t>
  </si>
  <si>
    <t>KRL-24-25-260</t>
  </si>
  <si>
    <t>KRL-24-25-257</t>
  </si>
  <si>
    <t>STT-24-25-1745</t>
  </si>
  <si>
    <t>STT-24-25-1746</t>
  </si>
  <si>
    <t>KRL-24-25-252</t>
  </si>
  <si>
    <t>KRL-24-25-258</t>
  </si>
  <si>
    <t>KRL-24-25-266</t>
  </si>
  <si>
    <t>KRL-24-25-250</t>
  </si>
  <si>
    <t>GSF-24-25-317</t>
  </si>
  <si>
    <t>KRL-24-25-263</t>
  </si>
  <si>
    <t>KRL-24-25-262</t>
  </si>
  <si>
    <t>KRL-24-25-261</t>
  </si>
  <si>
    <t>KRL-24-25-259</t>
  </si>
  <si>
    <t>KRL-24-25-248</t>
  </si>
  <si>
    <t>KRL-24-25-251</t>
  </si>
  <si>
    <t>GSF-24-25-324</t>
  </si>
  <si>
    <t>GSF-24-25-321</t>
  </si>
  <si>
    <t>BM2527I016708401</t>
  </si>
  <si>
    <t>BM2527I016688426</t>
  </si>
  <si>
    <t>BM2527I016569464</t>
  </si>
  <si>
    <t>BM2527I016516585</t>
  </si>
  <si>
    <t>KRL-24-25-256</t>
  </si>
  <si>
    <t>STT-24-25-1743</t>
  </si>
  <si>
    <t>STT-24-25-1744</t>
  </si>
  <si>
    <t>GSF-24-25-323</t>
  </si>
  <si>
    <t>000002791429627'</t>
  </si>
  <si>
    <t>000002791429625'</t>
  </si>
  <si>
    <t>AF-11</t>
  </si>
  <si>
    <t>KRLLP-08</t>
  </si>
  <si>
    <t>XKTPL-12</t>
  </si>
  <si>
    <t>KOS-11-</t>
  </si>
  <si>
    <t>KCAPL-08</t>
  </si>
  <si>
    <t>ODMDigital-12</t>
  </si>
  <si>
    <t>KCOBPL-11</t>
  </si>
  <si>
    <t>KFTPL-07</t>
  </si>
  <si>
    <t>Itech-06</t>
  </si>
  <si>
    <t>ONDIRECT-11</t>
  </si>
  <si>
    <t>JDCLLP-02</t>
  </si>
  <si>
    <t>MHI1402507918112</t>
  </si>
  <si>
    <t>MHI1402507918099</t>
  </si>
  <si>
    <t>MHI1402507918114</t>
  </si>
  <si>
    <t>MHI1402507918093</t>
  </si>
  <si>
    <t>MHI1402507918095</t>
  </si>
  <si>
    <t>MHI1402507918109</t>
  </si>
  <si>
    <t>MHI1402507918097</t>
  </si>
  <si>
    <t>MHI1402507918101</t>
  </si>
  <si>
    <t>MHI1402507918107</t>
  </si>
  <si>
    <t>MHI1402507918104</t>
  </si>
  <si>
    <t>D-21-25GST-360</t>
  </si>
  <si>
    <t>D-24-25GST-354</t>
  </si>
  <si>
    <t>D-24-25GST-355</t>
  </si>
  <si>
    <t>D-24-25GST-366</t>
  </si>
  <si>
    <t>D-24-25GST-356</t>
  </si>
  <si>
    <t>D-24-25GST-362</t>
  </si>
  <si>
    <t>D-24-25GST-370</t>
  </si>
  <si>
    <t>D-24-25GST-358</t>
  </si>
  <si>
    <t>D-24-25GST-364</t>
  </si>
  <si>
    <t>D-24-25GST-369</t>
  </si>
  <si>
    <t>D-24-25GST-367</t>
  </si>
  <si>
    <t>D-24-25GST-361</t>
  </si>
  <si>
    <t>D-24-25GST-363</t>
  </si>
  <si>
    <t>D-24-25GST-365</t>
  </si>
  <si>
    <t>D-24-25GST-368</t>
  </si>
  <si>
    <t>D-24-25GST-357</t>
  </si>
  <si>
    <t>D-24-25GST-359</t>
  </si>
  <si>
    <t>WTCB-2024005695</t>
  </si>
  <si>
    <t>WTCB-2024005848</t>
  </si>
  <si>
    <t>WTCB-2024005740</t>
  </si>
  <si>
    <t>WTCB-2024005741</t>
  </si>
  <si>
    <t>WTCB-2024005742</t>
  </si>
  <si>
    <t>WTCB-2024005743</t>
  </si>
  <si>
    <t>WTCB-2024005744</t>
  </si>
  <si>
    <t>WTCB-2024005745</t>
  </si>
  <si>
    <t>WTCB-2024005746</t>
  </si>
  <si>
    <t>WTCB-2024005893</t>
  </si>
  <si>
    <t>WTCB-2024005894</t>
  </si>
  <si>
    <t>WTCB-2024005895</t>
  </si>
  <si>
    <t>WTCB-2024005896</t>
  </si>
  <si>
    <t>WTCB-2024005897</t>
  </si>
  <si>
    <t>WTCB-2024005898</t>
  </si>
  <si>
    <t>WTCB-2024005899</t>
  </si>
  <si>
    <t>WTCB-2024005747</t>
  </si>
  <si>
    <t>WTCB-2024005748</t>
  </si>
  <si>
    <t>WTCB-2024005749</t>
  </si>
  <si>
    <t>WTCB-2024005900</t>
  </si>
  <si>
    <t>WTCB-2024005901</t>
  </si>
  <si>
    <t>WTCB-2024005902</t>
  </si>
  <si>
    <t>WTCB-2024005793</t>
  </si>
  <si>
    <t>WTCB-2024005794</t>
  </si>
  <si>
    <t>WTCB-2024005946</t>
  </si>
  <si>
    <t>WTCB-2024005947</t>
  </si>
  <si>
    <t>WTCB-2024005814</t>
  </si>
  <si>
    <t>WTCB-2024005967</t>
  </si>
  <si>
    <t>000002802158407'</t>
  </si>
  <si>
    <t>000002802158408'</t>
  </si>
  <si>
    <t>000002802158406'</t>
  </si>
  <si>
    <t>000002802158411'</t>
  </si>
  <si>
    <t>000002802158410'</t>
  </si>
  <si>
    <t>202502651942445'</t>
  </si>
  <si>
    <t>EC-24-25-335</t>
  </si>
  <si>
    <t>WR-24-25-278</t>
  </si>
  <si>
    <t>000002810440898'</t>
  </si>
  <si>
    <t>000002810440897'</t>
  </si>
  <si>
    <t>Apr</t>
  </si>
  <si>
    <t>MS-0797-24-25</t>
  </si>
  <si>
    <t>MS-0796-24-25</t>
  </si>
  <si>
    <t>MS-0795-24-25</t>
  </si>
  <si>
    <t>MS-0779-24-25</t>
  </si>
  <si>
    <t>MS-0798-24-25</t>
  </si>
  <si>
    <t>MS-0791-24-25</t>
  </si>
  <si>
    <t>MS-0792-24-25</t>
  </si>
  <si>
    <t>MS-0784-24-25</t>
  </si>
  <si>
    <t>MS-0793-24-25</t>
  </si>
  <si>
    <t>MS-0794-24-25</t>
  </si>
  <si>
    <t>MS-0785-24-25</t>
  </si>
  <si>
    <t>MS-0782-24-25</t>
  </si>
  <si>
    <t>MS-0780-24-25</t>
  </si>
  <si>
    <t>MS-0786-24-25</t>
  </si>
  <si>
    <t>MS-0789-24-25</t>
  </si>
  <si>
    <t>MS-0790-24-25</t>
  </si>
  <si>
    <t>MS-0788-24-25</t>
  </si>
  <si>
    <t>MS-0787-24-25</t>
  </si>
  <si>
    <t>MS-0783-24-25</t>
  </si>
  <si>
    <t>MS-0781-24-25</t>
  </si>
  <si>
    <t>JC2976</t>
  </si>
  <si>
    <t>WTCB-2024005661</t>
  </si>
  <si>
    <t>WTCB-2024005636</t>
  </si>
  <si>
    <t>WTCB-2024005637</t>
  </si>
  <si>
    <t>WTCB-2024005580</t>
  </si>
  <si>
    <t>WTCB-2024005579</t>
  </si>
  <si>
    <t>WTCB-2024005575</t>
  </si>
  <si>
    <t>WTCB-2024005576</t>
  </si>
  <si>
    <t>WTCB-2024005578</t>
  </si>
  <si>
    <t>WTCB-2024005583</t>
  </si>
  <si>
    <t>WTCB-2024005582</t>
  </si>
  <si>
    <t>WTCB-2024005581</t>
  </si>
  <si>
    <t>WTCB-2024005527</t>
  </si>
  <si>
    <t>D-2024-25-12</t>
  </si>
  <si>
    <t>284-2024-25</t>
  </si>
  <si>
    <t>018-2024-25</t>
  </si>
  <si>
    <t>3-24-25-1369</t>
  </si>
  <si>
    <t>P2425-138413</t>
  </si>
  <si>
    <t>IN2401000329</t>
  </si>
  <si>
    <t>IN2401000330</t>
  </si>
  <si>
    <t>CAM-24-25-3071</t>
  </si>
  <si>
    <t>GK-CAM-13</t>
  </si>
  <si>
    <t>SBER-24-25-39</t>
  </si>
  <si>
    <t>012-2024-2025</t>
  </si>
  <si>
    <t>012 CAM-2024-25</t>
  </si>
  <si>
    <t>RENT-24-25-12</t>
  </si>
  <si>
    <t>TSG-Rental-25</t>
  </si>
  <si>
    <t>PVP-Rental-24</t>
  </si>
  <si>
    <t>R-54-24-25</t>
  </si>
  <si>
    <t>O-29-24-25</t>
  </si>
  <si>
    <t>JC3645</t>
  </si>
  <si>
    <t>PSPLJ/7292/24-25</t>
  </si>
  <si>
    <t>000002810561594'</t>
  </si>
  <si>
    <t>Vodafone-12</t>
  </si>
  <si>
    <t>3103 2025-KINGS-HK</t>
  </si>
  <si>
    <t>OPL-2024-25-1076</t>
  </si>
  <si>
    <t>OPL-2024-25-1078</t>
  </si>
  <si>
    <t>OPL-2025-25-1077</t>
  </si>
  <si>
    <t>OPL-2024-25-1079</t>
  </si>
  <si>
    <t>GSF-24-25-338</t>
  </si>
  <si>
    <t>GSF-24-25-340</t>
  </si>
  <si>
    <t>GSF-24-25-341</t>
  </si>
  <si>
    <t>GSF-24-25-336</t>
  </si>
  <si>
    <t>GSF-24-25-339</t>
  </si>
  <si>
    <t>GSF-24-25-334</t>
  </si>
  <si>
    <t>GSF-24-25-343</t>
  </si>
  <si>
    <t>GSF-24-25-335</t>
  </si>
  <si>
    <t>GSF-24-25-337</t>
  </si>
  <si>
    <t>VB-2735-24-25</t>
  </si>
  <si>
    <t>MF2627I000041187</t>
  </si>
  <si>
    <t>IS-24-25-085</t>
  </si>
  <si>
    <t>STT-24-25-2010</t>
  </si>
  <si>
    <t>STT-24-25-2007</t>
  </si>
  <si>
    <t>STT-24-25-2006</t>
  </si>
  <si>
    <t>STT-24-25-2008</t>
  </si>
  <si>
    <t>STT-24-25-2009</t>
  </si>
  <si>
    <t>STT-24-25-2011</t>
  </si>
  <si>
    <t>STT-24-25-2012</t>
  </si>
  <si>
    <t>AFC-12</t>
  </si>
  <si>
    <t>IS-12</t>
  </si>
  <si>
    <t>KCA-05</t>
  </si>
  <si>
    <t>KCC-02</t>
  </si>
  <si>
    <t>KDM-09</t>
  </si>
  <si>
    <t>KF-10</t>
  </si>
  <si>
    <t>KOB-09</t>
  </si>
  <si>
    <t>KOS-12</t>
  </si>
  <si>
    <t>KR-12</t>
  </si>
  <si>
    <t>KRLLP-12</t>
  </si>
  <si>
    <t>NLH-07</t>
  </si>
  <si>
    <t>OD-12</t>
  </si>
  <si>
    <t>ODMS-12</t>
  </si>
  <si>
    <t>QTS-12</t>
  </si>
  <si>
    <t>XDBS-12</t>
  </si>
  <si>
    <t>XKT-13</t>
  </si>
  <si>
    <t>MFMS-0817-24-25</t>
  </si>
  <si>
    <t>MFMS-0819-24-25</t>
  </si>
  <si>
    <t>MFMS-0622-24-25</t>
  </si>
  <si>
    <t>MFMS-0818-24-25</t>
  </si>
  <si>
    <t>MFMS-0820-24-25</t>
  </si>
  <si>
    <t>MFMS-0821-24-25</t>
  </si>
  <si>
    <t>MFMS-0823-24-25</t>
  </si>
  <si>
    <t>BM2627I000054608</t>
  </si>
  <si>
    <t>D-24-25GST-389</t>
  </si>
  <si>
    <t>D-24-25GST-396</t>
  </si>
  <si>
    <t>D-24-25GST-399</t>
  </si>
  <si>
    <t>D-24-25GST-395</t>
  </si>
  <si>
    <t>D-24-25GST-386</t>
  </si>
  <si>
    <t>D-24-25GST-391</t>
  </si>
  <si>
    <t>D-24-25GST-400</t>
  </si>
  <si>
    <t>D-24-2GST-387</t>
  </si>
  <si>
    <t>D-24-25GST-393</t>
  </si>
  <si>
    <t>D-24-25GST-398</t>
  </si>
  <si>
    <t>D-24-25GST-390</t>
  </si>
  <si>
    <t>D-24-25GST-392</t>
  </si>
  <si>
    <t>D-24-25-GST-394</t>
  </si>
  <si>
    <t>D-24-25-GST-397</t>
  </si>
  <si>
    <t>D-24-25GST-388</t>
  </si>
  <si>
    <t>000002827160025'</t>
  </si>
  <si>
    <t>000002827392769'</t>
  </si>
  <si>
    <t>202503451943681'</t>
  </si>
  <si>
    <t>000002827342530'</t>
  </si>
  <si>
    <t>000002827342528'</t>
  </si>
  <si>
    <t>GSF-24-25-344</t>
  </si>
  <si>
    <t>000002828805364'</t>
  </si>
  <si>
    <t>000002828805365'</t>
  </si>
  <si>
    <t>000002828805363'</t>
  </si>
  <si>
    <t>000002828805368'</t>
  </si>
  <si>
    <t>000002828805367'</t>
  </si>
  <si>
    <t>MF2627I000378785</t>
  </si>
  <si>
    <t>MF2627I000393806</t>
  </si>
  <si>
    <t>VB-2734-24-25</t>
  </si>
  <si>
    <t>MS-0859-24-25</t>
  </si>
  <si>
    <t>MS-0860-24-25</t>
  </si>
  <si>
    <t>MS-0858-24-25</t>
  </si>
  <si>
    <t>MS-0844-24-25</t>
  </si>
  <si>
    <t>MS-0849-24-25</t>
  </si>
  <si>
    <t>MS-0482-24-25</t>
  </si>
  <si>
    <t>MS-0843-24-25</t>
  </si>
  <si>
    <t>MS-0854-24-25</t>
  </si>
  <si>
    <t>MS-0855-24-25</t>
  </si>
  <si>
    <t>MS-0841-24-25</t>
  </si>
  <si>
    <t>MS-0840-24-25</t>
  </si>
  <si>
    <t>MS-0856-24-25</t>
  </si>
  <si>
    <t>MS-0857-24-25</t>
  </si>
  <si>
    <t>MS-0852-24-25</t>
  </si>
  <si>
    <t>MS-0853-24-25</t>
  </si>
  <si>
    <t>MS-0851-24-25</t>
  </si>
  <si>
    <t>MS-0848-24-25</t>
  </si>
  <si>
    <t>MS-0850-24-25</t>
  </si>
  <si>
    <t>MF2527I005503206</t>
  </si>
  <si>
    <t>KRL-24-25-283</t>
  </si>
  <si>
    <t>KRL-24-25-294</t>
  </si>
  <si>
    <t>KRL-24-25-279</t>
  </si>
  <si>
    <t>KRL-24-25-280</t>
  </si>
  <si>
    <t>KRL-24-25-281</t>
  </si>
  <si>
    <t>KRL-24-25-296</t>
  </si>
  <si>
    <t>KRL-24-25-293</t>
  </si>
  <si>
    <t>KRL-24-25-286</t>
  </si>
  <si>
    <t>KRL-24-25-289</t>
  </si>
  <si>
    <t>KRL-24-25-277</t>
  </si>
  <si>
    <t>KRL-24-25-282</t>
  </si>
  <si>
    <t>KRL-24-25-295</t>
  </si>
  <si>
    <t>KRL-24-25-284</t>
  </si>
  <si>
    <t>KRL-24-25-276</t>
  </si>
  <si>
    <t>KRL-24-25-291</t>
  </si>
  <si>
    <t>KRL-24-25-290</t>
  </si>
  <si>
    <t>KRL-24-25-288</t>
  </si>
  <si>
    <t>KRL-24-25-272</t>
  </si>
  <si>
    <t>KRL-24-25-273</t>
  </si>
  <si>
    <t>KRL-24-25-274</t>
  </si>
  <si>
    <t>KRL-24-25-285</t>
  </si>
  <si>
    <t>KRL-24-25-278</t>
  </si>
  <si>
    <t>KRL-24-25-287</t>
  </si>
  <si>
    <t>KRL-24-25-292</t>
  </si>
  <si>
    <t>EC-25-26-016</t>
  </si>
  <si>
    <t>WR-25-26-012</t>
  </si>
  <si>
    <t>MHI1403510352297</t>
  </si>
  <si>
    <t>MHI1403510352300</t>
  </si>
  <si>
    <t>MHI1403510352269</t>
  </si>
  <si>
    <t>MHI1403510352272</t>
  </si>
  <si>
    <t>MHI1403510352286</t>
  </si>
  <si>
    <t>MHI1403510352295</t>
  </si>
  <si>
    <t>MHI1403510352274</t>
  </si>
  <si>
    <t>MHI1403510352278</t>
  </si>
  <si>
    <t>MHI1403510352281</t>
  </si>
  <si>
    <t>MHI1403510352291</t>
  </si>
  <si>
    <t>WTCB-202500202</t>
  </si>
  <si>
    <t>WTCB-202500247</t>
  </si>
  <si>
    <t>WTCB-202500248</t>
  </si>
  <si>
    <t>WTCB-202500249</t>
  </si>
  <si>
    <t>WTCB-202500250</t>
  </si>
  <si>
    <t>WTCB-202500251</t>
  </si>
  <si>
    <t>WTCB-202500252</t>
  </si>
  <si>
    <t>WTCB-202500253</t>
  </si>
  <si>
    <t>WTCB-202500254</t>
  </si>
  <si>
    <t>WTCB-202500255</t>
  </si>
  <si>
    <t>WTCB-202500256</t>
  </si>
  <si>
    <t>WTCB-202500300</t>
  </si>
  <si>
    <t>WTCB-202500301</t>
  </si>
  <si>
    <t>WTCB-202500321</t>
  </si>
  <si>
    <t>WTCB-202500355</t>
  </si>
  <si>
    <t>WTCB-202500400</t>
  </si>
  <si>
    <t>WTCB-202500401</t>
  </si>
  <si>
    <t>WTCB-202500402</t>
  </si>
  <si>
    <t>WTCB-202500403</t>
  </si>
  <si>
    <t>WTCB-202500404</t>
  </si>
  <si>
    <t>WTCB-202500405</t>
  </si>
  <si>
    <t>WTCB-202500406</t>
  </si>
  <si>
    <t>WTCB-202500407</t>
  </si>
  <si>
    <t>WTCB-202500408</t>
  </si>
  <si>
    <t>WTCB-202500452</t>
  </si>
  <si>
    <t>WTCB-202500453</t>
  </si>
  <si>
    <t>WTCB-202500473</t>
  </si>
  <si>
    <t>000002853856212'</t>
  </si>
  <si>
    <t>000002853856211'</t>
  </si>
  <si>
    <t>AF-12</t>
  </si>
  <si>
    <t>BCTLLP-02</t>
  </si>
  <si>
    <t>FDHLLP-02</t>
  </si>
  <si>
    <t>JDCLLP-03</t>
  </si>
  <si>
    <t>KCAPL-12</t>
  </si>
  <si>
    <t>KCEMLLP-05</t>
  </si>
  <si>
    <t>KCOBPL-12</t>
  </si>
  <si>
    <t>KFTPL-08</t>
  </si>
  <si>
    <t>KOS--12</t>
  </si>
  <si>
    <t>KPMLLP-01</t>
  </si>
  <si>
    <t>KRLLP--09</t>
  </si>
  <si>
    <t>KRMLLP-01</t>
  </si>
  <si>
    <t>ODMDigital-13</t>
  </si>
  <si>
    <t>XKTPL-13</t>
  </si>
  <si>
    <t>ONDIRECT-12</t>
  </si>
  <si>
    <t>2025-25-0105</t>
  </si>
  <si>
    <t>2025-25-0106</t>
  </si>
  <si>
    <t>292-2025-26</t>
  </si>
  <si>
    <t>019-2025-26</t>
  </si>
  <si>
    <t>P2526-140101</t>
  </si>
  <si>
    <t>D-2025-26-10</t>
  </si>
  <si>
    <t>001-2025-2026</t>
  </si>
  <si>
    <t>001 CAM-2025-26</t>
  </si>
  <si>
    <t>4-25-26-7</t>
  </si>
  <si>
    <t>RENT-25-26-01</t>
  </si>
  <si>
    <t>TSG-Rental-26</t>
  </si>
  <si>
    <t>PVP-Rental-25</t>
  </si>
  <si>
    <t>O-2-25-26</t>
  </si>
  <si>
    <t>R-3-25-26</t>
  </si>
  <si>
    <t>CAM-25-26-203</t>
  </si>
  <si>
    <t>IN2501000002</t>
  </si>
  <si>
    <t>IN2501000003</t>
  </si>
  <si>
    <t>SBER-25-26-2</t>
  </si>
  <si>
    <t>PS-Rental-1</t>
  </si>
  <si>
    <t>RS-Rental-1</t>
  </si>
  <si>
    <t>WTCB-202500154</t>
  </si>
  <si>
    <t>WTCB-202500129</t>
  </si>
  <si>
    <t>WTCB-202500130</t>
  </si>
  <si>
    <t>WTCB-202500073</t>
  </si>
  <si>
    <t>WTCB-202500072</t>
  </si>
  <si>
    <t>WTCB-202500068</t>
  </si>
  <si>
    <t>WTCB-202500069</t>
  </si>
  <si>
    <t>WTCB-202500071</t>
  </si>
  <si>
    <t>WTCB-202500076</t>
  </si>
  <si>
    <t>WTCB-202500075</t>
  </si>
  <si>
    <t>WTCB-202500074</t>
  </si>
  <si>
    <t>WTCB-202500020</t>
  </si>
  <si>
    <t>ROMCIN260003019</t>
  </si>
  <si>
    <t>JD185</t>
  </si>
  <si>
    <t>000002847217666'</t>
  </si>
  <si>
    <t>Vodafone - 01</t>
  </si>
  <si>
    <t>MF2627I001319255</t>
  </si>
  <si>
    <t>MF2627I001633294</t>
  </si>
  <si>
    <t>MF2627I001515291</t>
  </si>
  <si>
    <t>OOPL-25-26-46</t>
  </si>
  <si>
    <t>OOPL-25-26-48</t>
  </si>
  <si>
    <t>OOPL-25-26-47</t>
  </si>
  <si>
    <t>OOPL-25-25-49</t>
  </si>
  <si>
    <t>MFMS-0022-25-26</t>
  </si>
  <si>
    <t>MFMS-0024-24-25</t>
  </si>
  <si>
    <t>MFMS-0023-25-26</t>
  </si>
  <si>
    <t>3004 2025-KINGS-HK</t>
  </si>
  <si>
    <t>VB-183-25-26</t>
  </si>
  <si>
    <t>VB-180-25-26</t>
  </si>
  <si>
    <t>MFMS-0046-25-26</t>
  </si>
  <si>
    <t>GSF-25-26-13</t>
  </si>
  <si>
    <t>GSF-25-26-8</t>
  </si>
  <si>
    <t>GSF-25-26-9</t>
  </si>
  <si>
    <t>GSF-25-26-12</t>
  </si>
  <si>
    <t>GSF-25-26-7</t>
  </si>
  <si>
    <t>GSF-25-26-6</t>
  </si>
  <si>
    <t>GSF-25-26-10</t>
  </si>
  <si>
    <t>GSF-25-26-5</t>
  </si>
  <si>
    <t>GSF-25-26-11</t>
  </si>
  <si>
    <t>OS-0045-25-26</t>
  </si>
  <si>
    <t>BD2543</t>
  </si>
  <si>
    <t>BD2544</t>
  </si>
  <si>
    <t>STT-25-26-195</t>
  </si>
  <si>
    <t>STT-25-26-196</t>
  </si>
  <si>
    <t>IS-25-26-016</t>
  </si>
  <si>
    <t>AFC-13</t>
  </si>
  <si>
    <t>IS-13</t>
  </si>
  <si>
    <t>KF-11</t>
  </si>
  <si>
    <t>KOS-13</t>
  </si>
  <si>
    <t>KR-13</t>
  </si>
  <si>
    <t>KRLLP-13</t>
  </si>
  <si>
    <t>OD-13</t>
  </si>
  <si>
    <t>ODMS-13</t>
  </si>
  <si>
    <t>QTS-13</t>
  </si>
  <si>
    <t>XDBS-13</t>
  </si>
  <si>
    <t>XKT-14</t>
  </si>
  <si>
    <t>MF2627I001927668</t>
  </si>
  <si>
    <t>000002867768320'</t>
  </si>
  <si>
    <t>000002867768318'</t>
  </si>
  <si>
    <t>IS-25-26-018</t>
  </si>
  <si>
    <t>IS-25-26-017</t>
  </si>
  <si>
    <t>000002872643871'</t>
  </si>
  <si>
    <t>000002867480022'</t>
  </si>
  <si>
    <t>2025</t>
  </si>
  <si>
    <t>GSF-25-26-14</t>
  </si>
  <si>
    <t>STT-25-26-197</t>
  </si>
  <si>
    <t>MS-0027-25-26</t>
  </si>
  <si>
    <t>202504651945146'</t>
  </si>
  <si>
    <t>MF2627I001927896</t>
  </si>
  <si>
    <t>MHI1404512844767</t>
  </si>
  <si>
    <t>MHI1404512844769</t>
  </si>
  <si>
    <t>MHI1404512844771</t>
  </si>
  <si>
    <t>MHI1404512844773</t>
  </si>
  <si>
    <t>MHI1404512844775</t>
  </si>
  <si>
    <t>MHI1404512844777</t>
  </si>
  <si>
    <t>MHI1404512844779</t>
  </si>
  <si>
    <t>MHI1404512844780</t>
  </si>
  <si>
    <t>MHI1404512844782</t>
  </si>
  <si>
    <t>MHI1404512844784</t>
  </si>
  <si>
    <t>CR-2025-26-358</t>
  </si>
  <si>
    <t>WTCB-202500678</t>
  </si>
  <si>
    <t>WTCB-202500722</t>
  </si>
  <si>
    <t>WTCB-202500723</t>
  </si>
  <si>
    <t>WTCB-202500724</t>
  </si>
  <si>
    <t>WTCB-202500725</t>
  </si>
  <si>
    <t>WTCB-202500726</t>
  </si>
  <si>
    <t>WTCB-202500727</t>
  </si>
  <si>
    <t>WTCB-202500728</t>
  </si>
  <si>
    <t>WTCB-202500729</t>
  </si>
  <si>
    <t>WTCB-202500730</t>
  </si>
  <si>
    <t>WTCB-202500731</t>
  </si>
  <si>
    <t>WTCB-202500774</t>
  </si>
  <si>
    <t>WTCB-202500775</t>
  </si>
  <si>
    <t>WTCB-202500795</t>
  </si>
  <si>
    <t>WTCB-202500829</t>
  </si>
  <si>
    <t>WTCB-202500873</t>
  </si>
  <si>
    <t>WTCB-202500874</t>
  </si>
  <si>
    <t>WTCB-202500875</t>
  </si>
  <si>
    <t>WTCB-202500876</t>
  </si>
  <si>
    <t>WTCB-202500877</t>
  </si>
  <si>
    <t>WTCB-202500878</t>
  </si>
  <si>
    <t>WTCB-202500879</t>
  </si>
  <si>
    <t>WTCB-202500880</t>
  </si>
  <si>
    <t>WTCB-202500881</t>
  </si>
  <si>
    <t>WTCB-202500882</t>
  </si>
  <si>
    <t>WTCB-202500925</t>
  </si>
  <si>
    <t>WTCB-202500926</t>
  </si>
  <si>
    <t>WTCB-202500946</t>
  </si>
  <si>
    <t>D-25-26GST-25</t>
  </si>
  <si>
    <t>D-25-26GST-32</t>
  </si>
  <si>
    <t>D-25-26GST-36</t>
  </si>
  <si>
    <t>D-25-26GST-31</t>
  </si>
  <si>
    <t>D-25-26GST-21</t>
  </si>
  <si>
    <t>D-25-26GST-27</t>
  </si>
  <si>
    <t>D-25-26GST-37</t>
  </si>
  <si>
    <t>D-25-26GST-23</t>
  </si>
  <si>
    <t>D-25-26GST-29</t>
  </si>
  <si>
    <t>D-25-26GST-35</t>
  </si>
  <si>
    <t>D-25-26GST-33</t>
  </si>
  <si>
    <t>D-25-26GST-26</t>
  </si>
  <si>
    <t>D-25-26GST-28</t>
  </si>
  <si>
    <t>D-25-26GST-30</t>
  </si>
  <si>
    <t>D-25-26GST-34</t>
  </si>
  <si>
    <t>D-25-26GST-22</t>
  </si>
  <si>
    <t>D-25-26GST-24</t>
  </si>
  <si>
    <t>AFCLLP-25-26-01</t>
  </si>
  <si>
    <t>ISPL-25-26-01</t>
  </si>
  <si>
    <t>KDMPL-25-26-01</t>
  </si>
  <si>
    <t>KFTPL-25-26-01</t>
  </si>
  <si>
    <t>KOSLLP-25-26-01</t>
  </si>
  <si>
    <t>KRLLP-25-26-01</t>
  </si>
  <si>
    <t>KCAPL-25-26-01</t>
  </si>
  <si>
    <t>KCHHLLP-25-26-01</t>
  </si>
  <si>
    <t>KCOBPL-25-26-01</t>
  </si>
  <si>
    <t>ODMDLLP-25-26-01</t>
  </si>
  <si>
    <t>ODMSLLP-25-26-01</t>
  </si>
  <si>
    <t>QTSLLP-25-26-01</t>
  </si>
  <si>
    <t>XDBSPL-25-26-01</t>
  </si>
  <si>
    <t>XKTPL-25-26-01</t>
  </si>
  <si>
    <t>KRL-25-26-10</t>
  </si>
  <si>
    <t>KRL-25-26-17</t>
  </si>
  <si>
    <t>KRL-25-26-12</t>
  </si>
  <si>
    <t>KRL-25-26-13</t>
  </si>
  <si>
    <t>KRL-25-26-14</t>
  </si>
  <si>
    <t>KRL-25-26-18</t>
  </si>
  <si>
    <t>KRL-25-26-16</t>
  </si>
  <si>
    <t>KRL-25-26-3</t>
  </si>
  <si>
    <t>KRL-25-26-21</t>
  </si>
  <si>
    <t>KRL-25-26-19</t>
  </si>
  <si>
    <t>KRL-25-26-11</t>
  </si>
  <si>
    <t>KRL-25-26-24</t>
  </si>
  <si>
    <t>KRL-25-26-15</t>
  </si>
  <si>
    <t>KRL-25-26-5</t>
  </si>
  <si>
    <t>KRL-25-26-23</t>
  </si>
  <si>
    <t>KRL-25-26-22</t>
  </si>
  <si>
    <t>KRL-25-26-9</t>
  </si>
  <si>
    <t>KRL-25-26-1</t>
  </si>
  <si>
    <t>KRL-25-26-7</t>
  </si>
  <si>
    <t>KRL-25-26-2</t>
  </si>
  <si>
    <t>KRL-25-26-4</t>
  </si>
  <si>
    <t>KRL-25-26-6</t>
  </si>
  <si>
    <t>KRL-25-26-8</t>
  </si>
  <si>
    <t>EC-25-26-044</t>
  </si>
  <si>
    <t>WR-25-26-037</t>
  </si>
  <si>
    <t>000002900017252'</t>
  </si>
  <si>
    <t>000002900017253'</t>
  </si>
  <si>
    <t>000002900017251'</t>
  </si>
  <si>
    <t>000002900017256'</t>
  </si>
  <si>
    <t>000002900017257'</t>
  </si>
  <si>
    <t>000002900017250'</t>
  </si>
  <si>
    <t>000002900017255'</t>
  </si>
  <si>
    <t>25-26/1659</t>
  </si>
  <si>
    <t>MS-0085-25-26</t>
  </si>
  <si>
    <t>MS-0035-25-26</t>
  </si>
  <si>
    <t>MS-0028-25-26</t>
  </si>
  <si>
    <t>MS-0036-25-26</t>
  </si>
  <si>
    <t>MS-0037-25-26</t>
  </si>
  <si>
    <t>MS-0024-25-26</t>
  </si>
  <si>
    <t>MS-0026-25-26</t>
  </si>
  <si>
    <t>MS-0055-25-26</t>
  </si>
  <si>
    <t>MS-0029-25-26</t>
  </si>
  <si>
    <t>BD2547</t>
  </si>
  <si>
    <t>MS-0030-25-26</t>
  </si>
  <si>
    <t>MS-0034-25-26</t>
  </si>
  <si>
    <t>WTCB-202500645</t>
  </si>
  <si>
    <t>WTCB-202500620</t>
  </si>
  <si>
    <t>WTCB-202500621</t>
  </si>
  <si>
    <t>WTCB-202500564</t>
  </si>
  <si>
    <t>WTCB-202500563</t>
  </si>
  <si>
    <t>WTCB-202500559</t>
  </si>
  <si>
    <t>WTCB-202500560</t>
  </si>
  <si>
    <t>WTCB-202500562</t>
  </si>
  <si>
    <t>WTCB-202500567</t>
  </si>
  <si>
    <t>WTCB-202500566</t>
  </si>
  <si>
    <t>WTCB-202500565</t>
  </si>
  <si>
    <t>WTCB-202500511</t>
  </si>
  <si>
    <t>IN2501000018</t>
  </si>
  <si>
    <t>IN2501000019</t>
  </si>
  <si>
    <t>5-25-26-163</t>
  </si>
  <si>
    <t>P2526-140149</t>
  </si>
  <si>
    <t>300-2025-26</t>
  </si>
  <si>
    <t>020-2025-26</t>
  </si>
  <si>
    <t>CAM-25-26-284</t>
  </si>
  <si>
    <t>SBER-25-26-5</t>
  </si>
  <si>
    <t>002-2025-2026</t>
  </si>
  <si>
    <t>002 CAM-2025-06</t>
  </si>
  <si>
    <t>RENT-25-26-02</t>
  </si>
  <si>
    <t>PS-Rental-2</t>
  </si>
  <si>
    <t>RS-Rental-2</t>
  </si>
  <si>
    <t>D-2025-26-02</t>
  </si>
  <si>
    <t>TSG-Rental-27</t>
  </si>
  <si>
    <t>R-7-25-26</t>
  </si>
  <si>
    <t>O-4-25-26</t>
  </si>
  <si>
    <t>PVP-Rental-26</t>
  </si>
  <si>
    <t>Vodafone - 02</t>
  </si>
  <si>
    <t>000002887712974'</t>
  </si>
  <si>
    <t>2025-2026-307</t>
  </si>
  <si>
    <t>MF2627I003055693</t>
  </si>
  <si>
    <t>AFC-14</t>
  </si>
  <si>
    <t>IS-14</t>
  </si>
  <si>
    <t>KF-12</t>
  </si>
  <si>
    <t>KOS-14</t>
  </si>
  <si>
    <t>KR-14</t>
  </si>
  <si>
    <t>KRLLP-14</t>
  </si>
  <si>
    <t>OD-14</t>
  </si>
  <si>
    <t>ODMS-14</t>
  </si>
  <si>
    <t>QTS-14</t>
  </si>
  <si>
    <t>XDBS-14</t>
  </si>
  <si>
    <t>XKT-15</t>
  </si>
  <si>
    <t>JDC-03</t>
  </si>
  <si>
    <t>KCA-06</t>
  </si>
  <si>
    <t>KCC-06</t>
  </si>
  <si>
    <t>KCS-01</t>
  </si>
  <si>
    <t>KDM-10</t>
  </si>
  <si>
    <t>KOB-10</t>
  </si>
  <si>
    <t>NLH-08</t>
  </si>
  <si>
    <t>MF2627I003111232</t>
  </si>
  <si>
    <t>OOPL-25-26-165</t>
  </si>
  <si>
    <t>OOPL-25-26-167</t>
  </si>
  <si>
    <t>OOPL-25-26-166</t>
  </si>
  <si>
    <t>OOPL-25-26-168</t>
  </si>
  <si>
    <t>3105 2025-KINGS-HK</t>
  </si>
  <si>
    <t>GSF-25-26-30</t>
  </si>
  <si>
    <t>GSF-25-26-36</t>
  </si>
  <si>
    <t>GSF-25-26-37</t>
  </si>
  <si>
    <t>GSF-25-26-32</t>
  </si>
  <si>
    <t>GSF-25-26-35</t>
  </si>
  <si>
    <t>GSF-25-26-34</t>
  </si>
  <si>
    <t>GSF-25-26-29</t>
  </si>
  <si>
    <t>GSF-25-26-33</t>
  </si>
  <si>
    <t>GSF-25-26-31</t>
  </si>
  <si>
    <t>KRL-25-26-30</t>
  </si>
  <si>
    <t>KRL-25-26-42</t>
  </si>
  <si>
    <t>KRL-25-26-31</t>
  </si>
  <si>
    <t>KRL-25-26-44</t>
  </si>
  <si>
    <t>KRL-25-26-41</t>
  </si>
  <si>
    <t>KRL-25-26-28</t>
  </si>
  <si>
    <t>KRL-25-26-37</t>
  </si>
  <si>
    <t>KRL-25-26-33</t>
  </si>
  <si>
    <t>KRL-25-26-25</t>
  </si>
  <si>
    <t>KRL-25-26-43</t>
  </si>
  <si>
    <t>KRL-25-26-26</t>
  </si>
  <si>
    <t>KRL-25-26-39</t>
  </si>
  <si>
    <t>KRL-25-26-38</t>
  </si>
  <si>
    <t>KRL-25-26-29</t>
  </si>
  <si>
    <t>KRL-25-26-35</t>
  </si>
  <si>
    <t>KRL-25-26-40</t>
  </si>
  <si>
    <t>KRL-25-26-32</t>
  </si>
  <si>
    <t>KRL-25-26-27</t>
  </si>
  <si>
    <t>KRL-25-26-34</t>
  </si>
  <si>
    <t>KRL-25-26-36</t>
  </si>
  <si>
    <t>IS-25-26-034</t>
  </si>
  <si>
    <t>IS-25-26-036</t>
  </si>
  <si>
    <t>IS-25-26-035</t>
  </si>
  <si>
    <t>STT-25-26-381</t>
  </si>
  <si>
    <t>STT-25-26-380</t>
  </si>
  <si>
    <t>STT-25-26-379</t>
  </si>
  <si>
    <t>STT-25-26-382</t>
  </si>
  <si>
    <t>MFMS-0111-25-26</t>
  </si>
  <si>
    <t>MFMS-0113-25-26</t>
  </si>
  <si>
    <t>MFMS-0112-25-26</t>
  </si>
  <si>
    <t>MF2627I003616405</t>
  </si>
  <si>
    <t>MF2627I003613372</t>
  </si>
  <si>
    <t>MF2627I003419095</t>
  </si>
  <si>
    <t>202505651947000'</t>
  </si>
  <si>
    <t>D-25-26GST-056</t>
  </si>
  <si>
    <t>D-25-26GST-062</t>
  </si>
  <si>
    <t>D-25-26GST-059</t>
  </si>
  <si>
    <t>D-25-26GST-058</t>
  </si>
  <si>
    <t>D-25-26GST-055</t>
  </si>
  <si>
    <t>D-25-26GST-061</t>
  </si>
  <si>
    <t>D-25-26GST-060</t>
  </si>
  <si>
    <t>D-25-26GST-063</t>
  </si>
  <si>
    <t>D-25-26GST-057</t>
  </si>
  <si>
    <t>OS-0060-25-26</t>
  </si>
  <si>
    <t>OS-0061-25-26</t>
  </si>
  <si>
    <t>D-25-26GST-064</t>
  </si>
  <si>
    <t>MFMS-0114-25-26</t>
  </si>
  <si>
    <t>D-25-26GST-065</t>
  </si>
  <si>
    <t>GSF-25-26-40</t>
  </si>
  <si>
    <t>000002904495420'</t>
  </si>
  <si>
    <t>000002904666325'</t>
  </si>
  <si>
    <t>000002904666323'</t>
  </si>
  <si>
    <t>JD532</t>
  </si>
  <si>
    <t>000002913951547'</t>
  </si>
  <si>
    <t>MHI1405515424664</t>
  </si>
  <si>
    <t>MHI1405515424665</t>
  </si>
  <si>
    <t>MHI1405515424656</t>
  </si>
  <si>
    <t>MHI1405515424657</t>
  </si>
  <si>
    <t>MHI1405515424663</t>
  </si>
  <si>
    <t>MHI1405515424658</t>
  </si>
  <si>
    <t>MHI1405515424659</t>
  </si>
  <si>
    <t>MHI1405515424660</t>
  </si>
  <si>
    <t>MHI1405515424662</t>
  </si>
  <si>
    <t>MHI1405515424661</t>
  </si>
  <si>
    <t>AFCLLP-25-26-02</t>
  </si>
  <si>
    <t>KOSLLP-25-26-02</t>
  </si>
  <si>
    <t>KCOBPL-25-26-02</t>
  </si>
  <si>
    <t>KRLLP-25-26-02</t>
  </si>
  <si>
    <t>KFTPL-25-26-02</t>
  </si>
  <si>
    <t>KCAPL-25-26-02</t>
  </si>
  <si>
    <t>ODMDLLP-25-26-02</t>
  </si>
  <si>
    <t>NLHPL-25-26-01</t>
  </si>
  <si>
    <t>QTSLLP-25-26-02</t>
  </si>
  <si>
    <t>KDMPL-25-26-02</t>
  </si>
  <si>
    <t>KCCLLP-25-26-01</t>
  </si>
  <si>
    <t>ODMSLLP-25-26-02</t>
  </si>
  <si>
    <t>WTCB-202501454</t>
  </si>
  <si>
    <t>WTCB-202501498</t>
  </si>
  <si>
    <t>WTCB-202501499</t>
  </si>
  <si>
    <t>WTCB-202501500</t>
  </si>
  <si>
    <t>WTCB-202501501</t>
  </si>
  <si>
    <t>WTCB-202501502</t>
  </si>
  <si>
    <t>WTCB-202501503</t>
  </si>
  <si>
    <t>WTCB-202501504</t>
  </si>
  <si>
    <t>WTCB-202501505</t>
  </si>
  <si>
    <t>WTCB-202501506</t>
  </si>
  <si>
    <t>WTCB-202501507</t>
  </si>
  <si>
    <t>WTCB-202501551</t>
  </si>
  <si>
    <t>WTCB-202501552</t>
  </si>
  <si>
    <t>WTCB-202501572</t>
  </si>
  <si>
    <t>WTCB-202501300</t>
  </si>
  <si>
    <t>WTCB-202501345</t>
  </si>
  <si>
    <t>WTCB-202501346</t>
  </si>
  <si>
    <t>WTCB-202501347</t>
  </si>
  <si>
    <t>WTCB-202501348</t>
  </si>
  <si>
    <t>WTCB-202501349</t>
  </si>
  <si>
    <t>WTCB-202501350</t>
  </si>
  <si>
    <t>WTCB-202501351</t>
  </si>
  <si>
    <t>WTCB-202501352</t>
  </si>
  <si>
    <t>WTCB-202501353</t>
  </si>
  <si>
    <t>WTCB-202501354</t>
  </si>
  <si>
    <t>WTCB-202501398</t>
  </si>
  <si>
    <t>WTCB-202501399</t>
  </si>
  <si>
    <t>WTCB-202501419</t>
  </si>
  <si>
    <t>BD2560</t>
  </si>
  <si>
    <t>EC-25-26-068</t>
  </si>
  <si>
    <t>WR-25-26-059</t>
  </si>
  <si>
    <t>MS-0192-25-26</t>
  </si>
  <si>
    <t>MS-0191-25-26</t>
  </si>
  <si>
    <t>MS-0190-25-26</t>
  </si>
  <si>
    <t>MS-0188-25-26</t>
  </si>
  <si>
    <t>MS-0189-25-26</t>
  </si>
  <si>
    <t>MS-0187-25-26</t>
  </si>
  <si>
    <t>MS-0186-25-26</t>
  </si>
  <si>
    <t>MS-0184-25-26</t>
  </si>
  <si>
    <t>MS-1085-25-26</t>
  </si>
  <si>
    <t>MS-0183-25-26</t>
  </si>
  <si>
    <t>MS-0182-25-26</t>
  </si>
  <si>
    <t>MS-0181-25-26</t>
  </si>
  <si>
    <t>MS-0193-25-26</t>
  </si>
  <si>
    <t>000002930797457'</t>
  </si>
  <si>
    <t>000002930797458'</t>
  </si>
  <si>
    <t>000002930797456'</t>
  </si>
  <si>
    <t>000002930797461'</t>
  </si>
  <si>
    <t>000002930797462'</t>
  </si>
  <si>
    <t>000002930797455'</t>
  </si>
  <si>
    <t>000002930797460'</t>
  </si>
  <si>
    <t>Villa</t>
  </si>
  <si>
    <t>D-2025-26-03</t>
  </si>
  <si>
    <t>P2526-142256</t>
  </si>
  <si>
    <t>6-25-26-283</t>
  </si>
  <si>
    <t>308-2025-26</t>
  </si>
  <si>
    <t>021-2025-26</t>
  </si>
  <si>
    <t>WTCB-202501266</t>
  </si>
  <si>
    <t>WTCB-202501241</t>
  </si>
  <si>
    <t>WTCB-202501242</t>
  </si>
  <si>
    <t>WTCB-202501184</t>
  </si>
  <si>
    <t>WTCB-202501183</t>
  </si>
  <si>
    <t>WTCB-202501179</t>
  </si>
  <si>
    <t>WTCB-202501180</t>
  </si>
  <si>
    <t>WTCB-202501182</t>
  </si>
  <si>
    <t>WTCB-202501187</t>
  </si>
  <si>
    <t>WTCB-202501186</t>
  </si>
  <si>
    <t>WTCB-202501185</t>
  </si>
  <si>
    <t>WTCB-202501131</t>
  </si>
  <si>
    <t>003-2025-2026</t>
  </si>
  <si>
    <t>003 CAM-2025-26</t>
  </si>
  <si>
    <t>IN2501000029</t>
  </si>
  <si>
    <t>IN2501000032</t>
  </si>
  <si>
    <t>PS-Rental-3</t>
  </si>
  <si>
    <t>RS-Rental-3</t>
  </si>
  <si>
    <t>RENT-25-26-03</t>
  </si>
  <si>
    <t>GK-Rental-03</t>
  </si>
  <si>
    <t>HK-Rental-03</t>
  </si>
  <si>
    <t>TSG-Rental-28</t>
  </si>
  <si>
    <t>2025-26/0144</t>
  </si>
  <si>
    <t>CAM-25-26-559</t>
  </si>
  <si>
    <t>SBER-25-26-8</t>
  </si>
  <si>
    <t>PVP-Rental-27</t>
  </si>
  <si>
    <t>R-12-25-26</t>
  </si>
  <si>
    <t>O-6-25-26</t>
  </si>
  <si>
    <t>ROMCIN260014124</t>
  </si>
  <si>
    <t>000002923882689'</t>
  </si>
  <si>
    <t>ODMDLLP-25-26-03</t>
  </si>
  <si>
    <t>MF2627I004694737</t>
  </si>
  <si>
    <t>3006 2025-KINGS-HK</t>
  </si>
  <si>
    <t>IS-25-26-054</t>
  </si>
  <si>
    <t>IS-25-26-052</t>
  </si>
  <si>
    <t>IS-25-26-053</t>
  </si>
  <si>
    <t>IS-25-26-055</t>
  </si>
  <si>
    <t>MFMS-0171-25-26</t>
  </si>
  <si>
    <t>MFMS-0169-25-26</t>
  </si>
  <si>
    <t>MFMS-0170-25-26</t>
  </si>
  <si>
    <t>MF2627I004932015</t>
  </si>
  <si>
    <t>AFC-15</t>
  </si>
  <si>
    <t>IS-15</t>
  </si>
  <si>
    <t>KF-13</t>
  </si>
  <si>
    <t>KOS-15</t>
  </si>
  <si>
    <t>KR-15</t>
  </si>
  <si>
    <t>KRLLP-15</t>
  </si>
  <si>
    <t>OD-15</t>
  </si>
  <si>
    <t>ODMS-15</t>
  </si>
  <si>
    <t>QTS-15</t>
  </si>
  <si>
    <t>XDBS-15</t>
  </si>
  <si>
    <t>XKT-16</t>
  </si>
  <si>
    <t>KCA-07</t>
  </si>
  <si>
    <t>KCC-04</t>
  </si>
  <si>
    <t>KCS-02</t>
  </si>
  <si>
    <t>KDM-11</t>
  </si>
  <si>
    <t>KOB-11</t>
  </si>
  <si>
    <t>NLH-09</t>
  </si>
  <si>
    <t>STT-25-26-678</t>
  </si>
  <si>
    <t>STT-25-26-677</t>
  </si>
  <si>
    <t>STT-25-26-671</t>
  </si>
  <si>
    <t>STT-25-26-674</t>
  </si>
  <si>
    <t>STT-25-26-673</t>
  </si>
  <si>
    <t>GSF-25-26-68</t>
  </si>
  <si>
    <t>GSF-25-26-63</t>
  </si>
  <si>
    <t>GSF-25-26-62</t>
  </si>
  <si>
    <t>GSF-25-26-66</t>
  </si>
  <si>
    <t>GSF-25-26-61</t>
  </si>
  <si>
    <t>GSF-25-26-64</t>
  </si>
  <si>
    <t>GSF-25-26-69</t>
  </si>
  <si>
    <t>GSF-25-26-65</t>
  </si>
  <si>
    <t>GSF-25-26-67</t>
  </si>
  <si>
    <t>GSF-25-26-70</t>
  </si>
  <si>
    <t>MF2627I005031915</t>
  </si>
  <si>
    <t>202506451948468'</t>
  </si>
  <si>
    <t>OOPL-25-26-260</t>
  </si>
  <si>
    <t>D-25-26GST-100</t>
  </si>
  <si>
    <t>KRL-25-26-48</t>
  </si>
  <si>
    <t>KRL-25-26-56</t>
  </si>
  <si>
    <t>KRL-25-26-50</t>
  </si>
  <si>
    <t>KRL-25-26-62</t>
  </si>
  <si>
    <t>D-25-26GST-108</t>
  </si>
  <si>
    <t>OOPL-25-26-258</t>
  </si>
  <si>
    <t>OOPL-25-26-259</t>
  </si>
  <si>
    <t>D-25-26GST-112</t>
  </si>
  <si>
    <t>KRL-25-26-52</t>
  </si>
  <si>
    <t>KRL-25-26-64</t>
  </si>
  <si>
    <t>KRL-25-26-65</t>
  </si>
  <si>
    <t>KRL-25-26-47</t>
  </si>
  <si>
    <t>D-25-26GST-098</t>
  </si>
  <si>
    <t>D-25-26GST-099</t>
  </si>
  <si>
    <t>D-25-26GST-104</t>
  </si>
  <si>
    <t>KRL-25-26-59</t>
  </si>
  <si>
    <t>D-25-26GST-105</t>
  </si>
  <si>
    <t>KRL-25-26-58</t>
  </si>
  <si>
    <t>D-25-26GST-103</t>
  </si>
  <si>
    <t>D-25-26GST-111</t>
  </si>
  <si>
    <t>KRL-25-26-54</t>
  </si>
  <si>
    <t>KRL-25-26-46</t>
  </si>
  <si>
    <t>D-25-26GST-096</t>
  </si>
  <si>
    <t>D-25-26GST-097</t>
  </si>
  <si>
    <t>D-25-26GST-106</t>
  </si>
  <si>
    <t>KRL-25-26-60</t>
  </si>
  <si>
    <t>D-25-26GST-101</t>
  </si>
  <si>
    <t>000002940696021'</t>
  </si>
  <si>
    <t>MFMS-0174-25-26</t>
  </si>
  <si>
    <t>D-25-26GST-113</t>
  </si>
  <si>
    <t>KRL-25-26-53</t>
  </si>
  <si>
    <t>D-25-26GST-102</t>
  </si>
  <si>
    <t>D-25-26GST-110</t>
  </si>
  <si>
    <t>KRL-25-26-63</t>
  </si>
  <si>
    <t>KRL-25-26-51</t>
  </si>
  <si>
    <t>D-25-26GST-109</t>
  </si>
  <si>
    <t>KRL-25-26-55</t>
  </si>
  <si>
    <t>OOPL-25-26-257</t>
  </si>
  <si>
    <t>D-25-26GST-107</t>
  </si>
  <si>
    <t>KRL-25-26-49</t>
  </si>
  <si>
    <t>KRL-25-26-61</t>
  </si>
  <si>
    <t>000002940915790'</t>
  </si>
  <si>
    <t>000002942485848'</t>
  </si>
  <si>
    <t>STT-25-26-383</t>
  </si>
  <si>
    <t>STT-25-26-384</t>
  </si>
  <si>
    <t>MS-0255-25-26</t>
  </si>
  <si>
    <t>MS-0254-25-26</t>
  </si>
  <si>
    <t>MS-0252-25-26</t>
  </si>
  <si>
    <t>MS-0251-25-26</t>
  </si>
  <si>
    <t>MS-0249-25-26</t>
  </si>
  <si>
    <t>MS-0248-25-26</t>
  </si>
  <si>
    <t>MS-0246-25-26</t>
  </si>
  <si>
    <t>MS-0245-25-26</t>
  </si>
  <si>
    <t>MS-0247-25-26</t>
  </si>
  <si>
    <t>MS-0250-25-26</t>
  </si>
  <si>
    <t>MS-0258-25-26</t>
  </si>
  <si>
    <t>MS-0253-25-26</t>
  </si>
  <si>
    <t>MS-0263-25-26</t>
  </si>
  <si>
    <t>MS-0262-25-26</t>
  </si>
  <si>
    <t>MS-0261-25-26</t>
  </si>
  <si>
    <t>Vodafone - 03</t>
  </si>
  <si>
    <t>JD998</t>
  </si>
  <si>
    <t>MF2627I005424470</t>
  </si>
  <si>
    <t>000002942522094'</t>
  </si>
  <si>
    <t>MF2627I005323793</t>
  </si>
  <si>
    <t>MHI1406517966126</t>
  </si>
  <si>
    <t>MHI1406517966127</t>
  </si>
  <si>
    <t>MHI1406517966129</t>
  </si>
  <si>
    <t>MHI1406517966130</t>
  </si>
  <si>
    <t>MHI1406517966131</t>
  </si>
  <si>
    <t>MHI1406517966133</t>
  </si>
  <si>
    <t>MHI1406517966134</t>
  </si>
  <si>
    <t>MHI1406517966136</t>
  </si>
  <si>
    <t>MHI1406517966138</t>
  </si>
  <si>
    <t>MHI1406517966139</t>
  </si>
  <si>
    <t>NLHPL-25-26-02</t>
  </si>
  <si>
    <t>KRLLP-25-26-03</t>
  </si>
  <si>
    <t>KPHLLP-25-26-01</t>
  </si>
  <si>
    <t>XDBSPL-25-26-02</t>
  </si>
  <si>
    <t>ODMDLLP-25-26-04</t>
  </si>
  <si>
    <t>KCAPL-25-26-03</t>
  </si>
  <si>
    <t>MRHPL-25-26-01</t>
  </si>
  <si>
    <t>AFCLLP-25-26-03</t>
  </si>
  <si>
    <t>KFTPL-25-26-03</t>
  </si>
  <si>
    <t>XKTPL-25-26-02</t>
  </si>
  <si>
    <t>KCOBPL-25-26-03</t>
  </si>
  <si>
    <t>KOSLLP-25-26-03</t>
  </si>
  <si>
    <t>ODMSLLP-25-26-03</t>
  </si>
  <si>
    <t>EC-25-26-092</t>
  </si>
  <si>
    <t>WR-25-26-081</t>
  </si>
  <si>
    <t>WTCB-202501795</t>
  </si>
  <si>
    <t>WTCB-202501837</t>
  </si>
  <si>
    <t>WTCB-202501838</t>
  </si>
  <si>
    <t>WTCB-202501839</t>
  </si>
  <si>
    <t>WTCB-202501840</t>
  </si>
  <si>
    <t>WTCB-202501841</t>
  </si>
  <si>
    <t>WTCB-202501842</t>
  </si>
  <si>
    <t>WTCB-202501843</t>
  </si>
  <si>
    <t>WTCB-202501844</t>
  </si>
  <si>
    <t>WTCB-202501845</t>
  </si>
  <si>
    <t>WTCB-202501846</t>
  </si>
  <si>
    <t>WTCB-202501890</t>
  </si>
  <si>
    <t>WTCB-202501891</t>
  </si>
  <si>
    <t>WTCB-202501911</t>
  </si>
  <si>
    <t>WTCB-202501946</t>
  </si>
  <si>
    <t>WTCB-202501988</t>
  </si>
  <si>
    <t>WTCB-202501989</t>
  </si>
  <si>
    <t>WTCB-202501990</t>
  </si>
  <si>
    <t>WTCB-202501991</t>
  </si>
  <si>
    <t>WTCB-202501992</t>
  </si>
  <si>
    <t>WTCB-202501993</t>
  </si>
  <si>
    <t>WTCB-202501994</t>
  </si>
  <si>
    <t>WTCB-202501995</t>
  </si>
  <si>
    <t>WTCB-202501996</t>
  </si>
  <si>
    <t>WTCB-202501997</t>
  </si>
  <si>
    <t>WTCB-202502041</t>
  </si>
  <si>
    <t>WTCB-202502042</t>
  </si>
  <si>
    <t>WTCB-202502062</t>
  </si>
  <si>
    <t>000002969765658'</t>
  </si>
  <si>
    <t>000002969765659'</t>
  </si>
  <si>
    <t>000002969765657'</t>
  </si>
  <si>
    <t>000002969765662'</t>
  </si>
  <si>
    <t>000002969765663'</t>
  </si>
  <si>
    <t>000002969765656'</t>
  </si>
  <si>
    <t>000002969765661'</t>
  </si>
  <si>
    <t>P2526-143506</t>
  </si>
  <si>
    <t>004 CAM-2025-26</t>
  </si>
  <si>
    <t>004-2025-2026</t>
  </si>
  <si>
    <t>316-2025-26</t>
  </si>
  <si>
    <t>022-2025-26</t>
  </si>
  <si>
    <t>2025-26-0253</t>
  </si>
  <si>
    <t>2025-26-0254</t>
  </si>
  <si>
    <t>7-25-26-444</t>
  </si>
  <si>
    <t>D-2025-26-04</t>
  </si>
  <si>
    <t>RENT-25-26-04</t>
  </si>
  <si>
    <t>PS-Rental-4</t>
  </si>
  <si>
    <t>RS-Rental-4</t>
  </si>
  <si>
    <t>SBER-25-26-12</t>
  </si>
  <si>
    <t>TSG-Rental-29</t>
  </si>
  <si>
    <t>CAM-25-26-1035</t>
  </si>
  <si>
    <t>WTCB-202501741</t>
  </si>
  <si>
    <t>WTCB-202501716</t>
  </si>
  <si>
    <t>WTCB-202501717</t>
  </si>
  <si>
    <t>WTCB-202501659</t>
  </si>
  <si>
    <t>WTCB-202501658</t>
  </si>
  <si>
    <t>WTCB-202501654</t>
  </si>
  <si>
    <t>WTCB-202501655</t>
  </si>
  <si>
    <t>WTCB-202501657</t>
  </si>
  <si>
    <t>WTCB-202501662</t>
  </si>
  <si>
    <t>WTCB-202501661</t>
  </si>
  <si>
    <t>WTCB-202501660</t>
  </si>
  <si>
    <t>WTCB-202501606</t>
  </si>
  <si>
    <t>IN2501000038</t>
  </si>
  <si>
    <t>IN2501000039</t>
  </si>
  <si>
    <t>ROMCIN260019114</t>
  </si>
  <si>
    <t>PVP-Rental-29</t>
  </si>
  <si>
    <t>R-16-25-26</t>
  </si>
  <si>
    <t>O-8-25-26</t>
  </si>
  <si>
    <t>000002961194872'</t>
  </si>
  <si>
    <t>KCAPL-25-26-04</t>
  </si>
  <si>
    <t>MF2627I006544799</t>
  </si>
  <si>
    <t>Vodafone - 04</t>
  </si>
  <si>
    <t>000002980770571'</t>
  </si>
  <si>
    <t>MS-0300-25-26</t>
  </si>
  <si>
    <t>MS-0303-25-26</t>
  </si>
  <si>
    <t>MS-0304-25-26</t>
  </si>
  <si>
    <t>MS-0309-25-26</t>
  </si>
  <si>
    <t>MS-0301-25-26</t>
  </si>
  <si>
    <t>MS-0302-25-26</t>
  </si>
  <si>
    <t>MS-0307-25-26</t>
  </si>
  <si>
    <t>MS-0308-25-26</t>
  </si>
  <si>
    <t>MS-0306-25-26</t>
  </si>
  <si>
    <t>MS-0297-25-26</t>
  </si>
  <si>
    <t>MS-0299-25-26</t>
  </si>
  <si>
    <t>MS-0305-25-26</t>
  </si>
  <si>
    <t>VB-792-25-26</t>
  </si>
  <si>
    <t>VB-793-25-26</t>
  </si>
  <si>
    <t>IS-25-26-087</t>
  </si>
  <si>
    <t>IS-25-26-088</t>
  </si>
  <si>
    <t>IS-25-26-089</t>
  </si>
  <si>
    <t>IS-25-26-090</t>
  </si>
  <si>
    <t>STT-25-26-894</t>
  </si>
  <si>
    <t>STT-25-26-867</t>
  </si>
  <si>
    <t>GSF-25-26-88</t>
  </si>
  <si>
    <t>GSF-25-26-94</t>
  </si>
  <si>
    <t>GSF-25-26-95</t>
  </si>
  <si>
    <t>GSF-25-26-90</t>
  </si>
  <si>
    <t>GSF-25-26-93</t>
  </si>
  <si>
    <t>GSF-25-26-92</t>
  </si>
  <si>
    <t>GSF-25-26-87</t>
  </si>
  <si>
    <t>GSF-25-26-91</t>
  </si>
  <si>
    <t>GSF-25-26-89</t>
  </si>
  <si>
    <t>GSF-25-26-96</t>
  </si>
  <si>
    <t>MFMS-0231-25-26</t>
  </si>
  <si>
    <t>MFMS-0229-25-26</t>
  </si>
  <si>
    <t>MFMS-0230-25-26</t>
  </si>
  <si>
    <t>MFMS-0270-25-26</t>
  </si>
  <si>
    <t>3107 2025-KINGS-HK</t>
  </si>
  <si>
    <t>STT-25-26-909</t>
  </si>
  <si>
    <t>STT-25-26-943</t>
  </si>
  <si>
    <t>STT-25-26-944</t>
  </si>
  <si>
    <t>MF2627I006766766</t>
  </si>
  <si>
    <t>OOPL-25-26-343</t>
  </si>
  <si>
    <t>OOPL-25-26-344</t>
  </si>
  <si>
    <t>OOPL-25-26-345</t>
  </si>
  <si>
    <t>OOPL-25-26-346</t>
  </si>
  <si>
    <t>AFC-16</t>
  </si>
  <si>
    <t>IS-16</t>
  </si>
  <si>
    <t>JDC-04</t>
  </si>
  <si>
    <t>KF-14</t>
  </si>
  <si>
    <t>KOS-16</t>
  </si>
  <si>
    <t>KR-16</t>
  </si>
  <si>
    <t>KRLLP-17</t>
  </si>
  <si>
    <t>OD-16</t>
  </si>
  <si>
    <t>ODMS-16</t>
  </si>
  <si>
    <t>QTS-16</t>
  </si>
  <si>
    <t>XDBS-16</t>
  </si>
  <si>
    <t>XKT-17</t>
  </si>
  <si>
    <t>KCA-08</t>
  </si>
  <si>
    <t>KCC-05</t>
  </si>
  <si>
    <t>KCS-03</t>
  </si>
  <si>
    <t>KDM-12</t>
  </si>
  <si>
    <t>KOB-12</t>
  </si>
  <si>
    <t>NLH-10</t>
  </si>
  <si>
    <t>MF2627I007052141</t>
  </si>
  <si>
    <t>MHI1407520175662</t>
  </si>
  <si>
    <t>MHI1407520175664</t>
  </si>
  <si>
    <t>MHI1407520175666</t>
  </si>
  <si>
    <t>MHI1407520175668</t>
  </si>
  <si>
    <t>MHI1407520175671</t>
  </si>
  <si>
    <t>MHI1407520175673</t>
  </si>
  <si>
    <t>MHI1407520175676</t>
  </si>
  <si>
    <t>MHI1407520175678</t>
  </si>
  <si>
    <t>MHI1407520175680</t>
  </si>
  <si>
    <t>MHI1407520175682</t>
  </si>
  <si>
    <t>D-25-26GST-146</t>
  </si>
  <si>
    <t>D-25-26GST-151</t>
  </si>
  <si>
    <t>D-25-26GST-153</t>
  </si>
  <si>
    <t>D-25-26GST-145</t>
  </si>
  <si>
    <t>D-25-26GST-144</t>
  </si>
  <si>
    <t>D-25-26GST-149</t>
  </si>
  <si>
    <t>D-25-26GST-147</t>
  </si>
  <si>
    <t>D-25-26GST-154</t>
  </si>
  <si>
    <t>D-25-26GST-148</t>
  </si>
  <si>
    <t>D-25-26GST-152</t>
  </si>
  <si>
    <t>D-25-26GST-150</t>
  </si>
  <si>
    <t>KRL-25-26-71</t>
  </si>
  <si>
    <t>KRL-25-26-75</t>
  </si>
  <si>
    <t>KRL-25-26-70</t>
  </si>
  <si>
    <t>KRL-25-26-81</t>
  </si>
  <si>
    <t>KRL-25-26-84</t>
  </si>
  <si>
    <t>KRL-25-26-83</t>
  </si>
  <si>
    <t>KRL-25-26-69</t>
  </si>
  <si>
    <t>KRL-25-26-66</t>
  </si>
  <si>
    <t>KRL-25-26-77</t>
  </si>
  <si>
    <t>KRL-25-26-74</t>
  </si>
  <si>
    <t>KRL-25-26-73</t>
  </si>
  <si>
    <t>KRL-25-26-67</t>
  </si>
  <si>
    <t>KRL-25-26-79</t>
  </si>
  <si>
    <t>KRL-25-26-72</t>
  </si>
  <si>
    <t>KRL-25-26-82</t>
  </si>
  <si>
    <t>KRL-25-26-80</t>
  </si>
  <si>
    <t>KRL-25-26-68</t>
  </si>
  <si>
    <t>KRL-25-26-78</t>
  </si>
  <si>
    <t>KRL-25-26-76</t>
  </si>
  <si>
    <t>000002981749326'</t>
  </si>
  <si>
    <t>000002981695807'</t>
  </si>
  <si>
    <t>000002983357583'</t>
  </si>
  <si>
    <t>202507351950534'</t>
  </si>
  <si>
    <t>MS-0296-25-26</t>
  </si>
  <si>
    <t>MF2627I007182601</t>
  </si>
  <si>
    <t>WTCB-202502273</t>
  </si>
  <si>
    <t>WTCB-202502317</t>
  </si>
  <si>
    <t>WTCB-202502318</t>
  </si>
  <si>
    <t>WTCB-202502319</t>
  </si>
  <si>
    <t>WTCB-202502320</t>
  </si>
  <si>
    <t>WTCB-202502321</t>
  </si>
  <si>
    <t>WTCB-202502322</t>
  </si>
  <si>
    <t>WTCB-202502323</t>
  </si>
  <si>
    <t>WTCB-202502324</t>
  </si>
  <si>
    <t>WTCB-202502325</t>
  </si>
  <si>
    <t>WTCB-202502326</t>
  </si>
  <si>
    <t>WTCB-202502327</t>
  </si>
  <si>
    <t>WTCB-202502373</t>
  </si>
  <si>
    <t>WTCB-202502374</t>
  </si>
  <si>
    <t>WTCB-202502394</t>
  </si>
  <si>
    <t>WTCB-202502430</t>
  </si>
  <si>
    <t>WTCB-202502473</t>
  </si>
  <si>
    <t>WTCB-202502474</t>
  </si>
  <si>
    <t>WTCB-202502475</t>
  </si>
  <si>
    <t>WTCB-202502476</t>
  </si>
  <si>
    <t>WTCB-202502477</t>
  </si>
  <si>
    <t>WTCB-202502478</t>
  </si>
  <si>
    <t>WTCB-202502479</t>
  </si>
  <si>
    <t>WTCB-202502480</t>
  </si>
  <si>
    <t>WTCB-202502481</t>
  </si>
  <si>
    <t>WTCB-202502482</t>
  </si>
  <si>
    <t>WTCB-202502483</t>
  </si>
  <si>
    <t>WTCB-202502528</t>
  </si>
  <si>
    <t>WTCB-202502529</t>
  </si>
  <si>
    <t>WTCB-202502548</t>
  </si>
  <si>
    <t>ODMSLLP-25-26-04</t>
  </si>
  <si>
    <t>EC-25-26-116</t>
  </si>
  <si>
    <t>WR-25-26-103</t>
  </si>
  <si>
    <t>000003009420595'</t>
  </si>
  <si>
    <t>000003009420596'</t>
  </si>
  <si>
    <t>000003009420594'</t>
  </si>
  <si>
    <t>000003009420599'</t>
  </si>
  <si>
    <t>000003009420600'</t>
  </si>
  <si>
    <t>000003009420593'</t>
  </si>
  <si>
    <t>000003009420598'</t>
  </si>
  <si>
    <t>005 CAM-2025-26</t>
  </si>
  <si>
    <t>005-2025-2026</t>
  </si>
  <si>
    <t>324-2025-26</t>
  </si>
  <si>
    <t>023-2025-26</t>
  </si>
  <si>
    <t>P2526-145226</t>
  </si>
  <si>
    <t>PS-Rental-5</t>
  </si>
  <si>
    <t>RS-Rental-5</t>
  </si>
  <si>
    <t>8-25-26-600</t>
  </si>
  <si>
    <t>D-2025-25-05</t>
  </si>
  <si>
    <t>WTCB-202502231</t>
  </si>
  <si>
    <t>WTCB-202502206</t>
  </si>
  <si>
    <t>WTCB-202502207</t>
  </si>
  <si>
    <t>WTCB-202502149</t>
  </si>
  <si>
    <t>WTCB-202502148</t>
  </si>
  <si>
    <t>WTCB-202502144</t>
  </si>
  <si>
    <t>WTCB-202502145</t>
  </si>
  <si>
    <t>WTCB-202502147</t>
  </si>
  <si>
    <t>WTCB-202502152</t>
  </si>
  <si>
    <t>WTCB-202502151</t>
  </si>
  <si>
    <t>WTCB-202502150</t>
  </si>
  <si>
    <t>WTCB-202502096</t>
  </si>
  <si>
    <t>IN2501000043</t>
  </si>
  <si>
    <t>IN2501000044</t>
  </si>
  <si>
    <t>CAM-25-26-1151</t>
  </si>
  <si>
    <t>SBER-25-26-15</t>
  </si>
  <si>
    <t>RENT-25-26-05</t>
  </si>
  <si>
    <t>ROMCIN260024197</t>
  </si>
  <si>
    <t>R-22-25-26</t>
  </si>
  <si>
    <t>O-10-25-26</t>
  </si>
  <si>
    <t>PVP-Rental-30</t>
  </si>
  <si>
    <t>TSG-Rental</t>
  </si>
  <si>
    <t>MF2627I008358074</t>
  </si>
  <si>
    <t>PSPLJ-1556-25-26</t>
  </si>
  <si>
    <t>PSPLJ-1557-25-26</t>
  </si>
  <si>
    <t>PSPLJ-1594-25-26</t>
  </si>
  <si>
    <t>MS-0385-25-26</t>
  </si>
  <si>
    <t>MS-0386-25-26</t>
  </si>
  <si>
    <t>MS-0387-25-26</t>
  </si>
  <si>
    <t>MS-0384-25-26</t>
  </si>
  <si>
    <t>MS-0388-25-26</t>
  </si>
  <si>
    <t>MS-0383-25-26</t>
  </si>
  <si>
    <t>MS-0376-25-26</t>
  </si>
  <si>
    <t>MS-0381-25-26</t>
  </si>
  <si>
    <t>MS-0377-25-26</t>
  </si>
  <si>
    <t>MS-0378-25-26</t>
  </si>
  <si>
    <t>MS-0382-25-26</t>
  </si>
  <si>
    <t>MS-0380-25-26</t>
  </si>
  <si>
    <t>MS-0379-25-26</t>
  </si>
  <si>
    <t>MS-0375-25-26</t>
  </si>
  <si>
    <t>MS-0374-25-26</t>
  </si>
  <si>
    <t>000003002840340'</t>
  </si>
  <si>
    <t>VB-1041-25-26</t>
  </si>
  <si>
    <t>STT-25-26-1094</t>
  </si>
  <si>
    <t>STT-25-26-1139</t>
  </si>
  <si>
    <t>STT-25-26-1091</t>
  </si>
  <si>
    <t>STT-25-26-1141</t>
  </si>
  <si>
    <t>STT-25-26-1140</t>
  </si>
  <si>
    <t>STT-25-26-1136</t>
  </si>
  <si>
    <t>STT-25-26-1143</t>
  </si>
  <si>
    <t>MFMS-0301-25-26</t>
  </si>
  <si>
    <t>MFMS-0299-25-26</t>
  </si>
  <si>
    <t>GSF-25-26-120</t>
  </si>
  <si>
    <t>GSF-25-26-118</t>
  </si>
  <si>
    <t>GSF-25-26-115</t>
  </si>
  <si>
    <t>GSF-25-26-117</t>
  </si>
  <si>
    <t>GSF-25-26-116</t>
  </si>
  <si>
    <t>GSF-25-26-113</t>
  </si>
  <si>
    <t>GSF-25-26-119</t>
  </si>
  <si>
    <t>GSF-25-26-121</t>
  </si>
  <si>
    <t>GSF-25-26-114</t>
  </si>
  <si>
    <t>Vodafone - 05</t>
  </si>
  <si>
    <t>MF2627I008813348</t>
  </si>
  <si>
    <t>000003018721751'</t>
  </si>
  <si>
    <t>OOPL-25-26-442</t>
  </si>
  <si>
    <t>OOPL-25-26-443</t>
  </si>
  <si>
    <t>OOPL-25-26-444</t>
  </si>
  <si>
    <t>OOPL-25-26-445</t>
  </si>
  <si>
    <t>IS-25-26-110</t>
  </si>
  <si>
    <t>IS-25-26-111</t>
  </si>
  <si>
    <t>IS-25-26-112</t>
  </si>
  <si>
    <t>IS-25-26-113</t>
  </si>
  <si>
    <t>AFC-17</t>
  </si>
  <si>
    <t>IS-17</t>
  </si>
  <si>
    <t>KCA-09</t>
  </si>
  <si>
    <t>KDM-13</t>
  </si>
  <si>
    <t>KF-15</t>
  </si>
  <si>
    <t>KOB-13</t>
  </si>
  <si>
    <t>KOS-17</t>
  </si>
  <si>
    <t>KR-17</t>
  </si>
  <si>
    <t>KRLLP-18</t>
  </si>
  <si>
    <t>NLH-11</t>
  </si>
  <si>
    <t>OD-17</t>
  </si>
  <si>
    <t>ODMS-17</t>
  </si>
  <si>
    <t>QTS-17</t>
  </si>
  <si>
    <t>XDBS-17</t>
  </si>
  <si>
    <t>XKT-18</t>
  </si>
  <si>
    <t>GSF-25-26-130</t>
  </si>
  <si>
    <t>MFMS-0308-25-26</t>
  </si>
  <si>
    <t>MFMS-0300-25-26</t>
  </si>
  <si>
    <t>3108 2025-KINGS-HK</t>
  </si>
  <si>
    <t>KRL-25-26-101</t>
  </si>
  <si>
    <t>KRL-25-26-87</t>
  </si>
  <si>
    <t>KRL-25-26-97</t>
  </si>
  <si>
    <t>KRL-25-26-92</t>
  </si>
  <si>
    <t>KRL-25-26-99</t>
  </si>
  <si>
    <t>KRL-25-26-93</t>
  </si>
  <si>
    <t>KRL-25-26-95</t>
  </si>
  <si>
    <t>KRL-25-26-100</t>
  </si>
  <si>
    <t>KRL-25-26-89</t>
  </si>
  <si>
    <t>KRL-25-26-94</t>
  </si>
  <si>
    <t>KRL-25-26-96</t>
  </si>
  <si>
    <t>KRL-25-26-86</t>
  </si>
  <si>
    <t>KRL-25-26-98</t>
  </si>
  <si>
    <t>KRL-25-26-91</t>
  </si>
  <si>
    <t>KRL-25-26-88</t>
  </si>
  <si>
    <t>KRL-25-26-85</t>
  </si>
  <si>
    <t>KRL-25-26-90</t>
  </si>
  <si>
    <t>D-25-26GST-185</t>
  </si>
  <si>
    <t>D-25-26GST-189</t>
  </si>
  <si>
    <t>D-25-26GST-175</t>
  </si>
  <si>
    <t>D-25-26GST-176</t>
  </si>
  <si>
    <t>D-25-26GST-181</t>
  </si>
  <si>
    <t>D-25-26GST-182</t>
  </si>
  <si>
    <t>D-25-26GST-180</t>
  </si>
  <si>
    <t>S-25-26GST-188</t>
  </si>
  <si>
    <t>D-25-26GST-173</t>
  </si>
  <si>
    <t>D-25-26GST-174</t>
  </si>
  <si>
    <t>D-25-26GST-183</t>
  </si>
  <si>
    <t>D-25-26GST-178</t>
  </si>
  <si>
    <t>D-25-26GST-190</t>
  </si>
  <si>
    <t>D-25-26GST-179</t>
  </si>
  <si>
    <t>D-25-26GST-186</t>
  </si>
  <si>
    <t>D-25-26GST-184</t>
  </si>
  <si>
    <t>D-25-26GST-177</t>
  </si>
  <si>
    <t>D-25-26GST-187</t>
  </si>
  <si>
    <t>MF2627I009005363</t>
  </si>
  <si>
    <t>MF2627I009223084</t>
  </si>
  <si>
    <t>MF2627I009185582</t>
  </si>
  <si>
    <t>000003019078278'</t>
  </si>
  <si>
    <t>000003019090392'</t>
  </si>
  <si>
    <t>000003019090391'</t>
  </si>
  <si>
    <t>MHI1408522744869</t>
  </si>
  <si>
    <t>MHI1408522744873</t>
  </si>
  <si>
    <t>MHI1408522744879</t>
  </si>
  <si>
    <t>MHI1408522744884</t>
  </si>
  <si>
    <t>MHI1408522744889</t>
  </si>
  <si>
    <t>MHI1408522744895</t>
  </si>
  <si>
    <t>MHI1408522744901</t>
  </si>
  <si>
    <t>MHI1408522744905</t>
  </si>
  <si>
    <t>MHI1408522744910</t>
  </si>
  <si>
    <t>MHI1408522744916</t>
  </si>
  <si>
    <t>Aug</t>
  </si>
  <si>
    <t>202508851952677'</t>
  </si>
  <si>
    <t>WTCB-202502756</t>
  </si>
  <si>
    <t>WTCB-202502799</t>
  </si>
  <si>
    <t>WTCB-202502800</t>
  </si>
  <si>
    <t>WTCB-202502801</t>
  </si>
  <si>
    <t>WTCB-202502802</t>
  </si>
  <si>
    <t>WTCB-202502803</t>
  </si>
  <si>
    <t>WTCB-202502804</t>
  </si>
  <si>
    <t>WTCB-202502805</t>
  </si>
  <si>
    <t>WTCB-202502806</t>
  </si>
  <si>
    <t>WTCB-202502807</t>
  </si>
  <si>
    <t>WTCB-202502808</t>
  </si>
  <si>
    <t>WTCB-202502852</t>
  </si>
  <si>
    <t>WTCB-202502853</t>
  </si>
  <si>
    <t>WTCB-202502872</t>
  </si>
  <si>
    <t>WTCB-202502906</t>
  </si>
  <si>
    <t>WTCB-202502949</t>
  </si>
  <si>
    <t>WTCB-202502950</t>
  </si>
  <si>
    <t>WTCB-202502951</t>
  </si>
  <si>
    <t>WTCB-202502952</t>
  </si>
  <si>
    <t>WTCB-202502953</t>
  </si>
  <si>
    <t>WTCB-202502954</t>
  </si>
  <si>
    <t>WTCB-202502955</t>
  </si>
  <si>
    <t>WTCB-202502956</t>
  </si>
  <si>
    <t>WTCB-202502957</t>
  </si>
  <si>
    <t>WTCB-202503001</t>
  </si>
  <si>
    <t>WTCB-202503002</t>
  </si>
  <si>
    <t>WTCB-202503021</t>
  </si>
  <si>
    <t>ODMSLLP-25-26-05</t>
  </si>
  <si>
    <t>EC-25-26-143</t>
  </si>
  <si>
    <t>WR-25-26-125</t>
  </si>
  <si>
    <t>000003044775203'</t>
  </si>
  <si>
    <t>000003044775204'</t>
  </si>
  <si>
    <t>000003044775202'</t>
  </si>
  <si>
    <t>000003044775207'</t>
  </si>
  <si>
    <t>000003044775208'</t>
  </si>
  <si>
    <t>000003044775201'</t>
  </si>
  <si>
    <t>000003044775206'</t>
  </si>
  <si>
    <t>VB-1134-25-26</t>
  </si>
  <si>
    <t>CAM-25-26-1781</t>
  </si>
  <si>
    <t>D-2025-26-06</t>
  </si>
  <si>
    <t>024-2025-26</t>
  </si>
  <si>
    <t>332-2025-26</t>
  </si>
  <si>
    <t>9-25-26-776</t>
  </si>
  <si>
    <t>P2526-146520</t>
  </si>
  <si>
    <t>SBER-25-26-17</t>
  </si>
  <si>
    <t>006 CAM-2025-26</t>
  </si>
  <si>
    <t>006-2025-2026</t>
  </si>
  <si>
    <t>IN2501000062</t>
  </si>
  <si>
    <t>IN2501000063</t>
  </si>
  <si>
    <t>PS-Rental-6</t>
  </si>
  <si>
    <t>RS-Rental-6</t>
  </si>
  <si>
    <t>WTCB-202502717</t>
  </si>
  <si>
    <t>WTCB-202502692</t>
  </si>
  <si>
    <t>WTCB-202502693</t>
  </si>
  <si>
    <t>WTCB-202502635</t>
  </si>
  <si>
    <t>WTCB-202502634</t>
  </si>
  <si>
    <t>WTCB-202502630</t>
  </si>
  <si>
    <t>WTCB-202502631</t>
  </si>
  <si>
    <t>WTCB-202502633</t>
  </si>
  <si>
    <t>WTCB-202502638</t>
  </si>
  <si>
    <t>WTCB-202502637</t>
  </si>
  <si>
    <t>WTCB-202502636</t>
  </si>
  <si>
    <t>WTCB-202502582</t>
  </si>
  <si>
    <t>RENT-25-26-06</t>
  </si>
  <si>
    <t>O-12-25-26</t>
  </si>
  <si>
    <t>R-27-25-26</t>
  </si>
  <si>
    <t>PVP-Rental-31</t>
  </si>
  <si>
    <t>PSPLJ-2014-25-26</t>
  </si>
  <si>
    <t>ROMCIN260029992</t>
  </si>
  <si>
    <t>JD2127</t>
  </si>
  <si>
    <t>MF2627I010479318</t>
  </si>
  <si>
    <t>PSPLJ-2269-25-26</t>
  </si>
  <si>
    <t>Vodafone - 06</t>
  </si>
  <si>
    <t>000003038517689'</t>
  </si>
  <si>
    <t>AFC-18</t>
  </si>
  <si>
    <t>IS-18</t>
  </si>
  <si>
    <t>JDC-05</t>
  </si>
  <si>
    <t>KCC-07</t>
  </si>
  <si>
    <t>KDM-14</t>
  </si>
  <si>
    <t>KF-16</t>
  </si>
  <si>
    <t>KOB-14</t>
  </si>
  <si>
    <t>KR-18</t>
  </si>
  <si>
    <t>KRLLP-19</t>
  </si>
  <si>
    <t>NLH-12</t>
  </si>
  <si>
    <t>OD-18</t>
  </si>
  <si>
    <t>ODMS-18</t>
  </si>
  <si>
    <t>QTS-18</t>
  </si>
  <si>
    <t>XDBS-18</t>
  </si>
  <si>
    <t>XKT-19</t>
  </si>
  <si>
    <t>KCA-10</t>
  </si>
  <si>
    <t>KOS-18</t>
  </si>
  <si>
    <t>MF2627I010743681</t>
  </si>
  <si>
    <t>IS-25-26-137</t>
  </si>
  <si>
    <t>IS-25-26-138</t>
  </si>
  <si>
    <t>IS-25-26-139</t>
  </si>
  <si>
    <t>IS-25-26-140</t>
  </si>
  <si>
    <r>
      <t>000003055259948</t>
    </r>
    <r>
      <rPr>
        <b/>
        <sz val="11"/>
        <color theme="1"/>
        <rFont val="Calibri"/>
        <family val="2"/>
        <scheme val="minor"/>
      </rPr>
      <t>'</t>
    </r>
  </si>
  <si>
    <t>GSF-25-26-160</t>
  </si>
  <si>
    <t>GSF-25-26-158</t>
  </si>
  <si>
    <t>GSF-25-26-155</t>
  </si>
  <si>
    <t>GSF-25-26-156</t>
  </si>
  <si>
    <t>GSF-25-26-153</t>
  </si>
  <si>
    <t>GSF-25-26-159</t>
  </si>
  <si>
    <t>GSF-25-26-161</t>
  </si>
  <si>
    <t>GSF-25-26-154</t>
  </si>
  <si>
    <t>GSF-25-26-157</t>
  </si>
  <si>
    <t>GSF-25-26-152</t>
  </si>
  <si>
    <t>STT-25-26-1285</t>
  </si>
  <si>
    <t>STT-25-26-1325</t>
  </si>
  <si>
    <t>STT-25-26-1287</t>
  </si>
  <si>
    <t>STT-25-26-1323</t>
  </si>
  <si>
    <t>STT-25-26-1327</t>
  </si>
  <si>
    <t>STT-25-26-1326</t>
  </si>
  <si>
    <t>STT-25-26-1324</t>
  </si>
  <si>
    <t>OOPL-25-26-528</t>
  </si>
  <si>
    <t>OOPL-25-26-529</t>
  </si>
  <si>
    <t>OOPL-25-26-530</t>
  </si>
  <si>
    <t>OOPL-25-26-531</t>
  </si>
  <si>
    <t>MF2627I010919238</t>
  </si>
  <si>
    <t>MHI1409525405656</t>
  </si>
  <si>
    <t>MHI1409525405662</t>
  </si>
  <si>
    <t>MHI1409525405667</t>
  </si>
  <si>
    <t>MHI1409525405672</t>
  </si>
  <si>
    <t>MHI1409525405675</t>
  </si>
  <si>
    <t>MHI1409525405678</t>
  </si>
  <si>
    <t>MHI1409525405684</t>
  </si>
  <si>
    <t>MHI1409525405688</t>
  </si>
  <si>
    <t>MHI1409525405691</t>
  </si>
  <si>
    <t>MHI1409525405695</t>
  </si>
  <si>
    <t>MS-0513-25-26</t>
  </si>
  <si>
    <t>MS-0514-25-26</t>
  </si>
  <si>
    <t>MS-0498-25-26</t>
  </si>
  <si>
    <t>MS-0499-25-26</t>
  </si>
  <si>
    <t>MS-0501-25-26</t>
  </si>
  <si>
    <t>MS-0508-25-26</t>
  </si>
  <si>
    <t>MS-0515-25-26</t>
  </si>
  <si>
    <t>MS-0506-25-26</t>
  </si>
  <si>
    <t>MS-0509-25-26</t>
  </si>
  <si>
    <t>MS-0500-25-26</t>
  </si>
  <si>
    <t>MS-0502-25-26</t>
  </si>
  <si>
    <t>MS-0517-25-26</t>
  </si>
  <si>
    <t>MS-0516-25-26</t>
  </si>
  <si>
    <t>MS-0511-25-26</t>
  </si>
  <si>
    <t>MS-0512-25-26</t>
  </si>
  <si>
    <t>MS-0510-25-26</t>
  </si>
  <si>
    <t>MS-0505-25-26</t>
  </si>
  <si>
    <t>MS-0504-25-26</t>
  </si>
  <si>
    <t>MS-0503-25-26</t>
  </si>
  <si>
    <t>000003055374174'</t>
  </si>
  <si>
    <t>000003055374172'</t>
  </si>
  <si>
    <t>MFMS-0353-25-26</t>
  </si>
  <si>
    <t>MFMS-0354-25-26</t>
  </si>
  <si>
    <t>MFMS-0355-25-26</t>
  </si>
  <si>
    <t>MFMS-0356-25-26</t>
  </si>
  <si>
    <t>MF2627I011242151</t>
  </si>
  <si>
    <t>JD2257</t>
  </si>
  <si>
    <t>D-25-26GST-224</t>
  </si>
  <si>
    <t>D-25-26GST-226</t>
  </si>
  <si>
    <t>D-25-26GST-217</t>
  </si>
  <si>
    <t>D-25-26GST-221</t>
  </si>
  <si>
    <t>D-25-26GST-216</t>
  </si>
  <si>
    <t>D-25-26GST-222</t>
  </si>
  <si>
    <t>D-25-26GST-219</t>
  </si>
  <si>
    <t>D-25-26GST-227</t>
  </si>
  <si>
    <t>D-25-26GST-220</t>
  </si>
  <si>
    <t>D-25-26GST-223</t>
  </si>
  <si>
    <t>D-25-26GST-225</t>
  </si>
  <si>
    <t>D-25-26GST-218</t>
  </si>
  <si>
    <t>KRL-25-26-121</t>
  </si>
  <si>
    <t>KRL-25-26-105</t>
  </si>
  <si>
    <t>KRL-25-26-123</t>
  </si>
  <si>
    <t>KRL-25-26-112</t>
  </si>
  <si>
    <t>KRL-25-26-125</t>
  </si>
  <si>
    <t>KRL-25-26-114</t>
  </si>
  <si>
    <t>KRL-25-26-116</t>
  </si>
  <si>
    <t>KRL-25-26-119</t>
  </si>
  <si>
    <t>KRL-25-26-108</t>
  </si>
  <si>
    <t>KRL-25-26-115</t>
  </si>
  <si>
    <t>KRL-25-26-118</t>
  </si>
  <si>
    <t>KRL-25-26-103</t>
  </si>
  <si>
    <t>KRL-25-26-122</t>
  </si>
  <si>
    <t>KRL-25-26-111</t>
  </si>
  <si>
    <t>KRL-25-26-106</t>
  </si>
  <si>
    <t>KRL-25-26-104</t>
  </si>
  <si>
    <t>KRL-25-26-107</t>
  </si>
  <si>
    <t>KRL-25-26-124</t>
  </si>
  <si>
    <t>KRL-25-26-113</t>
  </si>
  <si>
    <t>KRL-25-26-117</t>
  </si>
  <si>
    <t>KRL-25-26-110</t>
  </si>
  <si>
    <t>KRL-25-26-109</t>
  </si>
  <si>
    <t>KRL-25-26-120</t>
  </si>
  <si>
    <t>000003055397326'</t>
  </si>
  <si>
    <t>WTCB-202503243</t>
  </si>
  <si>
    <t>WTCB-202503286</t>
  </si>
  <si>
    <t>WTCB-202503287</t>
  </si>
  <si>
    <t>WTCB-202503288</t>
  </si>
  <si>
    <t>WTCB-202503289</t>
  </si>
  <si>
    <t>WTCB-202503290</t>
  </si>
  <si>
    <t>WTCB-202503291</t>
  </si>
  <si>
    <t>WTCB-202503292</t>
  </si>
  <si>
    <t>WTCB-202503293</t>
  </si>
  <si>
    <t>WTCB-202503294</t>
  </si>
  <si>
    <t>WTCB-202503338</t>
  </si>
  <si>
    <t>WTCB-202503339</t>
  </si>
  <si>
    <t>WTCB-202503358</t>
  </si>
  <si>
    <t>WTCB-202503392</t>
  </si>
  <si>
    <t>WTCB-202503435</t>
  </si>
  <si>
    <t>WTCB-202503436</t>
  </si>
  <si>
    <t>WTCB-202503437</t>
  </si>
  <si>
    <t>WTCB-202503438</t>
  </si>
  <si>
    <t>WTCB-202503439</t>
  </si>
  <si>
    <t>WTCB-202503440</t>
  </si>
  <si>
    <t>WTCB-202503441</t>
  </si>
  <si>
    <t>WTCB-202503442</t>
  </si>
  <si>
    <t>WTCB-202503443</t>
  </si>
  <si>
    <t>WTCB-202503487</t>
  </si>
  <si>
    <t>WTCB-202503488</t>
  </si>
  <si>
    <t>WTCB-202503507</t>
  </si>
  <si>
    <t>202509851954045'</t>
  </si>
  <si>
    <t>ODMSLLP-25-26-06</t>
  </si>
  <si>
    <t>Sep</t>
  </si>
  <si>
    <t>EC-25-26-166</t>
  </si>
  <si>
    <t>WR-25-26-144</t>
  </si>
  <si>
    <t>MF2627I011243493</t>
  </si>
  <si>
    <t>000003095395537'</t>
  </si>
  <si>
    <t>000003095395538'</t>
  </si>
  <si>
    <t>000003095395536'</t>
  </si>
  <si>
    <t>000003095395541'</t>
  </si>
  <si>
    <t>000003095395542'</t>
  </si>
  <si>
    <t>000003095395535'</t>
  </si>
  <si>
    <t>000003095395540'</t>
  </si>
  <si>
    <t>STT-25-26-1485</t>
  </si>
  <si>
    <t>007 CAM-2025-26</t>
  </si>
  <si>
    <t>007-2025-2026</t>
  </si>
  <si>
    <t>P2526-148041</t>
  </si>
  <si>
    <t>RENT-25-26-07</t>
  </si>
  <si>
    <t>D-2025-26-07</t>
  </si>
  <si>
    <t>2025-26-0395</t>
  </si>
  <si>
    <t>2025-26-0396</t>
  </si>
  <si>
    <t>WTCB-202503198</t>
  </si>
  <si>
    <t>WTCB-202503173</t>
  </si>
  <si>
    <t>WTCB-202503174</t>
  </si>
  <si>
    <t>WTCB-202503116</t>
  </si>
  <si>
    <t>WTCB-202503115</t>
  </si>
  <si>
    <t>WTCB-202503111</t>
  </si>
  <si>
    <t>WTCB-202503112</t>
  </si>
  <si>
    <t>WTCB-202503114</t>
  </si>
  <si>
    <t>WTCB-202503119</t>
  </si>
  <si>
    <t>WTCB-202503118</t>
  </si>
  <si>
    <t>WTCB-202503117</t>
  </si>
  <si>
    <t>WTCB-202503063</t>
  </si>
  <si>
    <t>10-25-26-918</t>
  </si>
  <si>
    <t>SBER-25-26-23</t>
  </si>
  <si>
    <t>SBER-25-26-21</t>
  </si>
  <si>
    <t>CAM-25-26-2071</t>
  </si>
  <si>
    <t>IN2501000068</t>
  </si>
  <si>
    <t>IN2501000069</t>
  </si>
  <si>
    <t>R-29-25-26</t>
  </si>
  <si>
    <t>O-14-25-26</t>
  </si>
  <si>
    <t>PVP-Rental-32</t>
  </si>
  <si>
    <t>PS-Rental-7</t>
  </si>
  <si>
    <t>RS-Rental-7</t>
  </si>
  <si>
    <t>000003074288745'</t>
  </si>
  <si>
    <t>MF2627I012394005</t>
  </si>
  <si>
    <t>VB-1369-25-26</t>
  </si>
  <si>
    <t>VB-0209-25-26</t>
  </si>
  <si>
    <t>026-2025-26</t>
  </si>
  <si>
    <t>342-2025-26</t>
  </si>
  <si>
    <t>MF2627I012679692</t>
  </si>
  <si>
    <t>OOPL-25-26-634</t>
  </si>
  <si>
    <t>OOPL-25-26-635</t>
  </si>
  <si>
    <t>MS-0556-25-26</t>
  </si>
  <si>
    <t>MS-0551-25-26</t>
  </si>
  <si>
    <t>MS-0552-25-26</t>
  </si>
  <si>
    <t>MS-0561-25-26</t>
  </si>
  <si>
    <t>MS-0550-25-26</t>
  </si>
  <si>
    <t>MS-0563-25-26</t>
  </si>
  <si>
    <t>MS-0562-25-26</t>
  </si>
  <si>
    <t>MS-0549-25-26</t>
  </si>
  <si>
    <t>MS-0548-25-26</t>
  </si>
  <si>
    <t>MS-0553-25-26</t>
  </si>
  <si>
    <t>MS-0554-25-26</t>
  </si>
  <si>
    <t>MS-0555-25-26</t>
  </si>
  <si>
    <t>MS-0560-25-26</t>
  </si>
  <si>
    <t>MS-0559-25-26</t>
  </si>
  <si>
    <t>MS-0557-25-26</t>
  </si>
  <si>
    <t>MS-0558-25-26</t>
  </si>
  <si>
    <t>MS-0546-25-26</t>
  </si>
  <si>
    <t>MFMS-0457-25-26</t>
  </si>
  <si>
    <t>MFMS-0456-25-26</t>
  </si>
  <si>
    <t>MFMS-0455-25-26</t>
  </si>
  <si>
    <t>MFMS-0454-25-26</t>
  </si>
  <si>
    <t>STT-25-26-1528</t>
  </si>
  <si>
    <t>STT-25-26-1529</t>
  </si>
  <si>
    <t>STT-25-26-1509</t>
  </si>
  <si>
    <t>GSF-25-26-177</t>
  </si>
  <si>
    <t>GSF-25-26-180</t>
  </si>
  <si>
    <t>GSF-25-26-179</t>
  </si>
  <si>
    <t>GSF-25-26-182</t>
  </si>
  <si>
    <t>GSF-25-26-185</t>
  </si>
  <si>
    <t>GSF-25-26-178</t>
  </si>
  <si>
    <t>GSF-25-26-181</t>
  </si>
  <si>
    <t>GSF-25-26-176</t>
  </si>
  <si>
    <t>GSF-25-26-183</t>
  </si>
  <si>
    <t>IS-25-26-163</t>
  </si>
  <si>
    <t>IS-25-26-165</t>
  </si>
  <si>
    <t>IS-25-26-162</t>
  </si>
  <si>
    <t>IS-25-26-164</t>
  </si>
  <si>
    <t>AFC-19</t>
  </si>
  <si>
    <t>IS-19</t>
  </si>
  <si>
    <t>KCC-08</t>
  </si>
  <si>
    <t>KDM-15</t>
  </si>
  <si>
    <t>KF-17</t>
  </si>
  <si>
    <t>KOB-15</t>
  </si>
  <si>
    <t>KR-19</t>
  </si>
  <si>
    <t>KRLLP-20</t>
  </si>
  <si>
    <t>OD-19</t>
  </si>
  <si>
    <t>ODMS-19</t>
  </si>
  <si>
    <t>QTS-19</t>
  </si>
  <si>
    <t>XDBS-19</t>
  </si>
  <si>
    <t>XKT-20</t>
  </si>
  <si>
    <t>KCA-11</t>
  </si>
  <si>
    <t>KOS-19</t>
  </si>
  <si>
    <t>MF2627I012960296</t>
  </si>
  <si>
    <t>D-25-26GST-253</t>
  </si>
  <si>
    <t>D-25-26GST-257</t>
  </si>
  <si>
    <t>D-25-26GST-244</t>
  </si>
  <si>
    <t>D-25-26GST-250</t>
  </si>
  <si>
    <t>D-25-26GST-242</t>
  </si>
  <si>
    <t>D-25-26GST-251</t>
  </si>
  <si>
    <t>D-25-26GST-247</t>
  </si>
  <si>
    <t>D-25-26GST-256</t>
  </si>
  <si>
    <t>D-25-26GST-248</t>
  </si>
  <si>
    <t>D-25-26GST-252</t>
  </si>
  <si>
    <t>D-25-26GST-255</t>
  </si>
  <si>
    <t>D-25-26GST-246</t>
  </si>
  <si>
    <t>D-25-26GST-243</t>
  </si>
  <si>
    <t>D-25-26GST-249</t>
  </si>
  <si>
    <t>D-25-26GST-254</t>
  </si>
  <si>
    <t>000003095656990'</t>
  </si>
  <si>
    <t>000003095709826'</t>
  </si>
  <si>
    <t>000003095709825'</t>
  </si>
  <si>
    <t>Vodafone - 07</t>
  </si>
  <si>
    <t>MHI1410527867086</t>
  </si>
  <si>
    <t>MHI1410527867091</t>
  </si>
  <si>
    <t>MHI1410527867096</t>
  </si>
  <si>
    <t>MHI1410527867106</t>
  </si>
  <si>
    <t>MHI1410527867110</t>
  </si>
  <si>
    <t>MHI1410527867118</t>
  </si>
  <si>
    <t>MHI1410527867123</t>
  </si>
  <si>
    <t>MHI1410527867129</t>
  </si>
  <si>
    <t>MHI1410527867132</t>
  </si>
  <si>
    <t>MHI1410527867138</t>
  </si>
  <si>
    <t>MF2627I013230682</t>
  </si>
  <si>
    <t>000003095245600'</t>
  </si>
  <si>
    <t>ODMSLLP-25-26-07</t>
  </si>
  <si>
    <t>KRL-25-26-128</t>
  </si>
  <si>
    <t>KRL-25-26-139</t>
  </si>
  <si>
    <t>KRL-25-26-134</t>
  </si>
  <si>
    <t>KRL-25-26-142</t>
  </si>
  <si>
    <t>KRL-25-26-126</t>
  </si>
  <si>
    <t>KRL-25-26-143</t>
  </si>
  <si>
    <t>KRL-25-26-138</t>
  </si>
  <si>
    <t>KRL-25-26-131</t>
  </si>
  <si>
    <t>KRL-25-26-127</t>
  </si>
  <si>
    <t>KRL-25-26-137</t>
  </si>
  <si>
    <t>KRL-25-26-133</t>
  </si>
  <si>
    <t>KRL-25-26-141</t>
  </si>
  <si>
    <t>KRL-25-26-129</t>
  </si>
  <si>
    <t>KRL-25-26-130</t>
  </si>
  <si>
    <t>KRL-25-26-135</t>
  </si>
  <si>
    <t>KRL-25-26-136</t>
  </si>
  <si>
    <t>KRL-25-26-132</t>
  </si>
  <si>
    <t>KRL-25-26-140</t>
  </si>
  <si>
    <t>WTCB-202503724</t>
  </si>
  <si>
    <t>WTCB-202503767</t>
  </si>
  <si>
    <t>WTCB-202503768</t>
  </si>
  <si>
    <t>WTCB-202503769</t>
  </si>
  <si>
    <t>WTCB-202503770</t>
  </si>
  <si>
    <t>WTCB-202503771</t>
  </si>
  <si>
    <t>WTCB-202503772</t>
  </si>
  <si>
    <t>WTCB-202503773</t>
  </si>
  <si>
    <t>WTCB-202503774</t>
  </si>
  <si>
    <t>WTCB-202503775</t>
  </si>
  <si>
    <t>WTCB-202503776</t>
  </si>
  <si>
    <t>WTCB-202503820</t>
  </si>
  <si>
    <t>WTCB-202503821</t>
  </si>
  <si>
    <t>WTCB-202503871</t>
  </si>
  <si>
    <t>WTCB-202503913</t>
  </si>
  <si>
    <t>WTCB-202503914</t>
  </si>
  <si>
    <t>WTCB-202503915</t>
  </si>
  <si>
    <t>WTCB-202503916</t>
  </si>
  <si>
    <t>WTCB-202503917</t>
  </si>
  <si>
    <t>WTCB-202503918</t>
  </si>
  <si>
    <t>WTCB-202503919</t>
  </si>
  <si>
    <t>WTCB-202503920</t>
  </si>
  <si>
    <t>WTCB-202503921</t>
  </si>
  <si>
    <t>WTCB-202503922</t>
  </si>
  <si>
    <t>WTCB-202503966</t>
  </si>
  <si>
    <t>WTCB-202503967</t>
  </si>
  <si>
    <t>202510751955641'</t>
  </si>
  <si>
    <t>Oct</t>
  </si>
  <si>
    <t>STT-25-26-1531</t>
  </si>
  <si>
    <t>STT-25-26-1530</t>
  </si>
  <si>
    <t>WR-25-26-169</t>
  </si>
  <si>
    <t>000003133614033'</t>
  </si>
  <si>
    <t>000003133614034'</t>
  </si>
  <si>
    <t>000003133614032'</t>
  </si>
  <si>
    <t>000003133614037'</t>
  </si>
  <si>
    <t>000003133614038'</t>
  </si>
  <si>
    <t>000003133614031'</t>
  </si>
  <si>
    <t>000003133614036'</t>
  </si>
  <si>
    <t>GuestHouse</t>
  </si>
  <si>
    <t>JD2539</t>
  </si>
  <si>
    <t>JD2527</t>
  </si>
  <si>
    <t>008 CAM-2025-26</t>
  </si>
  <si>
    <t>008-2025-2026</t>
  </si>
  <si>
    <t>PS-Rental-8</t>
  </si>
  <si>
    <t>RS-Rental-8</t>
  </si>
  <si>
    <t>028-2025-26</t>
  </si>
  <si>
    <t>350-2025-26</t>
  </si>
  <si>
    <t>P2526-149555</t>
  </si>
  <si>
    <t>11-25-26-1037</t>
  </si>
  <si>
    <t>WTCB-202503691</t>
  </si>
  <si>
    <t>WTCB-202503666</t>
  </si>
  <si>
    <t>WTCB-202503667</t>
  </si>
  <si>
    <t>WTCB-202503609</t>
  </si>
  <si>
    <t>WTCB-202503608</t>
  </si>
  <si>
    <t>WTCB-202503604</t>
  </si>
  <si>
    <t>WTCB-202503605</t>
  </si>
  <si>
    <t>WTCB-202503607</t>
  </si>
  <si>
    <t>WTCB-202503612</t>
  </si>
  <si>
    <t>WTCB-202503611</t>
  </si>
  <si>
    <t>WTCB-202503610</t>
  </si>
  <si>
    <t>WTCB-202503556</t>
  </si>
  <si>
    <t>D-2025-26-08</t>
  </si>
  <si>
    <t>SBER-25-26-27</t>
  </si>
  <si>
    <t>IN2501000078</t>
  </si>
  <si>
    <t>IN2501000079</t>
  </si>
  <si>
    <t>CAM-25-26-2352</t>
  </si>
  <si>
    <t>R-31-25-26</t>
  </si>
  <si>
    <t>O-16-25-26</t>
  </si>
  <si>
    <t>PVP-Rental-33</t>
  </si>
  <si>
    <t>RENT-25-26-08</t>
  </si>
  <si>
    <t>000003109712893'</t>
  </si>
  <si>
    <t>MF2627I014486576</t>
  </si>
  <si>
    <t>MS-0687-25-26</t>
  </si>
  <si>
    <t>MS-0683-25-26</t>
  </si>
  <si>
    <t>MS-0682-25-26</t>
  </si>
  <si>
    <t>MS-0670-25-26</t>
  </si>
  <si>
    <t>MS-0677-25-26</t>
  </si>
  <si>
    <t>MS-0669-25-26</t>
  </si>
  <si>
    <t>MS-0668-25-26</t>
  </si>
  <si>
    <t>MS-0671-25-26</t>
  </si>
  <si>
    <t>MS-0672-25-26</t>
  </si>
  <si>
    <t>MS-0688-25-26</t>
  </si>
  <si>
    <t>MS-0681-25-26</t>
  </si>
  <si>
    <t>MS-0680-25-26</t>
  </si>
  <si>
    <t>MS-0678-25-26</t>
  </si>
  <si>
    <t>MS-0679-25-26</t>
  </si>
  <si>
    <t>MS-0673-25-26</t>
  </si>
  <si>
    <t>MS-0674-25-26</t>
  </si>
  <si>
    <t>MS-0686-25-26</t>
  </si>
  <si>
    <t>MS-0684-25-26</t>
  </si>
  <si>
    <t>MS-0685-25-26</t>
  </si>
  <si>
    <t>MS-0676-25-26</t>
  </si>
  <si>
    <t>MS-0675-25-26</t>
  </si>
  <si>
    <t>GSF-25-26-200</t>
  </si>
  <si>
    <t>GSF-25-26-203</t>
  </si>
  <si>
    <t>GSF-25-26-202</t>
  </si>
  <si>
    <t>GSF-25-26-205</t>
  </si>
  <si>
    <t>GSF-25-26-199</t>
  </si>
  <si>
    <t>GSF-25-26-198</t>
  </si>
  <si>
    <t>GSF-25-26-204</t>
  </si>
  <si>
    <t>GSF-25-26-201</t>
  </si>
  <si>
    <t>GSF-25-26-206</t>
  </si>
  <si>
    <t>000003133913764'</t>
  </si>
  <si>
    <t>JD3204</t>
  </si>
  <si>
    <t>ROMCIN260046379</t>
  </si>
  <si>
    <t>MF2627I014612533</t>
  </si>
  <si>
    <t>IS-25-26-190</t>
  </si>
  <si>
    <t>IS-25-26-192</t>
  </si>
  <si>
    <t>IS-25-26-189</t>
  </si>
  <si>
    <t>IS-25-26-191</t>
  </si>
  <si>
    <t>MFMS-0499-25-26</t>
  </si>
  <si>
    <t>MFMS-0501-25-26</t>
  </si>
  <si>
    <t>MFMS-0500-25-26</t>
  </si>
  <si>
    <t>OOPL-25-26-711</t>
  </si>
  <si>
    <t>OOPL-25-26-712</t>
  </si>
  <si>
    <t>Vodafone - 08</t>
  </si>
  <si>
    <t>AFC-20</t>
  </si>
  <si>
    <t>IS-20</t>
  </si>
  <si>
    <t>KCC-09</t>
  </si>
  <si>
    <t>KDM-16</t>
  </si>
  <si>
    <t>KF-18</t>
  </si>
  <si>
    <t>KOB-16</t>
  </si>
  <si>
    <t>KR-20</t>
  </si>
  <si>
    <t>KRLLP-21</t>
  </si>
  <si>
    <t>OD-20</t>
  </si>
  <si>
    <t>ODMS-20</t>
  </si>
  <si>
    <t>QTS-20</t>
  </si>
  <si>
    <t>XDBS-20</t>
  </si>
  <si>
    <t>XKT-21</t>
  </si>
  <si>
    <t>KCA-12</t>
  </si>
  <si>
    <t>KOS-20</t>
  </si>
  <si>
    <t>NLH-13</t>
  </si>
  <si>
    <t>D-25-26GST-283</t>
  </si>
  <si>
    <t>D-25-26GST-285</t>
  </si>
  <si>
    <t>D-25-26GST-277</t>
  </si>
  <si>
    <t>D-25-26GST-281</t>
  </si>
  <si>
    <t>D-25-26GST-276</t>
  </si>
  <si>
    <t>D-25-26GST-279</t>
  </si>
  <si>
    <t>D-25-26GST-286</t>
  </si>
  <si>
    <t>D-25-26GST-280</t>
  </si>
  <si>
    <t>D-25-26GST-282</t>
  </si>
  <si>
    <t>D-25-26GST-284</t>
  </si>
  <si>
    <t>D-25-26GST-278</t>
  </si>
  <si>
    <t>KRL-25-26-146</t>
  </si>
  <si>
    <t>KRL-25-26-157</t>
  </si>
  <si>
    <t>KRL-25-26-163</t>
  </si>
  <si>
    <t>KRL-25-26-162</t>
  </si>
  <si>
    <t>KRL-25-26-166</t>
  </si>
  <si>
    <t>KRL-25-26-167</t>
  </si>
  <si>
    <t>KRL-25-26-145</t>
  </si>
  <si>
    <t>KRL-25-26-160</t>
  </si>
  <si>
    <t>KRL-25-26-144</t>
  </si>
  <si>
    <t>KRL-25-26-153</t>
  </si>
  <si>
    <t>KRL-25-26-147</t>
  </si>
  <si>
    <t>KRL-25-26-159</t>
  </si>
  <si>
    <t>KRL-25-26-150</t>
  </si>
  <si>
    <t>KRL-25-26-158</t>
  </si>
  <si>
    <t>KRL-25-26-155</t>
  </si>
  <si>
    <t>KRL-25-26-156</t>
  </si>
  <si>
    <t>KRL-25-26-154</t>
  </si>
  <si>
    <t>KRL-25-26-161</t>
  </si>
  <si>
    <t>KRL-25-26-164</t>
  </si>
  <si>
    <t>KRL-25-26-165</t>
  </si>
  <si>
    <t>KRL-25-26-151</t>
  </si>
  <si>
    <t>KRL-25-26-148</t>
  </si>
  <si>
    <t>KRL-25-26-149</t>
  </si>
  <si>
    <t>MF2627I014807280</t>
  </si>
  <si>
    <t>000003134150072'</t>
  </si>
  <si>
    <t>202511351957502'</t>
  </si>
  <si>
    <t>000003135609229'</t>
  </si>
  <si>
    <t>000003135609231'</t>
  </si>
  <si>
    <t>MF2627I015079837</t>
  </si>
  <si>
    <t>MHI1411530175770</t>
  </si>
  <si>
    <t>MHI1411530175777</t>
  </si>
  <si>
    <t>MHI1411530175784</t>
  </si>
  <si>
    <t>MHI1411530175790</t>
  </si>
  <si>
    <t>MHI1411530175794</t>
  </si>
  <si>
    <t>MHI1411530175800</t>
  </si>
  <si>
    <t>MHI1411530175806</t>
  </si>
  <si>
    <t>MHI1411530175812</t>
  </si>
  <si>
    <t>MHI1411530175818</t>
  </si>
  <si>
    <t>MHI1411530175824</t>
  </si>
  <si>
    <t>Nov</t>
  </si>
  <si>
    <t>ODMSLLP-25-26-08</t>
  </si>
  <si>
    <t>MF2627I015128134</t>
  </si>
  <si>
    <t>WR-25-26-191</t>
  </si>
  <si>
    <t>EC-25-26-219</t>
  </si>
  <si>
    <t>WTCB-202504192</t>
  </si>
  <si>
    <t>WTCB-202504235</t>
  </si>
  <si>
    <t>WTCB-202504236</t>
  </si>
  <si>
    <t>WTCB-202504237</t>
  </si>
  <si>
    <t>WTCB-202504238</t>
  </si>
  <si>
    <t>WTCB-202504239</t>
  </si>
  <si>
    <t>WTCB-202504240</t>
  </si>
  <si>
    <t>WTCB-202504241</t>
  </si>
  <si>
    <t>WTCB-202504242</t>
  </si>
  <si>
    <t>WTCB-202504243</t>
  </si>
  <si>
    <t>WTCB-202504244</t>
  </si>
  <si>
    <t>WTCB-202504288</t>
  </si>
  <si>
    <t>WTCB-202504289</t>
  </si>
  <si>
    <t>WTCB-202504342</t>
  </si>
  <si>
    <t>WTCB-202504385</t>
  </si>
  <si>
    <t>WTCB-202504386</t>
  </si>
  <si>
    <t>WTCB-202504387</t>
  </si>
  <si>
    <t>WTCB-202504388</t>
  </si>
  <si>
    <t>WTCB-202504389</t>
  </si>
  <si>
    <t>WTCB-202504390</t>
  </si>
  <si>
    <t>WTCB-202504391</t>
  </si>
  <si>
    <t>WTCB-202504392</t>
  </si>
  <si>
    <t>WTCB-202504393</t>
  </si>
  <si>
    <t>WTCB-202504437</t>
  </si>
  <si>
    <t>WTCB-202504438</t>
  </si>
  <si>
    <t>STT-25-26-1782</t>
  </si>
  <si>
    <t>STT-25-26-1765</t>
  </si>
  <si>
    <t>STT-25-26-1770</t>
  </si>
  <si>
    <t>000003170711086'</t>
  </si>
  <si>
    <t>000003170711087'</t>
  </si>
  <si>
    <t>000003170711085'</t>
  </si>
  <si>
    <t>000003170711090'</t>
  </si>
  <si>
    <t>000003170711091'</t>
  </si>
  <si>
    <t>000003170711084'</t>
  </si>
  <si>
    <t>000003170711089'</t>
  </si>
  <si>
    <t>BASIC AMOUNT</t>
  </si>
  <si>
    <t>009 CAM-2025-26</t>
  </si>
  <si>
    <t>009-2025-2026</t>
  </si>
  <si>
    <t>030-2025-26</t>
  </si>
  <si>
    <t>359-2025-26</t>
  </si>
  <si>
    <t>P2526-151014</t>
  </si>
  <si>
    <t>12-25-26-1156</t>
  </si>
  <si>
    <t>ONDIRECT-00001</t>
  </si>
  <si>
    <t>SBER-25-26-30</t>
  </si>
  <si>
    <t>CAM-25-26-2566</t>
  </si>
  <si>
    <t>D-2025-26-09</t>
  </si>
  <si>
    <t>IN2501000100</t>
  </si>
  <si>
    <t>IN2501000101</t>
  </si>
  <si>
    <t>WTCB-202504131</t>
  </si>
  <si>
    <t>WTCB-202504132</t>
  </si>
  <si>
    <t>WTCB-202504074</t>
  </si>
  <si>
    <t>WTCB-202504073</t>
  </si>
  <si>
    <t>WTCB-202504069</t>
  </si>
  <si>
    <t>WTCB-202504070</t>
  </si>
  <si>
    <t>WTCB-202504072</t>
  </si>
  <si>
    <t>WTCB-202504077</t>
  </si>
  <si>
    <t>WTCB-202504076</t>
  </si>
  <si>
    <t>WTCB-202504075</t>
  </si>
  <si>
    <t>WTCB-202504021</t>
  </si>
  <si>
    <t>R-36-25-26</t>
  </si>
  <si>
    <t>O-20-25-26</t>
  </si>
  <si>
    <t>PS-Rental-9</t>
  </si>
  <si>
    <t>RENT-25-26-09</t>
  </si>
  <si>
    <t>JD3424</t>
  </si>
  <si>
    <t>000003140832320'</t>
  </si>
  <si>
    <t>MF2627I016341965</t>
  </si>
  <si>
    <t>VB-1758-25-26</t>
  </si>
  <si>
    <t>VB-1757-25-26</t>
  </si>
  <si>
    <t>JD3734</t>
  </si>
  <si>
    <t>KRL-25-26-171</t>
  </si>
  <si>
    <t>KRL-25-26-184</t>
  </si>
  <si>
    <t>KRL-25-26-178</t>
  </si>
  <si>
    <t>KRL-25-26-177</t>
  </si>
  <si>
    <t>KRL-25-26-181</t>
  </si>
  <si>
    <t>KRL-25-26-180</t>
  </si>
  <si>
    <t>KRL-25-26-170</t>
  </si>
  <si>
    <t>KRL-25-26-174</t>
  </si>
  <si>
    <t>KRL-25-26-168</t>
  </si>
  <si>
    <t>KRL-25-26-172</t>
  </si>
  <si>
    <t>KRL-25-26-189</t>
  </si>
  <si>
    <t>KRL-25-26-179</t>
  </si>
  <si>
    <t>KRL-25-26-187</t>
  </si>
  <si>
    <t>KRL-25-26-182</t>
  </si>
  <si>
    <t>KRL-25-26-175</t>
  </si>
  <si>
    <t>KRL-25-26-185</t>
  </si>
  <si>
    <t>KRL-25-26-186</t>
  </si>
  <si>
    <t>KRL-25-26-176</t>
  </si>
  <si>
    <t>KRL-25-26-173</t>
  </si>
  <si>
    <t>KRL-25-26-183</t>
  </si>
  <si>
    <t>KRL-25-26-188</t>
  </si>
  <si>
    <t>D-25-26GST-331</t>
  </si>
  <si>
    <t>ODMS-21</t>
  </si>
  <si>
    <t>OOPL-25-26-807</t>
  </si>
  <si>
    <t>MS-0781-25-26</t>
  </si>
  <si>
    <t>MS-0782-25-26</t>
  </si>
  <si>
    <t>MS-0780-25-26</t>
  </si>
  <si>
    <t>MFMS-0543-25-26</t>
  </si>
  <si>
    <t>GSF-25-26-232</t>
  </si>
  <si>
    <t>000003170794750'</t>
  </si>
  <si>
    <t>D-25-26GST-333</t>
  </si>
  <si>
    <t>XDBS-21</t>
  </si>
  <si>
    <t>IS-25-26-217</t>
  </si>
  <si>
    <t>MS-0783-25-26</t>
  </si>
  <si>
    <t>MFMS-0544-25-26</t>
  </si>
  <si>
    <t>GSF-25-26-226</t>
  </si>
  <si>
    <t>D-25-26GST-322</t>
  </si>
  <si>
    <t>IS-21</t>
  </si>
  <si>
    <t>MS-0772-25-26</t>
  </si>
  <si>
    <t>GSF-25-26-230</t>
  </si>
  <si>
    <t>D-25-26GST-326</t>
  </si>
  <si>
    <t>KRLLP-22</t>
  </si>
  <si>
    <t>MS-0775-25-26</t>
  </si>
  <si>
    <t>GSF-25-26-228</t>
  </si>
  <si>
    <t>MS-0773-25-26</t>
  </si>
  <si>
    <t>MS-0774-25-26</t>
  </si>
  <si>
    <t>GSF-25-26-227</t>
  </si>
  <si>
    <t>KF-19</t>
  </si>
  <si>
    <t>D-25-26GST-329</t>
  </si>
  <si>
    <t>D-25-26GST-327</t>
  </si>
  <si>
    <t>MS-0776-25-26</t>
  </si>
  <si>
    <t>MF2627I016822495</t>
  </si>
  <si>
    <t>D-25-26GST-323</t>
  </si>
  <si>
    <t>D-25-26GST-321</t>
  </si>
  <si>
    <t>QTS-21</t>
  </si>
  <si>
    <t>D-25-26GST-332</t>
  </si>
  <si>
    <t>KR-21</t>
  </si>
  <si>
    <t>D-25-26GST-325</t>
  </si>
  <si>
    <t>AFC-21</t>
  </si>
  <si>
    <t>D-25-26GST-320</t>
  </si>
  <si>
    <t>MS-0771-25-26</t>
  </si>
  <si>
    <t>MS-0770-25-26</t>
  </si>
  <si>
    <t>2025-26-0538</t>
  </si>
  <si>
    <t>2025-26-0539</t>
  </si>
  <si>
    <t>STT-25-26-1961</t>
  </si>
  <si>
    <t>STT-25-26-1962</t>
  </si>
  <si>
    <t>D-25-26GST-334</t>
  </si>
  <si>
    <t>XKT-22</t>
  </si>
  <si>
    <t>MS-0777-25-26</t>
  </si>
  <si>
    <t>MS-0778-25-26</t>
  </si>
  <si>
    <t>GSF-25-26-224</t>
  </si>
  <si>
    <t>STT-25-26-1963</t>
  </si>
  <si>
    <t>STT-25-26-1964</t>
  </si>
  <si>
    <t>KOB-17</t>
  </si>
  <si>
    <t>D-25-26GST-328</t>
  </si>
  <si>
    <t>IS-25-26-218</t>
  </si>
  <si>
    <t>GSF-25-26-225</t>
  </si>
  <si>
    <t>D-25-26GST-324</t>
  </si>
  <si>
    <t>KOS-21</t>
  </si>
  <si>
    <t>IS-25-26-215</t>
  </si>
  <si>
    <t>OOPL-25-26-808</t>
  </si>
  <si>
    <t>MS-0784-25-26</t>
  </si>
  <si>
    <t>MS-0786-25-26</t>
  </si>
  <si>
    <t>GSF-25-26-229</t>
  </si>
  <si>
    <t>STT-25-26-1960</t>
  </si>
  <si>
    <t>GOPL-2526-163</t>
  </si>
  <si>
    <t>GOPL-2526-162</t>
  </si>
  <si>
    <t>GOPL-2526-160</t>
  </si>
  <si>
    <t>GOPL-2526-161</t>
  </si>
  <si>
    <t>STT-25-26-1958</t>
  </si>
  <si>
    <t>STT-25-26-1959</t>
  </si>
  <si>
    <t>GSF-25-26-231</t>
  </si>
  <si>
    <t>D-25-26GST-330</t>
  </si>
  <si>
    <t>OD-21</t>
  </si>
  <si>
    <t>IS-25-26-216</t>
  </si>
  <si>
    <t>KRL-25-26-191</t>
  </si>
  <si>
    <t>KRL-25-26-190</t>
  </si>
  <si>
    <t>KRL-25-26-192</t>
  </si>
  <si>
    <t>202512451959088'</t>
  </si>
  <si>
    <t>000003171033682'</t>
  </si>
  <si>
    <t>000003171033680'</t>
  </si>
  <si>
    <t>000003171063137'</t>
  </si>
  <si>
    <t>MF2627I017123197</t>
  </si>
  <si>
    <t>MFMS-0545-25-26</t>
  </si>
  <si>
    <t>Dec</t>
  </si>
  <si>
    <t>Vodafone - 09</t>
  </si>
  <si>
    <t>MHI1412532843886</t>
  </si>
  <si>
    <t>MHI1412532843889</t>
  </si>
  <si>
    <t>MHI1412532843891</t>
  </si>
  <si>
    <t>MHI1412532843893</t>
  </si>
  <si>
    <t>MHI1412532843896</t>
  </si>
  <si>
    <t>MHI1412532843898</t>
  </si>
  <si>
    <t>MHI1412532843901</t>
  </si>
  <si>
    <t>MHI1412532843902</t>
  </si>
  <si>
    <t>MHI1412532843904</t>
  </si>
  <si>
    <t>MHI1412532843906</t>
  </si>
  <si>
    <t>MF2627I017124103</t>
  </si>
  <si>
    <t>WR-25-26-210</t>
  </si>
  <si>
    <t>EC-25-26-241</t>
  </si>
  <si>
    <t>WTCB-202504673</t>
  </si>
  <si>
    <t>WTCB-202504716</t>
  </si>
  <si>
    <t>WTCB-202504717</t>
  </si>
  <si>
    <t>WTCB-202504718</t>
  </si>
  <si>
    <t>WTCB-202504719</t>
  </si>
  <si>
    <t>WTCB-202504720</t>
  </si>
  <si>
    <t>WTCB-202504721</t>
  </si>
  <si>
    <t>WTCB-202504722</t>
  </si>
  <si>
    <t>WTCB-202504723</t>
  </si>
  <si>
    <t>WTCB-202504724</t>
  </si>
  <si>
    <t>WTCB-202504725</t>
  </si>
  <si>
    <t>WTCB-202504769</t>
  </si>
  <si>
    <t>WTCB-202504770</t>
  </si>
  <si>
    <t>WTCB-202504823</t>
  </si>
  <si>
    <t>WTCB-202504865</t>
  </si>
  <si>
    <t>WTCB-202504866</t>
  </si>
  <si>
    <t>WTCB-202504867</t>
  </si>
  <si>
    <t>WTCB-202504868</t>
  </si>
  <si>
    <t>WTCB-202504869</t>
  </si>
  <si>
    <t>WTCB-202504870</t>
  </si>
  <si>
    <t>WTCB-202504871</t>
  </si>
  <si>
    <t>WTCB-202504872</t>
  </si>
  <si>
    <t>WTCB-202504873</t>
  </si>
  <si>
    <t>WTCB-202504917</t>
  </si>
  <si>
    <t>WTCB-202504918</t>
  </si>
  <si>
    <t>MF2627I016588872</t>
  </si>
  <si>
    <t>Nexora Digital Labs LLP</t>
  </si>
  <si>
    <t>UrbanNest Holdings Pvt Ltd</t>
  </si>
  <si>
    <t>Silverline Tech Solutions LLP</t>
  </si>
  <si>
    <t>ZenithWave Media Pvt Ltd</t>
  </si>
  <si>
    <t>BrightPath Consulting LLP</t>
  </si>
  <si>
    <t>OrbitEdge Technologies Pvt Ltd</t>
  </si>
  <si>
    <t>CrimsonOak Industries LLP</t>
  </si>
  <si>
    <t>VertexNova Solutions Pvt Ltd</t>
  </si>
  <si>
    <t>Skylark Innovations LLP</t>
  </si>
  <si>
    <t>PrimeAxis Global Pvt Ltd</t>
  </si>
  <si>
    <t>GreenBridge Enterprises LLP</t>
  </si>
  <si>
    <t>AlphaMint Ventures Pvt Ltd</t>
  </si>
  <si>
    <t>NovaSphere Consulting LLP</t>
  </si>
  <si>
    <t>SwiftCore Systems Pvt Ltd</t>
  </si>
  <si>
    <t>IronClad Logistics LLP</t>
  </si>
  <si>
    <t>MapleStone Realty Pvt Ltd</t>
  </si>
  <si>
    <t>QuantumRise Technologies LLP</t>
  </si>
  <si>
    <t>GoldenArc Hospitality Pvt Ltd</t>
  </si>
  <si>
    <t>ElevateX Marketing LLP</t>
  </si>
  <si>
    <t>FusionGrid Energy Pvt Ltd</t>
  </si>
  <si>
    <t>HorizonCraft Solutions LLP</t>
  </si>
  <si>
    <t>TerraNova Infrastructure Pvt Ltd</t>
  </si>
  <si>
    <t>PulsePoint Analytics LLP</t>
  </si>
  <si>
    <t>SapphireEdge Retail Pvt Ltd</t>
  </si>
  <si>
    <t>CloudVista IT Services LLP</t>
  </si>
  <si>
    <t>RedCrest Capital Pvt Ltd</t>
  </si>
  <si>
    <t>OakField Agro Industries LLP</t>
  </si>
  <si>
    <t>MetroMinds Consulting Pvt Ltd</t>
  </si>
  <si>
    <t>Starline Ventures LLP</t>
  </si>
  <si>
    <t>BluePeak Ventures Pvt Ltd</t>
  </si>
  <si>
    <t>SilverOak Traders</t>
  </si>
  <si>
    <t>Internet &amp; Broadband Charges</t>
  </si>
  <si>
    <t>BlueLine Enterprises</t>
  </si>
  <si>
    <t>Software Subscription Fees</t>
  </si>
  <si>
    <t>Staff Training Expenses</t>
  </si>
  <si>
    <t>MetroBuild Solutions</t>
  </si>
  <si>
    <t>Office Cleaning Charges</t>
  </si>
  <si>
    <t>UrbanCore Services</t>
  </si>
  <si>
    <t>Courier &amp; Delivery Charges</t>
  </si>
  <si>
    <t>PrimeEdge Suppliers</t>
  </si>
  <si>
    <t>Fuel Expenses</t>
  </si>
  <si>
    <t>Generator Fuel Charges</t>
  </si>
  <si>
    <t>NovaTech Engineering</t>
  </si>
  <si>
    <t>Building Repair &amp; Maintenance</t>
  </si>
  <si>
    <t>GreenField Agencies</t>
  </si>
  <si>
    <t>Plumbing Repair Expenses</t>
  </si>
  <si>
    <t>Apex Facility Services</t>
  </si>
  <si>
    <t>Electrical Repair Expenses</t>
  </si>
  <si>
    <t>SkyHigh Utilities</t>
  </si>
  <si>
    <t>Pest Control Services</t>
  </si>
  <si>
    <t>BrightStar Vendors</t>
  </si>
  <si>
    <t>CCTV Maintenance Charges</t>
  </si>
  <si>
    <t>EliteWave Solutions</t>
  </si>
  <si>
    <t>SecurePlus Services</t>
  </si>
  <si>
    <t>Security System AMC</t>
  </si>
  <si>
    <t>Laptop Repair &amp; Maintenance</t>
  </si>
  <si>
    <t>GoldenBridge Traders</t>
  </si>
  <si>
    <t>RapidServe Enterprises</t>
  </si>
  <si>
    <t>AlphaOne Suppliers</t>
  </si>
  <si>
    <t>Server Hosting Charges</t>
  </si>
  <si>
    <t>Zenith Infra Services</t>
  </si>
  <si>
    <t>CrystalClear Maintenance</t>
  </si>
  <si>
    <t>Falcon Industrial Services</t>
  </si>
  <si>
    <t>CityWide Traders</t>
  </si>
  <si>
    <t>PowerGrid Electricals</t>
  </si>
  <si>
    <t>OmniTech Solutions</t>
  </si>
  <si>
    <t>EverTrust Vendors</t>
  </si>
  <si>
    <t>Cloud Storage Subscription</t>
  </si>
  <si>
    <t>TrueValue Enterprises</t>
  </si>
  <si>
    <t>SmartCare Facility Services</t>
  </si>
  <si>
    <t>Travel &amp; Conveyance Expenses</t>
  </si>
  <si>
    <t>QuickFix Maintenance Co.</t>
  </si>
  <si>
    <t>GlobalLink Traders</t>
  </si>
  <si>
    <t>United Infra Projects</t>
  </si>
  <si>
    <t>FreshFlow Utilities</t>
  </si>
  <si>
    <t>Client Entertainment Expenses</t>
  </si>
  <si>
    <t>Pioneer Industrial Works</t>
  </si>
  <si>
    <t>Office Furniture Purchase</t>
  </si>
  <si>
    <t>Pantry Supplies Expenses</t>
  </si>
  <si>
    <t>Drinking Water Supply Charges</t>
  </si>
  <si>
    <t>Air Conditioner Repair</t>
  </si>
  <si>
    <t>Fire Safety Equipment Maintenance</t>
  </si>
  <si>
    <t>Insurance Premium Expenses</t>
  </si>
  <si>
    <t>Professional Consultancy Fees</t>
  </si>
  <si>
    <t>SwiftServe Vendors</t>
  </si>
  <si>
    <t>Audit &amp; Legal Fees</t>
  </si>
  <si>
    <t>RoyalEdge Enterprises</t>
  </si>
  <si>
    <t>Recruitment Charges</t>
  </si>
  <si>
    <t>Event &amp; Marketing Expenses</t>
  </si>
  <si>
    <t>Vehicle Insurance Charges</t>
  </si>
  <si>
    <t>Dynamic Electrical Works</t>
  </si>
  <si>
    <t>(blank)</t>
  </si>
  <si>
    <t>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</si>
</sst>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 &quot;₹&quot;\ * #,##0.00_ ;_ &quot;₹&quot;\ * \-#,##0.00_ ;_ &quot;₹&quot;\ * &quot;-&quot;??_ ;_ @_ "/>
    <numFmt numFmtId="43" formatCode="_ * #,##0.00_ ;_ * \-#,##0.00_ ;_ * &quot;-&quot;??_ ;_ @_ "/>
    <numFmt numFmtId="164" formatCode="&quot;₹&quot;\ #,##0.00"/>
    <numFmt numFmtId="165" formatCode="dd/mm/yyyy;@"/>
  </numFmts>
  <fonts count="12" x14ac:knownFonts="1">
    <font>
      <sz val="11"/>
      <color theme="1"/>
      <name val="Calibri"/>
      <family val="2"/>
      <scheme val="minor"/>
    </font>
    <font>
      <sz val="11"/>
      <color theme="1"/>
      <name val="Calibri"/>
      <family val="2"/>
      <scheme val="minor"/>
    </font>
    <font>
      <b/>
      <sz val="14"/>
      <name val="Calibri"/>
      <family val="2"/>
      <scheme val="minor"/>
    </font>
    <font>
      <sz val="14"/>
      <color theme="1"/>
      <name val="Calibri"/>
      <family val="2"/>
      <scheme val="minor"/>
    </font>
    <font>
      <sz val="22"/>
      <color theme="1"/>
      <name val="Bahnschrift"/>
      <family val="2"/>
    </font>
    <font>
      <b/>
      <sz val="11"/>
      <color theme="0"/>
      <name val="Calibri"/>
      <family val="2"/>
      <scheme val="minor"/>
    </font>
    <font>
      <b/>
      <sz val="11"/>
      <color theme="1"/>
      <name val="Calibri"/>
      <family val="2"/>
      <scheme val="minor"/>
    </font>
    <font>
      <b/>
      <sz val="11"/>
      <name val="Calibri"/>
      <family val="2"/>
      <scheme val="minor"/>
    </font>
    <font>
      <sz val="11"/>
      <name val="Calibri"/>
      <family val="2"/>
    </font>
    <font>
      <b/>
      <sz val="9"/>
      <color indexed="81"/>
      <name val="Tahoma"/>
      <family val="2"/>
    </font>
    <font>
      <sz val="9"/>
      <color indexed="81"/>
      <name val="Tahoma"/>
      <family val="2"/>
    </font>
    <font>
      <sz val="11"/>
      <name val="Calibri"/>
      <family val="2"/>
      <scheme val="minor"/>
    </font>
  </fonts>
  <fills count="9">
    <fill>
      <patternFill patternType="none"/>
    </fill>
    <fill>
      <patternFill patternType="gray125"/>
    </fill>
    <fill>
      <patternFill patternType="solid">
        <fgColor theme="4" tint="0.39997558519241921"/>
        <bgColor indexed="64"/>
      </patternFill>
    </fill>
    <fill>
      <patternFill patternType="solid">
        <fgColor theme="7" tint="0.59999389629810485"/>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43" fontId="1" fillId="0" borderId="0" applyFont="0" applyFill="0" applyBorder="0" applyAlignment="0" applyProtection="0"/>
  </cellStyleXfs>
  <cellXfs count="101">
    <xf numFmtId="0" fontId="0" fillId="0" borderId="0" xfId="0"/>
    <xf numFmtId="14" fontId="0" fillId="0" borderId="1" xfId="0" applyNumberFormat="1" applyBorder="1" applyAlignment="1">
      <alignment horizontal="center"/>
    </xf>
    <xf numFmtId="0" fontId="0" fillId="0" borderId="1" xfId="0" applyBorder="1" applyAlignment="1">
      <alignment horizontal="center"/>
    </xf>
    <xf numFmtId="0" fontId="0" fillId="0" borderId="1" xfId="0" quotePrefix="1" applyBorder="1" applyAlignment="1">
      <alignment horizontal="center"/>
    </xf>
    <xf numFmtId="14" fontId="0" fillId="0" borderId="1" xfId="0" applyNumberFormat="1" applyBorder="1"/>
    <xf numFmtId="0" fontId="0" fillId="0" borderId="1" xfId="0" applyBorder="1"/>
    <xf numFmtId="0" fontId="0" fillId="0" borderId="1" xfId="0" applyBorder="1" applyAlignment="1">
      <alignment horizontal="left"/>
    </xf>
    <xf numFmtId="0" fontId="3" fillId="0" borderId="0" xfId="0" applyFont="1" applyAlignment="1">
      <alignment horizontal="center" vertical="center"/>
    </xf>
    <xf numFmtId="0" fontId="0" fillId="0" borderId="1" xfId="0" applyBorder="1" applyAlignment="1">
      <alignment vertical="center"/>
    </xf>
    <xf numFmtId="0" fontId="0" fillId="0" borderId="1" xfId="0" applyBorder="1" applyAlignment="1">
      <alignment horizontal="left" vertical="center"/>
    </xf>
    <xf numFmtId="43" fontId="0" fillId="0" borderId="1" xfId="0" applyNumberFormat="1" applyBorder="1"/>
    <xf numFmtId="43" fontId="0" fillId="0" borderId="1" xfId="0" applyNumberFormat="1" applyBorder="1" applyAlignment="1">
      <alignment horizontal="center"/>
    </xf>
    <xf numFmtId="0" fontId="0" fillId="0" borderId="1" xfId="0" applyBorder="1" applyAlignment="1">
      <alignment horizontal="center" vertical="center"/>
    </xf>
    <xf numFmtId="0" fontId="2" fillId="3" borderId="1" xfId="0" applyFont="1" applyFill="1" applyBorder="1" applyAlignment="1" applyProtection="1">
      <alignment horizontal="center" vertical="center"/>
      <protection locked="0"/>
    </xf>
    <xf numFmtId="14" fontId="0" fillId="0" borderId="1" xfId="0" applyNumberFormat="1" applyBorder="1" applyAlignment="1">
      <alignment horizontal="left" vertical="center"/>
    </xf>
    <xf numFmtId="43" fontId="2" fillId="2" borderId="1" xfId="1" applyFont="1" applyFill="1" applyBorder="1" applyAlignment="1" applyProtection="1">
      <alignment horizontal="center" vertical="center"/>
      <protection locked="0"/>
    </xf>
    <xf numFmtId="44" fontId="0" fillId="0" borderId="1" xfId="1" applyNumberFormat="1" applyFont="1" applyBorder="1" applyAlignment="1" applyProtection="1">
      <alignment horizontal="center" vertical="center"/>
    </xf>
    <xf numFmtId="17" fontId="0" fillId="0" borderId="1" xfId="0" applyNumberFormat="1" applyBorder="1" applyAlignment="1">
      <alignment horizontal="center"/>
    </xf>
    <xf numFmtId="0" fontId="0" fillId="0" borderId="2" xfId="0" applyBorder="1" applyAlignment="1">
      <alignment horizontal="center"/>
    </xf>
    <xf numFmtId="0" fontId="0" fillId="4" borderId="1" xfId="0" applyFill="1" applyBorder="1" applyAlignment="1">
      <alignment horizontal="center"/>
    </xf>
    <xf numFmtId="43" fontId="0" fillId="0" borderId="1" xfId="1" applyFont="1" applyBorder="1"/>
    <xf numFmtId="14" fontId="0" fillId="4" borderId="1" xfId="0" applyNumberFormat="1" applyFill="1" applyBorder="1" applyAlignment="1">
      <alignment horizontal="center"/>
    </xf>
    <xf numFmtId="17" fontId="0" fillId="4" borderId="1" xfId="0" applyNumberFormat="1" applyFill="1" applyBorder="1" applyAlignment="1">
      <alignment horizontal="center"/>
    </xf>
    <xf numFmtId="15" fontId="0" fillId="0" borderId="1" xfId="0" applyNumberFormat="1" applyBorder="1" applyAlignment="1">
      <alignment horizontal="center"/>
    </xf>
    <xf numFmtId="14" fontId="0" fillId="0" borderId="3" xfId="0" applyNumberFormat="1" applyBorder="1" applyAlignment="1">
      <alignment horizontal="center"/>
    </xf>
    <xf numFmtId="14" fontId="0" fillId="0" borderId="1" xfId="0" applyNumberFormat="1" applyBorder="1" applyAlignment="1">
      <alignment horizontal="center" vertical="center"/>
    </xf>
    <xf numFmtId="43" fontId="0" fillId="0" borderId="1" xfId="1" applyFont="1" applyBorder="1" applyAlignment="1">
      <alignment vertical="center"/>
    </xf>
    <xf numFmtId="17" fontId="0" fillId="0" borderId="1" xfId="0" applyNumberFormat="1" applyBorder="1" applyAlignment="1">
      <alignment horizontal="center" vertical="center"/>
    </xf>
    <xf numFmtId="0" fontId="0" fillId="0" borderId="2" xfId="0" applyBorder="1" applyAlignment="1">
      <alignment horizontal="center" vertical="center"/>
    </xf>
    <xf numFmtId="17" fontId="0" fillId="0" borderId="2" xfId="0" applyNumberFormat="1" applyBorder="1" applyAlignment="1">
      <alignment horizontal="center" vertical="center"/>
    </xf>
    <xf numFmtId="14" fontId="0" fillId="0" borderId="2" xfId="0" applyNumberFormat="1" applyBorder="1" applyAlignment="1">
      <alignment horizontal="center" vertical="center"/>
    </xf>
    <xf numFmtId="0" fontId="0" fillId="0" borderId="1" xfId="0" quotePrefix="1" applyBorder="1" applyAlignment="1">
      <alignment horizontal="center" vertical="center"/>
    </xf>
    <xf numFmtId="17" fontId="0" fillId="5" borderId="1" xfId="0" applyNumberFormat="1" applyFill="1" applyBorder="1" applyAlignment="1">
      <alignment horizontal="center" vertical="center"/>
    </xf>
    <xf numFmtId="0" fontId="0" fillId="5" borderId="1" xfId="0" applyFill="1" applyBorder="1" applyAlignment="1">
      <alignment horizontal="center" vertical="center"/>
    </xf>
    <xf numFmtId="14" fontId="0" fillId="5" borderId="1" xfId="0" applyNumberFormat="1" applyFill="1" applyBorder="1" applyAlignment="1">
      <alignment horizontal="center" vertical="center"/>
    </xf>
    <xf numFmtId="0" fontId="0" fillId="5" borderId="1" xfId="0" quotePrefix="1" applyFill="1" applyBorder="1" applyAlignment="1">
      <alignment horizontal="center" vertical="center"/>
    </xf>
    <xf numFmtId="14" fontId="0" fillId="0" borderId="3" xfId="0" applyNumberFormat="1" applyBorder="1" applyAlignment="1">
      <alignment horizontal="center" vertical="center"/>
    </xf>
    <xf numFmtId="49" fontId="0" fillId="0" borderId="1" xfId="0" applyNumberFormat="1" applyBorder="1" applyAlignment="1">
      <alignment horizontal="center" vertical="center"/>
    </xf>
    <xf numFmtId="0" fontId="0" fillId="0" borderId="0" xfId="0" pivotButton="1"/>
    <xf numFmtId="0" fontId="0" fillId="0" borderId="0" xfId="0" applyAlignment="1">
      <alignment horizontal="left"/>
    </xf>
    <xf numFmtId="14" fontId="2" fillId="3" borderId="1" xfId="0" applyNumberFormat="1" applyFont="1" applyFill="1" applyBorder="1" applyAlignment="1" applyProtection="1">
      <alignment horizontal="center" vertical="center"/>
      <protection locked="0"/>
    </xf>
    <xf numFmtId="0" fontId="0" fillId="6" borderId="0" xfId="0" applyFill="1"/>
    <xf numFmtId="43" fontId="0" fillId="0" borderId="0" xfId="1" applyFont="1"/>
    <xf numFmtId="164" fontId="0" fillId="0" borderId="0" xfId="0" pivotButton="1" applyNumberFormat="1"/>
    <xf numFmtId="164" fontId="0" fillId="0" borderId="0" xfId="0" applyNumberFormat="1"/>
    <xf numFmtId="164" fontId="0" fillId="0" borderId="0" xfId="0" applyNumberFormat="1" applyAlignment="1">
      <alignment horizontal="left"/>
    </xf>
    <xf numFmtId="43" fontId="0" fillId="0" borderId="1" xfId="1" applyFont="1" applyBorder="1" applyAlignment="1" applyProtection="1">
      <alignment vertical="center"/>
    </xf>
    <xf numFmtId="43" fontId="0" fillId="0" borderId="1" xfId="1" applyFont="1" applyFill="1" applyBorder="1" applyAlignment="1" applyProtection="1">
      <alignment vertical="center"/>
    </xf>
    <xf numFmtId="165" fontId="0" fillId="0" borderId="1" xfId="0" applyNumberFormat="1" applyBorder="1" applyAlignment="1">
      <alignment horizontal="center"/>
    </xf>
    <xf numFmtId="17" fontId="0" fillId="0" borderId="2" xfId="0" applyNumberFormat="1" applyBorder="1" applyAlignment="1">
      <alignment horizontal="center"/>
    </xf>
    <xf numFmtId="14" fontId="0" fillId="0" borderId="2" xfId="0" applyNumberFormat="1" applyBorder="1" applyAlignment="1">
      <alignment horizontal="center"/>
    </xf>
    <xf numFmtId="43" fontId="0" fillId="0" borderId="1" xfId="1" applyFont="1" applyFill="1" applyBorder="1"/>
    <xf numFmtId="0" fontId="5" fillId="7" borderId="0" xfId="0" applyFont="1" applyFill="1"/>
    <xf numFmtId="0" fontId="6" fillId="6" borderId="0" xfId="0" applyFont="1" applyFill="1"/>
    <xf numFmtId="43" fontId="0" fillId="0" borderId="0" xfId="0" applyNumberFormat="1"/>
    <xf numFmtId="43" fontId="0" fillId="0" borderId="0" xfId="0" pivotButton="1" applyNumberFormat="1"/>
    <xf numFmtId="43" fontId="0" fillId="0" borderId="0" xfId="0" applyNumberFormat="1" applyAlignment="1">
      <alignment horizontal="left"/>
    </xf>
    <xf numFmtId="164" fontId="0" fillId="8" borderId="0" xfId="0" applyNumberFormat="1" applyFill="1"/>
    <xf numFmtId="0" fontId="0" fillId="8" borderId="0" xfId="0" applyFill="1"/>
    <xf numFmtId="43" fontId="8" fillId="0" borderId="1" xfId="1" applyFont="1" applyFill="1" applyBorder="1"/>
    <xf numFmtId="43" fontId="0" fillId="0" borderId="4" xfId="1" applyFont="1" applyBorder="1" applyAlignment="1" applyProtection="1">
      <alignment vertical="center"/>
    </xf>
    <xf numFmtId="0" fontId="0" fillId="4" borderId="1" xfId="0" applyFill="1" applyBorder="1"/>
    <xf numFmtId="0" fontId="0" fillId="0" borderId="2" xfId="0" applyBorder="1" applyAlignment="1">
      <alignment vertical="center"/>
    </xf>
    <xf numFmtId="0" fontId="0" fillId="5" borderId="1" xfId="0" applyFill="1" applyBorder="1" applyAlignment="1">
      <alignment vertical="center"/>
    </xf>
    <xf numFmtId="0" fontId="0" fillId="0" borderId="2" xfId="0" applyBorder="1"/>
    <xf numFmtId="0" fontId="0" fillId="0" borderId="1" xfId="0" quotePrefix="1" applyBorder="1" applyAlignment="1">
      <alignment vertical="center"/>
    </xf>
    <xf numFmtId="0" fontId="7" fillId="3" borderId="1" xfId="0" applyFont="1" applyFill="1" applyBorder="1" applyAlignment="1" applyProtection="1">
      <alignment horizontal="center" vertical="center"/>
      <protection locked="0"/>
    </xf>
    <xf numFmtId="44" fontId="1" fillId="0" borderId="1" xfId="1" applyNumberFormat="1" applyBorder="1" applyProtection="1"/>
    <xf numFmtId="44" fontId="0" fillId="0" borderId="2" xfId="1" applyNumberFormat="1" applyFont="1" applyBorder="1" applyAlignment="1" applyProtection="1">
      <alignment horizontal="center" vertical="center"/>
    </xf>
    <xf numFmtId="2" fontId="0" fillId="4" borderId="1" xfId="0" applyNumberFormat="1" applyFill="1" applyBorder="1" applyAlignment="1">
      <alignment horizontal="center"/>
    </xf>
    <xf numFmtId="14" fontId="0" fillId="6" borderId="1" xfId="0" applyNumberFormat="1" applyFill="1" applyBorder="1" applyAlignment="1">
      <alignment horizontal="center" vertical="center"/>
    </xf>
    <xf numFmtId="0" fontId="0" fillId="6" borderId="1" xfId="0" applyFill="1" applyBorder="1" applyAlignment="1">
      <alignment horizontal="left" vertical="center"/>
    </xf>
    <xf numFmtId="17" fontId="0" fillId="6" borderId="1" xfId="0" applyNumberFormat="1" applyFill="1" applyBorder="1" applyAlignment="1">
      <alignment horizontal="center" vertical="center"/>
    </xf>
    <xf numFmtId="0" fontId="0" fillId="6" borderId="1" xfId="0" applyFill="1" applyBorder="1" applyAlignment="1">
      <alignment horizontal="center" vertical="center"/>
    </xf>
    <xf numFmtId="0" fontId="0" fillId="0" borderId="0" xfId="0" applyProtection="1">
      <protection locked="0"/>
    </xf>
    <xf numFmtId="43" fontId="0" fillId="0" borderId="2" xfId="1" applyFont="1" applyBorder="1" applyAlignment="1" applyProtection="1">
      <alignment vertical="center"/>
    </xf>
    <xf numFmtId="0" fontId="0" fillId="0" borderId="0" xfId="0" applyAlignment="1">
      <alignment horizontal="right" vertical="center"/>
    </xf>
    <xf numFmtId="164" fontId="0" fillId="0" borderId="0" xfId="0" applyNumberFormat="1" applyAlignment="1">
      <alignment horizontal="right" vertical="center"/>
    </xf>
    <xf numFmtId="0" fontId="0" fillId="0" borderId="0" xfId="0" applyAlignment="1">
      <alignment horizontal="right"/>
    </xf>
    <xf numFmtId="0" fontId="0" fillId="4" borderId="2" xfId="0" applyFill="1" applyBorder="1" applyAlignment="1">
      <alignment horizontal="center"/>
    </xf>
    <xf numFmtId="14" fontId="0" fillId="0" borderId="3" xfId="0" applyNumberFormat="1" applyBorder="1"/>
    <xf numFmtId="165" fontId="0" fillId="0" borderId="3" xfId="0" applyNumberFormat="1" applyBorder="1" applyAlignment="1">
      <alignment horizontal="center"/>
    </xf>
    <xf numFmtId="14" fontId="0" fillId="0" borderId="2" xfId="0" applyNumberFormat="1" applyBorder="1"/>
    <xf numFmtId="0" fontId="0" fillId="0" borderId="2" xfId="0" quotePrefix="1" applyBorder="1" applyAlignment="1">
      <alignment horizontal="center" vertical="center"/>
    </xf>
    <xf numFmtId="43" fontId="0" fillId="0" borderId="2" xfId="1" applyFont="1" applyBorder="1" applyAlignment="1">
      <alignment vertical="center"/>
    </xf>
    <xf numFmtId="2" fontId="0" fillId="0" borderId="1" xfId="1" applyNumberFormat="1" applyFont="1" applyBorder="1" applyAlignment="1" applyProtection="1">
      <alignment horizontal="right" vertical="center"/>
    </xf>
    <xf numFmtId="2" fontId="0" fillId="0" borderId="1" xfId="0" applyNumberFormat="1" applyBorder="1" applyAlignment="1">
      <alignment horizontal="right" vertical="center"/>
    </xf>
    <xf numFmtId="2" fontId="0" fillId="0" borderId="1" xfId="1" applyNumberFormat="1" applyFont="1" applyFill="1" applyBorder="1" applyAlignment="1" applyProtection="1">
      <alignment horizontal="right" vertical="center"/>
    </xf>
    <xf numFmtId="2" fontId="0" fillId="0" borderId="1" xfId="1" applyNumberFormat="1" applyFont="1" applyBorder="1" applyAlignment="1">
      <alignment horizontal="right"/>
    </xf>
    <xf numFmtId="2" fontId="0" fillId="0" borderId="1" xfId="1" applyNumberFormat="1" applyFont="1" applyBorder="1" applyAlignment="1">
      <alignment horizontal="right" vertical="center"/>
    </xf>
    <xf numFmtId="2" fontId="0" fillId="0" borderId="1" xfId="0" applyNumberFormat="1" applyBorder="1" applyAlignment="1">
      <alignment horizontal="right"/>
    </xf>
    <xf numFmtId="2" fontId="0" fillId="0" borderId="2" xfId="1" applyNumberFormat="1" applyFont="1" applyBorder="1" applyAlignment="1" applyProtection="1">
      <alignment horizontal="right" vertical="center"/>
    </xf>
    <xf numFmtId="0" fontId="0" fillId="0" borderId="0" xfId="0" applyAlignment="1">
      <alignment vertical="center"/>
    </xf>
    <xf numFmtId="0" fontId="0" fillId="0" borderId="0" xfId="0" applyAlignment="1">
      <alignment horizontal="center"/>
    </xf>
    <xf numFmtId="0" fontId="0" fillId="0" borderId="2" xfId="0" quotePrefix="1" applyBorder="1" applyAlignment="1">
      <alignment horizontal="center"/>
    </xf>
    <xf numFmtId="0" fontId="0" fillId="0" borderId="2" xfId="0" applyBorder="1" applyAlignment="1">
      <alignment horizontal="left" vertical="center"/>
    </xf>
    <xf numFmtId="43" fontId="0" fillId="0" borderId="1" xfId="1" applyFont="1" applyBorder="1" applyProtection="1"/>
    <xf numFmtId="43" fontId="0" fillId="0" borderId="1" xfId="1" applyFont="1" applyFill="1" applyBorder="1" applyProtection="1"/>
    <xf numFmtId="43" fontId="0" fillId="0" borderId="2" xfId="1" applyFont="1" applyFill="1" applyBorder="1" applyAlignment="1" applyProtection="1">
      <alignment vertical="center"/>
    </xf>
    <xf numFmtId="0" fontId="11" fillId="0" borderId="1" xfId="0" applyFont="1" applyBorder="1" applyAlignment="1">
      <alignment vertical="center"/>
    </xf>
    <xf numFmtId="0" fontId="4" fillId="0" borderId="0" xfId="0" applyFont="1" applyAlignment="1">
      <alignment horizontal="center" vertical="center"/>
    </xf>
  </cellXfs>
  <cellStyles count="2">
    <cellStyle name="Comma" xfId="1" builtinId="3"/>
    <cellStyle name="Normal" xfId="0" builtinId="0"/>
  </cellStyles>
  <dxfs count="638">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5" formatCode="_ * #,##0.00_ ;_ * \-#,##0.00_ ;_ * &quot;-&quot;??_ ;_ @_ "/>
    </dxf>
    <dxf>
      <numFmt numFmtId="35" formatCode="_ * #,##0.00_ ;_ * \-#,##0.00_ ;_ * &quot;-&quot;??_ ;_ @_ "/>
    </dxf>
    <dxf>
      <numFmt numFmtId="35" formatCode="_ * #,##0.00_ ;_ * \-#,##0.00_ ;_ * &quot;-&quot;??_ ;_ @_ "/>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alignment horizontal="right"/>
    </dxf>
    <dxf>
      <alignment horizontal="right"/>
    </dxf>
    <dxf>
      <alignment vertical="center"/>
    </dxf>
    <dxf>
      <alignment vertical="center"/>
    </dxf>
    <dxf>
      <numFmt numFmtId="164" formatCode="&quot;₹&quot;\ #,##0.00"/>
    </dxf>
    <dxf>
      <numFmt numFmtId="164" formatCode="&quot;₹&quot;\ #,##0.00"/>
    </dxf>
    <dxf>
      <numFmt numFmtId="164" formatCode="&quot;₹&quot;\ #,##0.00"/>
    </dxf>
    <dxf>
      <numFmt numFmtId="164" formatCode="&quot;₹&quot;\ #,##0.00"/>
    </dxf>
    <dxf>
      <numFmt numFmtId="35" formatCode="_ * #,##0.00_ ;_ * \-#,##0.00_ ;_ * &quot;-&quot;??_ ;_ @_ "/>
    </dxf>
    <dxf>
      <numFmt numFmtId="35" formatCode="_ * #,##0.00_ ;_ * \-#,##0.00_ ;_ * &quot;-&quot;??_ ;_ @_ "/>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theme="2" tint="-0.24994659260841701"/>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fill>
        <patternFill>
          <bgColor theme="1"/>
        </patternFill>
      </fill>
    </dxf>
  </dxfs>
  <tableStyles count="3" defaultTableStyle="TableStyleMedium2" defaultPivotStyle="PivotStyleLight16">
    <tableStyle name="Slicer Style 1" pivot="0" table="0" count="1" xr9:uid="{00000000-0011-0000-FFFF-FFFF00000000}">
      <tableStyleElement type="headerRow" dxfId="637"/>
    </tableStyle>
    <tableStyle name="Timeline Style 1" pivot="0" table="0" count="9" xr9:uid="{00000000-0011-0000-FFFF-FFFF01000000}">
      <tableStyleElement type="wholeTable" dxfId="636"/>
      <tableStyleElement type="headerRow" dxfId="635"/>
    </tableStyle>
    <tableStyle name="Timeline Style 2" pivot="0" table="0" count="8" xr9:uid="{00000000-0011-0000-FFFF-FFFF02000000}">
      <tableStyleElement type="wholeTable" dxfId="634"/>
      <tableStyleElement type="headerRow" dxfId="633"/>
    </tableStyle>
  </tableStyles>
  <colors>
    <mruColors>
      <color rgb="FF00339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A0A4C193-F2C1-4fcb-8827-314CF55A85BB}">
      <x15:dxfs count="13">
        <dxf>
          <fill>
            <patternFill patternType="solid">
              <fgColor theme="0" tint="-0.14999847407452621"/>
              <bgColor theme="0" tint="-0.14999847407452621"/>
            </patternFill>
          </fill>
        </dxf>
        <dxf>
          <fill>
            <gradientFill degree="90">
              <stop position="0">
                <color rgb="FF7030A0"/>
              </stop>
              <stop position="1">
                <color theme="7" tint="0.59999389629810485"/>
              </stop>
            </gradientFill>
          </fill>
        </dxf>
        <dxf>
          <font>
            <sz val="9"/>
            <color theme="1" tint="0.499984740745262"/>
          </font>
        </dxf>
        <dxf>
          <font>
            <sz val="9"/>
            <color theme="1" tint="0.499984740745262"/>
          </font>
        </dxf>
        <dxf>
          <font>
            <sz val="9"/>
            <color theme="1" tint="0.499984740745262"/>
          </font>
        </dxf>
        <dxf>
          <font>
            <sz val="10"/>
            <color theme="1" tint="0.499984740745262"/>
          </font>
        </dxf>
        <dxf>
          <fill>
            <patternFill>
              <bgColor theme="1"/>
            </patternFill>
          </fill>
        </dxf>
        <dxf>
          <fill>
            <patternFill patternType="solid">
              <fgColor theme="0" tint="-0.14999847407452621"/>
              <bgColor theme="0" tint="-0.14999847407452621"/>
            </patternFill>
          </fill>
        </dxf>
        <dxf>
          <fill>
            <gradientFill degree="90">
              <stop position="0">
                <color theme="2" tint="-0.25098422193060094"/>
              </stop>
              <stop position="1">
                <color theme="1"/>
              </stop>
            </gradientFill>
          </fill>
        </dxf>
        <dxf>
          <font>
            <sz val="9"/>
            <color theme="1"/>
            <name val="Calibri"/>
            <scheme val="minor"/>
          </font>
        </dxf>
        <dxf>
          <font>
            <sz val="9"/>
            <color auto="1"/>
            <name val="Calibri"/>
            <scheme val="minor"/>
          </font>
        </dxf>
        <dxf>
          <font>
            <sz val="9"/>
            <color auto="1"/>
            <name val="Calibri"/>
            <scheme val="minor"/>
          </font>
        </dxf>
        <dxf>
          <font>
            <sz val="10"/>
            <color theme="1"/>
            <name val="Calibri"/>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 type="selectedTimeBlockSpace"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Tracker.xlsm]Dasboard_Table!PivotTable6</c:name>
    <c:fmtId val="2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tx1"/>
                </a:solidFill>
              </a:rPr>
              <a:t>Order Value </a:t>
            </a:r>
          </a:p>
        </c:rich>
      </c:tx>
      <c:layout>
        <c:manualLayout>
          <c:xMode val="edge"/>
          <c:yMode val="edge"/>
          <c:x val="2.4412522205216167E-3"/>
          <c:y val="9.309033696079716E-3"/>
        </c:manualLayout>
      </c:layout>
      <c:overlay val="0"/>
      <c:spPr>
        <a:noFill/>
        <a:ln>
          <a:noFill/>
        </a:ln>
        <a:effectLst/>
      </c:sp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2"/>
          </a:solidFill>
          <a:ln>
            <a:noFill/>
          </a:ln>
          <a:effectLst>
            <a:outerShdw blurRad="254000" sx="102000" sy="102000" algn="ctr" rotWithShape="0">
              <a:prstClr val="black">
                <a:alpha val="20000"/>
              </a:prstClr>
            </a:outerShdw>
          </a:effectLst>
        </c:spPr>
      </c:pivotFmt>
      <c:pivotFmt>
        <c:idx val="13"/>
        <c:spPr>
          <a:solidFill>
            <a:schemeClr val="accent3"/>
          </a:solidFill>
          <a:ln>
            <a:noFill/>
          </a:ln>
          <a:effectLst>
            <a:outerShdw blurRad="254000" sx="102000" sy="102000" algn="ctr" rotWithShape="0">
              <a:prstClr val="black">
                <a:alpha val="20000"/>
              </a:prstClr>
            </a:outerShdw>
          </a:effectLst>
        </c:spPr>
      </c:pivotFmt>
      <c:pivotFmt>
        <c:idx val="14"/>
        <c:spPr>
          <a:solidFill>
            <a:schemeClr val="accent4"/>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34465678705356"/>
          <c:y val="0.13386762844817576"/>
          <c:w val="0.45459468917736634"/>
          <c:h val="0.7872075231519774"/>
        </c:manualLayout>
      </c:layout>
      <c:doughnutChart>
        <c:varyColors val="1"/>
        <c:ser>
          <c:idx val="0"/>
          <c:order val="0"/>
          <c:tx>
            <c:strRef>
              <c:f>Dasboard_Table!$B$3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5FA-4856-9732-A0881E5B34E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5FA-4856-9732-A0881E5B34E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5FA-4856-9732-A0881E5B34E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5FA-4856-9732-A0881E5B34E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Dasboard_Table!$A$4:$A$9</c:f>
              <c:strCache>
                <c:ptCount val="5"/>
                <c:pt idx="0">
                  <c:v>2022</c:v>
                </c:pt>
                <c:pt idx="1">
                  <c:v>2023</c:v>
                </c:pt>
                <c:pt idx="2">
                  <c:v>2024</c:v>
                </c:pt>
                <c:pt idx="3">
                  <c:v>(blank)</c:v>
                </c:pt>
                <c:pt idx="4">
                  <c:v>2025</c:v>
                </c:pt>
              </c:strCache>
            </c:strRef>
          </c:cat>
          <c:val>
            <c:numRef>
              <c:f>Dasboard_Table!$B$4:$B$9</c:f>
              <c:numCache>
                <c:formatCode>"₹"\ #,##0.00</c:formatCode>
                <c:ptCount val="5"/>
                <c:pt idx="0">
                  <c:v>32560179.259999994</c:v>
                </c:pt>
                <c:pt idx="1">
                  <c:v>130025432.18000007</c:v>
                </c:pt>
                <c:pt idx="2">
                  <c:v>152540901.12949973</c:v>
                </c:pt>
                <c:pt idx="4">
                  <c:v>105413327.81999998</c:v>
                </c:pt>
              </c:numCache>
            </c:numRef>
          </c:val>
          <c:extLst>
            <c:ext xmlns:c16="http://schemas.microsoft.com/office/drawing/2014/chart" uri="{C3380CC4-5D6E-409C-BE32-E72D297353CC}">
              <c16:uniqueId val="{00000006-7A18-4F99-86D6-9D84866719BE}"/>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Consu. Value</a:t>
            </a:r>
          </a:p>
        </c:rich>
      </c:tx>
      <c:layout>
        <c:manualLayout>
          <c:xMode val="edge"/>
          <c:yMode val="edge"/>
          <c:x val="1.7707786526684071E-3"/>
          <c:y val="0"/>
        </c:manualLayout>
      </c:layout>
      <c:overlay val="0"/>
      <c:spPr>
        <a:noFill/>
        <a:ln>
          <a:noFill/>
        </a:ln>
        <a:effectLst/>
      </c:sp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111630577427821"/>
          <c:y val="0.1283231721172283"/>
          <c:w val="0.47612177384076992"/>
          <c:h val="0.72606367565715058"/>
        </c:manualLayout>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Tracker.xlsm]Dasboard_Table!PivotTable7</c:name>
    <c:fmtId val="12"/>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IN">
                <a:solidFill>
                  <a:schemeClr val="tx1"/>
                </a:solidFill>
              </a:rPr>
              <a:t>Qtr Wise Report</a:t>
            </a:r>
          </a:p>
        </c:rich>
      </c:tx>
      <c:overlay val="0"/>
      <c:spPr>
        <a:noFill/>
        <a:ln>
          <a:noFill/>
        </a:ln>
        <a:effectLst/>
      </c:sp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007450681568023E-2"/>
          <c:y val="0.16903980684702533"/>
          <c:w val="0.79482787232241137"/>
          <c:h val="0.77005492373544182"/>
        </c:manualLayout>
      </c:layout>
      <c:barChart>
        <c:barDir val="bar"/>
        <c:grouping val="clustered"/>
        <c:varyColors val="0"/>
        <c:ser>
          <c:idx val="0"/>
          <c:order val="0"/>
          <c:tx>
            <c:strRef>
              <c:f>Dasboard_Table!$G$3:$G$4</c:f>
              <c:strCache>
                <c:ptCount val="1"/>
                <c:pt idx="0">
                  <c:v>2022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Dasboard_Table!$F$5:$F$10</c:f>
              <c:strCache>
                <c:ptCount val="5"/>
                <c:pt idx="0">
                  <c:v>Q1</c:v>
                </c:pt>
                <c:pt idx="1">
                  <c:v>Q2</c:v>
                </c:pt>
                <c:pt idx="2">
                  <c:v>Q3</c:v>
                </c:pt>
                <c:pt idx="3">
                  <c:v>Q4</c:v>
                </c:pt>
                <c:pt idx="4">
                  <c:v>(blank)</c:v>
                </c:pt>
              </c:strCache>
            </c:strRef>
          </c:cat>
          <c:val>
            <c:numRef>
              <c:f>Dasboard_Table!$G$5:$G$10</c:f>
              <c:numCache>
                <c:formatCode>"₹"\ #,##0.00</c:formatCode>
                <c:ptCount val="5"/>
                <c:pt idx="3">
                  <c:v>32560179.259999994</c:v>
                </c:pt>
              </c:numCache>
            </c:numRef>
          </c:val>
          <c:extLst>
            <c:ext xmlns:c16="http://schemas.microsoft.com/office/drawing/2014/chart" uri="{C3380CC4-5D6E-409C-BE32-E72D297353CC}">
              <c16:uniqueId val="{00000000-6131-4919-A44E-97F44C4379D6}"/>
            </c:ext>
          </c:extLst>
        </c:ser>
        <c:ser>
          <c:idx val="1"/>
          <c:order val="1"/>
          <c:tx>
            <c:strRef>
              <c:f>Dasboard_Table!$H$3:$H$4</c:f>
              <c:strCache>
                <c:ptCount val="1"/>
                <c:pt idx="0">
                  <c:v>2023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Dasboard_Table!$F$5:$F$10</c:f>
              <c:strCache>
                <c:ptCount val="5"/>
                <c:pt idx="0">
                  <c:v>Q1</c:v>
                </c:pt>
                <c:pt idx="1">
                  <c:v>Q2</c:v>
                </c:pt>
                <c:pt idx="2">
                  <c:v>Q3</c:v>
                </c:pt>
                <c:pt idx="3">
                  <c:v>Q4</c:v>
                </c:pt>
                <c:pt idx="4">
                  <c:v>(blank)</c:v>
                </c:pt>
              </c:strCache>
            </c:strRef>
          </c:cat>
          <c:val>
            <c:numRef>
              <c:f>Dasboard_Table!$H$5:$H$10</c:f>
              <c:numCache>
                <c:formatCode>"₹"\ #,##0.00</c:formatCode>
                <c:ptCount val="5"/>
                <c:pt idx="0">
                  <c:v>32406300.790000007</c:v>
                </c:pt>
                <c:pt idx="1">
                  <c:v>35010339.839999996</c:v>
                </c:pt>
                <c:pt idx="2">
                  <c:v>31911219.850000013</c:v>
                </c:pt>
                <c:pt idx="3">
                  <c:v>30697571.700000003</c:v>
                </c:pt>
              </c:numCache>
            </c:numRef>
          </c:val>
          <c:extLst>
            <c:ext xmlns:c16="http://schemas.microsoft.com/office/drawing/2014/chart" uri="{C3380CC4-5D6E-409C-BE32-E72D297353CC}">
              <c16:uniqueId val="{00000000-FF2E-44A9-B6FB-C767833AFB1A}"/>
            </c:ext>
          </c:extLst>
        </c:ser>
        <c:ser>
          <c:idx val="2"/>
          <c:order val="2"/>
          <c:tx>
            <c:strRef>
              <c:f>Dasboard_Table!$I$3:$I$4</c:f>
              <c:strCache>
                <c:ptCount val="1"/>
                <c:pt idx="0">
                  <c:v>2024</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Dasboard_Table!$F$5:$F$10</c:f>
              <c:strCache>
                <c:ptCount val="5"/>
                <c:pt idx="0">
                  <c:v>Q1</c:v>
                </c:pt>
                <c:pt idx="1">
                  <c:v>Q2</c:v>
                </c:pt>
                <c:pt idx="2">
                  <c:v>Q3</c:v>
                </c:pt>
                <c:pt idx="3">
                  <c:v>Q4</c:v>
                </c:pt>
                <c:pt idx="4">
                  <c:v>(blank)</c:v>
                </c:pt>
              </c:strCache>
            </c:strRef>
          </c:cat>
          <c:val>
            <c:numRef>
              <c:f>Dasboard_Table!$I$5:$I$10</c:f>
              <c:numCache>
                <c:formatCode>"₹"\ #,##0.00</c:formatCode>
                <c:ptCount val="5"/>
                <c:pt idx="0">
                  <c:v>37578763.129500002</c:v>
                </c:pt>
                <c:pt idx="1">
                  <c:v>39038195.55999998</c:v>
                </c:pt>
                <c:pt idx="2">
                  <c:v>38401113.739999995</c:v>
                </c:pt>
                <c:pt idx="3">
                  <c:v>37522828.699999981</c:v>
                </c:pt>
              </c:numCache>
            </c:numRef>
          </c:val>
          <c:extLst>
            <c:ext xmlns:c16="http://schemas.microsoft.com/office/drawing/2014/chart" uri="{C3380CC4-5D6E-409C-BE32-E72D297353CC}">
              <c16:uniqueId val="{00000001-FF2E-44A9-B6FB-C767833AFB1A}"/>
            </c:ext>
          </c:extLst>
        </c:ser>
        <c:ser>
          <c:idx val="3"/>
          <c:order val="3"/>
          <c:tx>
            <c:strRef>
              <c:f>Dasboard_Table!$J$3:$J$4</c:f>
              <c:strCache>
                <c:ptCount val="1"/>
                <c:pt idx="0">
                  <c:v>(blank)</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Dasboard_Table!$F$5:$F$10</c:f>
              <c:strCache>
                <c:ptCount val="5"/>
                <c:pt idx="0">
                  <c:v>Q1</c:v>
                </c:pt>
                <c:pt idx="1">
                  <c:v>Q2</c:v>
                </c:pt>
                <c:pt idx="2">
                  <c:v>Q3</c:v>
                </c:pt>
                <c:pt idx="3">
                  <c:v>Q4</c:v>
                </c:pt>
                <c:pt idx="4">
                  <c:v>(blank)</c:v>
                </c:pt>
              </c:strCache>
            </c:strRef>
          </c:cat>
          <c:val>
            <c:numRef>
              <c:f>Dasboard_Table!$J$5:$J$10</c:f>
              <c:numCache>
                <c:formatCode>"₹"\ #,##0.00</c:formatCode>
                <c:ptCount val="5"/>
              </c:numCache>
            </c:numRef>
          </c:val>
          <c:extLst>
            <c:ext xmlns:c16="http://schemas.microsoft.com/office/drawing/2014/chart" uri="{C3380CC4-5D6E-409C-BE32-E72D297353CC}">
              <c16:uniqueId val="{00000002-FF2E-44A9-B6FB-C767833AFB1A}"/>
            </c:ext>
          </c:extLst>
        </c:ser>
        <c:ser>
          <c:idx val="4"/>
          <c:order val="4"/>
          <c:tx>
            <c:strRef>
              <c:f>Dasboard_Table!$K$3:$K$4</c:f>
              <c:strCache>
                <c:ptCount val="1"/>
                <c:pt idx="0">
                  <c:v>2025</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Dasboard_Table!$F$5:$F$10</c:f>
              <c:strCache>
                <c:ptCount val="5"/>
                <c:pt idx="0">
                  <c:v>Q1</c:v>
                </c:pt>
                <c:pt idx="1">
                  <c:v>Q2</c:v>
                </c:pt>
                <c:pt idx="2">
                  <c:v>Q3</c:v>
                </c:pt>
                <c:pt idx="3">
                  <c:v>Q4</c:v>
                </c:pt>
                <c:pt idx="4">
                  <c:v>(blank)</c:v>
                </c:pt>
              </c:strCache>
            </c:strRef>
          </c:cat>
          <c:val>
            <c:numRef>
              <c:f>Dasboard_Table!$K$5:$K$10</c:f>
              <c:numCache>
                <c:formatCode>"₹"\ #,##0.00</c:formatCode>
                <c:ptCount val="5"/>
                <c:pt idx="0">
                  <c:v>37352582.359999992</c:v>
                </c:pt>
                <c:pt idx="1">
                  <c:v>36083762.240000017</c:v>
                </c:pt>
                <c:pt idx="2">
                  <c:v>31976983.220000017</c:v>
                </c:pt>
              </c:numCache>
            </c:numRef>
          </c:val>
          <c:extLst>
            <c:ext xmlns:c16="http://schemas.microsoft.com/office/drawing/2014/chart" uri="{C3380CC4-5D6E-409C-BE32-E72D297353CC}">
              <c16:uniqueId val="{00000003-FF2E-44A9-B6FB-C767833AFB1A}"/>
            </c:ext>
          </c:extLst>
        </c:ser>
        <c:dLbls>
          <c:dLblPos val="outEnd"/>
          <c:showLegendKey val="0"/>
          <c:showVal val="1"/>
          <c:showCatName val="0"/>
          <c:showSerName val="0"/>
          <c:showPercent val="0"/>
          <c:showBubbleSize val="0"/>
        </c:dLbls>
        <c:gapWidth val="0"/>
        <c:overlap val="-81"/>
        <c:axId val="214202240"/>
        <c:axId val="214203776"/>
      </c:barChart>
      <c:catAx>
        <c:axId val="2142022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14203776"/>
        <c:crosses val="autoZero"/>
        <c:auto val="1"/>
        <c:lblAlgn val="ctr"/>
        <c:lblOffset val="100"/>
        <c:noMultiLvlLbl val="0"/>
      </c:catAx>
      <c:valAx>
        <c:axId val="214203776"/>
        <c:scaling>
          <c:orientation val="minMax"/>
        </c:scaling>
        <c:delete val="1"/>
        <c:axPos val="b"/>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crossAx val="214202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Tracker.xlsm]Dasboard_Table!PivotTable8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Expenses (Order</a:t>
            </a:r>
            <a:r>
              <a:rPr lang="en-IN" b="1" baseline="0">
                <a:solidFill>
                  <a:schemeClr val="tx1"/>
                </a:solidFill>
              </a:rPr>
              <a:t> / Consu)</a:t>
            </a:r>
            <a:endParaRPr lang="en-IN" b="1">
              <a:solidFill>
                <a:schemeClr val="tx1"/>
              </a:solidFill>
            </a:endParaRPr>
          </a:p>
        </c:rich>
      </c:tx>
      <c:layout>
        <c:manualLayout>
          <c:xMode val="edge"/>
          <c:yMode val="edge"/>
          <c:x val="1.7978364406576842E-2"/>
          <c:y val="3.3636521256545364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pattFill prst="lgConfetti">
            <a:fgClr>
              <a:sysClr val="windowText" lastClr="000000">
                <a:lumMod val="75000"/>
                <a:lumOff val="25000"/>
              </a:sysClr>
            </a:fgClr>
            <a:bgClr>
              <a:schemeClr val="bg1"/>
            </a:bgClr>
          </a:patt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s>
    <c:plotArea>
      <c:layout>
        <c:manualLayout>
          <c:layoutTarget val="inner"/>
          <c:xMode val="edge"/>
          <c:yMode val="edge"/>
          <c:x val="1.4566807808500054E-2"/>
          <c:y val="0.27322787850963209"/>
          <c:w val="0.98449647954252251"/>
          <c:h val="0.27628022907421018"/>
        </c:manualLayout>
      </c:layout>
      <c:barChart>
        <c:barDir val="col"/>
        <c:grouping val="clustered"/>
        <c:varyColors val="0"/>
        <c:ser>
          <c:idx val="0"/>
          <c:order val="0"/>
          <c:tx>
            <c:strRef>
              <c:f>Dasboard_Table!$O$3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Dasboard_Table!$N$4:$N$33</c:f>
              <c:strCache>
                <c:ptCount val="29"/>
                <c:pt idx="0">
                  <c:v>Internet &amp; Broadband Charges</c:v>
                </c:pt>
                <c:pt idx="1">
                  <c:v>Software Subscription Fees</c:v>
                </c:pt>
                <c:pt idx="2">
                  <c:v>Staff Training Expenses</c:v>
                </c:pt>
                <c:pt idx="3">
                  <c:v>Office Cleaning Charges</c:v>
                </c:pt>
                <c:pt idx="4">
                  <c:v>Courier &amp; Delivery Charges</c:v>
                </c:pt>
                <c:pt idx="5">
                  <c:v>Fuel Expenses</c:v>
                </c:pt>
                <c:pt idx="6">
                  <c:v>Generator Fuel Charges</c:v>
                </c:pt>
                <c:pt idx="7">
                  <c:v>Building Repair &amp; Maintenance</c:v>
                </c:pt>
                <c:pt idx="8">
                  <c:v>Plumbing Repair Expenses</c:v>
                </c:pt>
                <c:pt idx="9">
                  <c:v>Electrical Repair Expenses</c:v>
                </c:pt>
                <c:pt idx="10">
                  <c:v>Pest Control Services</c:v>
                </c:pt>
                <c:pt idx="11">
                  <c:v>CCTV Maintenance Charges</c:v>
                </c:pt>
                <c:pt idx="12">
                  <c:v>Security System AMC</c:v>
                </c:pt>
                <c:pt idx="13">
                  <c:v>Laptop Repair &amp; Maintenance</c:v>
                </c:pt>
                <c:pt idx="14">
                  <c:v>Server Hosting Charges</c:v>
                </c:pt>
                <c:pt idx="15">
                  <c:v>Cloud Storage Subscription</c:v>
                </c:pt>
                <c:pt idx="16">
                  <c:v>Travel &amp; Conveyance Expenses</c:v>
                </c:pt>
                <c:pt idx="17">
                  <c:v>Client Entertainment Expenses</c:v>
                </c:pt>
                <c:pt idx="18">
                  <c:v>Office Furniture Purchase</c:v>
                </c:pt>
                <c:pt idx="19">
                  <c:v>Pantry Supplies Expenses</c:v>
                </c:pt>
                <c:pt idx="20">
                  <c:v>Drinking Water Supply Charges</c:v>
                </c:pt>
                <c:pt idx="21">
                  <c:v>Air Conditioner Repair</c:v>
                </c:pt>
                <c:pt idx="22">
                  <c:v>Fire Safety Equipment Maintenance</c:v>
                </c:pt>
                <c:pt idx="23">
                  <c:v>Insurance Premium Expenses</c:v>
                </c:pt>
                <c:pt idx="24">
                  <c:v>Professional Consultancy Fees</c:v>
                </c:pt>
                <c:pt idx="25">
                  <c:v>Audit &amp; Legal Fees</c:v>
                </c:pt>
                <c:pt idx="26">
                  <c:v>Recruitment Charges</c:v>
                </c:pt>
                <c:pt idx="27">
                  <c:v>Event &amp; Marketing Expenses</c:v>
                </c:pt>
                <c:pt idx="28">
                  <c:v>Vehicle Insurance Charges</c:v>
                </c:pt>
              </c:strCache>
            </c:strRef>
          </c:cat>
          <c:val>
            <c:numRef>
              <c:f>Dasboard_Table!$O$4:$O$33</c:f>
              <c:numCache>
                <c:formatCode>"₹"\ #,##0.00</c:formatCode>
                <c:ptCount val="29"/>
                <c:pt idx="0">
                  <c:v>22358358.439999994</c:v>
                </c:pt>
                <c:pt idx="1">
                  <c:v>2681860.5999999996</c:v>
                </c:pt>
                <c:pt idx="2">
                  <c:v>5118782.4000000004</c:v>
                </c:pt>
                <c:pt idx="3">
                  <c:v>3293833</c:v>
                </c:pt>
                <c:pt idx="4">
                  <c:v>41560138</c:v>
                </c:pt>
                <c:pt idx="5">
                  <c:v>2843710.4000000013</c:v>
                </c:pt>
                <c:pt idx="6">
                  <c:v>8100</c:v>
                </c:pt>
                <c:pt idx="7">
                  <c:v>3282493.0399999996</c:v>
                </c:pt>
                <c:pt idx="8">
                  <c:v>1921880</c:v>
                </c:pt>
                <c:pt idx="9">
                  <c:v>2887528.8399999915</c:v>
                </c:pt>
                <c:pt idx="10">
                  <c:v>41425217.270000018</c:v>
                </c:pt>
                <c:pt idx="11">
                  <c:v>26454977.780000005</c:v>
                </c:pt>
                <c:pt idx="12">
                  <c:v>88069632.734799951</c:v>
                </c:pt>
                <c:pt idx="13">
                  <c:v>4038818.1047</c:v>
                </c:pt>
                <c:pt idx="14">
                  <c:v>11944337.33</c:v>
                </c:pt>
                <c:pt idx="15">
                  <c:v>674045</c:v>
                </c:pt>
                <c:pt idx="16">
                  <c:v>20946059.310000002</c:v>
                </c:pt>
                <c:pt idx="17">
                  <c:v>56000</c:v>
                </c:pt>
                <c:pt idx="18">
                  <c:v>2750375.24</c:v>
                </c:pt>
                <c:pt idx="19">
                  <c:v>115854282.93000008</c:v>
                </c:pt>
                <c:pt idx="20">
                  <c:v>271530</c:v>
                </c:pt>
                <c:pt idx="21">
                  <c:v>1701728</c:v>
                </c:pt>
                <c:pt idx="22">
                  <c:v>7760065.9800000023</c:v>
                </c:pt>
                <c:pt idx="23">
                  <c:v>3200</c:v>
                </c:pt>
                <c:pt idx="24">
                  <c:v>3224</c:v>
                </c:pt>
                <c:pt idx="25">
                  <c:v>1660</c:v>
                </c:pt>
                <c:pt idx="26">
                  <c:v>737030</c:v>
                </c:pt>
                <c:pt idx="27">
                  <c:v>12584</c:v>
                </c:pt>
                <c:pt idx="28">
                  <c:v>16600</c:v>
                </c:pt>
              </c:numCache>
            </c:numRef>
          </c:val>
          <c:extLst>
            <c:ext xmlns:c16="http://schemas.microsoft.com/office/drawing/2014/chart" uri="{C3380CC4-5D6E-409C-BE32-E72D297353CC}">
              <c16:uniqueId val="{00000000-2AF4-4D0E-8C76-551B036BE551}"/>
            </c:ext>
          </c:extLst>
        </c:ser>
        <c:dLbls>
          <c:showLegendKey val="0"/>
          <c:showVal val="1"/>
          <c:showCatName val="0"/>
          <c:showSerName val="0"/>
          <c:showPercent val="0"/>
          <c:showBubbleSize val="0"/>
        </c:dLbls>
        <c:gapWidth val="219"/>
        <c:overlap val="-27"/>
        <c:axId val="214281216"/>
        <c:axId val="214300928"/>
      </c:barChart>
      <c:catAx>
        <c:axId val="21428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214300928"/>
        <c:crosses val="autoZero"/>
        <c:auto val="1"/>
        <c:lblAlgn val="ctr"/>
        <c:lblOffset val="100"/>
        <c:noMultiLvlLbl val="0"/>
      </c:catAx>
      <c:valAx>
        <c:axId val="214300928"/>
        <c:scaling>
          <c:orientation val="minMax"/>
        </c:scaling>
        <c:delete val="1"/>
        <c:axPos val="l"/>
        <c:numFmt formatCode="&quot;₹&quot;\ #,##0.00" sourceLinked="1"/>
        <c:majorTickMark val="none"/>
        <c:minorTickMark val="none"/>
        <c:tickLblPos val="nextTo"/>
        <c:crossAx val="21428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Tracker.xlsm]Comparison_Table!PivotTable15</c:name>
    <c:fmtId val="12"/>
  </c:pivotSource>
  <c:chart>
    <c:autoTitleDeleted val="1"/>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pivotFmt>
    </c:pivotFmts>
    <c:plotArea>
      <c:layout/>
      <c:pieChart>
        <c:varyColors val="1"/>
        <c:ser>
          <c:idx val="0"/>
          <c:order val="0"/>
          <c:tx>
            <c:strRef>
              <c:f>Comparison_Table!$I$4</c:f>
              <c:strCache>
                <c:ptCount val="1"/>
                <c:pt idx="0">
                  <c:v>Total</c:v>
                </c:pt>
              </c:strCache>
            </c:strRef>
          </c:tx>
          <c:dPt>
            <c:idx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A9C-4614-A53A-DD64EBA8CD8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Comparison_Table!$H$5:$H$6</c:f>
              <c:strCache>
                <c:ptCount val="2"/>
                <c:pt idx="0">
                  <c:v>2024</c:v>
                </c:pt>
                <c:pt idx="1">
                  <c:v>2025</c:v>
                </c:pt>
              </c:strCache>
            </c:strRef>
          </c:cat>
          <c:val>
            <c:numRef>
              <c:f>Comparison_Table!$I$5:$I$6</c:f>
              <c:numCache>
                <c:formatCode>_(* #,##0.00_);_(* \(#,##0.00\);_(* "-"??_);_(@_)</c:formatCode>
                <c:ptCount val="2"/>
                <c:pt idx="0">
                  <c:v>51561095.039499983</c:v>
                </c:pt>
                <c:pt idx="1">
                  <c:v>49667587.500000015</c:v>
                </c:pt>
              </c:numCache>
            </c:numRef>
          </c:val>
          <c:extLst>
            <c:ext xmlns:c16="http://schemas.microsoft.com/office/drawing/2014/chart" uri="{C3380CC4-5D6E-409C-BE32-E72D297353CC}">
              <c16:uniqueId val="{00000005-4452-445F-8838-9FECB9BEA144}"/>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Tracker.xlsm]Comparison_Table!PivotTable19</c:name>
    <c:fmtId val="4"/>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6.4741907261592305E-2"/>
              <c:y val="-6.4367816091954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1"/>
          <c:showPercent val="0"/>
          <c:showBubbleSize val="0"/>
          <c:extLst>
            <c:ext xmlns:c15="http://schemas.microsoft.com/office/drawing/2012/chart" uri="{CE6537A1-D6FC-4f65-9D91-7224C49458BB}"/>
          </c:extLst>
        </c:dLbl>
      </c:pivotFmt>
      <c:pivotFmt>
        <c:idx val="18"/>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1"/>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1"/>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6.8241469816272965E-2"/>
              <c:y val="-0.1218046882070775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r"/>
          <c:showLegendKey val="0"/>
          <c:showVal val="1"/>
          <c:showCatName val="0"/>
          <c:showSerName val="1"/>
          <c:showPercent val="0"/>
          <c:showBubbleSize val="0"/>
          <c:extLst>
            <c:ext xmlns:c15="http://schemas.microsoft.com/office/drawing/2012/chart" uri="{CE6537A1-D6FC-4f65-9D91-7224C49458BB}"/>
          </c:extLst>
        </c:dLbl>
      </c:pivotFmt>
      <c:pivotFmt>
        <c:idx val="21"/>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3"/>
            </a:solidFill>
            <a:round/>
          </a:ln>
          <a:effectLst/>
        </c:spPr>
        <c:marker>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414401939915003E-2"/>
          <c:y val="8.4043569553805778E-2"/>
          <c:w val="0.95008866017732041"/>
          <c:h val="0.72755275590551183"/>
        </c:manualLayout>
      </c:layout>
      <c:lineChart>
        <c:grouping val="standard"/>
        <c:varyColors val="0"/>
        <c:ser>
          <c:idx val="0"/>
          <c:order val="0"/>
          <c:tx>
            <c:strRef>
              <c:f>Comparison_Table!$L$4:$L$5</c:f>
              <c:strCache>
                <c:ptCount val="1"/>
                <c:pt idx="0">
                  <c:v>2024</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Comparison_Table!$K$6:$K$8</c:f>
              <c:strCache>
                <c:ptCount val="3"/>
                <c:pt idx="0">
                  <c:v>Q1</c:v>
                </c:pt>
                <c:pt idx="1">
                  <c:v>Q2</c:v>
                </c:pt>
                <c:pt idx="2">
                  <c:v>Q3</c:v>
                </c:pt>
              </c:strCache>
            </c:strRef>
          </c:cat>
          <c:val>
            <c:numRef>
              <c:f>Comparison_Table!$L$6:$L$8</c:f>
              <c:numCache>
                <c:formatCode>_(* #,##0.00_);_(* \(#,##0.00\);_(* "-"??_);_(@_)</c:formatCode>
                <c:ptCount val="3"/>
                <c:pt idx="0">
                  <c:v>25167637.309500005</c:v>
                </c:pt>
                <c:pt idx="1">
                  <c:v>12826944.970000004</c:v>
                </c:pt>
                <c:pt idx="2">
                  <c:v>13566512.76</c:v>
                </c:pt>
              </c:numCache>
            </c:numRef>
          </c:val>
          <c:smooth val="0"/>
          <c:extLst>
            <c:ext xmlns:c16="http://schemas.microsoft.com/office/drawing/2014/chart" uri="{C3380CC4-5D6E-409C-BE32-E72D297353CC}">
              <c16:uniqueId val="{00000007-BD09-4C25-B218-E8E58F188DBB}"/>
            </c:ext>
          </c:extLst>
        </c:ser>
        <c:ser>
          <c:idx val="1"/>
          <c:order val="1"/>
          <c:tx>
            <c:strRef>
              <c:f>Comparison_Table!$M$4:$M$5</c:f>
              <c:strCache>
                <c:ptCount val="1"/>
                <c:pt idx="0">
                  <c:v>2025</c:v>
                </c:pt>
              </c:strCache>
            </c:strRef>
          </c:tx>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Comparison_Table!$K$6:$K$8</c:f>
              <c:strCache>
                <c:ptCount val="3"/>
                <c:pt idx="0">
                  <c:v>Q1</c:v>
                </c:pt>
                <c:pt idx="1">
                  <c:v>Q2</c:v>
                </c:pt>
                <c:pt idx="2">
                  <c:v>Q3</c:v>
                </c:pt>
              </c:strCache>
            </c:strRef>
          </c:cat>
          <c:val>
            <c:numRef>
              <c:f>Comparison_Table!$M$6:$M$8</c:f>
              <c:numCache>
                <c:formatCode>_(* #,##0.00_);_(* \(#,##0.00\);_(* "-"??_);_(@_)</c:formatCode>
                <c:ptCount val="3"/>
                <c:pt idx="0">
                  <c:v>25584892.220000006</c:v>
                </c:pt>
                <c:pt idx="1">
                  <c:v>12450435.390000001</c:v>
                </c:pt>
                <c:pt idx="2">
                  <c:v>11632259.890000001</c:v>
                </c:pt>
              </c:numCache>
            </c:numRef>
          </c:val>
          <c:smooth val="0"/>
          <c:extLst>
            <c:ext xmlns:c16="http://schemas.microsoft.com/office/drawing/2014/chart" uri="{C3380CC4-5D6E-409C-BE32-E72D297353CC}">
              <c16:uniqueId val="{00000000-5B8D-498E-BB8D-D31BD7C3D29B}"/>
            </c:ext>
          </c:extLst>
        </c:ser>
        <c:dLbls>
          <c:dLblPos val="t"/>
          <c:showLegendKey val="0"/>
          <c:showVal val="1"/>
          <c:showCatName val="0"/>
          <c:showSerName val="0"/>
          <c:showPercent val="0"/>
          <c:showBubbleSize val="0"/>
        </c:dLbls>
        <c:marker val="1"/>
        <c:smooth val="0"/>
        <c:axId val="215247872"/>
        <c:axId val="215261952"/>
      </c:lineChart>
      <c:catAx>
        <c:axId val="21524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15261952"/>
        <c:crosses val="autoZero"/>
        <c:auto val="1"/>
        <c:lblAlgn val="ctr"/>
        <c:lblOffset val="100"/>
        <c:noMultiLvlLbl val="0"/>
      </c:catAx>
      <c:valAx>
        <c:axId val="215261952"/>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152478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[SkyLine Venture Expenses Tracker.xlsm]Comparison_Table!PivotTable1</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3"/>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3"/>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marker>
          <c:symbol val="none"/>
        </c:marker>
        <c:dLbl>
          <c:idx val="0"/>
          <c:spPr>
            <a:noFill/>
            <a:ln>
              <a:noFill/>
            </a:ln>
            <a:effectLst/>
          </c:spPr>
          <c:txPr>
            <a:bodyPr rot="-5400000" vert="horz"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075009041332315E-2"/>
          <c:y val="7.407407407407407E-2"/>
          <c:w val="0.92592044343706692"/>
          <c:h val="0.56032499270924463"/>
        </c:manualLayout>
      </c:layout>
      <c:barChart>
        <c:barDir val="col"/>
        <c:grouping val="clustered"/>
        <c:varyColors val="0"/>
        <c:ser>
          <c:idx val="0"/>
          <c:order val="0"/>
          <c:tx>
            <c:strRef>
              <c:f>Comparison_Table!$C$4:$C$5</c:f>
              <c:strCache>
                <c:ptCount val="1"/>
                <c:pt idx="0">
                  <c:v>2024</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Comparison_Table!$B$6:$B$30</c:f>
              <c:strCache>
                <c:ptCount val="25"/>
                <c:pt idx="0">
                  <c:v>BluePeak Ventures Pvt Ltd</c:v>
                </c:pt>
                <c:pt idx="1">
                  <c:v>Nexora Digital Labs LLP</c:v>
                </c:pt>
                <c:pt idx="2">
                  <c:v>UrbanNest Holdings Pvt Ltd</c:v>
                </c:pt>
                <c:pt idx="3">
                  <c:v>Silverline Tech Solutions LLP</c:v>
                </c:pt>
                <c:pt idx="4">
                  <c:v>ZenithWave Media Pvt Ltd</c:v>
                </c:pt>
                <c:pt idx="5">
                  <c:v>BrightPath Consulting LLP</c:v>
                </c:pt>
                <c:pt idx="6">
                  <c:v>OrbitEdge Technologies Pvt Ltd</c:v>
                </c:pt>
                <c:pt idx="7">
                  <c:v>CrimsonOak Industries LLP</c:v>
                </c:pt>
                <c:pt idx="8">
                  <c:v>VertexNova Solutions Pvt Ltd</c:v>
                </c:pt>
                <c:pt idx="9">
                  <c:v>Skylark Innovations LLP</c:v>
                </c:pt>
                <c:pt idx="10">
                  <c:v>PrimeAxis Global Pvt Ltd</c:v>
                </c:pt>
                <c:pt idx="11">
                  <c:v>GreenBridge Enterprises LLP</c:v>
                </c:pt>
                <c:pt idx="12">
                  <c:v>AlphaMint Ventures Pvt Ltd</c:v>
                </c:pt>
                <c:pt idx="13">
                  <c:v>NovaSphere Consulting LLP</c:v>
                </c:pt>
                <c:pt idx="14">
                  <c:v>SwiftCore Systems Pvt Ltd</c:v>
                </c:pt>
                <c:pt idx="15">
                  <c:v>IronClad Logistics LLP</c:v>
                </c:pt>
                <c:pt idx="16">
                  <c:v>MapleStone Realty Pvt Ltd</c:v>
                </c:pt>
                <c:pt idx="17">
                  <c:v>QuantumRise Technologies LLP</c:v>
                </c:pt>
                <c:pt idx="18">
                  <c:v>GoldenArc Hospitality Pvt Ltd</c:v>
                </c:pt>
                <c:pt idx="19">
                  <c:v>ElevateX Marketing LLP</c:v>
                </c:pt>
                <c:pt idx="20">
                  <c:v>FusionGrid Energy Pvt Ltd</c:v>
                </c:pt>
                <c:pt idx="21">
                  <c:v>HorizonCraft Solutions LLP</c:v>
                </c:pt>
                <c:pt idx="22">
                  <c:v>PulsePoint Analytics LLP</c:v>
                </c:pt>
                <c:pt idx="23">
                  <c:v>RedCrest Capital Pvt Ltd</c:v>
                </c:pt>
                <c:pt idx="24">
                  <c:v>OakField Agro Industries LLP</c:v>
                </c:pt>
              </c:strCache>
            </c:strRef>
          </c:cat>
          <c:val>
            <c:numRef>
              <c:f>Comparison_Table!$C$6:$C$30</c:f>
              <c:numCache>
                <c:formatCode>_(* #,##0.00_);_(* \(#,##0.00\);_(* "-"??_);_(@_)</c:formatCode>
                <c:ptCount val="25"/>
                <c:pt idx="0">
                  <c:v>798771.83</c:v>
                </c:pt>
                <c:pt idx="1">
                  <c:v>1825378.5399999996</c:v>
                </c:pt>
                <c:pt idx="2">
                  <c:v>288754.18</c:v>
                </c:pt>
                <c:pt idx="3">
                  <c:v>330797.67999999993</c:v>
                </c:pt>
                <c:pt idx="4">
                  <c:v>79649</c:v>
                </c:pt>
                <c:pt idx="5">
                  <c:v>62940.5</c:v>
                </c:pt>
                <c:pt idx="6">
                  <c:v>8624250.0299999993</c:v>
                </c:pt>
                <c:pt idx="7">
                  <c:v>190893</c:v>
                </c:pt>
                <c:pt idx="8">
                  <c:v>330730.08999999997</c:v>
                </c:pt>
                <c:pt idx="9">
                  <c:v>3054468.86</c:v>
                </c:pt>
                <c:pt idx="10">
                  <c:v>24327914.349499997</c:v>
                </c:pt>
                <c:pt idx="11">
                  <c:v>1821699.9299999997</c:v>
                </c:pt>
                <c:pt idx="12">
                  <c:v>6036787.379999999</c:v>
                </c:pt>
                <c:pt idx="13">
                  <c:v>13077.5</c:v>
                </c:pt>
                <c:pt idx="14">
                  <c:v>234353.98</c:v>
                </c:pt>
                <c:pt idx="15">
                  <c:v>610</c:v>
                </c:pt>
                <c:pt idx="16">
                  <c:v>55812</c:v>
                </c:pt>
                <c:pt idx="17">
                  <c:v>1183715.8599999999</c:v>
                </c:pt>
                <c:pt idx="18">
                  <c:v>189610.33000000002</c:v>
                </c:pt>
                <c:pt idx="19">
                  <c:v>2108470</c:v>
                </c:pt>
                <c:pt idx="20">
                  <c:v>510</c:v>
                </c:pt>
                <c:pt idx="21">
                  <c:v>1330</c:v>
                </c:pt>
                <c:pt idx="22">
                  <c:v>570</c:v>
                </c:pt>
              </c:numCache>
            </c:numRef>
          </c:val>
          <c:extLst>
            <c:ext xmlns:c16="http://schemas.microsoft.com/office/drawing/2014/chart" uri="{C3380CC4-5D6E-409C-BE32-E72D297353CC}">
              <c16:uniqueId val="{00000007-3060-487B-A7CA-9642EF862203}"/>
            </c:ext>
          </c:extLst>
        </c:ser>
        <c:ser>
          <c:idx val="1"/>
          <c:order val="1"/>
          <c:tx>
            <c:strRef>
              <c:f>Comparison_Table!$D$4:$D$5</c:f>
              <c:strCache>
                <c:ptCount val="1"/>
                <c:pt idx="0">
                  <c:v>2025</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Comparison_Table!$B$6:$B$30</c:f>
              <c:strCache>
                <c:ptCount val="25"/>
                <c:pt idx="0">
                  <c:v>BluePeak Ventures Pvt Ltd</c:v>
                </c:pt>
                <c:pt idx="1">
                  <c:v>Nexora Digital Labs LLP</c:v>
                </c:pt>
                <c:pt idx="2">
                  <c:v>UrbanNest Holdings Pvt Ltd</c:v>
                </c:pt>
                <c:pt idx="3">
                  <c:v>Silverline Tech Solutions LLP</c:v>
                </c:pt>
                <c:pt idx="4">
                  <c:v>ZenithWave Media Pvt Ltd</c:v>
                </c:pt>
                <c:pt idx="5">
                  <c:v>BrightPath Consulting LLP</c:v>
                </c:pt>
                <c:pt idx="6">
                  <c:v>OrbitEdge Technologies Pvt Ltd</c:v>
                </c:pt>
                <c:pt idx="7">
                  <c:v>CrimsonOak Industries LLP</c:v>
                </c:pt>
                <c:pt idx="8">
                  <c:v>VertexNova Solutions Pvt Ltd</c:v>
                </c:pt>
                <c:pt idx="9">
                  <c:v>Skylark Innovations LLP</c:v>
                </c:pt>
                <c:pt idx="10">
                  <c:v>PrimeAxis Global Pvt Ltd</c:v>
                </c:pt>
                <c:pt idx="11">
                  <c:v>GreenBridge Enterprises LLP</c:v>
                </c:pt>
                <c:pt idx="12">
                  <c:v>AlphaMint Ventures Pvt Ltd</c:v>
                </c:pt>
                <c:pt idx="13">
                  <c:v>NovaSphere Consulting LLP</c:v>
                </c:pt>
                <c:pt idx="14">
                  <c:v>SwiftCore Systems Pvt Ltd</c:v>
                </c:pt>
                <c:pt idx="15">
                  <c:v>IronClad Logistics LLP</c:v>
                </c:pt>
                <c:pt idx="16">
                  <c:v>MapleStone Realty Pvt Ltd</c:v>
                </c:pt>
                <c:pt idx="17">
                  <c:v>QuantumRise Technologies LLP</c:v>
                </c:pt>
                <c:pt idx="18">
                  <c:v>GoldenArc Hospitality Pvt Ltd</c:v>
                </c:pt>
                <c:pt idx="19">
                  <c:v>ElevateX Marketing LLP</c:v>
                </c:pt>
                <c:pt idx="20">
                  <c:v>FusionGrid Energy Pvt Ltd</c:v>
                </c:pt>
                <c:pt idx="21">
                  <c:v>HorizonCraft Solutions LLP</c:v>
                </c:pt>
                <c:pt idx="22">
                  <c:v>PulsePoint Analytics LLP</c:v>
                </c:pt>
                <c:pt idx="23">
                  <c:v>RedCrest Capital Pvt Ltd</c:v>
                </c:pt>
                <c:pt idx="24">
                  <c:v>OakField Agro Industries LLP</c:v>
                </c:pt>
              </c:strCache>
            </c:strRef>
          </c:cat>
          <c:val>
            <c:numRef>
              <c:f>Comparison_Table!$D$6:$D$30</c:f>
              <c:numCache>
                <c:formatCode>_(* #,##0.00_);_(* \(#,##0.00\);_(* "-"??_);_(@_)</c:formatCode>
                <c:ptCount val="25"/>
                <c:pt idx="0">
                  <c:v>873581.8</c:v>
                </c:pt>
                <c:pt idx="1">
                  <c:v>1804817.0500000003</c:v>
                </c:pt>
                <c:pt idx="2">
                  <c:v>265938</c:v>
                </c:pt>
                <c:pt idx="3">
                  <c:v>75797.53</c:v>
                </c:pt>
                <c:pt idx="4">
                  <c:v>55449</c:v>
                </c:pt>
                <c:pt idx="5">
                  <c:v>114061</c:v>
                </c:pt>
                <c:pt idx="6">
                  <c:v>8403040.2399999984</c:v>
                </c:pt>
                <c:pt idx="7">
                  <c:v>211848.74</c:v>
                </c:pt>
                <c:pt idx="8">
                  <c:v>309297.8</c:v>
                </c:pt>
                <c:pt idx="9">
                  <c:v>2840385.8800000004</c:v>
                </c:pt>
                <c:pt idx="10">
                  <c:v>23631428.440000005</c:v>
                </c:pt>
                <c:pt idx="11">
                  <c:v>903698.39000000013</c:v>
                </c:pt>
                <c:pt idx="12">
                  <c:v>6463084.0999999996</c:v>
                </c:pt>
                <c:pt idx="13">
                  <c:v>4842</c:v>
                </c:pt>
                <c:pt idx="14">
                  <c:v>331987.96999999997</c:v>
                </c:pt>
                <c:pt idx="16">
                  <c:v>75052.739999999991</c:v>
                </c:pt>
                <c:pt idx="17">
                  <c:v>1775814.3199999998</c:v>
                </c:pt>
                <c:pt idx="18">
                  <c:v>113279.50000000001</c:v>
                </c:pt>
                <c:pt idx="19">
                  <c:v>1411426</c:v>
                </c:pt>
                <c:pt idx="23">
                  <c:v>1020</c:v>
                </c:pt>
                <c:pt idx="24">
                  <c:v>1737</c:v>
                </c:pt>
              </c:numCache>
            </c:numRef>
          </c:val>
          <c:extLst>
            <c:ext xmlns:c16="http://schemas.microsoft.com/office/drawing/2014/chart" uri="{C3380CC4-5D6E-409C-BE32-E72D297353CC}">
              <c16:uniqueId val="{00000000-44B8-4833-8432-B1746C3C12DB}"/>
            </c:ext>
          </c:extLst>
        </c:ser>
        <c:dLbls>
          <c:dLblPos val="outEnd"/>
          <c:showLegendKey val="0"/>
          <c:showVal val="1"/>
          <c:showCatName val="0"/>
          <c:showSerName val="0"/>
          <c:showPercent val="0"/>
          <c:showBubbleSize val="0"/>
        </c:dLbls>
        <c:gapWidth val="219"/>
        <c:overlap val="-27"/>
        <c:axId val="215408640"/>
        <c:axId val="215410176"/>
      </c:barChart>
      <c:catAx>
        <c:axId val="21540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15410176"/>
        <c:crosses val="autoZero"/>
        <c:auto val="1"/>
        <c:lblAlgn val="ctr"/>
        <c:lblOffset val="100"/>
        <c:noMultiLvlLbl val="0"/>
      </c:catAx>
      <c:valAx>
        <c:axId val="215410176"/>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154086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hyperlink" Target="#Table!A1"/><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7</xdr:col>
      <xdr:colOff>239824</xdr:colOff>
      <xdr:row>4</xdr:row>
      <xdr:rowOff>149679</xdr:rowOff>
    </xdr:from>
    <xdr:to>
      <xdr:col>21</xdr:col>
      <xdr:colOff>4332</xdr:colOff>
      <xdr:row>34</xdr:row>
      <xdr:rowOff>40822</xdr:rowOff>
    </xdr:to>
    <xdr:pic>
      <xdr:nvPicPr>
        <xdr:cNvPr id="8" name="Picture 7">
          <a:extLst>
            <a:ext uri="{FF2B5EF4-FFF2-40B4-BE49-F238E27FC236}">
              <a16:creationId xmlns:a16="http://schemas.microsoft.com/office/drawing/2014/main" id="{382553BF-8A64-A8D0-376E-52BF66AC1CEC}"/>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4526074" y="911679"/>
          <a:ext cx="8337008" cy="5606143"/>
        </a:xfrm>
        <a:prstGeom prst="rect">
          <a:avLst/>
        </a:prstGeom>
      </xdr:spPr>
    </xdr:pic>
    <xdr:clientData/>
  </xdr:twoCellAnchor>
  <xdr:twoCellAnchor>
    <xdr:from>
      <xdr:col>3</xdr:col>
      <xdr:colOff>390525</xdr:colOff>
      <xdr:row>5</xdr:row>
      <xdr:rowOff>19050</xdr:rowOff>
    </xdr:from>
    <xdr:to>
      <xdr:col>13</xdr:col>
      <xdr:colOff>85725</xdr:colOff>
      <xdr:row>19</xdr:row>
      <xdr:rowOff>27214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227489" y="971550"/>
          <a:ext cx="5818415" cy="2675164"/>
          <a:chOff x="2095500" y="468525"/>
          <a:chExt cx="6478264" cy="2400299"/>
        </a:xfrm>
      </xdr:grpSpPr>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2095500" y="468525"/>
          <a:ext cx="4534481" cy="238557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4916164" y="470325"/>
          <a:ext cx="3657600" cy="2398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476250</xdr:colOff>
      <xdr:row>4</xdr:row>
      <xdr:rowOff>95249</xdr:rowOff>
    </xdr:from>
    <xdr:to>
      <xdr:col>23</xdr:col>
      <xdr:colOff>438149</xdr:colOff>
      <xdr:row>21</xdr:row>
      <xdr:rowOff>40820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161245</xdr:colOff>
      <xdr:row>21</xdr:row>
      <xdr:rowOff>68036</xdr:rowOff>
    </xdr:from>
    <xdr:to>
      <xdr:col>23</xdr:col>
      <xdr:colOff>501764</xdr:colOff>
      <xdr:row>40</xdr:row>
      <xdr:rowOff>68035</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361950</xdr:colOff>
      <xdr:row>0</xdr:row>
      <xdr:rowOff>142876</xdr:rowOff>
    </xdr:from>
    <xdr:to>
      <xdr:col>21</xdr:col>
      <xdr:colOff>0</xdr:colOff>
      <xdr:row>4</xdr:row>
      <xdr:rowOff>47626</xdr:rowOff>
    </xdr:to>
    <xdr:sp macro="" textlink="">
      <xdr:nvSpPr>
        <xdr:cNvPr id="15" name="Rectangle: Diagonal Corners Rounded 14">
          <a:extLst>
            <a:ext uri="{FF2B5EF4-FFF2-40B4-BE49-F238E27FC236}">
              <a16:creationId xmlns:a16="http://schemas.microsoft.com/office/drawing/2014/main" id="{00000000-0008-0000-0000-00000F000000}"/>
            </a:ext>
          </a:extLst>
        </xdr:cNvPr>
        <xdr:cNvSpPr/>
      </xdr:nvSpPr>
      <xdr:spPr>
        <a:xfrm>
          <a:off x="4629150" y="142876"/>
          <a:ext cx="8172450" cy="666750"/>
        </a:xfrm>
        <a:prstGeom prst="round2DiagRect">
          <a:avLst>
            <a:gd name="adj1" fmla="val 50000"/>
            <a:gd name="adj2" fmla="val 0"/>
          </a:avLst>
        </a:prstGeom>
        <a:gradFill flip="none"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13500000" scaled="1"/>
          <a:tileRect/>
        </a:gradFill>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4000" b="0" cap="none" spc="0">
              <a:ln w="0"/>
              <a:solidFill>
                <a:schemeClr val="accent2">
                  <a:lumMod val="20000"/>
                  <a:lumOff val="80000"/>
                </a:schemeClr>
              </a:solidFill>
              <a:effectLst>
                <a:reflection blurRad="6350" stA="53000" endA="300" endPos="35500" dir="5400000" sy="-90000" algn="bl" rotWithShape="0"/>
              </a:effectLst>
            </a:rPr>
            <a:t>Skyline</a:t>
          </a:r>
          <a:r>
            <a:rPr lang="en-IN" sz="4000" b="0" cap="none" spc="0" baseline="0">
              <a:ln w="0"/>
              <a:solidFill>
                <a:schemeClr val="accent2">
                  <a:lumMod val="20000"/>
                  <a:lumOff val="80000"/>
                </a:schemeClr>
              </a:solidFill>
              <a:effectLst>
                <a:reflection blurRad="6350" stA="53000" endA="300" endPos="35500" dir="5400000" sy="-90000" algn="bl" rotWithShape="0"/>
              </a:effectLst>
            </a:rPr>
            <a:t> Venture </a:t>
          </a:r>
          <a:r>
            <a:rPr lang="en-IN" sz="4000" b="0" cap="none" spc="0">
              <a:ln w="0"/>
              <a:solidFill>
                <a:schemeClr val="accent2">
                  <a:lumMod val="20000"/>
                  <a:lumOff val="80000"/>
                </a:schemeClr>
              </a:solidFill>
              <a:effectLst>
                <a:reflection blurRad="6350" stA="53000" endA="300" endPos="35500" dir="5400000" sy="-90000" algn="bl" rotWithShape="0"/>
              </a:effectLst>
            </a:rPr>
            <a:t>Expenses Report</a:t>
          </a:r>
        </a:p>
      </xdr:txBody>
    </xdr:sp>
    <xdr:clientData/>
  </xdr:twoCellAnchor>
  <xdr:twoCellAnchor editAs="absolute">
    <xdr:from>
      <xdr:col>21</xdr:col>
      <xdr:colOff>371475</xdr:colOff>
      <xdr:row>1</xdr:row>
      <xdr:rowOff>28575</xdr:rowOff>
    </xdr:from>
    <xdr:to>
      <xdr:col>23</xdr:col>
      <xdr:colOff>571500</xdr:colOff>
      <xdr:row>3</xdr:row>
      <xdr:rowOff>161925</xdr:rowOff>
    </xdr:to>
    <xdr:sp macro="" textlink="">
      <xdr:nvSpPr>
        <xdr:cNvPr id="2" name="Rounded Rectangle 1">
          <a:hlinkClick xmlns:r="http://schemas.openxmlformats.org/officeDocument/2006/relationships" r:id="rId6"/>
          <a:extLst>
            <a:ext uri="{FF2B5EF4-FFF2-40B4-BE49-F238E27FC236}">
              <a16:creationId xmlns:a16="http://schemas.microsoft.com/office/drawing/2014/main" id="{00000000-0008-0000-0000-000002000000}"/>
            </a:ext>
          </a:extLst>
        </xdr:cNvPr>
        <xdr:cNvSpPr>
          <a:spLocks noChangeAspect="1"/>
        </xdr:cNvSpPr>
      </xdr:nvSpPr>
      <xdr:spPr>
        <a:xfrm>
          <a:off x="13173075" y="219075"/>
          <a:ext cx="1419225" cy="5143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none" rtlCol="0" anchor="ctr"/>
        <a:lstStyle/>
        <a:p>
          <a:pPr algn="ctr"/>
          <a:r>
            <a:rPr lang="en-IN" sz="1600" b="1">
              <a:latin typeface="Bahnschrift" panose="020B0502040204020203" pitchFamily="34" charset="0"/>
            </a:rPr>
            <a:t>Check Table</a:t>
          </a:r>
          <a:endParaRPr lang="en-IN" sz="1100" b="1">
            <a:latin typeface="Bahnschrift" panose="020B0502040204020203" pitchFamily="34" charset="0"/>
          </a:endParaRPr>
        </a:p>
      </xdr:txBody>
    </xdr:sp>
    <xdr:clientData/>
  </xdr:twoCellAnchor>
  <xdr:twoCellAnchor editAs="absolute">
    <xdr:from>
      <xdr:col>0</xdr:col>
      <xdr:colOff>19050</xdr:colOff>
      <xdr:row>0</xdr:row>
      <xdr:rowOff>28574</xdr:rowOff>
    </xdr:from>
    <xdr:to>
      <xdr:col>3</xdr:col>
      <xdr:colOff>191250</xdr:colOff>
      <xdr:row>37</xdr:row>
      <xdr:rowOff>19050</xdr:rowOff>
    </xdr:to>
    <mc:AlternateContent xmlns:mc="http://schemas.openxmlformats.org/markup-compatibility/2006" xmlns:a14="http://schemas.microsoft.com/office/drawing/2010/main">
      <mc:Choice Requires="a14">
        <xdr:graphicFrame macro="">
          <xdr:nvGraphicFramePr>
            <xdr:cNvPr id="6" name="COMPANY NAME ">
              <a:extLst>
                <a:ext uri="{FF2B5EF4-FFF2-40B4-BE49-F238E27FC236}">
                  <a16:creationId xmlns:a16="http://schemas.microsoft.com/office/drawing/2014/main" id="{EFC5BB76-1632-44D7-A620-974E3510F054}"/>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OMPANY NAME "/>
            </a:graphicData>
          </a:graphic>
        </xdr:graphicFrame>
      </mc:Choice>
      <mc:Fallback xmlns="">
        <xdr:sp macro="" textlink="">
          <xdr:nvSpPr>
            <xdr:cNvPr id="0" name=""/>
            <xdr:cNvSpPr>
              <a:spLocks noTextEdit="1"/>
            </xdr:cNvSpPr>
          </xdr:nvSpPr>
          <xdr:spPr>
            <a:xfrm>
              <a:off x="19050" y="28574"/>
              <a:ext cx="2001000" cy="70389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266700</xdr:colOff>
      <xdr:row>0</xdr:row>
      <xdr:rowOff>123825</xdr:rowOff>
    </xdr:from>
    <xdr:to>
      <xdr:col>7</xdr:col>
      <xdr:colOff>295275</xdr:colOff>
      <xdr:row>3</xdr:row>
      <xdr:rowOff>28575</xdr:rowOff>
    </xdr:to>
    <xdr:grpSp>
      <xdr:nvGrpSpPr>
        <xdr:cNvPr id="14" name="Group 13">
          <a:extLst>
            <a:ext uri="{FF2B5EF4-FFF2-40B4-BE49-F238E27FC236}">
              <a16:creationId xmlns:a16="http://schemas.microsoft.com/office/drawing/2014/main" id="{1191DAAC-35B3-4233-AD78-7C3A38D46DA6}"/>
            </a:ext>
          </a:extLst>
        </xdr:cNvPr>
        <xdr:cNvGrpSpPr>
          <a:grpSpLocks noChangeAspect="1"/>
        </xdr:cNvGrpSpPr>
      </xdr:nvGrpSpPr>
      <xdr:grpSpPr>
        <a:xfrm>
          <a:off x="2103664" y="123825"/>
          <a:ext cx="2477861" cy="476250"/>
          <a:chOff x="9286875" y="28575"/>
          <a:chExt cx="2466975" cy="476250"/>
        </a:xfrm>
      </xdr:grpSpPr>
      <xdr:sp macro="[0]!ShowRibbon" textlink="">
        <xdr:nvSpPr>
          <xdr:cNvPr id="16" name="Rectangle: Diagonal Corners Snipped 15">
            <a:extLst>
              <a:ext uri="{FF2B5EF4-FFF2-40B4-BE49-F238E27FC236}">
                <a16:creationId xmlns:a16="http://schemas.microsoft.com/office/drawing/2014/main" id="{0EFB92E0-91D9-783F-39A7-5256FCC5F98C}"/>
              </a:ext>
            </a:extLst>
          </xdr:cNvPr>
          <xdr:cNvSpPr/>
        </xdr:nvSpPr>
        <xdr:spPr>
          <a:xfrm>
            <a:off x="9286875" y="28575"/>
            <a:ext cx="1295401" cy="304800"/>
          </a:xfrm>
          <a:prstGeom prst="snip2DiagRect">
            <a:avLst>
              <a:gd name="adj1" fmla="val 0"/>
              <a:gd name="adj2" fmla="val 5000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100" kern="1200"/>
              <a:t>Show Ribbon</a:t>
            </a:r>
          </a:p>
        </xdr:txBody>
      </xdr:sp>
      <xdr:sp macro="[0]!HideRibbon" textlink="">
        <xdr:nvSpPr>
          <xdr:cNvPr id="17" name="Rectangle: Diagonal Corners Snipped 16">
            <a:extLst>
              <a:ext uri="{FF2B5EF4-FFF2-40B4-BE49-F238E27FC236}">
                <a16:creationId xmlns:a16="http://schemas.microsoft.com/office/drawing/2014/main" id="{202A7CE4-8BFA-BEA9-2FAA-A2897728A471}"/>
              </a:ext>
            </a:extLst>
          </xdr:cNvPr>
          <xdr:cNvSpPr/>
        </xdr:nvSpPr>
        <xdr:spPr>
          <a:xfrm>
            <a:off x="10591799" y="171450"/>
            <a:ext cx="1162051" cy="333375"/>
          </a:xfrm>
          <a:prstGeom prst="snip2DiagRect">
            <a:avLst>
              <a:gd name="adj1" fmla="val 0"/>
              <a:gd name="adj2" fmla="val 5000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100" kern="1200"/>
              <a:t>Close Ribbon</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0</xdr:row>
      <xdr:rowOff>95249</xdr:rowOff>
    </xdr:from>
    <xdr:to>
      <xdr:col>6</xdr:col>
      <xdr:colOff>771524</xdr:colOff>
      <xdr:row>2</xdr:row>
      <xdr:rowOff>123824</xdr:rowOff>
    </xdr:to>
    <xdr:sp macro="" textlink="">
      <xdr:nvSpPr>
        <xdr:cNvPr id="2" name="Rounded Rectangle 1">
          <a:extLst>
            <a:ext uri="{FF2B5EF4-FFF2-40B4-BE49-F238E27FC236}">
              <a16:creationId xmlns:a16="http://schemas.microsoft.com/office/drawing/2014/main" id="{00000000-0008-0000-0100-000002000000}"/>
            </a:ext>
          </a:extLst>
        </xdr:cNvPr>
        <xdr:cNvSpPr/>
      </xdr:nvSpPr>
      <xdr:spPr>
        <a:xfrm>
          <a:off x="66674" y="95249"/>
          <a:ext cx="4848225" cy="4095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1800" b="1" cap="none" spc="0">
              <a:ln w="6600">
                <a:solidFill>
                  <a:schemeClr val="accent2"/>
                </a:solidFill>
                <a:prstDash val="solid"/>
              </a:ln>
              <a:solidFill>
                <a:srgbClr val="FFFFFF"/>
              </a:solidFill>
              <a:effectLst>
                <a:outerShdw dist="38100" dir="2700000" algn="tl" rotWithShape="0">
                  <a:schemeClr val="accent2"/>
                </a:outerShdw>
              </a:effectLst>
              <a:latin typeface="Arial Rounded MT Bold" panose="020F0704030504030204" pitchFamily="34" charset="0"/>
            </a:rPr>
            <a:t>Comparison</a:t>
          </a:r>
          <a:r>
            <a:rPr lang="en-IN" sz="1800" b="1" cap="none" spc="0" baseline="0">
              <a:ln w="6600">
                <a:solidFill>
                  <a:schemeClr val="accent2"/>
                </a:solidFill>
                <a:prstDash val="solid"/>
              </a:ln>
              <a:solidFill>
                <a:srgbClr val="FFFFFF"/>
              </a:solidFill>
              <a:effectLst>
                <a:outerShdw dist="38100" dir="2700000" algn="tl" rotWithShape="0">
                  <a:schemeClr val="accent2"/>
                </a:outerShdw>
              </a:effectLst>
              <a:latin typeface="Arial Rounded MT Bold" panose="020F0704030504030204" pitchFamily="34" charset="0"/>
            </a:rPr>
            <a:t> Report </a:t>
          </a:r>
          <a:r>
            <a:rPr lang="en-IN" sz="2400" b="1" cap="none" spc="0" baseline="0">
              <a:ln w="6600">
                <a:solidFill>
                  <a:schemeClr val="accent2"/>
                </a:solidFill>
                <a:prstDash val="solid"/>
              </a:ln>
              <a:solidFill>
                <a:srgbClr val="FFFFFF"/>
              </a:solidFill>
              <a:effectLst>
                <a:outerShdw dist="38100" dir="2700000" algn="tl" rotWithShape="0">
                  <a:schemeClr val="accent2"/>
                </a:outerShdw>
              </a:effectLst>
              <a:latin typeface="Arial Rounded MT Bold" panose="020F0704030504030204" pitchFamily="34" charset="0"/>
            </a:rPr>
            <a:t>	</a:t>
          </a:r>
          <a:endParaRPr lang="en-IN" sz="1100">
            <a:latin typeface="Arial Rounded MT Bold" panose="020F0704030504030204" pitchFamily="34" charset="0"/>
          </a:endParaRPr>
        </a:p>
      </xdr:txBody>
    </xdr:sp>
    <xdr:clientData/>
  </xdr:twoCellAnchor>
  <xdr:twoCellAnchor>
    <xdr:from>
      <xdr:col>0</xdr:col>
      <xdr:colOff>457200</xdr:colOff>
      <xdr:row>5</xdr:row>
      <xdr:rowOff>19050</xdr:rowOff>
    </xdr:from>
    <xdr:to>
      <xdr:col>5</xdr:col>
      <xdr:colOff>333375</xdr:colOff>
      <xdr:row>16</xdr:row>
      <xdr:rowOff>171449</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542925</xdr:colOff>
      <xdr:row>5</xdr:row>
      <xdr:rowOff>9525</xdr:rowOff>
    </xdr:from>
    <xdr:to>
      <xdr:col>15</xdr:col>
      <xdr:colOff>123825</xdr:colOff>
      <xdr:row>15</xdr:row>
      <xdr:rowOff>9525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46504</xdr:rowOff>
    </xdr:from>
    <xdr:to>
      <xdr:col>21</xdr:col>
      <xdr:colOff>19050</xdr:colOff>
      <xdr:row>38</xdr:row>
      <xdr:rowOff>141754</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857250</xdr:colOff>
      <xdr:row>0</xdr:row>
      <xdr:rowOff>114300</xdr:rowOff>
    </xdr:from>
    <xdr:to>
      <xdr:col>10</xdr:col>
      <xdr:colOff>542925</xdr:colOff>
      <xdr:row>3</xdr:row>
      <xdr:rowOff>19050</xdr:rowOff>
    </xdr:to>
    <xdr:grpSp>
      <xdr:nvGrpSpPr>
        <xdr:cNvPr id="10" name="Group 9">
          <a:extLst>
            <a:ext uri="{FF2B5EF4-FFF2-40B4-BE49-F238E27FC236}">
              <a16:creationId xmlns:a16="http://schemas.microsoft.com/office/drawing/2014/main" id="{C693AFF3-46DE-C061-9B59-E5FB23CEEED5}"/>
            </a:ext>
          </a:extLst>
        </xdr:cNvPr>
        <xdr:cNvGrpSpPr/>
      </xdr:nvGrpSpPr>
      <xdr:grpSpPr>
        <a:xfrm>
          <a:off x="4992221" y="114300"/>
          <a:ext cx="2464733" cy="476250"/>
          <a:chOff x="9286875" y="28575"/>
          <a:chExt cx="2466975" cy="476250"/>
        </a:xfrm>
      </xdr:grpSpPr>
      <xdr:sp macro="[0]!ShowRibbon" textlink="">
        <xdr:nvSpPr>
          <xdr:cNvPr id="8" name="Rectangle: Diagonal Corners Snipped 7">
            <a:extLst>
              <a:ext uri="{FF2B5EF4-FFF2-40B4-BE49-F238E27FC236}">
                <a16:creationId xmlns:a16="http://schemas.microsoft.com/office/drawing/2014/main" id="{586010EE-411C-9C52-24D0-F436E545AF52}"/>
              </a:ext>
            </a:extLst>
          </xdr:cNvPr>
          <xdr:cNvSpPr/>
        </xdr:nvSpPr>
        <xdr:spPr>
          <a:xfrm>
            <a:off x="9286875" y="28575"/>
            <a:ext cx="1295401" cy="304800"/>
          </a:xfrm>
          <a:prstGeom prst="snip2DiagRect">
            <a:avLst>
              <a:gd name="adj1" fmla="val 0"/>
              <a:gd name="adj2" fmla="val 5000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100" kern="1200"/>
              <a:t>Show Ribbon</a:t>
            </a:r>
          </a:p>
        </xdr:txBody>
      </xdr:sp>
      <xdr:sp macro="[0]!HideRibbon" textlink="">
        <xdr:nvSpPr>
          <xdr:cNvPr id="9" name="Rectangle: Diagonal Corners Snipped 8">
            <a:extLst>
              <a:ext uri="{FF2B5EF4-FFF2-40B4-BE49-F238E27FC236}">
                <a16:creationId xmlns:a16="http://schemas.microsoft.com/office/drawing/2014/main" id="{A9F63276-70E5-4771-AFDE-1708D0ABCD57}"/>
              </a:ext>
            </a:extLst>
          </xdr:cNvPr>
          <xdr:cNvSpPr/>
        </xdr:nvSpPr>
        <xdr:spPr>
          <a:xfrm>
            <a:off x="10591799" y="171450"/>
            <a:ext cx="1162051" cy="333375"/>
          </a:xfrm>
          <a:prstGeom prst="snip2DiagRect">
            <a:avLst>
              <a:gd name="adj1" fmla="val 0"/>
              <a:gd name="adj2" fmla="val 50000"/>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100" kern="1200"/>
              <a:t>Close Ribbon</a:t>
            </a:r>
          </a:p>
        </xdr:txBody>
      </xdr:sp>
    </xdr:grpSp>
    <xdr:clientData/>
  </xdr:twoCellAnchor>
  <xdr:twoCellAnchor editAs="oneCell">
    <xdr:from>
      <xdr:col>17</xdr:col>
      <xdr:colOff>9526</xdr:colOff>
      <xdr:row>4</xdr:row>
      <xdr:rowOff>19050</xdr:rowOff>
    </xdr:from>
    <xdr:to>
      <xdr:col>19</xdr:col>
      <xdr:colOff>416860</xdr:colOff>
      <xdr:row>9</xdr:row>
      <xdr:rowOff>47625</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00377281-E7E4-4B12-9007-388F025031D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020551" y="781050"/>
              <a:ext cx="1981200" cy="98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xdr:colOff>
      <xdr:row>9</xdr:row>
      <xdr:rowOff>66676</xdr:rowOff>
    </xdr:from>
    <xdr:to>
      <xdr:col>19</xdr:col>
      <xdr:colOff>426384</xdr:colOff>
      <xdr:row>16</xdr:row>
      <xdr:rowOff>180976</xdr:rowOff>
    </xdr:to>
    <mc:AlternateContent xmlns:mc="http://schemas.openxmlformats.org/markup-compatibility/2006" xmlns:a14="http://schemas.microsoft.com/office/drawing/2010/main">
      <mc:Choice Requires="a14">
        <xdr:graphicFrame macro="">
          <xdr:nvGraphicFramePr>
            <xdr:cNvPr id="13" name="Months (BILL MONTH)">
              <a:extLst>
                <a:ext uri="{FF2B5EF4-FFF2-40B4-BE49-F238E27FC236}">
                  <a16:creationId xmlns:a16="http://schemas.microsoft.com/office/drawing/2014/main" id="{6FFE08CE-F5E5-462D-B191-DA9F9533E25D}"/>
                </a:ext>
              </a:extLst>
            </xdr:cNvPr>
            <xdr:cNvGraphicFramePr/>
          </xdr:nvGraphicFramePr>
          <xdr:xfrm>
            <a:off x="0" y="0"/>
            <a:ext cx="0" cy="0"/>
          </xdr:xfrm>
          <a:graphic>
            <a:graphicData uri="http://schemas.microsoft.com/office/drawing/2010/slicer">
              <sle:slicer xmlns:sle="http://schemas.microsoft.com/office/drawing/2010/slicer" name="Months (BILL MONTH)"/>
            </a:graphicData>
          </a:graphic>
        </xdr:graphicFrame>
      </mc:Choice>
      <mc:Fallback xmlns="">
        <xdr:sp macro="" textlink="">
          <xdr:nvSpPr>
            <xdr:cNvPr id="0" name=""/>
            <xdr:cNvSpPr>
              <a:spLocks noTextEdit="1"/>
            </xdr:cNvSpPr>
          </xdr:nvSpPr>
          <xdr:spPr>
            <a:xfrm>
              <a:off x="12030075" y="1781176"/>
              <a:ext cx="198120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142875</xdr:rowOff>
    </xdr:from>
    <xdr:to>
      <xdr:col>1</xdr:col>
      <xdr:colOff>1428750</xdr:colOff>
      <xdr:row>3</xdr:row>
      <xdr:rowOff>85725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276225" y="142875"/>
          <a:ext cx="1419225" cy="51435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IN" sz="1400" b="1">
              <a:latin typeface="Bahnschrift" panose="020B0502040204020203" pitchFamily="34" charset="0"/>
            </a:rPr>
            <a:t>Back</a:t>
          </a:r>
          <a:r>
            <a:rPr lang="en-IN" sz="1400" b="1" baseline="0">
              <a:latin typeface="Bahnschrift" panose="020B0502040204020203" pitchFamily="34" charset="0"/>
            </a:rPr>
            <a:t> to Graph</a:t>
          </a:r>
          <a:endParaRPr lang="en-IN" sz="1050" b="1">
            <a:latin typeface="Bahnschrif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161925</xdr:colOff>
      <xdr:row>14</xdr:row>
      <xdr:rowOff>152400</xdr:rowOff>
    </xdr:from>
    <xdr:to>
      <xdr:col>19</xdr:col>
      <xdr:colOff>161925</xdr:colOff>
      <xdr:row>28</xdr:row>
      <xdr:rowOff>9525</xdr:rowOff>
    </xdr:to>
    <mc:AlternateContent xmlns:mc="http://schemas.openxmlformats.org/markup-compatibility/2006" xmlns:a14="http://schemas.microsoft.com/office/drawing/2010/main">
      <mc:Choice Requires="a14">
        <xdr:graphicFrame macro="">
          <xdr:nvGraphicFramePr>
            <xdr:cNvPr id="5" name="COMPANY NAME  1">
              <a:extLst>
                <a:ext uri="{FF2B5EF4-FFF2-40B4-BE49-F238E27FC236}">
                  <a16:creationId xmlns:a16="http://schemas.microsoft.com/office/drawing/2014/main" id="{94811000-FCB4-7B5A-3EBB-A6849E31F9DD}"/>
                </a:ext>
              </a:extLst>
            </xdr:cNvPr>
            <xdr:cNvGraphicFramePr/>
          </xdr:nvGraphicFramePr>
          <xdr:xfrm>
            <a:off x="0" y="0"/>
            <a:ext cx="0" cy="0"/>
          </xdr:xfrm>
          <a:graphic>
            <a:graphicData uri="http://schemas.microsoft.com/office/drawing/2010/slicer">
              <sle:slicer xmlns:sle="http://schemas.microsoft.com/office/drawing/2010/slicer" name="COMPANY NAME  1"/>
            </a:graphicData>
          </a:graphic>
        </xdr:graphicFrame>
      </mc:Choice>
      <mc:Fallback xmlns="">
        <xdr:sp macro="" textlink="">
          <xdr:nvSpPr>
            <xdr:cNvPr id="0" name=""/>
            <xdr:cNvSpPr>
              <a:spLocks noTextEdit="1"/>
            </xdr:cNvSpPr>
          </xdr:nvSpPr>
          <xdr:spPr>
            <a:xfrm>
              <a:off x="16192500" y="2819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123825</xdr:colOff>
      <xdr:row>1</xdr:row>
      <xdr:rowOff>57150</xdr:rowOff>
    </xdr:from>
    <xdr:to>
      <xdr:col>19</xdr:col>
      <xdr:colOff>123825</xdr:colOff>
      <xdr:row>14</xdr:row>
      <xdr:rowOff>104775</xdr:rowOff>
    </xdr:to>
    <mc:AlternateContent xmlns:mc="http://schemas.openxmlformats.org/markup-compatibility/2006" xmlns:a14="http://schemas.microsoft.com/office/drawing/2010/main">
      <mc:Choice Requires="a14">
        <xdr:graphicFrame macro="">
          <xdr:nvGraphicFramePr>
            <xdr:cNvPr id="6" name="VENDOR NAME">
              <a:extLst>
                <a:ext uri="{FF2B5EF4-FFF2-40B4-BE49-F238E27FC236}">
                  <a16:creationId xmlns:a16="http://schemas.microsoft.com/office/drawing/2014/main" id="{5376AF45-31CA-4250-0EAA-D1542692E922}"/>
                </a:ext>
              </a:extLst>
            </xdr:cNvPr>
            <xdr:cNvGraphicFramePr/>
          </xdr:nvGraphicFramePr>
          <xdr:xfrm>
            <a:off x="0" y="0"/>
            <a:ext cx="0" cy="0"/>
          </xdr:xfrm>
          <a:graphic>
            <a:graphicData uri="http://schemas.microsoft.com/office/drawing/2010/slicer">
              <sle:slicer xmlns:sle="http://schemas.microsoft.com/office/drawing/2010/slicer" name="VENDOR NAME"/>
            </a:graphicData>
          </a:graphic>
        </xdr:graphicFrame>
      </mc:Choice>
      <mc:Fallback xmlns="">
        <xdr:sp macro="" textlink="">
          <xdr:nvSpPr>
            <xdr:cNvPr id="0" name=""/>
            <xdr:cNvSpPr>
              <a:spLocks noTextEdit="1"/>
            </xdr:cNvSpPr>
          </xdr:nvSpPr>
          <xdr:spPr>
            <a:xfrm>
              <a:off x="16154400" y="247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067.913924652777" createdVersion="8" refreshedVersion="8" minRefreshableVersion="3" recordCount="7930" xr:uid="{00000000-000A-0000-FFFF-FFFF08000000}">
  <cacheSource type="worksheet">
    <worksheetSource ref="A1:M1048576" sheet="Data"/>
  </cacheSource>
  <cacheFields count="16">
    <cacheField name="BILL MONTH" numFmtId="0">
      <sharedItems containsNonDate="0" containsDate="1" containsString="0" containsBlank="1" minDate="2023-01-01T00:00:00" maxDate="2025-12-02T00:00:00" count="51">
        <d v="2023-01-01T00:00:00"/>
        <d v="2023-01-03T00:00:00"/>
        <d v="2023-02-01T00:00:00"/>
        <d v="2023-02-23T00:00:00"/>
        <d v="2023-03-01T00:00:00"/>
        <d v="2023-03-07T00:00:00"/>
        <d v="2023-03-23T00:00:00"/>
        <d v="2023-03-31T00:00:00"/>
        <d v="2023-04-01T00:00:00"/>
        <d v="2023-04-23T00:00:00"/>
        <d v="2023-05-01T00:00:00"/>
        <d v="2023-05-23T00:00:00"/>
        <d v="2023-06-01T00:00:00"/>
        <d v="2023-06-23T00:00:00"/>
        <d v="2023-06-30T00:00:00"/>
        <d v="2023-07-01T00:00:00"/>
        <d v="2023-07-23T00:00:00"/>
        <d v="2023-08-01T00:00:00"/>
        <d v="2023-08-30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2-28T00:00:00"/>
        <d v="2025-03-01T00:00:00"/>
        <d v="2025-04-01T00:00:00"/>
        <d v="2025-05-01T00:00:00"/>
        <d v="2025-06-01T00:00:00"/>
        <d v="2025-07-01T00:00:00"/>
        <d v="2025-08-01T00:00:00"/>
        <d v="2025-09-01T00:00:00"/>
        <d v="2025-10-01T00:00:00"/>
        <d v="2025-04-03T00:00:00"/>
        <d v="2025-06-03T00:00:00"/>
        <d v="2025-11-01T00:00:00"/>
        <d v="2025-12-01T00:00:00"/>
        <m/>
      </sharedItems>
      <fieldGroup par="15"/>
    </cacheField>
    <cacheField name="COMPANY NAME " numFmtId="0">
      <sharedItems containsBlank="1" count="65">
        <s v="BluePeak Ventures Pvt Ltd"/>
        <s v="Nexora Digital Labs LLP"/>
        <s v="UrbanNest Holdings Pvt Ltd"/>
        <s v="Silverline Tech Solutions LLP"/>
        <s v="ZenithWave Media Pvt Ltd"/>
        <s v="BrightPath Consulting LLP"/>
        <s v="OrbitEdge Technologies Pvt Ltd"/>
        <s v="CrimsonOak Industries LLP"/>
        <s v="VertexNova Solutions Pvt Ltd"/>
        <s v="Skylark Innovations LLP"/>
        <s v="PrimeAxis Global Pvt Ltd"/>
        <s v="GreenBridge Enterprises LLP"/>
        <s v="AlphaMint Ventures Pvt Ltd"/>
        <s v="NovaSphere Consulting LLP"/>
        <s v="SwiftCore Systems Pvt Ltd"/>
        <s v="IronClad Logistics LLP"/>
        <s v="MapleStone Realty Pvt Ltd"/>
        <s v="QuantumRise Technologies LLP"/>
        <s v="GoldenArc Hospitality Pvt Ltd"/>
        <s v="ElevateX Marketing LLP"/>
        <s v="FusionGrid Energy Pvt Ltd"/>
        <s v="HorizonCraft Solutions LLP"/>
        <s v="TerraNova Infrastructure Pvt Ltd"/>
        <s v="PulsePoint Analytics LLP"/>
        <s v="SapphireEdge Retail Pvt Ltd"/>
        <s v="CloudVista IT Services LLP"/>
        <s v="RedCrest Capital Pvt Ltd"/>
        <s v="OakField Agro Industries LLP"/>
        <s v="MetroMinds Consulting Pvt Ltd"/>
        <s v="Starline Ventures LLP"/>
        <m/>
        <e v="#N/A" u="1"/>
        <s v="Anand Finhouse Consulting LLP" u="1"/>
        <s v="ITech Series Pvt Ltd" u="1"/>
        <s v="Janta Dry Cleaners LLP" u="1"/>
        <s v="Kings Car Care LLP" u="1"/>
        <s v="Kings Digital Media PVT LTD" u="1"/>
        <s v="Kings Foodtech Pvt Ltd" u="1"/>
        <s v="Kings Office Spaces LLP" u="1"/>
        <s v="Kings Research Pvt Ltd" u="1"/>
        <s v="Kings Restaurant LLP " u="1"/>
        <s v="ODM Digital LLP" u="1"/>
        <s v="On Direct Marketing Services LLP" u="1"/>
        <s v="On Dot Media India Pvt Ltd" u="1"/>
        <s v="XDBS Private Limited" u="1"/>
        <s v="Noor Luxe Homes PVT LTD" u="1"/>
        <s v="Kingscraft Online Brands PVT LTD" u="1"/>
        <s v="Medium Raw Hospitality PVT LTD " u="1"/>
        <s v="Qualead Technology Services LLP" u="1"/>
        <s v="Xponential Kings Technologies PVT LTD" u="1"/>
        <s v="Kingscraft Aviation PVT LTD" u="1"/>
        <s v="KINGSCRAFT ESTATE MANAGEMENT LLP" u="1"/>
        <s v="Black Cab Transport LLP" u="1"/>
        <s v="Fyyre Dining Hospitality LLP" u="1"/>
        <s v="Kingscraft Pulishing House  LLP" u="1"/>
        <s v="Kingscraft Spirit Project LLP" u="1"/>
        <s v="Kings Property Management LLP" u="1"/>
        <s v="Kings Realty Management LLP" u="1"/>
        <s v="Kingscraft Hospitality Holding LLP" u="1"/>
        <s v="Kingscraft Spirits Project LLP" u="1"/>
        <s v="Kings Publishing House LLP" u="1"/>
        <s v="Medium Raw Hospitality PVT LTD" u="1"/>
        <s v="Platinum Square MSEB Expenses" u="1"/>
        <s v="Belmondo MSEB Expenses" u="1"/>
        <s v="Marvel Sangria MSEB Expenses" u="1"/>
      </sharedItems>
    </cacheField>
    <cacheField name="VENDOR NAME" numFmtId="0">
      <sharedItems containsBlank="1" count="309">
        <s v="SilverOak Traders"/>
        <s v="BlueLine Enterprises"/>
        <s v="MetroBuild Solutions"/>
        <s v="UrbanCore Services"/>
        <s v="PrimeEdge Suppliers"/>
        <s v="NovaTech Engineering"/>
        <s v="GreenField Agencies"/>
        <s v="Apex Facility Services"/>
        <s v="SkyHigh Utilities"/>
        <s v="BrightStar Vendors"/>
        <s v="EliteWave Solutions"/>
        <s v="SecurePlus Services"/>
        <s v="GoldenBridge Traders"/>
        <s v="RapidServe Enterprises"/>
        <s v="AlphaOne Suppliers"/>
        <s v="Zenith Infra Services"/>
        <s v="CrystalClear Maintenance"/>
        <s v="Falcon Industrial Services"/>
        <s v="CityWide Traders"/>
        <s v="PowerGrid Electricals"/>
        <s v="OmniTech Solutions"/>
        <s v="EverTrust Vendors"/>
        <s v="TrueValue Enterprises"/>
        <s v="SmartCare Facility Services"/>
        <s v="QuickFix Maintenance Co."/>
        <s v="GlobalLink Traders"/>
        <s v="United Infra Projects"/>
        <s v="FreshFlow Utilities"/>
        <s v="Pioneer Industrial Works"/>
        <e v="#N/A"/>
        <s v="SwiftServe Vendors"/>
        <s v="RoyalEdge Enterprises"/>
        <s v="Reliable Source Suppliers"/>
        <s v="Dynamic Electrical Works"/>
        <m/>
        <s v="UrbanPlus Enterprises" u="1"/>
        <s v="Kings Restaurants LLP " u="1"/>
        <s v="Maple Solutions" u="1"/>
        <s v="Petty Cash" u="1"/>
        <s v="Shree Datta Hospitality Catering Services " u="1"/>
        <s v="Sumant Technotrade" u="1"/>
        <s v="Suryodaya Enterprises " u="1"/>
        <s v="Villa One MSEB" u="1"/>
        <s v="Airtel" u="1"/>
        <s v="Gallant Security Force" u="1"/>
        <s v="Master FMS PVT LTD" u="1"/>
        <s v="Picatype Systems PVT LTD " u="1"/>
        <s v="P-One Inftrastructure Pvt Ltd " u="1"/>
        <s v="Gallant Security Force " u="1"/>
        <s v="Ruper Lifestyle &amp; Facilities Services " u="1"/>
        <s v="Alliance Zone" u="1"/>
        <s v="Anubhooti Infra-Sol" u="1"/>
        <s v="Carpet &amp; Wallpaper House" u="1"/>
        <s v="Dream Modular Pro" u="1"/>
        <s v="J &amp; J Solutions" u="1"/>
        <s v="M D Enterprises" u="1"/>
        <s v="Marco Secure Solutions PVT LTD" u="1"/>
        <s v="Novateur Electrical &amp; Digital Systems PVT LTD" u="1"/>
        <s v="Petty Cash " u="1"/>
        <s v="Propcare Facilities Management Pvt Ltd" u="1"/>
        <s v="Sadhguru Glass &amp; Aluminium Work" u="1"/>
        <s v="Servicool PVT LTD" u="1"/>
        <s v="Shakun Tiles And Sanitation PVT LTD" u="1"/>
        <s v="Shyamlal J Agarwal" u="1"/>
        <s v="Sunder Furnitures" u="1"/>
        <s v="Surya Fire Safety Enterprises" u="1"/>
        <s v="Testcal Combustion Systems" u="1"/>
        <s v="Umesh Enterprises" u="1"/>
        <s v="Veebha Beverages PVT LTD" u="1"/>
        <s v="Eventomaniaa" u="1"/>
        <s v="Face Entertainment" u="1"/>
        <s v="Frontfoot Sports Management Pvt Ltd" u="1"/>
        <s v="Kasha Kakes Pvt Ltd" u="1"/>
        <s v="Shree Datta Catering Services " u="1"/>
        <s v="Balaji Plywood &amp; Hardware " u="1"/>
        <s v="C Dot System Pvt Ltd" u="1"/>
        <s v="Power Technics Infosolutions Pvt Ltd" u="1"/>
        <s v="S2S Technologies PVT LTD" u="1"/>
        <s v="Anand Desai " u="1"/>
        <s v="Bagla Industries PVT LTD" u="1"/>
        <s v="Gunjan Kadakia " u="1"/>
        <s v="Highlink Facility Management Services Pvt Ltd " u="1"/>
        <s v="Huma Kadakia " u="1"/>
        <s v="Ramnarayan Behati " u="1"/>
        <s v="Umesh Enterprises " u="1"/>
        <s v="Veebha Beverages Pvt Ltd " u="1"/>
        <s v="Cheryline Fernandes" u="1"/>
        <s v="Fariyas Resort" u="1"/>
        <s v="Novex communications Pvt Ltd" u="1"/>
        <s v="Sandeep shirole" u="1"/>
        <s v="Taheri Saifuddin Gaee" u="1"/>
        <s v=" Oriental Enterprises" u="1"/>
        <s v="Anil Sahajwani" u="1"/>
        <s v="Bharatkumar Rajaram Bhutada " u="1"/>
        <s v="Lodha Belmondo MSEB" u="1"/>
        <s v="Lodha Belmondo WIFI" u="1"/>
        <s v="Marvel Sangria MSEB Expenses" u="1"/>
        <s v="Mohan Gidwani" u="1"/>
        <s v="Pankaj Patel" u="1"/>
        <s v="Platinum Square MSEB Expenses" u="1"/>
        <s v="Pravin Sahajwani" u="1"/>
        <s v="Rahul Kukreja" u="1"/>
        <s v="Ravinder Sahajwani" u="1"/>
        <s v="Realtors Estate Consultants" u="1"/>
        <s v="Vodafone " u="1"/>
        <s v="Waterfrount Guesthouse Gas Unique" u="1"/>
        <s v="Waterfrount Guesthouse MSEB" u="1"/>
        <s v="Waterfrount Guesthouse WIFI" u="1"/>
        <s v="Amit Bhayani" u="1"/>
        <s v="Bharti Airtel Ltd" u="1"/>
        <s v="AGM Enterprises" u="1"/>
        <s v="Checkmate Security Solution" u="1"/>
        <s v="Creative Seating Systems" u="1"/>
        <s v="Global Business Machines" u="1"/>
        <s v="Invent System" u="1"/>
        <s v="Laxmi Kitchen Equipments" u="1"/>
        <s v="M M Decorators" u="1"/>
        <s v="Prince Enterprises" u="1"/>
        <s v="Vijay Sales (India) PVT LTD" u="1"/>
        <s v="WelkinHawk IT Solutions PVT LTD" u="1"/>
        <s v="Corp ONE Promotional Clothing " u="1"/>
        <s v="Gunjan Kadakia" u="1"/>
        <s v="Huma Kadakia" u="1"/>
        <s v="Invent System " u="1"/>
        <s v="Bisleri International Pvt Ltd" u="1"/>
        <s v="Janta Dry Cleaners LLP" u="1"/>
        <s v="Carrier Midea India PVT LTD" u="1"/>
        <s v="Euronics Industries PVT LTD" u="1"/>
        <s v="Paras Electronics" u="1"/>
        <s v="Reva Enterprises" u="1"/>
        <s v="Tukararam Devidas Biradar " u="1"/>
        <s v="Two Brother Incorporation" u="1"/>
        <s v="Design D Space" u="1"/>
        <s v="Anand Desai" u="1"/>
        <s v="Frontfoot Sports Management PVT LTD " u="1"/>
        <s v="Kothari Auto Link PVT LTD " u="1"/>
        <s v="Kiyomi" u="1"/>
        <s v="Trendz Furniture " u="1"/>
        <s v="Welcome Plywood &amp; Hardware" u="1"/>
        <s v="PLATINUM SQUARE PREMISES CO-OPERATIVE SOCIETY LTD" u="1"/>
        <s v="Sumant Technotrade " u="1"/>
        <s v="Secure Chemicals" u="1"/>
        <s v="Aaradhya Chairs" u="1"/>
        <s v="Anjali Enterprises " u="1"/>
        <s v="Flyban International" u="1"/>
        <s v="Hicare Services PVT LTD" u="1"/>
        <s v="Nabar Communication and office Automation Products Pvt .LTD" u="1"/>
        <s v="Omkar Outsourcing PVT LTD " u="1"/>
        <s v="Shree Kush Machinery &amp; Spares " u="1"/>
        <s v="SSPM" u="1"/>
        <s v="Parveen Fleets PVT LTD" u="1"/>
        <s v="Dr. Pankaj V Patel " u="1"/>
        <s v="Gajanan Chairs" u="1"/>
        <s v="Prasad Boob" u="1"/>
        <s v="Sharad Stores" u="1"/>
        <s v="The Mundhwa Project" u="1"/>
        <s v="Anjali Enterprises" u="1"/>
        <s v="Khushabu Enterprises" u="1"/>
        <s v="Maharashtra Electronics Corporation" u="1"/>
        <s v="Meraki Solutions" u="1"/>
        <s v="Raj Electricals 2022-2023" u="1"/>
        <s v="Shree Ram Air-Tech" u="1"/>
        <s v="Kings Food Tech PVT LTD" u="1"/>
        <s v="GRAPHIC 9" u="1"/>
        <s v="VRF AIRCON PVT LTD" u="1"/>
        <s v="A K Gupta Contractor" u="1"/>
        <s v="Flamingo Hardware And Tools" u="1"/>
        <s v="Shree Kush Machinery &amp; Spares" u="1"/>
        <s v="SK AK Sofa" u="1"/>
        <s v="Summit Arts" u="1"/>
        <s v="Carrier Airconditioning And Refrigeration LTD" u="1"/>
        <s v="Durga Enterprises " u="1"/>
        <s v="Amar Aluminium &amp;Glass" u="1"/>
        <s v="Balaji Plywood &amp; Hardware" u="1"/>
        <s v="Durga Enterprises" u="1"/>
        <s v="Shahjad Shukrullah Khan" u="1"/>
        <s v="Shreeyash Enterprises" u="1"/>
        <s v="Shri Sadguru Enterprises" u="1"/>
        <s v="Anil Sahajwani " u="1"/>
        <s v="Mohan Gidwani " u="1"/>
        <s v="Shahjad Shukrullah Khan " u="1"/>
        <s v="SM SURGICALS " u="1"/>
        <s v="Tejwaney Brother " u="1"/>
        <s v="Asha Enterprise " u="1"/>
        <s v="R. G. A. Electricals" u="1"/>
        <s v="Singh Sofa " u="1"/>
        <s v="Vardai" u="1"/>
        <s v="World Glass &amp; Aluminium" u="1"/>
        <s v="Creative Seating Systems " u="1"/>
        <s v="KHU Technologies" u="1"/>
        <s v="Cubicle World" u="1"/>
        <s v="JV Electricals" u="1"/>
        <s v="Sandeep Shirole " u="1"/>
        <s v="Whitehills Interior Limited" u="1"/>
        <s v="Mrs.Kshirsagar Sindhu Tukaram" u="1"/>
        <s v="Shree Ganesh Glasses" u="1"/>
        <s v="Allied Travel" u="1"/>
        <s v="Daikin Airconditioning India PVT LTD" u="1"/>
        <s v="Office Cab Innova (MH 12 KY 7429)" u="1"/>
        <s v="S.S. Kitchen" u="1"/>
        <s v="Shree Raghvendra Hospitality Services" u="1"/>
        <s v="SAS Technology" u="1"/>
        <s v="Firoz Khan Shamsher Khan" u="1"/>
        <s v="Gigaspeed Networks" u="1"/>
        <s v="StayBirds Hotels And Apartments LLP" u="1"/>
        <s v="Amazon.in" u="1"/>
        <s v="GNR Solutions PVT LTD" u="1"/>
        <s v="Indian Fire Fighting Solution" u="1"/>
        <s v="Mr. Akbar Khan H. Indrapurwalla" u="1"/>
        <s v="Mrs. Iffat Akbar Khan IndraPurwalla" u="1"/>
        <s v="Tejas Sunil Mulekar" u="1"/>
        <s v="Raos Multi Services " u="1"/>
        <s v="Reliance Retail Limited" u="1"/>
        <s v="Reliance Retail Limited " u="1"/>
        <s v="Sanjivani Haspital Furniture" u="1"/>
        <s v="inext (RAHUL PHARMA DISTRIBUTORS)" u="1"/>
        <s v="Corvids India" u="1"/>
        <s v="Mataji Light House" u="1"/>
        <s v="Arihant Communication" u="1"/>
        <s v="Maks Automotive PVT LTD" u="1"/>
        <s v="Mobitech Creations PVT LTD" u="1"/>
        <s v="Navin Kumar" u="1"/>
        <s v="New Bombay Motors" u="1"/>
        <s v="Amit Bhayani " u="1"/>
        <s v="Syamlal J Agarwal " u="1"/>
        <s v="Nebbu Lal" u="1"/>
        <s v="Dhanlakshmi Interior And Décor" u="1"/>
        <s v="Microsony" u="1"/>
        <s v="Shiv Enterprises" u="1"/>
        <s v="Shri Siddhivinayak Tours &amp; Travels" u="1"/>
        <s v="Pure H2O Systems" u="1"/>
        <s v="Shree Swami Samarth Fire Services" u="1"/>
        <s v="Dream Interio " u="1"/>
        <s v="Gilt Club" u="1"/>
        <s v="Lifestyle International PVT LTD" u="1"/>
        <s v="Mr. Rahul H. Kuckreja" u="1"/>
        <s v="MSEDCL" u="1"/>
        <s v="Sai Snacks Center" u="1"/>
        <s v="Ruper Lifestyle &amp; Facilities Services" u="1"/>
        <s v="Omkar Outsourcing PVT LTD" u="1"/>
        <s v="Dream Interio" u="1"/>
        <s v="B. U. Bhandari Auto Lines PVT LTD" u="1"/>
        <s v="Trophy House" u="1"/>
        <s v="Unique Central Piped Gases Pvt Ltd" u="1"/>
        <s v="Belmondo MSEB Expenses" u="1"/>
        <s v="BSNL" u="1"/>
        <s v="Raos Multi Services" u="1"/>
        <s v="Vodafone" u="1"/>
        <s v="Shree Shivanjali Travel Solution PVT LTD" u="1"/>
        <s v="Oriental Enterprises" u="1"/>
        <s v="Great Fire Safety Solutions" u="1"/>
        <s v="Neelkamal Furniture" u="1"/>
        <s v="Lifestyle Interior LLP" u="1"/>
        <s v="Girish V. Sonawane " u="1"/>
        <s v="Avion Systems" u="1"/>
        <s v="Kings Restaurants LLP" u="1"/>
        <s v="Kolte Enterprises" u="1"/>
        <s v="Picatype Systems PVT LTD" u="1"/>
        <s v="Shree Datta Hospitality Catering Services" u="1"/>
        <s v="Suryodaya Enterprises" u="1"/>
        <s v="Trida-Pure Veg Treat " u="1"/>
        <s v="Star Glass House" u="1"/>
        <s v="Elite Cable Corporation" u="1"/>
        <s v="Divinebeam Power Solution PVT LTD" u="1"/>
        <s v="Rajdeep Floriculture PVT LTD" u="1"/>
        <s v="Ankush Fire Safety Enterprises" u="1"/>
        <s v="Faisal Galss And Hardware" u="1"/>
        <s v="Khushbu Enterprises" u="1"/>
        <s v="Carrier Midea PVT LTD" u="1"/>
        <s v="Kings Car Care LLP" u="1"/>
        <s v="Security Manpower Expenses" u="1"/>
        <s v="Dev Enterprises" u="1"/>
        <s v="Imperial Services" u="1"/>
        <s v="Hommingo" u="1"/>
        <s v="Inext Innovations PVT LTD" u="1"/>
        <s v="Vijay Sales India PVT LTD" u="1"/>
        <s v="S. S. Enterprises" u="1"/>
        <s v="Kothari Auto Link PVT LTD" u="1"/>
        <s v="ONE SOLUTION" u="1"/>
        <s v="Flame Aid Fire Services" u="1"/>
        <s v="Bhavya Distributors" u="1"/>
        <s v="MSEDCL-170051238683" u="1"/>
        <s v="MSEDCL-170003680871" u="1"/>
        <s v="MSEDCL-181643572952" u="1"/>
        <s v="MSEDCL-170524367869" u="1"/>
        <s v="Arihant Communication " u="1"/>
        <s v="StayBird Hotels And Apartments LLP" u="1"/>
        <s v="Parveen Fleet PVT LTD" u="1"/>
        <s v="MSEDCL-170039092830" u="1"/>
        <s v="MSEDCL-170746973481" u="1"/>
        <s v="MSEDCL-170054978211" u="1"/>
        <s v="MSEDCL-160231936359" u="1"/>
        <s v="MSEDCL-160231936324" u="1"/>
        <s v="MSEDCL-160231936570" u="1"/>
        <s v="MSEDCL-160231936588" u="1"/>
        <s v="MSEDCL-160231936561" u="1"/>
        <s v="MSEDCL-160231936553" u="1"/>
        <s v="MSEDCL-160231936308" u="1"/>
        <s v="MSEDCL-160231936219" u="1"/>
        <s v="MSEDCL-160231936171" u="1"/>
        <s v="Carrier Midea India Private Limited" u="1"/>
        <s v="Marks Automotive Pvt Ltd." u="1"/>
        <s v="Novateur Electrical &amp; Digital System Private Limited" u="1"/>
        <s v="inext" u="1"/>
        <s v="Apple India Private Limited" u="1"/>
        <s v="iVenus" u="1"/>
        <s v="Anil Vasantrao Mackey HUF" u="1"/>
        <s v="Grow Optima India Pvt Ltd" u="1"/>
        <s v="Mr.Ramnarayan Behati " u="1"/>
      </sharedItems>
    </cacheField>
    <cacheField name="Expenses Type" numFmtId="0">
      <sharedItems containsBlank="1" containsMixedTypes="1" containsNumber="1" containsInteger="1" minValue="1864" maxValue="1864" count="32">
        <s v="Internet &amp; Broadband Charges"/>
        <s v="Software Subscription Fees"/>
        <s v="Staff Training Expenses"/>
        <s v="Office Cleaning Charges"/>
        <s v="Courier &amp; Delivery Charges"/>
        <s v="Fuel Expenses"/>
        <s v="Generator Fuel Charges"/>
        <s v="Building Repair &amp; Maintenance"/>
        <s v="Plumbing Repair Expenses"/>
        <s v="Electrical Repair Expenses"/>
        <s v="Pest Control Services"/>
        <s v="CCTV Maintenance Charges"/>
        <s v="Security System AMC"/>
        <s v="Laptop Repair &amp; Maintenance"/>
        <s v="Server Hosting Charges"/>
        <s v="Cloud Storage Subscription"/>
        <s v="Travel &amp; Conveyance Expenses"/>
        <s v="Client Entertainment Expenses"/>
        <s v="Office Furniture Purchase"/>
        <s v="Pantry Supplies Expenses"/>
        <s v="Drinking Water Supply Charges"/>
        <s v="Air Conditioner Repair"/>
        <s v="Fire Safety Equipment Maintenance"/>
        <s v="Insurance Premium Expenses"/>
        <s v="Professional Consultancy Fees"/>
        <s v="Audit &amp; Legal Fees"/>
        <s v="Recruitment Charges"/>
        <s v="Event &amp; Marketing Expenses"/>
        <s v="Vehicle Insurance Charges"/>
        <e v="#N/A"/>
        <m/>
        <n v="1864" u="1"/>
      </sharedItems>
    </cacheField>
    <cacheField name="Office No" numFmtId="0">
      <sharedItems containsBlank="1" containsMixedTypes="1" containsNumber="1" containsInteger="1" minValue="0" maxValue="1301"/>
    </cacheField>
    <cacheField name="BILL DATE" numFmtId="0">
      <sharedItems containsDate="1" containsBlank="1" containsMixedTypes="1" minDate="2004-12-17T00:00:00" maxDate="2026-01-14T00:00:00"/>
    </cacheField>
    <cacheField name="BILL NO" numFmtId="0">
      <sharedItems containsDate="1" containsBlank="1" containsMixedTypes="1" minDate="1899-12-31T04:01:03" maxDate="1900-01-09T04:19:06"/>
    </cacheField>
    <cacheField name="Order Bill VALUE" numFmtId="0">
      <sharedItems containsString="0" containsBlank="1" containsNumber="1" minValue="-24386.1" maxValue="3561989"/>
    </cacheField>
    <cacheField name="Consu. Bill VALUE" numFmtId="0">
      <sharedItems containsString="0" containsBlank="1" containsNumber="1" minValue="-95" maxValue="3561989"/>
    </cacheField>
    <cacheField name="Remark" numFmtId="0">
      <sharedItems containsBlank="1" containsMixedTypes="1" containsNumber="1" containsInteger="1" minValue="0" maxValue="317541"/>
    </cacheField>
    <cacheField name="Quarter / Year" numFmtId="0">
      <sharedItems containsBlank="1"/>
    </cacheField>
    <cacheField name="Quarter" numFmtId="0">
      <sharedItems containsBlank="1" count="5">
        <s v="Q4"/>
        <s v="Q1"/>
        <s v="Q2"/>
        <s v="Q3"/>
        <m/>
      </sharedItems>
    </cacheField>
    <cacheField name="Year" numFmtId="0">
      <sharedItems containsBlank="1" count="6">
        <s v="2022"/>
        <s v="2023"/>
        <s v="2024"/>
        <s v="2025"/>
        <m/>
        <s v="1899" u="1"/>
      </sharedItems>
    </cacheField>
    <cacheField name="Months (BILL MONTH)" numFmtId="0" databaseField="0">
      <fieldGroup base="0">
        <rangePr groupBy="months" startDate="2023-01-01T00:00:00" endDate="2025-12-02T00:00:00"/>
        <groupItems count="14">
          <s v="&lt;01-01-2023"/>
          <s v="Jan"/>
          <s v="Feb"/>
          <s v="Mar"/>
          <s v="Apr"/>
          <s v="May"/>
          <s v="Jun"/>
          <s v="Jul"/>
          <s v="Aug"/>
          <s v="Sep"/>
          <s v="Oct"/>
          <s v="Nov"/>
          <s v="Dec"/>
          <s v="&gt;02-12-2025"/>
        </groupItems>
      </fieldGroup>
    </cacheField>
    <cacheField name="Quarters (BILL MONTH)" numFmtId="0" databaseField="0">
      <fieldGroup base="0">
        <rangePr groupBy="quarters" startDate="2023-01-01T00:00:00" endDate="2025-12-02T00:00:00"/>
        <groupItems count="6">
          <s v="&lt;01-01-2023"/>
          <s v="Qtr1"/>
          <s v="Qtr2"/>
          <s v="Qtr3"/>
          <s v="Qtr4"/>
          <s v="&gt;02-12-2025"/>
        </groupItems>
      </fieldGroup>
    </cacheField>
    <cacheField name="Years (BILL MONTH)" numFmtId="0" databaseField="0">
      <fieldGroup base="0">
        <rangePr groupBy="years" startDate="2023-01-01T00:00:00" endDate="2025-12-02T00:00:00"/>
        <groupItems count="5">
          <s v="&lt;01-01-2023"/>
          <s v="2023"/>
          <s v="2024"/>
          <s v="2025"/>
          <s v="&gt;02-12-2025"/>
        </groupItems>
      </fieldGroup>
    </cacheField>
  </cacheFields>
  <extLst>
    <ext xmlns:x14="http://schemas.microsoft.com/office/spreadsheetml/2009/9/main" uri="{725AE2AE-9491-48be-B2B4-4EB974FC3084}">
      <x14:pivotCacheDefinition pivotCacheId="17622968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30">
  <r>
    <x v="0"/>
    <x v="0"/>
    <x v="0"/>
    <x v="0"/>
    <n v="0"/>
    <d v="2023-01-31T00:00:00"/>
    <s v="KRL/22-23/248"/>
    <n v="2660"/>
    <n v="2660"/>
    <m/>
    <s v="Q4 2022"/>
    <x v="0"/>
    <x v="0"/>
  </r>
  <r>
    <x v="0"/>
    <x v="0"/>
    <x v="1"/>
    <x v="1"/>
    <n v="0"/>
    <d v="2023-01-27T00:00:00"/>
    <s v="MS/0815/22-23"/>
    <n v="4558"/>
    <n v="4558"/>
    <m/>
    <s v="Q4 2022"/>
    <x v="0"/>
    <x v="0"/>
  </r>
  <r>
    <x v="0"/>
    <x v="0"/>
    <x v="1"/>
    <x v="1"/>
    <n v="0"/>
    <d v="2023-01-27T00:00:00"/>
    <s v="MS/0817/22-23"/>
    <n v="228"/>
    <n v="228"/>
    <m/>
    <s v="Q4 2022"/>
    <x v="0"/>
    <x v="0"/>
  </r>
  <r>
    <x v="0"/>
    <x v="0"/>
    <x v="1"/>
    <x v="2"/>
    <n v="0"/>
    <d v="2023-01-27T00:00:00"/>
    <s v="MS/0816/22-23"/>
    <n v="12364"/>
    <n v="12364"/>
    <m/>
    <s v="Q4 2022"/>
    <x v="0"/>
    <x v="0"/>
  </r>
  <r>
    <x v="0"/>
    <x v="0"/>
    <x v="2"/>
    <x v="3"/>
    <n v="0"/>
    <d v="2023-01-31T00:00:00"/>
    <n v="10"/>
    <n v="2984"/>
    <n v="2984"/>
    <m/>
    <s v="Q4 2022"/>
    <x v="0"/>
    <x v="0"/>
  </r>
  <r>
    <x v="0"/>
    <x v="0"/>
    <x v="3"/>
    <x v="4"/>
    <n v="0"/>
    <d v="2023-01-31T00:00:00"/>
    <s v="D/ 22-23GST-224"/>
    <n v="9325"/>
    <n v="9325"/>
    <m/>
    <s v="Q4 2022"/>
    <x v="0"/>
    <x v="0"/>
  </r>
  <r>
    <x v="0"/>
    <x v="0"/>
    <x v="4"/>
    <x v="5"/>
    <n v="0"/>
    <d v="2023-01-25T00:00:00"/>
    <n v="980"/>
    <n v="10638"/>
    <n v="10638"/>
    <m/>
    <s v="Q4 2022"/>
    <x v="0"/>
    <x v="0"/>
  </r>
  <r>
    <x v="0"/>
    <x v="0"/>
    <x v="4"/>
    <x v="6"/>
    <n v="0"/>
    <d v="2023-01-25T00:00:00"/>
    <n v="981"/>
    <n v="2700"/>
    <n v="2700"/>
    <m/>
    <s v="Q4 2022"/>
    <x v="0"/>
    <x v="0"/>
  </r>
  <r>
    <x v="0"/>
    <x v="0"/>
    <x v="5"/>
    <x v="7"/>
    <n v="0"/>
    <d v="2023-01-31T00:00:00"/>
    <n v="1322"/>
    <n v="1575"/>
    <n v="1575"/>
    <m/>
    <s v="Q4 2022"/>
    <x v="0"/>
    <x v="0"/>
  </r>
  <r>
    <x v="0"/>
    <x v="0"/>
    <x v="6"/>
    <x v="8"/>
    <n v="0"/>
    <d v="2023-02-04T00:00:00"/>
    <s v="000001849728553'"/>
    <n v="39850"/>
    <n v="39850"/>
    <m/>
    <s v="Q4 2022"/>
    <x v="0"/>
    <x v="0"/>
  </r>
  <r>
    <x v="0"/>
    <x v="1"/>
    <x v="7"/>
    <x v="9"/>
    <n v="102"/>
    <d v="2023-02-09T00:00:00"/>
    <s v="BM23271017294777"/>
    <n v="824"/>
    <n v="824"/>
    <m/>
    <s v="Q4 2022"/>
    <x v="0"/>
    <x v="0"/>
  </r>
  <r>
    <x v="0"/>
    <x v="1"/>
    <x v="8"/>
    <x v="10"/>
    <n v="102"/>
    <d v="2023-01-31T00:00:00"/>
    <s v="GSF/22-23/194"/>
    <n v="37936"/>
    <n v="37936"/>
    <m/>
    <s v="Q4 2022"/>
    <x v="0"/>
    <x v="0"/>
  </r>
  <r>
    <x v="0"/>
    <x v="1"/>
    <x v="0"/>
    <x v="0"/>
    <n v="102"/>
    <d v="2023-01-31T00:00:00"/>
    <s v="KRL/22-23/245"/>
    <n v="10165"/>
    <n v="10165"/>
    <m/>
    <s v="Q4 2022"/>
    <x v="0"/>
    <x v="0"/>
  </r>
  <r>
    <x v="0"/>
    <x v="1"/>
    <x v="9"/>
    <x v="11"/>
    <n v="102"/>
    <d v="2023-01-31T00:00:00"/>
    <s v="MFMS/24/Jan23"/>
    <n v="60571"/>
    <n v="60571"/>
    <m/>
    <s v="Q4 2022"/>
    <x v="0"/>
    <x v="0"/>
  </r>
  <r>
    <x v="0"/>
    <x v="1"/>
    <x v="2"/>
    <x v="3"/>
    <n v="102"/>
    <d v="2023-01-31T00:00:00"/>
    <n v="10"/>
    <n v="0"/>
    <n v="0"/>
    <m/>
    <s v="Q4 2022"/>
    <x v="0"/>
    <x v="0"/>
  </r>
  <r>
    <x v="0"/>
    <x v="1"/>
    <x v="10"/>
    <x v="1"/>
    <n v="102"/>
    <d v="2023-01-12T00:00:00"/>
    <s v="PSPLJ/5902/22-23"/>
    <n v="500"/>
    <n v="500"/>
    <m/>
    <s v="Q4 2022"/>
    <x v="0"/>
    <x v="0"/>
  </r>
  <r>
    <x v="0"/>
    <x v="1"/>
    <x v="11"/>
    <x v="12"/>
    <n v="102"/>
    <d v="2023-02-22T00:00:00"/>
    <s v="WTCB/20220046139"/>
    <n v="44026"/>
    <n v="44026"/>
    <m/>
    <s v="Q4 2022"/>
    <x v="0"/>
    <x v="0"/>
  </r>
  <r>
    <x v="0"/>
    <x v="1"/>
    <x v="11"/>
    <x v="13"/>
    <n v="102"/>
    <d v="2023-02-23T00:00:00"/>
    <s v="WTCB/20220046286"/>
    <n v="1529"/>
    <n v="1529"/>
    <m/>
    <s v="Q4 2022"/>
    <x v="0"/>
    <x v="0"/>
  </r>
  <r>
    <x v="0"/>
    <x v="1"/>
    <x v="3"/>
    <x v="4"/>
    <n v="102"/>
    <d v="2023-01-31T00:00:00"/>
    <s v="D/22-23GST-221"/>
    <n v="19110"/>
    <n v="19110"/>
    <m/>
    <s v="Q4 2022"/>
    <x v="0"/>
    <x v="0"/>
  </r>
  <r>
    <x v="0"/>
    <x v="1"/>
    <x v="5"/>
    <x v="7"/>
    <n v="102"/>
    <d v="2023-01-31T00:00:00"/>
    <n v="1321"/>
    <n v="910"/>
    <n v="910"/>
    <m/>
    <s v="Q4 2022"/>
    <x v="0"/>
    <x v="0"/>
  </r>
  <r>
    <x v="0"/>
    <x v="2"/>
    <x v="12"/>
    <x v="10"/>
    <n v="0"/>
    <d v="2023-01-31T00:00:00"/>
    <s v="GSF/22-23/190"/>
    <n v="20094.5"/>
    <n v="20094.5"/>
    <m/>
    <s v="Q4 2022"/>
    <x v="0"/>
    <x v="0"/>
  </r>
  <r>
    <x v="0"/>
    <x v="3"/>
    <x v="12"/>
    <x v="10"/>
    <n v="0"/>
    <d v="2023-01-31T00:00:00"/>
    <s v="GSF/22-23/192"/>
    <n v="48532.71"/>
    <n v="48532.71"/>
    <m/>
    <s v="Q4 2022"/>
    <x v="0"/>
    <x v="0"/>
  </r>
  <r>
    <x v="0"/>
    <x v="3"/>
    <x v="1"/>
    <x v="2"/>
    <n v="0"/>
    <d v="2023-01-27T00:00:00"/>
    <s v="MS/0818/22-23"/>
    <n v="2530"/>
    <n v="2530"/>
    <m/>
    <s v="Q4 2022"/>
    <x v="0"/>
    <x v="0"/>
  </r>
  <r>
    <x v="0"/>
    <x v="3"/>
    <x v="13"/>
    <x v="11"/>
    <n v="0"/>
    <d v="2023-01-31T00:00:00"/>
    <s v="3101 2023-KINGS-HK "/>
    <n v="45780.97"/>
    <n v="45780.97"/>
    <m/>
    <s v="Q4 2022"/>
    <x v="0"/>
    <x v="0"/>
  </r>
  <r>
    <x v="0"/>
    <x v="4"/>
    <x v="3"/>
    <x v="4"/>
    <n v="0"/>
    <d v="2023-01-31T00:00:00"/>
    <s v="D/ 22-23GST-230"/>
    <n v="15755"/>
    <n v="15755"/>
    <m/>
    <s v="Q4 2022"/>
    <x v="0"/>
    <x v="0"/>
  </r>
  <r>
    <x v="0"/>
    <x v="5"/>
    <x v="3"/>
    <x v="4"/>
    <n v="0"/>
    <d v="2023-01-31T00:00:00"/>
    <s v="D/22-23GST-231"/>
    <n v="1300"/>
    <n v="1300"/>
    <m/>
    <s v="Q4 2022"/>
    <x v="0"/>
    <x v="0"/>
  </r>
  <r>
    <x v="0"/>
    <x v="6"/>
    <x v="14"/>
    <x v="14"/>
    <s v="A02"/>
    <d v="2023-01-04T00:00:00"/>
    <s v="22-23/13041"/>
    <n v="10400"/>
    <n v="10400"/>
    <s v="CCTV Material"/>
    <s v="Q4 2022"/>
    <x v="0"/>
    <x v="0"/>
  </r>
  <r>
    <x v="0"/>
    <x v="6"/>
    <x v="15"/>
    <x v="14"/>
    <s v="A02"/>
    <d v="2023-01-09T00:00:00"/>
    <s v="71/2022-23"/>
    <n v="1156000"/>
    <n v="1156000"/>
    <s v="Washroom Renovation"/>
    <s v="Q4 2022"/>
    <x v="0"/>
    <x v="0"/>
  </r>
  <r>
    <x v="0"/>
    <x v="6"/>
    <x v="15"/>
    <x v="14"/>
    <s v="A02"/>
    <d v="2023-01-09T00:00:00"/>
    <s v="72/2022-23"/>
    <n v="75334"/>
    <n v="75334"/>
    <s v="Washroom Renovation"/>
    <s v="Q4 2022"/>
    <x v="0"/>
    <x v="0"/>
  </r>
  <r>
    <x v="0"/>
    <x v="6"/>
    <x v="16"/>
    <x v="14"/>
    <s v="A02"/>
    <d v="2023-01-06T00:00:00"/>
    <n v="66"/>
    <n v="9561"/>
    <n v="9561"/>
    <s v="Industrial Curtain"/>
    <s v="Q4 2022"/>
    <x v="0"/>
    <x v="0"/>
  </r>
  <r>
    <x v="0"/>
    <x v="6"/>
    <x v="17"/>
    <x v="14"/>
    <s v="A02"/>
    <d v="2023-01-28T00:00:00"/>
    <s v="DMP 12"/>
    <n v="118500"/>
    <n v="118500"/>
    <s v="Finance Storge Making"/>
    <s v="Q4 2022"/>
    <x v="0"/>
    <x v="0"/>
  </r>
  <r>
    <x v="0"/>
    <x v="6"/>
    <x v="12"/>
    <x v="10"/>
    <s v="A02"/>
    <d v="2023-01-31T00:00:00"/>
    <s v="GSF/22-23/198"/>
    <n v="136426.96"/>
    <n v="136426.96"/>
    <s v="-"/>
    <s v="Q4 2022"/>
    <x v="0"/>
    <x v="0"/>
  </r>
  <r>
    <x v="0"/>
    <x v="6"/>
    <x v="18"/>
    <x v="14"/>
    <s v="A02"/>
    <d v="2023-01-31T00:00:00"/>
    <s v="1726/22-23"/>
    <n v="6000"/>
    <n v="6000"/>
    <s v="Fly Catcher Machine"/>
    <s v="Q4 2022"/>
    <x v="0"/>
    <x v="0"/>
  </r>
  <r>
    <x v="0"/>
    <x v="6"/>
    <x v="19"/>
    <x v="14"/>
    <s v="A02"/>
    <d v="2023-01-12T00:00:00"/>
    <n v="554"/>
    <n v="28500"/>
    <n v="28500"/>
    <s v="3 Seater Sofa "/>
    <s v="Q4 2022"/>
    <x v="0"/>
    <x v="0"/>
  </r>
  <r>
    <x v="0"/>
    <x v="6"/>
    <x v="1"/>
    <x v="2"/>
    <s v="A02"/>
    <d v="2023-01-27T00:00:00"/>
    <s v="MS/0825/22-23"/>
    <n v="55568"/>
    <n v="38104.5"/>
    <s v="-"/>
    <s v="Q4 2022"/>
    <x v="0"/>
    <x v="0"/>
  </r>
  <r>
    <x v="0"/>
    <x v="6"/>
    <x v="1"/>
    <x v="1"/>
    <s v="A02"/>
    <d v="2023-01-27T00:00:00"/>
    <s v="MS/0824/22-23"/>
    <n v="19425.7"/>
    <n v="16732.2"/>
    <s v="-"/>
    <s v="Q4 2022"/>
    <x v="0"/>
    <x v="0"/>
  </r>
  <r>
    <x v="0"/>
    <x v="6"/>
    <x v="1"/>
    <x v="14"/>
    <s v="A02"/>
    <d v="2023-01-27T00:00:00"/>
    <s v="MS/0826/22-23"/>
    <n v="3745"/>
    <n v="3745"/>
    <s v="Fire Sign Board"/>
    <s v="Q4 2022"/>
    <x v="0"/>
    <x v="0"/>
  </r>
  <r>
    <x v="0"/>
    <x v="6"/>
    <x v="20"/>
    <x v="14"/>
    <s v="A02"/>
    <d v="2023-01-02T00:00:00"/>
    <s v="MS22-23-TI-176"/>
    <n v="1500"/>
    <n v="1500"/>
    <s v="Fire Panel "/>
    <s v="Q4 2022"/>
    <x v="0"/>
    <x v="0"/>
  </r>
  <r>
    <x v="0"/>
    <x v="6"/>
    <x v="9"/>
    <x v="11"/>
    <s v="A02"/>
    <d v="2023-01-31T00:00:00"/>
    <s v="MFMS/25/Jan23"/>
    <n v="339497"/>
    <n v="339497"/>
    <s v="-"/>
    <s v="Q4 2022"/>
    <x v="0"/>
    <x v="0"/>
  </r>
  <r>
    <x v="0"/>
    <x v="6"/>
    <x v="21"/>
    <x v="15"/>
    <s v="A02"/>
    <d v="2023-01-09T00:00:00"/>
    <n v="4250028370"/>
    <n v="87947"/>
    <n v="87947"/>
    <s v="UPS AMC"/>
    <s v="Q4 2022"/>
    <x v="0"/>
    <x v="0"/>
  </r>
  <r>
    <x v="0"/>
    <x v="6"/>
    <x v="22"/>
    <x v="3"/>
    <s v="A02"/>
    <d v="2023-01-31T00:00:00"/>
    <n v="10"/>
    <n v="0"/>
    <n v="0"/>
    <s v="KOS Petty Cash Expenses"/>
    <s v="Q4 2022"/>
    <x v="0"/>
    <x v="0"/>
  </r>
  <r>
    <x v="0"/>
    <x v="6"/>
    <x v="10"/>
    <x v="1"/>
    <s v="A02"/>
    <d v="2023-01-17T00:00:00"/>
    <s v="PSPLJ/6014/22-23"/>
    <n v="12870"/>
    <n v="12870"/>
    <s v="Interview Cabin Wall Branding"/>
    <s v="Q4 2022"/>
    <x v="0"/>
    <x v="0"/>
  </r>
  <r>
    <x v="0"/>
    <x v="6"/>
    <x v="23"/>
    <x v="16"/>
    <s v="A02"/>
    <d v="2023-01-06T00:00:00"/>
    <s v="BM/JAN23/13"/>
    <n v="184998"/>
    <n v="184998"/>
    <s v="-"/>
    <s v="Q4 2022"/>
    <x v="0"/>
    <x v="0"/>
  </r>
  <r>
    <x v="0"/>
    <x v="6"/>
    <x v="23"/>
    <x v="12"/>
    <s v="A02"/>
    <d v="2023-02-05T00:00:00"/>
    <s v="BM/EB/JAN23/5"/>
    <n v="482393.78"/>
    <n v="482393.78"/>
    <s v="-"/>
    <s v="Q4 2022"/>
    <x v="0"/>
    <x v="0"/>
  </r>
  <r>
    <x v="0"/>
    <x v="6"/>
    <x v="24"/>
    <x v="14"/>
    <s v="A02"/>
    <d v="2023-01-10T00:00:00"/>
    <n v="321"/>
    <n v="31515"/>
    <n v="31515"/>
    <s v="HR,Finance &amp; Legal Cabin Frosted"/>
    <s v="Q4 2022"/>
    <x v="0"/>
    <x v="0"/>
  </r>
  <r>
    <x v="0"/>
    <x v="6"/>
    <x v="25"/>
    <x v="14"/>
    <s v="A02"/>
    <d v="2023-01-16T00:00:00"/>
    <s v="SPL2223KO455"/>
    <n v="12268"/>
    <n v="12268"/>
    <s v="Split AC Installation"/>
    <s v="Q4 2022"/>
    <x v="0"/>
    <x v="0"/>
  </r>
  <r>
    <x v="0"/>
    <x v="6"/>
    <x v="26"/>
    <x v="14"/>
    <s v="A02"/>
    <d v="2023-01-12T00:00:00"/>
    <n v="4590"/>
    <n v="7118.66"/>
    <n v="7118.66"/>
    <s v="Tiles Purchase"/>
    <s v="Q4 2022"/>
    <x v="0"/>
    <x v="0"/>
  </r>
  <r>
    <x v="0"/>
    <x v="6"/>
    <x v="27"/>
    <x v="17"/>
    <s v="A02"/>
    <d v="2023-01-09T00:00:00"/>
    <s v="22-23/016"/>
    <n v="11000"/>
    <n v="11000"/>
    <s v="Mantri Office Parking Charges"/>
    <s v="Q4 2022"/>
    <x v="0"/>
    <x v="0"/>
  </r>
  <r>
    <x v="0"/>
    <x v="6"/>
    <x v="27"/>
    <x v="17"/>
    <s v="A02"/>
    <d v="2023-01-09T00:00:00"/>
    <s v="22-23/017"/>
    <n v="15000"/>
    <n v="15000"/>
    <s v="Mantri Office Parking Charges"/>
    <s v="Q4 2022"/>
    <x v="0"/>
    <x v="0"/>
  </r>
  <r>
    <x v="0"/>
    <x v="6"/>
    <x v="28"/>
    <x v="14"/>
    <s v="A02"/>
    <d v="2023-01-25T00:00:00"/>
    <n v="519"/>
    <n v="126000"/>
    <n v="126000"/>
    <s v="Cafeteria Chair Purchase"/>
    <s v="Q4 2022"/>
    <x v="0"/>
    <x v="0"/>
  </r>
  <r>
    <x v="0"/>
    <x v="6"/>
    <x v="29"/>
    <x v="14"/>
    <s v="A02"/>
    <d v="2023-01-11T00:00:00"/>
    <s v="SFSE22-23/0658"/>
    <n v="4050"/>
    <n v="4050"/>
    <s v="Fire Extinguisher Floor Stand "/>
    <s v="Q4 2022"/>
    <x v="0"/>
    <x v="0"/>
  </r>
  <r>
    <x v="0"/>
    <x v="6"/>
    <x v="5"/>
    <x v="7"/>
    <s v="A02"/>
    <d v="2023-01-30T00:00:00"/>
    <n v="1325"/>
    <n v="14245"/>
    <n v="14245"/>
    <s v="-"/>
    <s v="Q4 2022"/>
    <x v="0"/>
    <x v="0"/>
  </r>
  <r>
    <x v="0"/>
    <x v="6"/>
    <x v="29"/>
    <x v="14"/>
    <s v="A02"/>
    <d v="2023-01-27T00:00:00"/>
    <s v="TCS 000014"/>
    <n v="80000"/>
    <n v="80000"/>
    <s v="BTU Meter Purchase"/>
    <s v="Q4 2022"/>
    <x v="0"/>
    <x v="0"/>
  </r>
  <r>
    <x v="0"/>
    <x v="6"/>
    <x v="29"/>
    <x v="1"/>
    <s v="A02"/>
    <d v="2023-01-13T00:00:00"/>
    <s v="071(2022-23)"/>
    <n v="2900"/>
    <n v="2900"/>
    <s v="Main Entry &amp; Loby K Logo"/>
    <s v="Q4 2022"/>
    <x v="0"/>
    <x v="0"/>
  </r>
  <r>
    <x v="0"/>
    <x v="6"/>
    <x v="29"/>
    <x v="1"/>
    <s v="A02"/>
    <d v="2023-01-19T00:00:00"/>
    <s v="073/(2022-23)"/>
    <n v="16416"/>
    <n v="12870"/>
    <s v="Main Entry Wall Sign"/>
    <s v="Q4 2022"/>
    <x v="0"/>
    <x v="0"/>
  </r>
  <r>
    <x v="0"/>
    <x v="6"/>
    <x v="29"/>
    <x v="14"/>
    <s v="A02"/>
    <d v="2023-01-31T00:00:00"/>
    <s v="077(2022-23)"/>
    <n v="17850"/>
    <n v="17850"/>
    <s v="Reception Wall Logo"/>
    <s v="Q4 2022"/>
    <x v="0"/>
    <x v="0"/>
  </r>
  <r>
    <x v="0"/>
    <x v="6"/>
    <x v="29"/>
    <x v="5"/>
    <s v="A02"/>
    <d v="2023-01-27T00:00:00"/>
    <s v="02108/2022-23"/>
    <n v="36800"/>
    <n v="14240"/>
    <s v="-"/>
    <s v="Q4 2022"/>
    <x v="0"/>
    <x v="0"/>
  </r>
  <r>
    <x v="0"/>
    <x v="7"/>
    <x v="29"/>
    <x v="18"/>
    <n v="0"/>
    <d v="2023-01-12T00:00:00"/>
    <s v="EM01029"/>
    <n v="17000"/>
    <n v="17000"/>
    <m/>
    <s v="Q4 2022"/>
    <x v="0"/>
    <x v="0"/>
  </r>
  <r>
    <x v="0"/>
    <x v="7"/>
    <x v="29"/>
    <x v="18"/>
    <n v="0"/>
    <d v="2023-01-17T00:00:00"/>
    <n v="153"/>
    <n v="87090"/>
    <n v="87090"/>
    <m/>
    <s v="Q4 2022"/>
    <x v="0"/>
    <x v="0"/>
  </r>
  <r>
    <x v="0"/>
    <x v="7"/>
    <x v="29"/>
    <x v="18"/>
    <n v="0"/>
    <d v="2023-01-11T00:00:00"/>
    <s v="TK/2022-23/03053"/>
    <n v="6720"/>
    <n v="6720"/>
    <m/>
    <s v="Q4 2022"/>
    <x v="0"/>
    <x v="0"/>
  </r>
  <r>
    <x v="0"/>
    <x v="7"/>
    <x v="29"/>
    <x v="18"/>
    <n v="0"/>
    <d v="2023-01-17T00:00:00"/>
    <s v="C001002458"/>
    <n v="2052"/>
    <n v="2052"/>
    <m/>
    <s v="Q4 2022"/>
    <x v="0"/>
    <x v="0"/>
  </r>
  <r>
    <x v="0"/>
    <x v="7"/>
    <x v="0"/>
    <x v="0"/>
    <n v="0"/>
    <d v="2023-01-31T00:00:00"/>
    <s v="KRL/22-23/246"/>
    <n v="95"/>
    <n v="95"/>
    <m/>
    <s v="Q4 2022"/>
    <x v="0"/>
    <x v="0"/>
  </r>
  <r>
    <x v="0"/>
    <x v="7"/>
    <x v="1"/>
    <x v="1"/>
    <n v="0"/>
    <d v="2023-01-27T00:00:00"/>
    <s v="MS/0823/22-23"/>
    <n v="3346"/>
    <n v="3346"/>
    <s v="ID Card Printing"/>
    <s v="Q4 2022"/>
    <x v="0"/>
    <x v="0"/>
  </r>
  <r>
    <x v="0"/>
    <x v="7"/>
    <x v="10"/>
    <x v="1"/>
    <n v="0"/>
    <d v="2023-01-17T00:00:00"/>
    <s v="PSPLJ/6003/22-23"/>
    <n v="1660"/>
    <n v="1660"/>
    <m/>
    <s v="Q4 2022"/>
    <x v="0"/>
    <x v="0"/>
  </r>
  <r>
    <x v="0"/>
    <x v="7"/>
    <x v="10"/>
    <x v="1"/>
    <n v="0"/>
    <d v="2023-01-17T00:00:00"/>
    <s v="PSPLJ/6002/22-23"/>
    <n v="140"/>
    <n v="140"/>
    <m/>
    <s v="Q4 2022"/>
    <x v="0"/>
    <x v="0"/>
  </r>
  <r>
    <x v="0"/>
    <x v="7"/>
    <x v="3"/>
    <x v="4"/>
    <n v="0"/>
    <d v="2023-01-31T00:00:00"/>
    <s v="D/22-23GST-229"/>
    <n v="33025"/>
    <n v="33025"/>
    <m/>
    <s v="Q4 2022"/>
    <x v="0"/>
    <x v="0"/>
  </r>
  <r>
    <x v="0"/>
    <x v="8"/>
    <x v="12"/>
    <x v="10"/>
    <n v="0"/>
    <d v="2023-01-31T00:00:00"/>
    <s v="D/ 22-23GST-0222"/>
    <n v="46691.58"/>
    <n v="46691.58"/>
    <m/>
    <s v="Q4 2022"/>
    <x v="0"/>
    <x v="0"/>
  </r>
  <r>
    <x v="0"/>
    <x v="8"/>
    <x v="29"/>
    <x v="4"/>
    <n v="0"/>
    <d v="2023-01-31T00:00:00"/>
    <s v="D/ 22-23GST-0223"/>
    <n v="14555"/>
    <n v="14555"/>
    <m/>
    <s v="Q4 2022"/>
    <x v="0"/>
    <x v="0"/>
  </r>
  <r>
    <x v="0"/>
    <x v="9"/>
    <x v="7"/>
    <x v="9"/>
    <n v="613"/>
    <d v="2023-02-27T00:00:00"/>
    <s v="BM2327I01183092260"/>
    <n v="7609.82"/>
    <n v="7609.82"/>
    <m/>
    <s v="Q4 2022"/>
    <x v="0"/>
    <x v="0"/>
  </r>
  <r>
    <x v="0"/>
    <x v="9"/>
    <x v="29"/>
    <x v="14"/>
    <n v="613"/>
    <d v="2023-01-21T00:00:00"/>
    <n v="16"/>
    <n v="11856"/>
    <n v="11856"/>
    <s v="-"/>
    <s v="Q4 2022"/>
    <x v="0"/>
    <x v="0"/>
  </r>
  <r>
    <x v="0"/>
    <x v="9"/>
    <x v="29"/>
    <x v="19"/>
    <n v="613"/>
    <d v="2023-01-02T00:00:00"/>
    <s v="1/22-23/1054"/>
    <n v="62433"/>
    <n v="62433"/>
    <s v="-"/>
    <s v="Q4 2022"/>
    <x v="0"/>
    <x v="0"/>
  </r>
  <r>
    <x v="0"/>
    <x v="9"/>
    <x v="29"/>
    <x v="18"/>
    <n v="613"/>
    <d v="2023-01-14T00:00:00"/>
    <s v="TK/2022-23/03090"/>
    <n v="32000"/>
    <n v="32000"/>
    <s v="Trophy"/>
    <s v="Q4 2022"/>
    <x v="0"/>
    <x v="0"/>
  </r>
  <r>
    <x v="0"/>
    <x v="9"/>
    <x v="12"/>
    <x v="10"/>
    <n v="613"/>
    <d v="2023-01-31T00:00:00"/>
    <s v="GSF/22-23/196"/>
    <n v="37936.910000000003"/>
    <n v="37936.910000000003"/>
    <s v="-"/>
    <s v="Q4 2022"/>
    <x v="0"/>
    <x v="0"/>
  </r>
  <r>
    <x v="0"/>
    <x v="9"/>
    <x v="0"/>
    <x v="0"/>
    <n v="613"/>
    <d v="2023-01-31T00:00:00"/>
    <s v="KRL/22-23/249"/>
    <n v="31160"/>
    <n v="31160"/>
    <s v="-"/>
    <s v="Q4 2022"/>
    <x v="0"/>
    <x v="0"/>
  </r>
  <r>
    <x v="0"/>
    <x v="9"/>
    <x v="9"/>
    <x v="11"/>
    <n v="613"/>
    <d v="2023-01-31T00:00:00"/>
    <s v="MFMS/23/Jan23"/>
    <n v="58892"/>
    <n v="58892"/>
    <s v="-"/>
    <s v="Q4 2022"/>
    <x v="0"/>
    <x v="0"/>
  </r>
  <r>
    <x v="0"/>
    <x v="9"/>
    <x v="2"/>
    <x v="3"/>
    <n v="613"/>
    <d v="2023-01-31T00:00:00"/>
    <n v="10"/>
    <n v="3868"/>
    <n v="3868"/>
    <s v="ODM DIGITAL LLP Petty Cash Expenses"/>
    <s v="Q4 2022"/>
    <x v="0"/>
    <x v="0"/>
  </r>
  <r>
    <x v="0"/>
    <x v="9"/>
    <x v="10"/>
    <x v="1"/>
    <n v="613"/>
    <d v="2023-01-16T00:00:00"/>
    <s v="PSPLJ/5983/22-23"/>
    <n v="5000"/>
    <n v="5000"/>
    <s v="Certificate Frame "/>
    <s v="Q4 2022"/>
    <x v="0"/>
    <x v="0"/>
  </r>
  <r>
    <x v="0"/>
    <x v="9"/>
    <x v="10"/>
    <x v="1"/>
    <n v="613"/>
    <d v="2023-01-30T00:00:00"/>
    <s v="PSPLJ/6239/22-23"/>
    <n v="300"/>
    <n v="300"/>
    <s v="Name Board"/>
    <s v="Q4 2022"/>
    <x v="0"/>
    <x v="0"/>
  </r>
  <r>
    <x v="0"/>
    <x v="9"/>
    <x v="11"/>
    <x v="16"/>
    <n v="613"/>
    <d v="2023-01-03T00:00:00"/>
    <s v="WTCB/2022004504"/>
    <n v="17351.25"/>
    <n v="17351.25"/>
    <s v="-"/>
    <s v="Q4 2022"/>
    <x v="0"/>
    <x v="0"/>
  </r>
  <r>
    <x v="0"/>
    <x v="9"/>
    <x v="11"/>
    <x v="16"/>
    <n v="614"/>
    <d v="2023-01-03T00:00:00"/>
    <s v="WTCB/2022004505"/>
    <n v="17333.75"/>
    <n v="17333.75"/>
    <s v="-"/>
    <s v="Q4 2022"/>
    <x v="0"/>
    <x v="0"/>
  </r>
  <r>
    <x v="0"/>
    <x v="9"/>
    <x v="11"/>
    <x v="12"/>
    <n v="613"/>
    <d v="2023-02-22T00:00:00"/>
    <s v="WTCB/20220046230"/>
    <n v="43886.65"/>
    <n v="43886.65"/>
    <m/>
    <s v="Q4 2022"/>
    <x v="0"/>
    <x v="0"/>
  </r>
  <r>
    <x v="0"/>
    <x v="9"/>
    <x v="11"/>
    <x v="12"/>
    <n v="614"/>
    <d v="2023-02-22T00:00:00"/>
    <s v="WTCB/20220046231"/>
    <n v="40640.17"/>
    <n v="40640.17"/>
    <m/>
    <s v="Q4 2022"/>
    <x v="0"/>
    <x v="0"/>
  </r>
  <r>
    <x v="0"/>
    <x v="9"/>
    <x v="11"/>
    <x v="13"/>
    <n v="613"/>
    <d v="2023-02-23T00:00:00"/>
    <s v="WTCB/20220046375"/>
    <n v="1883.31"/>
    <n v="1883.31"/>
    <m/>
    <s v="Q4 2022"/>
    <x v="0"/>
    <x v="0"/>
  </r>
  <r>
    <x v="0"/>
    <x v="9"/>
    <x v="11"/>
    <x v="13"/>
    <n v="614"/>
    <d v="2023-02-23T00:00:00"/>
    <s v="WTCB/20220046376"/>
    <n v="1784.22"/>
    <n v="1784.22"/>
    <m/>
    <s v="Q4 2022"/>
    <x v="0"/>
    <x v="0"/>
  </r>
  <r>
    <x v="0"/>
    <x v="9"/>
    <x v="29"/>
    <x v="19"/>
    <n v="613"/>
    <d v="2023-01-02T00:00:00"/>
    <s v="P2223/107583"/>
    <n v="62433"/>
    <n v="62433"/>
    <s v="-"/>
    <s v="Q4 2022"/>
    <x v="0"/>
    <x v="0"/>
  </r>
  <r>
    <x v="0"/>
    <x v="9"/>
    <x v="29"/>
    <x v="19"/>
    <n v="614"/>
    <d v="2023-01-01T00:00:00"/>
    <s v="D-2022-23-10"/>
    <n v="124803"/>
    <n v="124803"/>
    <s v="-"/>
    <s v="Q4 2022"/>
    <x v="0"/>
    <x v="0"/>
  </r>
  <r>
    <x v="0"/>
    <x v="9"/>
    <x v="3"/>
    <x v="4"/>
    <n v="613"/>
    <d v="2023-01-31T00:00:00"/>
    <s v="D/22-23GST-223"/>
    <n v="58175"/>
    <n v="58175"/>
    <s v="-"/>
    <s v="Q4 2022"/>
    <x v="0"/>
    <x v="0"/>
  </r>
  <r>
    <x v="0"/>
    <x v="9"/>
    <x v="4"/>
    <x v="5"/>
    <n v="613"/>
    <d v="2023-01-24T00:00:00"/>
    <n v="978"/>
    <n v="16391"/>
    <n v="22502.42"/>
    <s v="-"/>
    <s v="Q4 2022"/>
    <x v="0"/>
    <x v="0"/>
  </r>
  <r>
    <x v="0"/>
    <x v="9"/>
    <x v="4"/>
    <x v="20"/>
    <n v="613"/>
    <d v="2023-01-24T00:00:00"/>
    <n v="979"/>
    <n v="2700"/>
    <n v="2700"/>
    <s v="-"/>
    <s v="Q4 2022"/>
    <x v="0"/>
    <x v="0"/>
  </r>
  <r>
    <x v="0"/>
    <x v="9"/>
    <x v="5"/>
    <x v="7"/>
    <n v="613"/>
    <d v="2023-01-31T00:00:00"/>
    <n v="1323"/>
    <n v="3255"/>
    <n v="3255"/>
    <s v="-"/>
    <s v="Q4 2022"/>
    <x v="0"/>
    <x v="0"/>
  </r>
  <r>
    <x v="0"/>
    <x v="10"/>
    <x v="7"/>
    <x v="9"/>
    <n v="312"/>
    <d v="2023-02-03T00:00:00"/>
    <s v="BM2327I16876327"/>
    <n v="1764.1"/>
    <n v="1764.1"/>
    <m/>
    <s v="Q4 2022"/>
    <x v="0"/>
    <x v="0"/>
  </r>
  <r>
    <x v="0"/>
    <x v="10"/>
    <x v="29"/>
    <x v="16"/>
    <n v="313"/>
    <d v="2023-01-02T00:00:00"/>
    <s v="10 CAM82022-23"/>
    <n v="44117"/>
    <n v="44117"/>
    <m/>
    <s v="Q4 2022"/>
    <x v="0"/>
    <x v="0"/>
  </r>
  <r>
    <x v="0"/>
    <x v="10"/>
    <x v="29"/>
    <x v="21"/>
    <n v="313"/>
    <d v="2023-01-02T00:00:00"/>
    <s v="20/2022-2023"/>
    <n v="496385"/>
    <n v="496385"/>
    <m/>
    <s v="Q4 2022"/>
    <x v="0"/>
    <x v="0"/>
  </r>
  <r>
    <x v="0"/>
    <x v="10"/>
    <x v="29"/>
    <x v="21"/>
    <n v="312"/>
    <d v="2023-01-02T00:00:00"/>
    <s v="IN2201000241"/>
    <n v="364913"/>
    <n v="364913"/>
    <m/>
    <s v="Q4 2022"/>
    <x v="0"/>
    <x v="0"/>
  </r>
  <r>
    <x v="0"/>
    <x v="10"/>
    <x v="29"/>
    <x v="21"/>
    <n v="311"/>
    <d v="2023-01-02T00:00:00"/>
    <s v="IN2201000240"/>
    <n v="563984"/>
    <n v="563984"/>
    <m/>
    <s v="Q4 2022"/>
    <x v="0"/>
    <x v="0"/>
  </r>
  <r>
    <x v="0"/>
    <x v="10"/>
    <x v="29"/>
    <x v="21"/>
    <n v="310"/>
    <d v="2023-01-01T00:00:00"/>
    <s v="GK- Rental -04"/>
    <n v="69112"/>
    <n v="69112"/>
    <m/>
    <s v="Q4 2022"/>
    <x v="0"/>
    <x v="0"/>
  </r>
  <r>
    <x v="0"/>
    <x v="10"/>
    <x v="29"/>
    <x v="16"/>
    <n v="310"/>
    <d v="2023-01-01T00:00:00"/>
    <s v="GK- CAM -04"/>
    <n v="17308"/>
    <n v="17308"/>
    <m/>
    <s v="Q4 2022"/>
    <x v="0"/>
    <x v="0"/>
  </r>
  <r>
    <x v="0"/>
    <x v="10"/>
    <x v="29"/>
    <x v="10"/>
    <n v="312"/>
    <d v="2023-01-31T00:00:00"/>
    <n v="242"/>
    <n v="259938"/>
    <n v="259938"/>
    <m/>
    <s v="Q4 2022"/>
    <x v="0"/>
    <x v="0"/>
  </r>
  <r>
    <x v="0"/>
    <x v="10"/>
    <x v="29"/>
    <x v="21"/>
    <n v="310"/>
    <d v="2023-01-01T00:00:00"/>
    <s v="HK- Rental - 04"/>
    <n v="69111"/>
    <n v="69111"/>
    <m/>
    <s v="Q4 2022"/>
    <x v="0"/>
    <x v="0"/>
  </r>
  <r>
    <x v="0"/>
    <x v="10"/>
    <x v="0"/>
    <x v="0"/>
    <n v="312"/>
    <d v="2023-01-31T00:00:00"/>
    <s v="KRL/22-23/251"/>
    <n v="414675"/>
    <n v="414675"/>
    <m/>
    <s v="Q4 2022"/>
    <x v="0"/>
    <x v="0"/>
  </r>
  <r>
    <x v="0"/>
    <x v="10"/>
    <x v="1"/>
    <x v="1"/>
    <n v="312"/>
    <d v="2023-01-27T00:00:00"/>
    <s v="MS/0822/22-23"/>
    <n v="1260"/>
    <n v="1260"/>
    <m/>
    <s v="Q4 2022"/>
    <x v="0"/>
    <x v="0"/>
  </r>
  <r>
    <x v="0"/>
    <x v="10"/>
    <x v="1"/>
    <x v="1"/>
    <n v="312"/>
    <d v="2023-01-27T00:00:00"/>
    <s v="MS/0821/22-23"/>
    <n v="21660"/>
    <n v="17561.5"/>
    <m/>
    <s v="Q4 2022"/>
    <x v="0"/>
    <x v="0"/>
  </r>
  <r>
    <x v="0"/>
    <x v="10"/>
    <x v="1"/>
    <x v="2"/>
    <n v="312"/>
    <d v="2023-01-27T00:00:00"/>
    <s v="MS/0820/22-23"/>
    <n v="74624"/>
    <n v="67575"/>
    <m/>
    <s v="Q4 2022"/>
    <x v="0"/>
    <x v="0"/>
  </r>
  <r>
    <x v="0"/>
    <x v="10"/>
    <x v="9"/>
    <x v="11"/>
    <n v="312"/>
    <d v="2023-01-31T00:00:00"/>
    <s v="MFMS/22/Jan23"/>
    <n v="337527"/>
    <n v="337527"/>
    <m/>
    <s v="Q4 2022"/>
    <x v="0"/>
    <x v="0"/>
  </r>
  <r>
    <x v="0"/>
    <x v="10"/>
    <x v="2"/>
    <x v="3"/>
    <n v="312"/>
    <d v="2023-01-31T00:00:00"/>
    <n v="10"/>
    <n v="20550"/>
    <n v="20550"/>
    <m/>
    <s v="Q4 2022"/>
    <x v="0"/>
    <x v="0"/>
  </r>
  <r>
    <x v="0"/>
    <x v="10"/>
    <x v="10"/>
    <x v="1"/>
    <n v="312"/>
    <d v="2023-01-02T00:00:00"/>
    <s v="PSPLJ/5627/22-23"/>
    <n v="13860"/>
    <n v="13860"/>
    <m/>
    <s v="Q4 2022"/>
    <x v="0"/>
    <x v="0"/>
  </r>
  <r>
    <x v="0"/>
    <x v="10"/>
    <x v="10"/>
    <x v="1"/>
    <n v="312"/>
    <d v="2023-01-20T00:00:00"/>
    <s v="PSPLJ/6086/22-23"/>
    <n v="200"/>
    <n v="200"/>
    <m/>
    <s v="Q4 2022"/>
    <x v="0"/>
    <x v="0"/>
  </r>
  <r>
    <x v="0"/>
    <x v="10"/>
    <x v="11"/>
    <x v="12"/>
    <n v="309"/>
    <d v="2023-02-22T00:00:00"/>
    <s v="WTCB/20220046183"/>
    <n v="89333"/>
    <n v="89333"/>
    <m/>
    <s v="Q4 2022"/>
    <x v="0"/>
    <x v="0"/>
  </r>
  <r>
    <x v="0"/>
    <x v="10"/>
    <x v="11"/>
    <x v="12"/>
    <n v="311"/>
    <d v="2023-02-22T00:00:00"/>
    <s v="WTCB/20220046184"/>
    <n v="106280"/>
    <n v="106280"/>
    <m/>
    <s v="Q4 2022"/>
    <x v="0"/>
    <x v="0"/>
  </r>
  <r>
    <x v="0"/>
    <x v="10"/>
    <x v="11"/>
    <x v="12"/>
    <n v="312"/>
    <d v="2023-02-22T00:00:00"/>
    <s v="WTCB/20220046185"/>
    <n v="111644"/>
    <n v="111644"/>
    <m/>
    <s v="Q4 2022"/>
    <x v="0"/>
    <x v="0"/>
  </r>
  <r>
    <x v="0"/>
    <x v="10"/>
    <x v="11"/>
    <x v="12"/>
    <n v="313"/>
    <d v="2023-02-22T00:00:00"/>
    <s v="WTCB/20220046186"/>
    <n v="102456"/>
    <n v="102456"/>
    <m/>
    <s v="Q4 2022"/>
    <x v="0"/>
    <x v="0"/>
  </r>
  <r>
    <x v="0"/>
    <x v="10"/>
    <x v="11"/>
    <x v="13"/>
    <n v="313"/>
    <d v="2023-02-23T00:00:00"/>
    <s v="WTCB/20220046333"/>
    <n v="4035"/>
    <n v="4035"/>
    <m/>
    <s v="Q4 2022"/>
    <x v="0"/>
    <x v="0"/>
  </r>
  <r>
    <x v="0"/>
    <x v="10"/>
    <x v="11"/>
    <x v="13"/>
    <n v="312"/>
    <d v="2023-02-23T00:00:00"/>
    <s v="WTCB/20220046332"/>
    <n v="4569"/>
    <n v="4569"/>
    <m/>
    <s v="Q4 2022"/>
    <x v="0"/>
    <x v="0"/>
  </r>
  <r>
    <x v="0"/>
    <x v="10"/>
    <x v="11"/>
    <x v="13"/>
    <n v="309"/>
    <d v="2023-02-23T00:00:00"/>
    <s v="WTCB/20220046330"/>
    <n v="3677"/>
    <n v="3677"/>
    <m/>
    <s v="Q4 2022"/>
    <x v="0"/>
    <x v="0"/>
  </r>
  <r>
    <x v="0"/>
    <x v="10"/>
    <x v="11"/>
    <x v="13"/>
    <n v="311"/>
    <d v="2023-02-23T00:00:00"/>
    <s v="WTCB/20220046331"/>
    <n v="3897.18"/>
    <n v="3897.18"/>
    <m/>
    <s v="Q4 2022"/>
    <x v="0"/>
    <x v="0"/>
  </r>
  <r>
    <x v="0"/>
    <x v="10"/>
    <x v="11"/>
    <x v="16"/>
    <n v="311"/>
    <d v="2023-01-03T00:00:00"/>
    <s v="WTCB/2022004543"/>
    <n v="48868.75"/>
    <n v="48868.75"/>
    <m/>
    <s v="Q4 2022"/>
    <x v="0"/>
    <x v="0"/>
  </r>
  <r>
    <x v="0"/>
    <x v="10"/>
    <x v="11"/>
    <x v="16"/>
    <n v="312"/>
    <d v="2023-01-03T00:00:00"/>
    <s v="WTCB/2022004544"/>
    <n v="31622.5"/>
    <n v="31622.5"/>
    <m/>
    <s v="Q4 2022"/>
    <x v="0"/>
    <x v="0"/>
  </r>
  <r>
    <x v="0"/>
    <x v="10"/>
    <x v="29"/>
    <x v="22"/>
    <n v="309"/>
    <d v="2023-01-03T00:00:00"/>
    <s v="SBER/22-23/18"/>
    <n v="201840"/>
    <n v="201840"/>
    <m/>
    <s v="Q4 2022"/>
    <x v="0"/>
    <x v="0"/>
  </r>
  <r>
    <x v="0"/>
    <x v="10"/>
    <x v="3"/>
    <x v="4"/>
    <n v="312"/>
    <d v="2023-01-31T00:00:00"/>
    <s v="D/22-23GST-226"/>
    <n v="788240"/>
    <n v="788240"/>
    <m/>
    <s v="Q4 2022"/>
    <x v="0"/>
    <x v="0"/>
  </r>
  <r>
    <x v="0"/>
    <x v="10"/>
    <x v="5"/>
    <x v="7"/>
    <n v="312"/>
    <d v="2023-01-31T00:00:00"/>
    <n v="1319"/>
    <n v="36680"/>
    <n v="36680"/>
    <m/>
    <s v="Q4 2022"/>
    <x v="0"/>
    <x v="0"/>
  </r>
  <r>
    <x v="0"/>
    <x v="10"/>
    <x v="29"/>
    <x v="14"/>
    <n v="312"/>
    <d v="2023-01-10T00:00:00"/>
    <s v="069(2022-23)"/>
    <n v="12820"/>
    <n v="12820"/>
    <m/>
    <s v="Q4 2022"/>
    <x v="0"/>
    <x v="0"/>
  </r>
  <r>
    <x v="0"/>
    <x v="10"/>
    <x v="29"/>
    <x v="5"/>
    <n v="312"/>
    <d v="2023-01-27T00:00:00"/>
    <s v="02107/2022-23"/>
    <n v="52000"/>
    <n v="49920"/>
    <m/>
    <s v="Q4 2022"/>
    <x v="0"/>
    <x v="0"/>
  </r>
  <r>
    <x v="0"/>
    <x v="11"/>
    <x v="29"/>
    <x v="18"/>
    <n v="719"/>
    <d v="2023-01-24T00:00:00"/>
    <n v="1128"/>
    <n v="25000"/>
    <n v="25000"/>
    <m/>
    <s v="Q4 2022"/>
    <x v="0"/>
    <x v="0"/>
  </r>
  <r>
    <x v="0"/>
    <x v="11"/>
    <x v="29"/>
    <x v="18"/>
    <n v="719"/>
    <d v="2023-01-16T00:00:00"/>
    <s v="FRLNVL2912"/>
    <n v="447500"/>
    <n v="447500"/>
    <m/>
    <s v="Q4 2022"/>
    <x v="0"/>
    <x v="0"/>
  </r>
  <r>
    <x v="0"/>
    <x v="11"/>
    <x v="8"/>
    <x v="10"/>
    <n v="719"/>
    <d v="2023-01-31T00:00:00"/>
    <s v="GSF/22-23/195"/>
    <n v="38666"/>
    <n v="38666"/>
    <m/>
    <s v="Q4 2022"/>
    <x v="0"/>
    <x v="0"/>
  </r>
  <r>
    <x v="0"/>
    <x v="11"/>
    <x v="0"/>
    <x v="0"/>
    <n v="719"/>
    <d v="2023-01-31T00:00:00"/>
    <s v="KRL/22-23/247"/>
    <n v="5320"/>
    <n v="5320"/>
    <m/>
    <s v="Q4 2022"/>
    <x v="0"/>
    <x v="0"/>
  </r>
  <r>
    <x v="0"/>
    <x v="11"/>
    <x v="9"/>
    <x v="11"/>
    <n v="719"/>
    <d v="2023-01-31T00:00:00"/>
    <s v="MFMS/26/Jan23"/>
    <n v="37355"/>
    <n v="37355"/>
    <m/>
    <s v="Q4 2022"/>
    <x v="0"/>
    <x v="0"/>
  </r>
  <r>
    <x v="0"/>
    <x v="11"/>
    <x v="29"/>
    <x v="18"/>
    <n v="719"/>
    <d v="2023-01-16T00:00:00"/>
    <s v="INV-2223/11585/1"/>
    <n v="800"/>
    <n v="800"/>
    <m/>
    <s v="Q4 2022"/>
    <x v="0"/>
    <x v="0"/>
  </r>
  <r>
    <x v="0"/>
    <x v="11"/>
    <x v="29"/>
    <x v="18"/>
    <n v="719"/>
    <d v="2023-01-16T00:00:00"/>
    <s v="INV-2223/11585/2"/>
    <n v="39200"/>
    <n v="39200"/>
    <m/>
    <s v="Q4 2022"/>
    <x v="0"/>
    <x v="0"/>
  </r>
  <r>
    <x v="0"/>
    <x v="11"/>
    <x v="22"/>
    <x v="3"/>
    <n v="719"/>
    <d v="2023-01-31T00:00:00"/>
    <n v="10"/>
    <n v="1270"/>
    <n v="1270"/>
    <s v="ODM (I) PVT LTD Petty Cash Expenses"/>
    <s v="Q4 2022"/>
    <x v="0"/>
    <x v="0"/>
  </r>
  <r>
    <x v="0"/>
    <x v="11"/>
    <x v="11"/>
    <x v="16"/>
    <n v="719"/>
    <d v="2023-01-03T00:00:00"/>
    <s v="WTCB/2022004529"/>
    <n v="16249"/>
    <n v="16249"/>
    <m/>
    <s v="Q4 2022"/>
    <x v="0"/>
    <x v="0"/>
  </r>
  <r>
    <x v="0"/>
    <x v="11"/>
    <x v="11"/>
    <x v="12"/>
    <n v="719"/>
    <d v="2023-02-22T00:00:00"/>
    <s v="WTCB/20220046251"/>
    <n v="56105"/>
    <n v="56105"/>
    <m/>
    <s v="Q4 2022"/>
    <x v="0"/>
    <x v="0"/>
  </r>
  <r>
    <x v="0"/>
    <x v="11"/>
    <x v="11"/>
    <x v="13"/>
    <n v="719"/>
    <d v="2023-02-23T00:00:00"/>
    <s v="WTCB/20220046396"/>
    <n v="1815"/>
    <n v="1815"/>
    <m/>
    <s v="Q4 2022"/>
    <x v="0"/>
    <x v="0"/>
  </r>
  <r>
    <x v="0"/>
    <x v="11"/>
    <x v="29"/>
    <x v="18"/>
    <n v="719"/>
    <d v="2023-01-24T00:00:00"/>
    <n v="4"/>
    <n v="6000"/>
    <n v="6000"/>
    <m/>
    <s v="Q4 2022"/>
    <x v="0"/>
    <x v="0"/>
  </r>
  <r>
    <x v="0"/>
    <x v="11"/>
    <x v="3"/>
    <x v="4"/>
    <n v="719"/>
    <d v="2023-01-31T00:00:00"/>
    <s v="D/22-23GST-225"/>
    <n v="6440"/>
    <n v="6440"/>
    <m/>
    <s v="Q4 2022"/>
    <x v="0"/>
    <x v="0"/>
  </r>
  <r>
    <x v="0"/>
    <x v="11"/>
    <x v="5"/>
    <x v="7"/>
    <n v="719"/>
    <d v="2023-01-31T00:00:00"/>
    <n v="1320"/>
    <n v="1680"/>
    <n v="1680"/>
    <m/>
    <s v="Q4 2022"/>
    <x v="0"/>
    <x v="0"/>
  </r>
  <r>
    <x v="0"/>
    <x v="11"/>
    <x v="29"/>
    <x v="19"/>
    <n v="719"/>
    <d v="2023-01-01T00:00:00"/>
    <s v="2022/010"/>
    <n v="97240"/>
    <n v="97240"/>
    <m/>
    <s v="Q4 2022"/>
    <x v="0"/>
    <x v="0"/>
  </r>
  <r>
    <x v="0"/>
    <x v="12"/>
    <x v="29"/>
    <x v="19"/>
    <n v="319"/>
    <d v="2023-01-01T00:00:00"/>
    <s v="O-24/22-23"/>
    <n v="123490"/>
    <n v="123490"/>
    <m/>
    <s v="Q4 2022"/>
    <x v="0"/>
    <x v="0"/>
  </r>
  <r>
    <x v="0"/>
    <x v="12"/>
    <x v="7"/>
    <x v="9"/>
    <n v="312"/>
    <d v="2023-02-09T00:00:00"/>
    <s v="BM23271017354545"/>
    <n v="7088"/>
    <n v="7088"/>
    <m/>
    <s v="Q4 2022"/>
    <x v="0"/>
    <x v="0"/>
  </r>
  <r>
    <x v="0"/>
    <x v="12"/>
    <x v="29"/>
    <x v="19"/>
    <n v="316"/>
    <d v="2023-01-01T00:00:00"/>
    <n v="11"/>
    <n v="56910"/>
    <n v="56910"/>
    <m/>
    <s v="Q4 2022"/>
    <x v="0"/>
    <x v="0"/>
  </r>
  <r>
    <x v="0"/>
    <x v="12"/>
    <x v="29"/>
    <x v="19"/>
    <n v="314"/>
    <d v="2023-01-01T00:00:00"/>
    <n v="11"/>
    <n v="123490.5"/>
    <n v="123490.5"/>
    <m/>
    <s v="Q4 2022"/>
    <x v="0"/>
    <x v="0"/>
  </r>
  <r>
    <x v="0"/>
    <x v="12"/>
    <x v="12"/>
    <x v="10"/>
    <n v="312"/>
    <d v="2023-01-31T00:00:00"/>
    <s v="GSF/22-23/197"/>
    <n v="113091"/>
    <n v="113091"/>
    <m/>
    <s v="Q4 2022"/>
    <x v="0"/>
    <x v="0"/>
  </r>
  <r>
    <x v="0"/>
    <x v="12"/>
    <x v="0"/>
    <x v="0"/>
    <n v="312"/>
    <d v="2023-01-31T00:00:00"/>
    <s v="KRL/22-23/243"/>
    <n v="1995"/>
    <n v="1995"/>
    <m/>
    <s v="Q4 2022"/>
    <x v="0"/>
    <x v="0"/>
  </r>
  <r>
    <x v="0"/>
    <x v="12"/>
    <x v="0"/>
    <x v="0"/>
    <n v="312"/>
    <d v="2023-01-31T00:00:00"/>
    <s v="KRL/22-23/250"/>
    <n v="106875"/>
    <n v="106875"/>
    <m/>
    <s v="Q4 2022"/>
    <x v="0"/>
    <x v="0"/>
  </r>
  <r>
    <x v="0"/>
    <x v="12"/>
    <x v="29"/>
    <x v="23"/>
    <n v="312"/>
    <d v="2023-01-24T00:00:00"/>
    <s v="000001871213238'"/>
    <n v="1070"/>
    <n v="1070"/>
    <s v="MSEB Lodha Belmondo"/>
    <s v="Q4 2022"/>
    <x v="0"/>
    <x v="0"/>
  </r>
  <r>
    <x v="0"/>
    <x v="12"/>
    <x v="29"/>
    <x v="24"/>
    <n v="312"/>
    <d v="2023-02-03T00:00:00"/>
    <s v="WDCMH2233690570"/>
    <n v="1008"/>
    <n v="1008"/>
    <s v="Lodha Belmondo WIFI"/>
    <s v="Q4 2022"/>
    <x v="0"/>
    <x v="0"/>
  </r>
  <r>
    <x v="0"/>
    <x v="12"/>
    <x v="1"/>
    <x v="1"/>
    <n v="312"/>
    <d v="2023-02-25T00:00:00"/>
    <s v="MS/0819/22-23"/>
    <n v="360"/>
    <n v="360"/>
    <s v="ID CARD PRINTING"/>
    <s v="Q4 2022"/>
    <x v="0"/>
    <x v="0"/>
  </r>
  <r>
    <x v="0"/>
    <x v="12"/>
    <x v="30"/>
    <x v="25"/>
    <n v="312"/>
    <d v="2023-01-19T00:00:00"/>
    <s v="000001866713843'"/>
    <n v="550"/>
    <n v="550"/>
    <s v="MSEB Marvel Sangria "/>
    <s v="Q4 2022"/>
    <x v="0"/>
    <x v="0"/>
  </r>
  <r>
    <x v="0"/>
    <x v="12"/>
    <x v="9"/>
    <x v="11"/>
    <n v="312"/>
    <d v="2023-01-31T00:00:00"/>
    <s v="MFMS/21/Jan23"/>
    <n v="47841"/>
    <n v="47841"/>
    <m/>
    <s v="Q4 2022"/>
    <x v="0"/>
    <x v="0"/>
  </r>
  <r>
    <x v="0"/>
    <x v="12"/>
    <x v="29"/>
    <x v="19"/>
    <n v="316"/>
    <d v="2023-01-01T00:00:00"/>
    <n v="11"/>
    <n v="71138"/>
    <n v="71138"/>
    <m/>
    <s v="Q4 2022"/>
    <x v="0"/>
    <x v="0"/>
  </r>
  <r>
    <x v="0"/>
    <x v="12"/>
    <x v="29"/>
    <x v="19"/>
    <n v="315"/>
    <d v="2023-01-01T00:00:00"/>
    <n v="11"/>
    <n v="131870"/>
    <n v="131870"/>
    <m/>
    <s v="Q4 2022"/>
    <x v="0"/>
    <x v="0"/>
  </r>
  <r>
    <x v="0"/>
    <x v="12"/>
    <x v="22"/>
    <x v="3"/>
    <n v="312"/>
    <d v="2023-01-31T00:00:00"/>
    <n v="10"/>
    <n v="0"/>
    <n v="0"/>
    <s v="XDBS Petty Cash Expenses"/>
    <s v="Q4 2022"/>
    <x v="0"/>
    <x v="0"/>
  </r>
  <r>
    <x v="0"/>
    <x v="12"/>
    <x v="31"/>
    <x v="26"/>
    <n v="312"/>
    <d v="2023-01-19T00:00:00"/>
    <s v="000001866430612'"/>
    <n v="10340"/>
    <n v="10340"/>
    <s v="MSEB Platinum Square"/>
    <s v="Q4 2022"/>
    <x v="0"/>
    <x v="0"/>
  </r>
  <r>
    <x v="0"/>
    <x v="12"/>
    <x v="11"/>
    <x v="16"/>
    <n v="314"/>
    <d v="2023-01-03T00:00:00"/>
    <s v="WTCB/2022004445"/>
    <n v="16248.75"/>
    <n v="16248.75"/>
    <m/>
    <s v="Q4 2022"/>
    <x v="0"/>
    <x v="0"/>
  </r>
  <r>
    <x v="0"/>
    <x v="12"/>
    <x v="11"/>
    <x v="16"/>
    <n v="315"/>
    <d v="2023-01-03T00:00:00"/>
    <s v="WTCB/2022004446"/>
    <n v="17351.25"/>
    <n v="17351.25"/>
    <m/>
    <s v="Q4 2022"/>
    <x v="0"/>
    <x v="0"/>
  </r>
  <r>
    <x v="0"/>
    <x v="12"/>
    <x v="11"/>
    <x v="16"/>
    <n v="316"/>
    <d v="2023-01-03T00:00:00"/>
    <s v="WTCB/2022004447"/>
    <n v="17333.75"/>
    <n v="17333.75"/>
    <m/>
    <s v="Q4 2022"/>
    <x v="0"/>
    <x v="0"/>
  </r>
  <r>
    <x v="0"/>
    <x v="12"/>
    <x v="11"/>
    <x v="16"/>
    <n v="317"/>
    <d v="2023-01-03T00:00:00"/>
    <s v="WTCB/2022004448"/>
    <n v="17333.75"/>
    <n v="17333.75"/>
    <m/>
    <s v="Q4 2022"/>
    <x v="0"/>
    <x v="0"/>
  </r>
  <r>
    <x v="0"/>
    <x v="12"/>
    <x v="11"/>
    <x v="16"/>
    <n v="318"/>
    <d v="2023-01-03T00:00:00"/>
    <s v="WTCB/2022004449"/>
    <n v="17351.25"/>
    <n v="17351.25"/>
    <m/>
    <s v="Q4 2022"/>
    <x v="0"/>
    <x v="0"/>
  </r>
  <r>
    <x v="0"/>
    <x v="12"/>
    <x v="11"/>
    <x v="16"/>
    <n v="319"/>
    <d v="2023-01-03T00:00:00"/>
    <s v="WTCB/2022004450"/>
    <n v="16248.75"/>
    <n v="16248.75"/>
    <m/>
    <s v="Q4 2022"/>
    <x v="0"/>
    <x v="0"/>
  </r>
  <r>
    <x v="0"/>
    <x v="12"/>
    <x v="11"/>
    <x v="12"/>
    <n v="112"/>
    <d v="2023-02-22T00:00:00"/>
    <s v="WTCB/20220046148"/>
    <n v="31614"/>
    <n v="31614"/>
    <m/>
    <s v="Q4 2022"/>
    <x v="0"/>
    <x v="0"/>
  </r>
  <r>
    <x v="0"/>
    <x v="12"/>
    <x v="11"/>
    <x v="12"/>
    <n v="314"/>
    <d v="2023-02-22T00:00:00"/>
    <s v="WTCB/20220046187"/>
    <n v="24277"/>
    <n v="24277"/>
    <m/>
    <s v="Q4 2022"/>
    <x v="0"/>
    <x v="0"/>
  </r>
  <r>
    <x v="0"/>
    <x v="12"/>
    <x v="11"/>
    <x v="12"/>
    <n v="315"/>
    <d v="2023-02-22T00:00:00"/>
    <s v="WTCB/20220046188"/>
    <n v="32463"/>
    <n v="32463"/>
    <m/>
    <s v="Q4 2022"/>
    <x v="0"/>
    <x v="0"/>
  </r>
  <r>
    <x v="0"/>
    <x v="12"/>
    <x v="11"/>
    <x v="12"/>
    <n v="316"/>
    <d v="2023-02-22T00:00:00"/>
    <s v="WTCB/20220046189"/>
    <n v="218"/>
    <n v="218"/>
    <m/>
    <s v="Q4 2022"/>
    <x v="0"/>
    <x v="0"/>
  </r>
  <r>
    <x v="0"/>
    <x v="12"/>
    <x v="11"/>
    <x v="12"/>
    <n v="317"/>
    <d v="2023-02-22T00:00:00"/>
    <s v="WTCB/20220046190"/>
    <n v="107862"/>
    <n v="107862"/>
    <m/>
    <s v="Q4 2022"/>
    <x v="0"/>
    <x v="0"/>
  </r>
  <r>
    <x v="0"/>
    <x v="12"/>
    <x v="11"/>
    <x v="12"/>
    <n v="318"/>
    <d v="2023-02-22T00:00:00"/>
    <s v="WTCB/20220046191"/>
    <n v="109872"/>
    <n v="109872"/>
    <m/>
    <s v="Q4 2022"/>
    <x v="0"/>
    <x v="0"/>
  </r>
  <r>
    <x v="0"/>
    <x v="12"/>
    <x v="11"/>
    <x v="12"/>
    <n v="319"/>
    <d v="2023-02-22T00:00:00"/>
    <s v="WTCB/20220046192"/>
    <n v="113853"/>
    <n v="113853"/>
    <m/>
    <s v="Q4 2022"/>
    <x v="0"/>
    <x v="0"/>
  </r>
  <r>
    <x v="0"/>
    <x v="12"/>
    <x v="11"/>
    <x v="13"/>
    <n v="112"/>
    <d v="2023-02-23T00:00:00"/>
    <s v="WTCB/20220046295"/>
    <n v="532"/>
    <n v="532"/>
    <m/>
    <s v="Q4 2022"/>
    <x v="0"/>
    <x v="0"/>
  </r>
  <r>
    <x v="0"/>
    <x v="12"/>
    <x v="11"/>
    <x v="13"/>
    <n v="314"/>
    <d v="2023-02-23T00:00:00"/>
    <s v="WTCB/20220046334"/>
    <n v="746"/>
    <n v="746"/>
    <m/>
    <s v="Q4 2022"/>
    <x v="0"/>
    <x v="0"/>
  </r>
  <r>
    <x v="0"/>
    <x v="12"/>
    <x v="11"/>
    <x v="13"/>
    <n v="315"/>
    <d v="2023-02-23T00:00:00"/>
    <s v="WTCB/20220046335"/>
    <n v="1300"/>
    <n v="1300"/>
    <m/>
    <s v="Q4 2022"/>
    <x v="0"/>
    <x v="0"/>
  </r>
  <r>
    <x v="0"/>
    <x v="12"/>
    <x v="11"/>
    <x v="13"/>
    <n v="316"/>
    <d v="2023-02-23T00:00:00"/>
    <s v="WTCB/20220046336"/>
    <n v="5"/>
    <n v="5"/>
    <m/>
    <s v="Q4 2022"/>
    <x v="0"/>
    <x v="0"/>
  </r>
  <r>
    <x v="0"/>
    <x v="12"/>
    <x v="11"/>
    <x v="13"/>
    <n v="317"/>
    <d v="2023-02-23T00:00:00"/>
    <s v="WTCB/20220046337"/>
    <n v="4307"/>
    <n v="4307"/>
    <m/>
    <s v="Q4 2022"/>
    <x v="0"/>
    <x v="0"/>
  </r>
  <r>
    <x v="0"/>
    <x v="12"/>
    <x v="11"/>
    <x v="13"/>
    <n v="318"/>
    <d v="2023-02-23T00:00:00"/>
    <s v="WTCB/20220046338"/>
    <n v="4093"/>
    <n v="4093"/>
    <m/>
    <s v="Q4 2022"/>
    <x v="0"/>
    <x v="0"/>
  </r>
  <r>
    <x v="0"/>
    <x v="12"/>
    <x v="11"/>
    <x v="13"/>
    <n v="319"/>
    <d v="2023-02-23T00:00:00"/>
    <s v="WTCB/20220046339"/>
    <n v="4216"/>
    <n v="4216"/>
    <m/>
    <s v="Q4 2022"/>
    <x v="0"/>
    <x v="0"/>
  </r>
  <r>
    <x v="0"/>
    <x v="12"/>
    <x v="29"/>
    <x v="19"/>
    <n v="317"/>
    <d v="2023-01-01T00:00:00"/>
    <n v="11"/>
    <n v="71138"/>
    <n v="71138"/>
    <m/>
    <s v="Q4 2022"/>
    <x v="0"/>
    <x v="0"/>
  </r>
  <r>
    <x v="0"/>
    <x v="12"/>
    <x v="29"/>
    <x v="19"/>
    <n v="112"/>
    <d v="2023-01-01T00:00:00"/>
    <s v="01012023'"/>
    <n v="391996.23"/>
    <n v="391996.23"/>
    <m/>
    <s v="Q4 2022"/>
    <x v="0"/>
    <x v="0"/>
  </r>
  <r>
    <x v="0"/>
    <x v="12"/>
    <x v="29"/>
    <x v="19"/>
    <n v="317"/>
    <d v="2023-01-01T00:00:00"/>
    <n v="11"/>
    <n v="47425"/>
    <n v="47425"/>
    <m/>
    <s v="Q4 2022"/>
    <x v="0"/>
    <x v="0"/>
  </r>
  <r>
    <x v="0"/>
    <x v="12"/>
    <x v="29"/>
    <x v="19"/>
    <n v="318"/>
    <d v="2023-01-01T00:00:00"/>
    <s v="R-49/22-23"/>
    <n v="131870"/>
    <n v="131870"/>
    <m/>
    <s v="Q4 2022"/>
    <x v="0"/>
    <x v="0"/>
  </r>
  <r>
    <x v="0"/>
    <x v="12"/>
    <x v="3"/>
    <x v="4"/>
    <n v="312"/>
    <d v="2023-01-31T00:00:00"/>
    <s v="D/23-23GST-227"/>
    <n v="190540"/>
    <n v="190540"/>
    <m/>
    <s v="Q4 2022"/>
    <x v="0"/>
    <x v="0"/>
  </r>
  <r>
    <x v="0"/>
    <x v="12"/>
    <x v="29"/>
    <x v="9"/>
    <n v="312"/>
    <d v="2023-02-01T00:00:00"/>
    <n v="10"/>
    <n v="18449"/>
    <n v="18449"/>
    <m/>
    <s v="Q4 2022"/>
    <x v="0"/>
    <x v="0"/>
  </r>
  <r>
    <x v="0"/>
    <x v="12"/>
    <x v="29"/>
    <x v="27"/>
    <n v="312"/>
    <d v="2023-01-24T00:00:00"/>
    <n v="1170736"/>
    <n v="98"/>
    <n v="98"/>
    <s v="Waterfrount Gas Guesthouse"/>
    <s v="Q4 2022"/>
    <x v="0"/>
    <x v="0"/>
  </r>
  <r>
    <x v="0"/>
    <x v="12"/>
    <x v="29"/>
    <x v="28"/>
    <n v="312"/>
    <d v="2023-01-30T00:00:00"/>
    <s v="000001883891071'"/>
    <n v="3230"/>
    <n v="3230"/>
    <s v="Waterfrount Guesthouse MSEB"/>
    <s v="Q4 2022"/>
    <x v="0"/>
    <x v="0"/>
  </r>
  <r>
    <x v="0"/>
    <x v="12"/>
    <x v="32"/>
    <x v="29"/>
    <n v="312"/>
    <d v="2023-01-24T00:00:00"/>
    <s v="HT2327I005934803"/>
    <n v="706.82"/>
    <n v="706.82"/>
    <s v="Waterfrount Guesthouse WIFI"/>
    <s v="Q4 2022"/>
    <x v="0"/>
    <x v="0"/>
  </r>
  <r>
    <x v="1"/>
    <x v="1"/>
    <x v="29"/>
    <x v="19"/>
    <n v="102"/>
    <d v="2023-01-01T00:00:00"/>
    <n v="20230101001"/>
    <n v="196560"/>
    <n v="196560"/>
    <m/>
    <s v="Q4 2022"/>
    <x v="0"/>
    <x v="0"/>
  </r>
  <r>
    <x v="1"/>
    <x v="1"/>
    <x v="11"/>
    <x v="16"/>
    <n v="102"/>
    <d v="2023-01-03T00:00:00"/>
    <s v="WTCB/2022004394"/>
    <n v="19110"/>
    <n v="19110"/>
    <m/>
    <s v="Q4 2022"/>
    <x v="0"/>
    <x v="0"/>
  </r>
  <r>
    <x v="2"/>
    <x v="0"/>
    <x v="0"/>
    <x v="0"/>
    <n v="0"/>
    <d v="2023-02-28T00:00:00"/>
    <s v="KRL/22-23/263"/>
    <n v="4275"/>
    <n v="4275"/>
    <m/>
    <s v="Q4 2022"/>
    <x v="0"/>
    <x v="0"/>
  </r>
  <r>
    <x v="2"/>
    <x v="0"/>
    <x v="1"/>
    <x v="2"/>
    <n v="0"/>
    <d v="2023-02-25T00:00:00"/>
    <s v="MS/0905/22-23"/>
    <n v="12945"/>
    <n v="12945"/>
    <m/>
    <s v="Q4 2022"/>
    <x v="0"/>
    <x v="0"/>
  </r>
  <r>
    <x v="2"/>
    <x v="0"/>
    <x v="2"/>
    <x v="3"/>
    <n v="0"/>
    <d v="2023-02-28T00:00:00"/>
    <n v="11"/>
    <n v="500"/>
    <n v="500"/>
    <m/>
    <s v="Q4 2022"/>
    <x v="0"/>
    <x v="0"/>
  </r>
  <r>
    <x v="2"/>
    <x v="0"/>
    <x v="3"/>
    <x v="4"/>
    <n v="0"/>
    <d v="2023-02-28T00:00:00"/>
    <s v="D/ 22-23GST-252"/>
    <n v="7850"/>
    <n v="7850"/>
    <m/>
    <s v="Q4 2022"/>
    <x v="0"/>
    <x v="0"/>
  </r>
  <r>
    <x v="2"/>
    <x v="0"/>
    <x v="4"/>
    <x v="5"/>
    <n v="0"/>
    <d v="2023-02-17T00:00:00"/>
    <n v="1056"/>
    <n v="9282"/>
    <n v="9282"/>
    <m/>
    <s v="Q4 2022"/>
    <x v="0"/>
    <x v="0"/>
  </r>
  <r>
    <x v="2"/>
    <x v="0"/>
    <x v="4"/>
    <x v="6"/>
    <n v="0"/>
    <d v="2023-02-17T00:00:00"/>
    <n v="1057"/>
    <n v="2700"/>
    <n v="2700"/>
    <m/>
    <s v="Q4 2022"/>
    <x v="0"/>
    <x v="0"/>
  </r>
  <r>
    <x v="2"/>
    <x v="0"/>
    <x v="5"/>
    <x v="7"/>
    <n v="0"/>
    <d v="2023-02-28T00:00:00"/>
    <n v="1340"/>
    <n v="1435"/>
    <n v="1435"/>
    <m/>
    <s v="Q4 2022"/>
    <x v="0"/>
    <x v="0"/>
  </r>
  <r>
    <x v="2"/>
    <x v="0"/>
    <x v="6"/>
    <x v="8"/>
    <n v="0"/>
    <d v="2023-03-05T00:00:00"/>
    <s v="000001921285902'"/>
    <n v="31340"/>
    <n v="31340"/>
    <m/>
    <s v="Q4 2022"/>
    <x v="0"/>
    <x v="0"/>
  </r>
  <r>
    <x v="2"/>
    <x v="1"/>
    <x v="29"/>
    <x v="19"/>
    <n v="102"/>
    <d v="2023-02-01T00:00:00"/>
    <n v="20230201"/>
    <n v="201123"/>
    <n v="201123"/>
    <m/>
    <s v="Q4 2022"/>
    <x v="0"/>
    <x v="0"/>
  </r>
  <r>
    <x v="2"/>
    <x v="1"/>
    <x v="29"/>
    <x v="9"/>
    <n v="102"/>
    <d v="2023-03-09T00:00:00"/>
    <s v="BM23271018984325"/>
    <n v="823"/>
    <n v="823"/>
    <m/>
    <s v="Q4 2022"/>
    <x v="0"/>
    <x v="0"/>
  </r>
  <r>
    <x v="2"/>
    <x v="1"/>
    <x v="8"/>
    <x v="10"/>
    <n v="102"/>
    <d v="2023-02-28T00:00:00"/>
    <s v="GSF/22-23/221"/>
    <n v="37936"/>
    <n v="37936"/>
    <m/>
    <s v="Q4 2022"/>
    <x v="0"/>
    <x v="0"/>
  </r>
  <r>
    <x v="2"/>
    <x v="1"/>
    <x v="0"/>
    <x v="0"/>
    <n v="102"/>
    <d v="2023-02-28T00:00:00"/>
    <s v="KRL/22-23/261"/>
    <n v="8170"/>
    <n v="8170"/>
    <m/>
    <s v="Q4 2022"/>
    <x v="0"/>
    <x v="0"/>
  </r>
  <r>
    <x v="2"/>
    <x v="1"/>
    <x v="9"/>
    <x v="11"/>
    <n v="102"/>
    <d v="2023-02-28T00:00:00"/>
    <s v="MFMS/17/Feb23"/>
    <n v="61793"/>
    <n v="61793"/>
    <m/>
    <s v="Q4 2022"/>
    <x v="0"/>
    <x v="0"/>
  </r>
  <r>
    <x v="2"/>
    <x v="1"/>
    <x v="2"/>
    <x v="3"/>
    <n v="102"/>
    <d v="2023-02-28T00:00:00"/>
    <n v="11"/>
    <n v="770"/>
    <n v="770"/>
    <m/>
    <s v="Q4 2022"/>
    <x v="0"/>
    <x v="0"/>
  </r>
  <r>
    <x v="2"/>
    <x v="1"/>
    <x v="11"/>
    <x v="16"/>
    <n v="102"/>
    <d v="2023-02-03T00:00:00"/>
    <s v="WTCB/20220045896"/>
    <n v="19110"/>
    <n v="19110"/>
    <m/>
    <s v="Q4 2022"/>
    <x v="0"/>
    <x v="0"/>
  </r>
  <r>
    <x v="2"/>
    <x v="1"/>
    <x v="11"/>
    <x v="12"/>
    <n v="102"/>
    <d v="2023-03-15T00:00:00"/>
    <s v="WTCB/20220046601"/>
    <n v="42135"/>
    <n v="42135"/>
    <m/>
    <s v="Q4 2022"/>
    <x v="0"/>
    <x v="0"/>
  </r>
  <r>
    <x v="2"/>
    <x v="1"/>
    <x v="11"/>
    <x v="13"/>
    <n v="102"/>
    <d v="2023-03-16T00:00:00"/>
    <s v="WTCB/20220046753"/>
    <n v="3694"/>
    <n v="3694"/>
    <m/>
    <s v="Q4 2022"/>
    <x v="0"/>
    <x v="0"/>
  </r>
  <r>
    <x v="2"/>
    <x v="1"/>
    <x v="3"/>
    <x v="4"/>
    <n v="102"/>
    <d v="2023-02-28T00:00:00"/>
    <s v="D/22-23GST-249"/>
    <n v="14850"/>
    <n v="14850"/>
    <m/>
    <s v="Q4 2022"/>
    <x v="0"/>
    <x v="0"/>
  </r>
  <r>
    <x v="2"/>
    <x v="1"/>
    <x v="5"/>
    <x v="7"/>
    <n v="102"/>
    <d v="2023-02-28T00:00:00"/>
    <n v="1339"/>
    <n v="1015"/>
    <n v="1015"/>
    <m/>
    <s v="Q4 2022"/>
    <x v="0"/>
    <x v="0"/>
  </r>
  <r>
    <x v="2"/>
    <x v="2"/>
    <x v="12"/>
    <x v="10"/>
    <n v="0"/>
    <d v="2023-02-28T00:00:00"/>
    <s v="GSF/22-23/217"/>
    <n v="19466.55"/>
    <n v="19466.55"/>
    <m/>
    <s v="Q4 2022"/>
    <x v="0"/>
    <x v="0"/>
  </r>
  <r>
    <x v="2"/>
    <x v="2"/>
    <x v="1"/>
    <x v="2"/>
    <n v="0"/>
    <d v="2023-02-25T00:00:00"/>
    <s v="MS/0910/22-23"/>
    <n v="9151"/>
    <n v="9151"/>
    <m/>
    <s v="Q4 2022"/>
    <x v="0"/>
    <x v="0"/>
  </r>
  <r>
    <x v="2"/>
    <x v="2"/>
    <x v="1"/>
    <x v="1"/>
    <n v="0"/>
    <d v="2023-02-25T00:00:00"/>
    <s v="MS/0911/22-23"/>
    <n v="2588"/>
    <n v="2588"/>
    <m/>
    <s v="Q4 2022"/>
    <x v="0"/>
    <x v="0"/>
  </r>
  <r>
    <x v="2"/>
    <x v="3"/>
    <x v="12"/>
    <x v="10"/>
    <n v="0"/>
    <d v="2023-02-28T00:00:00"/>
    <s v="GSF/22-23/219"/>
    <n v="51479.34"/>
    <n v="51479.34"/>
    <m/>
    <s v="Q4 2022"/>
    <x v="0"/>
    <x v="0"/>
  </r>
  <r>
    <x v="2"/>
    <x v="3"/>
    <x v="0"/>
    <x v="0"/>
    <n v="0"/>
    <d v="2023-02-28T00:00:00"/>
    <s v="KRL/22-23/257"/>
    <n v="1354.5"/>
    <n v="1354.5"/>
    <m/>
    <s v="Q4 2022"/>
    <x v="0"/>
    <x v="0"/>
  </r>
  <r>
    <x v="2"/>
    <x v="3"/>
    <x v="1"/>
    <x v="2"/>
    <n v="0"/>
    <d v="2023-02-25T00:00:00"/>
    <s v="MS/0904/22-23"/>
    <n v="7621"/>
    <n v="7621"/>
    <m/>
    <s v="Q4 2022"/>
    <x v="0"/>
    <x v="0"/>
  </r>
  <r>
    <x v="2"/>
    <x v="3"/>
    <x v="13"/>
    <x v="11"/>
    <n v="0"/>
    <d v="2023-02-28T00:00:00"/>
    <s v="2802 2023-KINGS-HK "/>
    <n v="46359.22"/>
    <n v="46359.22"/>
    <m/>
    <s v="Q4 2022"/>
    <x v="0"/>
    <x v="0"/>
  </r>
  <r>
    <x v="2"/>
    <x v="4"/>
    <x v="3"/>
    <x v="4"/>
    <n v="0"/>
    <d v="2023-02-28T00:00:00"/>
    <s v="D/ 22-23GST-257"/>
    <n v="13495"/>
    <n v="13495"/>
    <m/>
    <s v="Q4 2022"/>
    <x v="0"/>
    <x v="0"/>
  </r>
  <r>
    <x v="2"/>
    <x v="6"/>
    <x v="29"/>
    <x v="14"/>
    <s v="A02"/>
    <d v="2023-02-17T00:00:00"/>
    <s v="AGM/22-23/3686"/>
    <n v="33000"/>
    <n v="33000"/>
    <s v="AHU Diffsuer Machine"/>
    <s v="Q4 2022"/>
    <x v="0"/>
    <x v="0"/>
  </r>
  <r>
    <x v="2"/>
    <x v="6"/>
    <x v="29"/>
    <x v="14"/>
    <s v="A02"/>
    <d v="2023-02-23T00:00:00"/>
    <s v="P 115/CSS/2022-23"/>
    <n v="81619"/>
    <n v="81619"/>
    <s v="Fire Proof Locker"/>
    <s v="Q4 2022"/>
    <x v="0"/>
    <x v="0"/>
  </r>
  <r>
    <x v="2"/>
    <x v="6"/>
    <x v="29"/>
    <x v="14"/>
    <s v="A02"/>
    <d v="2023-02-18T00:00:00"/>
    <s v="CSS/2022-23/6210"/>
    <n v="80700"/>
    <n v="80700"/>
    <s v="Excutive Cabin Chir Purchase"/>
    <s v="Q4 2022"/>
    <x v="0"/>
    <x v="0"/>
  </r>
  <r>
    <x v="2"/>
    <x v="6"/>
    <x v="12"/>
    <x v="10"/>
    <s v="A02"/>
    <d v="2023-02-28T00:00:00"/>
    <s v="GSF/22-23/225"/>
    <n v="162022.22"/>
    <n v="162022.22"/>
    <s v="-"/>
    <s v="Q4 2022"/>
    <x v="0"/>
    <x v="0"/>
  </r>
  <r>
    <x v="2"/>
    <x v="6"/>
    <x v="29"/>
    <x v="14"/>
    <s v="A02"/>
    <d v="2023-02-15T00:00:00"/>
    <s v="RI.2223.202"/>
    <n v="4200"/>
    <n v="4200"/>
    <s v="Paper Shredder Machine"/>
    <s v="Q4 2022"/>
    <x v="0"/>
    <x v="0"/>
  </r>
  <r>
    <x v="2"/>
    <x v="6"/>
    <x v="29"/>
    <x v="14"/>
    <s v="A02"/>
    <d v="2023-02-28T00:00:00"/>
    <s v="RI.2223.06"/>
    <n v="4200"/>
    <n v="4200"/>
    <s v="Paper Shredder Machine"/>
    <s v="Q4 2022"/>
    <x v="0"/>
    <x v="0"/>
  </r>
  <r>
    <x v="2"/>
    <x v="6"/>
    <x v="29"/>
    <x v="1"/>
    <s v="A02"/>
    <d v="2023-02-11T00:00:00"/>
    <s v="IS/606"/>
    <n v="700"/>
    <n v="700"/>
    <s v="-"/>
    <s v="Q4 2022"/>
    <x v="0"/>
    <x v="0"/>
  </r>
  <r>
    <x v="2"/>
    <x v="6"/>
    <x v="18"/>
    <x v="14"/>
    <s v="A02"/>
    <d v="2023-02-14T00:00:00"/>
    <s v="1791/22-23"/>
    <n v="13125"/>
    <n v="13125"/>
    <s v="Fly Catcher Machine"/>
    <s v="Q4 2022"/>
    <x v="0"/>
    <x v="0"/>
  </r>
  <r>
    <x v="2"/>
    <x v="6"/>
    <x v="29"/>
    <x v="14"/>
    <s v="A02"/>
    <d v="2023-02-07T00:00:00"/>
    <s v="140/22-23"/>
    <n v="127680"/>
    <n v="127680"/>
    <s v="Cafeteria Kitchen Equipment"/>
    <s v="Q4 2022"/>
    <x v="0"/>
    <x v="0"/>
  </r>
  <r>
    <x v="2"/>
    <x v="6"/>
    <x v="29"/>
    <x v="1"/>
    <s v="A02"/>
    <d v="2023-02-28T00:00:00"/>
    <n v="60"/>
    <n v="27345"/>
    <n v="27345"/>
    <s v="Excutive Area Glass Frosted "/>
    <s v="Q4 2022"/>
    <x v="0"/>
    <x v="0"/>
  </r>
  <r>
    <x v="2"/>
    <x v="6"/>
    <x v="1"/>
    <x v="2"/>
    <s v="A02"/>
    <d v="2023-02-25T00:00:00"/>
    <s v="MS/0902/22-23"/>
    <n v="32333"/>
    <n v="30855.5"/>
    <s v="-"/>
    <s v="Q4 2022"/>
    <x v="0"/>
    <x v="0"/>
  </r>
  <r>
    <x v="2"/>
    <x v="6"/>
    <x v="1"/>
    <x v="1"/>
    <s v="A02"/>
    <d v="2023-02-25T00:00:00"/>
    <s v="MS/0903/22-23"/>
    <n v="6952.2"/>
    <n v="5540.5"/>
    <s v="-"/>
    <s v="Q4 2022"/>
    <x v="0"/>
    <x v="0"/>
  </r>
  <r>
    <x v="2"/>
    <x v="6"/>
    <x v="9"/>
    <x v="11"/>
    <s v="A02"/>
    <d v="2023-02-28T00:00:00"/>
    <s v="MFMS/16/Feb23"/>
    <n v="269085"/>
    <n v="269085"/>
    <s v="-"/>
    <s v="Q4 2022"/>
    <x v="0"/>
    <x v="0"/>
  </r>
  <r>
    <x v="2"/>
    <x v="6"/>
    <x v="22"/>
    <x v="3"/>
    <s v="A02"/>
    <d v="2023-02-28T00:00:00"/>
    <n v="11"/>
    <n v="0"/>
    <n v="0"/>
    <s v="KOS Petty Cash Expenses"/>
    <s v="Q4 2022"/>
    <x v="0"/>
    <x v="0"/>
  </r>
  <r>
    <x v="2"/>
    <x v="6"/>
    <x v="10"/>
    <x v="1"/>
    <s v="A02"/>
    <d v="2023-02-16T00:00:00"/>
    <s v="PSPLJ/6601/22-23"/>
    <n v="53460"/>
    <n v="53460"/>
    <s v="Training Room Wall Branding"/>
    <s v="Q4 2022"/>
    <x v="0"/>
    <x v="0"/>
  </r>
  <r>
    <x v="2"/>
    <x v="6"/>
    <x v="10"/>
    <x v="1"/>
    <s v="A02"/>
    <d v="2023-02-18T00:00:00"/>
    <s v="PSPLJ/6690/23-24"/>
    <n v="38610"/>
    <n v="38610"/>
    <s v="Huddle Room Wall Branding"/>
    <s v="Q4 2022"/>
    <x v="0"/>
    <x v="0"/>
  </r>
  <r>
    <x v="2"/>
    <x v="6"/>
    <x v="10"/>
    <x v="1"/>
    <s v="A02"/>
    <d v="2023-02-21T00:00:00"/>
    <s v="PSPLJ/6761/22-23"/>
    <n v="28710"/>
    <n v="28710"/>
    <s v="Wall Branding"/>
    <s v="Q4 2022"/>
    <x v="0"/>
    <x v="0"/>
  </r>
  <r>
    <x v="2"/>
    <x v="6"/>
    <x v="10"/>
    <x v="1"/>
    <s v="A02"/>
    <d v="2023-02-24T00:00:00"/>
    <s v="PSPLJ/6924/22-23"/>
    <n v="56700"/>
    <n v="56700"/>
    <s v="Washroom Opp.Wall Branding "/>
    <s v="Q4 2022"/>
    <x v="0"/>
    <x v="0"/>
  </r>
  <r>
    <x v="2"/>
    <x v="6"/>
    <x v="29"/>
    <x v="14"/>
    <s v="A02"/>
    <d v="2023-02-10T00:00:00"/>
    <n v="462"/>
    <n v="430056"/>
    <n v="430056"/>
    <s v="Cafeteria  Renovation"/>
    <s v="Q4 2022"/>
    <x v="0"/>
    <x v="0"/>
  </r>
  <r>
    <x v="2"/>
    <x v="6"/>
    <x v="29"/>
    <x v="14"/>
    <s v="A02"/>
    <d v="2023-02-10T00:00:00"/>
    <n v="461"/>
    <n v="55665"/>
    <n v="55665"/>
    <s v="Cafeteria  Renovation"/>
    <s v="Q4 2022"/>
    <x v="0"/>
    <x v="0"/>
  </r>
  <r>
    <x v="2"/>
    <x v="6"/>
    <x v="23"/>
    <x v="16"/>
    <s v="A02"/>
    <d v="2023-02-03T00:00:00"/>
    <s v="BM/FEB23/12"/>
    <n v="218298"/>
    <n v="218298"/>
    <s v="-"/>
    <s v="Q4 2022"/>
    <x v="0"/>
    <x v="0"/>
  </r>
  <r>
    <x v="2"/>
    <x v="6"/>
    <x v="23"/>
    <x v="12"/>
    <s v="A02"/>
    <d v="2023-03-06T00:00:00"/>
    <s v="BM/EB/FEB23/5"/>
    <n v="454955.66"/>
    <n v="454955.66"/>
    <s v="-"/>
    <s v="Q4 2022"/>
    <x v="0"/>
    <x v="0"/>
  </r>
  <r>
    <x v="2"/>
    <x v="6"/>
    <x v="27"/>
    <x v="17"/>
    <s v="A02"/>
    <d v="2023-02-01T00:00:00"/>
    <s v="22-23/019"/>
    <n v="15000"/>
    <n v="15000"/>
    <s v="Mantri Office Parking Charges"/>
    <s v="Q4 2022"/>
    <x v="0"/>
    <x v="0"/>
  </r>
  <r>
    <x v="2"/>
    <x v="6"/>
    <x v="4"/>
    <x v="5"/>
    <s v="A02"/>
    <d v="2023-02-17T00:00:00"/>
    <n v="1058"/>
    <n v="6203"/>
    <n v="895.05"/>
    <s v="-"/>
    <s v="Q4 2022"/>
    <x v="0"/>
    <x v="0"/>
  </r>
  <r>
    <x v="2"/>
    <x v="6"/>
    <x v="5"/>
    <x v="7"/>
    <s v="A02"/>
    <d v="2023-02-28T00:00:00"/>
    <n v="1342"/>
    <n v="14560"/>
    <n v="14560"/>
    <s v="-"/>
    <s v="Q4 2022"/>
    <x v="0"/>
    <x v="0"/>
  </r>
  <r>
    <x v="2"/>
    <x v="6"/>
    <x v="29"/>
    <x v="5"/>
    <s v="A02"/>
    <d v="2023-02-27T00:00:00"/>
    <s v="02354/2022-23"/>
    <n v="24000"/>
    <n v="15360"/>
    <s v="-"/>
    <s v="Q4 2022"/>
    <x v="0"/>
    <x v="0"/>
  </r>
  <r>
    <x v="2"/>
    <x v="6"/>
    <x v="29"/>
    <x v="14"/>
    <s v="A02"/>
    <d v="2023-02-23T00:00:00"/>
    <s v="PNR-C-SI24136"/>
    <n v="11437"/>
    <n v="11437"/>
    <s v="Oven Purchase"/>
    <s v="Q4 2022"/>
    <x v="0"/>
    <x v="0"/>
  </r>
  <r>
    <x v="2"/>
    <x v="6"/>
    <x v="29"/>
    <x v="14"/>
    <s v="A02"/>
    <d v="2023-02-22T00:00:00"/>
    <s v="WH2223-02347"/>
    <n v="5000"/>
    <n v="5000"/>
    <s v="Software Installtion"/>
    <s v="Q4 2022"/>
    <x v="0"/>
    <x v="0"/>
  </r>
  <r>
    <x v="2"/>
    <x v="7"/>
    <x v="3"/>
    <x v="4"/>
    <n v="0"/>
    <d v="2023-02-28T00:00:00"/>
    <s v="D/22-23GST-256"/>
    <n v="32180"/>
    <n v="32180"/>
    <m/>
    <s v="Q4 2022"/>
    <x v="0"/>
    <x v="0"/>
  </r>
  <r>
    <x v="2"/>
    <x v="8"/>
    <x v="12"/>
    <x v="10"/>
    <n v="0"/>
    <d v="2023-02-28T00:00:00"/>
    <s v="GSF/22-23/220"/>
    <n v="37936.910000000003"/>
    <n v="37936.910000000003"/>
    <m/>
    <s v="Q4 2022"/>
    <x v="0"/>
    <x v="0"/>
  </r>
  <r>
    <x v="2"/>
    <x v="8"/>
    <x v="29"/>
    <x v="4"/>
    <n v="0"/>
    <d v="2023-02-28T00:00:00"/>
    <s v="D/ 22-23GST-0250"/>
    <n v="15100"/>
    <n v="15100"/>
    <m/>
    <s v="Q4 2022"/>
    <x v="0"/>
    <x v="0"/>
  </r>
  <r>
    <x v="2"/>
    <x v="9"/>
    <x v="7"/>
    <x v="9"/>
    <n v="613"/>
    <d v="2023-03-27T00:00:00"/>
    <s v="BM2327I019970046"/>
    <n v="6257.54"/>
    <n v="6257.54"/>
    <m/>
    <s v="Q4 2022"/>
    <x v="0"/>
    <x v="0"/>
  </r>
  <r>
    <x v="2"/>
    <x v="9"/>
    <x v="29"/>
    <x v="19"/>
    <n v="613"/>
    <d v="2023-02-04T00:00:00"/>
    <s v="3/22-23/1147"/>
    <n v="65555"/>
    <n v="65555"/>
    <m/>
    <s v="Q4 2022"/>
    <x v="0"/>
    <x v="0"/>
  </r>
  <r>
    <x v="2"/>
    <x v="9"/>
    <x v="8"/>
    <x v="10"/>
    <n v="613"/>
    <d v="2023-02-28T00:00:00"/>
    <s v="GSF/22-23/223"/>
    <n v="37936.910000000003"/>
    <n v="37936.910000000003"/>
    <m/>
    <s v="Q4 2022"/>
    <x v="0"/>
    <x v="0"/>
  </r>
  <r>
    <x v="2"/>
    <x v="9"/>
    <x v="0"/>
    <x v="0"/>
    <n v="613"/>
    <d v="2023-02-28T00:00:00"/>
    <s v="KRL/22-23/259"/>
    <n v="29735"/>
    <n v="29735"/>
    <m/>
    <s v="Q4 2022"/>
    <x v="0"/>
    <x v="0"/>
  </r>
  <r>
    <x v="2"/>
    <x v="9"/>
    <x v="1"/>
    <x v="2"/>
    <n v="613"/>
    <d v="2023-02-25T00:00:00"/>
    <s v="MS/0906/22-23"/>
    <n v="2026"/>
    <n v="2026"/>
    <m/>
    <s v="Q4 2022"/>
    <x v="0"/>
    <x v="0"/>
  </r>
  <r>
    <x v="2"/>
    <x v="9"/>
    <x v="9"/>
    <x v="11"/>
    <n v="613"/>
    <d v="2023-02-28T00:00:00"/>
    <s v="MFMS/15 Feb-23"/>
    <n v="60259"/>
    <n v="60259"/>
    <m/>
    <s v="Q4 2022"/>
    <x v="0"/>
    <x v="0"/>
  </r>
  <r>
    <x v="2"/>
    <x v="9"/>
    <x v="2"/>
    <x v="3"/>
    <n v="613"/>
    <d v="2023-02-28T00:00:00"/>
    <n v="11"/>
    <n v="4910"/>
    <n v="4910"/>
    <s v="ODM DIGITAL LLP Petty Cash Expenses"/>
    <s v="Q4 2022"/>
    <x v="0"/>
    <x v="0"/>
  </r>
  <r>
    <x v="2"/>
    <x v="9"/>
    <x v="10"/>
    <x v="1"/>
    <n v="613"/>
    <d v="2023-02-21T00:00:00"/>
    <s v="PSPLJ/6760/22-23"/>
    <n v="750"/>
    <n v="750"/>
    <m/>
    <s v="Q4 2022"/>
    <x v="0"/>
    <x v="0"/>
  </r>
  <r>
    <x v="2"/>
    <x v="9"/>
    <x v="11"/>
    <x v="16"/>
    <n v="614"/>
    <d v="2023-02-03T00:00:00"/>
    <s v="WTCB/20220046007"/>
    <n v="17333.75"/>
    <n v="17333.75"/>
    <m/>
    <s v="Q4 2022"/>
    <x v="0"/>
    <x v="0"/>
  </r>
  <r>
    <x v="2"/>
    <x v="9"/>
    <x v="11"/>
    <x v="16"/>
    <n v="613"/>
    <d v="2023-02-03T00:00:00"/>
    <s v="WTCB/20220046008"/>
    <n v="17351.25"/>
    <n v="17351.25"/>
    <m/>
    <s v="Q4 2022"/>
    <x v="0"/>
    <x v="0"/>
  </r>
  <r>
    <x v="2"/>
    <x v="9"/>
    <x v="11"/>
    <x v="12"/>
    <n v="614"/>
    <d v="2023-03-15T00:00:00"/>
    <s v="WTCB/20220046698"/>
    <n v="45363"/>
    <n v="45363"/>
    <m/>
    <s v="Q4 2022"/>
    <x v="0"/>
    <x v="0"/>
  </r>
  <r>
    <x v="2"/>
    <x v="9"/>
    <x v="11"/>
    <x v="12"/>
    <n v="613"/>
    <d v="2023-03-15T00:00:00"/>
    <s v="WTCB/20220046697"/>
    <n v="42744"/>
    <n v="42744"/>
    <m/>
    <s v="Q4 2022"/>
    <x v="0"/>
    <x v="0"/>
  </r>
  <r>
    <x v="2"/>
    <x v="9"/>
    <x v="11"/>
    <x v="13"/>
    <n v="614"/>
    <d v="2023-03-16T00:00:00"/>
    <s v="WTCB/20220046844"/>
    <n v="4801.54"/>
    <n v="4801.54"/>
    <m/>
    <s v="Q4 2022"/>
    <x v="0"/>
    <x v="0"/>
  </r>
  <r>
    <x v="2"/>
    <x v="9"/>
    <x v="11"/>
    <x v="13"/>
    <n v="613"/>
    <d v="2023-03-16T00:00:00"/>
    <s v="WTCB/20220046843"/>
    <n v="4615.37"/>
    <n v="4615.37"/>
    <m/>
    <s v="Q4 2022"/>
    <x v="0"/>
    <x v="0"/>
  </r>
  <r>
    <x v="2"/>
    <x v="9"/>
    <x v="29"/>
    <x v="19"/>
    <n v="613"/>
    <d v="2023-02-03T00:00:00"/>
    <s v="P2223/108601"/>
    <n v="65555"/>
    <n v="65555"/>
    <m/>
    <s v="Q4 2022"/>
    <x v="0"/>
    <x v="0"/>
  </r>
  <r>
    <x v="2"/>
    <x v="9"/>
    <x v="29"/>
    <x v="19"/>
    <n v="614"/>
    <d v="2023-02-01T00:00:00"/>
    <s v="D-2022-23-11"/>
    <n v="131043"/>
    <n v="131043"/>
    <m/>
    <s v="Q4 2022"/>
    <x v="0"/>
    <x v="0"/>
  </r>
  <r>
    <x v="2"/>
    <x v="9"/>
    <x v="3"/>
    <x v="4"/>
    <n v="613"/>
    <d v="2023-02-28T00:00:00"/>
    <s v="D/22-23GST-251"/>
    <n v="56860"/>
    <n v="56860"/>
    <m/>
    <s v="Q4 2022"/>
    <x v="0"/>
    <x v="0"/>
  </r>
  <r>
    <x v="2"/>
    <x v="9"/>
    <x v="4"/>
    <x v="5"/>
    <n v="613"/>
    <d v="2023-02-17T00:00:00"/>
    <n v="1054"/>
    <n v="22969"/>
    <n v="20584.599999999999"/>
    <m/>
    <s v="Q4 2022"/>
    <x v="0"/>
    <x v="0"/>
  </r>
  <r>
    <x v="2"/>
    <x v="9"/>
    <x v="4"/>
    <x v="20"/>
    <n v="613"/>
    <d v="2023-02-17T00:00:00"/>
    <n v="1055"/>
    <n v="2700"/>
    <n v="2700"/>
    <m/>
    <s v="Q4 2022"/>
    <x v="0"/>
    <x v="0"/>
  </r>
  <r>
    <x v="2"/>
    <x v="9"/>
    <x v="5"/>
    <x v="7"/>
    <n v="613"/>
    <d v="2023-02-28T00:00:00"/>
    <n v="1341"/>
    <n v="3395"/>
    <n v="3395"/>
    <m/>
    <s v="Q4 2022"/>
    <x v="0"/>
    <x v="0"/>
  </r>
  <r>
    <x v="2"/>
    <x v="10"/>
    <x v="7"/>
    <x v="9"/>
    <n v="312"/>
    <d v="2023-03-03T00:00:00"/>
    <s v="BM2327I0185543339"/>
    <n v="1764.1"/>
    <n v="1764.1"/>
    <m/>
    <s v="Q4 2022"/>
    <x v="0"/>
    <x v="0"/>
  </r>
  <r>
    <x v="2"/>
    <x v="10"/>
    <x v="29"/>
    <x v="19"/>
    <n v="313"/>
    <d v="2023-02-01T00:00:00"/>
    <s v="11/2022-2023"/>
    <n v="496385"/>
    <n v="496385"/>
    <m/>
    <s v="Q4 2022"/>
    <x v="0"/>
    <x v="0"/>
  </r>
  <r>
    <x v="2"/>
    <x v="10"/>
    <x v="29"/>
    <x v="16"/>
    <n v="313"/>
    <d v="2023-02-01T00:00:00"/>
    <s v="11CAM/2022-23"/>
    <n v="44117"/>
    <n v="44117"/>
    <m/>
    <s v="Q4 2022"/>
    <x v="0"/>
    <x v="0"/>
  </r>
  <r>
    <x v="2"/>
    <x v="10"/>
    <x v="29"/>
    <x v="19"/>
    <n v="311"/>
    <d v="2023-02-01T00:00:00"/>
    <s v="IN2201000277"/>
    <n v="563984"/>
    <n v="563984"/>
    <m/>
    <s v="Q4 2022"/>
    <x v="0"/>
    <x v="0"/>
  </r>
  <r>
    <x v="2"/>
    <x v="10"/>
    <x v="29"/>
    <x v="19"/>
    <n v="312"/>
    <d v="2023-02-01T00:00:00"/>
    <s v="IN2201000278"/>
    <n v="364913"/>
    <n v="364913"/>
    <m/>
    <s v="Q4 2022"/>
    <x v="0"/>
    <x v="0"/>
  </r>
  <r>
    <x v="2"/>
    <x v="10"/>
    <x v="29"/>
    <x v="29"/>
    <n v="312"/>
    <d v="2023-02-22T00:00:00"/>
    <n v="12223468"/>
    <n v="5000"/>
    <n v="5000"/>
    <m/>
    <s v="Q4 2022"/>
    <x v="0"/>
    <x v="0"/>
  </r>
  <r>
    <x v="2"/>
    <x v="10"/>
    <x v="29"/>
    <x v="19"/>
    <n v="310"/>
    <d v="2023-02-01T00:00:00"/>
    <s v="GK-Rental-05"/>
    <n v="69112"/>
    <n v="69112"/>
    <m/>
    <s v="Q4 2022"/>
    <x v="0"/>
    <x v="0"/>
  </r>
  <r>
    <x v="2"/>
    <x v="10"/>
    <x v="29"/>
    <x v="16"/>
    <n v="310"/>
    <d v="2023-02-01T00:00:00"/>
    <s v="GK-CAM-05"/>
    <n v="17308"/>
    <n v="17308"/>
    <m/>
    <s v="Q4 2022"/>
    <x v="0"/>
    <x v="0"/>
  </r>
  <r>
    <x v="2"/>
    <x v="10"/>
    <x v="29"/>
    <x v="10"/>
    <n v="312"/>
    <d v="2023-02-28T00:00:00"/>
    <n v="282"/>
    <n v="275832.95"/>
    <n v="275832.95"/>
    <m/>
    <s v="Q4 2022"/>
    <x v="0"/>
    <x v="0"/>
  </r>
  <r>
    <x v="2"/>
    <x v="10"/>
    <x v="29"/>
    <x v="19"/>
    <n v="310"/>
    <d v="2023-02-01T00:00:00"/>
    <s v="HK-Rental-05"/>
    <n v="69111"/>
    <n v="69111"/>
    <m/>
    <s v="Q4 2022"/>
    <x v="0"/>
    <x v="0"/>
  </r>
  <r>
    <x v="2"/>
    <x v="10"/>
    <x v="29"/>
    <x v="1"/>
    <n v="312"/>
    <d v="2023-02-11T00:00:00"/>
    <s v="IS-607"/>
    <n v="2950"/>
    <n v="2950"/>
    <m/>
    <s v="Q4 2022"/>
    <x v="0"/>
    <x v="0"/>
  </r>
  <r>
    <x v="2"/>
    <x v="10"/>
    <x v="0"/>
    <x v="0"/>
    <n v="312"/>
    <d v="2023-02-28T00:00:00"/>
    <s v="KRL/22-23/264"/>
    <n v="411920"/>
    <n v="411920"/>
    <m/>
    <s v="Q4 2022"/>
    <x v="0"/>
    <x v="0"/>
  </r>
  <r>
    <x v="2"/>
    <x v="10"/>
    <x v="1"/>
    <x v="2"/>
    <n v="312"/>
    <d v="2023-02-25T00:00:00"/>
    <s v="MS/0899/22-23"/>
    <n v="86363"/>
    <n v="66456"/>
    <m/>
    <s v="Q4 2022"/>
    <x v="0"/>
    <x v="0"/>
  </r>
  <r>
    <x v="2"/>
    <x v="10"/>
    <x v="1"/>
    <x v="1"/>
    <n v="312"/>
    <d v="2023-02-25T00:00:00"/>
    <s v="MS/0900/22-23"/>
    <n v="720"/>
    <n v="720"/>
    <m/>
    <s v="Q4 2022"/>
    <x v="0"/>
    <x v="0"/>
  </r>
  <r>
    <x v="2"/>
    <x v="10"/>
    <x v="1"/>
    <x v="1"/>
    <n v="312"/>
    <d v="2023-02-25T00:00:00"/>
    <s v="MS/0898/22-23"/>
    <n v="24525"/>
    <n v="20739"/>
    <m/>
    <s v="Q4 2022"/>
    <x v="0"/>
    <x v="0"/>
  </r>
  <r>
    <x v="2"/>
    <x v="10"/>
    <x v="1"/>
    <x v="1"/>
    <n v="312"/>
    <d v="2023-02-25T00:00:00"/>
    <s v="MS/0901/22-23"/>
    <n v="8113"/>
    <n v="8113"/>
    <m/>
    <s v="Q4 2022"/>
    <x v="0"/>
    <x v="0"/>
  </r>
  <r>
    <x v="2"/>
    <x v="10"/>
    <x v="9"/>
    <x v="11"/>
    <n v="312"/>
    <d v="2023-02-28T00:00:00"/>
    <s v="MFMS/14/Feb-23"/>
    <n v="251637"/>
    <n v="251637"/>
    <m/>
    <s v="Q4 2022"/>
    <x v="0"/>
    <x v="0"/>
  </r>
  <r>
    <x v="2"/>
    <x v="10"/>
    <x v="2"/>
    <x v="3"/>
    <n v="312"/>
    <d v="2023-02-28T00:00:00"/>
    <n v="11"/>
    <n v="27861"/>
    <n v="27861"/>
    <m/>
    <s v="Q4 2022"/>
    <x v="0"/>
    <x v="0"/>
  </r>
  <r>
    <x v="2"/>
    <x v="10"/>
    <x v="10"/>
    <x v="1"/>
    <n v="312"/>
    <d v="2023-02-22T00:00:00"/>
    <s v="PSPLJ/6780/22-23"/>
    <n v="1050"/>
    <n v="1050"/>
    <m/>
    <s v="Q4 2022"/>
    <x v="0"/>
    <x v="0"/>
  </r>
  <r>
    <x v="2"/>
    <x v="10"/>
    <x v="10"/>
    <x v="1"/>
    <n v="312"/>
    <d v="2023-02-23T00:00:00"/>
    <s v="PSPLJ/6794/22-23"/>
    <n v="1440"/>
    <n v="1440"/>
    <m/>
    <s v="Q4 2022"/>
    <x v="0"/>
    <x v="0"/>
  </r>
  <r>
    <x v="2"/>
    <x v="10"/>
    <x v="11"/>
    <x v="12"/>
    <n v="313"/>
    <d v="2023-03-15T00:00:00"/>
    <s v="WTCB/20220046648"/>
    <n v="102947"/>
    <n v="102947"/>
    <m/>
    <s v="Q4 2022"/>
    <x v="0"/>
    <x v="0"/>
  </r>
  <r>
    <x v="2"/>
    <x v="10"/>
    <x v="11"/>
    <x v="12"/>
    <n v="311"/>
    <d v="2023-03-15T00:00:00"/>
    <s v="WTCB/20220046646"/>
    <n v="102853.72"/>
    <n v="102853.72"/>
    <m/>
    <s v="Q4 2022"/>
    <x v="0"/>
    <x v="0"/>
  </r>
  <r>
    <x v="2"/>
    <x v="10"/>
    <x v="11"/>
    <x v="12"/>
    <n v="312"/>
    <d v="2023-03-15T00:00:00"/>
    <s v="WTCB/20220046647"/>
    <n v="102566.53"/>
    <n v="102566.53"/>
    <m/>
    <s v="Q4 2022"/>
    <x v="0"/>
    <x v="0"/>
  </r>
  <r>
    <x v="2"/>
    <x v="10"/>
    <x v="11"/>
    <x v="12"/>
    <n v="309"/>
    <d v="2023-03-15T00:00:00"/>
    <s v="WTCB/20220046645"/>
    <n v="83576.429999999993"/>
    <n v="83576.429999999993"/>
    <m/>
    <s v="Q4 2022"/>
    <x v="0"/>
    <x v="0"/>
  </r>
  <r>
    <x v="2"/>
    <x v="10"/>
    <x v="11"/>
    <x v="13"/>
    <n v="313"/>
    <d v="2023-03-16T00:00:00"/>
    <s v="WTCB/20220046800"/>
    <n v="9888.4699999999993"/>
    <n v="9888.4699999999993"/>
    <m/>
    <s v="Q4 2022"/>
    <x v="0"/>
    <x v="0"/>
  </r>
  <r>
    <x v="2"/>
    <x v="10"/>
    <x v="11"/>
    <x v="13"/>
    <n v="311"/>
    <d v="2023-03-16T00:00:00"/>
    <s v="WTCB/20220046798"/>
    <n v="10348.75"/>
    <n v="10348.75"/>
    <m/>
    <s v="Q4 2022"/>
    <x v="0"/>
    <x v="0"/>
  </r>
  <r>
    <x v="2"/>
    <x v="10"/>
    <x v="11"/>
    <x v="13"/>
    <n v="309"/>
    <d v="2023-03-16T00:00:00"/>
    <s v="WTCB/20220046797"/>
    <n v="9216.9"/>
    <n v="9216.9"/>
    <m/>
    <s v="Q4 2022"/>
    <x v="0"/>
    <x v="0"/>
  </r>
  <r>
    <x v="2"/>
    <x v="10"/>
    <x v="11"/>
    <x v="13"/>
    <n v="312"/>
    <d v="2023-03-16T00:00:00"/>
    <s v="WTCB/20220046799"/>
    <n v="9806.98"/>
    <n v="9806.98"/>
    <m/>
    <s v="Q4 2022"/>
    <x v="0"/>
    <x v="0"/>
  </r>
  <r>
    <x v="2"/>
    <x v="10"/>
    <x v="11"/>
    <x v="16"/>
    <n v="312"/>
    <d v="2023-02-03T00:00:00"/>
    <s v="WTCB/20220045945"/>
    <n v="31622.5"/>
    <n v="31622.5"/>
    <m/>
    <s v="Q4 2022"/>
    <x v="0"/>
    <x v="0"/>
  </r>
  <r>
    <x v="2"/>
    <x v="10"/>
    <x v="11"/>
    <x v="16"/>
    <n v="311"/>
    <d v="2023-02-03T00:00:00"/>
    <s v="WTCB/20220045944"/>
    <n v="48868.75"/>
    <n v="48868.75"/>
    <m/>
    <s v="Q4 2022"/>
    <x v="0"/>
    <x v="0"/>
  </r>
  <r>
    <x v="2"/>
    <x v="10"/>
    <x v="29"/>
    <x v="22"/>
    <n v="309"/>
    <d v="2023-02-03T00:00:00"/>
    <s v="SBER/22-23/20"/>
    <n v="201840"/>
    <n v="201840"/>
    <m/>
    <s v="Q4 2022"/>
    <x v="0"/>
    <x v="0"/>
  </r>
  <r>
    <x v="2"/>
    <x v="10"/>
    <x v="3"/>
    <x v="4"/>
    <n v="312"/>
    <d v="2023-02-28T00:00:00"/>
    <s v="D/22-23GST-254"/>
    <n v="734435"/>
    <n v="734435"/>
    <m/>
    <s v="Q4 2022"/>
    <x v="0"/>
    <x v="0"/>
  </r>
  <r>
    <x v="2"/>
    <x v="10"/>
    <x v="5"/>
    <x v="7"/>
    <n v="312"/>
    <d v="2023-02-28T00:00:00"/>
    <n v="1337"/>
    <n v="37135"/>
    <n v="37135"/>
    <m/>
    <s v="Q4 2022"/>
    <x v="0"/>
    <x v="0"/>
  </r>
  <r>
    <x v="2"/>
    <x v="10"/>
    <x v="29"/>
    <x v="5"/>
    <n v="312"/>
    <d v="2023-02-27T00:00:00"/>
    <s v="02355/2022-23"/>
    <n v="65600"/>
    <n v="46560"/>
    <m/>
    <s v="Q4 2022"/>
    <x v="0"/>
    <x v="0"/>
  </r>
  <r>
    <x v="2"/>
    <x v="11"/>
    <x v="8"/>
    <x v="10"/>
    <n v="719"/>
    <d v="2023-02-28T00:00:00"/>
    <s v="GSF/22-23/222"/>
    <n v="37146"/>
    <n v="37146"/>
    <m/>
    <s v="Q4 2022"/>
    <x v="0"/>
    <x v="0"/>
  </r>
  <r>
    <x v="2"/>
    <x v="11"/>
    <x v="0"/>
    <x v="0"/>
    <n v="719"/>
    <d v="2023-02-28T00:00:00"/>
    <s v="KRL/22-23/258"/>
    <n v="3515"/>
    <n v="3515"/>
    <m/>
    <s v="Q4 2022"/>
    <x v="0"/>
    <x v="0"/>
  </r>
  <r>
    <x v="2"/>
    <x v="11"/>
    <x v="9"/>
    <x v="11"/>
    <n v="719"/>
    <d v="2023-02-28T00:00:00"/>
    <s v="MFMS/18/Feb23"/>
    <n v="38601"/>
    <n v="38601"/>
    <m/>
    <s v="Q4 2022"/>
    <x v="0"/>
    <x v="0"/>
  </r>
  <r>
    <x v="2"/>
    <x v="11"/>
    <x v="22"/>
    <x v="3"/>
    <n v="719"/>
    <d v="2023-02-28T00:00:00"/>
    <n v="11"/>
    <n v="510"/>
    <n v="510"/>
    <s v="ODM (I) PVT LTD Petty Cash Expenses"/>
    <s v="Q4 2022"/>
    <x v="0"/>
    <x v="0"/>
  </r>
  <r>
    <x v="2"/>
    <x v="11"/>
    <x v="11"/>
    <x v="16"/>
    <n v="719"/>
    <d v="2023-02-03T00:00:00"/>
    <s v="WTCB/20220046031"/>
    <n v="16249"/>
    <n v="16249"/>
    <m/>
    <s v="Q4 2022"/>
    <x v="0"/>
    <x v="0"/>
  </r>
  <r>
    <x v="2"/>
    <x v="11"/>
    <x v="11"/>
    <x v="12"/>
    <n v="719"/>
    <d v="2023-03-15T00:00:00"/>
    <s v="WTCB/20220046718"/>
    <n v="57766"/>
    <n v="57766"/>
    <m/>
    <s v="Q4 2022"/>
    <x v="0"/>
    <x v="0"/>
  </r>
  <r>
    <x v="2"/>
    <x v="11"/>
    <x v="11"/>
    <x v="13"/>
    <n v="719"/>
    <d v="2023-03-16T00:00:00"/>
    <s v="WTCB/20220046864"/>
    <n v="4799"/>
    <n v="4799"/>
    <m/>
    <s v="Q4 2022"/>
    <x v="0"/>
    <x v="0"/>
  </r>
  <r>
    <x v="2"/>
    <x v="11"/>
    <x v="3"/>
    <x v="4"/>
    <n v="719"/>
    <d v="2023-02-28T00:00:00"/>
    <s v="D/22-23GST-253"/>
    <n v="5510"/>
    <n v="5510"/>
    <m/>
    <s v="Q4 2022"/>
    <x v="0"/>
    <x v="0"/>
  </r>
  <r>
    <x v="2"/>
    <x v="11"/>
    <x v="5"/>
    <x v="7"/>
    <n v="719"/>
    <d v="2023-02-28T00:00:00"/>
    <n v="1338"/>
    <n v="1855"/>
    <n v="1855"/>
    <m/>
    <s v="Q4 2022"/>
    <x v="0"/>
    <x v="0"/>
  </r>
  <r>
    <x v="2"/>
    <x v="11"/>
    <x v="29"/>
    <x v="19"/>
    <n v="719"/>
    <d v="2023-02-01T00:00:00"/>
    <s v="2022/011"/>
    <n v="97240"/>
    <n v="97240"/>
    <m/>
    <s v="Q4 2022"/>
    <x v="0"/>
    <x v="0"/>
  </r>
  <r>
    <x v="2"/>
    <x v="12"/>
    <x v="29"/>
    <x v="19"/>
    <n v="319"/>
    <d v="2023-02-06T00:00:00"/>
    <s v="O-25/22-23"/>
    <n v="123490"/>
    <n v="123490"/>
    <m/>
    <s v="Q4 2022"/>
    <x v="0"/>
    <x v="0"/>
  </r>
  <r>
    <x v="2"/>
    <x v="12"/>
    <x v="7"/>
    <x v="9"/>
    <n v="312"/>
    <d v="2023-03-03T00:00:00"/>
    <s v="HT23271006951900"/>
    <n v="12921"/>
    <n v="12921"/>
    <m/>
    <s v="Q4 2022"/>
    <x v="0"/>
    <x v="0"/>
  </r>
  <r>
    <x v="2"/>
    <x v="12"/>
    <x v="29"/>
    <x v="19"/>
    <n v="316"/>
    <d v="2023-02-01T00:00:00"/>
    <n v="11"/>
    <n v="56910"/>
    <n v="56910"/>
    <m/>
    <s v="Q4 2022"/>
    <x v="0"/>
    <x v="0"/>
  </r>
  <r>
    <x v="2"/>
    <x v="12"/>
    <x v="29"/>
    <x v="19"/>
    <n v="314"/>
    <d v="2023-02-01T00:00:00"/>
    <n v="11"/>
    <n v="123490.5"/>
    <n v="123490.5"/>
    <m/>
    <s v="Q4 2022"/>
    <x v="0"/>
    <x v="0"/>
  </r>
  <r>
    <x v="2"/>
    <x v="12"/>
    <x v="29"/>
    <x v="7"/>
    <n v="112"/>
    <d v="2023-02-23T00:00:00"/>
    <s v="C2223PUN00012861"/>
    <n v="4004"/>
    <n v="4004"/>
    <m/>
    <s v="Q4 2022"/>
    <x v="0"/>
    <x v="0"/>
  </r>
  <r>
    <x v="2"/>
    <x v="12"/>
    <x v="12"/>
    <x v="10"/>
    <n v="312"/>
    <d v="2023-02-28T00:00:00"/>
    <s v="GSF/22-23/224"/>
    <n v="110796"/>
    <n v="110796"/>
    <m/>
    <s v="Q4 2022"/>
    <x v="0"/>
    <x v="0"/>
  </r>
  <r>
    <x v="2"/>
    <x v="12"/>
    <x v="29"/>
    <x v="14"/>
    <n v="312"/>
    <d v="2023-02-07T00:00:00"/>
    <s v="4688/3"/>
    <n v="1132"/>
    <n v="1132"/>
    <m/>
    <s v="Q4 2022"/>
    <x v="0"/>
    <x v="0"/>
  </r>
  <r>
    <x v="2"/>
    <x v="12"/>
    <x v="0"/>
    <x v="0"/>
    <n v="312"/>
    <d v="2023-02-26T00:00:00"/>
    <s v="KRL/22-23/256"/>
    <n v="16250"/>
    <n v="16250"/>
    <m/>
    <s v="Q4 2022"/>
    <x v="0"/>
    <x v="0"/>
  </r>
  <r>
    <x v="2"/>
    <x v="12"/>
    <x v="0"/>
    <x v="0"/>
    <n v="312"/>
    <d v="2023-02-26T00:00:00"/>
    <s v="KRL/23-23/255"/>
    <n v="40750"/>
    <n v="40750"/>
    <m/>
    <s v="Q4 2022"/>
    <x v="0"/>
    <x v="0"/>
  </r>
  <r>
    <x v="2"/>
    <x v="12"/>
    <x v="0"/>
    <x v="0"/>
    <n v="312"/>
    <d v="2023-02-28T00:00:00"/>
    <s v="KRL/22-23/262"/>
    <n v="93765"/>
    <n v="93765"/>
    <m/>
    <s v="Q4 2022"/>
    <x v="0"/>
    <x v="0"/>
  </r>
  <r>
    <x v="2"/>
    <x v="12"/>
    <x v="29"/>
    <x v="23"/>
    <n v="312"/>
    <d v="2023-02-23T00:00:00"/>
    <s v="000001909421956'"/>
    <n v="1060"/>
    <n v="1060"/>
    <s v="MSEB Lodha Belmondo"/>
    <s v="Q4 2022"/>
    <x v="0"/>
    <x v="0"/>
  </r>
  <r>
    <x v="2"/>
    <x v="12"/>
    <x v="29"/>
    <x v="24"/>
    <n v="312"/>
    <d v="2023-03-03T00:00:00"/>
    <s v="WDCMH2234205155"/>
    <n v="1108"/>
    <n v="1108"/>
    <s v="Lodha Belmondo WIFI"/>
    <s v="Q4 2022"/>
    <x v="0"/>
    <x v="0"/>
  </r>
  <r>
    <x v="2"/>
    <x v="12"/>
    <x v="1"/>
    <x v="1"/>
    <n v="312"/>
    <d v="2023-02-25T00:00:00"/>
    <s v="MS/0907/22-23"/>
    <n v="860"/>
    <n v="860"/>
    <s v="ID CARD PRINTING"/>
    <s v="Q4 2022"/>
    <x v="0"/>
    <x v="0"/>
  </r>
  <r>
    <x v="2"/>
    <x v="12"/>
    <x v="30"/>
    <x v="25"/>
    <n v="312"/>
    <d v="2023-02-19T00:00:00"/>
    <s v="000001904991614'"/>
    <n v="550"/>
    <n v="550"/>
    <s v="MSEB Marvel Sangria "/>
    <s v="Q4 2022"/>
    <x v="0"/>
    <x v="0"/>
  </r>
  <r>
    <x v="2"/>
    <x v="12"/>
    <x v="9"/>
    <x v="11"/>
    <n v="312"/>
    <d v="2023-02-28T00:00:00"/>
    <s v="MFMS/13/Fab23"/>
    <n v="60683"/>
    <n v="60683"/>
    <m/>
    <s v="Q4 2022"/>
    <x v="0"/>
    <x v="0"/>
  </r>
  <r>
    <x v="2"/>
    <x v="12"/>
    <x v="29"/>
    <x v="19"/>
    <n v="316"/>
    <d v="2023-02-01T00:00:00"/>
    <n v="11"/>
    <n v="71138"/>
    <n v="71138"/>
    <m/>
    <s v="Q4 2022"/>
    <x v="0"/>
    <x v="0"/>
  </r>
  <r>
    <x v="2"/>
    <x v="12"/>
    <x v="29"/>
    <x v="19"/>
    <n v="315"/>
    <d v="2023-02-06T00:00:00"/>
    <n v="11"/>
    <n v="131870"/>
    <n v="131870"/>
    <m/>
    <s v="Q4 2022"/>
    <x v="0"/>
    <x v="0"/>
  </r>
  <r>
    <x v="2"/>
    <x v="12"/>
    <x v="22"/>
    <x v="3"/>
    <n v="312"/>
    <d v="2023-02-28T00:00:00"/>
    <n v="11"/>
    <n v="4120"/>
    <n v="4120"/>
    <s v="XDBS Petty Cash Expenses"/>
    <s v="Q4 2022"/>
    <x v="0"/>
    <x v="0"/>
  </r>
  <r>
    <x v="2"/>
    <x v="12"/>
    <x v="31"/>
    <x v="26"/>
    <n v="312"/>
    <d v="2023-02-19T00:00:00"/>
    <s v="000001904724101'"/>
    <n v="10700"/>
    <n v="10700"/>
    <s v="MSEB Platinum Square"/>
    <s v="Q4 2022"/>
    <x v="0"/>
    <x v="0"/>
  </r>
  <r>
    <x v="2"/>
    <x v="12"/>
    <x v="11"/>
    <x v="16"/>
    <n v="314"/>
    <d v="2023-02-03T00:00:00"/>
    <s v="WTCB/20220045947"/>
    <n v="16249"/>
    <n v="16249"/>
    <m/>
    <s v="Q4 2022"/>
    <x v="0"/>
    <x v="0"/>
  </r>
  <r>
    <x v="2"/>
    <x v="12"/>
    <x v="11"/>
    <x v="16"/>
    <n v="315"/>
    <d v="2023-02-03T00:00:00"/>
    <s v="WTCB/20220045948"/>
    <n v="17351"/>
    <n v="17351"/>
    <m/>
    <s v="Q4 2022"/>
    <x v="0"/>
    <x v="0"/>
  </r>
  <r>
    <x v="2"/>
    <x v="12"/>
    <x v="11"/>
    <x v="16"/>
    <n v="316"/>
    <d v="2023-02-03T00:00:00"/>
    <s v="WTCB/20220045949"/>
    <n v="17334"/>
    <n v="17334"/>
    <m/>
    <s v="Q4 2022"/>
    <x v="0"/>
    <x v="0"/>
  </r>
  <r>
    <x v="2"/>
    <x v="12"/>
    <x v="11"/>
    <x v="16"/>
    <n v="317"/>
    <d v="2023-02-03T00:00:00"/>
    <s v="WTCB/20220045950"/>
    <n v="17334"/>
    <n v="17334"/>
    <m/>
    <s v="Q4 2022"/>
    <x v="0"/>
    <x v="0"/>
  </r>
  <r>
    <x v="2"/>
    <x v="12"/>
    <x v="11"/>
    <x v="16"/>
    <n v="318"/>
    <d v="2023-02-03T00:00:00"/>
    <s v="WTCB/20220045951"/>
    <n v="17351"/>
    <n v="17351"/>
    <m/>
    <s v="Q4 2022"/>
    <x v="0"/>
    <x v="0"/>
  </r>
  <r>
    <x v="2"/>
    <x v="12"/>
    <x v="11"/>
    <x v="16"/>
    <n v="319"/>
    <d v="2023-02-03T00:00:00"/>
    <s v="WTCB/20220045952"/>
    <n v="16249"/>
    <n v="16249"/>
    <m/>
    <s v="Q4 2022"/>
    <x v="0"/>
    <x v="0"/>
  </r>
  <r>
    <x v="2"/>
    <x v="12"/>
    <x v="11"/>
    <x v="12"/>
    <n v="314"/>
    <d v="2023-03-15T00:00:00"/>
    <s v="WTCB/20220046649"/>
    <n v="25636"/>
    <n v="25636"/>
    <m/>
    <s v="Q4 2022"/>
    <x v="0"/>
    <x v="0"/>
  </r>
  <r>
    <x v="2"/>
    <x v="12"/>
    <x v="11"/>
    <x v="12"/>
    <n v="315"/>
    <d v="2023-03-15T00:00:00"/>
    <s v="WTCB/20220046650"/>
    <n v="30436"/>
    <n v="30436"/>
    <m/>
    <s v="Q4 2022"/>
    <x v="0"/>
    <x v="0"/>
  </r>
  <r>
    <x v="2"/>
    <x v="12"/>
    <x v="11"/>
    <x v="12"/>
    <n v="316"/>
    <d v="2023-03-15T00:00:00"/>
    <s v="WTCB/20220046651"/>
    <n v="289"/>
    <n v="289"/>
    <m/>
    <s v="Q4 2022"/>
    <x v="0"/>
    <x v="0"/>
  </r>
  <r>
    <x v="2"/>
    <x v="12"/>
    <x v="11"/>
    <x v="12"/>
    <n v="317"/>
    <d v="2023-03-15T00:00:00"/>
    <s v="WTCB/20220046652"/>
    <n v="102309"/>
    <n v="102309"/>
    <m/>
    <s v="Q4 2022"/>
    <x v="0"/>
    <x v="0"/>
  </r>
  <r>
    <x v="2"/>
    <x v="12"/>
    <x v="11"/>
    <x v="12"/>
    <n v="318"/>
    <d v="2023-03-15T00:00:00"/>
    <s v="WTCB/20220046653"/>
    <n v="100883"/>
    <n v="100883"/>
    <m/>
    <s v="Q4 2022"/>
    <x v="0"/>
    <x v="0"/>
  </r>
  <r>
    <x v="2"/>
    <x v="12"/>
    <x v="11"/>
    <x v="12"/>
    <n v="319"/>
    <d v="2023-03-15T00:00:00"/>
    <s v="WTCB/20220046654"/>
    <n v="108895"/>
    <n v="108895"/>
    <m/>
    <s v="Q4 2022"/>
    <x v="0"/>
    <x v="0"/>
  </r>
  <r>
    <x v="2"/>
    <x v="12"/>
    <x v="11"/>
    <x v="13"/>
    <n v="314"/>
    <d v="2023-03-16T00:00:00"/>
    <s v="WTCB/20220046801"/>
    <n v="2023"/>
    <n v="2023"/>
    <m/>
    <s v="Q4 2022"/>
    <x v="0"/>
    <x v="0"/>
  </r>
  <r>
    <x v="2"/>
    <x v="12"/>
    <x v="11"/>
    <x v="13"/>
    <n v="315"/>
    <d v="2023-03-16T00:00:00"/>
    <s v="WTCB/20220046802"/>
    <n v="2830"/>
    <n v="2830"/>
    <m/>
    <s v="Q4 2022"/>
    <x v="0"/>
    <x v="0"/>
  </r>
  <r>
    <x v="2"/>
    <x v="12"/>
    <x v="11"/>
    <x v="13"/>
    <n v="316"/>
    <d v="2023-03-16T00:00:00"/>
    <s v="WTCB/20220046803"/>
    <n v="16"/>
    <n v="16"/>
    <m/>
    <s v="Q4 2022"/>
    <x v="0"/>
    <x v="0"/>
  </r>
  <r>
    <x v="2"/>
    <x v="12"/>
    <x v="11"/>
    <x v="13"/>
    <n v="317"/>
    <d v="2023-03-16T00:00:00"/>
    <s v="WTCB/20220046804"/>
    <n v="10012"/>
    <n v="10012"/>
    <m/>
    <s v="Q4 2022"/>
    <x v="0"/>
    <x v="0"/>
  </r>
  <r>
    <x v="2"/>
    <x v="12"/>
    <x v="11"/>
    <x v="13"/>
    <n v="318"/>
    <d v="2023-03-16T00:00:00"/>
    <s v="WTCB/20220046805"/>
    <n v="9893"/>
    <n v="9893"/>
    <m/>
    <s v="Q4 2022"/>
    <x v="0"/>
    <x v="0"/>
  </r>
  <r>
    <x v="2"/>
    <x v="12"/>
    <x v="11"/>
    <x v="13"/>
    <n v="319"/>
    <d v="2023-03-16T00:00:00"/>
    <s v="WTCB/20220046806"/>
    <n v="10134"/>
    <n v="10134"/>
    <m/>
    <s v="Q4 2022"/>
    <x v="0"/>
    <x v="0"/>
  </r>
  <r>
    <x v="2"/>
    <x v="12"/>
    <x v="29"/>
    <x v="19"/>
    <n v="317"/>
    <d v="2023-02-01T00:00:00"/>
    <n v="11"/>
    <n v="71138"/>
    <n v="71138"/>
    <m/>
    <s v="Q4 2022"/>
    <x v="0"/>
    <x v="0"/>
  </r>
  <r>
    <x v="2"/>
    <x v="12"/>
    <x v="29"/>
    <x v="19"/>
    <n v="317"/>
    <d v="2023-02-01T00:00:00"/>
    <n v="11"/>
    <n v="47425"/>
    <n v="47425"/>
    <m/>
    <s v="Q4 2022"/>
    <x v="0"/>
    <x v="0"/>
  </r>
  <r>
    <x v="2"/>
    <x v="12"/>
    <x v="29"/>
    <x v="19"/>
    <n v="318"/>
    <d v="2023-02-06T00:00:00"/>
    <s v="R-50/22-23"/>
    <n v="131870"/>
    <n v="131870"/>
    <m/>
    <s v="Q4 2022"/>
    <x v="0"/>
    <x v="0"/>
  </r>
  <r>
    <x v="2"/>
    <x v="12"/>
    <x v="3"/>
    <x v="4"/>
    <n v="312"/>
    <d v="2023-02-28T00:00:00"/>
    <s v="D/23-23GST-255"/>
    <n v="167900"/>
    <n v="167900"/>
    <m/>
    <s v="Q4 2022"/>
    <x v="0"/>
    <x v="0"/>
  </r>
  <r>
    <x v="2"/>
    <x v="12"/>
    <x v="29"/>
    <x v="9"/>
    <n v="312"/>
    <d v="2023-02-01T00:00:00"/>
    <n v="11"/>
    <n v="12625"/>
    <n v="12625"/>
    <m/>
    <s v="Q4 2022"/>
    <x v="0"/>
    <x v="0"/>
  </r>
  <r>
    <x v="2"/>
    <x v="12"/>
    <x v="29"/>
    <x v="27"/>
    <n v="312"/>
    <d v="2023-02-23T00:00:00"/>
    <n v="1178358"/>
    <n v="854"/>
    <n v="854"/>
    <s v="Waterfrount Gas Guesthouse"/>
    <s v="Q4 2022"/>
    <x v="0"/>
    <x v="0"/>
  </r>
  <r>
    <x v="2"/>
    <x v="12"/>
    <x v="29"/>
    <x v="28"/>
    <n v="312"/>
    <d v="2023-03-01T00:00:00"/>
    <s v="000001921098526'"/>
    <n v="3840"/>
    <n v="3840"/>
    <s v="Waterfrount Guesthouse MSEB"/>
    <s v="Q4 2022"/>
    <x v="0"/>
    <x v="0"/>
  </r>
  <r>
    <x v="2"/>
    <x v="12"/>
    <x v="32"/>
    <x v="29"/>
    <n v="312"/>
    <d v="2023-02-24T00:00:00"/>
    <s v="HT2327I06702922"/>
    <n v="588.82000000000005"/>
    <n v="588.82000000000005"/>
    <s v="Waterfrount Guesthouse WIFI"/>
    <s v="Q4 2022"/>
    <x v="0"/>
    <x v="0"/>
  </r>
  <r>
    <x v="3"/>
    <x v="5"/>
    <x v="0"/>
    <x v="0"/>
    <n v="0"/>
    <d v="2023-02-28T00:00:00"/>
    <s v="KRL/22-23/260"/>
    <n v="285"/>
    <n v="285"/>
    <m/>
    <s v="Q4 2022"/>
    <x v="0"/>
    <x v="0"/>
  </r>
  <r>
    <x v="3"/>
    <x v="5"/>
    <x v="1"/>
    <x v="1"/>
    <n v="0"/>
    <d v="2023-02-25T00:00:00"/>
    <s v="MS/0908/22/23"/>
    <n v="3515"/>
    <n v="3515"/>
    <m/>
    <s v="Q4 2022"/>
    <x v="0"/>
    <x v="0"/>
  </r>
  <r>
    <x v="3"/>
    <x v="5"/>
    <x v="1"/>
    <x v="1"/>
    <n v="0"/>
    <d v="2023-02-25T00:00:00"/>
    <s v="MS/0909/22-23"/>
    <n v="1121.5999999999999"/>
    <n v="1121.5999999999999"/>
    <m/>
    <s v="Q4 2022"/>
    <x v="0"/>
    <x v="0"/>
  </r>
  <r>
    <x v="3"/>
    <x v="5"/>
    <x v="3"/>
    <x v="4"/>
    <n v="0"/>
    <d v="2023-02-28T00:00:00"/>
    <s v="D/22-23GST-258"/>
    <n v="1865"/>
    <n v="1865"/>
    <m/>
    <s v="Q4 2022"/>
    <x v="0"/>
    <x v="0"/>
  </r>
  <r>
    <x v="4"/>
    <x v="0"/>
    <x v="29"/>
    <x v="29"/>
    <n v="0"/>
    <d v="2023-03-27T00:00:00"/>
    <n v="2722128137"/>
    <n v="138000"/>
    <n v="138000"/>
    <m/>
    <s v="Q4 2022"/>
    <x v="0"/>
    <x v="0"/>
  </r>
  <r>
    <x v="4"/>
    <x v="0"/>
    <x v="0"/>
    <x v="0"/>
    <n v="0"/>
    <d v="2023-03-31T00:00:00"/>
    <s v="KRL/22-23/270"/>
    <n v="5415"/>
    <n v="5415"/>
    <m/>
    <s v="Q4 2022"/>
    <x v="0"/>
    <x v="0"/>
  </r>
  <r>
    <x v="4"/>
    <x v="0"/>
    <x v="1"/>
    <x v="2"/>
    <n v="0"/>
    <d v="2023-03-27T00:00:00"/>
    <s v="MS/1008-22-23"/>
    <n v="15093"/>
    <n v="15093"/>
    <m/>
    <s v="Q4 2022"/>
    <x v="0"/>
    <x v="0"/>
  </r>
  <r>
    <x v="4"/>
    <x v="0"/>
    <x v="2"/>
    <x v="3"/>
    <n v="0"/>
    <d v="2023-03-31T00:00:00"/>
    <n v="12"/>
    <n v="550"/>
    <n v="550"/>
    <m/>
    <s v="Q4 2022"/>
    <x v="0"/>
    <x v="0"/>
  </r>
  <r>
    <x v="4"/>
    <x v="0"/>
    <x v="3"/>
    <x v="4"/>
    <n v="0"/>
    <d v="2023-03-31T00:00:00"/>
    <s v="D/ 22-23GST-287"/>
    <n v="6400"/>
    <n v="6400"/>
    <m/>
    <s v="Q4 2022"/>
    <x v="0"/>
    <x v="0"/>
  </r>
  <r>
    <x v="4"/>
    <x v="0"/>
    <x v="4"/>
    <x v="5"/>
    <n v="0"/>
    <d v="2023-03-24T00:00:00"/>
    <n v="1182"/>
    <n v="10428.48"/>
    <n v="10428.48"/>
    <m/>
    <s v="Q4 2022"/>
    <x v="0"/>
    <x v="0"/>
  </r>
  <r>
    <x v="4"/>
    <x v="0"/>
    <x v="4"/>
    <x v="6"/>
    <n v="0"/>
    <d v="2023-03-24T00:00:00"/>
    <n v="1183"/>
    <n v="2700"/>
    <n v="2700"/>
    <m/>
    <s v="Q4 2022"/>
    <x v="0"/>
    <x v="0"/>
  </r>
  <r>
    <x v="4"/>
    <x v="0"/>
    <x v="5"/>
    <x v="7"/>
    <n v="0"/>
    <d v="2023-03-31T00:00:00"/>
    <n v="1368"/>
    <n v="1295"/>
    <n v="1295"/>
    <m/>
    <s v="Q4 2022"/>
    <x v="0"/>
    <x v="0"/>
  </r>
  <r>
    <x v="4"/>
    <x v="0"/>
    <x v="6"/>
    <x v="8"/>
    <n v="0"/>
    <d v="2023-04-07T00:00:00"/>
    <s v="000001921285900'"/>
    <n v="57530"/>
    <n v="57530"/>
    <m/>
    <s v="Q4 2022"/>
    <x v="0"/>
    <x v="0"/>
  </r>
  <r>
    <x v="4"/>
    <x v="1"/>
    <x v="29"/>
    <x v="19"/>
    <n v="102"/>
    <d v="2023-03-01T00:00:00"/>
    <n v="20230103001"/>
    <n v="206388"/>
    <n v="206388"/>
    <m/>
    <s v="Q4 2022"/>
    <x v="0"/>
    <x v="0"/>
  </r>
  <r>
    <x v="4"/>
    <x v="1"/>
    <x v="29"/>
    <x v="9"/>
    <n v="102"/>
    <d v="2023-04-09T00:00:00"/>
    <s v="BM24271000456097"/>
    <n v="824"/>
    <n v="824"/>
    <m/>
    <s v="Q4 2022"/>
    <x v="0"/>
    <x v="0"/>
  </r>
  <r>
    <x v="4"/>
    <x v="1"/>
    <x v="8"/>
    <x v="10"/>
    <n v="102"/>
    <d v="2023-03-31T00:00:00"/>
    <s v="GSF/22-23/250"/>
    <n v="37937"/>
    <n v="37937"/>
    <m/>
    <s v="Q4 2022"/>
    <x v="0"/>
    <x v="0"/>
  </r>
  <r>
    <x v="4"/>
    <x v="1"/>
    <x v="0"/>
    <x v="0"/>
    <n v="102"/>
    <d v="2023-03-31T00:00:00"/>
    <s v="KRL/22-23/267"/>
    <n v="11400"/>
    <n v="11400"/>
    <m/>
    <s v="Q4 2022"/>
    <x v="0"/>
    <x v="0"/>
  </r>
  <r>
    <x v="4"/>
    <x v="1"/>
    <x v="9"/>
    <x v="11"/>
    <n v="102"/>
    <d v="2023-03-31T00:00:00"/>
    <s v="MFMS/38/March23"/>
    <n v="61035"/>
    <n v="61035"/>
    <m/>
    <s v="Q4 2022"/>
    <x v="0"/>
    <x v="0"/>
  </r>
  <r>
    <x v="4"/>
    <x v="1"/>
    <x v="21"/>
    <x v="15"/>
    <n v="102"/>
    <d v="2023-03-17T00:00:00"/>
    <n v="4250028444"/>
    <n v="14300"/>
    <n v="14300"/>
    <s v="AMC Year 23-24"/>
    <s v="Q4 2022"/>
    <x v="0"/>
    <x v="0"/>
  </r>
  <r>
    <x v="4"/>
    <x v="1"/>
    <x v="2"/>
    <x v="3"/>
    <n v="102"/>
    <d v="2023-03-31T00:00:00"/>
    <n v="12"/>
    <n v="0"/>
    <n v="0"/>
    <s v="Itech Petty Cash Expenses"/>
    <s v="Q4 2022"/>
    <x v="0"/>
    <x v="0"/>
  </r>
  <r>
    <x v="4"/>
    <x v="1"/>
    <x v="11"/>
    <x v="16"/>
    <n v="102"/>
    <d v="2023-03-01T00:00:00"/>
    <s v="WTCB/20220046430"/>
    <n v="19110"/>
    <n v="19110"/>
    <m/>
    <s v="Q4 2022"/>
    <x v="0"/>
    <x v="0"/>
  </r>
  <r>
    <x v="4"/>
    <x v="1"/>
    <x v="11"/>
    <x v="12"/>
    <n v="102"/>
    <d v="2023-04-23T00:00:00"/>
    <s v="WTCB/2023000207"/>
    <n v="50131"/>
    <n v="50131"/>
    <m/>
    <s v="Q4 2022"/>
    <x v="0"/>
    <x v="0"/>
  </r>
  <r>
    <x v="4"/>
    <x v="1"/>
    <x v="11"/>
    <x v="13"/>
    <n v="102"/>
    <d v="2023-04-24T00:00:00"/>
    <s v="WTCB/2023000352"/>
    <n v="1330"/>
    <n v="1330"/>
    <m/>
    <s v="Q4 2022"/>
    <x v="0"/>
    <x v="0"/>
  </r>
  <r>
    <x v="4"/>
    <x v="1"/>
    <x v="3"/>
    <x v="4"/>
    <n v="102"/>
    <d v="2023-03-31T00:00:00"/>
    <s v="D/22-23GST-284"/>
    <n v="17530"/>
    <n v="17530"/>
    <m/>
    <s v="Q4 2022"/>
    <x v="0"/>
    <x v="0"/>
  </r>
  <r>
    <x v="4"/>
    <x v="1"/>
    <x v="5"/>
    <x v="7"/>
    <n v="102"/>
    <d v="2023-03-31T00:00:00"/>
    <n v="1362"/>
    <n v="1085"/>
    <n v="1085"/>
    <m/>
    <s v="Q4 2022"/>
    <x v="0"/>
    <x v="0"/>
  </r>
  <r>
    <x v="4"/>
    <x v="2"/>
    <x v="12"/>
    <x v="10"/>
    <n v="0"/>
    <d v="2023-03-31T00:00:00"/>
    <s v="GSF/22-23/246"/>
    <n v="19466.7"/>
    <n v="19466.7"/>
    <m/>
    <s v="Q4 2022"/>
    <x v="0"/>
    <x v="0"/>
  </r>
  <r>
    <x v="4"/>
    <x v="3"/>
    <x v="12"/>
    <x v="10"/>
    <n v="0"/>
    <d v="2023-03-31T00:00:00"/>
    <s v="GSF/22-23/248"/>
    <n v="47647"/>
    <n v="47647"/>
    <m/>
    <s v="Q4 2022"/>
    <x v="0"/>
    <x v="0"/>
  </r>
  <r>
    <x v="4"/>
    <x v="3"/>
    <x v="13"/>
    <x v="11"/>
    <n v="0"/>
    <d v="2023-03-31T00:00:00"/>
    <s v="3103 2023-KINGS-HK "/>
    <n v="52201.47"/>
    <n v="52201.47"/>
    <m/>
    <s v="Q4 2022"/>
    <x v="0"/>
    <x v="0"/>
  </r>
  <r>
    <x v="4"/>
    <x v="4"/>
    <x v="3"/>
    <x v="4"/>
    <n v="0"/>
    <d v="2023-03-31T00:00:00"/>
    <s v="D/ 22-23GST-292"/>
    <n v="14740"/>
    <n v="14740"/>
    <m/>
    <s v="Q4 2022"/>
    <x v="0"/>
    <x v="0"/>
  </r>
  <r>
    <x v="4"/>
    <x v="6"/>
    <x v="29"/>
    <x v="14"/>
    <s v="A02"/>
    <d v="2023-03-30T00:00:00"/>
    <s v="P 127/CSS/2022-23"/>
    <n v="15000"/>
    <n v="15000"/>
    <s v="Fire Proof Locker"/>
    <s v="Q4 2022"/>
    <x v="0"/>
    <x v="0"/>
  </r>
  <r>
    <x v="4"/>
    <x v="6"/>
    <x v="17"/>
    <x v="14"/>
    <s v="A02"/>
    <d v="2023-03-06T00:00:00"/>
    <s v="DMP15"/>
    <n v="18750"/>
    <n v="18750"/>
    <s v="Finance Storge Making"/>
    <s v="Q4 2022"/>
    <x v="0"/>
    <x v="0"/>
  </r>
  <r>
    <x v="4"/>
    <x v="6"/>
    <x v="29"/>
    <x v="14"/>
    <s v="A02"/>
    <d v="2023-03-23T00:00:00"/>
    <s v="EIPL22-23/133493"/>
    <n v="31887.5"/>
    <n v="31887.5"/>
    <s v="Excutive Washroom Equiment Purchase"/>
    <s v="Q4 2022"/>
    <x v="0"/>
    <x v="0"/>
  </r>
  <r>
    <x v="4"/>
    <x v="6"/>
    <x v="29"/>
    <x v="14"/>
    <s v="A02"/>
    <d v="2023-03-24T00:00:00"/>
    <n v="65"/>
    <n v="85920"/>
    <n v="85920"/>
    <s v=" Roller Blinds"/>
    <s v="Q4 2022"/>
    <x v="0"/>
    <x v="0"/>
  </r>
  <r>
    <x v="4"/>
    <x v="6"/>
    <x v="29"/>
    <x v="14"/>
    <s v="A02"/>
    <d v="2023-03-23T00:00:00"/>
    <s v="PE/01539/2022-23"/>
    <n v="15896"/>
    <n v="15896"/>
    <s v="CCTV Material"/>
    <s v="Q4 2022"/>
    <x v="0"/>
    <x v="0"/>
  </r>
  <r>
    <x v="4"/>
    <x v="6"/>
    <x v="23"/>
    <x v="7"/>
    <s v="A02"/>
    <d v="2023-03-31T00:00:00"/>
    <s v="BM/WTR/MAR23/8H"/>
    <n v="69998"/>
    <n v="69998"/>
    <s v="-"/>
    <s v="Q4 2022"/>
    <x v="0"/>
    <x v="0"/>
  </r>
  <r>
    <x v="4"/>
    <x v="6"/>
    <x v="29"/>
    <x v="14"/>
    <s v="A02"/>
    <d v="2023-03-06T00:00:00"/>
    <s v="GST9354"/>
    <n v="26939"/>
    <n v="26939"/>
    <s v="Diffuser Oli Machine Purchase"/>
    <s v="Q4 2022"/>
    <x v="0"/>
    <x v="0"/>
  </r>
  <r>
    <x v="4"/>
    <x v="6"/>
    <x v="29"/>
    <x v="14"/>
    <s v="A02"/>
    <d v="2023-03-27T00:00:00"/>
    <n v="2508"/>
    <n v="40100"/>
    <n v="40100"/>
    <s v="Excutive Washroom Maintance"/>
    <s v="Q4 2022"/>
    <x v="0"/>
    <x v="0"/>
  </r>
  <r>
    <x v="4"/>
    <x v="6"/>
    <x v="29"/>
    <x v="14"/>
    <s v="A02"/>
    <d v="2023-03-23T00:00:00"/>
    <s v="TBINC/22-23/1340"/>
    <n v="12711.86"/>
    <n v="12711.86"/>
    <s v="Light Purchase"/>
    <s v="Q4 2022"/>
    <x v="0"/>
    <x v="0"/>
  </r>
  <r>
    <x v="4"/>
    <x v="6"/>
    <x v="29"/>
    <x v="14"/>
    <s v="A02"/>
    <d v="2023-03-21T00:00:00"/>
    <s v="090(2022-23)"/>
    <n v="12550"/>
    <n v="12550"/>
    <s v="Reception Wall Logo"/>
    <s v="Q4 2022"/>
    <x v="0"/>
    <x v="0"/>
  </r>
  <r>
    <x v="4"/>
    <x v="7"/>
    <x v="3"/>
    <x v="4"/>
    <n v="0"/>
    <d v="2023-03-31T00:00:00"/>
    <s v="D/22-23GST-291"/>
    <n v="34110"/>
    <n v="34110"/>
    <m/>
    <s v="Q4 2022"/>
    <x v="0"/>
    <x v="0"/>
  </r>
  <r>
    <x v="4"/>
    <x v="8"/>
    <x v="12"/>
    <x v="10"/>
    <n v="0"/>
    <d v="2023-03-31T00:00:00"/>
    <s v="GSF/22-23/249"/>
    <n v="40747"/>
    <n v="40747"/>
    <m/>
    <s v="Q4 2022"/>
    <x v="0"/>
    <x v="0"/>
  </r>
  <r>
    <x v="4"/>
    <x v="8"/>
    <x v="1"/>
    <x v="1"/>
    <n v="0"/>
    <d v="2023-03-27T00:00:00"/>
    <s v="MS/1014/22-23"/>
    <n v="6580"/>
    <n v="6580"/>
    <m/>
    <s v="Q4 2022"/>
    <x v="0"/>
    <x v="0"/>
  </r>
  <r>
    <x v="4"/>
    <x v="8"/>
    <x v="10"/>
    <x v="1"/>
    <n v="0"/>
    <d v="2023-03-02T00:00:00"/>
    <s v="PSPLJ/7039/22-23"/>
    <n v="1200"/>
    <n v="1200"/>
    <s v="Visiting Card Printing "/>
    <s v="Q4 2022"/>
    <x v="0"/>
    <x v="0"/>
  </r>
  <r>
    <x v="4"/>
    <x v="8"/>
    <x v="10"/>
    <x v="1"/>
    <n v="0"/>
    <d v="2023-03-04T00:00:00"/>
    <s v="PSPLJ/7115/22-23"/>
    <n v="600"/>
    <n v="600"/>
    <s v="Visiting Card Printing "/>
    <s v="Q4 2022"/>
    <x v="0"/>
    <x v="0"/>
  </r>
  <r>
    <x v="4"/>
    <x v="8"/>
    <x v="29"/>
    <x v="4"/>
    <n v="0"/>
    <d v="2023-03-31T00:00:00"/>
    <s v="D/ 22-23GST-0285"/>
    <n v="16385"/>
    <n v="16385"/>
    <m/>
    <s v="Q4 2022"/>
    <x v="0"/>
    <x v="0"/>
  </r>
  <r>
    <x v="4"/>
    <x v="9"/>
    <x v="7"/>
    <x v="9"/>
    <s v="613/614"/>
    <d v="2023-04-27T00:00:00"/>
    <s v="BM24271001623118"/>
    <n v="2436.6999999999998"/>
    <n v="2436.6999999999998"/>
    <m/>
    <s v="Q4 2022"/>
    <x v="0"/>
    <x v="0"/>
  </r>
  <r>
    <x v="4"/>
    <x v="9"/>
    <x v="29"/>
    <x v="19"/>
    <n v="613"/>
    <d v="2023-03-01T00:00:00"/>
    <s v="3/22-23/1222"/>
    <n v="65555"/>
    <n v="65555"/>
    <m/>
    <s v="Q4 2022"/>
    <x v="0"/>
    <x v="0"/>
  </r>
  <r>
    <x v="4"/>
    <x v="9"/>
    <x v="29"/>
    <x v="14"/>
    <n v="613"/>
    <d v="2023-03-21T00:00:00"/>
    <s v="30/2022-23"/>
    <n v="80000"/>
    <n v="80000"/>
    <m/>
    <s v="Q4 2022"/>
    <x v="0"/>
    <x v="0"/>
  </r>
  <r>
    <x v="4"/>
    <x v="9"/>
    <x v="8"/>
    <x v="10"/>
    <n v="613"/>
    <d v="2023-03-31T00:00:00"/>
    <s v="GSF/22-23/252"/>
    <n v="37936"/>
    <n v="37936"/>
    <m/>
    <s v="Q4 2022"/>
    <x v="0"/>
    <x v="0"/>
  </r>
  <r>
    <x v="4"/>
    <x v="9"/>
    <x v="0"/>
    <x v="0"/>
    <n v="613"/>
    <d v="2023-03-31T00:00:00"/>
    <s v="KRL/22-23/268"/>
    <n v="37430"/>
    <n v="37430"/>
    <m/>
    <s v="Q4 2022"/>
    <x v="0"/>
    <x v="0"/>
  </r>
  <r>
    <x v="4"/>
    <x v="9"/>
    <x v="1"/>
    <x v="1"/>
    <n v="613"/>
    <d v="2023-03-27T00:00:00"/>
    <s v="MS/1012/22-23"/>
    <n v="8720"/>
    <n v="8720"/>
    <m/>
    <s v="Q4 2022"/>
    <x v="0"/>
    <x v="0"/>
  </r>
  <r>
    <x v="4"/>
    <x v="9"/>
    <x v="9"/>
    <x v="11"/>
    <n v="613"/>
    <d v="2023-03-31T00:00:00"/>
    <s v="MFMS/36 March-23"/>
    <n v="59266"/>
    <n v="59266"/>
    <m/>
    <s v="Q4 2022"/>
    <x v="0"/>
    <x v="0"/>
  </r>
  <r>
    <x v="4"/>
    <x v="9"/>
    <x v="21"/>
    <x v="15"/>
    <n v="613"/>
    <d v="2023-03-28T00:00:00"/>
    <n v="4250028452"/>
    <n v="43971"/>
    <n v="43971"/>
    <m/>
    <s v="Q4 2022"/>
    <x v="0"/>
    <x v="0"/>
  </r>
  <r>
    <x v="4"/>
    <x v="9"/>
    <x v="2"/>
    <x v="3"/>
    <n v="613"/>
    <d v="2023-03-31T00:00:00"/>
    <n v="12"/>
    <n v="1800"/>
    <n v="1800"/>
    <s v="ODM DIGITAL LLP Petty Cash Expenses"/>
    <s v="Q4 2022"/>
    <x v="0"/>
    <x v="0"/>
  </r>
  <r>
    <x v="4"/>
    <x v="9"/>
    <x v="10"/>
    <x v="1"/>
    <n v="613"/>
    <d v="2023-03-27T00:00:00"/>
    <s v="PSPLJ/7568/22-23"/>
    <n v="960"/>
    <n v="960"/>
    <s v="Flex Print"/>
    <s v="Q4 2022"/>
    <x v="0"/>
    <x v="0"/>
  </r>
  <r>
    <x v="4"/>
    <x v="9"/>
    <x v="11"/>
    <x v="16"/>
    <n v="613"/>
    <d v="2023-03-01T00:00:00"/>
    <s v="WTCB/20220046540"/>
    <n v="17351.25"/>
    <n v="17351.25"/>
    <m/>
    <s v="Q4 2022"/>
    <x v="0"/>
    <x v="0"/>
  </r>
  <r>
    <x v="4"/>
    <x v="9"/>
    <x v="11"/>
    <x v="16"/>
    <n v="614"/>
    <d v="2023-03-01T00:00:00"/>
    <s v="WTCB/20220046541"/>
    <n v="17333.75"/>
    <n v="17333.75"/>
    <m/>
    <s v="Q4 2022"/>
    <x v="0"/>
    <x v="0"/>
  </r>
  <r>
    <x v="4"/>
    <x v="9"/>
    <x v="11"/>
    <x v="12"/>
    <n v="613"/>
    <d v="2023-04-23T00:00:00"/>
    <s v="WTCB/2023000296"/>
    <n v="53794"/>
    <n v="53794"/>
    <m/>
    <s v="Q4 2022"/>
    <x v="0"/>
    <x v="0"/>
  </r>
  <r>
    <x v="4"/>
    <x v="9"/>
    <x v="11"/>
    <x v="12"/>
    <n v="614"/>
    <d v="2023-04-23T00:00:00"/>
    <s v="WTCB/2023000297"/>
    <n v="56533"/>
    <n v="56533"/>
    <m/>
    <s v="Q4 2022"/>
    <x v="0"/>
    <x v="0"/>
  </r>
  <r>
    <x v="4"/>
    <x v="9"/>
    <x v="11"/>
    <x v="13"/>
    <n v="614"/>
    <d v="2023-04-24T00:00:00"/>
    <s v="WTCB/2023000438"/>
    <n v="1258.98"/>
    <n v="1258.98"/>
    <m/>
    <s v="Q4 2022"/>
    <x v="0"/>
    <x v="0"/>
  </r>
  <r>
    <x v="4"/>
    <x v="9"/>
    <x v="11"/>
    <x v="13"/>
    <n v="613"/>
    <d v="2023-04-24T00:00:00"/>
    <s v="WTCB/2023000437"/>
    <n v="993"/>
    <n v="993"/>
    <m/>
    <s v="Q4 2022"/>
    <x v="0"/>
    <x v="0"/>
  </r>
  <r>
    <x v="4"/>
    <x v="9"/>
    <x v="29"/>
    <x v="19"/>
    <n v="613"/>
    <d v="2023-03-01T00:00:00"/>
    <s v="P2223/109595"/>
    <n v="65555"/>
    <n v="65555"/>
    <m/>
    <s v="Q4 2022"/>
    <x v="0"/>
    <x v="0"/>
  </r>
  <r>
    <x v="4"/>
    <x v="9"/>
    <x v="29"/>
    <x v="19"/>
    <n v="614"/>
    <d v="2023-03-02T00:00:00"/>
    <s v="D-2022-23-12"/>
    <n v="131043"/>
    <n v="131043"/>
    <m/>
    <s v="Q4 2022"/>
    <x v="0"/>
    <x v="0"/>
  </r>
  <r>
    <x v="4"/>
    <x v="9"/>
    <x v="3"/>
    <x v="4"/>
    <n v="613"/>
    <d v="2023-03-31T00:00:00"/>
    <s v="D/22-23GST-286"/>
    <n v="58795"/>
    <n v="58795"/>
    <m/>
    <s v="Q4 2022"/>
    <x v="0"/>
    <x v="0"/>
  </r>
  <r>
    <x v="4"/>
    <x v="9"/>
    <x v="4"/>
    <x v="5"/>
    <n v="613"/>
    <d v="2023-03-24T00:00:00"/>
    <n v="1184"/>
    <n v="21457"/>
    <n v="21457.200000000001"/>
    <m/>
    <s v="Q4 2022"/>
    <x v="0"/>
    <x v="0"/>
  </r>
  <r>
    <x v="4"/>
    <x v="9"/>
    <x v="4"/>
    <x v="20"/>
    <n v="613"/>
    <d v="2023-03-24T00:00:00"/>
    <n v="1185"/>
    <n v="2700"/>
    <n v="2700"/>
    <m/>
    <s v="Q4 2022"/>
    <x v="0"/>
    <x v="0"/>
  </r>
  <r>
    <x v="4"/>
    <x v="9"/>
    <x v="5"/>
    <x v="7"/>
    <n v="613"/>
    <d v="2023-03-31T00:00:00"/>
    <n v="1364"/>
    <n v="4130"/>
    <n v="4130"/>
    <m/>
    <s v="Q4 2022"/>
    <x v="0"/>
    <x v="0"/>
  </r>
  <r>
    <x v="4"/>
    <x v="10"/>
    <x v="7"/>
    <x v="9"/>
    <n v="312"/>
    <d v="2023-04-03T00:00:00"/>
    <s v="BM2427I000069528"/>
    <n v="1770"/>
    <n v="1770"/>
    <m/>
    <s v="Q4 2022"/>
    <x v="0"/>
    <x v="0"/>
  </r>
  <r>
    <x v="4"/>
    <x v="10"/>
    <x v="29"/>
    <x v="19"/>
    <n v="313"/>
    <d v="2023-03-01T00:00:00"/>
    <s v="12/2022-23"/>
    <n v="496385"/>
    <n v="496385"/>
    <m/>
    <s v="Q4 2022"/>
    <x v="0"/>
    <x v="0"/>
  </r>
  <r>
    <x v="4"/>
    <x v="10"/>
    <x v="29"/>
    <x v="16"/>
    <n v="313"/>
    <d v="2023-03-01T00:00:00"/>
    <s v="12CAM/2022-23"/>
    <n v="44117"/>
    <n v="44117"/>
    <m/>
    <s v="Q4 2022"/>
    <x v="0"/>
    <x v="0"/>
  </r>
  <r>
    <x v="4"/>
    <x v="10"/>
    <x v="29"/>
    <x v="19"/>
    <n v="311"/>
    <d v="2023-03-01T00:00:00"/>
    <s v="IN2201000298"/>
    <n v="563984"/>
    <n v="563984"/>
    <m/>
    <s v="Q4 2022"/>
    <x v="0"/>
    <x v="0"/>
  </r>
  <r>
    <x v="4"/>
    <x v="10"/>
    <x v="29"/>
    <x v="19"/>
    <n v="312"/>
    <d v="2023-03-01T00:00:00"/>
    <s v="IN2201000299"/>
    <n v="364913"/>
    <n v="364913"/>
    <m/>
    <s v="Q4 2022"/>
    <x v="0"/>
    <x v="0"/>
  </r>
  <r>
    <x v="4"/>
    <x v="10"/>
    <x v="29"/>
    <x v="1"/>
    <n v="312"/>
    <d v="2023-03-28T00:00:00"/>
    <s v="TK/2022-23/03959"/>
    <n v="21200"/>
    <n v="21200"/>
    <m/>
    <s v="Q4 2022"/>
    <x v="0"/>
    <x v="0"/>
  </r>
  <r>
    <x v="4"/>
    <x v="10"/>
    <x v="29"/>
    <x v="16"/>
    <n v="310"/>
    <d v="2023-03-01T00:00:00"/>
    <s v="GK-CAM-07"/>
    <n v="17308"/>
    <n v="17308"/>
    <m/>
    <s v="Q4 2022"/>
    <x v="0"/>
    <x v="0"/>
  </r>
  <r>
    <x v="4"/>
    <x v="10"/>
    <x v="29"/>
    <x v="21"/>
    <n v="310"/>
    <d v="2023-03-01T00:00:00"/>
    <s v="GK-Rental-06"/>
    <n v="69112"/>
    <n v="69112"/>
    <m/>
    <s v="Q4 2022"/>
    <x v="0"/>
    <x v="0"/>
  </r>
  <r>
    <x v="4"/>
    <x v="10"/>
    <x v="29"/>
    <x v="10"/>
    <n v="312"/>
    <d v="2023-03-31T00:00:00"/>
    <d v="2023-03-31T00:00:00"/>
    <n v="165095.81"/>
    <n v="165095.81"/>
    <m/>
    <s v="Q4 2022"/>
    <x v="0"/>
    <x v="0"/>
  </r>
  <r>
    <x v="4"/>
    <x v="10"/>
    <x v="29"/>
    <x v="21"/>
    <n v="310"/>
    <d v="2023-03-01T00:00:00"/>
    <s v="GK-CAM-06"/>
    <n v="69111"/>
    <n v="69111"/>
    <m/>
    <s v="Q4 2022"/>
    <x v="0"/>
    <x v="0"/>
  </r>
  <r>
    <x v="4"/>
    <x v="10"/>
    <x v="29"/>
    <x v="1"/>
    <n v="312"/>
    <d v="2023-03-31T00:00:00"/>
    <s v="IS/696"/>
    <n v="3550"/>
    <n v="3550"/>
    <m/>
    <s v="Q4 2022"/>
    <x v="0"/>
    <x v="0"/>
  </r>
  <r>
    <x v="4"/>
    <x v="10"/>
    <x v="0"/>
    <x v="0"/>
    <n v="312"/>
    <d v="2023-03-31T00:00:00"/>
    <s v="KRL/22-23/271"/>
    <n v="512810"/>
    <n v="512810"/>
    <m/>
    <s v="Q4 2022"/>
    <x v="0"/>
    <x v="0"/>
  </r>
  <r>
    <x v="4"/>
    <x v="10"/>
    <x v="29"/>
    <x v="18"/>
    <n v="312"/>
    <d v="2023-03-21T00:00:00"/>
    <s v="KAPLN2223030015"/>
    <n v="570991"/>
    <n v="570991"/>
    <m/>
    <s v="Q4 2022"/>
    <x v="0"/>
    <x v="0"/>
  </r>
  <r>
    <x v="4"/>
    <x v="10"/>
    <x v="1"/>
    <x v="2"/>
    <n v="312"/>
    <d v="2023-03-01T00:00:00"/>
    <s v="MS/1006/22-23"/>
    <n v="55036"/>
    <n v="68518"/>
    <m/>
    <s v="Q4 2022"/>
    <x v="0"/>
    <x v="0"/>
  </r>
  <r>
    <x v="4"/>
    <x v="10"/>
    <x v="1"/>
    <x v="2"/>
    <n v="312"/>
    <d v="2023-03-27T00:00:00"/>
    <s v="MS/1007/22-23"/>
    <n v="8838.5"/>
    <n v="8838.5"/>
    <m/>
    <s v="Q4 2022"/>
    <x v="0"/>
    <x v="0"/>
  </r>
  <r>
    <x v="4"/>
    <x v="10"/>
    <x v="1"/>
    <x v="1"/>
    <n v="312"/>
    <d v="2023-03-27T00:00:00"/>
    <s v="MS/1005-22-23"/>
    <n v="1080"/>
    <n v="8842.7000000000007"/>
    <m/>
    <s v="Q4 2022"/>
    <x v="0"/>
    <x v="0"/>
  </r>
  <r>
    <x v="4"/>
    <x v="10"/>
    <x v="9"/>
    <x v="11"/>
    <n v="312"/>
    <d v="2023-03-31T00:00:00"/>
    <s v="MFMS/35March23"/>
    <n v="166081"/>
    <n v="166081"/>
    <m/>
    <s v="Q4 2022"/>
    <x v="0"/>
    <x v="0"/>
  </r>
  <r>
    <x v="4"/>
    <x v="10"/>
    <x v="21"/>
    <x v="15"/>
    <n v="312"/>
    <d v="2023-03-27T00:00:00"/>
    <n v="4250028446"/>
    <n v="153300"/>
    <n v="153300"/>
    <m/>
    <s v="Q4 2022"/>
    <x v="0"/>
    <x v="0"/>
  </r>
  <r>
    <x v="4"/>
    <x v="10"/>
    <x v="2"/>
    <x v="3"/>
    <n v="312"/>
    <d v="2023-03-31T00:00:00"/>
    <n v="12"/>
    <n v="33270"/>
    <n v="33270"/>
    <m/>
    <s v="Q4 2022"/>
    <x v="0"/>
    <x v="0"/>
  </r>
  <r>
    <x v="4"/>
    <x v="10"/>
    <x v="10"/>
    <x v="1"/>
    <n v="312"/>
    <d v="2023-03-25T00:00:00"/>
    <s v="PSPLJ/7558/22-23"/>
    <n v="6400"/>
    <n v="6400"/>
    <m/>
    <s v="Q4 2022"/>
    <x v="0"/>
    <x v="0"/>
  </r>
  <r>
    <x v="4"/>
    <x v="10"/>
    <x v="10"/>
    <x v="1"/>
    <n v="312"/>
    <d v="2023-03-27T00:00:00"/>
    <s v="PSPLJ/7569/22-23"/>
    <n v="1100"/>
    <n v="1100"/>
    <m/>
    <s v="Q4 2022"/>
    <x v="0"/>
    <x v="0"/>
  </r>
  <r>
    <x v="4"/>
    <x v="10"/>
    <x v="11"/>
    <x v="12"/>
    <n v="309"/>
    <d v="2023-04-23T00:00:00"/>
    <s v="WTCB/2023000250"/>
    <n v="107991"/>
    <n v="107991"/>
    <m/>
    <s v="Q4 2022"/>
    <x v="0"/>
    <x v="0"/>
  </r>
  <r>
    <x v="4"/>
    <x v="10"/>
    <x v="11"/>
    <x v="12"/>
    <n v="311"/>
    <d v="2023-04-23T00:00:00"/>
    <s v="WTCB/2023000251"/>
    <n v="125969"/>
    <n v="125969"/>
    <m/>
    <s v="Q4 2022"/>
    <x v="0"/>
    <x v="0"/>
  </r>
  <r>
    <x v="4"/>
    <x v="10"/>
    <x v="11"/>
    <x v="12"/>
    <n v="312"/>
    <d v="2023-04-23T00:00:00"/>
    <s v="WTCB/2023000252"/>
    <n v="132566"/>
    <n v="132566"/>
    <m/>
    <s v="Q4 2022"/>
    <x v="0"/>
    <x v="0"/>
  </r>
  <r>
    <x v="4"/>
    <x v="10"/>
    <x v="11"/>
    <x v="12"/>
    <n v="313"/>
    <d v="2023-04-23T00:00:00"/>
    <s v="WTCB/2023000253"/>
    <n v="120881"/>
    <n v="120881"/>
    <m/>
    <s v="Q4 2022"/>
    <x v="0"/>
    <x v="0"/>
  </r>
  <r>
    <x v="4"/>
    <x v="10"/>
    <x v="11"/>
    <x v="13"/>
    <n v="309"/>
    <d v="2023-04-24T00:00:00"/>
    <s v="WTCB/2023000395"/>
    <n v="1874.1"/>
    <n v="1874.1"/>
    <m/>
    <s v="Q4 2022"/>
    <x v="0"/>
    <x v="0"/>
  </r>
  <r>
    <x v="4"/>
    <x v="10"/>
    <x v="11"/>
    <x v="13"/>
    <n v="311"/>
    <d v="2023-04-24T00:00:00"/>
    <s v="WTCB/2023000396"/>
    <n v="2591.73"/>
    <n v="2591.73"/>
    <m/>
    <s v="Q4 2022"/>
    <x v="0"/>
    <x v="0"/>
  </r>
  <r>
    <x v="4"/>
    <x v="10"/>
    <x v="11"/>
    <x v="13"/>
    <n v="312"/>
    <d v="2023-04-24T00:00:00"/>
    <s v="WTCB/2023000397"/>
    <n v="2049.63"/>
    <n v="2049.63"/>
    <m/>
    <s v="Q4 2022"/>
    <x v="0"/>
    <x v="0"/>
  </r>
  <r>
    <x v="4"/>
    <x v="10"/>
    <x v="11"/>
    <x v="13"/>
    <n v="313"/>
    <d v="2023-04-24T00:00:00"/>
    <s v="WTCB/2023000398"/>
    <n v="1821.9"/>
    <n v="1821.9"/>
    <m/>
    <s v="Q4 2022"/>
    <x v="0"/>
    <x v="0"/>
  </r>
  <r>
    <x v="4"/>
    <x v="10"/>
    <x v="11"/>
    <x v="16"/>
    <n v="311"/>
    <d v="2023-03-01T00:00:00"/>
    <s v="WTCB/20220046478"/>
    <n v="48868.75"/>
    <n v="48868.75"/>
    <m/>
    <s v="Q4 2022"/>
    <x v="0"/>
    <x v="0"/>
  </r>
  <r>
    <x v="4"/>
    <x v="10"/>
    <x v="11"/>
    <x v="16"/>
    <n v="312"/>
    <d v="2023-03-01T00:00:00"/>
    <s v="WTCB/20220046479"/>
    <n v="37315"/>
    <n v="37315"/>
    <m/>
    <s v="Q4 2022"/>
    <x v="0"/>
    <x v="0"/>
  </r>
  <r>
    <x v="4"/>
    <x v="10"/>
    <x v="29"/>
    <x v="22"/>
    <n v="309"/>
    <d v="2023-03-04T00:00:00"/>
    <s v="SBER/22-23/22"/>
    <n v="201840"/>
    <n v="201840"/>
    <m/>
    <s v="Q4 2022"/>
    <x v="0"/>
    <x v="0"/>
  </r>
  <r>
    <x v="4"/>
    <x v="10"/>
    <x v="3"/>
    <x v="4"/>
    <n v="312"/>
    <d v="2023-03-31T00:00:00"/>
    <s v="D/22-23 GST-289"/>
    <n v="860420"/>
    <n v="860420"/>
    <m/>
    <s v="Q4 2022"/>
    <x v="0"/>
    <x v="0"/>
  </r>
  <r>
    <x v="4"/>
    <x v="10"/>
    <x v="5"/>
    <x v="7"/>
    <n v="312"/>
    <d v="2023-03-31T00:00:00"/>
    <n v="1360"/>
    <n v="42105"/>
    <n v="42105"/>
    <m/>
    <s v="Q4 2022"/>
    <x v="0"/>
    <x v="0"/>
  </r>
  <r>
    <x v="4"/>
    <x v="10"/>
    <x v="29"/>
    <x v="5"/>
    <n v="312"/>
    <d v="2023-03-28T00:00:00"/>
    <s v="02567/2022-23"/>
    <n v="48000"/>
    <n v="41920"/>
    <m/>
    <s v="Q4 2022"/>
    <x v="0"/>
    <x v="0"/>
  </r>
  <r>
    <x v="4"/>
    <x v="11"/>
    <x v="8"/>
    <x v="10"/>
    <n v="719"/>
    <d v="2023-03-31T00:00:00"/>
    <s v="GSF/22/23/251"/>
    <n v="37937"/>
    <n v="37937"/>
    <m/>
    <s v="Q4 2022"/>
    <x v="0"/>
    <x v="0"/>
  </r>
  <r>
    <x v="4"/>
    <x v="11"/>
    <x v="0"/>
    <x v="0"/>
    <n v="719"/>
    <d v="2023-03-31T00:00:00"/>
    <s v="KRL/22-23/269"/>
    <n v="4940"/>
    <n v="4940"/>
    <m/>
    <s v="Q4 2022"/>
    <x v="0"/>
    <x v="0"/>
  </r>
  <r>
    <x v="4"/>
    <x v="11"/>
    <x v="9"/>
    <x v="11"/>
    <n v="719"/>
    <d v="2023-03-31T00:00:00"/>
    <s v="MFMS/39/March23"/>
    <n v="38601"/>
    <n v="38601"/>
    <m/>
    <s v="Q4 2022"/>
    <x v="0"/>
    <x v="0"/>
  </r>
  <r>
    <x v="4"/>
    <x v="11"/>
    <x v="22"/>
    <x v="3"/>
    <n v="719"/>
    <d v="2023-03-31T00:00:00"/>
    <n v="12"/>
    <n v="0"/>
    <n v="0"/>
    <s v="ODM (I) PVT LTD Petty Cash Expenses"/>
    <s v="Q4 2022"/>
    <x v="0"/>
    <x v="0"/>
  </r>
  <r>
    <x v="4"/>
    <x v="11"/>
    <x v="11"/>
    <x v="16"/>
    <n v="719"/>
    <d v="2023-03-01T00:00:00"/>
    <s v="WTCB/20220046565"/>
    <n v="16249"/>
    <n v="16249"/>
    <m/>
    <s v="Q4 2022"/>
    <x v="0"/>
    <x v="0"/>
  </r>
  <r>
    <x v="4"/>
    <x v="11"/>
    <x v="11"/>
    <x v="12"/>
    <n v="719"/>
    <d v="2023-04-23T00:00:00"/>
    <s v="WTCB/2023000317"/>
    <n v="73537"/>
    <n v="73537"/>
    <m/>
    <s v="Q4 2022"/>
    <x v="0"/>
    <x v="0"/>
  </r>
  <r>
    <x v="4"/>
    <x v="11"/>
    <x v="11"/>
    <x v="13"/>
    <n v="719"/>
    <d v="2023-04-24T00:00:00"/>
    <s v="WTCB/2023000457"/>
    <n v="1444"/>
    <n v="1444"/>
    <m/>
    <s v="Q4 2022"/>
    <x v="0"/>
    <x v="0"/>
  </r>
  <r>
    <x v="4"/>
    <x v="11"/>
    <x v="3"/>
    <x v="4"/>
    <n v="719"/>
    <d v="2023-03-31T00:00:00"/>
    <s v="D/22-23GST-288"/>
    <n v="13010"/>
    <n v="13010"/>
    <m/>
    <s v="Q4 2022"/>
    <x v="0"/>
    <x v="0"/>
  </r>
  <r>
    <x v="4"/>
    <x v="11"/>
    <x v="5"/>
    <x v="7"/>
    <n v="719"/>
    <d v="2023-03-31T00:00:00"/>
    <n v="1361"/>
    <n v="2170"/>
    <n v="2170"/>
    <m/>
    <s v="Q4 2022"/>
    <x v="0"/>
    <x v="0"/>
  </r>
  <r>
    <x v="4"/>
    <x v="11"/>
    <x v="29"/>
    <x v="19"/>
    <n v="719"/>
    <d v="2023-03-01T00:00:00"/>
    <s v="2022/012"/>
    <n v="97240"/>
    <n v="97240"/>
    <m/>
    <s v="Q4 2022"/>
    <x v="0"/>
    <x v="0"/>
  </r>
  <r>
    <x v="4"/>
    <x v="12"/>
    <x v="29"/>
    <x v="19"/>
    <n v="319"/>
    <d v="2023-03-06T00:00:00"/>
    <s v="O-28/22-23"/>
    <n v="123490"/>
    <n v="123490"/>
    <m/>
    <s v="Q4 2022"/>
    <x v="0"/>
    <x v="0"/>
  </r>
  <r>
    <x v="4"/>
    <x v="12"/>
    <x v="7"/>
    <x v="9"/>
    <n v="312"/>
    <d v="2023-03-09T00:00:00"/>
    <s v="BM232710189884355"/>
    <n v="6611"/>
    <n v="6611"/>
    <m/>
    <s v="Q4 2022"/>
    <x v="0"/>
    <x v="0"/>
  </r>
  <r>
    <x v="4"/>
    <x v="12"/>
    <x v="7"/>
    <x v="9"/>
    <n v="312"/>
    <d v="2023-04-03T00:00:00"/>
    <s v="HT24271000011363"/>
    <n v="12921"/>
    <n v="12921"/>
    <m/>
    <s v="Q4 2022"/>
    <x v="0"/>
    <x v="0"/>
  </r>
  <r>
    <x v="4"/>
    <x v="12"/>
    <x v="7"/>
    <x v="9"/>
    <n v="314"/>
    <d v="2023-04-09T00:00:00"/>
    <s v="BM24271000456092"/>
    <n v="6849"/>
    <n v="6849"/>
    <m/>
    <s v="Q4 2022"/>
    <x v="0"/>
    <x v="0"/>
  </r>
  <r>
    <x v="4"/>
    <x v="12"/>
    <x v="29"/>
    <x v="19"/>
    <n v="316"/>
    <d v="2023-03-01T00:00:00"/>
    <n v="12"/>
    <n v="56910"/>
    <n v="56910"/>
    <m/>
    <s v="Q4 2022"/>
    <x v="0"/>
    <x v="0"/>
  </r>
  <r>
    <x v="4"/>
    <x v="12"/>
    <x v="29"/>
    <x v="19"/>
    <n v="314"/>
    <d v="2023-03-01T00:00:00"/>
    <n v="12"/>
    <n v="123583"/>
    <n v="123583"/>
    <m/>
    <s v="Q4 2022"/>
    <x v="0"/>
    <x v="0"/>
  </r>
  <r>
    <x v="4"/>
    <x v="12"/>
    <x v="29"/>
    <x v="14"/>
    <n v="312"/>
    <d v="2023-03-14T00:00:00"/>
    <s v="5091/3"/>
    <n v="3274"/>
    <n v="3274"/>
    <m/>
    <s v="Q4 2022"/>
    <x v="0"/>
    <x v="0"/>
  </r>
  <r>
    <x v="4"/>
    <x v="12"/>
    <x v="0"/>
    <x v="0"/>
    <n v="312"/>
    <d v="2023-03-31T00:00:00"/>
    <s v="KRL/22-23/272"/>
    <n v="91770"/>
    <n v="91770"/>
    <m/>
    <s v="Q4 2022"/>
    <x v="0"/>
    <x v="0"/>
  </r>
  <r>
    <x v="4"/>
    <x v="12"/>
    <x v="0"/>
    <x v="0"/>
    <n v="312"/>
    <d v="2023-03-31T00:00:00"/>
    <s v="RRL/22-23/266"/>
    <n v="2215"/>
    <n v="2215"/>
    <m/>
    <s v="Q4 2022"/>
    <x v="0"/>
    <x v="0"/>
  </r>
  <r>
    <x v="4"/>
    <x v="12"/>
    <x v="29"/>
    <x v="14"/>
    <n v="112"/>
    <d v="2023-03-17T00:00:00"/>
    <s v="KFL/22-23/046"/>
    <n v="6500"/>
    <n v="6500"/>
    <s v="LODHA BELMONDO DEEP CLEANING SERVICES"/>
    <s v="Q4 2022"/>
    <x v="0"/>
    <x v="0"/>
  </r>
  <r>
    <x v="4"/>
    <x v="12"/>
    <x v="29"/>
    <x v="14"/>
    <n v="112"/>
    <d v="2023-03-17T00:00:00"/>
    <s v="KFL/22-23/045"/>
    <n v="15000"/>
    <n v="15000"/>
    <s v="VILLA ONE CLEANING SERVICES"/>
    <s v="Q4 2022"/>
    <x v="0"/>
    <x v="0"/>
  </r>
  <r>
    <x v="4"/>
    <x v="12"/>
    <x v="29"/>
    <x v="23"/>
    <n v="312"/>
    <d v="2023-03-23T00:00:00"/>
    <s v="000001942790675'"/>
    <n v="1070"/>
    <n v="1070"/>
    <s v="MSEB Lodha Belmondo"/>
    <s v="Q4 2022"/>
    <x v="0"/>
    <x v="0"/>
  </r>
  <r>
    <x v="4"/>
    <x v="12"/>
    <x v="29"/>
    <x v="24"/>
    <n v="312"/>
    <d v="2023-04-04T00:00:00"/>
    <s v="WDCMH2334703034"/>
    <n v="1108"/>
    <n v="1108"/>
    <s v="Lodha Belmondo WIFI"/>
    <s v="Q4 2022"/>
    <x v="0"/>
    <x v="0"/>
  </r>
  <r>
    <x v="4"/>
    <x v="12"/>
    <x v="1"/>
    <x v="1"/>
    <n v="312"/>
    <d v="2023-03-27T00:00:00"/>
    <s v="MS/1011/22-23"/>
    <n v="460"/>
    <n v="460"/>
    <s v="ID CARD PRINTING"/>
    <s v="Q4 2022"/>
    <x v="0"/>
    <x v="0"/>
  </r>
  <r>
    <x v="4"/>
    <x v="12"/>
    <x v="30"/>
    <x v="25"/>
    <n v="312"/>
    <d v="2023-03-19T00:00:00"/>
    <s v="000001938306838'"/>
    <n v="560"/>
    <n v="560"/>
    <s v="MSEB Marvel Sangria "/>
    <s v="Q4 2022"/>
    <x v="0"/>
    <x v="0"/>
  </r>
  <r>
    <x v="4"/>
    <x v="12"/>
    <x v="29"/>
    <x v="19"/>
    <n v="316"/>
    <d v="2023-03-01T00:00:00"/>
    <n v="12"/>
    <n v="71138"/>
    <n v="71138"/>
    <m/>
    <s v="Q4 2022"/>
    <x v="0"/>
    <x v="0"/>
  </r>
  <r>
    <x v="4"/>
    <x v="12"/>
    <x v="29"/>
    <x v="19"/>
    <n v="315"/>
    <d v="2023-03-06T00:00:00"/>
    <n v="12"/>
    <n v="131870"/>
    <n v="131870"/>
    <m/>
    <s v="Q4 2022"/>
    <x v="0"/>
    <x v="0"/>
  </r>
  <r>
    <x v="4"/>
    <x v="12"/>
    <x v="22"/>
    <x v="3"/>
    <n v="312"/>
    <d v="2023-03-31T00:00:00"/>
    <n v="12"/>
    <n v="6620"/>
    <n v="6620"/>
    <s v="XDBS Petty Cash Expenses"/>
    <s v="Q4 2022"/>
    <x v="0"/>
    <x v="0"/>
  </r>
  <r>
    <x v="4"/>
    <x v="12"/>
    <x v="31"/>
    <x v="26"/>
    <n v="312"/>
    <d v="2023-03-19T00:00:00"/>
    <s v="000001937866974'"/>
    <n v="11970"/>
    <n v="11970"/>
    <s v="MSEB Platinum Square"/>
    <s v="Q4 2022"/>
    <x v="0"/>
    <x v="0"/>
  </r>
  <r>
    <x v="4"/>
    <x v="12"/>
    <x v="11"/>
    <x v="16"/>
    <n v="319"/>
    <d v="2023-03-01T00:00:00"/>
    <s v="WTCB/20220046486"/>
    <n v="16249"/>
    <n v="16249"/>
    <m/>
    <s v="Q4 2022"/>
    <x v="0"/>
    <x v="0"/>
  </r>
  <r>
    <x v="4"/>
    <x v="12"/>
    <x v="11"/>
    <x v="16"/>
    <n v="318"/>
    <d v="2023-03-01T00:00:00"/>
    <s v="WTCB/20220046485"/>
    <n v="17351"/>
    <n v="17351"/>
    <m/>
    <s v="Q4 2022"/>
    <x v="0"/>
    <x v="0"/>
  </r>
  <r>
    <x v="4"/>
    <x v="12"/>
    <x v="11"/>
    <x v="16"/>
    <n v="317"/>
    <d v="2023-03-01T00:00:00"/>
    <s v="WTCB/20220046484"/>
    <n v="17334"/>
    <n v="17334"/>
    <m/>
    <s v="Q4 2022"/>
    <x v="0"/>
    <x v="0"/>
  </r>
  <r>
    <x v="4"/>
    <x v="12"/>
    <x v="11"/>
    <x v="16"/>
    <n v="316"/>
    <d v="2023-03-01T00:00:00"/>
    <s v="WTCB/20220046483"/>
    <n v="17334"/>
    <n v="17334"/>
    <m/>
    <s v="Q4 2022"/>
    <x v="0"/>
    <x v="0"/>
  </r>
  <r>
    <x v="4"/>
    <x v="12"/>
    <x v="11"/>
    <x v="16"/>
    <n v="315"/>
    <d v="2023-03-01T00:00:00"/>
    <s v="WTCB/20220046482"/>
    <n v="17351"/>
    <n v="17351"/>
    <m/>
    <s v="Q4 2022"/>
    <x v="0"/>
    <x v="0"/>
  </r>
  <r>
    <x v="4"/>
    <x v="12"/>
    <x v="11"/>
    <x v="16"/>
    <n v="314"/>
    <d v="2023-03-01T00:00:00"/>
    <s v="WTCB/20220046481"/>
    <n v="16249"/>
    <n v="16249"/>
    <m/>
    <s v="Q4 2022"/>
    <x v="0"/>
    <x v="0"/>
  </r>
  <r>
    <x v="4"/>
    <x v="12"/>
    <x v="11"/>
    <x v="12"/>
    <n v="314"/>
    <d v="2023-04-23T00:00:00"/>
    <s v="WTCB/2023000254"/>
    <n v="28777"/>
    <n v="28777"/>
    <m/>
    <s v="Q4 2022"/>
    <x v="0"/>
    <x v="0"/>
  </r>
  <r>
    <x v="4"/>
    <x v="12"/>
    <x v="11"/>
    <x v="12"/>
    <n v="315"/>
    <d v="2023-04-23T00:00:00"/>
    <s v="WTCB/2023000255"/>
    <n v="35306"/>
    <n v="35306"/>
    <m/>
    <s v="Q4 2022"/>
    <x v="0"/>
    <x v="0"/>
  </r>
  <r>
    <x v="4"/>
    <x v="12"/>
    <x v="11"/>
    <x v="12"/>
    <n v="316"/>
    <d v="2023-04-23T00:00:00"/>
    <s v="WTCB/2023000256"/>
    <n v="329"/>
    <n v="329"/>
    <m/>
    <s v="Q4 2022"/>
    <x v="0"/>
    <x v="0"/>
  </r>
  <r>
    <x v="4"/>
    <x v="12"/>
    <x v="11"/>
    <x v="12"/>
    <n v="317"/>
    <d v="2023-04-23T00:00:00"/>
    <s v="WTCB/2023000257"/>
    <n v="123935"/>
    <n v="123935"/>
    <m/>
    <s v="Q4 2022"/>
    <x v="0"/>
    <x v="0"/>
  </r>
  <r>
    <x v="4"/>
    <x v="12"/>
    <x v="11"/>
    <x v="12"/>
    <n v="318"/>
    <d v="2023-04-23T00:00:00"/>
    <s v="WTCB/2023000258"/>
    <n v="122253"/>
    <n v="122253"/>
    <m/>
    <s v="Q4 2022"/>
    <x v="0"/>
    <x v="0"/>
  </r>
  <r>
    <x v="4"/>
    <x v="12"/>
    <x v="11"/>
    <x v="12"/>
    <n v="319"/>
    <d v="2023-04-23T00:00:00"/>
    <s v="WTCB/2023000259"/>
    <n v="126672"/>
    <n v="126672"/>
    <m/>
    <s v="Q4 2022"/>
    <x v="0"/>
    <x v="0"/>
  </r>
  <r>
    <x v="4"/>
    <x v="12"/>
    <x v="11"/>
    <x v="13"/>
    <n v="314"/>
    <d v="2023-04-24T00:00:00"/>
    <s v="WTCB/2023000399"/>
    <n v="440"/>
    <n v="440"/>
    <m/>
    <s v="Q4 2022"/>
    <x v="0"/>
    <x v="0"/>
  </r>
  <r>
    <x v="4"/>
    <x v="12"/>
    <x v="11"/>
    <x v="13"/>
    <n v="315"/>
    <d v="2023-04-24T00:00:00"/>
    <s v="WTCB/2023000400"/>
    <n v="691"/>
    <n v="691"/>
    <m/>
    <s v="Q4 2022"/>
    <x v="0"/>
    <x v="0"/>
  </r>
  <r>
    <x v="4"/>
    <x v="12"/>
    <x v="11"/>
    <x v="13"/>
    <n v="316"/>
    <d v="2023-04-24T00:00:00"/>
    <s v="WTCB/2023000401"/>
    <n v="5"/>
    <n v="5"/>
    <m/>
    <s v="Q4 2022"/>
    <x v="0"/>
    <x v="0"/>
  </r>
  <r>
    <x v="4"/>
    <x v="12"/>
    <x v="11"/>
    <x v="13"/>
    <n v="317"/>
    <d v="2023-04-24T00:00:00"/>
    <s v="WTCB/2023000402"/>
    <n v="3060"/>
    <n v="3060"/>
    <m/>
    <s v="Q4 2022"/>
    <x v="0"/>
    <x v="0"/>
  </r>
  <r>
    <x v="4"/>
    <x v="12"/>
    <x v="11"/>
    <x v="13"/>
    <n v="318"/>
    <d v="2023-04-24T00:00:00"/>
    <s v="WTCB/2023000403"/>
    <n v="2692"/>
    <n v="2692"/>
    <m/>
    <s v="Q4 2022"/>
    <x v="0"/>
    <x v="0"/>
  </r>
  <r>
    <x v="4"/>
    <x v="12"/>
    <x v="11"/>
    <x v="13"/>
    <n v="319"/>
    <d v="2023-04-24T00:00:00"/>
    <s v="WTCB/2023000404"/>
    <n v="2770"/>
    <n v="2770"/>
    <m/>
    <s v="Q4 2022"/>
    <x v="0"/>
    <x v="0"/>
  </r>
  <r>
    <x v="4"/>
    <x v="12"/>
    <x v="29"/>
    <x v="19"/>
    <n v="317"/>
    <d v="2023-03-01T00:00:00"/>
    <n v="12"/>
    <n v="131737"/>
    <n v="131737"/>
    <m/>
    <s v="Q4 2022"/>
    <x v="0"/>
    <x v="0"/>
  </r>
  <r>
    <x v="4"/>
    <x v="12"/>
    <x v="29"/>
    <x v="19"/>
    <n v="317"/>
    <d v="2023-03-01T00:00:00"/>
    <n v="12"/>
    <n v="47425"/>
    <n v="47425"/>
    <m/>
    <s v="Q4 2022"/>
    <x v="0"/>
    <x v="0"/>
  </r>
  <r>
    <x v="4"/>
    <x v="12"/>
    <x v="29"/>
    <x v="19"/>
    <n v="318"/>
    <d v="2023-03-06T00:00:00"/>
    <s v="R-52/22-23"/>
    <n v="131870"/>
    <n v="131870"/>
    <m/>
    <s v="Q4 2022"/>
    <x v="0"/>
    <x v="0"/>
  </r>
  <r>
    <x v="4"/>
    <x v="12"/>
    <x v="3"/>
    <x v="4"/>
    <n v="319"/>
    <d v="2023-03-30T00:00:00"/>
    <s v="D/22-23GST-290"/>
    <n v="196355"/>
    <n v="196355"/>
    <m/>
    <s v="Q4 2022"/>
    <x v="0"/>
    <x v="0"/>
  </r>
  <r>
    <x v="4"/>
    <x v="12"/>
    <x v="29"/>
    <x v="9"/>
    <n v="312"/>
    <d v="2023-04-01T00:00:00"/>
    <n v="12"/>
    <n v="15782"/>
    <n v="15782"/>
    <m/>
    <s v="Q4 2022"/>
    <x v="0"/>
    <x v="0"/>
  </r>
  <r>
    <x v="4"/>
    <x v="12"/>
    <x v="29"/>
    <x v="27"/>
    <n v="312"/>
    <d v="2023-03-23T00:00:00"/>
    <n v="1189900"/>
    <n v="88"/>
    <n v="88"/>
    <s v="Waterfrount Gas Guesthouse"/>
    <s v="Q4 2022"/>
    <x v="0"/>
    <x v="0"/>
  </r>
  <r>
    <x v="4"/>
    <x v="12"/>
    <x v="29"/>
    <x v="28"/>
    <n v="312"/>
    <d v="2023-04-01T00:00:00"/>
    <s v="000001921098526'"/>
    <n v="9530"/>
    <n v="9530"/>
    <s v="Waterfrount Guesthouse MSEB"/>
    <s v="Q4 2022"/>
    <x v="0"/>
    <x v="0"/>
  </r>
  <r>
    <x v="4"/>
    <x v="12"/>
    <x v="32"/>
    <x v="29"/>
    <n v="312"/>
    <d v="2023-03-24T00:00:00"/>
    <s v="HT2327I007445522"/>
    <n v="588.82000000000005"/>
    <n v="588.82000000000005"/>
    <s v="Waterfrount Guesthouse WIFI"/>
    <s v="Q4 2022"/>
    <x v="0"/>
    <x v="0"/>
  </r>
  <r>
    <x v="5"/>
    <x v="6"/>
    <x v="23"/>
    <x v="12"/>
    <s v="A02"/>
    <d v="2023-04-07T00:00:00"/>
    <s v="BM/EB/MAR23/5"/>
    <n v="522947.87"/>
    <n v="522947.87"/>
    <s v="-"/>
    <s v="Q4 2022"/>
    <x v="0"/>
    <x v="0"/>
  </r>
  <r>
    <x v="6"/>
    <x v="5"/>
    <x v="10"/>
    <x v="1"/>
    <n v="0"/>
    <d v="2023-03-03T00:00:00"/>
    <s v="PSPLJ/7026/22-23"/>
    <n v="500"/>
    <n v="500"/>
    <m/>
    <s v="Q4 2022"/>
    <x v="0"/>
    <x v="0"/>
  </r>
  <r>
    <x v="6"/>
    <x v="5"/>
    <x v="3"/>
    <x v="4"/>
    <n v="0"/>
    <d v="2023-03-31T00:00:00"/>
    <s v="D/22-23GST-293"/>
    <n v="2120"/>
    <n v="2120"/>
    <m/>
    <s v="Q4 2022"/>
    <x v="0"/>
    <x v="0"/>
  </r>
  <r>
    <x v="7"/>
    <x v="6"/>
    <x v="14"/>
    <x v="14"/>
    <s v="A02"/>
    <d v="2023-03-20T00:00:00"/>
    <s v="22-23/16863"/>
    <n v="19590"/>
    <n v="19590"/>
    <s v="Biomatric Machine Purchase"/>
    <s v="Q4 2022"/>
    <x v="0"/>
    <x v="0"/>
  </r>
  <r>
    <x v="7"/>
    <x v="6"/>
    <x v="14"/>
    <x v="14"/>
    <s v="A02"/>
    <d v="2023-03-20T00:00:00"/>
    <s v="22-23/16862"/>
    <n v="54604"/>
    <n v="54604"/>
    <s v="CCTV Material"/>
    <s v="Q4 2022"/>
    <x v="0"/>
    <x v="0"/>
  </r>
  <r>
    <x v="7"/>
    <x v="6"/>
    <x v="29"/>
    <x v="14"/>
    <s v="A02"/>
    <d v="2023-03-01T00:00:00"/>
    <s v="EIPL22-23/131890"/>
    <n v="41060"/>
    <n v="41060"/>
    <s v="Urinal Flusher"/>
    <s v="Q4 2022"/>
    <x v="0"/>
    <x v="0"/>
  </r>
  <r>
    <x v="7"/>
    <x v="6"/>
    <x v="12"/>
    <x v="10"/>
    <s v="A02"/>
    <d v="2023-03-31T00:00:00"/>
    <s v="GSF/22-23/254"/>
    <n v="165096"/>
    <n v="165096"/>
    <s v="-"/>
    <s v="Q4 2022"/>
    <x v="0"/>
    <x v="0"/>
  </r>
  <r>
    <x v="7"/>
    <x v="6"/>
    <x v="29"/>
    <x v="1"/>
    <s v="A02"/>
    <d v="2023-03-20T00:00:00"/>
    <s v="IS/679"/>
    <n v="700"/>
    <n v="700"/>
    <s v="RNR "/>
    <s v="Q4 2022"/>
    <x v="0"/>
    <x v="0"/>
  </r>
  <r>
    <x v="7"/>
    <x v="6"/>
    <x v="29"/>
    <x v="1"/>
    <s v="A02"/>
    <d v="2023-03-31T00:00:00"/>
    <s v="IS/695"/>
    <n v="1400"/>
    <n v="1400"/>
    <s v="-"/>
    <s v="Q4 2022"/>
    <x v="0"/>
    <x v="0"/>
  </r>
  <r>
    <x v="7"/>
    <x v="6"/>
    <x v="1"/>
    <x v="1"/>
    <s v="A02"/>
    <d v="2023-03-29T00:00:00"/>
    <s v="MS/1009/22-23"/>
    <n v="3825"/>
    <n v="6183"/>
    <s v="-"/>
    <s v="Q4 2022"/>
    <x v="0"/>
    <x v="0"/>
  </r>
  <r>
    <x v="7"/>
    <x v="6"/>
    <x v="1"/>
    <x v="2"/>
    <s v="A02"/>
    <d v="2023-03-27T00:00:00"/>
    <s v="MS/1010/22-23"/>
    <n v="25323"/>
    <n v="44151"/>
    <s v="-"/>
    <s v="Q4 2022"/>
    <x v="0"/>
    <x v="0"/>
  </r>
  <r>
    <x v="7"/>
    <x v="6"/>
    <x v="1"/>
    <x v="14"/>
    <s v="A02"/>
    <d v="2023-03-09T00:00:00"/>
    <s v="MS/0982/22-23"/>
    <n v="5250"/>
    <n v="5250"/>
    <s v="Deskmart"/>
    <s v="Q4 2022"/>
    <x v="0"/>
    <x v="0"/>
  </r>
  <r>
    <x v="7"/>
    <x v="6"/>
    <x v="9"/>
    <x v="11"/>
    <s v="A02"/>
    <d v="2023-03-31T00:00:00"/>
    <s v="MFMS/37/March23"/>
    <n v="233098"/>
    <n v="233098"/>
    <s v="-"/>
    <s v="Q4 2022"/>
    <x v="0"/>
    <x v="0"/>
  </r>
  <r>
    <x v="7"/>
    <x v="6"/>
    <x v="22"/>
    <x v="3"/>
    <s v="A02"/>
    <d v="2023-03-31T00:00:00"/>
    <n v="12"/>
    <n v="0"/>
    <n v="0"/>
    <s v="KOS Petty Cash Expenses"/>
    <s v="Q4 2022"/>
    <x v="0"/>
    <x v="0"/>
  </r>
  <r>
    <x v="7"/>
    <x v="6"/>
    <x v="23"/>
    <x v="16"/>
    <s v="A02"/>
    <d v="2023-03-01T00:00:00"/>
    <s v="BM/MAR23/12"/>
    <n v="184998"/>
    <n v="184998"/>
    <s v="-"/>
    <s v="Q4 2022"/>
    <x v="0"/>
    <x v="0"/>
  </r>
  <r>
    <x v="7"/>
    <x v="6"/>
    <x v="27"/>
    <x v="17"/>
    <s v="A02"/>
    <d v="2023-03-01T00:00:00"/>
    <s v="22-23/021"/>
    <n v="15000"/>
    <n v="15000"/>
    <s v="Mantri Office Parking Charges"/>
    <s v="Q4 2022"/>
    <x v="0"/>
    <x v="0"/>
  </r>
  <r>
    <x v="7"/>
    <x v="6"/>
    <x v="5"/>
    <x v="7"/>
    <s v="A02"/>
    <d v="2023-03-31T00:00:00"/>
    <n v="1365"/>
    <n v="17710"/>
    <n v="17710"/>
    <s v="-"/>
    <s v="Q4 2022"/>
    <x v="0"/>
    <x v="0"/>
  </r>
  <r>
    <x v="7"/>
    <x v="6"/>
    <x v="29"/>
    <x v="14"/>
    <s v="A02"/>
    <d v="2023-03-17T00:00:00"/>
    <s v="TF/22-23/2410"/>
    <n v="168500"/>
    <n v="168500"/>
    <s v="Sofa Set Purchase"/>
    <s v="Q4 2022"/>
    <x v="0"/>
    <x v="0"/>
  </r>
  <r>
    <x v="7"/>
    <x v="6"/>
    <x v="29"/>
    <x v="14"/>
    <s v="A02"/>
    <d v="2023-03-27T00:00:00"/>
    <s v="12898/WPH/22-23"/>
    <n v="4799.9799999999996"/>
    <n v="4799.9799999999996"/>
    <s v="Painting "/>
    <s v="Q4 2022"/>
    <x v="0"/>
    <x v="0"/>
  </r>
  <r>
    <x v="7"/>
    <x v="12"/>
    <x v="12"/>
    <x v="10"/>
    <n v="319"/>
    <d v="2023-03-31T00:00:00"/>
    <s v="GSF/22-23/253"/>
    <n v="102608"/>
    <n v="102608"/>
    <m/>
    <s v="Q4 2022"/>
    <x v="0"/>
    <x v="0"/>
  </r>
  <r>
    <x v="7"/>
    <x v="12"/>
    <x v="9"/>
    <x v="11"/>
    <n v="319"/>
    <d v="2023-03-31T00:00:00"/>
    <s v="MFMS/34/March23"/>
    <n v="61650"/>
    <n v="61650"/>
    <m/>
    <s v="Q4 2022"/>
    <x v="0"/>
    <x v="0"/>
  </r>
  <r>
    <x v="8"/>
    <x v="0"/>
    <x v="0"/>
    <x v="0"/>
    <n v="0"/>
    <d v="2023-04-30T00:00:00"/>
    <s v="KRL/23-24/7"/>
    <n v="7125"/>
    <n v="7125"/>
    <m/>
    <s v="Q1 2023"/>
    <x v="1"/>
    <x v="1"/>
  </r>
  <r>
    <x v="8"/>
    <x v="0"/>
    <x v="1"/>
    <x v="1"/>
    <n v="0"/>
    <d v="2023-04-28T00:00:00"/>
    <s v="MS/0029/23-24"/>
    <n v="432"/>
    <n v="432"/>
    <m/>
    <s v="Q1 2023"/>
    <x v="1"/>
    <x v="1"/>
  </r>
  <r>
    <x v="8"/>
    <x v="0"/>
    <x v="1"/>
    <x v="2"/>
    <n v="0"/>
    <d v="2023-04-28T00:00:00"/>
    <s v="MS/0028/23-24"/>
    <n v="9616"/>
    <n v="9616"/>
    <m/>
    <s v="Q1 2023"/>
    <x v="1"/>
    <x v="1"/>
  </r>
  <r>
    <x v="8"/>
    <x v="0"/>
    <x v="2"/>
    <x v="3"/>
    <n v="0"/>
    <d v="2023-04-30T00:00:00"/>
    <n v="1"/>
    <n v="1350"/>
    <n v="1350"/>
    <s v="Anand Finhouse Petty Cash Expenses"/>
    <s v="Q1 2023"/>
    <x v="1"/>
    <x v="1"/>
  </r>
  <r>
    <x v="8"/>
    <x v="0"/>
    <x v="29"/>
    <x v="29"/>
    <n v="0"/>
    <d v="2023-04-02T00:00:00"/>
    <s v="2023-24/0105"/>
    <n v="11270"/>
    <n v="11270"/>
    <m/>
    <s v="Q1 2023"/>
    <x v="1"/>
    <x v="1"/>
  </r>
  <r>
    <x v="8"/>
    <x v="0"/>
    <x v="29"/>
    <x v="29"/>
    <n v="0"/>
    <d v="2023-04-02T00:00:00"/>
    <s v="2023-24/0106"/>
    <n v="11270"/>
    <n v="11270"/>
    <m/>
    <s v="Q1 2023"/>
    <x v="1"/>
    <x v="1"/>
  </r>
  <r>
    <x v="8"/>
    <x v="0"/>
    <x v="3"/>
    <x v="4"/>
    <n v="0"/>
    <d v="2023-04-30T00:00:00"/>
    <s v="D/ 23-24GST-015"/>
    <n v="6815"/>
    <n v="6815"/>
    <m/>
    <s v="Q1 2023"/>
    <x v="1"/>
    <x v="1"/>
  </r>
  <r>
    <x v="8"/>
    <x v="0"/>
    <x v="29"/>
    <x v="20"/>
    <n v="0"/>
    <d v="2023-04-28T00:00:00"/>
    <n v="46"/>
    <n v="2700"/>
    <n v="2700"/>
    <m/>
    <s v="Q1 2023"/>
    <x v="1"/>
    <x v="1"/>
  </r>
  <r>
    <x v="8"/>
    <x v="0"/>
    <x v="29"/>
    <x v="5"/>
    <n v="0"/>
    <d v="2023-04-28T00:00:00"/>
    <n v="45"/>
    <n v="3105"/>
    <n v="3105"/>
    <m/>
    <s v="Q1 2023"/>
    <x v="1"/>
    <x v="1"/>
  </r>
  <r>
    <x v="8"/>
    <x v="0"/>
    <x v="5"/>
    <x v="7"/>
    <n v="0"/>
    <d v="2023-04-30T00:00:00"/>
    <n v="1390"/>
    <n v="1015"/>
    <n v="1015"/>
    <m/>
    <s v="Q1 2023"/>
    <x v="1"/>
    <x v="1"/>
  </r>
  <r>
    <x v="8"/>
    <x v="0"/>
    <x v="6"/>
    <x v="12"/>
    <n v="0"/>
    <d v="2023-05-05T00:00:00"/>
    <s v="000001921285902'"/>
    <n v="90060"/>
    <n v="90060"/>
    <s v="Villa One MSEB"/>
    <s v="Q1 2023"/>
    <x v="1"/>
    <x v="1"/>
  </r>
  <r>
    <x v="8"/>
    <x v="1"/>
    <x v="7"/>
    <x v="9"/>
    <n v="102"/>
    <d v="2023-05-09T00:00:00"/>
    <s v="BM24271002212595"/>
    <n v="824"/>
    <n v="824"/>
    <m/>
    <s v="Q1 2023"/>
    <x v="1"/>
    <x v="1"/>
  </r>
  <r>
    <x v="8"/>
    <x v="1"/>
    <x v="29"/>
    <x v="19"/>
    <n v="102"/>
    <d v="2023-04-01T00:00:00"/>
    <n v="20230103001"/>
    <n v="206388"/>
    <n v="206388"/>
    <m/>
    <s v="Q1 2023"/>
    <x v="1"/>
    <x v="1"/>
  </r>
  <r>
    <x v="8"/>
    <x v="1"/>
    <x v="29"/>
    <x v="29"/>
    <n v="102"/>
    <d v="2023-04-26T00:00:00"/>
    <s v="712/2324/1000386"/>
    <n v="38148"/>
    <n v="38148"/>
    <m/>
    <s v="Q1 2023"/>
    <x v="1"/>
    <x v="1"/>
  </r>
  <r>
    <x v="8"/>
    <x v="1"/>
    <x v="8"/>
    <x v="10"/>
    <n v="102"/>
    <d v="2023-04-30T00:00:00"/>
    <s v="GSF/23-24/18"/>
    <n v="37937"/>
    <n v="37937"/>
    <m/>
    <s v="Q1 2023"/>
    <x v="1"/>
    <x v="1"/>
  </r>
  <r>
    <x v="8"/>
    <x v="1"/>
    <x v="0"/>
    <x v="0"/>
    <n v="102"/>
    <d v="2023-04-30T00:00:00"/>
    <s v="KRL/23-24/4"/>
    <n v="8170"/>
    <n v="8170"/>
    <m/>
    <s v="Q1 2023"/>
    <x v="1"/>
    <x v="1"/>
  </r>
  <r>
    <x v="8"/>
    <x v="1"/>
    <x v="9"/>
    <x v="11"/>
    <n v="102"/>
    <d v="2023-04-30T00:00:00"/>
    <s v="MFMS/043/23-24"/>
    <n v="61717"/>
    <n v="61717"/>
    <m/>
    <s v="Q1 2023"/>
    <x v="1"/>
    <x v="1"/>
  </r>
  <r>
    <x v="8"/>
    <x v="1"/>
    <x v="2"/>
    <x v="3"/>
    <n v="102"/>
    <d v="2023-04-30T00:00:00"/>
    <n v="1"/>
    <n v="0"/>
    <n v="0"/>
    <m/>
    <s v="Q1 2023"/>
    <x v="1"/>
    <x v="1"/>
  </r>
  <r>
    <x v="8"/>
    <x v="1"/>
    <x v="2"/>
    <x v="3"/>
    <n v="102"/>
    <d v="2023-05-31T00:00:00"/>
    <n v="2"/>
    <n v="130"/>
    <n v="130"/>
    <m/>
    <s v="Q1 2023"/>
    <x v="1"/>
    <x v="1"/>
  </r>
  <r>
    <x v="8"/>
    <x v="1"/>
    <x v="11"/>
    <x v="16"/>
    <n v="102"/>
    <d v="2023-04-03T00:00:00"/>
    <s v="WTCB/2023000019"/>
    <n v="19110"/>
    <n v="19110"/>
    <m/>
    <s v="Q1 2023"/>
    <x v="1"/>
    <x v="1"/>
  </r>
  <r>
    <x v="8"/>
    <x v="1"/>
    <x v="11"/>
    <x v="12"/>
    <n v="102"/>
    <d v="2023-05-17T00:00:00"/>
    <s v="WTCB/2023000664"/>
    <n v="55307"/>
    <n v="55307"/>
    <m/>
    <s v="Q1 2023"/>
    <x v="1"/>
    <x v="1"/>
  </r>
  <r>
    <x v="8"/>
    <x v="1"/>
    <x v="11"/>
    <x v="13"/>
    <n v="102"/>
    <d v="2023-05-18T00:00:00"/>
    <s v="WTCB/2023000812"/>
    <n v="5602"/>
    <n v="5602"/>
    <m/>
    <s v="Q1 2023"/>
    <x v="1"/>
    <x v="1"/>
  </r>
  <r>
    <x v="8"/>
    <x v="1"/>
    <x v="29"/>
    <x v="29"/>
    <n v="102"/>
    <d v="2023-04-20T00:00:00"/>
    <s v="2023/2024/24"/>
    <n v="1200"/>
    <n v="1200"/>
    <s v="Pest Control"/>
    <s v="Q1 2023"/>
    <x v="1"/>
    <x v="1"/>
  </r>
  <r>
    <x v="8"/>
    <x v="1"/>
    <x v="3"/>
    <x v="4"/>
    <n v="102"/>
    <d v="2023-04-30T00:00:00"/>
    <s v="D/23-24GST-011"/>
    <n v="18420"/>
    <n v="18420"/>
    <m/>
    <s v="Q1 2023"/>
    <x v="1"/>
    <x v="1"/>
  </r>
  <r>
    <x v="8"/>
    <x v="1"/>
    <x v="5"/>
    <x v="7"/>
    <n v="102"/>
    <d v="2023-04-30T00:00:00"/>
    <n v="1389"/>
    <n v="1190"/>
    <n v="1190"/>
    <m/>
    <s v="Q1 2023"/>
    <x v="1"/>
    <x v="1"/>
  </r>
  <r>
    <x v="8"/>
    <x v="2"/>
    <x v="12"/>
    <x v="10"/>
    <n v="0"/>
    <d v="2023-04-30T00:00:00"/>
    <s v="GSF/22-23/14"/>
    <n v="19466.55"/>
    <n v="19466.55"/>
    <m/>
    <s v="Q1 2023"/>
    <x v="1"/>
    <x v="1"/>
  </r>
  <r>
    <x v="8"/>
    <x v="2"/>
    <x v="1"/>
    <x v="1"/>
    <n v="0"/>
    <d v="2023-04-28T00:00:00"/>
    <s v="MS/0033/23-24"/>
    <n v="3600"/>
    <n v="3600"/>
    <m/>
    <s v="Q1 2023"/>
    <x v="1"/>
    <x v="1"/>
  </r>
  <r>
    <x v="8"/>
    <x v="2"/>
    <x v="1"/>
    <x v="2"/>
    <n v="0"/>
    <d v="2023-04-28T00:00:00"/>
    <s v="MS/0032/23-24"/>
    <n v="6072"/>
    <n v="6072"/>
    <m/>
    <s v="Q1 2023"/>
    <x v="1"/>
    <x v="1"/>
  </r>
  <r>
    <x v="8"/>
    <x v="3"/>
    <x v="12"/>
    <x v="10"/>
    <n v="0"/>
    <d v="2023-04-30T00:00:00"/>
    <s v="GSF/23-24/16"/>
    <n v="35590.65"/>
    <n v="35590.65"/>
    <m/>
    <s v="Q1 2023"/>
    <x v="1"/>
    <x v="1"/>
  </r>
  <r>
    <x v="8"/>
    <x v="3"/>
    <x v="0"/>
    <x v="0"/>
    <n v="0"/>
    <d v="2023-04-30T00:00:00"/>
    <s v="KRL/23-24/2"/>
    <n v="4599"/>
    <n v="4599"/>
    <m/>
    <s v="Q1 2023"/>
    <x v="1"/>
    <x v="1"/>
  </r>
  <r>
    <x v="8"/>
    <x v="3"/>
    <x v="1"/>
    <x v="2"/>
    <n v="0"/>
    <d v="2023-04-28T00:00:00"/>
    <s v="MS/0027/23-24"/>
    <n v="4692"/>
    <n v="4692"/>
    <m/>
    <s v="Q1 2023"/>
    <x v="1"/>
    <x v="1"/>
  </r>
  <r>
    <x v="8"/>
    <x v="3"/>
    <x v="13"/>
    <x v="11"/>
    <n v="0"/>
    <d v="2023-04-30T00:00:00"/>
    <s v="3004 2023-KINGS-HK "/>
    <n v="52427.13"/>
    <n v="52427.13"/>
    <m/>
    <s v="Q1 2023"/>
    <x v="1"/>
    <x v="1"/>
  </r>
  <r>
    <x v="8"/>
    <x v="4"/>
    <x v="3"/>
    <x v="4"/>
    <n v="0"/>
    <d v="2023-04-30T00:00:00"/>
    <s v="D/ 22-23GST-020"/>
    <n v="11205"/>
    <n v="11205"/>
    <m/>
    <s v="Q1 2023"/>
    <x v="1"/>
    <x v="1"/>
  </r>
  <r>
    <x v="8"/>
    <x v="6"/>
    <x v="29"/>
    <x v="14"/>
    <s v="A02"/>
    <d v="2023-04-20T00:00:00"/>
    <n v="93"/>
    <n v="8500"/>
    <n v="8500"/>
    <s v="Chair Maintance Material Purchase"/>
    <s v="Q1 2023"/>
    <x v="1"/>
    <x v="1"/>
  </r>
  <r>
    <x v="8"/>
    <x v="6"/>
    <x v="29"/>
    <x v="14"/>
    <s v="A02"/>
    <d v="2023-04-25T00:00:00"/>
    <n v="101"/>
    <n v="2500"/>
    <n v="2500"/>
    <s v="Wash room Front wall painting"/>
    <s v="Q1 2023"/>
    <x v="1"/>
    <x v="1"/>
  </r>
  <r>
    <x v="8"/>
    <x v="6"/>
    <x v="29"/>
    <x v="14"/>
    <s v="A02"/>
    <d v="2023-04-24T00:00:00"/>
    <n v="616"/>
    <n v="20750"/>
    <n v="20750"/>
    <s v="Fogging Machine"/>
    <s v="Q1 2023"/>
    <x v="1"/>
    <x v="1"/>
  </r>
  <r>
    <x v="8"/>
    <x v="6"/>
    <x v="12"/>
    <x v="10"/>
    <s v="A02"/>
    <d v="2023-04-30T00:00:00"/>
    <s v="GSF/23-24/22"/>
    <n v="139607.42000000001"/>
    <n v="139607.42000000001"/>
    <s v="-"/>
    <s v="Q1 2023"/>
    <x v="1"/>
    <x v="1"/>
  </r>
  <r>
    <x v="8"/>
    <x v="6"/>
    <x v="29"/>
    <x v="14"/>
    <s v="A02"/>
    <d v="2023-04-11T00:00:00"/>
    <s v="TP/22-23/04978"/>
    <n v="7300"/>
    <n v="7300"/>
    <s v="Fly Cather"/>
    <s v="Q1 2023"/>
    <x v="1"/>
    <x v="1"/>
  </r>
  <r>
    <x v="8"/>
    <x v="6"/>
    <x v="29"/>
    <x v="1"/>
    <s v="A02"/>
    <d v="2023-04-28T00:00:00"/>
    <s v="IS/42"/>
    <n v="700"/>
    <n v="700"/>
    <n v="0"/>
    <s v="Q1 2023"/>
    <x v="1"/>
    <x v="1"/>
  </r>
  <r>
    <x v="8"/>
    <x v="6"/>
    <x v="1"/>
    <x v="2"/>
    <s v="A02"/>
    <d v="2023-04-28T00:00:00"/>
    <s v="MS/0024/23-24"/>
    <n v="46708"/>
    <n v="57583"/>
    <n v="0"/>
    <s v="Q1 2023"/>
    <x v="1"/>
    <x v="1"/>
  </r>
  <r>
    <x v="8"/>
    <x v="6"/>
    <x v="1"/>
    <x v="1"/>
    <s v="A02"/>
    <d v="2023-04-28T00:00:00"/>
    <s v="MS/0025/23-24"/>
    <n v="15296.2"/>
    <n v="6832.8"/>
    <n v="0"/>
    <s v="Q1 2023"/>
    <x v="1"/>
    <x v="1"/>
  </r>
  <r>
    <x v="8"/>
    <x v="6"/>
    <x v="1"/>
    <x v="1"/>
    <s v="A02"/>
    <d v="2023-04-28T00:00:00"/>
    <s v="MS/0034/23-24"/>
    <n v="2000"/>
    <n v="2000"/>
    <s v="ID Card Printing"/>
    <s v="Q1 2023"/>
    <x v="1"/>
    <x v="1"/>
  </r>
  <r>
    <x v="8"/>
    <x v="6"/>
    <x v="9"/>
    <x v="11"/>
    <s v="A02"/>
    <d v="2023-04-30T00:00:00"/>
    <s v="MFMS/042/23-24"/>
    <n v="204088"/>
    <n v="204088"/>
    <m/>
    <s v="Q1 2023"/>
    <x v="1"/>
    <x v="1"/>
  </r>
  <r>
    <x v="8"/>
    <x v="6"/>
    <x v="29"/>
    <x v="14"/>
    <s v="A02"/>
    <d v="2023-04-24T00:00:00"/>
    <s v="NABARCOM/2324 15"/>
    <n v="30000"/>
    <n v="30000"/>
    <s v="Door Frame Metal Detectors"/>
    <s v="Q1 2023"/>
    <x v="1"/>
    <x v="1"/>
  </r>
  <r>
    <x v="8"/>
    <x v="6"/>
    <x v="29"/>
    <x v="10"/>
    <s v="A02"/>
    <d v="2023-05-04T00:00:00"/>
    <s v="OOPL/2023-24/72"/>
    <n v="8452.27"/>
    <n v="8452.27"/>
    <s v="-"/>
    <s v="Q1 2023"/>
    <x v="1"/>
    <x v="1"/>
  </r>
  <r>
    <x v="8"/>
    <x v="6"/>
    <x v="2"/>
    <x v="3"/>
    <s v="A02"/>
    <d v="2023-04-30T00:00:00"/>
    <n v="1"/>
    <n v="0"/>
    <n v="0"/>
    <s v="KOS Petty Cash Expenses"/>
    <s v="Q1 2023"/>
    <x v="1"/>
    <x v="1"/>
  </r>
  <r>
    <x v="8"/>
    <x v="6"/>
    <x v="29"/>
    <x v="14"/>
    <s v="A02"/>
    <d v="2023-04-20T00:00:00"/>
    <n v="457"/>
    <n v="20000"/>
    <n v="20000"/>
    <s v="Water stand"/>
    <s v="Q1 2023"/>
    <x v="1"/>
    <x v="1"/>
  </r>
  <r>
    <x v="8"/>
    <x v="6"/>
    <x v="23"/>
    <x v="16"/>
    <s v="A02"/>
    <d v="2023-04-05T00:00:00"/>
    <s v="BM/APR23/23"/>
    <n v="218298"/>
    <n v="218298"/>
    <s v="-"/>
    <s v="Q1 2023"/>
    <x v="1"/>
    <x v="1"/>
  </r>
  <r>
    <x v="8"/>
    <x v="6"/>
    <x v="23"/>
    <x v="12"/>
    <s v="A02"/>
    <d v="2023-05-06T00:00:00"/>
    <s v="BM/EB/APR23/5"/>
    <n v="545256"/>
    <n v="545256"/>
    <s v="-"/>
    <s v="Q1 2023"/>
    <x v="1"/>
    <x v="1"/>
  </r>
  <r>
    <x v="8"/>
    <x v="6"/>
    <x v="29"/>
    <x v="29"/>
    <s v="A02"/>
    <d v="2023-04-20T00:00:00"/>
    <s v="2023/2024/25"/>
    <n v="2000"/>
    <n v="2000"/>
    <s v="Pest Control one time"/>
    <s v="Q1 2023"/>
    <x v="1"/>
    <x v="1"/>
  </r>
  <r>
    <x v="8"/>
    <x v="6"/>
    <x v="29"/>
    <x v="14"/>
    <s v="A02"/>
    <d v="2023-04-28T00:00:00"/>
    <s v="KMP-004/23-24"/>
    <n v="27825"/>
    <n v="27825"/>
    <s v="Vacuum Cleaner  Purchase"/>
    <s v="Q1 2023"/>
    <x v="1"/>
    <x v="1"/>
  </r>
  <r>
    <x v="8"/>
    <x v="6"/>
    <x v="27"/>
    <x v="29"/>
    <s v="A02"/>
    <d v="2023-04-01T00:00:00"/>
    <s v="23/24/002"/>
    <n v="15000"/>
    <n v="15000"/>
    <s v="-"/>
    <s v="Q1 2023"/>
    <x v="1"/>
    <x v="1"/>
  </r>
  <r>
    <x v="8"/>
    <x v="6"/>
    <x v="29"/>
    <x v="29"/>
    <s v="A02"/>
    <s v="15-05-2023"/>
    <n v="1"/>
    <n v="7000"/>
    <n v="7000"/>
    <s v="Parking Rent"/>
    <s v="Q1 2023"/>
    <x v="1"/>
    <x v="1"/>
  </r>
  <r>
    <x v="8"/>
    <x v="6"/>
    <x v="29"/>
    <x v="29"/>
    <s v="A02"/>
    <s v="15-05-2023"/>
    <n v="2"/>
    <n v="7000"/>
    <n v="7000"/>
    <s v="Parking Rent"/>
    <s v="Q1 2023"/>
    <x v="1"/>
    <x v="1"/>
  </r>
  <r>
    <x v="8"/>
    <x v="6"/>
    <x v="29"/>
    <x v="5"/>
    <s v="A02"/>
    <d v="2023-04-14T00:00:00"/>
    <n v="18"/>
    <n v="4759.24"/>
    <n v="5770"/>
    <s v="-"/>
    <s v="Q1 2023"/>
    <x v="1"/>
    <x v="1"/>
  </r>
  <r>
    <x v="8"/>
    <x v="6"/>
    <x v="5"/>
    <x v="7"/>
    <s v="A02"/>
    <d v="2023-04-30T00:00:00"/>
    <n v="1382"/>
    <n v="15855"/>
    <n v="15855"/>
    <s v="."/>
    <s v="Q1 2023"/>
    <x v="1"/>
    <x v="1"/>
  </r>
  <r>
    <x v="8"/>
    <x v="6"/>
    <x v="29"/>
    <x v="14"/>
    <s v="A02"/>
    <d v="2023-04-09T00:00:00"/>
    <s v="TCCS 01"/>
    <n v="49000"/>
    <n v="49000"/>
    <s v="AHU TEMP Machine"/>
    <s v="Q1 2023"/>
    <x v="1"/>
    <x v="1"/>
  </r>
  <r>
    <x v="8"/>
    <x v="6"/>
    <x v="29"/>
    <x v="14"/>
    <s v="A02"/>
    <d v="2023-04-10T00:00:00"/>
    <n v="1012"/>
    <n v="12900"/>
    <n v="12900"/>
    <s v="Cafeteria Plumbing work"/>
    <s v="Q1 2023"/>
    <x v="1"/>
    <x v="1"/>
  </r>
  <r>
    <x v="8"/>
    <x v="7"/>
    <x v="3"/>
    <x v="4"/>
    <n v="0"/>
    <d v="2023-04-30T00:00:00"/>
    <s v="D/23-24GST-019"/>
    <n v="30700"/>
    <n v="30700"/>
    <m/>
    <s v="Q1 2023"/>
    <x v="1"/>
    <x v="1"/>
  </r>
  <r>
    <x v="8"/>
    <x v="8"/>
    <x v="12"/>
    <x v="10"/>
    <n v="0"/>
    <d v="2023-04-30T00:00:00"/>
    <s v="GSF/23-24/17"/>
    <n v="41730.6"/>
    <n v="41730.6"/>
    <m/>
    <s v="Q1 2023"/>
    <x v="1"/>
    <x v="1"/>
  </r>
  <r>
    <x v="8"/>
    <x v="8"/>
    <x v="1"/>
    <x v="1"/>
    <n v="0"/>
    <d v="2023-04-28T00:00:00"/>
    <s v="MS/0026/23-24"/>
    <n v="1282.5"/>
    <n v="1282.5"/>
    <m/>
    <s v="Q1 2023"/>
    <x v="1"/>
    <x v="1"/>
  </r>
  <r>
    <x v="8"/>
    <x v="8"/>
    <x v="29"/>
    <x v="4"/>
    <n v="0"/>
    <d v="2023-04-30T00:00:00"/>
    <s v="D/ 23-24GST-013"/>
    <n v="14740"/>
    <n v="14740"/>
    <m/>
    <s v="Q1 2023"/>
    <x v="1"/>
    <x v="1"/>
  </r>
  <r>
    <x v="8"/>
    <x v="9"/>
    <x v="7"/>
    <x v="9"/>
    <n v="613"/>
    <d v="2023-05-27T00:00:00"/>
    <s v="BM2427I003184861"/>
    <n v="3117.56"/>
    <n v="3117.56"/>
    <m/>
    <s v="Q1 2023"/>
    <x v="1"/>
    <x v="1"/>
  </r>
  <r>
    <x v="8"/>
    <x v="9"/>
    <x v="29"/>
    <x v="19"/>
    <n v="613"/>
    <d v="2023-04-03T00:00:00"/>
    <s v="4/23-24/3"/>
    <n v="65555"/>
    <n v="65555"/>
    <m/>
    <s v="Q1 2023"/>
    <x v="1"/>
    <x v="1"/>
  </r>
  <r>
    <x v="8"/>
    <x v="9"/>
    <x v="29"/>
    <x v="14"/>
    <s v="613/614"/>
    <d v="2023-04-26T00:00:00"/>
    <s v="CSS/2023-24/0502"/>
    <n v="17600"/>
    <n v="17600"/>
    <s v="Chair Puraches"/>
    <s v="Q1 2023"/>
    <x v="1"/>
    <x v="1"/>
  </r>
  <r>
    <x v="8"/>
    <x v="9"/>
    <x v="12"/>
    <x v="10"/>
    <s v="613/614"/>
    <d v="2023-04-30T00:00:00"/>
    <s v="GSF/22-23/20"/>
    <n v="36419.33"/>
    <n v="36419.33"/>
    <m/>
    <s v="Q1 2023"/>
    <x v="1"/>
    <x v="1"/>
  </r>
  <r>
    <x v="8"/>
    <x v="9"/>
    <x v="0"/>
    <x v="0"/>
    <s v="613/614"/>
    <d v="2023-04-30T00:00:00"/>
    <s v="KRL /23-24/5"/>
    <n v="25175"/>
    <n v="25175"/>
    <m/>
    <s v="Q1 2023"/>
    <x v="1"/>
    <x v="1"/>
  </r>
  <r>
    <x v="8"/>
    <x v="9"/>
    <x v="1"/>
    <x v="1"/>
    <s v="613/614"/>
    <d v="2023-04-28T00:00:00"/>
    <s v="MS/0031/23-24"/>
    <n v="4680"/>
    <n v="4680"/>
    <s v="ID Card Printing"/>
    <s v="Q1 2023"/>
    <x v="1"/>
    <x v="1"/>
  </r>
  <r>
    <x v="8"/>
    <x v="9"/>
    <x v="9"/>
    <x v="11"/>
    <s v="613/614"/>
    <d v="2023-04-30T00:00:00"/>
    <s v="MFMS/041/23-24"/>
    <n v="59268"/>
    <n v="59268"/>
    <m/>
    <s v="Q1 2023"/>
    <x v="1"/>
    <x v="1"/>
  </r>
  <r>
    <x v="8"/>
    <x v="9"/>
    <x v="29"/>
    <x v="29"/>
    <s v="613/614"/>
    <d v="2023-04-12T00:00:00"/>
    <s v="002324-000020"/>
    <n v="22630"/>
    <n v="22630"/>
    <m/>
    <s v="Q1 2023"/>
    <x v="1"/>
    <x v="1"/>
  </r>
  <r>
    <x v="8"/>
    <x v="9"/>
    <x v="2"/>
    <x v="3"/>
    <n v="613"/>
    <d v="2023-04-30T00:00:00"/>
    <n v="1"/>
    <n v="3991"/>
    <n v="3991"/>
    <s v="ODM DIGITAL Petty Cash Expenses"/>
    <s v="Q1 2023"/>
    <x v="1"/>
    <x v="1"/>
  </r>
  <r>
    <x v="8"/>
    <x v="9"/>
    <x v="10"/>
    <x v="1"/>
    <s v="613/614"/>
    <d v="2023-04-17T00:00:00"/>
    <s v="PSPLJ/288/23-24"/>
    <n v="7920"/>
    <n v="7920"/>
    <m/>
    <s v="Q1 2023"/>
    <x v="1"/>
    <x v="1"/>
  </r>
  <r>
    <x v="8"/>
    <x v="9"/>
    <x v="10"/>
    <x v="1"/>
    <s v="613/614"/>
    <d v="2023-04-21T00:00:00"/>
    <s v="PSPLJ/401/23-24"/>
    <n v="500"/>
    <n v="500"/>
    <m/>
    <s v="Q1 2023"/>
    <x v="1"/>
    <x v="1"/>
  </r>
  <r>
    <x v="8"/>
    <x v="9"/>
    <x v="11"/>
    <x v="16"/>
    <n v="614"/>
    <d v="2023-04-03T00:00:00"/>
    <s v="WTCB/2023000130"/>
    <n v="17333.75"/>
    <n v="17333.75"/>
    <m/>
    <s v="Q1 2023"/>
    <x v="1"/>
    <x v="1"/>
  </r>
  <r>
    <x v="8"/>
    <x v="9"/>
    <x v="11"/>
    <x v="16"/>
    <n v="613"/>
    <d v="2023-04-03T00:00:00"/>
    <s v="WTCB/2023000129"/>
    <n v="17351.25"/>
    <n v="17351.25"/>
    <m/>
    <s v="Q1 2023"/>
    <x v="1"/>
    <x v="1"/>
  </r>
  <r>
    <x v="8"/>
    <x v="9"/>
    <x v="11"/>
    <x v="13"/>
    <n v="613"/>
    <d v="2023-05-18T00:00:00"/>
    <s v="WTCB/2023000898"/>
    <n v="4438.7700000000004"/>
    <n v="4438.7700000000004"/>
    <m/>
    <s v="Q1 2023"/>
    <x v="1"/>
    <x v="1"/>
  </r>
  <r>
    <x v="8"/>
    <x v="9"/>
    <x v="11"/>
    <x v="13"/>
    <n v="614"/>
    <d v="2023-05-18T00:00:00"/>
    <s v="WTCB/2023000899"/>
    <n v="5254"/>
    <n v="5254"/>
    <m/>
    <s v="Q1 2023"/>
    <x v="1"/>
    <x v="1"/>
  </r>
  <r>
    <x v="8"/>
    <x v="9"/>
    <x v="11"/>
    <x v="12"/>
    <n v="614"/>
    <d v="2023-05-18T00:00:00"/>
    <s v="WTCB/2023000757"/>
    <n v="55265.02"/>
    <n v="55265.02"/>
    <m/>
    <s v="Q1 2023"/>
    <x v="1"/>
    <x v="1"/>
  </r>
  <r>
    <x v="8"/>
    <x v="9"/>
    <x v="11"/>
    <x v="12"/>
    <n v="613"/>
    <d v="2023-05-18T00:00:00"/>
    <s v="WTCB/2023000756"/>
    <n v="52403.85"/>
    <n v="52403.85"/>
    <m/>
    <s v="Q1 2023"/>
    <x v="1"/>
    <x v="1"/>
  </r>
  <r>
    <x v="8"/>
    <x v="9"/>
    <x v="29"/>
    <x v="19"/>
    <n v="613"/>
    <d v="2023-04-03T00:00:00"/>
    <s v="P2324/111208"/>
    <n v="65555"/>
    <n v="65555"/>
    <m/>
    <s v="Q1 2023"/>
    <x v="1"/>
    <x v="1"/>
  </r>
  <r>
    <x v="8"/>
    <x v="9"/>
    <x v="29"/>
    <x v="19"/>
    <n v="614"/>
    <d v="2023-04-03T00:00:00"/>
    <s v="D-2023-24-01"/>
    <n v="131043"/>
    <n v="131043"/>
    <m/>
    <s v="Q1 2023"/>
    <x v="1"/>
    <x v="1"/>
  </r>
  <r>
    <x v="8"/>
    <x v="9"/>
    <x v="29"/>
    <x v="29"/>
    <s v="613/614"/>
    <d v="2023-04-20T00:00:00"/>
    <s v="2023/2024/23"/>
    <n v="2200"/>
    <n v="2200"/>
    <s v="Pest Control"/>
    <s v="Q1 2023"/>
    <x v="1"/>
    <x v="1"/>
  </r>
  <r>
    <x v="8"/>
    <x v="9"/>
    <x v="3"/>
    <x v="4"/>
    <s v="613/614"/>
    <d v="2023-04-30T00:00:00"/>
    <s v="D/23-24GST"/>
    <n v="54120"/>
    <n v="54120"/>
    <m/>
    <s v="Q1 2023"/>
    <x v="1"/>
    <x v="1"/>
  </r>
  <r>
    <x v="8"/>
    <x v="9"/>
    <x v="29"/>
    <x v="20"/>
    <s v="613/614"/>
    <d v="2023-04-28T00:00:00"/>
    <n v="49"/>
    <n v="2700"/>
    <n v="2700"/>
    <m/>
    <s v="Q1 2023"/>
    <x v="1"/>
    <x v="1"/>
  </r>
  <r>
    <x v="8"/>
    <x v="9"/>
    <x v="29"/>
    <x v="5"/>
    <s v="613/614"/>
    <d v="2023-04-28T00:00:00"/>
    <n v="48"/>
    <n v="17241.599999999999"/>
    <n v="17224.96"/>
    <m/>
    <s v="Q1 2023"/>
    <x v="1"/>
    <x v="1"/>
  </r>
  <r>
    <x v="8"/>
    <x v="9"/>
    <x v="5"/>
    <x v="7"/>
    <s v="613/614"/>
    <d v="2023-04-30T00:00:00"/>
    <n v="1391"/>
    <n v="4410"/>
    <n v="4410"/>
    <m/>
    <s v="Q1 2023"/>
    <x v="1"/>
    <x v="1"/>
  </r>
  <r>
    <x v="8"/>
    <x v="9"/>
    <x v="29"/>
    <x v="14"/>
    <s v="613/614"/>
    <d v="2023-04-10T00:00:00"/>
    <s v="003(2023-24)"/>
    <n v="8210"/>
    <n v="8210"/>
    <s v="Branding"/>
    <s v="Q1 2023"/>
    <x v="1"/>
    <x v="1"/>
  </r>
  <r>
    <x v="8"/>
    <x v="10"/>
    <x v="7"/>
    <x v="9"/>
    <n v="312"/>
    <d v="2023-05-03T00:00:00"/>
    <s v="BM2427IU0017033756"/>
    <n v="1764.1"/>
    <n v="1764.1"/>
    <s v="-"/>
    <s v="Q1 2023"/>
    <x v="1"/>
    <x v="1"/>
  </r>
  <r>
    <x v="8"/>
    <x v="10"/>
    <x v="29"/>
    <x v="19"/>
    <n v="313"/>
    <d v="2023-04-03T00:00:00"/>
    <s v="01/2023-2024"/>
    <n v="496385"/>
    <n v="496385"/>
    <s v="-"/>
    <s v="Q1 2023"/>
    <x v="1"/>
    <x v="1"/>
  </r>
  <r>
    <x v="8"/>
    <x v="10"/>
    <x v="29"/>
    <x v="16"/>
    <n v="313"/>
    <d v="2023-04-03T00:00:00"/>
    <s v="01CAM/2023-2024"/>
    <n v="44117"/>
    <n v="44117"/>
    <s v="-"/>
    <s v="Q1 2023"/>
    <x v="1"/>
    <x v="1"/>
  </r>
  <r>
    <x v="8"/>
    <x v="10"/>
    <x v="29"/>
    <x v="19"/>
    <n v="316"/>
    <d v="2023-04-19T00:00:00"/>
    <s v="GST/23-23/RENT/003"/>
    <n v="31696"/>
    <n v="31696"/>
    <s v="-"/>
    <s v="Q1 2023"/>
    <x v="1"/>
    <x v="1"/>
  </r>
  <r>
    <x v="8"/>
    <x v="10"/>
    <x v="29"/>
    <x v="19"/>
    <n v="312"/>
    <d v="2023-04-01T00:00:00"/>
    <s v="IN2301000004"/>
    <n v="364913"/>
    <n v="364913"/>
    <s v="-"/>
    <s v="Q1 2023"/>
    <x v="1"/>
    <x v="1"/>
  </r>
  <r>
    <x v="8"/>
    <x v="10"/>
    <x v="29"/>
    <x v="19"/>
    <n v="311"/>
    <d v="2023-04-01T00:00:00"/>
    <s v="IN2301000003"/>
    <n v="563984"/>
    <n v="563984"/>
    <s v="-"/>
    <s v="Q1 2023"/>
    <x v="1"/>
    <x v="1"/>
  </r>
  <r>
    <x v="8"/>
    <x v="10"/>
    <x v="29"/>
    <x v="19"/>
    <n v="314"/>
    <d v="2023-04-16T00:00:00"/>
    <s v="BRB-Rental-01"/>
    <n v="148560"/>
    <n v="148560"/>
    <s v="-"/>
    <s v="Q1 2023"/>
    <x v="1"/>
    <x v="1"/>
  </r>
  <r>
    <x v="8"/>
    <x v="10"/>
    <x v="29"/>
    <x v="29"/>
    <n v="312"/>
    <d v="2023-04-26T00:00:00"/>
    <s v="712/2324/1000387"/>
    <n v="273972"/>
    <n v="273972"/>
    <s v="50% Amount (Year 2023-24)"/>
    <s v="Q1 2023"/>
    <x v="1"/>
    <x v="1"/>
  </r>
  <r>
    <x v="8"/>
    <x v="10"/>
    <x v="29"/>
    <x v="19"/>
    <n v="315"/>
    <d v="2023-04-16T00:00:00"/>
    <n v="1"/>
    <n v="158640"/>
    <n v="158640"/>
    <s v="-"/>
    <s v="Q1 2023"/>
    <x v="1"/>
    <x v="1"/>
  </r>
  <r>
    <x v="8"/>
    <x v="10"/>
    <x v="29"/>
    <x v="18"/>
    <n v="312"/>
    <d v="2023-04-08T00:00:00"/>
    <s v="EM 01033"/>
    <n v="4600"/>
    <n v="4600"/>
    <s v="Event "/>
    <s v="Q1 2023"/>
    <x v="1"/>
    <x v="1"/>
  </r>
  <r>
    <x v="8"/>
    <x v="10"/>
    <x v="29"/>
    <x v="18"/>
    <n v="312"/>
    <d v="2023-04-03T00:00:00"/>
    <s v="TK/2023-24/00014"/>
    <n v="26700"/>
    <n v="26700"/>
    <s v="RNR Tophy"/>
    <s v="Q1 2023"/>
    <x v="1"/>
    <x v="1"/>
  </r>
  <r>
    <x v="8"/>
    <x v="10"/>
    <x v="29"/>
    <x v="14"/>
    <n v="312"/>
    <d v="2023-04-23T00:00:00"/>
    <n v="339"/>
    <n v="76000"/>
    <n v="76000"/>
    <s v="Chair Maintance Material Purchase"/>
    <s v="Q1 2023"/>
    <x v="1"/>
    <x v="1"/>
  </r>
  <r>
    <x v="8"/>
    <x v="10"/>
    <x v="12"/>
    <x v="10"/>
    <n v="312"/>
    <d v="2023-04-30T00:00:00"/>
    <s v="GSF/23-23/38"/>
    <n v="159335"/>
    <n v="159335"/>
    <s v="-"/>
    <s v="Q1 2023"/>
    <x v="1"/>
    <x v="1"/>
  </r>
  <r>
    <x v="8"/>
    <x v="10"/>
    <x v="29"/>
    <x v="16"/>
    <n v="310"/>
    <d v="2023-04-01T00:00:00"/>
    <s v="GK-CAM-01"/>
    <n v="17308"/>
    <n v="17308"/>
    <s v="-"/>
    <s v="Q1 2023"/>
    <x v="1"/>
    <x v="1"/>
  </r>
  <r>
    <x v="8"/>
    <x v="10"/>
    <x v="29"/>
    <x v="19"/>
    <n v="310"/>
    <d v="2023-04-01T00:00:00"/>
    <s v="GK-Rental-01"/>
    <n v="69112"/>
    <n v="69112"/>
    <s v="-"/>
    <s v="Q1 2023"/>
    <x v="1"/>
    <x v="1"/>
  </r>
  <r>
    <x v="8"/>
    <x v="10"/>
    <x v="29"/>
    <x v="19"/>
    <n v="310"/>
    <d v="2023-04-01T00:00:00"/>
    <s v="HK-Rental-01"/>
    <n v="69111"/>
    <n v="69111"/>
    <s v="-"/>
    <s v="Q1 2023"/>
    <x v="1"/>
    <x v="1"/>
  </r>
  <r>
    <x v="8"/>
    <x v="10"/>
    <x v="29"/>
    <x v="18"/>
    <n v="312"/>
    <d v="2023-04-12T00:00:00"/>
    <s v="C01000091"/>
    <n v="5130"/>
    <n v="5130"/>
    <s v="RNR Cake"/>
    <s v="Q1 2023"/>
    <x v="1"/>
    <x v="1"/>
  </r>
  <r>
    <x v="8"/>
    <x v="10"/>
    <x v="0"/>
    <x v="0"/>
    <n v="312"/>
    <d v="2023-04-30T00:00:00"/>
    <s v="KRL/23-24/8"/>
    <n v="430825"/>
    <n v="430825"/>
    <s v="-"/>
    <s v="Q1 2023"/>
    <x v="1"/>
    <x v="1"/>
  </r>
  <r>
    <x v="8"/>
    <x v="10"/>
    <x v="1"/>
    <x v="2"/>
    <n v="312"/>
    <d v="2023-04-28T00:00:00"/>
    <s v="MS/0022/23-24"/>
    <n v="71169"/>
    <n v="57190"/>
    <s v="-"/>
    <s v="Q1 2023"/>
    <x v="1"/>
    <x v="1"/>
  </r>
  <r>
    <x v="8"/>
    <x v="10"/>
    <x v="1"/>
    <x v="1"/>
    <n v="312"/>
    <d v="2023-04-28T00:00:00"/>
    <s v="MS/0023/23-24"/>
    <n v="540"/>
    <n v="540"/>
    <s v="ID Card Printing"/>
    <s v="Q1 2023"/>
    <x v="1"/>
    <x v="1"/>
  </r>
  <r>
    <x v="8"/>
    <x v="10"/>
    <x v="1"/>
    <x v="1"/>
    <n v="312"/>
    <d v="2023-04-28T00:00:00"/>
    <s v="MS/0021/23-24"/>
    <n v="6667.9"/>
    <n v="8933.6"/>
    <s v="-"/>
    <s v="Q1 2023"/>
    <x v="1"/>
    <x v="1"/>
  </r>
  <r>
    <x v="8"/>
    <x v="10"/>
    <x v="9"/>
    <x v="11"/>
    <n v="312"/>
    <d v="2023-04-30T00:00:00"/>
    <s v="MFMS/040/23-24"/>
    <n v="218367"/>
    <n v="218367"/>
    <s v="-"/>
    <s v="Q1 2023"/>
    <x v="1"/>
    <x v="1"/>
  </r>
  <r>
    <x v="8"/>
    <x v="10"/>
    <x v="29"/>
    <x v="19"/>
    <n v="316"/>
    <d v="2023-04-19T00:00:00"/>
    <s v="23-24/002"/>
    <n v="47544"/>
    <n v="47544"/>
    <s v="-"/>
    <s v="Q1 2023"/>
    <x v="1"/>
    <x v="1"/>
  </r>
  <r>
    <x v="8"/>
    <x v="10"/>
    <x v="29"/>
    <x v="10"/>
    <n v="312"/>
    <d v="2023-05-04T00:00:00"/>
    <s v="OOPL/2023-24/71"/>
    <n v="23051"/>
    <n v="23051"/>
    <s v="-"/>
    <s v="Q1 2023"/>
    <x v="1"/>
    <x v="1"/>
  </r>
  <r>
    <x v="8"/>
    <x v="10"/>
    <x v="29"/>
    <x v="29"/>
    <n v="312"/>
    <d v="2023-04-10T00:00:00"/>
    <s v="002324-000017"/>
    <n v="14350"/>
    <n v="14350"/>
    <s v="-"/>
    <s v="Q1 2023"/>
    <x v="1"/>
    <x v="1"/>
  </r>
  <r>
    <x v="8"/>
    <x v="10"/>
    <x v="29"/>
    <x v="29"/>
    <n v="312"/>
    <d v="2023-04-12T00:00:00"/>
    <s v="002324-000019"/>
    <n v="19225"/>
    <n v="19225"/>
    <s v="Goa Local Cab Use"/>
    <s v="Q1 2023"/>
    <x v="1"/>
    <x v="1"/>
  </r>
  <r>
    <x v="8"/>
    <x v="10"/>
    <x v="2"/>
    <x v="3"/>
    <n v="312"/>
    <d v="2023-04-30T00:00:00"/>
    <n v="1"/>
    <n v="78840"/>
    <n v="78840"/>
    <s v="ONDIRECT Petty Cash Expenses"/>
    <s v="Q1 2023"/>
    <x v="1"/>
    <x v="1"/>
  </r>
  <r>
    <x v="8"/>
    <x v="10"/>
    <x v="10"/>
    <x v="18"/>
    <n v="312"/>
    <d v="2023-04-01T00:00:00"/>
    <s v="PSPLJ/11/23-24"/>
    <n v="1290"/>
    <n v="1290"/>
    <s v="RNR Certificate Printing"/>
    <s v="Q1 2023"/>
    <x v="1"/>
    <x v="1"/>
  </r>
  <r>
    <x v="8"/>
    <x v="10"/>
    <x v="10"/>
    <x v="1"/>
    <n v="312"/>
    <d v="2023-04-07T00:00:00"/>
    <s v="PSPLJ/122/23-24"/>
    <n v="1920"/>
    <n v="1920"/>
    <s v="RNR 8 X 8 Flex Printing"/>
    <s v="Q1 2023"/>
    <x v="1"/>
    <x v="1"/>
  </r>
  <r>
    <x v="8"/>
    <x v="10"/>
    <x v="10"/>
    <x v="1"/>
    <n v="312"/>
    <d v="2023-04-24T00:00:00"/>
    <s v="PSPLJ/432/2324"/>
    <n v="300"/>
    <n v="300"/>
    <s v="Mobile Token Printing"/>
    <s v="Q1 2023"/>
    <x v="1"/>
    <x v="1"/>
  </r>
  <r>
    <x v="8"/>
    <x v="10"/>
    <x v="11"/>
    <x v="16"/>
    <n v="312"/>
    <d v="2023-04-03T00:00:00"/>
    <s v="WTCB/2023000068"/>
    <n v="31622.5"/>
    <n v="31622.5"/>
    <s v="-"/>
    <s v="Q1 2023"/>
    <x v="1"/>
    <x v="1"/>
  </r>
  <r>
    <x v="8"/>
    <x v="10"/>
    <x v="11"/>
    <x v="16"/>
    <n v="311"/>
    <d v="2023-04-03T00:00:00"/>
    <s v="WTCB/2023000067"/>
    <n v="48868.75"/>
    <n v="48868.75"/>
    <s v="-"/>
    <s v="Q1 2023"/>
    <x v="1"/>
    <x v="1"/>
  </r>
  <r>
    <x v="8"/>
    <x v="10"/>
    <x v="11"/>
    <x v="12"/>
    <n v="313"/>
    <d v="2023-05-17T00:00:00"/>
    <s v="WTCB/2023000711"/>
    <n v="121398.39999999999"/>
    <n v="121398.39999999999"/>
    <s v="-"/>
    <s v="Q1 2023"/>
    <x v="1"/>
    <x v="1"/>
  </r>
  <r>
    <x v="8"/>
    <x v="10"/>
    <x v="11"/>
    <x v="12"/>
    <n v="311"/>
    <d v="2023-05-17T00:00:00"/>
    <s v="WTCB/2023000709"/>
    <n v="113378"/>
    <n v="113378"/>
    <s v="-"/>
    <s v="Q1 2023"/>
    <x v="1"/>
    <x v="1"/>
  </r>
  <r>
    <x v="8"/>
    <x v="10"/>
    <x v="11"/>
    <x v="12"/>
    <n v="309"/>
    <d v="2023-05-17T00:00:00"/>
    <s v="WTCB/2023000708"/>
    <n v="98546.15"/>
    <n v="98546.15"/>
    <s v="-"/>
    <s v="Q1 2023"/>
    <x v="1"/>
    <x v="1"/>
  </r>
  <r>
    <x v="8"/>
    <x v="10"/>
    <x v="11"/>
    <x v="12"/>
    <n v="312"/>
    <d v="2023-05-17T00:00:00"/>
    <s v="WTCB/2023000710"/>
    <n v="113022"/>
    <n v="113022"/>
    <s v="-"/>
    <s v="Q1 2023"/>
    <x v="1"/>
    <x v="1"/>
  </r>
  <r>
    <x v="8"/>
    <x v="10"/>
    <x v="11"/>
    <x v="13"/>
    <n v="312"/>
    <d v="2023-05-18T00:00:00"/>
    <s v="WTCB/2023000858"/>
    <n v="8801.64"/>
    <n v="8801.64"/>
    <s v="-"/>
    <s v="Q1 2023"/>
    <x v="1"/>
    <x v="1"/>
  </r>
  <r>
    <x v="8"/>
    <x v="10"/>
    <x v="11"/>
    <x v="13"/>
    <n v="309"/>
    <d v="2023-05-18T00:00:00"/>
    <s v="WTCB/2023000856"/>
    <n v="8217.73"/>
    <n v="8217.73"/>
    <s v="-"/>
    <s v="Q1 2023"/>
    <x v="1"/>
    <x v="1"/>
  </r>
  <r>
    <x v="8"/>
    <x v="10"/>
    <x v="11"/>
    <x v="13"/>
    <n v="311"/>
    <d v="2023-05-18T00:00:00"/>
    <s v="WTCB/2023000857"/>
    <n v="9435.93"/>
    <n v="9435.93"/>
    <s v="-"/>
    <s v="Q1 2023"/>
    <x v="1"/>
    <x v="1"/>
  </r>
  <r>
    <x v="8"/>
    <x v="10"/>
    <x v="11"/>
    <x v="13"/>
    <n v="313"/>
    <d v="2023-05-18T00:00:00"/>
    <s v="WTCB/2023000859"/>
    <n v="10015.06"/>
    <n v="10015.06"/>
    <s v="-"/>
    <s v="Q1 2023"/>
    <x v="1"/>
    <x v="1"/>
  </r>
  <r>
    <x v="8"/>
    <x v="10"/>
    <x v="29"/>
    <x v="18"/>
    <n v="312"/>
    <d v="2023-04-11T00:00:00"/>
    <s v="001/170"/>
    <n v="6000"/>
    <n v="6000"/>
    <s v="RNR 360 Spinner"/>
    <s v="Q1 2023"/>
    <x v="1"/>
    <x v="1"/>
  </r>
  <r>
    <x v="8"/>
    <x v="10"/>
    <x v="29"/>
    <x v="22"/>
    <n v="309"/>
    <d v="2023-04-02T00:00:00"/>
    <s v="SBER/23-24/1"/>
    <n v="201840"/>
    <n v="201840"/>
    <s v="-"/>
    <s v="Q1 2023"/>
    <x v="1"/>
    <x v="1"/>
  </r>
  <r>
    <x v="8"/>
    <x v="10"/>
    <x v="29"/>
    <x v="14"/>
    <n v="312"/>
    <d v="2023-04-22T00:00:00"/>
    <s v="GST102"/>
    <n v="41600"/>
    <n v="41600"/>
    <s v="Diffuser Oli Machine Purchase"/>
    <s v="Q1 2023"/>
    <x v="1"/>
    <x v="1"/>
  </r>
  <r>
    <x v="8"/>
    <x v="10"/>
    <x v="29"/>
    <x v="18"/>
    <n v="312"/>
    <d v="2023-04-12T00:00:00"/>
    <n v="10"/>
    <n v="6000"/>
    <n v="6000"/>
    <s v="RNR Photo Charges"/>
    <s v="Q1 2023"/>
    <x v="1"/>
    <x v="1"/>
  </r>
  <r>
    <x v="8"/>
    <x v="10"/>
    <x v="29"/>
    <x v="29"/>
    <n v="312"/>
    <d v="2023-04-20T00:00:00"/>
    <s v="2023/2024/22"/>
    <n v="4000"/>
    <n v="4000"/>
    <s v="1 Time Pest control"/>
    <s v="Q1 2023"/>
    <x v="1"/>
    <x v="1"/>
  </r>
  <r>
    <x v="8"/>
    <x v="10"/>
    <x v="29"/>
    <x v="18"/>
    <n v="312"/>
    <d v="2023-04-04T00:00:00"/>
    <n v="15419"/>
    <n v="22034"/>
    <n v="22034"/>
    <s v="RNR Marshall Specker"/>
    <s v="Q1 2023"/>
    <x v="1"/>
    <x v="1"/>
  </r>
  <r>
    <x v="8"/>
    <x v="10"/>
    <x v="3"/>
    <x v="4"/>
    <n v="312"/>
    <d v="2023-04-30T00:00:00"/>
    <s v="D/23-24-GST-017"/>
    <n v="722015"/>
    <n v="722015"/>
    <s v="-"/>
    <s v="Q1 2023"/>
    <x v="1"/>
    <x v="1"/>
  </r>
  <r>
    <x v="8"/>
    <x v="10"/>
    <x v="5"/>
    <x v="7"/>
    <n v="312"/>
    <d v="2023-04-30T00:00:00"/>
    <n v="1387"/>
    <n v="36645"/>
    <n v="36645"/>
    <s v="-"/>
    <s v="Q1 2023"/>
    <x v="1"/>
    <x v="1"/>
  </r>
  <r>
    <x v="8"/>
    <x v="10"/>
    <x v="29"/>
    <x v="18"/>
    <n v="312"/>
    <d v="2023-04-08T00:00:00"/>
    <n v="51"/>
    <n v="1250600"/>
    <n v="1250600"/>
    <s v="RNR "/>
    <s v="Q1 2023"/>
    <x v="1"/>
    <x v="1"/>
  </r>
  <r>
    <x v="8"/>
    <x v="10"/>
    <x v="29"/>
    <x v="18"/>
    <n v="312"/>
    <d v="2023-04-05T00:00:00"/>
    <s v="PNR-D-SIRT136"/>
    <n v="34374"/>
    <n v="34374"/>
    <s v="RNR LED "/>
    <s v="Q1 2023"/>
    <x v="1"/>
    <x v="1"/>
  </r>
  <r>
    <x v="8"/>
    <x v="10"/>
    <x v="29"/>
    <x v="18"/>
    <n v="312"/>
    <d v="2023-04-05T00:00:00"/>
    <s v="PNR-D-SIRT312"/>
    <n v="70254.240000000005"/>
    <n v="70254.240000000005"/>
    <s v="RNR Iphone"/>
    <s v="Q1 2023"/>
    <x v="1"/>
    <x v="1"/>
  </r>
  <r>
    <x v="8"/>
    <x v="11"/>
    <x v="8"/>
    <x v="10"/>
    <n v="719"/>
    <d v="2023-04-30T00:00:00"/>
    <s v="GSF/23-24/19"/>
    <n v="37937"/>
    <n v="37937"/>
    <m/>
    <s v="Q1 2023"/>
    <x v="1"/>
    <x v="1"/>
  </r>
  <r>
    <x v="8"/>
    <x v="11"/>
    <x v="0"/>
    <x v="0"/>
    <n v="719"/>
    <d v="2023-04-30T00:00:00"/>
    <s v="KRL/23-24/6"/>
    <n v="9310"/>
    <n v="9310"/>
    <m/>
    <s v="Q1 2023"/>
    <x v="1"/>
    <x v="1"/>
  </r>
  <r>
    <x v="8"/>
    <x v="11"/>
    <x v="9"/>
    <x v="11"/>
    <n v="719"/>
    <d v="2023-04-30T00:00:00"/>
    <s v="MFMS/044/23-24"/>
    <n v="37957"/>
    <n v="37957"/>
    <m/>
    <s v="Q1 2023"/>
    <x v="1"/>
    <x v="1"/>
  </r>
  <r>
    <x v="8"/>
    <x v="11"/>
    <x v="22"/>
    <x v="3"/>
    <n v="719"/>
    <d v="2023-04-30T00:00:00"/>
    <n v="1"/>
    <n v="0"/>
    <n v="0"/>
    <s v="ODM (I) PVT LTD Petty Cash Expenses"/>
    <s v="Q1 2023"/>
    <x v="1"/>
    <x v="1"/>
  </r>
  <r>
    <x v="8"/>
    <x v="11"/>
    <x v="11"/>
    <x v="16"/>
    <n v="719"/>
    <d v="2023-04-03T00:00:00"/>
    <s v="WTCB/2023000154"/>
    <n v="16249"/>
    <n v="16249"/>
    <m/>
    <s v="Q1 2023"/>
    <x v="1"/>
    <x v="1"/>
  </r>
  <r>
    <x v="8"/>
    <x v="11"/>
    <x v="11"/>
    <x v="12"/>
    <n v="719"/>
    <d v="2023-05-17T00:00:00"/>
    <s v="WTCB/2023000777"/>
    <n v="69928"/>
    <n v="69928"/>
    <m/>
    <s v="Q1 2023"/>
    <x v="1"/>
    <x v="1"/>
  </r>
  <r>
    <x v="8"/>
    <x v="11"/>
    <x v="11"/>
    <x v="13"/>
    <n v="719"/>
    <d v="2023-05-18T00:00:00"/>
    <s v="WTCB/2023000919"/>
    <n v="4730"/>
    <n v="4730"/>
    <m/>
    <s v="Q1 2023"/>
    <x v="1"/>
    <x v="1"/>
  </r>
  <r>
    <x v="8"/>
    <x v="11"/>
    <x v="3"/>
    <x v="4"/>
    <n v="719"/>
    <d v="2023-04-30T00:00:00"/>
    <s v="D/23-24GST-016"/>
    <n v="20955"/>
    <n v="20955"/>
    <m/>
    <s v="Q1 2023"/>
    <x v="1"/>
    <x v="1"/>
  </r>
  <r>
    <x v="8"/>
    <x v="11"/>
    <x v="5"/>
    <x v="7"/>
    <n v="719"/>
    <d v="2023-04-30T00:00:00"/>
    <n v="1388"/>
    <n v="2135"/>
    <n v="2135"/>
    <m/>
    <s v="Q1 2023"/>
    <x v="1"/>
    <x v="1"/>
  </r>
  <r>
    <x v="8"/>
    <x v="11"/>
    <x v="29"/>
    <x v="19"/>
    <n v="719"/>
    <d v="2023-04-01T00:00:00"/>
    <s v="TSG-Rental-01"/>
    <n v="97240"/>
    <n v="97240"/>
    <m/>
    <s v="Q1 2023"/>
    <x v="1"/>
    <x v="1"/>
  </r>
  <r>
    <x v="8"/>
    <x v="12"/>
    <x v="29"/>
    <x v="19"/>
    <n v="319"/>
    <d v="2023-04-26T00:00:00"/>
    <s v="O-03/23-24"/>
    <n v="74280"/>
    <n v="74280"/>
    <m/>
    <s v="Q1 2023"/>
    <x v="1"/>
    <x v="1"/>
  </r>
  <r>
    <x v="8"/>
    <x v="12"/>
    <x v="7"/>
    <x v="9"/>
    <n v="312"/>
    <d v="2023-05-09T00:00:00"/>
    <s v="BM24271002212518"/>
    <n v="5921"/>
    <n v="5921"/>
    <m/>
    <s v="Q1 2023"/>
    <x v="1"/>
    <x v="1"/>
  </r>
  <r>
    <x v="8"/>
    <x v="12"/>
    <x v="29"/>
    <x v="19"/>
    <n v="316"/>
    <d v="2023-04-01T00:00:00"/>
    <s v="NO INVOICE NO."/>
    <n v="28455"/>
    <n v="28455"/>
    <m/>
    <s v="Q1 2023"/>
    <x v="1"/>
    <x v="1"/>
  </r>
  <r>
    <x v="8"/>
    <x v="12"/>
    <x v="29"/>
    <x v="19"/>
    <n v="314"/>
    <d v="2023-04-01T00:00:00"/>
    <s v="NO INVOICE NO."/>
    <n v="61792"/>
    <n v="61792"/>
    <m/>
    <s v="Q1 2023"/>
    <x v="1"/>
    <x v="1"/>
  </r>
  <r>
    <x v="8"/>
    <x v="12"/>
    <x v="29"/>
    <x v="29"/>
    <n v="312"/>
    <d v="2023-04-22T00:00:00"/>
    <s v="C2324PUN00000917"/>
    <n v="2288"/>
    <n v="2288"/>
    <m/>
    <s v="Q1 2023"/>
    <x v="1"/>
    <x v="1"/>
  </r>
  <r>
    <x v="8"/>
    <x v="12"/>
    <x v="12"/>
    <x v="10"/>
    <n v="312"/>
    <d v="2023-04-30T00:00:00"/>
    <s v="GSF/23-24/21"/>
    <n v="102040"/>
    <n v="102040"/>
    <m/>
    <s v="Q1 2023"/>
    <x v="1"/>
    <x v="1"/>
  </r>
  <r>
    <x v="8"/>
    <x v="12"/>
    <x v="29"/>
    <x v="14"/>
    <n v="312"/>
    <d v="2023-04-22T00:00:00"/>
    <s v="J190/2"/>
    <n v="1275"/>
    <n v="1275"/>
    <m/>
    <s v="Q1 2023"/>
    <x v="1"/>
    <x v="1"/>
  </r>
  <r>
    <x v="8"/>
    <x v="12"/>
    <x v="0"/>
    <x v="0"/>
    <n v="312"/>
    <d v="2023-04-30T00:00:00"/>
    <s v="KRL/23-24/1"/>
    <n v="3840"/>
    <n v="3840"/>
    <m/>
    <s v="Q1 2023"/>
    <x v="1"/>
    <x v="1"/>
  </r>
  <r>
    <x v="8"/>
    <x v="12"/>
    <x v="0"/>
    <x v="0"/>
    <n v="312"/>
    <d v="2023-04-30T00:00:00"/>
    <s v="KRL/23-24/3"/>
    <n v="73720"/>
    <n v="73720"/>
    <m/>
    <s v="Q1 2023"/>
    <x v="1"/>
    <x v="1"/>
  </r>
  <r>
    <x v="8"/>
    <x v="12"/>
    <x v="29"/>
    <x v="26"/>
    <n v="312"/>
    <d v="2023-04-23T00:00:00"/>
    <s v=" 000001976134843'"/>
    <n v="790"/>
    <n v="790"/>
    <s v="MSEB Lodha Belmondo"/>
    <s v="Q1 2023"/>
    <x v="1"/>
    <x v="1"/>
  </r>
  <r>
    <x v="8"/>
    <x v="12"/>
    <x v="29"/>
    <x v="29"/>
    <n v="312"/>
    <d v="2023-05-04T00:00:00"/>
    <s v="WDCMH2335221945'"/>
    <n v="1108"/>
    <n v="1108"/>
    <s v="Lodha Belmondo WIFI"/>
    <s v="Q1 2023"/>
    <x v="1"/>
    <x v="1"/>
  </r>
  <r>
    <x v="8"/>
    <x v="12"/>
    <x v="1"/>
    <x v="1"/>
    <n v="312"/>
    <d v="2023-04-28T00:00:00"/>
    <s v="MS/0030/23-24"/>
    <n v="160"/>
    <n v="160"/>
    <s v="ID CARD PRINTING"/>
    <s v="Q1 2023"/>
    <x v="1"/>
    <x v="1"/>
  </r>
  <r>
    <x v="8"/>
    <x v="12"/>
    <x v="30"/>
    <x v="26"/>
    <n v="312"/>
    <d v="2023-04-19T00:00:00"/>
    <s v="000001971583461'"/>
    <n v="860"/>
    <n v="860"/>
    <s v="MSEB Marvel Sangria "/>
    <s v="Q1 2023"/>
    <x v="1"/>
    <x v="1"/>
  </r>
  <r>
    <x v="8"/>
    <x v="12"/>
    <x v="9"/>
    <x v="11"/>
    <n v="319"/>
    <d v="2023-04-30T00:00:00"/>
    <s v="MFMS/039/23-24"/>
    <n v="58693"/>
    <n v="58693"/>
    <m/>
    <s v="Q1 2023"/>
    <x v="1"/>
    <x v="1"/>
  </r>
  <r>
    <x v="8"/>
    <x v="12"/>
    <x v="29"/>
    <x v="19"/>
    <n v="316"/>
    <d v="2023-04-01T00:00:00"/>
    <n v="1"/>
    <n v="35569"/>
    <n v="35569"/>
    <m/>
    <s v="Q1 2023"/>
    <x v="1"/>
    <x v="1"/>
  </r>
  <r>
    <x v="8"/>
    <x v="12"/>
    <x v="29"/>
    <x v="19"/>
    <n v="315"/>
    <d v="2023-04-04T00:00:00"/>
    <n v="1"/>
    <n v="65935"/>
    <n v="65935"/>
    <m/>
    <s v="Q1 2023"/>
    <x v="1"/>
    <x v="1"/>
  </r>
  <r>
    <x v="8"/>
    <x v="12"/>
    <x v="22"/>
    <x v="3"/>
    <n v="312"/>
    <d v="2023-04-30T00:00:00"/>
    <n v="1"/>
    <n v="3260"/>
    <n v="3260"/>
    <s v="XDBS Petty Cash Expenses"/>
    <s v="Q1 2023"/>
    <x v="1"/>
    <x v="1"/>
  </r>
  <r>
    <x v="8"/>
    <x v="12"/>
    <x v="31"/>
    <x v="26"/>
    <n v="312"/>
    <d v="2023-04-19T00:00:00"/>
    <s v="000001971326270'"/>
    <n v="25010"/>
    <n v="25010"/>
    <s v="MSEB Platinum Square"/>
    <s v="Q1 2023"/>
    <x v="1"/>
    <x v="1"/>
  </r>
  <r>
    <x v="8"/>
    <x v="12"/>
    <x v="11"/>
    <x v="16"/>
    <n v="319"/>
    <d v="2023-04-03T00:00:00"/>
    <s v="WTCB/2023000075"/>
    <n v="16249"/>
    <n v="16249"/>
    <m/>
    <s v="Q1 2023"/>
    <x v="1"/>
    <x v="1"/>
  </r>
  <r>
    <x v="8"/>
    <x v="12"/>
    <x v="11"/>
    <x v="16"/>
    <n v="318"/>
    <d v="2023-04-03T00:00:00"/>
    <s v="WTCB/2023000074"/>
    <n v="17351"/>
    <n v="17351"/>
    <m/>
    <s v="Q1 2023"/>
    <x v="1"/>
    <x v="1"/>
  </r>
  <r>
    <x v="8"/>
    <x v="12"/>
    <x v="11"/>
    <x v="16"/>
    <n v="317"/>
    <d v="2023-04-03T00:00:00"/>
    <s v="WTCB/2023000073"/>
    <n v="17334"/>
    <n v="17334"/>
    <m/>
    <s v="Q1 2023"/>
    <x v="1"/>
    <x v="1"/>
  </r>
  <r>
    <x v="8"/>
    <x v="12"/>
    <x v="11"/>
    <x v="16"/>
    <n v="316"/>
    <d v="2023-04-03T00:00:00"/>
    <s v="WTCB/2023000072"/>
    <n v="17334"/>
    <n v="17334"/>
    <m/>
    <s v="Q1 2023"/>
    <x v="1"/>
    <x v="1"/>
  </r>
  <r>
    <x v="8"/>
    <x v="12"/>
    <x v="11"/>
    <x v="16"/>
    <n v="315"/>
    <d v="2023-04-03T00:00:00"/>
    <s v="WTCB/2023000071"/>
    <n v="17351"/>
    <n v="17351"/>
    <m/>
    <s v="Q1 2023"/>
    <x v="1"/>
    <x v="1"/>
  </r>
  <r>
    <x v="8"/>
    <x v="12"/>
    <x v="11"/>
    <x v="16"/>
    <n v="314"/>
    <d v="2023-04-03T00:00:00"/>
    <s v="WTCB/2023000070"/>
    <n v="16249"/>
    <n v="16249"/>
    <m/>
    <s v="Q1 2023"/>
    <x v="1"/>
    <x v="1"/>
  </r>
  <r>
    <x v="8"/>
    <x v="12"/>
    <x v="11"/>
    <x v="12"/>
    <n v="314"/>
    <d v="2023-05-17T00:00:00"/>
    <s v="WTCB/2023000712"/>
    <n v="27078"/>
    <n v="27078"/>
    <m/>
    <s v="Q1 2023"/>
    <x v="1"/>
    <x v="1"/>
  </r>
  <r>
    <x v="8"/>
    <x v="12"/>
    <x v="11"/>
    <x v="12"/>
    <n v="315"/>
    <d v="2023-05-17T00:00:00"/>
    <s v="WTCB/2023000713"/>
    <n v="30649"/>
    <n v="30649"/>
    <m/>
    <s v="Q1 2023"/>
    <x v="1"/>
    <x v="1"/>
  </r>
  <r>
    <x v="8"/>
    <x v="12"/>
    <x v="11"/>
    <x v="12"/>
    <n v="316"/>
    <d v="2023-05-17T00:00:00"/>
    <s v="WTCB/2023000714"/>
    <n v="483"/>
    <n v="483"/>
    <m/>
    <s v="Q1 2023"/>
    <x v="1"/>
    <x v="1"/>
  </r>
  <r>
    <x v="8"/>
    <x v="12"/>
    <x v="11"/>
    <x v="12"/>
    <n v="317"/>
    <d v="2023-05-17T00:00:00"/>
    <s v="WTCB/2023000715"/>
    <n v="115516"/>
    <n v="115516"/>
    <m/>
    <s v="Q1 2023"/>
    <x v="1"/>
    <x v="1"/>
  </r>
  <r>
    <x v="8"/>
    <x v="12"/>
    <x v="11"/>
    <x v="12"/>
    <n v="318"/>
    <d v="2023-05-17T00:00:00"/>
    <s v="WTCB/2023000716"/>
    <n v="109755"/>
    <n v="109755"/>
    <m/>
    <s v="Q1 2023"/>
    <x v="1"/>
    <x v="1"/>
  </r>
  <r>
    <x v="8"/>
    <x v="12"/>
    <x v="11"/>
    <x v="12"/>
    <n v="319"/>
    <d v="2023-05-17T00:00:00"/>
    <s v="WTCB/2023000717"/>
    <n v="113723"/>
    <n v="113723"/>
    <m/>
    <s v="Q1 2023"/>
    <x v="1"/>
    <x v="1"/>
  </r>
  <r>
    <x v="8"/>
    <x v="12"/>
    <x v="11"/>
    <x v="13"/>
    <n v="314"/>
    <d v="2023-05-18T00:00:00"/>
    <s v="WTCB/2023000860"/>
    <n v="1475"/>
    <n v="1475"/>
    <m/>
    <s v="Q1 2023"/>
    <x v="1"/>
    <x v="1"/>
  </r>
  <r>
    <x v="8"/>
    <x v="12"/>
    <x v="11"/>
    <x v="13"/>
    <n v="315"/>
    <d v="2023-05-18T00:00:00"/>
    <s v="WTCB/2023000861"/>
    <n v="2119"/>
    <n v="2119"/>
    <m/>
    <s v="Q1 2023"/>
    <x v="1"/>
    <x v="1"/>
  </r>
  <r>
    <x v="8"/>
    <x v="12"/>
    <x v="11"/>
    <x v="13"/>
    <n v="316"/>
    <d v="2023-05-18T00:00:00"/>
    <s v="WTCB/2023000862"/>
    <n v="26"/>
    <n v="26"/>
    <m/>
    <s v="Q1 2023"/>
    <x v="1"/>
    <x v="1"/>
  </r>
  <r>
    <x v="8"/>
    <x v="12"/>
    <x v="11"/>
    <x v="13"/>
    <n v="317"/>
    <d v="2023-05-18T00:00:00"/>
    <s v="WTCB/2023000863"/>
    <n v="9273"/>
    <n v="9273"/>
    <m/>
    <s v="Q1 2023"/>
    <x v="1"/>
    <x v="1"/>
  </r>
  <r>
    <x v="8"/>
    <x v="12"/>
    <x v="11"/>
    <x v="13"/>
    <n v="318"/>
    <d v="2023-05-18T00:00:00"/>
    <s v="WTCB/2023000864"/>
    <n v="8912"/>
    <n v="8912"/>
    <m/>
    <s v="Q1 2023"/>
    <x v="1"/>
    <x v="1"/>
  </r>
  <r>
    <x v="8"/>
    <x v="12"/>
    <x v="11"/>
    <x v="13"/>
    <n v="319"/>
    <d v="2023-05-18T00:00:00"/>
    <s v="WTCB/2023000865"/>
    <n v="9195"/>
    <n v="9195"/>
    <m/>
    <s v="Q1 2023"/>
    <x v="1"/>
    <x v="1"/>
  </r>
  <r>
    <x v="8"/>
    <x v="12"/>
    <x v="29"/>
    <x v="19"/>
    <n v="317"/>
    <d v="2023-04-04T00:00:00"/>
    <n v="1"/>
    <n v="65869"/>
    <n v="65869"/>
    <m/>
    <s v="Q1 2023"/>
    <x v="1"/>
    <x v="1"/>
  </r>
  <r>
    <x v="8"/>
    <x v="12"/>
    <x v="29"/>
    <x v="19"/>
    <n v="317"/>
    <d v="2023-04-16T00:00:00"/>
    <n v="1"/>
    <n v="79240"/>
    <n v="79240"/>
    <m/>
    <s v="Q1 2023"/>
    <x v="1"/>
    <x v="1"/>
  </r>
  <r>
    <x v="8"/>
    <x v="12"/>
    <x v="29"/>
    <x v="19"/>
    <n v="318"/>
    <d v="2023-04-26T00:00:00"/>
    <s v="R-09/23-24"/>
    <n v="79320"/>
    <n v="79320"/>
    <m/>
    <s v="Q1 2023"/>
    <x v="1"/>
    <x v="1"/>
  </r>
  <r>
    <x v="8"/>
    <x v="12"/>
    <x v="3"/>
    <x v="4"/>
    <n v="319"/>
    <d v="2023-04-30T00:00:00"/>
    <s v="D/23-24GST-018"/>
    <n v="164685"/>
    <n v="164685"/>
    <m/>
    <s v="Q1 2023"/>
    <x v="1"/>
    <x v="1"/>
  </r>
  <r>
    <x v="8"/>
    <x v="12"/>
    <x v="29"/>
    <x v="9"/>
    <n v="312"/>
    <d v="2023-05-01T00:00:00"/>
    <n v="1"/>
    <n v="9426"/>
    <n v="9426"/>
    <m/>
    <s v="Q1 2023"/>
    <x v="1"/>
    <x v="1"/>
  </r>
  <r>
    <x v="8"/>
    <x v="12"/>
    <x v="29"/>
    <x v="27"/>
    <n v="312"/>
    <d v="2023-04-23T00:00:00"/>
    <n v="1198483"/>
    <n v="98"/>
    <n v="98"/>
    <s v="Waterfrount Gas Guesthouse"/>
    <s v="Q1 2023"/>
    <x v="1"/>
    <x v="1"/>
  </r>
  <r>
    <x v="8"/>
    <x v="12"/>
    <x v="29"/>
    <x v="26"/>
    <n v="312"/>
    <d v="2023-05-01T00:00:00"/>
    <s v=" 000001989585082'"/>
    <n v="5590"/>
    <n v="5590"/>
    <s v="Waterfrount Guesthouse MSEB"/>
    <s v="Q1 2023"/>
    <x v="1"/>
    <x v="1"/>
  </r>
  <r>
    <x v="8"/>
    <x v="12"/>
    <x v="32"/>
    <x v="29"/>
    <n v="312"/>
    <d v="2023-04-24T00:00:00"/>
    <s v="HT2427I000563039"/>
    <n v="706.82"/>
    <n v="706.82"/>
    <s v="Waterfrount Guesthouse WIFI"/>
    <s v="Q1 2023"/>
    <x v="1"/>
    <x v="1"/>
  </r>
  <r>
    <x v="9"/>
    <x v="5"/>
    <x v="0"/>
    <x v="0"/>
    <n v="0"/>
    <d v="2023-04-30T00:00:00"/>
    <s v="KRL/23-24/9"/>
    <n v="190"/>
    <n v="190"/>
    <m/>
    <s v="Q1 2023"/>
    <x v="1"/>
    <x v="1"/>
  </r>
  <r>
    <x v="9"/>
    <x v="5"/>
    <x v="3"/>
    <x v="4"/>
    <n v="0"/>
    <d v="2023-04-30T00:00:00"/>
    <s v="D/23-24GST-021"/>
    <n v="1175"/>
    <n v="1175"/>
    <m/>
    <s v="Q1 2023"/>
    <x v="1"/>
    <x v="1"/>
  </r>
  <r>
    <x v="10"/>
    <x v="0"/>
    <x v="0"/>
    <x v="0"/>
    <n v="0"/>
    <d v="2023-05-31T00:00:00"/>
    <s v="KRL/23-24/17"/>
    <n v="3705"/>
    <n v="3705"/>
    <m/>
    <s v="Q1 2023"/>
    <x v="1"/>
    <x v="1"/>
  </r>
  <r>
    <x v="10"/>
    <x v="0"/>
    <x v="1"/>
    <x v="1"/>
    <n v="0"/>
    <d v="2023-05-26T00:00:00"/>
    <s v="MS/0107/23-24"/>
    <n v="2020"/>
    <n v="2020"/>
    <m/>
    <s v="Q1 2023"/>
    <x v="1"/>
    <x v="1"/>
  </r>
  <r>
    <x v="10"/>
    <x v="0"/>
    <x v="1"/>
    <x v="2"/>
    <n v="0"/>
    <d v="2023-05-26T00:00:00"/>
    <s v="MS/0108/23-24"/>
    <n v="12664"/>
    <n v="12664"/>
    <m/>
    <s v="Q1 2023"/>
    <x v="1"/>
    <x v="1"/>
  </r>
  <r>
    <x v="10"/>
    <x v="0"/>
    <x v="2"/>
    <x v="3"/>
    <n v="0"/>
    <d v="2023-05-31T00:00:00"/>
    <n v="2"/>
    <n v="3774"/>
    <n v="3774"/>
    <s v="Anand Finhouse Petty Cash Expenses"/>
    <s v="Q1 2023"/>
    <x v="1"/>
    <x v="1"/>
  </r>
  <r>
    <x v="10"/>
    <x v="0"/>
    <x v="3"/>
    <x v="4"/>
    <n v="0"/>
    <d v="2023-05-31T00:00:00"/>
    <s v="D/ 23-24GST-035"/>
    <n v="9060"/>
    <n v="9060"/>
    <m/>
    <s v="Q1 2023"/>
    <x v="1"/>
    <x v="1"/>
  </r>
  <r>
    <x v="10"/>
    <x v="0"/>
    <x v="29"/>
    <x v="20"/>
    <n v="0"/>
    <d v="2023-05-23T00:00:00"/>
    <n v="153"/>
    <n v="2700"/>
    <n v="2700"/>
    <m/>
    <s v="Q1 2023"/>
    <x v="1"/>
    <x v="1"/>
  </r>
  <r>
    <x v="10"/>
    <x v="0"/>
    <x v="29"/>
    <x v="5"/>
    <n v="0"/>
    <d v="2023-05-23T00:00:00"/>
    <n v="152"/>
    <n v="1798"/>
    <n v="1798"/>
    <m/>
    <s v="Q1 2023"/>
    <x v="1"/>
    <x v="1"/>
  </r>
  <r>
    <x v="10"/>
    <x v="0"/>
    <x v="5"/>
    <x v="7"/>
    <n v="0"/>
    <d v="2023-05-31T00:00:00"/>
    <n v="1412"/>
    <n v="1190"/>
    <n v="1190"/>
    <m/>
    <s v="Q1 2023"/>
    <x v="1"/>
    <x v="1"/>
  </r>
  <r>
    <x v="10"/>
    <x v="0"/>
    <x v="6"/>
    <x v="12"/>
    <n v="0"/>
    <d v="2023-06-06T00:00:00"/>
    <s v="000002026873611'"/>
    <n v="96980"/>
    <n v="96980"/>
    <s v="Villa One MSEB"/>
    <s v="Q1 2023"/>
    <x v="1"/>
    <x v="1"/>
  </r>
  <r>
    <x v="10"/>
    <x v="1"/>
    <x v="7"/>
    <x v="9"/>
    <n v="102"/>
    <d v="2023-06-09T00:00:00"/>
    <s v="BM24271003826191"/>
    <n v="824"/>
    <n v="824"/>
    <m/>
    <s v="Q1 2023"/>
    <x v="1"/>
    <x v="1"/>
  </r>
  <r>
    <x v="10"/>
    <x v="1"/>
    <x v="29"/>
    <x v="19"/>
    <n v="102"/>
    <d v="2023-05-01T00:00:00"/>
    <n v="20230503001"/>
    <n v="206388"/>
    <n v="206388"/>
    <m/>
    <s v="Q1 2023"/>
    <x v="1"/>
    <x v="1"/>
  </r>
  <r>
    <x v="10"/>
    <x v="1"/>
    <x v="8"/>
    <x v="10"/>
    <n v="102"/>
    <d v="2023-05-31T00:00:00"/>
    <s v="GSF/23-24/46"/>
    <n v="39342"/>
    <n v="39342"/>
    <m/>
    <s v="Q1 2023"/>
    <x v="1"/>
    <x v="1"/>
  </r>
  <r>
    <x v="10"/>
    <x v="1"/>
    <x v="0"/>
    <x v="0"/>
    <n v="102"/>
    <d v="2023-05-31T00:00:00"/>
    <s v="KRL/23-24/14"/>
    <n v="9025"/>
    <n v="9025"/>
    <m/>
    <s v="Q1 2023"/>
    <x v="1"/>
    <x v="1"/>
  </r>
  <r>
    <x v="10"/>
    <x v="1"/>
    <x v="1"/>
    <x v="1"/>
    <n v="102"/>
    <d v="2023-05-26T00:00:00"/>
    <s v="MS/0106/23-24"/>
    <n v="620"/>
    <n v="620"/>
    <m/>
    <s v="Q1 2023"/>
    <x v="1"/>
    <x v="1"/>
  </r>
  <r>
    <x v="10"/>
    <x v="1"/>
    <x v="9"/>
    <x v="11"/>
    <n v="102"/>
    <d v="2023-05-31T00:00:00"/>
    <s v="MFMS/126/23-24"/>
    <n v="62904"/>
    <n v="62904"/>
    <m/>
    <s v="Q1 2023"/>
    <x v="1"/>
    <x v="1"/>
  </r>
  <r>
    <x v="10"/>
    <x v="1"/>
    <x v="11"/>
    <x v="16"/>
    <n v="102"/>
    <d v="2023-05-02T00:00:00"/>
    <s v="WTCB/2023000496"/>
    <n v="19110"/>
    <n v="19110"/>
    <m/>
    <s v="Q1 2023"/>
    <x v="1"/>
    <x v="1"/>
  </r>
  <r>
    <x v="10"/>
    <x v="1"/>
    <x v="11"/>
    <x v="12"/>
    <n v="102"/>
    <d v="2023-06-29T00:00:00"/>
    <s v="WTCB/2023001130"/>
    <n v="54876"/>
    <n v="54876"/>
    <m/>
    <s v="Q1 2023"/>
    <x v="1"/>
    <x v="1"/>
  </r>
  <r>
    <x v="10"/>
    <x v="1"/>
    <x v="11"/>
    <x v="13"/>
    <n v="102"/>
    <d v="2023-06-30T00:00:00"/>
    <s v="WTCB/2023001277"/>
    <n v="13139.9"/>
    <n v="13139.9"/>
    <m/>
    <s v="Q1 2023"/>
    <x v="1"/>
    <x v="1"/>
  </r>
  <r>
    <x v="10"/>
    <x v="1"/>
    <x v="29"/>
    <x v="29"/>
    <n v="102"/>
    <d v="2023-05-09T00:00:00"/>
    <s v="2023/2024/42"/>
    <n v="7200"/>
    <n v="7200"/>
    <s v="Pest Control"/>
    <s v="Q1 2023"/>
    <x v="1"/>
    <x v="1"/>
  </r>
  <r>
    <x v="10"/>
    <x v="1"/>
    <x v="3"/>
    <x v="4"/>
    <n v="102"/>
    <d v="2023-05-31T00:00:00"/>
    <s v="D/23-24GST-032"/>
    <n v="20345"/>
    <n v="20345"/>
    <m/>
    <s v="Q1 2023"/>
    <x v="1"/>
    <x v="1"/>
  </r>
  <r>
    <x v="10"/>
    <x v="1"/>
    <x v="5"/>
    <x v="7"/>
    <n v="102"/>
    <d v="2023-05-31T00:00:00"/>
    <n v="1411"/>
    <n v="1365"/>
    <n v="1365"/>
    <m/>
    <s v="Q1 2023"/>
    <x v="1"/>
    <x v="1"/>
  </r>
  <r>
    <x v="10"/>
    <x v="2"/>
    <x v="12"/>
    <x v="10"/>
    <n v="0"/>
    <d v="2023-05-31T00:00:00"/>
    <s v="GSF/23-24/42"/>
    <n v="20094.62"/>
    <n v="20094.62"/>
    <m/>
    <s v="Q1 2023"/>
    <x v="1"/>
    <x v="1"/>
  </r>
  <r>
    <x v="10"/>
    <x v="2"/>
    <x v="1"/>
    <x v="2"/>
    <n v="0"/>
    <d v="2023-05-31T00:00:00"/>
    <s v="MS/0123/23-24"/>
    <n v="5170"/>
    <n v="5170"/>
    <m/>
    <s v="Q1 2023"/>
    <x v="1"/>
    <x v="1"/>
  </r>
  <r>
    <x v="10"/>
    <x v="3"/>
    <x v="12"/>
    <x v="10"/>
    <n v="0"/>
    <d v="2023-05-31T00:00:00"/>
    <s v="GSF/23-24/44"/>
    <n v="36738.9"/>
    <n v="36738.9"/>
    <m/>
    <s v="Q1 2023"/>
    <x v="1"/>
    <x v="1"/>
  </r>
  <r>
    <x v="10"/>
    <x v="3"/>
    <x v="0"/>
    <x v="0"/>
    <n v="0"/>
    <d v="2023-05-31T00:00:00"/>
    <s v="KRL/23-24/11"/>
    <n v="4882.5"/>
    <n v="4882.5"/>
    <m/>
    <s v="Q1 2023"/>
    <x v="1"/>
    <x v="1"/>
  </r>
  <r>
    <x v="10"/>
    <x v="3"/>
    <x v="1"/>
    <x v="2"/>
    <n v="0"/>
    <d v="2023-05-30T00:00:00"/>
    <s v="MS/0122/23-24"/>
    <n v="6683"/>
    <n v="6683"/>
    <m/>
    <s v="Q1 2023"/>
    <x v="1"/>
    <x v="1"/>
  </r>
  <r>
    <x v="10"/>
    <x v="3"/>
    <x v="13"/>
    <x v="11"/>
    <n v="0"/>
    <d v="2023-05-31T00:00:00"/>
    <s v="3105 2023-KINGS-HK"/>
    <n v="50596.35"/>
    <n v="50596.35"/>
    <m/>
    <s v="Q1 2023"/>
    <x v="1"/>
    <x v="1"/>
  </r>
  <r>
    <x v="10"/>
    <x v="4"/>
    <x v="3"/>
    <x v="4"/>
    <n v="0"/>
    <d v="2023-05-31T00:00:00"/>
    <s v="D/ 22-23GST-040"/>
    <n v="13020"/>
    <n v="13020"/>
    <m/>
    <s v="Q1 2023"/>
    <x v="1"/>
    <x v="1"/>
  </r>
  <r>
    <x v="10"/>
    <x v="6"/>
    <x v="29"/>
    <x v="14"/>
    <s v="A02"/>
    <d v="2023-05-25T00:00:00"/>
    <n v="102"/>
    <n v="17864"/>
    <n v="17864"/>
    <s v="Conference room Paint"/>
    <s v="Q1 2023"/>
    <x v="1"/>
    <x v="1"/>
  </r>
  <r>
    <x v="10"/>
    <x v="6"/>
    <x v="12"/>
    <x v="10"/>
    <s v="A02"/>
    <d v="2023-05-31T00:00:00"/>
    <s v="GSF/23-24/50"/>
    <n v="87114.59"/>
    <n v="87114.59"/>
    <m/>
    <s v="Q1 2023"/>
    <x v="1"/>
    <x v="1"/>
  </r>
  <r>
    <x v="10"/>
    <x v="6"/>
    <x v="29"/>
    <x v="1"/>
    <s v="A02"/>
    <d v="2023-05-22T00:00:00"/>
    <s v="IS/87"/>
    <n v="1050"/>
    <n v="1050"/>
    <s v="-"/>
    <s v="Q1 2023"/>
    <x v="1"/>
    <x v="1"/>
  </r>
  <r>
    <x v="10"/>
    <x v="6"/>
    <x v="29"/>
    <x v="14"/>
    <s v="A02"/>
    <d v="2023-05-10T00:00:00"/>
    <s v="KE/23-24/0053"/>
    <n v="10720"/>
    <n v="10720"/>
    <s v="Light "/>
    <s v="Q1 2023"/>
    <x v="1"/>
    <x v="1"/>
  </r>
  <r>
    <x v="10"/>
    <x v="6"/>
    <x v="29"/>
    <x v="14"/>
    <s v="A02"/>
    <d v="2023-05-06T00:00:00"/>
    <n v="72"/>
    <n v="1560"/>
    <n v="1560"/>
    <s v="K LOGO GLASS CUTTING  RECEPTION "/>
    <s v="Q1 2023"/>
    <x v="1"/>
    <x v="1"/>
  </r>
  <r>
    <x v="10"/>
    <x v="6"/>
    <x v="29"/>
    <x v="14"/>
    <s v="A02"/>
    <d v="2023-05-27T00:00:00"/>
    <n v="73"/>
    <n v="2560"/>
    <n v="2560"/>
    <s v="BLACK OUT FILMING WASHROOM"/>
    <s v="Q1 2023"/>
    <x v="1"/>
    <x v="1"/>
  </r>
  <r>
    <x v="10"/>
    <x v="6"/>
    <x v="29"/>
    <x v="14"/>
    <s v="A02"/>
    <d v="2023-05-24T00:00:00"/>
    <s v="M-VN/2324/581"/>
    <n v="14830.51"/>
    <n v="14830.51"/>
    <s v="Pedstal Fan Purchase"/>
    <s v="Q1 2023"/>
    <x v="1"/>
    <x v="1"/>
  </r>
  <r>
    <x v="10"/>
    <x v="6"/>
    <x v="1"/>
    <x v="2"/>
    <s v="A02"/>
    <d v="2023-05-26T00:00:00"/>
    <s v="MS/0109/2-24"/>
    <n v="45946"/>
    <n v="47922.5"/>
    <s v="-"/>
    <s v="Q1 2023"/>
    <x v="1"/>
    <x v="1"/>
  </r>
  <r>
    <x v="10"/>
    <x v="6"/>
    <x v="1"/>
    <x v="1"/>
    <s v="A02"/>
    <d v="2023-05-26T00:00:00"/>
    <s v="MS/0110/23-24"/>
    <n v="6280"/>
    <n v="4682.7"/>
    <s v="-"/>
    <s v="Q1 2023"/>
    <x v="1"/>
    <x v="1"/>
  </r>
  <r>
    <x v="10"/>
    <x v="6"/>
    <x v="9"/>
    <x v="11"/>
    <s v="A02"/>
    <d v="2023-05-31T00:00:00"/>
    <s v="MFMS/125/23-24"/>
    <n v="217901"/>
    <n v="217901"/>
    <s v="-"/>
    <s v="Q1 2023"/>
    <x v="1"/>
    <x v="1"/>
  </r>
  <r>
    <x v="10"/>
    <x v="6"/>
    <x v="29"/>
    <x v="14"/>
    <s v="A02"/>
    <d v="2023-05-26T00:00:00"/>
    <s v="23-24/0022"/>
    <n v="27491"/>
    <n v="27491"/>
    <s v="Conference room Carpet"/>
    <s v="Q1 2023"/>
    <x v="1"/>
    <x v="1"/>
  </r>
  <r>
    <x v="10"/>
    <x v="6"/>
    <x v="29"/>
    <x v="10"/>
    <s v="A02"/>
    <d v="2023-05-31T00:00:00"/>
    <s v="OOPL/2023-24/100"/>
    <n v="103163.26"/>
    <n v="103163.26"/>
    <m/>
    <s v="Q1 2023"/>
    <x v="1"/>
    <x v="1"/>
  </r>
  <r>
    <x v="10"/>
    <x v="6"/>
    <x v="2"/>
    <x v="3"/>
    <s v="A02"/>
    <d v="2023-05-31T00:00:00"/>
    <n v="2"/>
    <n v="0"/>
    <n v="0"/>
    <s v="KOS Petty Cash Expenses"/>
    <s v="Q1 2023"/>
    <x v="1"/>
    <x v="1"/>
  </r>
  <r>
    <x v="10"/>
    <x v="6"/>
    <x v="23"/>
    <x v="16"/>
    <s v="A02"/>
    <d v="2023-05-05T00:00:00"/>
    <s v="BM/MAY23/23"/>
    <n v="218298"/>
    <n v="218298"/>
    <s v="-"/>
    <s v="Q1 2023"/>
    <x v="1"/>
    <x v="1"/>
  </r>
  <r>
    <x v="10"/>
    <x v="6"/>
    <x v="23"/>
    <x v="13"/>
    <s v="A02"/>
    <d v="2023-06-07T00:00:00"/>
    <s v="BM/DG/MAY23/5"/>
    <n v="10063"/>
    <n v="10063"/>
    <m/>
    <s v="Q1 2023"/>
    <x v="1"/>
    <x v="1"/>
  </r>
  <r>
    <x v="10"/>
    <x v="6"/>
    <x v="23"/>
    <x v="12"/>
    <s v="A02"/>
    <d v="2023-06-07T00:00:00"/>
    <s v="BM/EB/MAY23/5"/>
    <n v="713078"/>
    <n v="713078"/>
    <s v="ID Card Printing"/>
    <s v="Q1 2023"/>
    <x v="1"/>
    <x v="1"/>
  </r>
  <r>
    <x v="10"/>
    <x v="6"/>
    <x v="29"/>
    <x v="14"/>
    <s v="A02"/>
    <d v="2023-05-08T00:00:00"/>
    <n v="199"/>
    <n v="1186.5"/>
    <n v="1186.5"/>
    <s v="Cable purchase"/>
    <s v="Q1 2023"/>
    <x v="1"/>
    <x v="1"/>
  </r>
  <r>
    <x v="10"/>
    <x v="6"/>
    <x v="29"/>
    <x v="29"/>
    <s v="A02"/>
    <d v="2023-05-09T00:00:00"/>
    <s v="2023/2024/40"/>
    <n v="24000"/>
    <n v="24000"/>
    <s v="Pest Control"/>
    <s v="Q1 2023"/>
    <x v="1"/>
    <x v="1"/>
  </r>
  <r>
    <x v="10"/>
    <x v="6"/>
    <x v="29"/>
    <x v="14"/>
    <s v="A02"/>
    <d v="2023-05-24T00:00:00"/>
    <s v="SRAT/23-24/170"/>
    <n v="115254.24"/>
    <n v="115254.24"/>
    <s v="Cooler "/>
    <s v="Q1 2023"/>
    <x v="1"/>
    <x v="1"/>
  </r>
  <r>
    <x v="10"/>
    <x v="6"/>
    <x v="27"/>
    <x v="29"/>
    <s v="A02"/>
    <d v="2023-05-02T00:00:00"/>
    <s v="23-24/004"/>
    <n v="15000"/>
    <n v="15000"/>
    <s v="-"/>
    <s v="Q1 2023"/>
    <x v="1"/>
    <x v="1"/>
  </r>
  <r>
    <x v="10"/>
    <x v="6"/>
    <x v="29"/>
    <x v="29"/>
    <s v="A02"/>
    <s v="15-06-2023"/>
    <n v="1"/>
    <n v="7000"/>
    <n v="7000"/>
    <s v="Parking Rent"/>
    <s v="Q1 2023"/>
    <x v="1"/>
    <x v="1"/>
  </r>
  <r>
    <x v="10"/>
    <x v="6"/>
    <x v="29"/>
    <x v="29"/>
    <s v="A02"/>
    <s v="15-06-2023"/>
    <n v="2"/>
    <n v="7000"/>
    <n v="7000"/>
    <s v="Parking Rent"/>
    <s v="Q1 2023"/>
    <x v="1"/>
    <x v="1"/>
  </r>
  <r>
    <x v="10"/>
    <x v="6"/>
    <x v="5"/>
    <x v="7"/>
    <s v="A02"/>
    <d v="2023-05-31T00:00:00"/>
    <n v="1408"/>
    <n v="18935"/>
    <n v="18935"/>
    <s v="-"/>
    <s v="Q1 2023"/>
    <x v="1"/>
    <x v="1"/>
  </r>
  <r>
    <x v="10"/>
    <x v="6"/>
    <x v="29"/>
    <x v="14"/>
    <s v="A02"/>
    <d v="2023-05-24T00:00:00"/>
    <s v="014(2023-24)"/>
    <n v="4600"/>
    <n v="4600"/>
    <s v="K LOGO RECEPTION "/>
    <s v="Q1 2023"/>
    <x v="1"/>
    <x v="1"/>
  </r>
  <r>
    <x v="10"/>
    <x v="7"/>
    <x v="1"/>
    <x v="1"/>
    <n v="0"/>
    <d v="2023-05-26T00:00:00"/>
    <s v="MS/0140/23-24"/>
    <n v="220"/>
    <n v="220"/>
    <m/>
    <s v="Q1 2023"/>
    <x v="1"/>
    <x v="1"/>
  </r>
  <r>
    <x v="10"/>
    <x v="7"/>
    <x v="3"/>
    <x v="4"/>
    <n v="0"/>
    <d v="2023-05-31T00:00:00"/>
    <s v="D/23-24GST-039"/>
    <n v="32840"/>
    <n v="32840"/>
    <m/>
    <s v="Q1 2023"/>
    <x v="1"/>
    <x v="1"/>
  </r>
  <r>
    <x v="10"/>
    <x v="8"/>
    <x v="12"/>
    <x v="10"/>
    <n v="0"/>
    <d v="2023-05-31T00:00:00"/>
    <s v="GSF/23-24/45"/>
    <n v="46691"/>
    <n v="46691"/>
    <m/>
    <s v="Q1 2023"/>
    <x v="1"/>
    <x v="1"/>
  </r>
  <r>
    <x v="10"/>
    <x v="8"/>
    <x v="29"/>
    <x v="29"/>
    <n v="0"/>
    <d v="2023-05-17T00:00:00"/>
    <s v="KFT/ICE/23/139"/>
    <n v="3509.63"/>
    <n v="3509.63"/>
    <m/>
    <s v="Q1 2023"/>
    <x v="1"/>
    <x v="1"/>
  </r>
  <r>
    <x v="10"/>
    <x v="8"/>
    <x v="29"/>
    <x v="29"/>
    <n v="0"/>
    <d v="2023-05-17T00:00:00"/>
    <s v="KFT/ICE/23/140"/>
    <n v="5864.33"/>
    <n v="5864.33"/>
    <m/>
    <s v="Q1 2023"/>
    <x v="1"/>
    <x v="1"/>
  </r>
  <r>
    <x v="10"/>
    <x v="8"/>
    <x v="1"/>
    <x v="1"/>
    <n v="0"/>
    <d v="2023-05-26T00:00:00"/>
    <s v="MS/0103/23-24"/>
    <n v="1020"/>
    <n v="1020"/>
    <s v="ID Card Printing"/>
    <s v="Q1 2023"/>
    <x v="1"/>
    <x v="1"/>
  </r>
  <r>
    <x v="10"/>
    <x v="8"/>
    <x v="10"/>
    <x v="1"/>
    <n v="0"/>
    <d v="2023-05-06T00:00:00"/>
    <s v="PSPLJ/659/23-24"/>
    <n v="1000"/>
    <n v="1000"/>
    <s v="Latterhead Printing "/>
    <s v="Q1 2023"/>
    <x v="1"/>
    <x v="1"/>
  </r>
  <r>
    <x v="10"/>
    <x v="8"/>
    <x v="29"/>
    <x v="4"/>
    <n v="0"/>
    <d v="2023-05-31T00:00:00"/>
    <s v="D/23-24GST-033"/>
    <n v="15570"/>
    <n v="15570"/>
    <m/>
    <s v="Q1 2023"/>
    <x v="1"/>
    <x v="1"/>
  </r>
  <r>
    <x v="10"/>
    <x v="9"/>
    <x v="7"/>
    <x v="9"/>
    <s v="613/614"/>
    <d v="2023-06-27T00:00:00"/>
    <s v="BM24271004999109"/>
    <n v="5563.7"/>
    <n v="5563.7"/>
    <m/>
    <s v="Q1 2023"/>
    <x v="1"/>
    <x v="1"/>
  </r>
  <r>
    <x v="10"/>
    <x v="9"/>
    <x v="29"/>
    <x v="19"/>
    <n v="613"/>
    <d v="2023-05-02T00:00:00"/>
    <s v="5/23-24/85"/>
    <n v="65555"/>
    <n v="65555"/>
    <m/>
    <s v="Q1 2023"/>
    <x v="1"/>
    <x v="1"/>
  </r>
  <r>
    <x v="10"/>
    <x v="9"/>
    <x v="29"/>
    <x v="29"/>
    <s v="613/614"/>
    <d v="2023-05-08T00:00:00"/>
    <s v="12324 038"/>
    <n v="4571.3999999999996"/>
    <n v="4571.3999999999996"/>
    <m/>
    <s v="Q1 2023"/>
    <x v="1"/>
    <x v="1"/>
  </r>
  <r>
    <x v="10"/>
    <x v="9"/>
    <x v="29"/>
    <x v="14"/>
    <s v="613/614"/>
    <d v="2023-05-31T00:00:00"/>
    <s v="CSS/2023-24/1193"/>
    <n v="16600"/>
    <n v="16600"/>
    <m/>
    <s v="Q1 2023"/>
    <x v="1"/>
    <x v="1"/>
  </r>
  <r>
    <x v="10"/>
    <x v="9"/>
    <x v="17"/>
    <x v="14"/>
    <s v="613/614"/>
    <d v="2023-05-09T00:00:00"/>
    <s v="DMP 17"/>
    <n v="15125"/>
    <n v="15125"/>
    <s v="NEW Cabin storej"/>
    <s v="Q1 2023"/>
    <x v="1"/>
    <x v="1"/>
  </r>
  <r>
    <x v="10"/>
    <x v="9"/>
    <x v="12"/>
    <x v="10"/>
    <s v="613/614"/>
    <d v="2023-05-31T00:00:00"/>
    <s v="GSF/23-24/48"/>
    <n v="38639"/>
    <n v="38639"/>
    <m/>
    <s v="Q1 2023"/>
    <x v="1"/>
    <x v="1"/>
  </r>
  <r>
    <x v="10"/>
    <x v="9"/>
    <x v="29"/>
    <x v="29"/>
    <s v="613/614"/>
    <d v="2023-05-10T00:00:00"/>
    <n v="108"/>
    <n v="16166"/>
    <n v="16166"/>
    <m/>
    <s v="Q1 2023"/>
    <x v="1"/>
    <x v="1"/>
  </r>
  <r>
    <x v="10"/>
    <x v="9"/>
    <x v="29"/>
    <x v="29"/>
    <s v="613/614"/>
    <d v="2023-05-10T00:00:00"/>
    <n v="109"/>
    <n v="15930"/>
    <n v="15930"/>
    <m/>
    <s v="Q1 2023"/>
    <x v="1"/>
    <x v="1"/>
  </r>
  <r>
    <x v="10"/>
    <x v="9"/>
    <x v="29"/>
    <x v="29"/>
    <s v="613/614"/>
    <d v="2023-05-10T00:00:00"/>
    <n v="110"/>
    <n v="15930"/>
    <n v="15930"/>
    <m/>
    <s v="Q1 2023"/>
    <x v="1"/>
    <x v="1"/>
  </r>
  <r>
    <x v="10"/>
    <x v="9"/>
    <x v="29"/>
    <x v="1"/>
    <s v="613/614"/>
    <d v="2023-05-03T00:00:00"/>
    <s v="IS/57"/>
    <n v="400"/>
    <n v="400"/>
    <m/>
    <s v="Q1 2023"/>
    <x v="1"/>
    <x v="1"/>
  </r>
  <r>
    <x v="10"/>
    <x v="9"/>
    <x v="0"/>
    <x v="0"/>
    <s v="613/614"/>
    <d v="2023-05-31T00:00:00"/>
    <s v="KRL/23-24/15"/>
    <n v="25175"/>
    <n v="25175"/>
    <m/>
    <s v="Q1 2023"/>
    <x v="1"/>
    <x v="1"/>
  </r>
  <r>
    <x v="10"/>
    <x v="9"/>
    <x v="9"/>
    <x v="11"/>
    <s v="613/614"/>
    <d v="2023-05-31T00:00:00"/>
    <s v="MFMS/124/23-24"/>
    <n v="60937"/>
    <n v="60937"/>
    <m/>
    <s v="Q1 2023"/>
    <x v="1"/>
    <x v="1"/>
  </r>
  <r>
    <x v="10"/>
    <x v="9"/>
    <x v="29"/>
    <x v="29"/>
    <n v="613"/>
    <d v="2023-05-06T00:00:00"/>
    <s v="002324-000358"/>
    <n v="4500"/>
    <n v="4500"/>
    <s v="Mr. Sameer Sir Mumbai Airport Drop"/>
    <s v="Q1 2023"/>
    <x v="1"/>
    <x v="1"/>
  </r>
  <r>
    <x v="10"/>
    <x v="9"/>
    <x v="2"/>
    <x v="3"/>
    <n v="613"/>
    <d v="2023-05-31T00:00:00"/>
    <n v="2"/>
    <n v="4260"/>
    <n v="4260"/>
    <s v="ODM DIGITAL Petty Cash Expenses"/>
    <s v="Q1 2023"/>
    <x v="1"/>
    <x v="1"/>
  </r>
  <r>
    <x v="10"/>
    <x v="9"/>
    <x v="10"/>
    <x v="29"/>
    <s v="613/614"/>
    <d v="2023-05-10T00:00:00"/>
    <s v="PSPLJ/735/23-24"/>
    <n v="7500"/>
    <n v="7500"/>
    <m/>
    <s v="Q1 2023"/>
    <x v="1"/>
    <x v="1"/>
  </r>
  <r>
    <x v="10"/>
    <x v="9"/>
    <x v="10"/>
    <x v="1"/>
    <s v="613/614"/>
    <d v="2023-05-17T00:00:00"/>
    <s v="PSPLJ /749/23-24"/>
    <n v="2550"/>
    <n v="2550"/>
    <m/>
    <s v="Q1 2023"/>
    <x v="1"/>
    <x v="1"/>
  </r>
  <r>
    <x v="10"/>
    <x v="9"/>
    <x v="11"/>
    <x v="13"/>
    <n v="613"/>
    <d v="2023-06-30T00:00:00"/>
    <s v="WTCB/2023001365"/>
    <n v="12433"/>
    <n v="12433"/>
    <m/>
    <s v="Q1 2023"/>
    <x v="1"/>
    <x v="1"/>
  </r>
  <r>
    <x v="10"/>
    <x v="9"/>
    <x v="11"/>
    <x v="16"/>
    <n v="614"/>
    <d v="2023-05-02T00:00:00"/>
    <s v="WTCB/2023000607"/>
    <n v="17333.75"/>
    <n v="17333.75"/>
    <m/>
    <s v="Q1 2023"/>
    <x v="1"/>
    <x v="1"/>
  </r>
  <r>
    <x v="10"/>
    <x v="9"/>
    <x v="11"/>
    <x v="12"/>
    <n v="614"/>
    <d v="2023-06-29T00:00:00"/>
    <s v="WTCB/2023001221"/>
    <n v="56239.07"/>
    <n v="56239.07"/>
    <m/>
    <s v="Q1 2023"/>
    <x v="1"/>
    <x v="1"/>
  </r>
  <r>
    <x v="10"/>
    <x v="9"/>
    <x v="11"/>
    <x v="13"/>
    <n v="614"/>
    <d v="2023-06-30T00:00:00"/>
    <s v="WTCB/2023001366"/>
    <n v="14088"/>
    <n v="14088"/>
    <m/>
    <s v="Q1 2023"/>
    <x v="1"/>
    <x v="1"/>
  </r>
  <r>
    <x v="10"/>
    <x v="9"/>
    <x v="11"/>
    <x v="16"/>
    <n v="613"/>
    <d v="2023-05-03T00:00:00"/>
    <s v="WTCB/2023000606"/>
    <n v="17351.25"/>
    <n v="17351.25"/>
    <m/>
    <s v="Q1 2023"/>
    <x v="1"/>
    <x v="1"/>
  </r>
  <r>
    <x v="10"/>
    <x v="9"/>
    <x v="29"/>
    <x v="19"/>
    <n v="613"/>
    <d v="2023-05-02T00:00:00"/>
    <s v="P2324/112019"/>
    <n v="65555"/>
    <n v="65555"/>
    <m/>
    <s v="Q1 2023"/>
    <x v="1"/>
    <x v="1"/>
  </r>
  <r>
    <x v="10"/>
    <x v="9"/>
    <x v="29"/>
    <x v="19"/>
    <n v="614"/>
    <d v="2023-05-02T00:00:00"/>
    <s v="D-2023-24-02"/>
    <n v="131043"/>
    <n v="131043"/>
    <m/>
    <s v="Q1 2023"/>
    <x v="1"/>
    <x v="1"/>
  </r>
  <r>
    <x v="10"/>
    <x v="9"/>
    <x v="29"/>
    <x v="29"/>
    <s v="613/614"/>
    <d v="2023-05-09T00:00:00"/>
    <n v="41"/>
    <n v="21600"/>
    <n v="21600"/>
    <s v="Pest Control"/>
    <s v="Q1 2023"/>
    <x v="1"/>
    <x v="1"/>
  </r>
  <r>
    <x v="10"/>
    <x v="9"/>
    <x v="3"/>
    <x v="4"/>
    <s v="613/614"/>
    <d v="2023-05-31T00:00:00"/>
    <s v="D/23-24GST-034"/>
    <n v="60545"/>
    <n v="60545"/>
    <m/>
    <s v="Q1 2023"/>
    <x v="1"/>
    <x v="1"/>
  </r>
  <r>
    <x v="10"/>
    <x v="9"/>
    <x v="29"/>
    <x v="20"/>
    <s v="613/614"/>
    <d v="2023-05-23T00:00:00"/>
    <n v="155"/>
    <n v="2700"/>
    <n v="2700"/>
    <m/>
    <s v="Q1 2023"/>
    <x v="1"/>
    <x v="1"/>
  </r>
  <r>
    <x v="10"/>
    <x v="9"/>
    <x v="29"/>
    <x v="5"/>
    <s v="613/614"/>
    <d v="2023-05-23T00:00:00"/>
    <n v="154"/>
    <n v="24321.599999999999"/>
    <n v="21077.759999999998"/>
    <m/>
    <s v="Q1 2023"/>
    <x v="1"/>
    <x v="1"/>
  </r>
  <r>
    <x v="10"/>
    <x v="9"/>
    <x v="5"/>
    <x v="7"/>
    <s v="613/614"/>
    <d v="2023-05-31T00:00:00"/>
    <n v="1413"/>
    <n v="4830"/>
    <n v="4830"/>
    <m/>
    <s v="Q1 2023"/>
    <x v="1"/>
    <x v="1"/>
  </r>
  <r>
    <x v="10"/>
    <x v="9"/>
    <x v="29"/>
    <x v="29"/>
    <s v="613/614"/>
    <d v="2023-05-08T00:00:00"/>
    <s v="VSE-572"/>
    <n v="84000"/>
    <n v="84000"/>
    <m/>
    <s v="Q1 2023"/>
    <x v="1"/>
    <x v="1"/>
  </r>
  <r>
    <x v="10"/>
    <x v="10"/>
    <x v="29"/>
    <x v="14"/>
    <n v="312"/>
    <d v="2023-05-12T00:00:00"/>
    <s v="ODMS-AKGC-01"/>
    <n v="221787.9"/>
    <n v="221787.9"/>
    <s v="All Office Curtain Changes"/>
    <s v="Q1 2023"/>
    <x v="1"/>
    <x v="1"/>
  </r>
  <r>
    <x v="10"/>
    <x v="10"/>
    <x v="7"/>
    <x v="9"/>
    <n v="312"/>
    <d v="2023-06-03T00:00:00"/>
    <s v="BM2427I003405271"/>
    <n v="1763.12"/>
    <n v="1763.12"/>
    <m/>
    <s v="Q1 2023"/>
    <x v="1"/>
    <x v="1"/>
  </r>
  <r>
    <x v="10"/>
    <x v="10"/>
    <x v="14"/>
    <x v="14"/>
    <n v="312"/>
    <d v="2023-05-03T00:00:00"/>
    <s v="23-24/1684"/>
    <n v="18500"/>
    <n v="18500"/>
    <s v="South Africa Biometric Machine Purchase"/>
    <s v="Q1 2023"/>
    <x v="1"/>
    <x v="1"/>
  </r>
  <r>
    <x v="10"/>
    <x v="10"/>
    <x v="29"/>
    <x v="19"/>
    <n v="313"/>
    <d v="2023-05-03T00:00:00"/>
    <s v="02/2023-2024"/>
    <n v="496385"/>
    <n v="496385"/>
    <s v="-"/>
    <s v="Q1 2023"/>
    <x v="1"/>
    <x v="1"/>
  </r>
  <r>
    <x v="10"/>
    <x v="10"/>
    <x v="29"/>
    <x v="16"/>
    <n v="313"/>
    <d v="2023-05-03T00:00:00"/>
    <s v="02 CAM/2023-2024"/>
    <n v="44117"/>
    <n v="44117"/>
    <s v="-"/>
    <s v="Q1 2023"/>
    <x v="1"/>
    <x v="1"/>
  </r>
  <r>
    <x v="10"/>
    <x v="10"/>
    <x v="29"/>
    <x v="19"/>
    <n v="316"/>
    <d v="2023-05-01T00:00:00"/>
    <s v="GST/23-23/RENT/003"/>
    <n v="63392"/>
    <n v="63392"/>
    <s v="-"/>
    <s v="Q1 2023"/>
    <x v="1"/>
    <x v="1"/>
  </r>
  <r>
    <x v="10"/>
    <x v="10"/>
    <x v="29"/>
    <x v="19"/>
    <n v="312"/>
    <d v="2023-05-02T00:00:00"/>
    <s v="IN2301000051"/>
    <n v="364913"/>
    <n v="364913"/>
    <s v="-"/>
    <s v="Q1 2023"/>
    <x v="1"/>
    <x v="1"/>
  </r>
  <r>
    <x v="10"/>
    <x v="10"/>
    <x v="29"/>
    <x v="19"/>
    <n v="311"/>
    <d v="2023-05-02T00:00:00"/>
    <s v="IN2301000051"/>
    <n v="563984"/>
    <n v="563984"/>
    <s v="-"/>
    <s v="Q1 2023"/>
    <x v="1"/>
    <x v="1"/>
  </r>
  <r>
    <x v="10"/>
    <x v="10"/>
    <x v="29"/>
    <x v="19"/>
    <n v="314"/>
    <d v="2023-05-01T00:00:00"/>
    <s v="BRB-Rental-02"/>
    <n v="148560"/>
    <n v="148560"/>
    <s v="-"/>
    <s v="Q1 2023"/>
    <x v="1"/>
    <x v="1"/>
  </r>
  <r>
    <x v="10"/>
    <x v="10"/>
    <x v="29"/>
    <x v="19"/>
    <n v="315"/>
    <d v="2023-05-04T00:00:00"/>
    <n v="2"/>
    <n v="158640"/>
    <n v="158640"/>
    <m/>
    <s v="Q1 2023"/>
    <x v="1"/>
    <x v="1"/>
  </r>
  <r>
    <x v="10"/>
    <x v="10"/>
    <x v="29"/>
    <x v="14"/>
    <n v="312"/>
    <d v="2023-05-03T00:00:00"/>
    <s v="FHT/08053/23-24"/>
    <n v="8100"/>
    <n v="8100"/>
    <s v="6qty Q-Manager Purchase"/>
    <s v="Q1 2023"/>
    <x v="1"/>
    <x v="1"/>
  </r>
  <r>
    <x v="10"/>
    <x v="10"/>
    <x v="29"/>
    <x v="14"/>
    <n v="312"/>
    <d v="2023-05-03T00:00:00"/>
    <n v="342"/>
    <n v="140000"/>
    <n v="140000"/>
    <s v="50 Qty New Chair Purchase"/>
    <s v="Q1 2023"/>
    <x v="1"/>
    <x v="1"/>
  </r>
  <r>
    <x v="10"/>
    <x v="10"/>
    <x v="12"/>
    <x v="10"/>
    <n v="312"/>
    <d v="2023-05-31T00:00:00"/>
    <s v="GSF/23-24/51"/>
    <n v="147532.76999999999"/>
    <n v="147532.76999999999"/>
    <m/>
    <s v="Q1 2023"/>
    <x v="1"/>
    <x v="1"/>
  </r>
  <r>
    <x v="10"/>
    <x v="10"/>
    <x v="29"/>
    <x v="19"/>
    <n v="310"/>
    <d v="2023-05-01T00:00:00"/>
    <s v="GK-Rental-02"/>
    <n v="69112"/>
    <n v="69112"/>
    <s v="-"/>
    <s v="Q1 2023"/>
    <x v="1"/>
    <x v="1"/>
  </r>
  <r>
    <x v="10"/>
    <x v="10"/>
    <x v="29"/>
    <x v="16"/>
    <n v="310"/>
    <d v="2023-05-01T00:00:00"/>
    <s v="GK-CAM-02"/>
    <n v="17308"/>
    <n v="17308"/>
    <s v="-"/>
    <s v="Q1 2023"/>
    <x v="1"/>
    <x v="1"/>
  </r>
  <r>
    <x v="10"/>
    <x v="10"/>
    <x v="29"/>
    <x v="19"/>
    <n v="310"/>
    <d v="2023-05-01T00:00:00"/>
    <s v="HK-Rental-02"/>
    <n v="69111"/>
    <n v="69111"/>
    <s v="-"/>
    <s v="Q1 2023"/>
    <x v="1"/>
    <x v="1"/>
  </r>
  <r>
    <x v="10"/>
    <x v="10"/>
    <x v="29"/>
    <x v="1"/>
    <n v="312"/>
    <d v="2023-05-29T00:00:00"/>
    <s v="IS/102"/>
    <n v="4050"/>
    <n v="4050"/>
    <s v="-"/>
    <s v="Q1 2023"/>
    <x v="1"/>
    <x v="1"/>
  </r>
  <r>
    <x v="10"/>
    <x v="10"/>
    <x v="0"/>
    <x v="0"/>
    <n v="312"/>
    <d v="2023-05-31T00:00:00"/>
    <s v="KRL/23-24/18"/>
    <n v="476900"/>
    <n v="476900"/>
    <m/>
    <s v="Q1 2023"/>
    <x v="1"/>
    <x v="1"/>
  </r>
  <r>
    <x v="10"/>
    <x v="10"/>
    <x v="29"/>
    <x v="14"/>
    <n v="312"/>
    <d v="2023-05-29T00:00:00"/>
    <n v="74"/>
    <n v="19215"/>
    <n v="19215"/>
    <s v="Office Glass Frosted Work "/>
    <s v="Q1 2023"/>
    <x v="1"/>
    <x v="1"/>
  </r>
  <r>
    <x v="10"/>
    <x v="10"/>
    <x v="1"/>
    <x v="2"/>
    <n v="312"/>
    <d v="2023-05-26T00:00:00"/>
    <s v="MS/0101/23-24"/>
    <n v="60225"/>
    <n v="46004"/>
    <s v="-"/>
    <s v="Q1 2023"/>
    <x v="1"/>
    <x v="1"/>
  </r>
  <r>
    <x v="10"/>
    <x v="10"/>
    <x v="1"/>
    <x v="1"/>
    <n v="312"/>
    <d v="2023-05-03T00:00:00"/>
    <s v="MS/0082/23-24"/>
    <n v="76500"/>
    <n v="76500"/>
    <s v="Lanyard Printing"/>
    <s v="Q1 2023"/>
    <x v="1"/>
    <x v="1"/>
  </r>
  <r>
    <x v="10"/>
    <x v="10"/>
    <x v="1"/>
    <x v="1"/>
    <n v="312"/>
    <d v="2023-05-26T00:00:00"/>
    <s v="MS/0100/23-24"/>
    <n v="1520"/>
    <n v="1520"/>
    <s v="ID Card Printing"/>
    <s v="Q1 2023"/>
    <x v="1"/>
    <x v="1"/>
  </r>
  <r>
    <x v="10"/>
    <x v="10"/>
    <x v="1"/>
    <x v="1"/>
    <n v="312"/>
    <d v="2023-05-26T00:00:00"/>
    <s v="MS/0099/23-24"/>
    <n v="19820"/>
    <n v="20204.599999999999"/>
    <s v="-"/>
    <s v="Q1 2023"/>
    <x v="1"/>
    <x v="1"/>
  </r>
  <r>
    <x v="10"/>
    <x v="10"/>
    <x v="9"/>
    <x v="11"/>
    <n v="312"/>
    <d v="2023-05-31T00:00:00"/>
    <s v="MFMS/123/23-24"/>
    <n v="235227"/>
    <n v="235227"/>
    <m/>
    <s v="Q1 2023"/>
    <x v="1"/>
    <x v="1"/>
  </r>
  <r>
    <x v="10"/>
    <x v="10"/>
    <x v="29"/>
    <x v="19"/>
    <n v="316"/>
    <d v="2023-05-01T00:00:00"/>
    <s v="23-24/003"/>
    <n v="95088"/>
    <n v="95088"/>
    <s v="-"/>
    <s v="Q1 2023"/>
    <x v="1"/>
    <x v="1"/>
  </r>
  <r>
    <x v="10"/>
    <x v="10"/>
    <x v="29"/>
    <x v="10"/>
    <n v="312"/>
    <d v="2023-05-31T00:00:00"/>
    <s v="OOPL/2023-24/99"/>
    <n v="206326.51"/>
    <n v="206326.51"/>
    <m/>
    <s v="Q1 2023"/>
    <x v="1"/>
    <x v="1"/>
  </r>
  <r>
    <x v="10"/>
    <x v="10"/>
    <x v="29"/>
    <x v="29"/>
    <n v="312"/>
    <d v="2023-05-29T00:00:00"/>
    <s v="002324-000190"/>
    <n v="8222"/>
    <n v="8222"/>
    <s v="Kolkatta Local Cab Use"/>
    <s v="Q1 2023"/>
    <x v="1"/>
    <x v="1"/>
  </r>
  <r>
    <x v="10"/>
    <x v="10"/>
    <x v="2"/>
    <x v="3"/>
    <n v="312"/>
    <d v="2023-05-31T00:00:00"/>
    <n v="2"/>
    <n v="47591"/>
    <n v="47591"/>
    <s v="ONDIRECT Petty Cash Expenses"/>
    <s v="Q1 2023"/>
    <x v="1"/>
    <x v="1"/>
  </r>
  <r>
    <x v="10"/>
    <x v="10"/>
    <x v="10"/>
    <x v="1"/>
    <n v="312"/>
    <d v="2023-05-10T00:00:00"/>
    <s v="PSPLJ/722/23-24"/>
    <n v="720"/>
    <n v="720"/>
    <s v="Digital A3 Size Banner Printing"/>
    <s v="Q1 2023"/>
    <x v="1"/>
    <x v="1"/>
  </r>
  <r>
    <x v="10"/>
    <x v="10"/>
    <x v="11"/>
    <x v="16"/>
    <n v="312"/>
    <d v="2023-05-02T00:00:00"/>
    <s v="WTCB/2023000545"/>
    <n v="31622.5"/>
    <n v="31622.5"/>
    <s v="-"/>
    <s v="Q1 2023"/>
    <x v="1"/>
    <x v="1"/>
  </r>
  <r>
    <x v="10"/>
    <x v="10"/>
    <x v="11"/>
    <x v="16"/>
    <n v="316"/>
    <d v="2023-05-02T00:00:00"/>
    <s v="WTCB/2023000549"/>
    <n v="17333.75"/>
    <n v="17333.75"/>
    <s v="-"/>
    <s v="Q1 2023"/>
    <x v="1"/>
    <x v="1"/>
  </r>
  <r>
    <x v="10"/>
    <x v="10"/>
    <x v="11"/>
    <x v="16"/>
    <n v="315"/>
    <d v="2023-05-02T00:00:00"/>
    <s v="WTCB/2023000548"/>
    <n v="17351.25"/>
    <n v="17351.25"/>
    <s v="-"/>
    <s v="Q1 2023"/>
    <x v="1"/>
    <x v="1"/>
  </r>
  <r>
    <x v="10"/>
    <x v="10"/>
    <x v="11"/>
    <x v="16"/>
    <n v="314"/>
    <d v="2023-05-02T00:00:00"/>
    <s v="WTCB/2023000547"/>
    <n v="16248.75"/>
    <n v="16248.75"/>
    <s v="-"/>
    <s v="Q1 2023"/>
    <x v="1"/>
    <x v="1"/>
  </r>
  <r>
    <x v="10"/>
    <x v="10"/>
    <x v="11"/>
    <x v="16"/>
    <n v="311"/>
    <d v="2023-05-02T00:00:00"/>
    <s v="WTCB/2023000544"/>
    <n v="48868.75"/>
    <n v="48868.75"/>
    <s v="-"/>
    <s v="Q1 2023"/>
    <x v="1"/>
    <x v="1"/>
  </r>
  <r>
    <x v="10"/>
    <x v="10"/>
    <x v="11"/>
    <x v="12"/>
    <n v="613"/>
    <d v="2023-06-29T00:00:00"/>
    <s v="WTCB/2023001365"/>
    <n v="52568"/>
    <n v="52568"/>
    <m/>
    <s v="Q1 2023"/>
    <x v="1"/>
    <x v="1"/>
  </r>
  <r>
    <x v="10"/>
    <x v="10"/>
    <x v="11"/>
    <x v="12"/>
    <n v="309"/>
    <d v="2023-06-29T00:00:00"/>
    <s v="WTCB/2023001175"/>
    <n v="115190.45"/>
    <n v="115190.45"/>
    <m/>
    <s v="Q1 2023"/>
    <x v="1"/>
    <x v="1"/>
  </r>
  <r>
    <x v="10"/>
    <x v="10"/>
    <x v="11"/>
    <x v="12"/>
    <n v="311"/>
    <d v="2023-06-29T00:00:00"/>
    <s v="WTCB/2023001176"/>
    <n v="120090.42"/>
    <n v="120090.42"/>
    <m/>
    <s v="Q1 2023"/>
    <x v="1"/>
    <x v="1"/>
  </r>
  <r>
    <x v="10"/>
    <x v="10"/>
    <x v="11"/>
    <x v="12"/>
    <n v="312"/>
    <d v="2023-06-29T00:00:00"/>
    <s v="WTCB/2023001177"/>
    <n v="121359.69"/>
    <n v="121359.69"/>
    <m/>
    <s v="Q1 2023"/>
    <x v="1"/>
    <x v="1"/>
  </r>
  <r>
    <x v="10"/>
    <x v="10"/>
    <x v="11"/>
    <x v="12"/>
    <n v="313"/>
    <d v="2023-06-29T00:00:00"/>
    <s v="WTCB/2023001178"/>
    <n v="122896.51"/>
    <n v="122896.51"/>
    <m/>
    <s v="Q1 2023"/>
    <x v="1"/>
    <x v="1"/>
  </r>
  <r>
    <x v="10"/>
    <x v="10"/>
    <x v="11"/>
    <x v="13"/>
    <n v="309"/>
    <d v="2023-06-30T00:00:00"/>
    <s v="WTCB/2023001321"/>
    <n v="26019.95"/>
    <n v="26019.95"/>
    <m/>
    <s v="Q1 2023"/>
    <x v="1"/>
    <x v="1"/>
  </r>
  <r>
    <x v="10"/>
    <x v="10"/>
    <x v="11"/>
    <x v="13"/>
    <n v="311"/>
    <d v="2023-06-30T00:00:00"/>
    <s v="WTCB/2023001322"/>
    <n v="27278.69"/>
    <n v="27278.69"/>
    <m/>
    <s v="Q1 2023"/>
    <x v="1"/>
    <x v="1"/>
  </r>
  <r>
    <x v="10"/>
    <x v="10"/>
    <x v="11"/>
    <x v="13"/>
    <n v="312"/>
    <d v="2023-06-30T00:00:00"/>
    <s v="WTCB/2023001323"/>
    <n v="28237.86"/>
    <n v="28237.86"/>
    <m/>
    <s v="Q1 2023"/>
    <x v="1"/>
    <x v="1"/>
  </r>
  <r>
    <x v="10"/>
    <x v="10"/>
    <x v="11"/>
    <x v="13"/>
    <n v="313"/>
    <d v="2023-06-30T00:00:00"/>
    <s v="WTCB/2023001324"/>
    <n v="29660"/>
    <n v="29660"/>
    <m/>
    <s v="Q1 2023"/>
    <x v="1"/>
    <x v="1"/>
  </r>
  <r>
    <x v="10"/>
    <x v="10"/>
    <x v="11"/>
    <x v="12"/>
    <n v="314"/>
    <d v="2023-07-28T00:00:00"/>
    <s v="WTCB/2023001881"/>
    <n v="25017.78"/>
    <n v="25017.78"/>
    <m/>
    <s v="Q1 2023"/>
    <x v="1"/>
    <x v="1"/>
  </r>
  <r>
    <x v="10"/>
    <x v="10"/>
    <x v="11"/>
    <x v="12"/>
    <n v="315"/>
    <d v="2023-07-28T00:00:00"/>
    <s v="WTCB/2023001882"/>
    <n v="29890"/>
    <n v="29890"/>
    <m/>
    <s v="Q1 2023"/>
    <x v="1"/>
    <x v="1"/>
  </r>
  <r>
    <x v="10"/>
    <x v="10"/>
    <x v="11"/>
    <x v="12"/>
    <n v="316"/>
    <d v="2023-07-28T00:00:00"/>
    <s v="WTCB/2023001883"/>
    <n v="399.62"/>
    <n v="399.62"/>
    <m/>
    <s v="Q1 2023"/>
    <x v="1"/>
    <x v="1"/>
  </r>
  <r>
    <x v="10"/>
    <x v="10"/>
    <x v="11"/>
    <x v="13"/>
    <n v="314"/>
    <d v="2023-07-28T00:00:00"/>
    <s v="WTCB/2023001884"/>
    <n v="4530.33"/>
    <n v="4530.33"/>
    <m/>
    <s v="Q1 2023"/>
    <x v="1"/>
    <x v="1"/>
  </r>
  <r>
    <x v="10"/>
    <x v="10"/>
    <x v="11"/>
    <x v="13"/>
    <n v="315"/>
    <d v="2023-07-28T00:00:00"/>
    <s v="WTCB/2023001885"/>
    <n v="6659.73"/>
    <n v="6659.73"/>
    <m/>
    <s v="Q1 2023"/>
    <x v="1"/>
    <x v="1"/>
  </r>
  <r>
    <x v="10"/>
    <x v="10"/>
    <x v="11"/>
    <x v="13"/>
    <n v="316"/>
    <d v="2023-07-28T00:00:00"/>
    <s v="WTCB/2023001886"/>
    <n v="108.36"/>
    <n v="108.36"/>
    <m/>
    <s v="Q1 2023"/>
    <x v="1"/>
    <x v="1"/>
  </r>
  <r>
    <x v="10"/>
    <x v="10"/>
    <x v="29"/>
    <x v="22"/>
    <n v="309"/>
    <d v="2023-05-02T00:00:00"/>
    <s v="SBER/23-24/5"/>
    <n v="201840"/>
    <n v="201840"/>
    <s v="-"/>
    <s v="Q1 2023"/>
    <x v="1"/>
    <x v="1"/>
  </r>
  <r>
    <x v="10"/>
    <x v="10"/>
    <x v="29"/>
    <x v="29"/>
    <n v="312"/>
    <d v="2023-05-09T00:00:00"/>
    <s v="2023/2024/39"/>
    <n v="48000"/>
    <n v="48000"/>
    <s v="-"/>
    <s v="Q1 2023"/>
    <x v="1"/>
    <x v="1"/>
  </r>
  <r>
    <x v="10"/>
    <x v="10"/>
    <x v="3"/>
    <x v="4"/>
    <n v="312"/>
    <d v="2023-05-31T00:00:00"/>
    <s v="D/23-24GST-037"/>
    <n v="786715"/>
    <n v="786715"/>
    <m/>
    <s v="Q1 2023"/>
    <x v="1"/>
    <x v="1"/>
  </r>
  <r>
    <x v="10"/>
    <x v="10"/>
    <x v="29"/>
    <x v="14"/>
    <n v="312"/>
    <d v="2023-05-06T00:00:00"/>
    <s v="KMP-005/23-24"/>
    <n v="27825"/>
    <n v="27825"/>
    <s v="Vacuum Machine Purchase"/>
    <s v="Q1 2023"/>
    <x v="1"/>
    <x v="1"/>
  </r>
  <r>
    <x v="10"/>
    <x v="10"/>
    <x v="29"/>
    <x v="14"/>
    <n v="312"/>
    <d v="2023-05-03T00:00:00"/>
    <n v="1000"/>
    <n v="17490"/>
    <n v="17490"/>
    <s v="HR Waiting Area 3 Seater Sofa Leather Changing"/>
    <s v="Q1 2023"/>
    <x v="1"/>
    <x v="1"/>
  </r>
  <r>
    <x v="10"/>
    <x v="10"/>
    <x v="29"/>
    <x v="14"/>
    <n v="312"/>
    <d v="2023-05-23T00:00:00"/>
    <s v="A 222"/>
    <n v="4320"/>
    <n v="4320"/>
    <s v="Pull Push Purchase"/>
    <s v="Q1 2023"/>
    <x v="1"/>
    <x v="1"/>
  </r>
  <r>
    <x v="10"/>
    <x v="10"/>
    <x v="5"/>
    <x v="7"/>
    <n v="312"/>
    <d v="2023-05-31T00:00:00"/>
    <n v="1409"/>
    <n v="42560"/>
    <n v="42560"/>
    <m/>
    <s v="Q1 2023"/>
    <x v="1"/>
    <x v="1"/>
  </r>
  <r>
    <x v="10"/>
    <x v="10"/>
    <x v="29"/>
    <x v="5"/>
    <n v="312"/>
    <d v="2023-05-31T00:00:00"/>
    <s v="0418/23-24"/>
    <n v="32000"/>
    <n v="47040"/>
    <m/>
    <s v="Q1 2023"/>
    <x v="1"/>
    <x v="1"/>
  </r>
  <r>
    <x v="10"/>
    <x v="11"/>
    <x v="8"/>
    <x v="10"/>
    <n v="719"/>
    <d v="2023-05-31T00:00:00"/>
    <s v="GSF/23-24/47"/>
    <n v="37234"/>
    <n v="37234"/>
    <m/>
    <s v="Q1 2023"/>
    <x v="1"/>
    <x v="1"/>
  </r>
  <r>
    <x v="10"/>
    <x v="11"/>
    <x v="0"/>
    <x v="0"/>
    <n v="719"/>
    <d v="2023-05-31T00:00:00"/>
    <s v="KRL/23-24/16"/>
    <n v="9310"/>
    <n v="9310"/>
    <m/>
    <s v="Q1 2023"/>
    <x v="1"/>
    <x v="1"/>
  </r>
  <r>
    <x v="10"/>
    <x v="11"/>
    <x v="9"/>
    <x v="11"/>
    <n v="719"/>
    <d v="2023-05-31T00:00:00"/>
    <s v="MFMS/127/23-24"/>
    <n v="39846"/>
    <n v="39846"/>
    <m/>
    <s v="Q1 2023"/>
    <x v="1"/>
    <x v="1"/>
  </r>
  <r>
    <x v="10"/>
    <x v="11"/>
    <x v="22"/>
    <x v="3"/>
    <n v="719"/>
    <d v="2023-05-31T00:00:00"/>
    <n v="2"/>
    <n v="0"/>
    <n v="0"/>
    <m/>
    <s v="Q1 2023"/>
    <x v="1"/>
    <x v="1"/>
  </r>
  <r>
    <x v="10"/>
    <x v="11"/>
    <x v="11"/>
    <x v="16"/>
    <n v="719"/>
    <d v="2023-05-02T00:00:00"/>
    <s v="WTCB/2023000631"/>
    <n v="16249"/>
    <n v="16249"/>
    <m/>
    <s v="Q1 2023"/>
    <x v="1"/>
    <x v="1"/>
  </r>
  <r>
    <x v="10"/>
    <x v="11"/>
    <x v="11"/>
    <x v="12"/>
    <n v="719"/>
    <d v="2023-06-29T00:00:00"/>
    <s v="WTCB/2023001241"/>
    <n v="71732"/>
    <n v="71732"/>
    <m/>
    <s v="Q1 2023"/>
    <x v="1"/>
    <x v="1"/>
  </r>
  <r>
    <x v="10"/>
    <x v="11"/>
    <x v="11"/>
    <x v="13"/>
    <n v="719"/>
    <d v="2023-06-30T00:00:00"/>
    <s v="WTCB/2023001386"/>
    <n v="16473"/>
    <n v="16473"/>
    <m/>
    <s v="Q1 2023"/>
    <x v="1"/>
    <x v="1"/>
  </r>
  <r>
    <x v="10"/>
    <x v="11"/>
    <x v="29"/>
    <x v="29"/>
    <n v="719"/>
    <d v="2023-05-09T00:00:00"/>
    <s v="2023/2024/43"/>
    <n v="6000"/>
    <n v="6000"/>
    <s v="Pest Control AMC"/>
    <s v="Q1 2023"/>
    <x v="1"/>
    <x v="1"/>
  </r>
  <r>
    <x v="10"/>
    <x v="11"/>
    <x v="3"/>
    <x v="4"/>
    <n v="719"/>
    <d v="2023-05-31T00:00:00"/>
    <s v="D/23-24GST-036"/>
    <n v="23915"/>
    <n v="23915"/>
    <m/>
    <s v="Q1 2023"/>
    <x v="1"/>
    <x v="1"/>
  </r>
  <r>
    <x v="10"/>
    <x v="11"/>
    <x v="5"/>
    <x v="7"/>
    <n v="719"/>
    <d v="2023-05-31T00:00:00"/>
    <n v="1410"/>
    <n v="2415"/>
    <n v="2415"/>
    <m/>
    <s v="Q1 2023"/>
    <x v="1"/>
    <x v="1"/>
  </r>
  <r>
    <x v="10"/>
    <x v="11"/>
    <x v="29"/>
    <x v="19"/>
    <n v="719"/>
    <d v="2023-05-01T00:00:00"/>
    <s v="TSG-Rental-02"/>
    <n v="130000"/>
    <n v="130000"/>
    <m/>
    <s v="Q1 2023"/>
    <x v="1"/>
    <x v="1"/>
  </r>
  <r>
    <x v="10"/>
    <x v="12"/>
    <x v="29"/>
    <x v="19"/>
    <n v="319"/>
    <d v="2023-05-04T00:00:00"/>
    <s v="O-05/23-24"/>
    <n v="148560"/>
    <n v="148560"/>
    <m/>
    <s v="Q1 2023"/>
    <x v="1"/>
    <x v="1"/>
  </r>
  <r>
    <x v="10"/>
    <x v="12"/>
    <x v="29"/>
    <x v="9"/>
    <n v="312"/>
    <d v="2023-06-09T00:00:00"/>
    <s v="BM24271003825260"/>
    <n v="6196"/>
    <n v="6196"/>
    <m/>
    <s v="Q1 2023"/>
    <x v="1"/>
    <x v="1"/>
  </r>
  <r>
    <x v="10"/>
    <x v="12"/>
    <x v="12"/>
    <x v="10"/>
    <n v="312"/>
    <d v="2023-05-31T00:00:00"/>
    <s v="GSF/23-24/49"/>
    <n v="102974"/>
    <n v="102974"/>
    <m/>
    <s v="Q1 2023"/>
    <x v="1"/>
    <x v="1"/>
  </r>
  <r>
    <x v="10"/>
    <x v="12"/>
    <x v="29"/>
    <x v="14"/>
    <n v="312"/>
    <d v="2023-05-22T00:00:00"/>
    <s v="J449/3"/>
    <n v="1703"/>
    <n v="1703"/>
    <m/>
    <s v="Q1 2023"/>
    <x v="1"/>
    <x v="1"/>
  </r>
  <r>
    <x v="10"/>
    <x v="12"/>
    <x v="0"/>
    <x v="0"/>
    <n v="312"/>
    <d v="2023-05-31T00:00:00"/>
    <s v="KRL/23-24/12"/>
    <n v="2076"/>
    <n v="2076"/>
    <m/>
    <s v="Q1 2023"/>
    <x v="1"/>
    <x v="1"/>
  </r>
  <r>
    <x v="10"/>
    <x v="12"/>
    <x v="0"/>
    <x v="0"/>
    <n v="312"/>
    <d v="2023-05-31T00:00:00"/>
    <s v="KRL/23-24/13"/>
    <n v="75525"/>
    <n v="75525"/>
    <m/>
    <s v="Q1 2023"/>
    <x v="1"/>
    <x v="1"/>
  </r>
  <r>
    <x v="10"/>
    <x v="12"/>
    <x v="29"/>
    <x v="26"/>
    <n v="312"/>
    <d v="2023-05-23T00:00:00"/>
    <s v=" 000002014352531'"/>
    <n v="1160"/>
    <n v="1160"/>
    <s v="MSEB Lodha Belmondo"/>
    <s v="Q1 2023"/>
    <x v="1"/>
    <x v="1"/>
  </r>
  <r>
    <x v="10"/>
    <x v="12"/>
    <x v="29"/>
    <x v="29"/>
    <n v="312"/>
    <d v="2023-06-04T00:00:00"/>
    <s v="WDCMH2335720318'"/>
    <n v="1108"/>
    <n v="1108"/>
    <s v="Lodha Belmondo WIFI"/>
    <s v="Q1 2023"/>
    <x v="1"/>
    <x v="1"/>
  </r>
  <r>
    <x v="10"/>
    <x v="12"/>
    <x v="1"/>
    <x v="1"/>
    <n v="312"/>
    <d v="2023-05-26T00:00:00"/>
    <s v="MS/0102/23-24"/>
    <n v="240"/>
    <n v="240"/>
    <s v="ID CARD PRINTING"/>
    <s v="Q1 2023"/>
    <x v="1"/>
    <x v="1"/>
  </r>
  <r>
    <x v="10"/>
    <x v="12"/>
    <x v="9"/>
    <x v="11"/>
    <n v="319"/>
    <d v="2023-05-31T00:00:00"/>
    <s v="MFMS/122/23-24"/>
    <n v="42990"/>
    <n v="42990"/>
    <m/>
    <s v="Q1 2023"/>
    <x v="1"/>
    <x v="1"/>
  </r>
  <r>
    <x v="10"/>
    <x v="12"/>
    <x v="22"/>
    <x v="3"/>
    <n v="312"/>
    <d v="2023-05-31T00:00:00"/>
    <n v="2"/>
    <n v="0"/>
    <n v="0"/>
    <s v="XDBS Petty Cash Expenses"/>
    <s v="Q1 2023"/>
    <x v="1"/>
    <x v="1"/>
  </r>
  <r>
    <x v="10"/>
    <x v="12"/>
    <x v="11"/>
    <x v="16"/>
    <n v="317"/>
    <d v="2023-05-02T00:00:00"/>
    <s v="WTCB/2023000550"/>
    <n v="17333.75"/>
    <n v="17333.75"/>
    <m/>
    <s v="Q1 2023"/>
    <x v="1"/>
    <x v="1"/>
  </r>
  <r>
    <x v="10"/>
    <x v="12"/>
    <x v="11"/>
    <x v="16"/>
    <n v="318"/>
    <d v="2023-05-02T00:00:00"/>
    <s v="WTCB/2023000551"/>
    <n v="17351.25"/>
    <n v="17351.25"/>
    <m/>
    <s v="Q1 2023"/>
    <x v="1"/>
    <x v="1"/>
  </r>
  <r>
    <x v="10"/>
    <x v="12"/>
    <x v="11"/>
    <x v="16"/>
    <n v="319"/>
    <d v="2023-05-02T00:00:00"/>
    <s v="WTCB/2023000552"/>
    <n v="16249"/>
    <n v="16249"/>
    <m/>
    <s v="Q1 2023"/>
    <x v="1"/>
    <x v="1"/>
  </r>
  <r>
    <x v="10"/>
    <x v="12"/>
    <x v="11"/>
    <x v="12"/>
    <n v="317"/>
    <d v="2023-06-29T00:00:00"/>
    <s v="WTCB/2023001182"/>
    <n v="98132"/>
    <n v="98132"/>
    <m/>
    <s v="Q1 2023"/>
    <x v="1"/>
    <x v="1"/>
  </r>
  <r>
    <x v="10"/>
    <x v="12"/>
    <x v="11"/>
    <x v="12"/>
    <n v="318"/>
    <d v="2023-06-29T00:00:00"/>
    <s v="WTCB/2023001183"/>
    <n v="124307"/>
    <n v="124307"/>
    <m/>
    <s v="Q1 2023"/>
    <x v="1"/>
    <x v="1"/>
  </r>
  <r>
    <x v="10"/>
    <x v="12"/>
    <x v="11"/>
    <x v="12"/>
    <n v="319"/>
    <d v="2023-06-29T00:00:00"/>
    <s v="WTCB/2023001184"/>
    <n v="129597"/>
    <n v="129597"/>
    <m/>
    <s v="Q1 2023"/>
    <x v="1"/>
    <x v="1"/>
  </r>
  <r>
    <x v="10"/>
    <x v="12"/>
    <x v="11"/>
    <x v="13"/>
    <n v="317"/>
    <d v="2023-06-30T00:00:00"/>
    <s v="WTCB/2023001328"/>
    <n v="18748"/>
    <n v="18748"/>
    <m/>
    <s v="Q1 2023"/>
    <x v="1"/>
    <x v="1"/>
  </r>
  <r>
    <x v="10"/>
    <x v="12"/>
    <x v="11"/>
    <x v="13"/>
    <n v="318"/>
    <d v="2023-06-30T00:00:00"/>
    <s v="WTCB/2023001329"/>
    <n v="30185"/>
    <n v="30185"/>
    <m/>
    <s v="Q1 2023"/>
    <x v="1"/>
    <x v="1"/>
  </r>
  <r>
    <x v="10"/>
    <x v="12"/>
    <x v="11"/>
    <x v="13"/>
    <n v="319"/>
    <d v="2023-06-30T00:00:00"/>
    <s v="WTCB/2023001330"/>
    <n v="30805"/>
    <n v="30805"/>
    <m/>
    <s v="Q1 2023"/>
    <x v="1"/>
    <x v="1"/>
  </r>
  <r>
    <x v="10"/>
    <x v="12"/>
    <x v="29"/>
    <x v="19"/>
    <n v="317"/>
    <d v="2023-05-02T00:00:00"/>
    <n v="2"/>
    <n v="85579"/>
    <n v="85579"/>
    <m/>
    <s v="Q1 2023"/>
    <x v="1"/>
    <x v="1"/>
  </r>
  <r>
    <x v="10"/>
    <x v="12"/>
    <x v="29"/>
    <x v="19"/>
    <n v="317"/>
    <d v="2023-05-02T00:00:00"/>
    <n v="2"/>
    <n v="57053"/>
    <n v="57053"/>
    <m/>
    <s v="Q1 2023"/>
    <x v="1"/>
    <x v="1"/>
  </r>
  <r>
    <x v="10"/>
    <x v="12"/>
    <x v="29"/>
    <x v="19"/>
    <n v="318"/>
    <d v="2023-05-04T00:00:00"/>
    <s v="R-11/23-24"/>
    <n v="158640"/>
    <n v="158640"/>
    <m/>
    <s v="Q1 2023"/>
    <x v="1"/>
    <x v="1"/>
  </r>
  <r>
    <x v="10"/>
    <x v="12"/>
    <x v="3"/>
    <x v="4"/>
    <n v="319"/>
    <d v="2023-05-31T00:00:00"/>
    <s v="D/23-24GST-038"/>
    <n v="156485"/>
    <n v="156485"/>
    <m/>
    <s v="Q1 2023"/>
    <x v="1"/>
    <x v="1"/>
  </r>
  <r>
    <x v="10"/>
    <x v="12"/>
    <x v="29"/>
    <x v="9"/>
    <n v="312"/>
    <d v="2023-06-01T00:00:00"/>
    <n v="2"/>
    <n v="12271"/>
    <n v="12271"/>
    <m/>
    <s v="Q1 2023"/>
    <x v="1"/>
    <x v="1"/>
  </r>
  <r>
    <x v="10"/>
    <x v="12"/>
    <x v="29"/>
    <x v="27"/>
    <n v="312"/>
    <d v="2023-05-23T00:00:00"/>
    <n v="1207690"/>
    <n v="88"/>
    <n v="88"/>
    <s v="Waterfrount Gas Guesthouse"/>
    <s v="Q1 2023"/>
    <x v="1"/>
    <x v="1"/>
  </r>
  <r>
    <x v="10"/>
    <x v="12"/>
    <x v="29"/>
    <x v="26"/>
    <n v="312"/>
    <d v="2023-06-01T00:00:00"/>
    <s v=" 000002026526162'"/>
    <n v="6760"/>
    <n v="6760"/>
    <s v="Waterfrount Guesthouse MSEB"/>
    <s v="Q1 2023"/>
    <x v="1"/>
    <x v="1"/>
  </r>
  <r>
    <x v="10"/>
    <x v="12"/>
    <x v="32"/>
    <x v="29"/>
    <n v="312"/>
    <d v="2023-05-24T00:00:00"/>
    <s v="HT2427I001337301"/>
    <n v="706.82"/>
    <n v="706.82"/>
    <s v="Waterfrount Guesthouse WIFI"/>
    <s v="Q1 2023"/>
    <x v="1"/>
    <x v="1"/>
  </r>
  <r>
    <x v="11"/>
    <x v="5"/>
    <x v="0"/>
    <x v="0"/>
    <n v="0"/>
    <d v="2023-05-31T00:00:00"/>
    <s v="KRL/23-24-19"/>
    <n v="475"/>
    <n v="475"/>
    <m/>
    <s v="Q1 2023"/>
    <x v="1"/>
    <x v="1"/>
  </r>
  <r>
    <x v="11"/>
    <x v="5"/>
    <x v="1"/>
    <x v="1"/>
    <n v="0"/>
    <d v="2023-05-26T00:00:00"/>
    <s v="MS/0105/23-24"/>
    <n v="620"/>
    <n v="620"/>
    <m/>
    <s v="Q1 2023"/>
    <x v="1"/>
    <x v="1"/>
  </r>
  <r>
    <x v="11"/>
    <x v="5"/>
    <x v="3"/>
    <x v="4"/>
    <n v="0"/>
    <d v="2023-05-31T00:00:00"/>
    <s v="D/23-24GST-041"/>
    <n v="2240"/>
    <n v="2240"/>
    <m/>
    <s v="Q1 2023"/>
    <x v="1"/>
    <x v="1"/>
  </r>
  <r>
    <x v="12"/>
    <x v="0"/>
    <x v="29"/>
    <x v="29"/>
    <n v="0"/>
    <d v="2023-06-24T00:00:00"/>
    <n v="2723106933"/>
    <n v="150420"/>
    <n v="150420"/>
    <s v="Villa One AC AMC"/>
    <s v="Q1 2023"/>
    <x v="1"/>
    <x v="1"/>
  </r>
  <r>
    <x v="12"/>
    <x v="0"/>
    <x v="29"/>
    <x v="14"/>
    <n v="0"/>
    <d v="2023-06-10T00:00:00"/>
    <n v="86"/>
    <n v="10509"/>
    <n v="10509"/>
    <s v="Syska LED For Office "/>
    <s v="Q1 2023"/>
    <x v="1"/>
    <x v="1"/>
  </r>
  <r>
    <x v="12"/>
    <x v="0"/>
    <x v="0"/>
    <x v="0"/>
    <n v="0"/>
    <d v="2023-06-30T00:00:00"/>
    <s v="KRL/23-24/30"/>
    <n v="3800"/>
    <n v="3800"/>
    <m/>
    <s v="Q1 2023"/>
    <x v="1"/>
    <x v="1"/>
  </r>
  <r>
    <x v="12"/>
    <x v="0"/>
    <x v="1"/>
    <x v="1"/>
    <n v="0"/>
    <d v="2023-06-28T00:00:00"/>
    <s v="MS/0187/23-24"/>
    <n v="985"/>
    <n v="985"/>
    <m/>
    <s v="Q1 2023"/>
    <x v="1"/>
    <x v="1"/>
  </r>
  <r>
    <x v="12"/>
    <x v="0"/>
    <x v="1"/>
    <x v="2"/>
    <n v="0"/>
    <d v="2023-06-28T00:00:00"/>
    <s v="MS/0188/23-24"/>
    <n v="13145"/>
    <n v="13145"/>
    <m/>
    <s v="Q1 2023"/>
    <x v="1"/>
    <x v="1"/>
  </r>
  <r>
    <x v="12"/>
    <x v="0"/>
    <x v="2"/>
    <x v="3"/>
    <n v="0"/>
    <d v="2023-06-30T00:00:00"/>
    <n v="3"/>
    <n v="870"/>
    <n v="870"/>
    <s v="Anand Finhouse Petty Cash Expenses"/>
    <s v="Q1 2023"/>
    <x v="1"/>
    <x v="1"/>
  </r>
  <r>
    <x v="12"/>
    <x v="0"/>
    <x v="3"/>
    <x v="4"/>
    <n v="0"/>
    <d v="2023-06-30T00:00:00"/>
    <s v="D/ 23-24GST-073"/>
    <n v="9830"/>
    <n v="9830"/>
    <m/>
    <s v="Q1 2023"/>
    <x v="1"/>
    <x v="1"/>
  </r>
  <r>
    <x v="12"/>
    <x v="0"/>
    <x v="29"/>
    <x v="20"/>
    <n v="0"/>
    <d v="2023-06-26T00:00:00"/>
    <n v="268"/>
    <n v="2700"/>
    <n v="2700"/>
    <m/>
    <s v="Q1 2023"/>
    <x v="1"/>
    <x v="1"/>
  </r>
  <r>
    <x v="12"/>
    <x v="0"/>
    <x v="29"/>
    <x v="5"/>
    <n v="0"/>
    <d v="2023-06-26T00:00:00"/>
    <n v="267"/>
    <n v="1798.48"/>
    <n v="1798.48"/>
    <m/>
    <s v="Q1 2023"/>
    <x v="1"/>
    <x v="1"/>
  </r>
  <r>
    <x v="12"/>
    <x v="0"/>
    <x v="5"/>
    <x v="7"/>
    <n v="0"/>
    <d v="2023-06-30T00:00:00"/>
    <n v="1428"/>
    <n v="1190"/>
    <n v="1190"/>
    <m/>
    <s v="Q1 2023"/>
    <x v="1"/>
    <x v="1"/>
  </r>
  <r>
    <x v="12"/>
    <x v="0"/>
    <x v="6"/>
    <x v="12"/>
    <n v="0"/>
    <d v="2023-07-05T00:00:00"/>
    <s v="000002060331643'"/>
    <n v="114050"/>
    <n v="114050"/>
    <s v="Villa One MSEB"/>
    <s v="Q1 2023"/>
    <x v="1"/>
    <x v="1"/>
  </r>
  <r>
    <x v="12"/>
    <x v="1"/>
    <x v="7"/>
    <x v="9"/>
    <n v="102"/>
    <d v="2023-07-09T00:00:00"/>
    <s v="BM24271005538052"/>
    <n v="824"/>
    <n v="824"/>
    <m/>
    <s v="Q1 2023"/>
    <x v="1"/>
    <x v="1"/>
  </r>
  <r>
    <x v="12"/>
    <x v="1"/>
    <x v="29"/>
    <x v="19"/>
    <n v="102"/>
    <d v="2023-06-01T00:00:00"/>
    <n v="20230603001"/>
    <n v="206388"/>
    <n v="206388"/>
    <m/>
    <s v="Q1 2023"/>
    <x v="1"/>
    <x v="1"/>
  </r>
  <r>
    <x v="12"/>
    <x v="1"/>
    <x v="8"/>
    <x v="10"/>
    <n v="102"/>
    <d v="2023-06-30T00:00:00"/>
    <s v="GSF/23-24/69"/>
    <n v="37936"/>
    <n v="37936"/>
    <m/>
    <s v="Q1 2023"/>
    <x v="1"/>
    <x v="1"/>
  </r>
  <r>
    <x v="12"/>
    <x v="1"/>
    <x v="0"/>
    <x v="0"/>
    <n v="102"/>
    <d v="2023-06-30T00:00:00"/>
    <s v="KRL/23-24/26"/>
    <n v="7420"/>
    <n v="7420"/>
    <m/>
    <s v="Q1 2023"/>
    <x v="1"/>
    <x v="1"/>
  </r>
  <r>
    <x v="12"/>
    <x v="1"/>
    <x v="9"/>
    <x v="11"/>
    <n v="102"/>
    <d v="2023-06-30T00:00:00"/>
    <s v="MFMS/217/23-24"/>
    <n v="61658"/>
    <n v="61658"/>
    <m/>
    <s v="Q1 2023"/>
    <x v="1"/>
    <x v="1"/>
  </r>
  <r>
    <x v="12"/>
    <x v="1"/>
    <x v="2"/>
    <x v="3"/>
    <n v="102"/>
    <d v="2023-06-30T00:00:00"/>
    <n v="3"/>
    <n v="130"/>
    <n v="130"/>
    <m/>
    <s v="Q1 2023"/>
    <x v="1"/>
    <x v="1"/>
  </r>
  <r>
    <x v="12"/>
    <x v="1"/>
    <x v="11"/>
    <x v="16"/>
    <n v="102"/>
    <d v="2023-06-03T00:00:00"/>
    <s v="WTCB/2023000964"/>
    <n v="19110"/>
    <n v="19110"/>
    <m/>
    <s v="Q1 2023"/>
    <x v="1"/>
    <x v="1"/>
  </r>
  <r>
    <x v="12"/>
    <x v="1"/>
    <x v="11"/>
    <x v="12"/>
    <n v="102"/>
    <d v="2023-07-20T00:00:00"/>
    <s v="WTCB/2023001601"/>
    <n v="46503"/>
    <n v="46503"/>
    <m/>
    <s v="Q1 2023"/>
    <x v="1"/>
    <x v="1"/>
  </r>
  <r>
    <x v="12"/>
    <x v="1"/>
    <x v="11"/>
    <x v="13"/>
    <n v="102"/>
    <d v="2023-07-21T00:00:00"/>
    <s v="WTCB/2023001745"/>
    <n v="9352.66"/>
    <n v="9352.66"/>
    <m/>
    <s v="Q1 2023"/>
    <x v="1"/>
    <x v="1"/>
  </r>
  <r>
    <x v="12"/>
    <x v="1"/>
    <x v="3"/>
    <x v="4"/>
    <n v="102"/>
    <d v="2023-06-30T00:00:00"/>
    <s v="D/23-24GST-070"/>
    <n v="16550"/>
    <n v="16550"/>
    <m/>
    <s v="Q1 2023"/>
    <x v="1"/>
    <x v="1"/>
  </r>
  <r>
    <x v="12"/>
    <x v="1"/>
    <x v="5"/>
    <x v="7"/>
    <n v="102"/>
    <d v="2023-06-30T00:00:00"/>
    <n v="1427"/>
    <n v="1155"/>
    <n v="1155"/>
    <m/>
    <s v="Q1 2023"/>
    <x v="1"/>
    <x v="1"/>
  </r>
  <r>
    <x v="12"/>
    <x v="2"/>
    <x v="12"/>
    <x v="10"/>
    <n v="0"/>
    <d v="2023-06-30T00:00:00"/>
    <s v="GSF/23-24/65"/>
    <n v="19466.55"/>
    <n v="19466.55"/>
    <m/>
    <s v="Q1 2023"/>
    <x v="1"/>
    <x v="1"/>
  </r>
  <r>
    <x v="12"/>
    <x v="2"/>
    <x v="1"/>
    <x v="1"/>
    <n v="0"/>
    <d v="2023-06-28T00:00:00"/>
    <s v="MS/0191/23-24"/>
    <n v="2670"/>
    <n v="2670"/>
    <m/>
    <s v="Q1 2023"/>
    <x v="1"/>
    <x v="1"/>
  </r>
  <r>
    <x v="12"/>
    <x v="2"/>
    <x v="1"/>
    <x v="2"/>
    <n v="0"/>
    <d v="2023-06-28T00:00:00"/>
    <s v="MS/0192/23-24"/>
    <n v="5140"/>
    <n v="5140"/>
    <m/>
    <s v="Q1 2023"/>
    <x v="1"/>
    <x v="1"/>
  </r>
  <r>
    <x v="12"/>
    <x v="3"/>
    <x v="12"/>
    <x v="10"/>
    <n v="0"/>
    <d v="2023-06-30T00:00:00"/>
    <s v="GSF/23-24/67"/>
    <n v="35590.65"/>
    <n v="35590.65"/>
    <m/>
    <s v="Q1 2023"/>
    <x v="1"/>
    <x v="1"/>
  </r>
  <r>
    <x v="12"/>
    <x v="3"/>
    <x v="13"/>
    <x v="11"/>
    <n v="0"/>
    <d v="2023-06-30T00:00:00"/>
    <s v="3006 2023-KINGS-HK"/>
    <n v="51922.33"/>
    <n v="51922.33"/>
    <m/>
    <s v="Q1 2023"/>
    <x v="1"/>
    <x v="1"/>
  </r>
  <r>
    <x v="12"/>
    <x v="4"/>
    <x v="0"/>
    <x v="0"/>
    <n v="0"/>
    <d v="2023-06-30T00:00:00"/>
    <s v="KRL/23-24/27"/>
    <n v="2090"/>
    <n v="2090"/>
    <m/>
    <s v="Q1 2023"/>
    <x v="1"/>
    <x v="1"/>
  </r>
  <r>
    <x v="12"/>
    <x v="4"/>
    <x v="10"/>
    <x v="1"/>
    <n v="0"/>
    <d v="2023-06-23T00:00:00"/>
    <s v="PSPLJ/1603/23-24"/>
    <n v="1620"/>
    <n v="1620"/>
    <m/>
    <s v="Q1 2023"/>
    <x v="1"/>
    <x v="1"/>
  </r>
  <r>
    <x v="12"/>
    <x v="4"/>
    <x v="3"/>
    <x v="4"/>
    <n v="0"/>
    <d v="2023-06-30T00:00:00"/>
    <s v="D/ 22-23GST-078"/>
    <n v="14740"/>
    <n v="14740"/>
    <m/>
    <s v="Q1 2023"/>
    <x v="1"/>
    <x v="1"/>
  </r>
  <r>
    <x v="12"/>
    <x v="6"/>
    <x v="29"/>
    <x v="14"/>
    <s v="A02"/>
    <d v="2023-06-02T00:00:00"/>
    <n v="257"/>
    <n v="4799"/>
    <n v="4799"/>
    <s v="Cafeteria Mirror"/>
    <s v="Q1 2023"/>
    <x v="1"/>
    <x v="1"/>
  </r>
  <r>
    <x v="12"/>
    <x v="6"/>
    <x v="29"/>
    <x v="14"/>
    <s v="A02"/>
    <d v="2023-06-07T00:00:00"/>
    <n v="118"/>
    <n v="15000"/>
    <n v="15000"/>
    <s v="Conference room table Melamine "/>
    <s v="Q1 2023"/>
    <x v="1"/>
    <x v="1"/>
  </r>
  <r>
    <x v="12"/>
    <x v="6"/>
    <x v="29"/>
    <x v="14"/>
    <s v="A02"/>
    <d v="2023-06-01T00:00:00"/>
    <s v="05/2023-24"/>
    <n v="80000"/>
    <n v="80000"/>
    <s v="Conference room Renovation"/>
    <s v="Q1 2023"/>
    <x v="1"/>
    <x v="1"/>
  </r>
  <r>
    <x v="12"/>
    <x v="6"/>
    <x v="29"/>
    <x v="14"/>
    <s v="A02"/>
    <d v="2023-06-12T00:00:00"/>
    <n v="87"/>
    <n v="6000"/>
    <n v="6000"/>
    <s v="Cable "/>
    <s v="Q1 2023"/>
    <x v="1"/>
    <x v="1"/>
  </r>
  <r>
    <x v="12"/>
    <x v="6"/>
    <x v="12"/>
    <x v="10"/>
    <s v="A02"/>
    <d v="2023-06-30T00:00:00"/>
    <s v="GSF/23-24/73"/>
    <n v="72226.039999999994"/>
    <n v="72226.039999999994"/>
    <s v="-"/>
    <s v="Q1 2023"/>
    <x v="1"/>
    <x v="1"/>
  </r>
  <r>
    <x v="12"/>
    <x v="6"/>
    <x v="29"/>
    <x v="1"/>
    <s v="A02"/>
    <d v="2023-06-16T00:00:00"/>
    <s v="IS/132"/>
    <n v="700"/>
    <n v="700"/>
    <s v="-"/>
    <s v="Q1 2023"/>
    <x v="1"/>
    <x v="1"/>
  </r>
  <r>
    <x v="12"/>
    <x v="6"/>
    <x v="29"/>
    <x v="1"/>
    <s v="A02"/>
    <d v="2023-06-30T00:00:00"/>
    <s v="IS/161"/>
    <n v="700"/>
    <n v="700"/>
    <s v="-"/>
    <s v="Q1 2023"/>
    <x v="1"/>
    <x v="1"/>
  </r>
  <r>
    <x v="12"/>
    <x v="6"/>
    <x v="1"/>
    <x v="2"/>
    <s v="A02"/>
    <d v="2023-06-28T00:00:00"/>
    <s v="MS/0185/23-24"/>
    <n v="39876"/>
    <n v="42591.5"/>
    <s v="-"/>
    <s v="Q1 2023"/>
    <x v="1"/>
    <x v="1"/>
  </r>
  <r>
    <x v="12"/>
    <x v="6"/>
    <x v="1"/>
    <x v="1"/>
    <s v="A02"/>
    <d v="2023-06-28T00:00:00"/>
    <s v="MS/0184/23-24"/>
    <n v="2409"/>
    <n v="8946.6"/>
    <s v="-"/>
    <s v="Q1 2023"/>
    <x v="1"/>
    <x v="1"/>
  </r>
  <r>
    <x v="12"/>
    <x v="6"/>
    <x v="9"/>
    <x v="11"/>
    <s v="A02"/>
    <d v="2023-06-30T00:00:00"/>
    <s v="MFMS/216/23-24"/>
    <n v="201155"/>
    <n v="201155"/>
    <s v="-"/>
    <s v="Q1 2023"/>
    <x v="1"/>
    <x v="1"/>
  </r>
  <r>
    <x v="12"/>
    <x v="6"/>
    <x v="29"/>
    <x v="10"/>
    <s v="A02"/>
    <d v="2023-06-30T00:00:00"/>
    <s v="OOPl /2023-24/179"/>
    <n v="172887.39"/>
    <n v="172887.39"/>
    <s v="-"/>
    <s v="Q1 2023"/>
    <x v="1"/>
    <x v="1"/>
  </r>
  <r>
    <x v="12"/>
    <x v="6"/>
    <x v="2"/>
    <x v="3"/>
    <s v="A02"/>
    <d v="2023-06-30T00:00:00"/>
    <n v="3"/>
    <n v="3210"/>
    <n v="3210"/>
    <s v="KOS Petty Cash Expenses"/>
    <s v="Q1 2023"/>
    <x v="1"/>
    <x v="1"/>
  </r>
  <r>
    <x v="12"/>
    <x v="6"/>
    <x v="10"/>
    <x v="1"/>
    <s v="A02"/>
    <d v="2023-06-14T00:00:00"/>
    <s v="PSPLJ/1330/23-24"/>
    <n v="120"/>
    <n v="120"/>
    <s v="PRINT"/>
    <s v="Q1 2023"/>
    <x v="1"/>
    <x v="1"/>
  </r>
  <r>
    <x v="12"/>
    <x v="6"/>
    <x v="10"/>
    <x v="1"/>
    <s v="A02"/>
    <d v="2023-06-15T00:00:00"/>
    <s v="PSPLJ/1429/23-24"/>
    <n v="17820"/>
    <n v="17820"/>
    <s v="Conference room Wall Branding"/>
    <s v="Q1 2023"/>
    <x v="1"/>
    <x v="1"/>
  </r>
  <r>
    <x v="12"/>
    <x v="6"/>
    <x v="29"/>
    <x v="14"/>
    <s v="A02"/>
    <d v="2023-06-01T00:00:00"/>
    <n v="458"/>
    <n v="25000"/>
    <n v="25000"/>
    <s v="Cafetria Tiles work"/>
    <s v="Q1 2023"/>
    <x v="1"/>
    <x v="1"/>
  </r>
  <r>
    <x v="12"/>
    <x v="6"/>
    <x v="23"/>
    <x v="16"/>
    <s v="A02"/>
    <d v="2023-06-02T00:00:00"/>
    <s v="BM/JUN23/03"/>
    <n v="184998"/>
    <n v="184998"/>
    <s v="-"/>
    <s v="Q1 2023"/>
    <x v="1"/>
    <x v="1"/>
  </r>
  <r>
    <x v="12"/>
    <x v="6"/>
    <x v="23"/>
    <x v="12"/>
    <s v="A02"/>
    <d v="2023-07-11T00:00:00"/>
    <s v="EC/23/047"/>
    <n v="690003"/>
    <n v="690003"/>
    <n v="0"/>
    <s v="Q1 2023"/>
    <x v="1"/>
    <x v="1"/>
  </r>
  <r>
    <x v="12"/>
    <x v="6"/>
    <x v="23"/>
    <x v="7"/>
    <s v="A02"/>
    <d v="2023-07-12T00:00:00"/>
    <s v="WR/23-24/003"/>
    <n v="70006"/>
    <n v="70006"/>
    <s v="-"/>
    <s v="Q1 2023"/>
    <x v="1"/>
    <x v="1"/>
  </r>
  <r>
    <x v="12"/>
    <x v="6"/>
    <x v="29"/>
    <x v="14"/>
    <s v="A02"/>
    <d v="2023-06-15T00:00:00"/>
    <n v="1010"/>
    <n v="5500"/>
    <n v="5500"/>
    <s v="Reception wall Demolition"/>
    <s v="Q1 2023"/>
    <x v="1"/>
    <x v="1"/>
  </r>
  <r>
    <x v="12"/>
    <x v="6"/>
    <x v="29"/>
    <x v="14"/>
    <s v="A02"/>
    <d v="2023-06-06T00:00:00"/>
    <s v="SRAT/23-24/223"/>
    <n v="118000"/>
    <n v="118000"/>
    <s v="Cooler "/>
    <s v="Q1 2023"/>
    <x v="1"/>
    <x v="1"/>
  </r>
  <r>
    <x v="12"/>
    <x v="6"/>
    <x v="29"/>
    <x v="14"/>
    <s v="A02"/>
    <d v="2023-06-14T00:00:00"/>
    <n v="36"/>
    <n v="58500"/>
    <n v="58500"/>
    <s v="Conference Chair"/>
    <s v="Q1 2023"/>
    <x v="1"/>
    <x v="1"/>
  </r>
  <r>
    <x v="12"/>
    <x v="6"/>
    <x v="29"/>
    <x v="14"/>
    <s v="A02"/>
    <d v="2023-06-18T00:00:00"/>
    <n v="37"/>
    <n v="56000"/>
    <n v="56000"/>
    <s v="Mobile Rack"/>
    <s v="Q1 2023"/>
    <x v="1"/>
    <x v="1"/>
  </r>
  <r>
    <x v="12"/>
    <x v="6"/>
    <x v="29"/>
    <x v="14"/>
    <s v="A02"/>
    <d v="2023-06-15T00:00:00"/>
    <n v="1003"/>
    <n v="3900"/>
    <n v="3900"/>
    <s v="Exective Washroom work"/>
    <s v="Q1 2023"/>
    <x v="1"/>
    <x v="1"/>
  </r>
  <r>
    <x v="12"/>
    <x v="6"/>
    <x v="27"/>
    <x v="29"/>
    <s v="A02"/>
    <d v="2023-06-01T00:00:00"/>
    <s v="23-24/006"/>
    <n v="15000"/>
    <n v="15000"/>
    <s v="-"/>
    <s v="Q1 2023"/>
    <x v="1"/>
    <x v="1"/>
  </r>
  <r>
    <x v="12"/>
    <x v="6"/>
    <x v="29"/>
    <x v="29"/>
    <s v="A02"/>
    <s v="15-07-2023"/>
    <n v="1"/>
    <n v="7000"/>
    <n v="7000"/>
    <s v="Parking Rent"/>
    <s v="Q1 2023"/>
    <x v="1"/>
    <x v="1"/>
  </r>
  <r>
    <x v="12"/>
    <x v="6"/>
    <x v="29"/>
    <x v="29"/>
    <s v="A02"/>
    <s v="15-07-2023"/>
    <n v="2"/>
    <n v="7000"/>
    <n v="7000"/>
    <s v="Parking Rent"/>
    <s v="Q1 2023"/>
    <x v="1"/>
    <x v="1"/>
  </r>
  <r>
    <x v="12"/>
    <x v="6"/>
    <x v="29"/>
    <x v="5"/>
    <s v="A02"/>
    <d v="2023-06-05T00:00:00"/>
    <n v="202"/>
    <n v="6052.52"/>
    <n v="8406"/>
    <s v="-"/>
    <s v="Q1 2023"/>
    <x v="1"/>
    <x v="1"/>
  </r>
  <r>
    <x v="12"/>
    <x v="6"/>
    <x v="29"/>
    <x v="14"/>
    <s v="A02"/>
    <d v="2023-06-21T00:00:00"/>
    <s v="A 225"/>
    <n v="4320"/>
    <n v="4320"/>
    <s v="Push pull"/>
    <s v="Q1 2023"/>
    <x v="1"/>
    <x v="1"/>
  </r>
  <r>
    <x v="12"/>
    <x v="6"/>
    <x v="5"/>
    <x v="7"/>
    <s v="A02"/>
    <d v="2023-06-30T00:00:00"/>
    <n v="1430"/>
    <n v="17255"/>
    <n v="17255"/>
    <s v="-"/>
    <s v="Q1 2023"/>
    <x v="1"/>
    <x v="1"/>
  </r>
  <r>
    <x v="12"/>
    <x v="7"/>
    <x v="0"/>
    <x v="0"/>
    <n v="0"/>
    <d v="2023-06-30T00:00:00"/>
    <s v="KRL/23-24/28"/>
    <n v="7455"/>
    <n v="7455"/>
    <m/>
    <s v="Q1 2023"/>
    <x v="1"/>
    <x v="1"/>
  </r>
  <r>
    <x v="12"/>
    <x v="7"/>
    <x v="1"/>
    <x v="1"/>
    <n v="0"/>
    <d v="2023-06-28T00:00:00"/>
    <s v="MS/0194/23-24"/>
    <n v="517"/>
    <n v="517"/>
    <m/>
    <s v="Q1 2023"/>
    <x v="1"/>
    <x v="1"/>
  </r>
  <r>
    <x v="12"/>
    <x v="7"/>
    <x v="3"/>
    <x v="4"/>
    <n v="0"/>
    <d v="2023-06-30T00:00:00"/>
    <s v="D/23-24GST-077"/>
    <n v="31585"/>
    <n v="31585"/>
    <m/>
    <s v="Q1 2023"/>
    <x v="1"/>
    <x v="1"/>
  </r>
  <r>
    <x v="12"/>
    <x v="8"/>
    <x v="12"/>
    <x v="10"/>
    <n v="0"/>
    <d v="2023-06-30T00:00:00"/>
    <s v="GSF/23-24/68"/>
    <n v="43773.36"/>
    <n v="43773.36"/>
    <m/>
    <s v="Q1 2023"/>
    <x v="1"/>
    <x v="1"/>
  </r>
  <r>
    <x v="12"/>
    <x v="8"/>
    <x v="1"/>
    <x v="1"/>
    <n v="0"/>
    <d v="2023-06-28T00:00:00"/>
    <s v="MS/0193/23-24"/>
    <n v="500"/>
    <n v="500"/>
    <s v="id Card Printing "/>
    <s v="Q1 2023"/>
    <x v="1"/>
    <x v="1"/>
  </r>
  <r>
    <x v="12"/>
    <x v="8"/>
    <x v="29"/>
    <x v="4"/>
    <n v="0"/>
    <d v="2023-06-30T00:00:00"/>
    <s v="D/ 23-24GST-071"/>
    <n v="16710"/>
    <n v="16710"/>
    <m/>
    <s v="Q1 2023"/>
    <x v="1"/>
    <x v="1"/>
  </r>
  <r>
    <x v="12"/>
    <x v="9"/>
    <x v="7"/>
    <x v="9"/>
    <s v="613/614"/>
    <d v="2023-06-14T00:00:00"/>
    <s v="BM24271003184861"/>
    <n v="3117.56"/>
    <n v="3117.56"/>
    <m/>
    <s v="Q1 2023"/>
    <x v="1"/>
    <x v="1"/>
  </r>
  <r>
    <x v="12"/>
    <x v="9"/>
    <x v="29"/>
    <x v="19"/>
    <n v="613"/>
    <d v="2023-06-01T00:00:00"/>
    <s v="6/23-24/201"/>
    <n v="65555"/>
    <n v="65555"/>
    <m/>
    <s v="Q1 2023"/>
    <x v="1"/>
    <x v="1"/>
  </r>
  <r>
    <x v="12"/>
    <x v="9"/>
    <x v="12"/>
    <x v="10"/>
    <s v="613/614"/>
    <d v="2023-06-30T00:00:00"/>
    <s v="GSF /23-24/71"/>
    <n v="37936.910000000003"/>
    <n v="37936.910000000003"/>
    <m/>
    <s v="Q1 2023"/>
    <x v="1"/>
    <x v="1"/>
  </r>
  <r>
    <x v="12"/>
    <x v="9"/>
    <x v="29"/>
    <x v="1"/>
    <s v="613/614"/>
    <d v="2023-06-14T00:00:00"/>
    <s v="IS/128"/>
    <n v="7245"/>
    <n v="7245"/>
    <m/>
    <s v="Q1 2023"/>
    <x v="1"/>
    <x v="1"/>
  </r>
  <r>
    <x v="12"/>
    <x v="9"/>
    <x v="0"/>
    <x v="0"/>
    <s v="613/614"/>
    <d v="2023-06-30T00:00:00"/>
    <s v="KRL/23-24/31"/>
    <n v="21385"/>
    <n v="21385"/>
    <m/>
    <s v="Q1 2023"/>
    <x v="1"/>
    <x v="1"/>
  </r>
  <r>
    <x v="12"/>
    <x v="9"/>
    <x v="9"/>
    <x v="11"/>
    <s v="613/614"/>
    <d v="2023-06-30T00:00:00"/>
    <s v="MFMS/215/23-24"/>
    <n v="58581"/>
    <n v="58581"/>
    <m/>
    <s v="Q1 2023"/>
    <x v="1"/>
    <x v="1"/>
  </r>
  <r>
    <x v="12"/>
    <x v="9"/>
    <x v="29"/>
    <x v="10"/>
    <s v="613/614"/>
    <d v="2023-06-30T00:00:00"/>
    <s v="OOPL/2023-24"/>
    <n v="58367.97"/>
    <n v="58367.97"/>
    <m/>
    <s v="Q1 2023"/>
    <x v="1"/>
    <x v="1"/>
  </r>
  <r>
    <x v="12"/>
    <x v="9"/>
    <x v="29"/>
    <x v="29"/>
    <s v="613/614"/>
    <d v="2023-06-30T00:00:00"/>
    <s v="002324-000279"/>
    <n v="4500"/>
    <n v="4500"/>
    <m/>
    <s v="Q1 2023"/>
    <x v="1"/>
    <x v="1"/>
  </r>
  <r>
    <x v="12"/>
    <x v="9"/>
    <x v="2"/>
    <x v="3"/>
    <n v="613"/>
    <d v="2023-06-30T00:00:00"/>
    <n v="3"/>
    <n v="1608"/>
    <n v="1608"/>
    <s v="ODM DIGITAL Petty Cash Expenses"/>
    <s v="Q1 2023"/>
    <x v="1"/>
    <x v="1"/>
  </r>
  <r>
    <x v="12"/>
    <x v="9"/>
    <x v="10"/>
    <x v="1"/>
    <s v="613/614"/>
    <d v="2023-06-08T00:00:00"/>
    <s v="PSPLJ/1320/23-24"/>
    <n v="350"/>
    <n v="350"/>
    <m/>
    <s v="Q1 2023"/>
    <x v="1"/>
    <x v="1"/>
  </r>
  <r>
    <x v="12"/>
    <x v="9"/>
    <x v="10"/>
    <x v="1"/>
    <s v="613/614"/>
    <d v="2023-06-09T00:00:00"/>
    <s v="PSPLJ/1345/23-24"/>
    <n v="250"/>
    <n v="250"/>
    <m/>
    <s v="Q1 2023"/>
    <x v="1"/>
    <x v="1"/>
  </r>
  <r>
    <x v="12"/>
    <x v="9"/>
    <x v="10"/>
    <x v="1"/>
    <s v="613/614"/>
    <d v="2023-06-17T00:00:00"/>
    <s v="PSPLJ/1488/23-24"/>
    <n v="500"/>
    <n v="500"/>
    <m/>
    <s v="Q1 2023"/>
    <x v="1"/>
    <x v="1"/>
  </r>
  <r>
    <x v="12"/>
    <x v="9"/>
    <x v="10"/>
    <x v="1"/>
    <s v="613/614"/>
    <d v="2023-06-22T00:00:00"/>
    <s v="PSPLJ/1583/23-24"/>
    <n v="3400"/>
    <n v="3400"/>
    <m/>
    <s v="Q1 2023"/>
    <x v="1"/>
    <x v="1"/>
  </r>
  <r>
    <x v="12"/>
    <x v="9"/>
    <x v="11"/>
    <x v="12"/>
    <n v="614"/>
    <d v="2023-07-20T00:00:00"/>
    <s v="WTCB/2023001688"/>
    <n v="36607.279999999999"/>
    <n v="36607.279999999999"/>
    <m/>
    <s v="Q1 2023"/>
    <x v="1"/>
    <x v="1"/>
  </r>
  <r>
    <x v="12"/>
    <x v="9"/>
    <x v="11"/>
    <x v="12"/>
    <n v="613"/>
    <d v="2023-07-20T00:00:00"/>
    <s v="WTCB/2023001688"/>
    <n v="36607.279999999999"/>
    <n v="36607.279999999999"/>
    <m/>
    <s v="Q1 2023"/>
    <x v="1"/>
    <x v="1"/>
  </r>
  <r>
    <x v="12"/>
    <x v="9"/>
    <x v="11"/>
    <x v="16"/>
    <n v="613"/>
    <d v="2023-06-03T00:00:00"/>
    <s v="WTCB/2023001074"/>
    <n v="17351"/>
    <n v="17351"/>
    <m/>
    <s v="Q1 2023"/>
    <x v="1"/>
    <x v="1"/>
  </r>
  <r>
    <x v="12"/>
    <x v="9"/>
    <x v="11"/>
    <x v="16"/>
    <n v="614"/>
    <d v="2023-06-03T00:00:00"/>
    <s v="WTCB/2023001075"/>
    <n v="17333.75"/>
    <n v="17333.75"/>
    <m/>
    <s v="Q1 2023"/>
    <x v="1"/>
    <x v="1"/>
  </r>
  <r>
    <x v="12"/>
    <x v="9"/>
    <x v="11"/>
    <x v="12"/>
    <n v="614"/>
    <d v="2023-07-20T00:00:00"/>
    <s v="WTCB/2023001689"/>
    <n v="55325.38"/>
    <n v="55325.38"/>
    <m/>
    <s v="Q1 2023"/>
    <x v="1"/>
    <x v="1"/>
  </r>
  <r>
    <x v="12"/>
    <x v="9"/>
    <x v="11"/>
    <x v="13"/>
    <n v="614"/>
    <d v="2023-07-21T00:00:00"/>
    <s v="WTCB/2023001833"/>
    <n v="11761.78"/>
    <n v="11761.78"/>
    <m/>
    <s v="Q1 2023"/>
    <x v="1"/>
    <x v="1"/>
  </r>
  <r>
    <x v="12"/>
    <x v="9"/>
    <x v="11"/>
    <x v="13"/>
    <n v="613"/>
    <d v="2023-07-21T00:00:00"/>
    <s v="WTCB/2023001832"/>
    <n v="9607.5"/>
    <n v="9607.5"/>
    <m/>
    <s v="Q1 2023"/>
    <x v="1"/>
    <x v="1"/>
  </r>
  <r>
    <x v="12"/>
    <x v="9"/>
    <x v="29"/>
    <x v="19"/>
    <n v="613"/>
    <d v="2023-06-01T00:00:00"/>
    <s v="P2324/113107"/>
    <n v="65555"/>
    <n v="65555"/>
    <m/>
    <s v="Q1 2023"/>
    <x v="1"/>
    <x v="1"/>
  </r>
  <r>
    <x v="12"/>
    <x v="9"/>
    <x v="29"/>
    <x v="19"/>
    <n v="614"/>
    <d v="2023-06-01T00:00:00"/>
    <s v="D-2023-24-03"/>
    <n v="131043"/>
    <n v="131043"/>
    <m/>
    <s v="Q1 2023"/>
    <x v="1"/>
    <x v="1"/>
  </r>
  <r>
    <x v="12"/>
    <x v="9"/>
    <x v="3"/>
    <x v="4"/>
    <s v="613/614"/>
    <d v="2023-06-30T00:00:00"/>
    <s v="D/23-24GST-072"/>
    <n v="59780"/>
    <n v="59780"/>
    <m/>
    <s v="Q1 2023"/>
    <x v="1"/>
    <x v="1"/>
  </r>
  <r>
    <x v="12"/>
    <x v="9"/>
    <x v="29"/>
    <x v="20"/>
    <s v="613/614"/>
    <d v="2023-06-27T00:00:00"/>
    <n v="266"/>
    <n v="2700"/>
    <n v="2700"/>
    <m/>
    <s v="Q1 2023"/>
    <x v="1"/>
    <x v="1"/>
  </r>
  <r>
    <x v="12"/>
    <x v="9"/>
    <x v="29"/>
    <x v="5"/>
    <s v="613/614"/>
    <d v="2023-06-27T00:00:00"/>
    <n v="265"/>
    <n v="22136"/>
    <n v="19873.439999999999"/>
    <m/>
    <s v="Q1 2023"/>
    <x v="1"/>
    <x v="1"/>
  </r>
  <r>
    <x v="12"/>
    <x v="9"/>
    <x v="5"/>
    <x v="7"/>
    <s v="613/614"/>
    <d v="2023-06-30T00:00:00"/>
    <n v="1429"/>
    <n v="5320"/>
    <n v="5320"/>
    <m/>
    <s v="Q1 2023"/>
    <x v="1"/>
    <x v="1"/>
  </r>
  <r>
    <x v="12"/>
    <x v="10"/>
    <x v="7"/>
    <x v="9"/>
    <n v="312"/>
    <d v="2023-07-03T00:00:00"/>
    <s v="BM2427I005233374"/>
    <n v="30871.81"/>
    <n v="30871.81"/>
    <m/>
    <s v="Q1 2023"/>
    <x v="1"/>
    <x v="1"/>
  </r>
  <r>
    <x v="12"/>
    <x v="10"/>
    <x v="29"/>
    <x v="16"/>
    <n v="313"/>
    <d v="2023-06-01T00:00:00"/>
    <s v="03 CAM/2023-24"/>
    <n v="44117"/>
    <n v="44117"/>
    <m/>
    <s v="Q1 2023"/>
    <x v="1"/>
    <x v="1"/>
  </r>
  <r>
    <x v="12"/>
    <x v="10"/>
    <x v="29"/>
    <x v="19"/>
    <n v="313"/>
    <d v="2023-06-01T00:00:00"/>
    <s v="03/2023-2024"/>
    <n v="512096"/>
    <n v="512096"/>
    <m/>
    <s v="Q1 2023"/>
    <x v="1"/>
    <x v="1"/>
  </r>
  <r>
    <x v="12"/>
    <x v="10"/>
    <x v="29"/>
    <x v="19"/>
    <n v="316"/>
    <d v="2023-06-01T00:00:00"/>
    <s v="GST/23-23/RENT/004"/>
    <n v="63392"/>
    <n v="63392"/>
    <m/>
    <s v="Q1 2023"/>
    <x v="1"/>
    <x v="1"/>
  </r>
  <r>
    <x v="12"/>
    <x v="10"/>
    <x v="29"/>
    <x v="19"/>
    <n v="311"/>
    <d v="2023-06-01T00:00:00"/>
    <s v="IN2301000071"/>
    <n v="581843"/>
    <n v="581843"/>
    <m/>
    <s v="Q1 2023"/>
    <x v="1"/>
    <x v="1"/>
  </r>
  <r>
    <x v="12"/>
    <x v="10"/>
    <x v="29"/>
    <x v="19"/>
    <n v="312"/>
    <d v="2023-06-01T00:00:00"/>
    <s v="IN2301000072"/>
    <n v="376468"/>
    <n v="376468"/>
    <m/>
    <s v="Q1 2023"/>
    <x v="1"/>
    <x v="1"/>
  </r>
  <r>
    <x v="12"/>
    <x v="10"/>
    <x v="29"/>
    <x v="19"/>
    <n v="314"/>
    <d v="2023-06-01T00:00:00"/>
    <s v="BRB-Rental-03"/>
    <n v="148560"/>
    <n v="148560"/>
    <m/>
    <s v="Q1 2023"/>
    <x v="1"/>
    <x v="1"/>
  </r>
  <r>
    <x v="12"/>
    <x v="10"/>
    <x v="29"/>
    <x v="19"/>
    <n v="315"/>
    <d v="2023-06-01T00:00:00"/>
    <s v="PVP-Rental -03"/>
    <n v="158640"/>
    <n v="158640"/>
    <m/>
    <s v="Q1 2023"/>
    <x v="1"/>
    <x v="1"/>
  </r>
  <r>
    <x v="12"/>
    <x v="10"/>
    <x v="12"/>
    <x v="10"/>
    <n v="312"/>
    <d v="2023-06-30T00:00:00"/>
    <s v="GSF/23-24/74"/>
    <n v="170716"/>
    <n v="170716"/>
    <m/>
    <s v="Q1 2023"/>
    <x v="1"/>
    <x v="1"/>
  </r>
  <r>
    <x v="12"/>
    <x v="10"/>
    <x v="29"/>
    <x v="16"/>
    <n v="310"/>
    <d v="2023-06-01T00:00:00"/>
    <s v="GK-CAM-03"/>
    <n v="17308"/>
    <n v="17308"/>
    <m/>
    <s v="Q1 2023"/>
    <x v="1"/>
    <x v="1"/>
  </r>
  <r>
    <x v="12"/>
    <x v="10"/>
    <x v="29"/>
    <x v="19"/>
    <n v="310"/>
    <d v="2023-06-01T00:00:00"/>
    <s v="GK-Rental -03"/>
    <n v="69112"/>
    <n v="69112"/>
    <m/>
    <s v="Q1 2023"/>
    <x v="1"/>
    <x v="1"/>
  </r>
  <r>
    <x v="12"/>
    <x v="10"/>
    <x v="29"/>
    <x v="19"/>
    <n v="310"/>
    <d v="2023-06-01T00:00:00"/>
    <s v="HK- Rental - 03"/>
    <n v="69111"/>
    <n v="69111"/>
    <m/>
    <s v="Q1 2023"/>
    <x v="1"/>
    <x v="1"/>
  </r>
  <r>
    <x v="12"/>
    <x v="10"/>
    <x v="0"/>
    <x v="0"/>
    <n v="312"/>
    <d v="2023-06-30T00:00:00"/>
    <s v="KRL/23-24/33"/>
    <n v="384445"/>
    <n v="384445"/>
    <m/>
    <s v="Q1 2023"/>
    <x v="1"/>
    <x v="1"/>
  </r>
  <r>
    <x v="12"/>
    <x v="10"/>
    <x v="1"/>
    <x v="2"/>
    <n v="312"/>
    <d v="2023-06-28T00:00:00"/>
    <s v="MS/0190/23-24"/>
    <n v="37770"/>
    <n v="55079"/>
    <m/>
    <s v="Q1 2023"/>
    <x v="1"/>
    <x v="1"/>
  </r>
  <r>
    <x v="12"/>
    <x v="10"/>
    <x v="1"/>
    <x v="1"/>
    <n v="312"/>
    <d v="2023-06-28T00:00:00"/>
    <s v="MS/0189/23-24"/>
    <n v="3540"/>
    <n v="3540"/>
    <s v="Id Card Printing "/>
    <s v="Q1 2023"/>
    <x v="1"/>
    <x v="1"/>
  </r>
  <r>
    <x v="12"/>
    <x v="10"/>
    <x v="9"/>
    <x v="11"/>
    <n v="312"/>
    <d v="2023-06-30T00:00:00"/>
    <s v="MFMS/214/Jan23"/>
    <n v="251971"/>
    <n v="251971"/>
    <m/>
    <s v="Q1 2023"/>
    <x v="1"/>
    <x v="1"/>
  </r>
  <r>
    <x v="12"/>
    <x v="10"/>
    <x v="29"/>
    <x v="19"/>
    <n v="316"/>
    <d v="2023-06-01T00:00:00"/>
    <s v="23-24/004"/>
    <n v="95088"/>
    <n v="95088"/>
    <m/>
    <s v="Q1 2023"/>
    <x v="1"/>
    <x v="1"/>
  </r>
  <r>
    <x v="12"/>
    <x v="10"/>
    <x v="29"/>
    <x v="10"/>
    <n v="312"/>
    <d v="2023-06-30T00:00:00"/>
    <s v="OOPL/2023-24/178"/>
    <n v="305877.69"/>
    <n v="305877.69"/>
    <m/>
    <s v="Q1 2023"/>
    <x v="1"/>
    <x v="1"/>
  </r>
  <r>
    <x v="12"/>
    <x v="10"/>
    <x v="29"/>
    <x v="29"/>
    <n v="312"/>
    <d v="2023-06-27T00:00:00"/>
    <s v="002324-000270"/>
    <n v="5500"/>
    <n v="5500"/>
    <s v="Mr.Imran Sir (Kumar Siena Magarpatta To Mumbai Airport Drop)"/>
    <s v="Q1 2023"/>
    <x v="1"/>
    <x v="1"/>
  </r>
  <r>
    <x v="12"/>
    <x v="10"/>
    <x v="29"/>
    <x v="29"/>
    <n v="312"/>
    <d v="2023-06-30T00:00:00"/>
    <s v="002324-000278"/>
    <n v="4500"/>
    <n v="4500"/>
    <s v="Mr.Rizwan Sir (Marvel Enigma, Kharadi To Mumbai Airport Drop)"/>
    <s v="Q1 2023"/>
    <x v="1"/>
    <x v="1"/>
  </r>
  <r>
    <x v="12"/>
    <x v="10"/>
    <x v="2"/>
    <x v="3"/>
    <n v="312"/>
    <d v="2023-06-30T00:00:00"/>
    <n v="3"/>
    <n v="56155"/>
    <n v="56155"/>
    <s v="ONDIRECT Petty Cash Expenses"/>
    <s v="Q1 2023"/>
    <x v="1"/>
    <x v="1"/>
  </r>
  <r>
    <x v="12"/>
    <x v="10"/>
    <x v="10"/>
    <x v="1"/>
    <n v="312"/>
    <d v="2023-06-14T00:00:00"/>
    <s v="PSPLJ/1437/23-24"/>
    <n v="7500"/>
    <n v="7500"/>
    <s v="Certificate Digital "/>
    <s v="Q1 2023"/>
    <x v="1"/>
    <x v="1"/>
  </r>
  <r>
    <x v="12"/>
    <x v="10"/>
    <x v="10"/>
    <x v="1"/>
    <n v="312"/>
    <d v="2023-06-15T00:00:00"/>
    <s v="PSPLJ/1437/23-24"/>
    <n v="200"/>
    <n v="200"/>
    <s v="Digital Print"/>
    <s v="Q1 2023"/>
    <x v="1"/>
    <x v="1"/>
  </r>
  <r>
    <x v="12"/>
    <x v="10"/>
    <x v="10"/>
    <x v="1"/>
    <n v="312"/>
    <d v="2023-06-15T00:00:00"/>
    <s v="PSPLJ/1438/23-24"/>
    <n v="1980"/>
    <n v="1980"/>
    <s v="Digital Print"/>
    <s v="Q1 2023"/>
    <x v="1"/>
    <x v="1"/>
  </r>
  <r>
    <x v="12"/>
    <x v="10"/>
    <x v="10"/>
    <x v="1"/>
    <n v="312"/>
    <d v="2023-06-24T00:00:00"/>
    <s v="PSPLJ/1613/23-24"/>
    <n v="90"/>
    <n v="90"/>
    <s v="Certificate Digital "/>
    <s v="Q1 2023"/>
    <x v="1"/>
    <x v="1"/>
  </r>
  <r>
    <x v="12"/>
    <x v="10"/>
    <x v="11"/>
    <x v="16"/>
    <n v="316"/>
    <d v="2023-06-03T00:00:00"/>
    <s v="WTCB/2023001017"/>
    <n v="17333.75"/>
    <n v="17333.75"/>
    <m/>
    <s v="Q1 2023"/>
    <x v="1"/>
    <x v="1"/>
  </r>
  <r>
    <x v="12"/>
    <x v="10"/>
    <x v="11"/>
    <x v="16"/>
    <n v="311"/>
    <d v="2023-06-03T00:00:00"/>
    <s v="WTCB/2023001012"/>
    <n v="48868.75"/>
    <n v="48868.75"/>
    <m/>
    <s v="Q1 2023"/>
    <x v="1"/>
    <x v="1"/>
  </r>
  <r>
    <x v="12"/>
    <x v="10"/>
    <x v="11"/>
    <x v="16"/>
    <n v="312"/>
    <d v="2023-06-03T00:00:00"/>
    <s v="WTCB/2023001013"/>
    <n v="31622.5"/>
    <n v="31622.5"/>
    <m/>
    <s v="Q1 2023"/>
    <x v="1"/>
    <x v="1"/>
  </r>
  <r>
    <x v="12"/>
    <x v="10"/>
    <x v="11"/>
    <x v="16"/>
    <n v="315"/>
    <d v="2023-06-03T00:00:00"/>
    <s v="WTCB/2023001016"/>
    <n v="17351"/>
    <n v="17351"/>
    <m/>
    <s v="Q1 2023"/>
    <x v="1"/>
    <x v="1"/>
  </r>
  <r>
    <x v="12"/>
    <x v="10"/>
    <x v="11"/>
    <x v="16"/>
    <n v="314"/>
    <d v="2023-06-03T00:00:00"/>
    <s v="WTCB/2023001015"/>
    <n v="16248.75"/>
    <n v="16248.75"/>
    <m/>
    <s v="Q1 2023"/>
    <x v="1"/>
    <x v="1"/>
  </r>
  <r>
    <x v="12"/>
    <x v="10"/>
    <x v="11"/>
    <x v="12"/>
    <n v="309"/>
    <d v="2023-07-20T00:00:00"/>
    <s v="WTCB/2023001644"/>
    <n v="106979"/>
    <n v="106979"/>
    <m/>
    <s v="Q1 2023"/>
    <x v="1"/>
    <x v="1"/>
  </r>
  <r>
    <x v="12"/>
    <x v="10"/>
    <x v="11"/>
    <x v="12"/>
    <n v="311"/>
    <d v="2023-07-20T00:00:00"/>
    <s v="WTCB/2023001645"/>
    <n v="108334.81"/>
    <n v="108334.81"/>
    <m/>
    <s v="Q1 2023"/>
    <x v="1"/>
    <x v="1"/>
  </r>
  <r>
    <x v="12"/>
    <x v="10"/>
    <x v="11"/>
    <x v="12"/>
    <n v="312"/>
    <d v="2023-07-20T00:00:00"/>
    <s v="WTCB/2023001646"/>
    <n v="114044.98"/>
    <n v="114044.98"/>
    <m/>
    <s v="Q1 2023"/>
    <x v="1"/>
    <x v="1"/>
  </r>
  <r>
    <x v="12"/>
    <x v="10"/>
    <x v="11"/>
    <x v="12"/>
    <n v="313"/>
    <d v="2023-07-20T00:00:00"/>
    <s v="WTCB/2023001647"/>
    <n v="132941.31"/>
    <n v="132941.31"/>
    <m/>
    <s v="Q1 2023"/>
    <x v="1"/>
    <x v="1"/>
  </r>
  <r>
    <x v="12"/>
    <x v="10"/>
    <x v="11"/>
    <x v="12"/>
    <n v="314"/>
    <d v="2023-07-20T00:00:00"/>
    <s v="WTCB/2023001648"/>
    <n v="25044.46"/>
    <n v="25044.46"/>
    <m/>
    <s v="Q1 2023"/>
    <x v="1"/>
    <x v="1"/>
  </r>
  <r>
    <x v="12"/>
    <x v="10"/>
    <x v="11"/>
    <x v="12"/>
    <n v="315"/>
    <d v="2023-07-20T00:00:00"/>
    <s v="WTCB/2023001649"/>
    <n v="32461.64"/>
    <n v="32461.64"/>
    <m/>
    <s v="Q1 2023"/>
    <x v="1"/>
    <x v="1"/>
  </r>
  <r>
    <x v="12"/>
    <x v="10"/>
    <x v="11"/>
    <x v="12"/>
    <n v="316"/>
    <d v="2023-07-20T00:00:00"/>
    <s v="WTCB/2023001650"/>
    <n v="472"/>
    <n v="472"/>
    <m/>
    <s v="Q1 2023"/>
    <x v="1"/>
    <x v="1"/>
  </r>
  <r>
    <x v="12"/>
    <x v="10"/>
    <x v="11"/>
    <x v="13"/>
    <n v="309"/>
    <d v="2023-07-21T00:00:00"/>
    <s v="WTCB/2023001789"/>
    <n v="20774.25"/>
    <n v="20774.25"/>
    <m/>
    <s v="Q1 2023"/>
    <x v="1"/>
    <x v="1"/>
  </r>
  <r>
    <x v="12"/>
    <x v="10"/>
    <x v="11"/>
    <x v="13"/>
    <n v="311"/>
    <d v="2023-07-21T00:00:00"/>
    <s v="WTCB/2023001790"/>
    <n v="19617.25"/>
    <n v="19617.25"/>
    <m/>
    <s v="Q1 2023"/>
    <x v="1"/>
    <x v="1"/>
  </r>
  <r>
    <x v="12"/>
    <x v="10"/>
    <x v="11"/>
    <x v="13"/>
    <n v="312"/>
    <d v="2023-07-21T00:00:00"/>
    <s v="WTCB/2023001791"/>
    <n v="19993.05"/>
    <n v="19993.05"/>
    <m/>
    <s v="Q1 2023"/>
    <x v="1"/>
    <x v="1"/>
  </r>
  <r>
    <x v="12"/>
    <x v="10"/>
    <x v="11"/>
    <x v="13"/>
    <n v="313"/>
    <d v="2023-07-21T00:00:00"/>
    <s v="WTCB/2023001792"/>
    <n v="25169.439999999999"/>
    <n v="25169.439999999999"/>
    <m/>
    <s v="Q1 2023"/>
    <x v="1"/>
    <x v="1"/>
  </r>
  <r>
    <x v="12"/>
    <x v="10"/>
    <x v="11"/>
    <x v="13"/>
    <n v="314"/>
    <d v="2023-07-21T00:00:00"/>
    <s v="WTCB/2023001793"/>
    <n v="3501.23"/>
    <n v="3501.23"/>
    <m/>
    <s v="Q1 2023"/>
    <x v="1"/>
    <x v="1"/>
  </r>
  <r>
    <x v="12"/>
    <x v="10"/>
    <x v="11"/>
    <x v="13"/>
    <n v="315"/>
    <d v="2023-07-21T00:00:00"/>
    <s v="WTCB/2023001794"/>
    <n v="5653.94"/>
    <n v="5653.94"/>
    <m/>
    <s v="Q1 2023"/>
    <x v="1"/>
    <x v="1"/>
  </r>
  <r>
    <x v="12"/>
    <x v="10"/>
    <x v="11"/>
    <x v="13"/>
    <n v="316"/>
    <d v="2023-07-21T00:00:00"/>
    <s v="WTCB/2023001795"/>
    <n v="45.68"/>
    <n v="45.68"/>
    <m/>
    <s v="Q1 2023"/>
    <x v="1"/>
    <x v="1"/>
  </r>
  <r>
    <x v="12"/>
    <x v="10"/>
    <x v="29"/>
    <x v="22"/>
    <n v="309"/>
    <d v="2023-06-02T00:00:00"/>
    <s v="WTCB/2023001017"/>
    <n v="201840"/>
    <n v="201840"/>
    <m/>
    <s v="Q1 2023"/>
    <x v="1"/>
    <x v="1"/>
  </r>
  <r>
    <x v="12"/>
    <x v="10"/>
    <x v="29"/>
    <x v="14"/>
    <n v="312"/>
    <d v="2023-06-16T00:00:00"/>
    <n v="1012"/>
    <n v="12000"/>
    <n v="12000"/>
    <s v="Gypsum Pertition &amp; Other Work  Mobile Counter "/>
    <s v="Q1 2023"/>
    <x v="1"/>
    <x v="1"/>
  </r>
  <r>
    <x v="12"/>
    <x v="10"/>
    <x v="29"/>
    <x v="14"/>
    <n v="312"/>
    <d v="2023-06-15T00:00:00"/>
    <n v="1011"/>
    <n v="27500"/>
    <n v="27500"/>
    <s v="Gypsum Pertition Office No 313 New Mobile Counter "/>
    <s v="Q1 2023"/>
    <x v="1"/>
    <x v="1"/>
  </r>
  <r>
    <x v="12"/>
    <x v="10"/>
    <x v="3"/>
    <x v="4"/>
    <n v="312"/>
    <d v="2023-06-30T00:00:00"/>
    <s v="D/23-24GST-075"/>
    <n v="756490"/>
    <n v="756490"/>
    <m/>
    <s v="Q1 2023"/>
    <x v="1"/>
    <x v="1"/>
  </r>
  <r>
    <x v="12"/>
    <x v="10"/>
    <x v="29"/>
    <x v="14"/>
    <n v="312"/>
    <d v="2023-06-30T00:00:00"/>
    <n v="54"/>
    <n v="9000"/>
    <n v="9000"/>
    <s v="SS Partition &amp; Black Curtain "/>
    <s v="Q1 2023"/>
    <x v="1"/>
    <x v="1"/>
  </r>
  <r>
    <x v="12"/>
    <x v="10"/>
    <x v="5"/>
    <x v="7"/>
    <n v="312"/>
    <d v="2023-06-30T00:00:00"/>
    <n v="1425"/>
    <n v="40635"/>
    <n v="40635"/>
    <m/>
    <s v="Q1 2023"/>
    <x v="1"/>
    <x v="1"/>
  </r>
  <r>
    <x v="12"/>
    <x v="10"/>
    <x v="29"/>
    <x v="29"/>
    <n v="312"/>
    <d v="2023-06-26T00:00:00"/>
    <n v="50008"/>
    <n v="44000"/>
    <n v="44000"/>
    <m/>
    <s v="Q1 2023"/>
    <x v="1"/>
    <x v="1"/>
  </r>
  <r>
    <x v="12"/>
    <x v="11"/>
    <x v="8"/>
    <x v="10"/>
    <n v="719"/>
    <d v="2023-06-30T00:00:00"/>
    <s v="GSF/23-24/70"/>
    <n v="37937"/>
    <n v="37937"/>
    <m/>
    <s v="Q1 2023"/>
    <x v="1"/>
    <x v="1"/>
  </r>
  <r>
    <x v="12"/>
    <x v="11"/>
    <x v="22"/>
    <x v="3"/>
    <n v="719"/>
    <d v="2023-06-30T00:00:00"/>
    <n v="3"/>
    <n v="0"/>
    <n v="0"/>
    <m/>
    <s v="Q1 2023"/>
    <x v="1"/>
    <x v="1"/>
  </r>
  <r>
    <x v="12"/>
    <x v="11"/>
    <x v="11"/>
    <x v="16"/>
    <n v="719"/>
    <d v="2023-06-03T00:00:00"/>
    <s v="WTCB/2023001099"/>
    <n v="16249"/>
    <n v="16249"/>
    <m/>
    <s v="Q1 2023"/>
    <x v="1"/>
    <x v="1"/>
  </r>
  <r>
    <x v="12"/>
    <x v="11"/>
    <x v="11"/>
    <x v="12"/>
    <n v="719"/>
    <d v="2023-07-20T00:00:00"/>
    <s v="WTCB/2023001709"/>
    <n v="68784"/>
    <n v="68784"/>
    <m/>
    <s v="Q1 2023"/>
    <x v="1"/>
    <x v="1"/>
  </r>
  <r>
    <x v="12"/>
    <x v="11"/>
    <x v="11"/>
    <x v="13"/>
    <n v="719"/>
    <d v="2023-07-21T00:00:00"/>
    <s v="WTCB/2023001853"/>
    <n v="11444"/>
    <n v="11444"/>
    <m/>
    <s v="Q1 2023"/>
    <x v="1"/>
    <x v="1"/>
  </r>
  <r>
    <x v="12"/>
    <x v="11"/>
    <x v="29"/>
    <x v="19"/>
    <n v="719"/>
    <d v="2023-06-01T00:00:00"/>
    <s v="TSG-Rental-03"/>
    <n v="130000"/>
    <n v="130000"/>
    <m/>
    <s v="Q1 2023"/>
    <x v="1"/>
    <x v="1"/>
  </r>
  <r>
    <x v="12"/>
    <x v="12"/>
    <x v="29"/>
    <x v="19"/>
    <n v="319"/>
    <d v="2023-06-03T00:00:00"/>
    <s v="O-07/23-24"/>
    <n v="148560"/>
    <n v="148560"/>
    <m/>
    <s v="Q1 2023"/>
    <x v="1"/>
    <x v="1"/>
  </r>
  <r>
    <x v="12"/>
    <x v="12"/>
    <x v="12"/>
    <x v="10"/>
    <n v="319"/>
    <d v="2023-06-30T00:00:00"/>
    <s v="GSF/23-24/72"/>
    <n v="102525"/>
    <n v="102525"/>
    <m/>
    <s v="Q1 2023"/>
    <x v="1"/>
    <x v="1"/>
  </r>
  <r>
    <x v="12"/>
    <x v="12"/>
    <x v="29"/>
    <x v="14"/>
    <n v="312"/>
    <d v="2023-06-26T00:00:00"/>
    <s v="J758/2"/>
    <n v="1705"/>
    <n v="1705"/>
    <m/>
    <s v="Q1 2023"/>
    <x v="1"/>
    <x v="1"/>
  </r>
  <r>
    <x v="12"/>
    <x v="12"/>
    <x v="0"/>
    <x v="0"/>
    <n v="312"/>
    <d v="2023-06-30T00:00:00"/>
    <s v="KRL/23-24/32"/>
    <n v="55500"/>
    <n v="55500"/>
    <m/>
    <s v="Q1 2023"/>
    <x v="1"/>
    <x v="1"/>
  </r>
  <r>
    <x v="12"/>
    <x v="12"/>
    <x v="0"/>
    <x v="0"/>
    <n v="312"/>
    <d v="2023-06-30T00:00:00"/>
    <s v="KRL/23-24/25"/>
    <n v="1073"/>
    <n v="1073"/>
    <m/>
    <s v="Q1 2023"/>
    <x v="1"/>
    <x v="1"/>
  </r>
  <r>
    <x v="12"/>
    <x v="12"/>
    <x v="0"/>
    <x v="0"/>
    <n v="312"/>
    <d v="2023-06-30T00:00:00"/>
    <s v="KRL/23-24/24"/>
    <n v="1173"/>
    <n v="1173"/>
    <m/>
    <s v="Q1 2023"/>
    <x v="1"/>
    <x v="1"/>
  </r>
  <r>
    <x v="12"/>
    <x v="12"/>
    <x v="0"/>
    <x v="0"/>
    <n v="312"/>
    <d v="2023-06-30T00:00:00"/>
    <s v="KRL/23-24/23"/>
    <n v="1743"/>
    <n v="1743"/>
    <m/>
    <s v="Q1 2023"/>
    <x v="1"/>
    <x v="1"/>
  </r>
  <r>
    <x v="12"/>
    <x v="12"/>
    <x v="0"/>
    <x v="0"/>
    <n v="312"/>
    <d v="2023-06-30T00:00:00"/>
    <s v="KRL/23-24/21"/>
    <n v="1260"/>
    <n v="1260"/>
    <m/>
    <s v="Q1 2023"/>
    <x v="1"/>
    <x v="1"/>
  </r>
  <r>
    <x v="12"/>
    <x v="12"/>
    <x v="29"/>
    <x v="14"/>
    <n v="312"/>
    <d v="2023-06-15T00:00:00"/>
    <s v="KFL/23-24/006"/>
    <n v="15000"/>
    <n v="15000"/>
    <s v="VILLA ONE CLEANING SERVICES"/>
    <s v="Q1 2023"/>
    <x v="1"/>
    <x v="1"/>
  </r>
  <r>
    <x v="12"/>
    <x v="12"/>
    <x v="29"/>
    <x v="26"/>
    <n v="312"/>
    <d v="2023-06-23T00:00:00"/>
    <s v="000002047753563'"/>
    <n v="1200"/>
    <n v="1200"/>
    <s v="MSEB Lodha Belmondo"/>
    <s v="Q1 2023"/>
    <x v="1"/>
    <x v="1"/>
  </r>
  <r>
    <x v="12"/>
    <x v="12"/>
    <x v="29"/>
    <x v="29"/>
    <n v="312"/>
    <d v="2023-07-04T00:00:00"/>
    <s v="WDCMH2336199591'"/>
    <n v="1108"/>
    <n v="1108"/>
    <s v="Lodha Belmondo WIFI"/>
    <s v="Q1 2023"/>
    <x v="1"/>
    <x v="1"/>
  </r>
  <r>
    <x v="12"/>
    <x v="12"/>
    <x v="1"/>
    <x v="1"/>
    <n v="312"/>
    <d v="2023-06-30T00:00:00"/>
    <s v="MS/0186/23-24"/>
    <n v="280"/>
    <n v="280"/>
    <s v="ID CARD PRINTING"/>
    <s v="Q1 2023"/>
    <x v="1"/>
    <x v="1"/>
  </r>
  <r>
    <x v="12"/>
    <x v="12"/>
    <x v="30"/>
    <x v="26"/>
    <n v="312"/>
    <d v="2023-06-19T00:00:00"/>
    <s v="000002043697791'"/>
    <n v="350"/>
    <n v="350"/>
    <s v="MSEB Marvel Sangria "/>
    <s v="Q1 2023"/>
    <x v="1"/>
    <x v="1"/>
  </r>
  <r>
    <x v="12"/>
    <x v="12"/>
    <x v="9"/>
    <x v="11"/>
    <n v="319"/>
    <d v="2023-06-30T00:00:00"/>
    <s v="MFMS/231/23-24"/>
    <n v="59478"/>
    <n v="59478"/>
    <m/>
    <s v="Q1 2023"/>
    <x v="1"/>
    <x v="1"/>
  </r>
  <r>
    <x v="12"/>
    <x v="12"/>
    <x v="22"/>
    <x v="3"/>
    <n v="312"/>
    <d v="2023-06-30T00:00:00"/>
    <n v="3"/>
    <n v="1200"/>
    <n v="1200"/>
    <s v="XDBS Petty Cash Expenses"/>
    <s v="Q1 2023"/>
    <x v="1"/>
    <x v="1"/>
  </r>
  <r>
    <x v="12"/>
    <x v="12"/>
    <x v="31"/>
    <x v="26"/>
    <n v="312"/>
    <d v="2023-06-19T00:00:00"/>
    <s v="000002043377228'"/>
    <n v="14420"/>
    <n v="14420"/>
    <s v="MSEB Platinum Square"/>
    <s v="Q1 2023"/>
    <x v="1"/>
    <x v="1"/>
  </r>
  <r>
    <x v="12"/>
    <x v="12"/>
    <x v="11"/>
    <x v="16"/>
    <n v="319"/>
    <d v="2023-06-03T00:00:00"/>
    <s v="WTCB/2023001020"/>
    <n v="16248"/>
    <n v="16248"/>
    <m/>
    <s v="Q1 2023"/>
    <x v="1"/>
    <x v="1"/>
  </r>
  <r>
    <x v="12"/>
    <x v="12"/>
    <x v="11"/>
    <x v="16"/>
    <n v="318"/>
    <d v="2023-06-03T00:00:00"/>
    <s v="WTCB/2023001019"/>
    <n v="17351"/>
    <n v="17351"/>
    <m/>
    <s v="Q1 2023"/>
    <x v="1"/>
    <x v="1"/>
  </r>
  <r>
    <x v="12"/>
    <x v="12"/>
    <x v="11"/>
    <x v="16"/>
    <n v="317"/>
    <d v="2023-06-03T00:00:00"/>
    <s v="WTCB/2023001018"/>
    <n v="17334"/>
    <n v="17334"/>
    <m/>
    <s v="Q1 2023"/>
    <x v="1"/>
    <x v="1"/>
  </r>
  <r>
    <x v="12"/>
    <x v="12"/>
    <x v="11"/>
    <x v="12"/>
    <n v="317"/>
    <d v="2023-07-20T00:00:00"/>
    <s v="WTCB/2023001651"/>
    <n v="63838"/>
    <n v="63838"/>
    <m/>
    <s v="Q1 2023"/>
    <x v="1"/>
    <x v="1"/>
  </r>
  <r>
    <x v="12"/>
    <x v="12"/>
    <x v="11"/>
    <x v="12"/>
    <n v="318"/>
    <d v="2023-07-20T00:00:00"/>
    <s v="WTCB/2023001652"/>
    <n v="123262"/>
    <n v="123262"/>
    <m/>
    <s v="Q1 2023"/>
    <x v="1"/>
    <x v="1"/>
  </r>
  <r>
    <x v="12"/>
    <x v="12"/>
    <x v="11"/>
    <x v="12"/>
    <n v="319"/>
    <d v="2023-07-20T00:00:00"/>
    <s v="WTCB/2023001653"/>
    <n v="135040"/>
    <n v="135040"/>
    <m/>
    <s v="Q1 2023"/>
    <x v="1"/>
    <x v="1"/>
  </r>
  <r>
    <x v="12"/>
    <x v="12"/>
    <x v="11"/>
    <x v="13"/>
    <n v="317"/>
    <d v="2023-07-21T00:00:00"/>
    <s v="WTCB/2023001796"/>
    <n v="8342.77"/>
    <n v="8342.77"/>
    <m/>
    <s v="Q1 2023"/>
    <x v="1"/>
    <x v="1"/>
  </r>
  <r>
    <x v="12"/>
    <x v="12"/>
    <x v="11"/>
    <x v="13"/>
    <n v="318"/>
    <d v="2023-07-21T00:00:00"/>
    <s v="WTCB/2023001797"/>
    <n v="25337"/>
    <n v="25337"/>
    <m/>
    <s v="Q1 2023"/>
    <x v="1"/>
    <x v="1"/>
  </r>
  <r>
    <x v="12"/>
    <x v="12"/>
    <x v="11"/>
    <x v="13"/>
    <n v="319"/>
    <d v="2023-07-21T00:00:00"/>
    <s v="WTCB/2023001798"/>
    <n v="27443"/>
    <n v="27443"/>
    <m/>
    <s v="Q1 2023"/>
    <x v="1"/>
    <x v="1"/>
  </r>
  <r>
    <x v="12"/>
    <x v="12"/>
    <x v="29"/>
    <x v="19"/>
    <n v="317"/>
    <d v="2023-06-01T00:00:00"/>
    <s v="PS-Rental-03"/>
    <n v="95088"/>
    <n v="95088"/>
    <m/>
    <s v="Q1 2023"/>
    <x v="1"/>
    <x v="1"/>
  </r>
  <r>
    <x v="12"/>
    <x v="12"/>
    <x v="29"/>
    <x v="19"/>
    <n v="317"/>
    <d v="2023-06-01T00:00:00"/>
    <s v="RS-Rental-03"/>
    <n v="63392"/>
    <n v="63392"/>
    <m/>
    <s v="Q1 2023"/>
    <x v="1"/>
    <x v="1"/>
  </r>
  <r>
    <x v="12"/>
    <x v="12"/>
    <x v="29"/>
    <x v="19"/>
    <n v="318"/>
    <d v="2023-06-03T00:00:00"/>
    <s v="R-14/23-24"/>
    <n v="158640"/>
    <n v="158640"/>
    <m/>
    <s v="Q1 2023"/>
    <x v="1"/>
    <x v="1"/>
  </r>
  <r>
    <x v="12"/>
    <x v="12"/>
    <x v="3"/>
    <x v="4"/>
    <n v="319"/>
    <d v="2023-06-30T00:00:00"/>
    <s v="D/23-24GST-076"/>
    <n v="156695"/>
    <n v="156695"/>
    <m/>
    <s v="Q1 2023"/>
    <x v="1"/>
    <x v="1"/>
  </r>
  <r>
    <x v="12"/>
    <x v="12"/>
    <x v="29"/>
    <x v="9"/>
    <n v="312"/>
    <d v="2023-07-01T00:00:00"/>
    <n v="2"/>
    <n v="10075"/>
    <n v="10075"/>
    <m/>
    <s v="Q1 2023"/>
    <x v="1"/>
    <x v="1"/>
  </r>
  <r>
    <x v="12"/>
    <x v="12"/>
    <x v="29"/>
    <x v="27"/>
    <n v="312"/>
    <d v="2023-06-23T00:00:00"/>
    <n v="1218852"/>
    <n v="98"/>
    <n v="98"/>
    <s v="Waterfrount Gas Guesthouse"/>
    <s v="Q1 2023"/>
    <x v="1"/>
    <x v="1"/>
  </r>
  <r>
    <x v="12"/>
    <x v="12"/>
    <x v="29"/>
    <x v="26"/>
    <n v="312"/>
    <d v="2023-06-30T00:00:00"/>
    <s v=" 000002060208656'"/>
    <n v="18790"/>
    <n v="18790"/>
    <s v="Waterfrount Guesthouse MSEB"/>
    <s v="Q1 2023"/>
    <x v="1"/>
    <x v="1"/>
  </r>
  <r>
    <x v="12"/>
    <x v="12"/>
    <x v="32"/>
    <x v="29"/>
    <n v="312"/>
    <d v="2023-06-24T00:00:00"/>
    <s v="HT2427I002169813"/>
    <n v="706.82"/>
    <n v="706.82"/>
    <s v="Waterfrount Guesthouse WIFI"/>
    <s v="Q1 2023"/>
    <x v="1"/>
    <x v="1"/>
  </r>
  <r>
    <x v="13"/>
    <x v="5"/>
    <x v="29"/>
    <x v="1"/>
    <n v="0"/>
    <d v="2023-06-30T00:00:00"/>
    <s v="IS/162"/>
    <n v="350"/>
    <n v="350"/>
    <m/>
    <s v="Q1 2023"/>
    <x v="1"/>
    <x v="1"/>
  </r>
  <r>
    <x v="13"/>
    <x v="5"/>
    <x v="0"/>
    <x v="0"/>
    <n v="0"/>
    <d v="2023-06-30T00:00:00"/>
    <s v="KRL/23-24/34"/>
    <n v="675"/>
    <n v="675"/>
    <m/>
    <s v="Q1 2023"/>
    <x v="1"/>
    <x v="1"/>
  </r>
  <r>
    <x v="13"/>
    <x v="5"/>
    <x v="3"/>
    <x v="4"/>
    <n v="0"/>
    <d v="2023-06-30T00:00:00"/>
    <s v="D/23-24GST-078"/>
    <n v="2885"/>
    <n v="2885"/>
    <m/>
    <s v="Q1 2023"/>
    <x v="1"/>
    <x v="1"/>
  </r>
  <r>
    <x v="14"/>
    <x v="11"/>
    <x v="0"/>
    <x v="0"/>
    <n v="719"/>
    <d v="2023-06-30T00:00:00"/>
    <s v="KRL/23-24/29"/>
    <n v="9890"/>
    <n v="9890"/>
    <m/>
    <s v="Q1 2023"/>
    <x v="1"/>
    <x v="1"/>
  </r>
  <r>
    <x v="14"/>
    <x v="11"/>
    <x v="9"/>
    <x v="11"/>
    <n v="719"/>
    <d v="2023-06-30T00:00:00"/>
    <s v="MFMS/218/23-24"/>
    <n v="38923"/>
    <n v="38923"/>
    <m/>
    <s v="Q1 2023"/>
    <x v="1"/>
    <x v="1"/>
  </r>
  <r>
    <x v="14"/>
    <x v="11"/>
    <x v="29"/>
    <x v="10"/>
    <n v="719"/>
    <d v="2023-06-30T00:00:00"/>
    <s v="OOPL/2023-24/180"/>
    <n v="50980"/>
    <n v="50980"/>
    <m/>
    <s v="Q1 2023"/>
    <x v="1"/>
    <x v="1"/>
  </r>
  <r>
    <x v="14"/>
    <x v="11"/>
    <x v="3"/>
    <x v="4"/>
    <n v="719"/>
    <d v="2023-06-30T00:00:00"/>
    <s v="D/23-24GST-074"/>
    <n v="23905"/>
    <n v="23905"/>
    <m/>
    <s v="Q1 2023"/>
    <x v="1"/>
    <x v="1"/>
  </r>
  <r>
    <x v="14"/>
    <x v="11"/>
    <x v="5"/>
    <x v="7"/>
    <n v="719"/>
    <d v="2023-06-30T00:00:00"/>
    <n v="1426"/>
    <n v="2415"/>
    <n v="2415"/>
    <m/>
    <s v="Q1 2023"/>
    <x v="1"/>
    <x v="1"/>
  </r>
  <r>
    <x v="15"/>
    <x v="0"/>
    <x v="0"/>
    <x v="0"/>
    <n v="0"/>
    <d v="2023-07-31T00:00:00"/>
    <s v="KRL/23-24/40"/>
    <n v="5540"/>
    <n v="5540"/>
    <m/>
    <s v="Q2 2023"/>
    <x v="2"/>
    <x v="1"/>
  </r>
  <r>
    <x v="15"/>
    <x v="0"/>
    <x v="1"/>
    <x v="2"/>
    <n v="0"/>
    <d v="2023-07-24T00:00:00"/>
    <s v="MS/0237/23-24"/>
    <n v="13370"/>
    <n v="13370"/>
    <m/>
    <s v="Q2 2023"/>
    <x v="2"/>
    <x v="1"/>
  </r>
  <r>
    <x v="15"/>
    <x v="0"/>
    <x v="2"/>
    <x v="3"/>
    <n v="0"/>
    <d v="2023-07-31T00:00:00"/>
    <n v="4"/>
    <n v="3210"/>
    <n v="3210"/>
    <s v="Anand Finhouse Petty Cash Expenses"/>
    <s v="Q2 2023"/>
    <x v="2"/>
    <x v="1"/>
  </r>
  <r>
    <x v="15"/>
    <x v="0"/>
    <x v="29"/>
    <x v="29"/>
    <n v="0"/>
    <d v="2023-07-02T00:00:00"/>
    <s v="2023-24/0241"/>
    <n v="11270"/>
    <n v="11270"/>
    <m/>
    <s v="Q2 2023"/>
    <x v="2"/>
    <x v="1"/>
  </r>
  <r>
    <x v="15"/>
    <x v="0"/>
    <x v="29"/>
    <x v="29"/>
    <n v="0"/>
    <d v="2023-07-02T00:00:00"/>
    <s v="2023-24/0242"/>
    <n v="11270"/>
    <n v="11270"/>
    <m/>
    <s v="Q2 2023"/>
    <x v="2"/>
    <x v="1"/>
  </r>
  <r>
    <x v="15"/>
    <x v="0"/>
    <x v="3"/>
    <x v="4"/>
    <n v="0"/>
    <d v="2023-07-31T00:00:00"/>
    <s v="D/ 23-24GST-097"/>
    <n v="9290"/>
    <n v="9290"/>
    <m/>
    <s v="Q2 2023"/>
    <x v="2"/>
    <x v="1"/>
  </r>
  <r>
    <x v="15"/>
    <x v="0"/>
    <x v="29"/>
    <x v="20"/>
    <n v="0"/>
    <d v="2023-07-14T00:00:00"/>
    <n v="341"/>
    <n v="2700"/>
    <n v="2700"/>
    <m/>
    <s v="Q2 2023"/>
    <x v="2"/>
    <x v="1"/>
  </r>
  <r>
    <x v="15"/>
    <x v="0"/>
    <x v="29"/>
    <x v="5"/>
    <n v="0"/>
    <d v="2023-07-14T00:00:00"/>
    <n v="340"/>
    <n v="2218.48"/>
    <n v="2218.48"/>
    <m/>
    <s v="Q2 2023"/>
    <x v="2"/>
    <x v="1"/>
  </r>
  <r>
    <x v="15"/>
    <x v="0"/>
    <x v="5"/>
    <x v="7"/>
    <n v="0"/>
    <d v="2023-07-31T00:00:00"/>
    <n v="1456"/>
    <n v="980"/>
    <n v="980"/>
    <m/>
    <s v="Q2 2023"/>
    <x v="2"/>
    <x v="1"/>
  </r>
  <r>
    <x v="15"/>
    <x v="0"/>
    <x v="6"/>
    <x v="12"/>
    <n v="0"/>
    <d v="2023-08-05T00:00:00"/>
    <s v="000002099428909'"/>
    <n v="57160"/>
    <n v="57160"/>
    <s v="Villa One MSEB"/>
    <s v="Q2 2023"/>
    <x v="2"/>
    <x v="1"/>
  </r>
  <r>
    <x v="15"/>
    <x v="1"/>
    <x v="7"/>
    <x v="9"/>
    <n v="102"/>
    <d v="2023-08-09T00:00:00"/>
    <s v="BM24271007319860"/>
    <n v="824"/>
    <n v="824"/>
    <m/>
    <s v="Q2 2023"/>
    <x v="2"/>
    <x v="1"/>
  </r>
  <r>
    <x v="15"/>
    <x v="1"/>
    <x v="29"/>
    <x v="19"/>
    <n v="102"/>
    <d v="2023-07-01T00:00:00"/>
    <n v="20230703001"/>
    <n v="206388"/>
    <n v="206388"/>
    <m/>
    <s v="Q2 2023"/>
    <x v="2"/>
    <x v="1"/>
  </r>
  <r>
    <x v="15"/>
    <x v="1"/>
    <x v="8"/>
    <x v="10"/>
    <n v="102"/>
    <d v="2023-07-31T00:00:00"/>
    <s v="GSF/23-24/90"/>
    <n v="37936"/>
    <n v="37936"/>
    <m/>
    <s v="Q2 2023"/>
    <x v="2"/>
    <x v="1"/>
  </r>
  <r>
    <x v="15"/>
    <x v="1"/>
    <x v="0"/>
    <x v="0"/>
    <n v="102"/>
    <d v="2023-07-31T00:00:00"/>
    <s v="KRL/23-24/37"/>
    <n v="7820"/>
    <n v="7820"/>
    <m/>
    <s v="Q2 2023"/>
    <x v="2"/>
    <x v="1"/>
  </r>
  <r>
    <x v="15"/>
    <x v="1"/>
    <x v="9"/>
    <x v="11"/>
    <n v="102"/>
    <d v="2023-07-31T00:00:00"/>
    <s v="MFMS/295/23-24"/>
    <n v="61658"/>
    <n v="61658"/>
    <m/>
    <s v="Q2 2023"/>
    <x v="2"/>
    <x v="1"/>
  </r>
  <r>
    <x v="15"/>
    <x v="1"/>
    <x v="2"/>
    <x v="3"/>
    <n v="102"/>
    <d v="2023-07-31T00:00:00"/>
    <n v="4"/>
    <n v="0"/>
    <n v="0"/>
    <s v="Itech Petty Cash Expenses"/>
    <s v="Q2 2023"/>
    <x v="2"/>
    <x v="1"/>
  </r>
  <r>
    <x v="15"/>
    <x v="1"/>
    <x v="11"/>
    <x v="16"/>
    <n v="102"/>
    <d v="2023-07-07T00:00:00"/>
    <s v="WTCB/2023001418"/>
    <n v="19110"/>
    <n v="19110"/>
    <m/>
    <s v="Q2 2023"/>
    <x v="2"/>
    <x v="1"/>
  </r>
  <r>
    <x v="15"/>
    <x v="1"/>
    <x v="11"/>
    <x v="12"/>
    <n v="102"/>
    <d v="2023-08-23T00:00:00"/>
    <s v="WTCB/2023002222"/>
    <n v="47986"/>
    <n v="47986"/>
    <m/>
    <s v="Q2 2023"/>
    <x v="2"/>
    <x v="1"/>
  </r>
  <r>
    <x v="15"/>
    <x v="1"/>
    <x v="11"/>
    <x v="13"/>
    <n v="102"/>
    <d v="2023-09-08T00:00:00"/>
    <s v="WTCB/2023002558"/>
    <n v="1309"/>
    <n v="1309"/>
    <m/>
    <s v="Q2 2023"/>
    <x v="2"/>
    <x v="1"/>
  </r>
  <r>
    <x v="15"/>
    <x v="1"/>
    <x v="3"/>
    <x v="4"/>
    <n v="102"/>
    <d v="2023-07-31T00:00:00"/>
    <s v="D/23-24GST-094"/>
    <n v="16970"/>
    <n v="16970"/>
    <m/>
    <s v="Q2 2023"/>
    <x v="2"/>
    <x v="1"/>
  </r>
  <r>
    <x v="15"/>
    <x v="1"/>
    <x v="29"/>
    <x v="14"/>
    <n v="102"/>
    <d v="2023-07-27T00:00:00"/>
    <s v="A231"/>
    <n v="1728"/>
    <n v="1728"/>
    <s v="Stainless Steel PULL/ PUSH"/>
    <s v="Q2 2023"/>
    <x v="2"/>
    <x v="1"/>
  </r>
  <r>
    <x v="15"/>
    <x v="1"/>
    <x v="5"/>
    <x v="7"/>
    <n v="102"/>
    <d v="2023-07-31T00:00:00"/>
    <n v="1455"/>
    <n v="1050"/>
    <n v="1050"/>
    <m/>
    <s v="Q2 2023"/>
    <x v="2"/>
    <x v="1"/>
  </r>
  <r>
    <x v="15"/>
    <x v="2"/>
    <x v="12"/>
    <x v="10"/>
    <n v="0"/>
    <d v="2023-07-31T00:00:00"/>
    <s v="GSF/23-24/86"/>
    <n v="19466.55"/>
    <n v="19466.55"/>
    <m/>
    <s v="Q2 2023"/>
    <x v="2"/>
    <x v="1"/>
  </r>
  <r>
    <x v="15"/>
    <x v="2"/>
    <x v="1"/>
    <x v="1"/>
    <n v="0"/>
    <d v="2023-07-24T00:00:00"/>
    <s v="MS/0239/23-24"/>
    <n v="4908"/>
    <n v="4908"/>
    <m/>
    <s v="Q2 2023"/>
    <x v="2"/>
    <x v="1"/>
  </r>
  <r>
    <x v="15"/>
    <x v="2"/>
    <x v="1"/>
    <x v="2"/>
    <n v="0"/>
    <d v="2023-07-24T00:00:00"/>
    <s v="MS/0238/23-24"/>
    <n v="6661"/>
    <n v="6661"/>
    <m/>
    <s v="Q2 2023"/>
    <x v="2"/>
    <x v="1"/>
  </r>
  <r>
    <x v="15"/>
    <x v="3"/>
    <x v="12"/>
    <x v="10"/>
    <n v="0"/>
    <d v="2023-07-31T00:00:00"/>
    <s v="GSF/23-24/88"/>
    <n v="35590.65"/>
    <n v="35590.65"/>
    <m/>
    <s v="Q2 2023"/>
    <x v="2"/>
    <x v="1"/>
  </r>
  <r>
    <x v="15"/>
    <x v="3"/>
    <x v="1"/>
    <x v="2"/>
    <n v="0"/>
    <d v="2023-07-24T00:00:00"/>
    <s v="MS/0240/23-24"/>
    <n v="3870"/>
    <n v="3870"/>
    <m/>
    <s v="Q2 2023"/>
    <x v="2"/>
    <x v="1"/>
  </r>
  <r>
    <x v="15"/>
    <x v="3"/>
    <x v="13"/>
    <x v="11"/>
    <n v="0"/>
    <d v="2023-07-31T00:00:00"/>
    <s v="3107 2023-KINGS-HK "/>
    <n v="51782.75"/>
    <n v="51782.75"/>
    <m/>
    <s v="Q2 2023"/>
    <x v="2"/>
    <x v="1"/>
  </r>
  <r>
    <x v="15"/>
    <x v="4"/>
    <x v="0"/>
    <x v="0"/>
    <n v="0"/>
    <d v="2023-07-31T00:00:00"/>
    <s v="KRL/23-24/38"/>
    <n v="190"/>
    <n v="190"/>
    <m/>
    <s v="Q2 2023"/>
    <x v="2"/>
    <x v="1"/>
  </r>
  <r>
    <x v="15"/>
    <x v="4"/>
    <x v="3"/>
    <x v="4"/>
    <n v="0"/>
    <d v="2023-07-31T00:00:00"/>
    <s v="D/ 22-23GST-103"/>
    <n v="13980"/>
    <n v="13980"/>
    <m/>
    <s v="Q2 2023"/>
    <x v="2"/>
    <x v="1"/>
  </r>
  <r>
    <x v="15"/>
    <x v="6"/>
    <x v="29"/>
    <x v="14"/>
    <s v="A02"/>
    <d v="2023-07-07T00:00:00"/>
    <n v="199"/>
    <n v="35200"/>
    <n v="35200"/>
    <s v="Cafeteria PVC Pipe Work  Raine Water "/>
    <s v="Q2 2023"/>
    <x v="2"/>
    <x v="1"/>
  </r>
  <r>
    <x v="15"/>
    <x v="6"/>
    <x v="29"/>
    <x v="14"/>
    <s v="A02"/>
    <d v="2023-06-25T00:00:00"/>
    <d v="2023-06-10T00:00:00"/>
    <n v="5250"/>
    <n v="5250"/>
    <s v="Conference room  Aluminium black"/>
    <s v="Q2 2023"/>
    <x v="2"/>
    <x v="1"/>
  </r>
  <r>
    <x v="15"/>
    <x v="6"/>
    <x v="17"/>
    <x v="14"/>
    <s v="A02"/>
    <d v="2023-07-17T00:00:00"/>
    <s v="DMP 18"/>
    <n v="45000"/>
    <n v="45000"/>
    <s v="Storge "/>
    <s v="Q2 2023"/>
    <x v="2"/>
    <x v="1"/>
  </r>
  <r>
    <x v="15"/>
    <x v="6"/>
    <x v="12"/>
    <x v="10"/>
    <s v="A02"/>
    <d v="2023-07-31T00:00:00"/>
    <s v="GSF/23-24/94"/>
    <n v="75873.820000000007"/>
    <n v="75873.820000000007"/>
    <s v="-"/>
    <s v="Q2 2023"/>
    <x v="2"/>
    <x v="1"/>
  </r>
  <r>
    <x v="15"/>
    <x v="6"/>
    <x v="29"/>
    <x v="1"/>
    <s v="A02"/>
    <d v="2023-07-04T00:00:00"/>
    <s v="IS/168"/>
    <n v="700"/>
    <n v="700"/>
    <m/>
    <s v="Q2 2023"/>
    <x v="2"/>
    <x v="1"/>
  </r>
  <r>
    <x v="15"/>
    <x v="6"/>
    <x v="1"/>
    <x v="2"/>
    <s v="A02"/>
    <d v="2023-07-24T00:00:00"/>
    <s v="MS/0246/23-24"/>
    <n v="47541"/>
    <n v="47635"/>
    <n v="0"/>
    <s v="Q2 2023"/>
    <x v="2"/>
    <x v="1"/>
  </r>
  <r>
    <x v="15"/>
    <x v="6"/>
    <x v="9"/>
    <x v="11"/>
    <s v="A02"/>
    <d v="2023-07-31T00:00:00"/>
    <s v="MFMS/294/23-24"/>
    <n v="205715.09"/>
    <n v="205715.09"/>
    <s v="-"/>
    <s v="Q2 2023"/>
    <x v="2"/>
    <x v="1"/>
  </r>
  <r>
    <x v="15"/>
    <x v="6"/>
    <x v="29"/>
    <x v="10"/>
    <s v="A02"/>
    <d v="2023-07-31T00:00:00"/>
    <s v="OOPL/2023-24/244"/>
    <n v="189141"/>
    <n v="189141"/>
    <s v="-"/>
    <s v="Q2 2023"/>
    <x v="2"/>
    <x v="1"/>
  </r>
  <r>
    <x v="15"/>
    <x v="6"/>
    <x v="2"/>
    <x v="3"/>
    <s v="A02"/>
    <d v="2023-07-31T00:00:00"/>
    <n v="4"/>
    <n v="0"/>
    <n v="0"/>
    <s v="KOS Petty Cash Expenses"/>
    <s v="Q2 2023"/>
    <x v="2"/>
    <x v="1"/>
  </r>
  <r>
    <x v="15"/>
    <x v="6"/>
    <x v="23"/>
    <x v="12"/>
    <s v="A02"/>
    <d v="2023-07-01T00:00:00"/>
    <s v="#EC/23-24/077"/>
    <n v="580530.07999999996"/>
    <n v="580530.07999999996"/>
    <s v="-"/>
    <s v="Q2 2023"/>
    <x v="2"/>
    <x v="1"/>
  </r>
  <r>
    <x v="15"/>
    <x v="6"/>
    <x v="23"/>
    <x v="16"/>
    <s v="A02"/>
    <d v="2023-07-03T00:00:00"/>
    <s v="BM/JUL23/3"/>
    <n v="184998"/>
    <n v="184998"/>
    <m/>
    <s v="Q2 2023"/>
    <x v="2"/>
    <x v="1"/>
  </r>
  <r>
    <x v="15"/>
    <x v="6"/>
    <x v="23"/>
    <x v="7"/>
    <s v="A02"/>
    <d v="2023-08-09T00:00:00"/>
    <s v="WR/23-24/022"/>
    <n v="21418.7"/>
    <n v="21418.7"/>
    <s v="-"/>
    <s v="Q2 2023"/>
    <x v="2"/>
    <x v="1"/>
  </r>
  <r>
    <x v="15"/>
    <x v="6"/>
    <x v="29"/>
    <x v="14"/>
    <s v="A02"/>
    <d v="2023-07-14T00:00:00"/>
    <n v="7"/>
    <n v="12713"/>
    <n v="12713"/>
    <s v="LED Light"/>
    <s v="Q2 2023"/>
    <x v="2"/>
    <x v="1"/>
  </r>
  <r>
    <x v="15"/>
    <x v="6"/>
    <x v="27"/>
    <x v="29"/>
    <s v="A02"/>
    <d v="2023-07-01T00:00:00"/>
    <s v="23-024/008"/>
    <n v="15000"/>
    <n v="15000"/>
    <m/>
    <s v="Q2 2023"/>
    <x v="2"/>
    <x v="1"/>
  </r>
  <r>
    <x v="15"/>
    <x v="6"/>
    <x v="29"/>
    <x v="14"/>
    <s v="A02"/>
    <d v="2023-07-27T00:00:00"/>
    <n v="192"/>
    <n v="8500"/>
    <n v="8500"/>
    <s v="Sofa leather Changing "/>
    <s v="Q2 2023"/>
    <x v="2"/>
    <x v="1"/>
  </r>
  <r>
    <x v="15"/>
    <x v="6"/>
    <x v="29"/>
    <x v="29"/>
    <s v="A02"/>
    <s v="15-08-2023"/>
    <n v="1"/>
    <n v="7000"/>
    <n v="7000"/>
    <s v="Parking Rent"/>
    <s v="Q2 2023"/>
    <x v="2"/>
    <x v="1"/>
  </r>
  <r>
    <x v="15"/>
    <x v="6"/>
    <x v="29"/>
    <x v="29"/>
    <s v="A02"/>
    <s v="15-08-2023"/>
    <n v="2"/>
    <n v="7000"/>
    <n v="7000"/>
    <s v="Parking Rent"/>
    <s v="Q2 2023"/>
    <x v="2"/>
    <x v="1"/>
  </r>
  <r>
    <x v="15"/>
    <x v="6"/>
    <x v="29"/>
    <x v="5"/>
    <s v="A02"/>
    <d v="2023-07-14T00:00:00"/>
    <n v="342"/>
    <n v="5428"/>
    <n v="3851"/>
    <n v="0"/>
    <s v="Q2 2023"/>
    <x v="2"/>
    <x v="1"/>
  </r>
  <r>
    <x v="15"/>
    <x v="6"/>
    <x v="5"/>
    <x v="7"/>
    <s v="A02"/>
    <d v="2023-07-31T00:00:00"/>
    <n v="1458"/>
    <n v="16205"/>
    <n v="16205"/>
    <s v="-"/>
    <s v="Q2 2023"/>
    <x v="2"/>
    <x v="1"/>
  </r>
  <r>
    <x v="15"/>
    <x v="6"/>
    <x v="29"/>
    <x v="14"/>
    <s v="A02"/>
    <d v="2023-07-01T00:00:00"/>
    <s v="026(2023-24)"/>
    <n v="12550"/>
    <n v="12550"/>
    <s v="K Logo Conference"/>
    <s v="Q2 2023"/>
    <x v="2"/>
    <x v="1"/>
  </r>
  <r>
    <x v="15"/>
    <x v="6"/>
    <x v="29"/>
    <x v="14"/>
    <s v="A02"/>
    <d v="2023-07-20T00:00:00"/>
    <n v="252"/>
    <n v="8370"/>
    <n v="8370"/>
    <s v="orma oil "/>
    <s v="Q2 2023"/>
    <x v="2"/>
    <x v="1"/>
  </r>
  <r>
    <x v="15"/>
    <x v="6"/>
    <x v="29"/>
    <x v="5"/>
    <s v="A02"/>
    <d v="2023-07-28T00:00:00"/>
    <s v="0885/23-24"/>
    <n v="17600"/>
    <n v="48160"/>
    <s v="-"/>
    <s v="Q2 2023"/>
    <x v="2"/>
    <x v="1"/>
  </r>
  <r>
    <x v="15"/>
    <x v="6"/>
    <x v="29"/>
    <x v="14"/>
    <s v="A02"/>
    <d v="2023-07-24T00:00:00"/>
    <n v="107"/>
    <n v="4200"/>
    <n v="4200"/>
    <s v="Board room White board installlation"/>
    <s v="Q2 2023"/>
    <x v="2"/>
    <x v="1"/>
  </r>
  <r>
    <x v="15"/>
    <x v="7"/>
    <x v="3"/>
    <x v="4"/>
    <n v="0"/>
    <d v="2023-07-31T00:00:00"/>
    <s v="D/23-24GST-101"/>
    <n v="31875"/>
    <n v="31875"/>
    <m/>
    <s v="Q2 2023"/>
    <x v="2"/>
    <x v="1"/>
  </r>
  <r>
    <x v="15"/>
    <x v="8"/>
    <x v="12"/>
    <x v="10"/>
    <n v="0"/>
    <d v="2023-07-31T00:00:00"/>
    <s v="GSF/23-24/89"/>
    <n v="45232.47"/>
    <n v="45232.47"/>
    <m/>
    <s v="Q2 2023"/>
    <x v="2"/>
    <x v="1"/>
  </r>
  <r>
    <x v="15"/>
    <x v="8"/>
    <x v="29"/>
    <x v="29"/>
    <n v="0"/>
    <d v="2023-07-20T00:00:00"/>
    <s v="KFT/ICE/23/329"/>
    <n v="5346"/>
    <n v="5346"/>
    <m/>
    <s v="Q2 2023"/>
    <x v="2"/>
    <x v="1"/>
  </r>
  <r>
    <x v="15"/>
    <x v="8"/>
    <x v="1"/>
    <x v="1"/>
    <n v="0"/>
    <d v="2023-07-24T00:00:00"/>
    <s v="MS/0241/23-24"/>
    <n v="2616"/>
    <n v="2616"/>
    <m/>
    <s v="Q2 2023"/>
    <x v="2"/>
    <x v="1"/>
  </r>
  <r>
    <x v="15"/>
    <x v="8"/>
    <x v="1"/>
    <x v="1"/>
    <n v="0"/>
    <d v="2023-07-29T00:00:00"/>
    <s v="MS/0269/23-24"/>
    <n v="750"/>
    <n v="750"/>
    <s v="ID Card Printing"/>
    <s v="Q2 2023"/>
    <x v="2"/>
    <x v="1"/>
  </r>
  <r>
    <x v="15"/>
    <x v="8"/>
    <x v="29"/>
    <x v="4"/>
    <n v="0"/>
    <d v="2023-07-31T00:00:00"/>
    <s v="D/ 23-24GST-095"/>
    <n v="19065"/>
    <n v="19065"/>
    <m/>
    <s v="Q2 2023"/>
    <x v="2"/>
    <x v="1"/>
  </r>
  <r>
    <x v="15"/>
    <x v="9"/>
    <x v="7"/>
    <x v="9"/>
    <n v="613"/>
    <d v="2023-07-27T00:00:00"/>
    <s v="BM2427I006765814"/>
    <n v="2657.36"/>
    <n v="2657.36"/>
    <m/>
    <s v="Q2 2023"/>
    <x v="2"/>
    <x v="1"/>
  </r>
  <r>
    <x v="15"/>
    <x v="9"/>
    <x v="29"/>
    <x v="19"/>
    <n v="613"/>
    <d v="2023-07-01T00:00:00"/>
    <s v="7/23-24/396"/>
    <n v="65555"/>
    <n v="65555"/>
    <m/>
    <s v="Q2 2023"/>
    <x v="2"/>
    <x v="1"/>
  </r>
  <r>
    <x v="15"/>
    <x v="9"/>
    <x v="12"/>
    <x v="10"/>
    <n v="613"/>
    <d v="2023-07-31T00:00:00"/>
    <s v="GSF/23-24/92"/>
    <n v="37936.910000000003"/>
    <n v="37936.910000000003"/>
    <m/>
    <s v="Q2 2023"/>
    <x v="2"/>
    <x v="1"/>
  </r>
  <r>
    <x v="15"/>
    <x v="9"/>
    <x v="0"/>
    <x v="0"/>
    <n v="613"/>
    <d v="2023-07-31T00:00:00"/>
    <s v="KRL/23-24/41"/>
    <n v="27550"/>
    <n v="27550"/>
    <m/>
    <s v="Q2 2023"/>
    <x v="2"/>
    <x v="1"/>
  </r>
  <r>
    <x v="15"/>
    <x v="9"/>
    <x v="9"/>
    <x v="11"/>
    <n v="613"/>
    <d v="2023-07-31T00:00:00"/>
    <s v="MFMS/293/23-24"/>
    <n v="59223.92"/>
    <n v="59223.92"/>
    <m/>
    <s v="Q2 2023"/>
    <x v="2"/>
    <x v="1"/>
  </r>
  <r>
    <x v="15"/>
    <x v="9"/>
    <x v="29"/>
    <x v="10"/>
    <n v="613"/>
    <d v="2023-07-31T00:00:00"/>
    <s v="OOPL/2023-24/245"/>
    <n v="74622.34"/>
    <n v="74622.34"/>
    <m/>
    <s v="Q2 2023"/>
    <x v="2"/>
    <x v="1"/>
  </r>
  <r>
    <x v="15"/>
    <x v="9"/>
    <x v="2"/>
    <x v="3"/>
    <n v="613"/>
    <d v="2023-07-31T00:00:00"/>
    <n v="4"/>
    <n v="3259"/>
    <n v="3259"/>
    <m/>
    <s v="Q2 2023"/>
    <x v="2"/>
    <x v="1"/>
  </r>
  <r>
    <x v="15"/>
    <x v="9"/>
    <x v="11"/>
    <x v="16"/>
    <n v="613"/>
    <d v="2023-07-07T00:00:00"/>
    <s v="WTCB/2023001528"/>
    <n v="17351.25"/>
    <n v="17351.25"/>
    <m/>
    <s v="Q2 2023"/>
    <x v="2"/>
    <x v="1"/>
  </r>
  <r>
    <x v="15"/>
    <x v="9"/>
    <x v="11"/>
    <x v="16"/>
    <n v="614"/>
    <d v="2023-07-07T00:00:00"/>
    <s v="WTCB/2023001529"/>
    <n v="17333.75"/>
    <n v="17333.75"/>
    <m/>
    <s v="Q2 2023"/>
    <x v="2"/>
    <x v="1"/>
  </r>
  <r>
    <x v="15"/>
    <x v="9"/>
    <x v="11"/>
    <x v="12"/>
    <n v="614"/>
    <d v="2023-08-23T00:00:00"/>
    <s v="WTCB/2023002313"/>
    <n v="56091"/>
    <n v="56091"/>
    <m/>
    <s v="Q2 2023"/>
    <x v="2"/>
    <x v="1"/>
  </r>
  <r>
    <x v="15"/>
    <x v="9"/>
    <x v="11"/>
    <x v="12"/>
    <n v="614"/>
    <d v="2023-08-23T00:00:00"/>
    <s v="WTCB/2023002314"/>
    <n v="53680"/>
    <n v="53680"/>
    <m/>
    <s v="Q2 2023"/>
    <x v="2"/>
    <x v="1"/>
  </r>
  <r>
    <x v="15"/>
    <x v="9"/>
    <x v="11"/>
    <x v="13"/>
    <n v="614"/>
    <d v="2023-09-08T00:00:00"/>
    <s v="WTCB/2023002644"/>
    <n v="1317"/>
    <n v="1317"/>
    <m/>
    <s v="Q2 2023"/>
    <x v="2"/>
    <x v="1"/>
  </r>
  <r>
    <x v="15"/>
    <x v="9"/>
    <x v="11"/>
    <x v="13"/>
    <n v="613"/>
    <d v="2023-09-08T00:00:00"/>
    <s v="WTCB/2023002645"/>
    <n v="1868.93"/>
    <n v="1868.93"/>
    <m/>
    <s v="Q2 2023"/>
    <x v="2"/>
    <x v="1"/>
  </r>
  <r>
    <x v="15"/>
    <x v="9"/>
    <x v="29"/>
    <x v="19"/>
    <n v="613"/>
    <d v="2023-07-01T00:00:00"/>
    <s v="P2324/114270"/>
    <n v="65555"/>
    <n v="65555"/>
    <m/>
    <s v="Q2 2023"/>
    <x v="2"/>
    <x v="1"/>
  </r>
  <r>
    <x v="15"/>
    <x v="9"/>
    <x v="29"/>
    <x v="19"/>
    <n v="614"/>
    <d v="2023-07-01T00:00:00"/>
    <s v="D-2023-24-04"/>
    <n v="131043"/>
    <n v="131043"/>
    <m/>
    <s v="Q2 2023"/>
    <x v="2"/>
    <x v="1"/>
  </r>
  <r>
    <x v="15"/>
    <x v="9"/>
    <x v="3"/>
    <x v="4"/>
    <n v="613"/>
    <d v="2023-07-31T00:00:00"/>
    <s v="D/23-24GST-096"/>
    <n v="53325"/>
    <n v="53325"/>
    <m/>
    <s v="Q2 2023"/>
    <x v="2"/>
    <x v="1"/>
  </r>
  <r>
    <x v="15"/>
    <x v="9"/>
    <x v="29"/>
    <x v="20"/>
    <n v="613"/>
    <d v="2023-07-14T00:00:00"/>
    <n v="339"/>
    <n v="2700"/>
    <n v="2700"/>
    <m/>
    <s v="Q2 2023"/>
    <x v="2"/>
    <x v="1"/>
  </r>
  <r>
    <x v="15"/>
    <x v="9"/>
    <x v="29"/>
    <x v="5"/>
    <n v="613"/>
    <d v="2023-07-14T00:00:00"/>
    <n v="338"/>
    <n v="17726.8"/>
    <n v="24173.360000000001"/>
    <m/>
    <s v="Q2 2023"/>
    <x v="2"/>
    <x v="1"/>
  </r>
  <r>
    <x v="15"/>
    <x v="9"/>
    <x v="29"/>
    <x v="14"/>
    <n v="613"/>
    <d v="2023-07-27T00:00:00"/>
    <s v="A 230"/>
    <n v="1512"/>
    <n v="1512"/>
    <m/>
    <s v="Q2 2023"/>
    <x v="2"/>
    <x v="1"/>
  </r>
  <r>
    <x v="15"/>
    <x v="9"/>
    <x v="5"/>
    <x v="7"/>
    <n v="613"/>
    <d v="2023-07-31T00:00:00"/>
    <n v="1457"/>
    <n v="3850"/>
    <n v="3850"/>
    <m/>
    <s v="Q2 2023"/>
    <x v="2"/>
    <x v="1"/>
  </r>
  <r>
    <x v="15"/>
    <x v="10"/>
    <x v="7"/>
    <x v="9"/>
    <n v="312"/>
    <d v="2023-08-03T00:00:00"/>
    <s v="BM2427I006907910"/>
    <n v="43271"/>
    <n v="43271"/>
    <m/>
    <s v="Q2 2023"/>
    <x v="2"/>
    <x v="1"/>
  </r>
  <r>
    <x v="15"/>
    <x v="10"/>
    <x v="29"/>
    <x v="16"/>
    <n v="313"/>
    <d v="2023-07-01T00:00:00"/>
    <s v="04 CAM/2023-24"/>
    <n v="44117"/>
    <n v="44117"/>
    <m/>
    <s v="Q2 2023"/>
    <x v="2"/>
    <x v="1"/>
  </r>
  <r>
    <x v="15"/>
    <x v="10"/>
    <x v="29"/>
    <x v="19"/>
    <n v="313"/>
    <d v="2023-07-01T00:00:00"/>
    <s v="04/2023-2024"/>
    <n v="521192"/>
    <n v="521192"/>
    <m/>
    <s v="Q2 2023"/>
    <x v="2"/>
    <x v="1"/>
  </r>
  <r>
    <x v="15"/>
    <x v="10"/>
    <x v="29"/>
    <x v="19"/>
    <n v="316"/>
    <d v="2023-07-01T00:00:00"/>
    <s v="GST/23-23/RENT/005"/>
    <n v="63392"/>
    <n v="63392"/>
    <m/>
    <s v="Q2 2023"/>
    <x v="2"/>
    <x v="1"/>
  </r>
  <r>
    <x v="15"/>
    <x v="10"/>
    <x v="29"/>
    <x v="19"/>
    <n v="312"/>
    <d v="2023-07-03T00:00:00"/>
    <s v="IN2301000109"/>
    <n v="383159"/>
    <n v="383159"/>
    <m/>
    <s v="Q2 2023"/>
    <x v="2"/>
    <x v="1"/>
  </r>
  <r>
    <x v="15"/>
    <x v="10"/>
    <x v="29"/>
    <x v="19"/>
    <n v="311"/>
    <d v="2023-07-03T00:00:00"/>
    <s v="IN2301000108"/>
    <n v="592183"/>
    <n v="592183"/>
    <m/>
    <s v="Q2 2023"/>
    <x v="2"/>
    <x v="1"/>
  </r>
  <r>
    <x v="15"/>
    <x v="10"/>
    <x v="29"/>
    <x v="19"/>
    <n v="314"/>
    <d v="2023-07-01T00:00:00"/>
    <s v="BRB- Rental -04"/>
    <n v="148560"/>
    <n v="148560"/>
    <m/>
    <s v="Q2 2023"/>
    <x v="2"/>
    <x v="1"/>
  </r>
  <r>
    <x v="15"/>
    <x v="10"/>
    <x v="29"/>
    <x v="14"/>
    <n v="312"/>
    <d v="2023-07-18T00:00:00"/>
    <s v="CSS/2023-24/2140"/>
    <n v="39600"/>
    <n v="39600"/>
    <s v="Chair Purchase For Higher Management "/>
    <s v="Q2 2023"/>
    <x v="2"/>
    <x v="1"/>
  </r>
  <r>
    <x v="15"/>
    <x v="10"/>
    <x v="29"/>
    <x v="19"/>
    <n v="315"/>
    <d v="2023-07-04T00:00:00"/>
    <s v="PVP-Rental -04"/>
    <n v="158640"/>
    <n v="158640"/>
    <m/>
    <s v="Q2 2023"/>
    <x v="2"/>
    <x v="1"/>
  </r>
  <r>
    <x v="15"/>
    <x v="10"/>
    <x v="12"/>
    <x v="10"/>
    <n v="312"/>
    <d v="2023-07-31T00:00:00"/>
    <s v="GSF/23-24/95"/>
    <n v="175822"/>
    <n v="175822"/>
    <m/>
    <s v="Q2 2023"/>
    <x v="2"/>
    <x v="1"/>
  </r>
  <r>
    <x v="15"/>
    <x v="10"/>
    <x v="29"/>
    <x v="16"/>
    <n v="310"/>
    <d v="2023-07-01T00:00:00"/>
    <s v="GK-CAM-04"/>
    <n v="17308"/>
    <n v="17308"/>
    <m/>
    <s v="Q2 2023"/>
    <x v="2"/>
    <x v="1"/>
  </r>
  <r>
    <x v="15"/>
    <x v="10"/>
    <x v="29"/>
    <x v="19"/>
    <n v="310"/>
    <d v="2023-07-01T00:00:00"/>
    <s v="GK-Rental-04"/>
    <n v="69112"/>
    <n v="69112"/>
    <m/>
    <s v="Q2 2023"/>
    <x v="2"/>
    <x v="1"/>
  </r>
  <r>
    <x v="15"/>
    <x v="10"/>
    <x v="29"/>
    <x v="19"/>
    <n v="310"/>
    <d v="2023-07-01T00:00:00"/>
    <s v="HK-Rental-04"/>
    <n v="69111"/>
    <n v="69111"/>
    <m/>
    <s v="Q2 2023"/>
    <x v="2"/>
    <x v="1"/>
  </r>
  <r>
    <x v="15"/>
    <x v="10"/>
    <x v="29"/>
    <x v="1"/>
    <n v="312"/>
    <d v="2023-07-20T00:00:00"/>
    <s v="IS/197"/>
    <n v="1450"/>
    <n v="1450"/>
    <m/>
    <s v="Q2 2023"/>
    <x v="2"/>
    <x v="1"/>
  </r>
  <r>
    <x v="15"/>
    <x v="10"/>
    <x v="29"/>
    <x v="29"/>
    <n v="312"/>
    <d v="2023-07-11T00:00:00"/>
    <n v="411"/>
    <n v="21650"/>
    <n v="21650"/>
    <m/>
    <s v="Q2 2023"/>
    <x v="2"/>
    <x v="1"/>
  </r>
  <r>
    <x v="15"/>
    <x v="10"/>
    <x v="0"/>
    <x v="0"/>
    <n v="312"/>
    <d v="2023-07-31T00:00:00"/>
    <s v="KRL/23-24/43"/>
    <n v="455675"/>
    <n v="455675"/>
    <m/>
    <s v="Q2 2023"/>
    <x v="2"/>
    <x v="1"/>
  </r>
  <r>
    <x v="15"/>
    <x v="10"/>
    <x v="1"/>
    <x v="2"/>
    <n v="312"/>
    <d v="2023-07-08T00:00:00"/>
    <s v="MS/0243/23-24"/>
    <n v="49958"/>
    <n v="52081"/>
    <m/>
    <s v="Q2 2023"/>
    <x v="2"/>
    <x v="1"/>
  </r>
  <r>
    <x v="15"/>
    <x v="10"/>
    <x v="1"/>
    <x v="1"/>
    <n v="312"/>
    <d v="2023-07-24T00:00:00"/>
    <s v="MS/0244/23-24"/>
    <n v="640"/>
    <n v="640"/>
    <m/>
    <s v="Q2 2023"/>
    <x v="2"/>
    <x v="1"/>
  </r>
  <r>
    <x v="15"/>
    <x v="10"/>
    <x v="1"/>
    <x v="1"/>
    <n v="312"/>
    <d v="2023-07-24T00:00:00"/>
    <s v="MS/0242/23-24"/>
    <n v="16991"/>
    <n v="15512.1"/>
    <m/>
    <s v="Q2 2023"/>
    <x v="2"/>
    <x v="1"/>
  </r>
  <r>
    <x v="15"/>
    <x v="10"/>
    <x v="9"/>
    <x v="11"/>
    <n v="312"/>
    <d v="2023-07-31T00:00:00"/>
    <s v="MFMS/292/23-24"/>
    <n v="254503.38999999998"/>
    <n v="254503.38999999998"/>
    <m/>
    <s v="Q2 2023"/>
    <x v="2"/>
    <x v="1"/>
  </r>
  <r>
    <x v="15"/>
    <x v="10"/>
    <x v="29"/>
    <x v="19"/>
    <n v="316"/>
    <d v="2023-07-01T00:00:00"/>
    <s v="23-24/005"/>
    <n v="95088"/>
    <n v="95088"/>
    <m/>
    <s v="Q2 2023"/>
    <x v="2"/>
    <x v="1"/>
  </r>
  <r>
    <x v="15"/>
    <x v="10"/>
    <x v="29"/>
    <x v="10"/>
    <n v="312"/>
    <d v="2023-07-31T00:00:00"/>
    <s v="OOPL/2023-24/247"/>
    <n v="339864"/>
    <n v="339864"/>
    <m/>
    <s v="Q2 2023"/>
    <x v="2"/>
    <x v="1"/>
  </r>
  <r>
    <x v="15"/>
    <x v="10"/>
    <x v="29"/>
    <x v="29"/>
    <n v="312"/>
    <d v="2023-07-05T00:00:00"/>
    <s v="002324-000303"/>
    <n v="5500"/>
    <n v="5500"/>
    <m/>
    <s v="Q2 2023"/>
    <x v="2"/>
    <x v="1"/>
  </r>
  <r>
    <x v="15"/>
    <x v="10"/>
    <x v="2"/>
    <x v="3"/>
    <n v="312"/>
    <d v="2023-07-31T00:00:00"/>
    <n v="4"/>
    <n v="35523"/>
    <n v="35523"/>
    <s v="ONDIRECT Petty Cash Expenses"/>
    <s v="Q2 2023"/>
    <x v="2"/>
    <x v="1"/>
  </r>
  <r>
    <x v="15"/>
    <x v="10"/>
    <x v="10"/>
    <x v="1"/>
    <n v="312"/>
    <d v="2023-07-05T00:00:00"/>
    <s v="PSPLJ/1784/23-24"/>
    <n v="270"/>
    <n v="270"/>
    <m/>
    <s v="Q2 2023"/>
    <x v="2"/>
    <x v="1"/>
  </r>
  <r>
    <x v="15"/>
    <x v="10"/>
    <x v="10"/>
    <x v="1"/>
    <n v="312"/>
    <d v="2023-07-15T00:00:00"/>
    <s v="PSPLJ/1937/23-24"/>
    <n v="360"/>
    <n v="360"/>
    <m/>
    <s v="Q2 2023"/>
    <x v="2"/>
    <x v="1"/>
  </r>
  <r>
    <x v="15"/>
    <x v="10"/>
    <x v="10"/>
    <x v="1"/>
    <n v="312"/>
    <d v="2023-07-26T00:00:00"/>
    <s v="PSPLJ/2135/23-24"/>
    <n v="250"/>
    <n v="250"/>
    <s v="Photo frame Digital "/>
    <s v="Q2 2023"/>
    <x v="2"/>
    <x v="1"/>
  </r>
  <r>
    <x v="15"/>
    <x v="10"/>
    <x v="10"/>
    <x v="1"/>
    <n v="312"/>
    <d v="2023-07-27T00:00:00"/>
    <s v="PSPLJ/2148/23-24"/>
    <n v="1450"/>
    <n v="1450"/>
    <m/>
    <s v="Q2 2023"/>
    <x v="2"/>
    <x v="1"/>
  </r>
  <r>
    <x v="15"/>
    <x v="10"/>
    <x v="11"/>
    <x v="16"/>
    <n v="311"/>
    <d v="2023-07-07T00:00:00"/>
    <s v="WTCB/2023001466"/>
    <n v="48868.75"/>
    <n v="48868.75"/>
    <m/>
    <s v="Q2 2023"/>
    <x v="2"/>
    <x v="1"/>
  </r>
  <r>
    <x v="15"/>
    <x v="10"/>
    <x v="11"/>
    <x v="16"/>
    <n v="312"/>
    <d v="2023-07-07T00:00:00"/>
    <s v="WTCB/2023001467"/>
    <n v="31622"/>
    <n v="31622"/>
    <m/>
    <s v="Q2 2023"/>
    <x v="2"/>
    <x v="1"/>
  </r>
  <r>
    <x v="15"/>
    <x v="10"/>
    <x v="11"/>
    <x v="16"/>
    <n v="315"/>
    <d v="2023-07-07T00:00:00"/>
    <s v="WTCB/2023001470"/>
    <n v="17351.25"/>
    <n v="17351.25"/>
    <m/>
    <s v="Q2 2023"/>
    <x v="2"/>
    <x v="1"/>
  </r>
  <r>
    <x v="15"/>
    <x v="10"/>
    <x v="11"/>
    <x v="16"/>
    <n v="316"/>
    <d v="2023-07-07T00:00:00"/>
    <s v="WTCB/2023001471"/>
    <n v="17333.75"/>
    <n v="17333.75"/>
    <m/>
    <s v="Q2 2023"/>
    <x v="2"/>
    <x v="1"/>
  </r>
  <r>
    <x v="15"/>
    <x v="10"/>
    <x v="11"/>
    <x v="16"/>
    <n v="314"/>
    <d v="2023-07-07T00:00:00"/>
    <s v="WTCB/2023001469"/>
    <n v="16248.75"/>
    <n v="16248.75"/>
    <m/>
    <s v="Q2 2023"/>
    <x v="2"/>
    <x v="1"/>
  </r>
  <r>
    <x v="15"/>
    <x v="10"/>
    <x v="11"/>
    <x v="12"/>
    <n v="309"/>
    <d v="2023-08-23T00:00:00"/>
    <s v="WTCB/2023002267"/>
    <n v="101684"/>
    <n v="101684"/>
    <m/>
    <s v="Q2 2023"/>
    <x v="2"/>
    <x v="1"/>
  </r>
  <r>
    <x v="15"/>
    <x v="10"/>
    <x v="11"/>
    <x v="12"/>
    <n v="311"/>
    <d v="2023-08-23T00:00:00"/>
    <s v="WTCB/2023002268"/>
    <n v="103706"/>
    <n v="103706"/>
    <m/>
    <s v="Q2 2023"/>
    <x v="2"/>
    <x v="1"/>
  </r>
  <r>
    <x v="15"/>
    <x v="10"/>
    <x v="11"/>
    <x v="12"/>
    <n v="312"/>
    <d v="2023-08-23T00:00:00"/>
    <s v="WTCB/2023002269"/>
    <n v="115801"/>
    <n v="115801"/>
    <m/>
    <s v="Q2 2023"/>
    <x v="2"/>
    <x v="1"/>
  </r>
  <r>
    <x v="15"/>
    <x v="10"/>
    <x v="11"/>
    <x v="12"/>
    <n v="313"/>
    <d v="2023-08-23T00:00:00"/>
    <s v="WTCB/2023002270"/>
    <n v="120707"/>
    <n v="120707"/>
    <m/>
    <s v="Q2 2023"/>
    <x v="2"/>
    <x v="1"/>
  </r>
  <r>
    <x v="15"/>
    <x v="10"/>
    <x v="11"/>
    <x v="12"/>
    <n v="314"/>
    <d v="2023-08-23T00:00:00"/>
    <s v="WTCB/2023002271"/>
    <n v="25549"/>
    <n v="25549"/>
    <m/>
    <s v="Q2 2023"/>
    <x v="2"/>
    <x v="1"/>
  </r>
  <r>
    <x v="15"/>
    <x v="10"/>
    <x v="11"/>
    <x v="12"/>
    <n v="315"/>
    <d v="2023-08-23T00:00:00"/>
    <s v="WTCB/2023002272"/>
    <n v="31206"/>
    <n v="31206"/>
    <m/>
    <s v="Q2 2023"/>
    <x v="2"/>
    <x v="1"/>
  </r>
  <r>
    <x v="15"/>
    <x v="10"/>
    <x v="11"/>
    <x v="12"/>
    <n v="316"/>
    <d v="2023-08-23T00:00:00"/>
    <s v="WTCB/2023002273"/>
    <n v="416"/>
    <n v="416"/>
    <m/>
    <s v="Q2 2023"/>
    <x v="2"/>
    <x v="1"/>
  </r>
  <r>
    <x v="15"/>
    <x v="10"/>
    <x v="11"/>
    <x v="13"/>
    <n v="309"/>
    <d v="2023-09-08T00:00:00"/>
    <s v="WTCB/2023002601"/>
    <n v="2775.39"/>
    <n v="2775.39"/>
    <m/>
    <s v="Q2 2023"/>
    <x v="2"/>
    <x v="1"/>
  </r>
  <r>
    <x v="15"/>
    <x v="10"/>
    <x v="11"/>
    <x v="13"/>
    <n v="311"/>
    <d v="2023-09-08T00:00:00"/>
    <s v="WTCB/2023002602"/>
    <n v="3410.71"/>
    <n v="3410.71"/>
    <m/>
    <s v="Q2 2023"/>
    <x v="2"/>
    <x v="1"/>
  </r>
  <r>
    <x v="15"/>
    <x v="10"/>
    <x v="11"/>
    <x v="13"/>
    <n v="312"/>
    <d v="2023-09-08T00:00:00"/>
    <s v="WTCB/2023002603"/>
    <n v="3097.55"/>
    <n v="3097.55"/>
    <m/>
    <s v="Q2 2023"/>
    <x v="2"/>
    <x v="1"/>
  </r>
  <r>
    <x v="15"/>
    <x v="10"/>
    <x v="11"/>
    <x v="13"/>
    <n v="313"/>
    <d v="2023-09-08T00:00:00"/>
    <s v="WTCB/2023002604"/>
    <n v="3588.46"/>
    <n v="3588.46"/>
    <m/>
    <s v="Q2 2023"/>
    <x v="2"/>
    <x v="1"/>
  </r>
  <r>
    <x v="15"/>
    <x v="10"/>
    <x v="11"/>
    <x v="13"/>
    <n v="314"/>
    <d v="2023-09-08T00:00:00"/>
    <s v="WTCB/2023002605"/>
    <n v="589.63"/>
    <n v="589.63"/>
    <m/>
    <s v="Q2 2023"/>
    <x v="2"/>
    <x v="1"/>
  </r>
  <r>
    <x v="15"/>
    <x v="10"/>
    <x v="11"/>
    <x v="13"/>
    <n v="315"/>
    <d v="2023-09-08T00:00:00"/>
    <s v="WTCB/2023002606"/>
    <n v="794.73"/>
    <n v="794.73"/>
    <m/>
    <s v="Q2 2023"/>
    <x v="2"/>
    <x v="1"/>
  </r>
  <r>
    <x v="15"/>
    <x v="10"/>
    <x v="11"/>
    <x v="13"/>
    <n v="316"/>
    <d v="2023-09-08T00:00:00"/>
    <s v="WTCB/2023002607"/>
    <n v="2"/>
    <n v="2"/>
    <m/>
    <s v="Q2 2023"/>
    <x v="2"/>
    <x v="1"/>
  </r>
  <r>
    <x v="15"/>
    <x v="10"/>
    <x v="29"/>
    <x v="22"/>
    <n v="309"/>
    <d v="2023-07-03T00:00:00"/>
    <s v="SBER/23-24/11"/>
    <n v="201840"/>
    <n v="201840"/>
    <m/>
    <s v="Q2 2023"/>
    <x v="2"/>
    <x v="1"/>
  </r>
  <r>
    <x v="15"/>
    <x v="10"/>
    <x v="3"/>
    <x v="4"/>
    <n v="312"/>
    <d v="2023-07-31T00:00:00"/>
    <s v="D/23-24GST-099"/>
    <n v="701050"/>
    <n v="701050"/>
    <m/>
    <s v="Q2 2023"/>
    <x v="2"/>
    <x v="1"/>
  </r>
  <r>
    <x v="15"/>
    <x v="10"/>
    <x v="29"/>
    <x v="14"/>
    <n v="312"/>
    <d v="2023-07-27T00:00:00"/>
    <s v="A 228"/>
    <n v="4752"/>
    <n v="4752"/>
    <s v="Steel Plate Purchase "/>
    <s v="Q2 2023"/>
    <x v="2"/>
    <x v="1"/>
  </r>
  <r>
    <x v="15"/>
    <x v="10"/>
    <x v="5"/>
    <x v="7"/>
    <n v="312"/>
    <d v="2023-07-31T00:00:00"/>
    <n v="1453"/>
    <n v="35560"/>
    <n v="35560"/>
    <m/>
    <s v="Q2 2023"/>
    <x v="2"/>
    <x v="1"/>
  </r>
  <r>
    <x v="15"/>
    <x v="10"/>
    <x v="29"/>
    <x v="14"/>
    <n v="312"/>
    <d v="2023-07-04T00:00:00"/>
    <n v="50063"/>
    <n v="375"/>
    <n v="375"/>
    <s v="-"/>
    <s v="Q2 2023"/>
    <x v="2"/>
    <x v="1"/>
  </r>
  <r>
    <x v="15"/>
    <x v="10"/>
    <x v="29"/>
    <x v="5"/>
    <n v="312"/>
    <d v="2023-07-28T00:00:00"/>
    <s v="0884/23-24"/>
    <n v="64000"/>
    <n v="68640"/>
    <m/>
    <s v="Q2 2023"/>
    <x v="2"/>
    <x v="1"/>
  </r>
  <r>
    <x v="15"/>
    <x v="11"/>
    <x v="8"/>
    <x v="10"/>
    <n v="719"/>
    <d v="2023-07-31T00:00:00"/>
    <s v="GSF/23-24/91"/>
    <n v="37207"/>
    <n v="37207"/>
    <m/>
    <s v="Q2 2023"/>
    <x v="2"/>
    <x v="1"/>
  </r>
  <r>
    <x v="15"/>
    <x v="11"/>
    <x v="0"/>
    <x v="0"/>
    <n v="719"/>
    <d v="2023-07-31T00:00:00"/>
    <s v="KRL/23-24/39"/>
    <n v="7800"/>
    <n v="7800"/>
    <m/>
    <s v="Q2 2023"/>
    <x v="2"/>
    <x v="1"/>
  </r>
  <r>
    <x v="15"/>
    <x v="11"/>
    <x v="9"/>
    <x v="11"/>
    <n v="719"/>
    <d v="2023-07-31T00:00:00"/>
    <s v="MFMS/296/23-24"/>
    <n v="38600"/>
    <n v="38600"/>
    <m/>
    <s v="Q2 2023"/>
    <x v="2"/>
    <x v="1"/>
  </r>
  <r>
    <x v="15"/>
    <x v="11"/>
    <x v="29"/>
    <x v="10"/>
    <n v="719"/>
    <d v="2023-07-31T00:00:00"/>
    <s v="OOPL/2023-24/246"/>
    <n v="76839"/>
    <n v="76839"/>
    <m/>
    <s v="Q2 2023"/>
    <x v="2"/>
    <x v="1"/>
  </r>
  <r>
    <x v="15"/>
    <x v="11"/>
    <x v="22"/>
    <x v="3"/>
    <n v="719"/>
    <d v="2023-07-31T00:00:00"/>
    <n v="4"/>
    <n v="0"/>
    <n v="0"/>
    <s v="ODM (I) PVT LTD Petty Cash Expenses"/>
    <s v="Q2 2023"/>
    <x v="2"/>
    <x v="1"/>
  </r>
  <r>
    <x v="15"/>
    <x v="11"/>
    <x v="11"/>
    <x v="16"/>
    <n v="719"/>
    <d v="2023-07-07T00:00:00"/>
    <s v="WTCB/2023001553"/>
    <n v="16249"/>
    <n v="16249"/>
    <m/>
    <s v="Q2 2023"/>
    <x v="2"/>
    <x v="1"/>
  </r>
  <r>
    <x v="15"/>
    <x v="11"/>
    <x v="11"/>
    <x v="12"/>
    <n v="719"/>
    <d v="2023-08-23T00:00:00"/>
    <s v="WTCB/2023002334"/>
    <n v="57143"/>
    <n v="57143"/>
    <m/>
    <s v="Q2 2023"/>
    <x v="2"/>
    <x v="1"/>
  </r>
  <r>
    <x v="15"/>
    <x v="11"/>
    <x v="11"/>
    <x v="13"/>
    <n v="719"/>
    <d v="2023-09-08T00:00:00"/>
    <s v="WTCB/2023002665"/>
    <n v="2185.42"/>
    <n v="2185.42"/>
    <m/>
    <s v="Q2 2023"/>
    <x v="2"/>
    <x v="1"/>
  </r>
  <r>
    <x v="15"/>
    <x v="11"/>
    <x v="3"/>
    <x v="4"/>
    <n v="719"/>
    <d v="2023-07-31T00:00:00"/>
    <s v="D/23-24GST-098"/>
    <n v="19190"/>
    <n v="19190"/>
    <m/>
    <s v="Q2 2023"/>
    <x v="2"/>
    <x v="1"/>
  </r>
  <r>
    <x v="15"/>
    <x v="11"/>
    <x v="29"/>
    <x v="14"/>
    <n v="719"/>
    <d v="2023-07-27T00:00:00"/>
    <s v="A229"/>
    <n v="1080"/>
    <n v="1080"/>
    <s v="PULL/PUSH"/>
    <s v="Q2 2023"/>
    <x v="2"/>
    <x v="1"/>
  </r>
  <r>
    <x v="15"/>
    <x v="11"/>
    <x v="5"/>
    <x v="7"/>
    <n v="719"/>
    <d v="2023-07-31T00:00:00"/>
    <n v="1454"/>
    <n v="2205"/>
    <n v="2205"/>
    <m/>
    <s v="Q2 2023"/>
    <x v="2"/>
    <x v="1"/>
  </r>
  <r>
    <x v="15"/>
    <x v="11"/>
    <x v="29"/>
    <x v="19"/>
    <n v="719"/>
    <d v="2023-07-01T00:00:00"/>
    <s v="TSG-Rental-04"/>
    <n v="130000"/>
    <n v="130000"/>
    <m/>
    <s v="Q2 2023"/>
    <x v="2"/>
    <x v="1"/>
  </r>
  <r>
    <x v="15"/>
    <x v="12"/>
    <x v="29"/>
    <x v="19"/>
    <n v="319"/>
    <d v="2023-07-04T00:00:00"/>
    <s v="O-09/23-24"/>
    <n v="148560"/>
    <n v="148560"/>
    <m/>
    <s v="Q2 2023"/>
    <x v="2"/>
    <x v="1"/>
  </r>
  <r>
    <x v="15"/>
    <x v="12"/>
    <x v="7"/>
    <x v="9"/>
    <n v="314"/>
    <d v="2023-07-09T00:00:00"/>
    <s v="BM24271005537948"/>
    <n v="5946"/>
    <n v="5946"/>
    <m/>
    <s v="Q2 2023"/>
    <x v="2"/>
    <x v="1"/>
  </r>
  <r>
    <x v="15"/>
    <x v="12"/>
    <x v="7"/>
    <x v="9"/>
    <n v="312"/>
    <d v="2023-08-09T00:00:00"/>
    <s v="BM2427I007319969"/>
    <n v="6405.04"/>
    <n v="6405.04"/>
    <m/>
    <s v="Q2 2023"/>
    <x v="2"/>
    <x v="1"/>
  </r>
  <r>
    <x v="15"/>
    <x v="12"/>
    <x v="29"/>
    <x v="29"/>
    <n v="312"/>
    <d v="2023-07-31T00:00:00"/>
    <s v="C2324PUN00004970"/>
    <n v="5339"/>
    <n v="5339"/>
    <m/>
    <s v="Q2 2023"/>
    <x v="2"/>
    <x v="1"/>
  </r>
  <r>
    <x v="15"/>
    <x v="12"/>
    <x v="12"/>
    <x v="10"/>
    <n v="319"/>
    <d v="2023-07-31T00:00:00"/>
    <s v="GSF/23-24/93"/>
    <n v="103223"/>
    <n v="103223"/>
    <m/>
    <s v="Q2 2023"/>
    <x v="2"/>
    <x v="1"/>
  </r>
  <r>
    <x v="15"/>
    <x v="12"/>
    <x v="29"/>
    <x v="14"/>
    <n v="312"/>
    <d v="2023-07-03T00:00:00"/>
    <s v="J841/3"/>
    <n v="2869"/>
    <n v="2869"/>
    <m/>
    <s v="Q2 2023"/>
    <x v="2"/>
    <x v="1"/>
  </r>
  <r>
    <x v="15"/>
    <x v="12"/>
    <x v="29"/>
    <x v="14"/>
    <n v="312"/>
    <d v="2023-07-14T00:00:00"/>
    <s v="J927/2"/>
    <n v="1027"/>
    <n v="1027"/>
    <m/>
    <s v="Q2 2023"/>
    <x v="2"/>
    <x v="1"/>
  </r>
  <r>
    <x v="15"/>
    <x v="12"/>
    <x v="0"/>
    <x v="0"/>
    <n v="312"/>
    <d v="2023-07-31T00:00:00"/>
    <s v="KRL/23-24/42"/>
    <n v="86945"/>
    <n v="86945"/>
    <m/>
    <s v="Q2 2023"/>
    <x v="2"/>
    <x v="1"/>
  </r>
  <r>
    <x v="15"/>
    <x v="12"/>
    <x v="29"/>
    <x v="26"/>
    <n v="312"/>
    <d v="2023-07-23T00:00:00"/>
    <s v="000002081426250'"/>
    <n v="1130"/>
    <n v="1130"/>
    <s v="MSEB Lodha Belmondo"/>
    <s v="Q2 2023"/>
    <x v="2"/>
    <x v="1"/>
  </r>
  <r>
    <x v="15"/>
    <x v="12"/>
    <x v="29"/>
    <x v="29"/>
    <n v="312"/>
    <d v="2023-08-03T00:00:00"/>
    <s v="WDCMH2336675099'"/>
    <n v="1108"/>
    <n v="1108"/>
    <s v="Lodha Belmondo WIFI"/>
    <s v="Q2 2023"/>
    <x v="2"/>
    <x v="1"/>
  </r>
  <r>
    <x v="15"/>
    <x v="12"/>
    <x v="1"/>
    <x v="1"/>
    <n v="312"/>
    <d v="2023-07-24T00:00:00"/>
    <s v="MS/0245/23-24"/>
    <n v="320"/>
    <n v="320"/>
    <s v="ID CARD PRINTING"/>
    <s v="Q2 2023"/>
    <x v="2"/>
    <x v="1"/>
  </r>
  <r>
    <x v="15"/>
    <x v="12"/>
    <x v="30"/>
    <x v="26"/>
    <n v="312"/>
    <d v="2023-07-19T00:00:00"/>
    <s v="000002077548105'"/>
    <n v="600"/>
    <n v="600"/>
    <s v="MSEB Marvel Sangria "/>
    <s v="Q2 2023"/>
    <x v="2"/>
    <x v="1"/>
  </r>
  <r>
    <x v="15"/>
    <x v="12"/>
    <x v="9"/>
    <x v="11"/>
    <n v="312"/>
    <d v="2023-07-31T00:00:00"/>
    <s v="MFMS/291/23-24"/>
    <n v="62160"/>
    <n v="62160"/>
    <m/>
    <s v="Q2 2023"/>
    <x v="2"/>
    <x v="1"/>
  </r>
  <r>
    <x v="15"/>
    <x v="12"/>
    <x v="22"/>
    <x v="3"/>
    <n v="312"/>
    <d v="2023-07-31T00:00:00"/>
    <n v="4"/>
    <n v="1110"/>
    <n v="1110"/>
    <s v="XDBS Petty Cash Expenses"/>
    <s v="Q2 2023"/>
    <x v="2"/>
    <x v="1"/>
  </r>
  <r>
    <x v="15"/>
    <x v="12"/>
    <x v="31"/>
    <x v="26"/>
    <n v="312"/>
    <d v="2023-07-19T00:00:00"/>
    <s v="000002076675419'"/>
    <n v="15810"/>
    <n v="15810"/>
    <s v="MSEB Platinum Square"/>
    <s v="Q2 2023"/>
    <x v="2"/>
    <x v="1"/>
  </r>
  <r>
    <x v="15"/>
    <x v="12"/>
    <x v="11"/>
    <x v="12"/>
    <n v="317"/>
    <d v="2023-08-23T00:00:00"/>
    <s v="WTCB/2023002274"/>
    <n v="59160"/>
    <n v="59160"/>
    <m/>
    <s v="Q2 2023"/>
    <x v="2"/>
    <x v="1"/>
  </r>
  <r>
    <x v="15"/>
    <x v="12"/>
    <x v="11"/>
    <x v="12"/>
    <n v="318"/>
    <d v="2023-08-23T00:00:00"/>
    <s v="WTCB/2023002275"/>
    <n v="112783"/>
    <n v="112783"/>
    <m/>
    <s v="Q2 2023"/>
    <x v="2"/>
    <x v="1"/>
  </r>
  <r>
    <x v="15"/>
    <x v="12"/>
    <x v="11"/>
    <x v="12"/>
    <n v="319"/>
    <d v="2023-08-23T00:00:00"/>
    <s v="WTCB/2023002276"/>
    <n v="119771"/>
    <n v="119771"/>
    <m/>
    <s v="Q2 2023"/>
    <x v="2"/>
    <x v="1"/>
  </r>
  <r>
    <x v="15"/>
    <x v="12"/>
    <x v="11"/>
    <x v="13"/>
    <n v="317"/>
    <d v="2023-09-08T00:00:00"/>
    <s v="WTCB/2023002608"/>
    <n v="2116.06"/>
    <n v="2116.06"/>
    <m/>
    <s v="Q2 2023"/>
    <x v="2"/>
    <x v="1"/>
  </r>
  <r>
    <x v="15"/>
    <x v="12"/>
    <x v="11"/>
    <x v="13"/>
    <n v="318"/>
    <d v="2023-09-08T00:00:00"/>
    <s v="WTCB/2023002609"/>
    <n v="4339.84"/>
    <n v="4339.84"/>
    <m/>
    <s v="Q2 2023"/>
    <x v="2"/>
    <x v="1"/>
  </r>
  <r>
    <x v="15"/>
    <x v="12"/>
    <x v="11"/>
    <x v="13"/>
    <n v="319"/>
    <d v="2023-09-08T00:00:00"/>
    <s v="WTCB/2023002610"/>
    <n v="3622.14"/>
    <n v="3622.14"/>
    <m/>
    <s v="Q2 2023"/>
    <x v="2"/>
    <x v="1"/>
  </r>
  <r>
    <x v="15"/>
    <x v="12"/>
    <x v="11"/>
    <x v="16"/>
    <n v="319"/>
    <d v="2023-07-07T00:00:00"/>
    <s v="WTCB/2023001474"/>
    <n v="16249"/>
    <n v="16249"/>
    <m/>
    <s v="Q2 2023"/>
    <x v="2"/>
    <x v="1"/>
  </r>
  <r>
    <x v="15"/>
    <x v="12"/>
    <x v="11"/>
    <x v="16"/>
    <n v="318"/>
    <d v="2023-07-07T00:00:00"/>
    <s v="WTCB/2023001473"/>
    <n v="17351"/>
    <n v="17351"/>
    <m/>
    <s v="Q2 2023"/>
    <x v="2"/>
    <x v="1"/>
  </r>
  <r>
    <x v="15"/>
    <x v="12"/>
    <x v="11"/>
    <x v="16"/>
    <n v="317"/>
    <d v="2023-07-07T00:00:00"/>
    <s v="WTCB/2023001472"/>
    <n v="17334"/>
    <n v="17334"/>
    <m/>
    <s v="Q2 2023"/>
    <x v="2"/>
    <x v="1"/>
  </r>
  <r>
    <x v="15"/>
    <x v="12"/>
    <x v="29"/>
    <x v="19"/>
    <n v="317"/>
    <d v="2023-07-01T00:00:00"/>
    <s v="PS-Rental-04"/>
    <n v="95088"/>
    <n v="95088"/>
    <m/>
    <s v="Q2 2023"/>
    <x v="2"/>
    <x v="1"/>
  </r>
  <r>
    <x v="15"/>
    <x v="12"/>
    <x v="29"/>
    <x v="19"/>
    <n v="317"/>
    <d v="2023-07-01T00:00:00"/>
    <s v="RS-Rental-04"/>
    <n v="63392"/>
    <n v="63392"/>
    <m/>
    <s v="Q2 2023"/>
    <x v="2"/>
    <x v="1"/>
  </r>
  <r>
    <x v="15"/>
    <x v="12"/>
    <x v="29"/>
    <x v="19"/>
    <n v="318"/>
    <d v="2023-07-04T00:00:00"/>
    <s v="R-19/23-24"/>
    <n v="158640"/>
    <n v="158640"/>
    <m/>
    <s v="Q2 2023"/>
    <x v="2"/>
    <x v="1"/>
  </r>
  <r>
    <x v="15"/>
    <x v="12"/>
    <x v="3"/>
    <x v="4"/>
    <n v="319"/>
    <d v="2023-07-31T00:00:00"/>
    <s v="D/23-24GST-100"/>
    <n v="167040"/>
    <n v="167040"/>
    <m/>
    <s v="Q2 2023"/>
    <x v="2"/>
    <x v="1"/>
  </r>
  <r>
    <x v="15"/>
    <x v="12"/>
    <x v="29"/>
    <x v="9"/>
    <n v="312"/>
    <d v="2023-08-01T00:00:00"/>
    <n v="4"/>
    <n v="10541"/>
    <n v="10541"/>
    <m/>
    <s v="Q2 2023"/>
    <x v="2"/>
    <x v="1"/>
  </r>
  <r>
    <x v="15"/>
    <x v="12"/>
    <x v="29"/>
    <x v="27"/>
    <n v="312"/>
    <d v="2023-07-22T00:00:00"/>
    <n v="1227857"/>
    <n v="576"/>
    <n v="576"/>
    <s v="Waterfrount Gas Guesthouse"/>
    <s v="Q2 2023"/>
    <x v="2"/>
    <x v="1"/>
  </r>
  <r>
    <x v="15"/>
    <x v="12"/>
    <x v="29"/>
    <x v="26"/>
    <n v="312"/>
    <d v="2023-07-30T00:00:00"/>
    <s v="000002094548454'"/>
    <n v="6080"/>
    <n v="6080"/>
    <s v="Waterfrount Guesthouse MSEB"/>
    <s v="Q2 2023"/>
    <x v="2"/>
    <x v="1"/>
  </r>
  <r>
    <x v="15"/>
    <x v="12"/>
    <x v="32"/>
    <x v="29"/>
    <n v="312"/>
    <d v="2023-07-24T00:00:00"/>
    <s v="HT2427I003014768"/>
    <n v="706.82"/>
    <n v="706.82"/>
    <s v="Waterfrount Guesthouse WIFI"/>
    <s v="Q2 2023"/>
    <x v="2"/>
    <x v="1"/>
  </r>
  <r>
    <x v="16"/>
    <x v="5"/>
    <x v="3"/>
    <x v="4"/>
    <n v="0"/>
    <d v="2023-07-31T00:00:00"/>
    <s v="D/23-24GST-102"/>
    <n v="3020"/>
    <n v="3020"/>
    <m/>
    <s v="Q2 2023"/>
    <x v="2"/>
    <x v="1"/>
  </r>
  <r>
    <x v="17"/>
    <x v="0"/>
    <x v="0"/>
    <x v="0"/>
    <n v="0"/>
    <d v="2023-08-31T00:00:00"/>
    <s v="KRL/23-24/53"/>
    <n v="5815"/>
    <n v="5815"/>
    <m/>
    <s v="Q2 2023"/>
    <x v="2"/>
    <x v="1"/>
  </r>
  <r>
    <x v="17"/>
    <x v="0"/>
    <x v="1"/>
    <x v="1"/>
    <n v="0"/>
    <d v="2023-08-29T00:00:00"/>
    <s v="MS/0320/23-24"/>
    <n v="232.5"/>
    <n v="232.5"/>
    <m/>
    <s v="Q2 2023"/>
    <x v="2"/>
    <x v="1"/>
  </r>
  <r>
    <x v="17"/>
    <x v="0"/>
    <x v="1"/>
    <x v="2"/>
    <n v="0"/>
    <d v="2023-08-29T00:00:00"/>
    <s v="MS/0321/23-24"/>
    <n v="19455"/>
    <n v="19455"/>
    <m/>
    <s v="Q2 2023"/>
    <x v="2"/>
    <x v="1"/>
  </r>
  <r>
    <x v="17"/>
    <x v="0"/>
    <x v="2"/>
    <x v="3"/>
    <n v="0"/>
    <d v="2023-08-31T00:00:00"/>
    <n v="5"/>
    <n v="640"/>
    <n v="640"/>
    <s v="Anand Finhouse Petty Cash Expenses"/>
    <s v="Q2 2023"/>
    <x v="2"/>
    <x v="1"/>
  </r>
  <r>
    <x v="17"/>
    <x v="0"/>
    <x v="3"/>
    <x v="4"/>
    <n v="0"/>
    <d v="2023-08-31T00:00:00"/>
    <s v="D/ 23-24GST-131"/>
    <n v="8875"/>
    <n v="8875"/>
    <m/>
    <s v="Q2 2023"/>
    <x v="2"/>
    <x v="1"/>
  </r>
  <r>
    <x v="17"/>
    <x v="0"/>
    <x v="29"/>
    <x v="20"/>
    <n v="0"/>
    <d v="2023-08-30T00:00:00"/>
    <n v="468"/>
    <n v="2700"/>
    <n v="2700"/>
    <m/>
    <s v="Q2 2023"/>
    <x v="2"/>
    <x v="1"/>
  </r>
  <r>
    <x v="17"/>
    <x v="0"/>
    <x v="29"/>
    <x v="5"/>
    <n v="0"/>
    <d v="2023-08-30T00:00:00"/>
    <n v="467"/>
    <n v="964.24"/>
    <n v="964.24"/>
    <m/>
    <s v="Q2 2023"/>
    <x v="2"/>
    <x v="1"/>
  </r>
  <r>
    <x v="17"/>
    <x v="0"/>
    <x v="5"/>
    <x v="7"/>
    <n v="0"/>
    <d v="2023-08-31T00:00:00"/>
    <n v="1490"/>
    <n v="1015"/>
    <n v="1015"/>
    <m/>
    <s v="Q2 2023"/>
    <x v="2"/>
    <x v="1"/>
  </r>
  <r>
    <x v="17"/>
    <x v="0"/>
    <x v="6"/>
    <x v="12"/>
    <n v="0"/>
    <d v="2023-09-05T00:00:00"/>
    <s v="000002133232865'"/>
    <n v="90140"/>
    <n v="90140"/>
    <s v="Villa One MSEB"/>
    <s v="Q2 2023"/>
    <x v="2"/>
    <x v="1"/>
  </r>
  <r>
    <x v="17"/>
    <x v="1"/>
    <x v="7"/>
    <x v="9"/>
    <n v="102"/>
    <d v="2023-09-09T00:00:00"/>
    <s v="BM2427I008973982"/>
    <n v="823.64"/>
    <n v="823.64"/>
    <m/>
    <s v="Q2 2023"/>
    <x v="2"/>
    <x v="1"/>
  </r>
  <r>
    <x v="17"/>
    <x v="1"/>
    <x v="29"/>
    <x v="19"/>
    <n v="102"/>
    <d v="2023-08-01T00:00:00"/>
    <n v="20230801001"/>
    <n v="206388"/>
    <n v="206388"/>
    <m/>
    <s v="Q2 2023"/>
    <x v="2"/>
    <x v="1"/>
  </r>
  <r>
    <x v="17"/>
    <x v="1"/>
    <x v="8"/>
    <x v="10"/>
    <n v="102"/>
    <d v="2023-08-31T00:00:00"/>
    <s v="GSF/23-24/111"/>
    <n v="39341.980000000003"/>
    <n v="39341.980000000003"/>
    <m/>
    <s v="Q2 2023"/>
    <x v="2"/>
    <x v="1"/>
  </r>
  <r>
    <x v="17"/>
    <x v="1"/>
    <x v="29"/>
    <x v="14"/>
    <n v="102"/>
    <d v="2023-08-31T00:00:00"/>
    <s v="J1418"/>
    <n v="825"/>
    <n v="825"/>
    <s v="Sofa Cleaning"/>
    <s v="Q2 2023"/>
    <x v="2"/>
    <x v="1"/>
  </r>
  <r>
    <x v="17"/>
    <x v="1"/>
    <x v="0"/>
    <x v="0"/>
    <n v="102"/>
    <d v="2023-08-31T00:00:00"/>
    <s v="KRL/23-24/49"/>
    <n v="9795"/>
    <n v="9795"/>
    <m/>
    <s v="Q2 2023"/>
    <x v="2"/>
    <x v="1"/>
  </r>
  <r>
    <x v="17"/>
    <x v="1"/>
    <x v="1"/>
    <x v="1"/>
    <n v="102"/>
    <d v="2023-08-30T00:00:00"/>
    <s v="MS/0354/23-24"/>
    <n v="759"/>
    <n v="759"/>
    <m/>
    <s v="Q2 2023"/>
    <x v="2"/>
    <x v="1"/>
  </r>
  <r>
    <x v="17"/>
    <x v="1"/>
    <x v="9"/>
    <x v="11"/>
    <n v="102"/>
    <d v="2023-08-31T00:00:00"/>
    <s v="MFMS/377/23-24"/>
    <n v="63647.44"/>
    <n v="63647.44"/>
    <m/>
    <s v="Q2 2023"/>
    <x v="2"/>
    <x v="1"/>
  </r>
  <r>
    <x v="17"/>
    <x v="1"/>
    <x v="2"/>
    <x v="3"/>
    <n v="102"/>
    <d v="2023-08-31T00:00:00"/>
    <n v="5"/>
    <n v="0"/>
    <n v="0"/>
    <s v="Itech Petty Cash Expenses"/>
    <s v="Q2 2023"/>
    <x v="2"/>
    <x v="1"/>
  </r>
  <r>
    <x v="17"/>
    <x v="1"/>
    <x v="11"/>
    <x v="16"/>
    <n v="102"/>
    <d v="2023-08-02T00:00:00"/>
    <s v="WTCB/2023001905"/>
    <n v="19110"/>
    <n v="19110"/>
    <m/>
    <s v="Q2 2023"/>
    <x v="2"/>
    <x v="1"/>
  </r>
  <r>
    <x v="17"/>
    <x v="1"/>
    <x v="11"/>
    <x v="12"/>
    <n v="102"/>
    <d v="2023-09-20T00:00:00"/>
    <s v="WTCB/2023002827"/>
    <n v="50629.93"/>
    <n v="50629.93"/>
    <m/>
    <s v="Q2 2023"/>
    <x v="2"/>
    <x v="1"/>
  </r>
  <r>
    <x v="17"/>
    <x v="1"/>
    <x v="11"/>
    <x v="13"/>
    <n v="102"/>
    <d v="2023-09-18T00:00:00"/>
    <s v="WTCB/2023002701"/>
    <n v="1852.06"/>
    <n v="1852.06"/>
    <m/>
    <s v="Q2 2023"/>
    <x v="2"/>
    <x v="1"/>
  </r>
  <r>
    <x v="17"/>
    <x v="1"/>
    <x v="3"/>
    <x v="4"/>
    <n v="102"/>
    <d v="2023-08-31T00:00:00"/>
    <s v="D/23-24GST-128"/>
    <n v="17255"/>
    <n v="17255"/>
    <m/>
    <s v="Q2 2023"/>
    <x v="2"/>
    <x v="1"/>
  </r>
  <r>
    <x v="17"/>
    <x v="1"/>
    <x v="5"/>
    <x v="7"/>
    <n v="102"/>
    <d v="2023-08-31T00:00:00"/>
    <n v="1489"/>
    <n v="1085"/>
    <n v="1085"/>
    <m/>
    <s v="Q2 2023"/>
    <x v="2"/>
    <x v="1"/>
  </r>
  <r>
    <x v="17"/>
    <x v="2"/>
    <x v="12"/>
    <x v="10"/>
    <n v="0"/>
    <d v="2023-08-31T00:00:00"/>
    <s v="GSF/23-24/86"/>
    <n v="20094.5"/>
    <n v="20094.5"/>
    <m/>
    <s v="Q2 2023"/>
    <x v="2"/>
    <x v="1"/>
  </r>
  <r>
    <x v="17"/>
    <x v="2"/>
    <x v="1"/>
    <x v="2"/>
    <n v="0"/>
    <d v="2023-08-30T00:00:00"/>
    <s v="MS/0349/23-24"/>
    <n v="4360"/>
    <n v="4360"/>
    <m/>
    <s v="Q2 2023"/>
    <x v="2"/>
    <x v="1"/>
  </r>
  <r>
    <x v="17"/>
    <x v="3"/>
    <x v="12"/>
    <x v="10"/>
    <n v="0"/>
    <d v="2023-08-31T00:00:00"/>
    <s v="GSF/23-24/109"/>
    <n v="36738.74"/>
    <n v="36738.74"/>
    <m/>
    <s v="Q2 2023"/>
    <x v="2"/>
    <x v="1"/>
  </r>
  <r>
    <x v="17"/>
    <x v="3"/>
    <x v="0"/>
    <x v="0"/>
    <n v="0"/>
    <d v="2023-08-31T00:00:00"/>
    <s v="KRL/23-24/45"/>
    <n v="4038"/>
    <n v="4038"/>
    <m/>
    <s v="Q2 2023"/>
    <x v="2"/>
    <x v="1"/>
  </r>
  <r>
    <x v="17"/>
    <x v="3"/>
    <x v="1"/>
    <x v="2"/>
    <n v="0"/>
    <d v="2023-08-29T00:00:00"/>
    <s v="MS/0326/23-24"/>
    <n v="3308"/>
    <n v="3308"/>
    <m/>
    <s v="Q2 2023"/>
    <x v="2"/>
    <x v="1"/>
  </r>
  <r>
    <x v="17"/>
    <x v="3"/>
    <x v="13"/>
    <x v="11"/>
    <n v="0"/>
    <d v="2023-08-31T00:00:00"/>
    <s v="3108 2023-KINGS-HK "/>
    <n v="50038"/>
    <n v="50038"/>
    <m/>
    <s v="Q2 2023"/>
    <x v="2"/>
    <x v="1"/>
  </r>
  <r>
    <x v="17"/>
    <x v="4"/>
    <x v="1"/>
    <x v="1"/>
    <n v="0"/>
    <d v="2023-08-30T00:00:00"/>
    <s v="MS/0350/23-24"/>
    <n v="930"/>
    <n v="930"/>
    <m/>
    <s v="Q2 2023"/>
    <x v="2"/>
    <x v="1"/>
  </r>
  <r>
    <x v="17"/>
    <x v="4"/>
    <x v="3"/>
    <x v="4"/>
    <n v="0"/>
    <d v="2023-08-31T00:00:00"/>
    <s v="D/ 22-23GST-136"/>
    <n v="20485"/>
    <n v="20485"/>
    <m/>
    <s v="Q2 2023"/>
    <x v="2"/>
    <x v="1"/>
  </r>
  <r>
    <x v="17"/>
    <x v="5"/>
    <x v="29"/>
    <x v="1"/>
    <n v="0"/>
    <d v="2023-08-02T00:00:00"/>
    <s v="IS/224"/>
    <n v="3686.45"/>
    <n v="3686.45"/>
    <m/>
    <s v="Q2 2023"/>
    <x v="2"/>
    <x v="1"/>
  </r>
  <r>
    <x v="17"/>
    <x v="5"/>
    <x v="0"/>
    <x v="0"/>
    <n v="0"/>
    <d v="2023-08-31T00:00:00"/>
    <s v="KRL/23-24/52"/>
    <n v="1235"/>
    <n v="1235"/>
    <m/>
    <s v="Q2 2023"/>
    <x v="2"/>
    <x v="1"/>
  </r>
  <r>
    <x v="17"/>
    <x v="5"/>
    <x v="1"/>
    <x v="1"/>
    <n v="0"/>
    <d v="2023-08-30T00:00:00"/>
    <s v="MS/0351/23-24"/>
    <n v="2004"/>
    <n v="2004"/>
    <m/>
    <s v="Q2 2023"/>
    <x v="2"/>
    <x v="1"/>
  </r>
  <r>
    <x v="17"/>
    <x v="5"/>
    <x v="3"/>
    <x v="4"/>
    <n v="0"/>
    <d v="2023-08-31T00:00:00"/>
    <s v="D/ 22-23GST-137"/>
    <n v="2180"/>
    <n v="2180"/>
    <m/>
    <s v="Q2 2023"/>
    <x v="2"/>
    <x v="1"/>
  </r>
  <r>
    <x v="17"/>
    <x v="6"/>
    <x v="15"/>
    <x v="14"/>
    <s v="A02"/>
    <d v="2023-08-18T00:00:00"/>
    <s v="30/2023-24"/>
    <n v="3561989"/>
    <n v="3561989"/>
    <s v="Office Renovation"/>
    <s v="Q2 2023"/>
    <x v="2"/>
    <x v="1"/>
  </r>
  <r>
    <x v="17"/>
    <x v="6"/>
    <x v="29"/>
    <x v="14"/>
    <s v="A02"/>
    <d v="2023-08-31T00:00:00"/>
    <s v="CW/2023-24/062"/>
    <n v="55000"/>
    <n v="55000"/>
    <s v="-"/>
    <s v="Q2 2023"/>
    <x v="2"/>
    <x v="1"/>
  </r>
  <r>
    <x v="17"/>
    <x v="6"/>
    <x v="12"/>
    <x v="10"/>
    <s v="A02"/>
    <d v="2023-08-31T00:00:00"/>
    <s v="GSF/23-24/115"/>
    <n v="77981"/>
    <n v="77981"/>
    <s v="-"/>
    <s v="Q2 2023"/>
    <x v="2"/>
    <x v="1"/>
  </r>
  <r>
    <x v="17"/>
    <x v="6"/>
    <x v="29"/>
    <x v="1"/>
    <s v="A02"/>
    <d v="2023-08-31T00:00:00"/>
    <s v="IS/281"/>
    <n v="2750"/>
    <n v="2750"/>
    <s v="-"/>
    <s v="Q2 2023"/>
    <x v="2"/>
    <x v="1"/>
  </r>
  <r>
    <x v="17"/>
    <x v="6"/>
    <x v="29"/>
    <x v="14"/>
    <s v="A02"/>
    <d v="2023-08-31T00:00:00"/>
    <s v="J1414"/>
    <n v="262.5"/>
    <n v="262.5"/>
    <s v="-"/>
    <s v="Q2 2023"/>
    <x v="2"/>
    <x v="1"/>
  </r>
  <r>
    <x v="17"/>
    <x v="6"/>
    <x v="1"/>
    <x v="2"/>
    <s v="A02"/>
    <d v="2023-08-29T00:00:00"/>
    <s v="MS/0324/23-24"/>
    <n v="36936"/>
    <n v="47767"/>
    <s v="-"/>
    <s v="Q2 2023"/>
    <x v="2"/>
    <x v="1"/>
  </r>
  <r>
    <x v="17"/>
    <x v="6"/>
    <x v="1"/>
    <x v="1"/>
    <s v="A02"/>
    <d v="2023-08-29T00:00:00"/>
    <s v="MS/0325/23-24"/>
    <n v="7437"/>
    <n v="7883.2"/>
    <s v="-"/>
    <s v="Q2 2023"/>
    <x v="2"/>
    <x v="1"/>
  </r>
  <r>
    <x v="17"/>
    <x v="6"/>
    <x v="9"/>
    <x v="11"/>
    <s v="A02"/>
    <d v="2023-08-31T00:00:00"/>
    <s v="MFMS/376/23-24"/>
    <n v="199557.69"/>
    <n v="199557.69"/>
    <s v="-"/>
    <s v="Q2 2023"/>
    <x v="2"/>
    <x v="1"/>
  </r>
  <r>
    <x v="17"/>
    <x v="6"/>
    <x v="29"/>
    <x v="10"/>
    <s v="A02"/>
    <d v="2023-08-31T00:00:00"/>
    <s v="OOPL/2023-24/335"/>
    <n v="201346.22"/>
    <n v="201346.22"/>
    <s v="-"/>
    <s v="Q2 2023"/>
    <x v="2"/>
    <x v="1"/>
  </r>
  <r>
    <x v="17"/>
    <x v="6"/>
    <x v="2"/>
    <x v="3"/>
    <s v="A02"/>
    <d v="2023-08-31T00:00:00"/>
    <n v="5"/>
    <n v="1150"/>
    <n v="1150"/>
    <s v="KOS Petty Cash Expenses"/>
    <s v="Q2 2023"/>
    <x v="2"/>
    <x v="1"/>
  </r>
  <r>
    <x v="17"/>
    <x v="6"/>
    <x v="23"/>
    <x v="16"/>
    <s v="A02"/>
    <d v="2023-08-08T00:00:00"/>
    <s v="CAM/23-24/635"/>
    <n v="184998"/>
    <n v="184998"/>
    <s v="-"/>
    <s v="Q2 2023"/>
    <x v="2"/>
    <x v="1"/>
  </r>
  <r>
    <x v="17"/>
    <x v="6"/>
    <x v="23"/>
    <x v="12"/>
    <s v="A02"/>
    <d v="2023-09-04T00:00:00"/>
    <s v="#EC/23-24/114"/>
    <n v="598462.56000000006"/>
    <n v="598462.56000000006"/>
    <s v="-"/>
    <s v="Q2 2023"/>
    <x v="2"/>
    <x v="1"/>
  </r>
  <r>
    <x v="17"/>
    <x v="6"/>
    <x v="23"/>
    <x v="7"/>
    <s v="A02"/>
    <d v="2023-09-04T00:00:00"/>
    <s v="WR/23-24/042"/>
    <n v="20518.7"/>
    <n v="20518.7"/>
    <s v="-"/>
    <s v="Q2 2023"/>
    <x v="2"/>
    <x v="1"/>
  </r>
  <r>
    <x v="17"/>
    <x v="6"/>
    <x v="27"/>
    <x v="29"/>
    <s v="A02"/>
    <d v="2023-08-01T00:00:00"/>
    <s v="23-24/010"/>
    <n v="15000"/>
    <n v="15000"/>
    <s v="-"/>
    <s v="Q2 2023"/>
    <x v="2"/>
    <x v="1"/>
  </r>
  <r>
    <x v="17"/>
    <x v="6"/>
    <x v="29"/>
    <x v="29"/>
    <s v="A02"/>
    <d v="2023-09-15T00:00:00"/>
    <n v="1"/>
    <n v="7000"/>
    <n v="7000"/>
    <s v="Parking Rent"/>
    <s v="Q2 2023"/>
    <x v="2"/>
    <x v="1"/>
  </r>
  <r>
    <x v="17"/>
    <x v="6"/>
    <x v="29"/>
    <x v="29"/>
    <s v="A02"/>
    <d v="2023-09-15T00:00:00"/>
    <n v="2"/>
    <n v="7000"/>
    <n v="7000"/>
    <s v="Parking Rent"/>
    <s v="Q2 2023"/>
    <x v="2"/>
    <x v="1"/>
  </r>
  <r>
    <x v="17"/>
    <x v="6"/>
    <x v="29"/>
    <x v="5"/>
    <s v="A02"/>
    <d v="2023-08-18T00:00:00"/>
    <n v="464"/>
    <n v="4640.3999999999996"/>
    <n v="3908"/>
    <n v="0"/>
    <s v="Q2 2023"/>
    <x v="2"/>
    <x v="1"/>
  </r>
  <r>
    <x v="17"/>
    <x v="6"/>
    <x v="5"/>
    <x v="7"/>
    <s v="A02"/>
    <d v="2023-08-31T00:00:00"/>
    <n v="1486"/>
    <n v="18130"/>
    <n v="18130"/>
    <s v="-"/>
    <s v="Q2 2023"/>
    <x v="2"/>
    <x v="1"/>
  </r>
  <r>
    <x v="17"/>
    <x v="6"/>
    <x v="29"/>
    <x v="5"/>
    <s v="A02"/>
    <d v="2023-08-19T00:00:00"/>
    <s v="01075/23-24"/>
    <n v="14400"/>
    <n v="10080"/>
    <s v="-"/>
    <s v="Q2 2023"/>
    <x v="2"/>
    <x v="1"/>
  </r>
  <r>
    <x v="17"/>
    <x v="7"/>
    <x v="1"/>
    <x v="1"/>
    <n v="0"/>
    <d v="2023-08-30T00:00:00"/>
    <s v="MS/0353/23-24"/>
    <n v="220"/>
    <n v="220"/>
    <m/>
    <s v="Q2 2023"/>
    <x v="2"/>
    <x v="1"/>
  </r>
  <r>
    <x v="17"/>
    <x v="7"/>
    <x v="3"/>
    <x v="4"/>
    <n v="0"/>
    <d v="2023-08-31T00:00:00"/>
    <s v="D/23-24GST-135"/>
    <n v="32885"/>
    <n v="32885"/>
    <m/>
    <s v="Q2 2023"/>
    <x v="2"/>
    <x v="1"/>
  </r>
  <r>
    <x v="17"/>
    <x v="13"/>
    <x v="10"/>
    <x v="1"/>
    <s v="-"/>
    <d v="2023-08-25T00:00:00"/>
    <s v="PSPLJ/2664/23-24"/>
    <n v="250"/>
    <n v="250"/>
    <m/>
    <s v="Q2 2023"/>
    <x v="2"/>
    <x v="1"/>
  </r>
  <r>
    <x v="17"/>
    <x v="9"/>
    <x v="7"/>
    <x v="9"/>
    <n v="613"/>
    <d v="2023-08-27T00:00:00"/>
    <s v="BM2427I008433240"/>
    <n v="6191.46"/>
    <n v="6191.46"/>
    <m/>
    <s v="Q2 2023"/>
    <x v="2"/>
    <x v="1"/>
  </r>
  <r>
    <x v="17"/>
    <x v="9"/>
    <x v="29"/>
    <x v="19"/>
    <n v="613"/>
    <d v="2023-08-01T00:00:00"/>
    <s v="8/23-24/494"/>
    <n v="65555"/>
    <n v="65555"/>
    <m/>
    <s v="Q2 2023"/>
    <x v="2"/>
    <x v="1"/>
  </r>
  <r>
    <x v="17"/>
    <x v="9"/>
    <x v="12"/>
    <x v="10"/>
    <n v="613"/>
    <d v="2023-08-31T00:00:00"/>
    <s v="GSF/23-24/113"/>
    <n v="39341.980000000003"/>
    <n v="39341.980000000003"/>
    <m/>
    <s v="Q2 2023"/>
    <x v="2"/>
    <x v="1"/>
  </r>
  <r>
    <x v="17"/>
    <x v="9"/>
    <x v="29"/>
    <x v="1"/>
    <n v="613"/>
    <d v="2023-08-14T00:00:00"/>
    <s v="IS/249"/>
    <n v="400"/>
    <n v="400"/>
    <m/>
    <s v="Q2 2023"/>
    <x v="2"/>
    <x v="1"/>
  </r>
  <r>
    <x v="17"/>
    <x v="9"/>
    <x v="29"/>
    <x v="14"/>
    <n v="613"/>
    <d v="2023-08-31T00:00:00"/>
    <s v="J1416"/>
    <n v="3900"/>
    <n v="3900"/>
    <m/>
    <s v="Q2 2023"/>
    <x v="2"/>
    <x v="1"/>
  </r>
  <r>
    <x v="17"/>
    <x v="9"/>
    <x v="0"/>
    <x v="0"/>
    <n v="613"/>
    <d v="2023-08-31T00:00:00"/>
    <s v="KRL/23-24/50"/>
    <n v="38960"/>
    <n v="38960"/>
    <m/>
    <s v="Q2 2023"/>
    <x v="2"/>
    <x v="1"/>
  </r>
  <r>
    <x v="17"/>
    <x v="9"/>
    <x v="9"/>
    <x v="11"/>
    <n v="613"/>
    <d v="2023-08-31T00:00:00"/>
    <s v="MFMS/375/23-24"/>
    <n v="60447.75"/>
    <n v="60447.75"/>
    <m/>
    <s v="Q2 2023"/>
    <x v="2"/>
    <x v="1"/>
  </r>
  <r>
    <x v="17"/>
    <x v="9"/>
    <x v="29"/>
    <x v="10"/>
    <n v="613"/>
    <d v="2023-08-31T00:00:00"/>
    <s v="OOPL/2023-24/336"/>
    <n v="76838.34"/>
    <n v="76838.34"/>
    <m/>
    <s v="Q2 2023"/>
    <x v="2"/>
    <x v="1"/>
  </r>
  <r>
    <x v="17"/>
    <x v="9"/>
    <x v="2"/>
    <x v="3"/>
    <n v="613"/>
    <d v="2023-08-31T00:00:00"/>
    <n v="5"/>
    <n v="1960"/>
    <n v="1960"/>
    <s v="ODM DIGITAL Petty Cash Expenses"/>
    <s v="Q2 2023"/>
    <x v="2"/>
    <x v="1"/>
  </r>
  <r>
    <x v="17"/>
    <x v="9"/>
    <x v="11"/>
    <x v="16"/>
    <n v="613"/>
    <d v="2023-08-02T00:00:00"/>
    <s v="WTCB/2023002015"/>
    <n v="17351.25"/>
    <n v="17351.25"/>
    <m/>
    <s v="Q2 2023"/>
    <x v="2"/>
    <x v="1"/>
  </r>
  <r>
    <x v="17"/>
    <x v="9"/>
    <x v="11"/>
    <x v="16"/>
    <n v="614"/>
    <d v="2023-08-02T00:00:00"/>
    <s v="WTCB/2023002016"/>
    <n v="17333.75"/>
    <n v="17333.75"/>
    <m/>
    <s v="Q2 2023"/>
    <x v="2"/>
    <x v="1"/>
  </r>
  <r>
    <x v="17"/>
    <x v="9"/>
    <x v="11"/>
    <x v="13"/>
    <n v="613"/>
    <d v="2023-09-18T00:00:00"/>
    <s v="WTCB/2023002781"/>
    <n v="1934.37"/>
    <n v="1934.37"/>
    <m/>
    <s v="Q2 2023"/>
    <x v="2"/>
    <x v="1"/>
  </r>
  <r>
    <x v="17"/>
    <x v="9"/>
    <x v="11"/>
    <x v="13"/>
    <n v="614"/>
    <d v="2023-09-18T00:00:00"/>
    <s v="WTCB/2023002782"/>
    <n v="2824.03"/>
    <n v="2824.03"/>
    <m/>
    <s v="Q2 2023"/>
    <x v="2"/>
    <x v="1"/>
  </r>
  <r>
    <x v="17"/>
    <x v="9"/>
    <x v="11"/>
    <x v="12"/>
    <n v="613"/>
    <d v="2023-09-20T00:00:00"/>
    <s v="WTCB/2023002908"/>
    <n v="45209.37"/>
    <n v="45209.37"/>
    <m/>
    <s v="Q2 2023"/>
    <x v="2"/>
    <x v="1"/>
  </r>
  <r>
    <x v="17"/>
    <x v="9"/>
    <x v="11"/>
    <x v="12"/>
    <n v="614"/>
    <d v="2023-09-20T00:00:00"/>
    <s v="WTCB/2023002909"/>
    <n v="53616.79"/>
    <n v="53616.79"/>
    <m/>
    <s v="Q2 2023"/>
    <x v="2"/>
    <x v="1"/>
  </r>
  <r>
    <x v="17"/>
    <x v="9"/>
    <x v="29"/>
    <x v="19"/>
    <n v="613"/>
    <d v="2023-08-01T00:00:00"/>
    <s v="P2324/115499"/>
    <n v="65555"/>
    <n v="65555"/>
    <m/>
    <s v="Q2 2023"/>
    <x v="2"/>
    <x v="1"/>
  </r>
  <r>
    <x v="17"/>
    <x v="9"/>
    <x v="29"/>
    <x v="19"/>
    <n v="614"/>
    <d v="2023-08-01T00:00:00"/>
    <s v="D-2023-24-05"/>
    <n v="131043"/>
    <n v="131043"/>
    <m/>
    <s v="Q2 2023"/>
    <x v="2"/>
    <x v="1"/>
  </r>
  <r>
    <x v="17"/>
    <x v="9"/>
    <x v="3"/>
    <x v="4"/>
    <n v="613"/>
    <d v="2023-08-31T00:00:00"/>
    <s v="D/23-24GST-0130"/>
    <n v="58445"/>
    <n v="58445"/>
    <m/>
    <s v="Q2 2023"/>
    <x v="2"/>
    <x v="1"/>
  </r>
  <r>
    <x v="17"/>
    <x v="9"/>
    <x v="29"/>
    <x v="20"/>
    <n v="613"/>
    <d v="2023-08-30T00:00:00"/>
    <n v="466"/>
    <n v="2700"/>
    <n v="2700"/>
    <m/>
    <s v="Q2 2023"/>
    <x v="2"/>
    <x v="1"/>
  </r>
  <r>
    <x v="17"/>
    <x v="9"/>
    <x v="29"/>
    <x v="5"/>
    <n v="613"/>
    <d v="2023-08-30T00:00:00"/>
    <n v="465"/>
    <n v="25852.400000000001"/>
    <n v="27845.759999999998"/>
    <m/>
    <s v="Q2 2023"/>
    <x v="2"/>
    <x v="1"/>
  </r>
  <r>
    <x v="17"/>
    <x v="9"/>
    <x v="5"/>
    <x v="7"/>
    <n v="613"/>
    <d v="2023-08-31T00:00:00"/>
    <n v="1491"/>
    <n v="4550"/>
    <n v="4550"/>
    <m/>
    <s v="Q2 2023"/>
    <x v="2"/>
    <x v="1"/>
  </r>
  <r>
    <x v="17"/>
    <x v="9"/>
    <x v="29"/>
    <x v="14"/>
    <n v="613"/>
    <d v="2023-08-01T00:00:00"/>
    <s v="WH2324-08232"/>
    <n v="2000"/>
    <n v="2000"/>
    <s v="Software Installtion"/>
    <s v="Q2 2023"/>
    <x v="2"/>
    <x v="1"/>
  </r>
  <r>
    <x v="17"/>
    <x v="10"/>
    <x v="7"/>
    <x v="9"/>
    <n v="312"/>
    <d v="2023-09-03T00:00:00"/>
    <s v="BM2427I008588614"/>
    <n v="56098.38"/>
    <n v="56098.38"/>
    <m/>
    <s v="Q2 2023"/>
    <x v="2"/>
    <x v="1"/>
  </r>
  <r>
    <x v="17"/>
    <x v="10"/>
    <x v="29"/>
    <x v="19"/>
    <n v="313"/>
    <d v="2023-08-01T00:00:00"/>
    <s v="05/2023-2024"/>
    <n v="521192"/>
    <n v="521192"/>
    <m/>
    <s v="Q2 2023"/>
    <x v="2"/>
    <x v="1"/>
  </r>
  <r>
    <x v="17"/>
    <x v="10"/>
    <x v="29"/>
    <x v="16"/>
    <n v="313"/>
    <d v="2023-08-01T00:00:00"/>
    <s v="05 CAM/2023-24"/>
    <n v="44117"/>
    <n v="44117"/>
    <m/>
    <s v="Q2 2023"/>
    <x v="2"/>
    <x v="1"/>
  </r>
  <r>
    <x v="17"/>
    <x v="10"/>
    <x v="29"/>
    <x v="19"/>
    <n v="316"/>
    <d v="2023-08-01T00:00:00"/>
    <s v="GST/23-23/RENT/006"/>
    <n v="63392"/>
    <n v="63392"/>
    <m/>
    <s v="Q2 2023"/>
    <x v="2"/>
    <x v="1"/>
  </r>
  <r>
    <x v="17"/>
    <x v="10"/>
    <x v="29"/>
    <x v="19"/>
    <n v="312"/>
    <d v="2023-08-01T00:00:00"/>
    <s v="IN2301000129"/>
    <n v="383159"/>
    <n v="383159"/>
    <m/>
    <s v="Q2 2023"/>
    <x v="2"/>
    <x v="1"/>
  </r>
  <r>
    <x v="17"/>
    <x v="10"/>
    <x v="29"/>
    <x v="19"/>
    <n v="311"/>
    <d v="2023-08-01T00:00:00"/>
    <s v="IN2301000128"/>
    <n v="592183"/>
    <n v="592183"/>
    <m/>
    <s v="Q2 2023"/>
    <x v="2"/>
    <x v="1"/>
  </r>
  <r>
    <x v="17"/>
    <x v="10"/>
    <x v="29"/>
    <x v="19"/>
    <n v="314"/>
    <d v="2023-08-01T00:00:00"/>
    <s v="BRB-Rental-05"/>
    <n v="148560"/>
    <n v="148560"/>
    <m/>
    <s v="Q2 2023"/>
    <x v="2"/>
    <x v="1"/>
  </r>
  <r>
    <x v="17"/>
    <x v="10"/>
    <x v="29"/>
    <x v="14"/>
    <n v="312"/>
    <d v="2023-08-05T00:00:00"/>
    <s v="CSS/2023-24/2553"/>
    <n v="39600"/>
    <n v="39600"/>
    <s v="Chair Purchase For Higher Management "/>
    <s v="Q2 2023"/>
    <x v="2"/>
    <x v="1"/>
  </r>
  <r>
    <x v="17"/>
    <x v="10"/>
    <x v="29"/>
    <x v="19"/>
    <n v="315"/>
    <d v="2023-08-03T00:00:00"/>
    <s v="PVP-Rental -05"/>
    <n v="158640"/>
    <n v="158640"/>
    <m/>
    <s v="Q2 2023"/>
    <x v="2"/>
    <x v="1"/>
  </r>
  <r>
    <x v="17"/>
    <x v="10"/>
    <x v="29"/>
    <x v="18"/>
    <n v="312"/>
    <d v="2023-08-02T00:00:00"/>
    <s v="TK/2023-24/01405"/>
    <n v="80840"/>
    <n v="80840"/>
    <m/>
    <s v="Q2 2023"/>
    <x v="2"/>
    <x v="1"/>
  </r>
  <r>
    <x v="17"/>
    <x v="10"/>
    <x v="12"/>
    <x v="10"/>
    <n v="312"/>
    <d v="2023-08-31T00:00:00"/>
    <s v="GSF/23-24/116"/>
    <n v="196709.9"/>
    <n v="196709.9"/>
    <m/>
    <s v="Q2 2023"/>
    <x v="2"/>
    <x v="1"/>
  </r>
  <r>
    <x v="17"/>
    <x v="10"/>
    <x v="29"/>
    <x v="16"/>
    <n v="310"/>
    <d v="2023-08-01T00:00:00"/>
    <s v="GK-CAM-05"/>
    <n v="17308"/>
    <n v="17308"/>
    <m/>
    <s v="Q2 2023"/>
    <x v="2"/>
    <x v="1"/>
  </r>
  <r>
    <x v="17"/>
    <x v="10"/>
    <x v="29"/>
    <x v="19"/>
    <n v="310"/>
    <d v="2023-08-01T00:00:00"/>
    <s v="GK-Rental -05"/>
    <n v="69112"/>
    <n v="69112"/>
    <m/>
    <s v="Q2 2023"/>
    <x v="2"/>
    <x v="1"/>
  </r>
  <r>
    <x v="17"/>
    <x v="10"/>
    <x v="29"/>
    <x v="19"/>
    <n v="310"/>
    <d v="2023-08-01T00:00:00"/>
    <s v="HK-Rental-05"/>
    <n v="69111"/>
    <n v="69111"/>
    <m/>
    <s v="Q2 2023"/>
    <x v="2"/>
    <x v="1"/>
  </r>
  <r>
    <x v="17"/>
    <x v="10"/>
    <x v="29"/>
    <x v="1"/>
    <n v="312"/>
    <d v="2023-08-03T00:00:00"/>
    <s v="IS/227"/>
    <n v="3200"/>
    <n v="3200"/>
    <m/>
    <s v="Q2 2023"/>
    <x v="2"/>
    <x v="1"/>
  </r>
  <r>
    <x v="17"/>
    <x v="10"/>
    <x v="29"/>
    <x v="14"/>
    <n v="312"/>
    <d v="2023-08-31T00:00:00"/>
    <s v="J1417"/>
    <n v="3000"/>
    <n v="3000"/>
    <m/>
    <s v="Q2 2023"/>
    <x v="2"/>
    <x v="1"/>
  </r>
  <r>
    <x v="17"/>
    <x v="10"/>
    <x v="29"/>
    <x v="14"/>
    <n v="312"/>
    <d v="2023-08-10T00:00:00"/>
    <n v="802"/>
    <n v="9491.52"/>
    <n v="9491.52"/>
    <s v="Celling Fan Purchase"/>
    <s v="Q2 2023"/>
    <x v="2"/>
    <x v="1"/>
  </r>
  <r>
    <x v="17"/>
    <x v="10"/>
    <x v="29"/>
    <x v="14"/>
    <n v="312"/>
    <d v="2023-08-23T00:00:00"/>
    <n v="831"/>
    <n v="9491.52"/>
    <n v="9491.52"/>
    <s v="Celling Fan Purchase"/>
    <s v="Q2 2023"/>
    <x v="2"/>
    <x v="1"/>
  </r>
  <r>
    <x v="17"/>
    <x v="10"/>
    <x v="29"/>
    <x v="18"/>
    <n v="312"/>
    <d v="2023-08-04T00:00:00"/>
    <s v="CO1000956"/>
    <n v="5200"/>
    <n v="5200"/>
    <m/>
    <s v="Q2 2023"/>
    <x v="2"/>
    <x v="1"/>
  </r>
  <r>
    <x v="17"/>
    <x v="10"/>
    <x v="0"/>
    <x v="0"/>
    <n v="312"/>
    <d v="2023-08-31T00:00:00"/>
    <s v="KRL/23-24/56"/>
    <n v="559765"/>
    <n v="559765"/>
    <m/>
    <s v="Q2 2023"/>
    <x v="2"/>
    <x v="1"/>
  </r>
  <r>
    <x v="17"/>
    <x v="10"/>
    <x v="1"/>
    <x v="2"/>
    <n v="312"/>
    <d v="2023-08-31T00:00:00"/>
    <s v="MS/0322/23-24"/>
    <n v="59252"/>
    <n v="66554"/>
    <m/>
    <s v="Q2 2023"/>
    <x v="2"/>
    <x v="1"/>
  </r>
  <r>
    <x v="17"/>
    <x v="10"/>
    <x v="1"/>
    <x v="1"/>
    <n v="312"/>
    <d v="2023-08-31T00:00:00"/>
    <s v="MS/0323/23-24"/>
    <n v="26571"/>
    <n v="25688"/>
    <m/>
    <s v="Q2 2023"/>
    <x v="2"/>
    <x v="1"/>
  </r>
  <r>
    <x v="17"/>
    <x v="10"/>
    <x v="9"/>
    <x v="11"/>
    <n v="312"/>
    <d v="2023-08-31T00:00:00"/>
    <s v="MFMS/374/23-24"/>
    <n v="266401.01"/>
    <n v="266401.01"/>
    <m/>
    <s v="Q2 2023"/>
    <x v="2"/>
    <x v="1"/>
  </r>
  <r>
    <x v="17"/>
    <x v="10"/>
    <x v="29"/>
    <x v="19"/>
    <n v="316"/>
    <d v="2023-08-01T00:00:00"/>
    <s v="23-24/006"/>
    <n v="95088"/>
    <n v="95088"/>
    <m/>
    <s v="Q2 2023"/>
    <x v="2"/>
    <x v="1"/>
  </r>
  <r>
    <x v="17"/>
    <x v="10"/>
    <x v="29"/>
    <x v="10"/>
    <n v="312"/>
    <d v="2023-08-31T00:00:00"/>
    <s v="OOPL/2023-24/334"/>
    <n v="335814.19"/>
    <n v="335814.19"/>
    <m/>
    <s v="Q2 2023"/>
    <x v="2"/>
    <x v="1"/>
  </r>
  <r>
    <x v="17"/>
    <x v="10"/>
    <x v="2"/>
    <x v="3"/>
    <n v="312"/>
    <d v="2023-08-31T00:00:00"/>
    <n v="5"/>
    <n v="44180"/>
    <n v="44180"/>
    <s v="ONDIRECT Petty Cash Expenses"/>
    <s v="Q2 2023"/>
    <x v="2"/>
    <x v="1"/>
  </r>
  <r>
    <x v="17"/>
    <x v="10"/>
    <x v="10"/>
    <x v="1"/>
    <n v="312"/>
    <d v="2023-08-03T00:00:00"/>
    <s v="PSPLJ/2288/23-24"/>
    <n v="3960"/>
    <n v="3960"/>
    <s v="Certificate Digital "/>
    <s v="Q2 2023"/>
    <x v="2"/>
    <x v="1"/>
  </r>
  <r>
    <x v="17"/>
    <x v="10"/>
    <x v="11"/>
    <x v="16"/>
    <n v="312"/>
    <d v="2023-08-02T00:00:00"/>
    <s v="WTCB/2023001954"/>
    <n v="31622.5"/>
    <n v="31622.5"/>
    <m/>
    <s v="Q2 2023"/>
    <x v="2"/>
    <x v="1"/>
  </r>
  <r>
    <x v="17"/>
    <x v="10"/>
    <x v="11"/>
    <x v="16"/>
    <n v="311"/>
    <d v="2023-08-02T00:00:00"/>
    <s v="WTCB/2023001954"/>
    <n v="48868.75"/>
    <n v="48868.75"/>
    <m/>
    <s v="Q2 2023"/>
    <x v="2"/>
    <x v="1"/>
  </r>
  <r>
    <x v="17"/>
    <x v="10"/>
    <x v="11"/>
    <x v="16"/>
    <n v="316"/>
    <d v="2023-08-02T00:00:00"/>
    <s v="WTCB/2023001958"/>
    <n v="17333.75"/>
    <n v="17333.75"/>
    <m/>
    <s v="Q2 2023"/>
    <x v="2"/>
    <x v="1"/>
  </r>
  <r>
    <x v="17"/>
    <x v="10"/>
    <x v="11"/>
    <x v="16"/>
    <n v="315"/>
    <d v="2023-08-02T00:00:00"/>
    <s v="WTCB/2023001957"/>
    <n v="17351"/>
    <n v="17351"/>
    <m/>
    <s v="Q2 2023"/>
    <x v="2"/>
    <x v="1"/>
  </r>
  <r>
    <x v="17"/>
    <x v="10"/>
    <x v="11"/>
    <x v="16"/>
    <n v="314"/>
    <d v="2023-08-02T00:00:00"/>
    <s v="WTCB/2023001956"/>
    <n v="16248.75"/>
    <n v="16248.75"/>
    <m/>
    <s v="Q2 2023"/>
    <x v="2"/>
    <x v="1"/>
  </r>
  <r>
    <x v="17"/>
    <x v="10"/>
    <x v="11"/>
    <x v="13"/>
    <n v="309"/>
    <d v="2023-09-18T00:00:00"/>
    <s v="WTCB/2023002744"/>
    <n v="4658.2700000000004"/>
    <n v="4658.2700000000004"/>
    <m/>
    <s v="Q2 2023"/>
    <x v="2"/>
    <x v="1"/>
  </r>
  <r>
    <x v="17"/>
    <x v="10"/>
    <x v="11"/>
    <x v="13"/>
    <n v="311"/>
    <d v="2023-09-18T00:00:00"/>
    <s v="WTCB/2023002745"/>
    <n v="5617.22"/>
    <n v="5617.22"/>
    <m/>
    <s v="Q2 2023"/>
    <x v="2"/>
    <x v="1"/>
  </r>
  <r>
    <x v="17"/>
    <x v="10"/>
    <x v="11"/>
    <x v="13"/>
    <n v="312"/>
    <d v="2023-09-18T00:00:00"/>
    <s v="WTCB/2023002746"/>
    <n v="5666.03"/>
    <n v="5666.03"/>
    <m/>
    <s v="Q2 2023"/>
    <x v="2"/>
    <x v="1"/>
  </r>
  <r>
    <x v="17"/>
    <x v="10"/>
    <x v="11"/>
    <x v="13"/>
    <n v="313"/>
    <d v="2023-09-18T00:00:00"/>
    <s v="WTCB/2023002747"/>
    <n v="4597.6899999999996"/>
    <n v="4597.6899999999996"/>
    <m/>
    <s v="Q2 2023"/>
    <x v="2"/>
    <x v="1"/>
  </r>
  <r>
    <x v="17"/>
    <x v="10"/>
    <x v="11"/>
    <x v="13"/>
    <n v="314"/>
    <d v="2023-09-18T00:00:00"/>
    <s v="WTCB/2023002748"/>
    <n v="1107.6600000000001"/>
    <n v="1107.6600000000001"/>
    <m/>
    <s v="Q2 2023"/>
    <x v="2"/>
    <x v="1"/>
  </r>
  <r>
    <x v="17"/>
    <x v="10"/>
    <x v="11"/>
    <x v="13"/>
    <n v="315"/>
    <d v="2023-09-18T00:00:00"/>
    <s v="WTCB/2023002749"/>
    <n v="1625.98"/>
    <n v="1625.98"/>
    <m/>
    <s v="Q2 2023"/>
    <x v="2"/>
    <x v="1"/>
  </r>
  <r>
    <x v="17"/>
    <x v="10"/>
    <x v="11"/>
    <x v="13"/>
    <n v="316"/>
    <d v="2023-09-18T00:00:00"/>
    <s v="WTCB/2023002750"/>
    <n v="33.72"/>
    <n v="33.72"/>
    <m/>
    <s v="Q2 2023"/>
    <x v="2"/>
    <x v="1"/>
  </r>
  <r>
    <x v="17"/>
    <x v="10"/>
    <x v="11"/>
    <x v="12"/>
    <n v="309"/>
    <d v="2023-09-20T00:00:00"/>
    <s v="WTCB/2023002871"/>
    <n v="110371.65"/>
    <n v="110371.65"/>
    <m/>
    <s v="Q2 2023"/>
    <x v="2"/>
    <x v="1"/>
  </r>
  <r>
    <x v="17"/>
    <x v="10"/>
    <x v="11"/>
    <x v="12"/>
    <n v="311"/>
    <d v="2023-09-20T00:00:00"/>
    <s v="WTCB/2023002872"/>
    <n v="117786.91"/>
    <n v="117786.91"/>
    <m/>
    <s v="Q2 2023"/>
    <x v="2"/>
    <x v="1"/>
  </r>
  <r>
    <x v="17"/>
    <x v="10"/>
    <x v="11"/>
    <x v="12"/>
    <n v="312"/>
    <d v="2023-09-20T00:00:00"/>
    <s v="WTCB/2023002873"/>
    <n v="130331.2"/>
    <n v="130331.2"/>
    <m/>
    <s v="Q2 2023"/>
    <x v="2"/>
    <x v="1"/>
  </r>
  <r>
    <x v="17"/>
    <x v="10"/>
    <x v="11"/>
    <x v="12"/>
    <n v="313"/>
    <d v="2023-09-20T00:00:00"/>
    <s v="WTCB/2023002874"/>
    <n v="125529.21"/>
    <n v="125529.21"/>
    <m/>
    <s v="Q2 2023"/>
    <x v="2"/>
    <x v="1"/>
  </r>
  <r>
    <x v="17"/>
    <x v="10"/>
    <x v="11"/>
    <x v="12"/>
    <n v="314"/>
    <d v="2023-09-20T00:00:00"/>
    <s v="WTCB/2023002875"/>
    <n v="28066.28"/>
    <n v="28066.28"/>
    <m/>
    <s v="Q2 2023"/>
    <x v="2"/>
    <x v="1"/>
  </r>
  <r>
    <x v="17"/>
    <x v="10"/>
    <x v="11"/>
    <x v="12"/>
    <n v="315"/>
    <d v="2023-09-20T00:00:00"/>
    <s v="WTCB/2023002876"/>
    <n v="33562.58"/>
    <n v="33562.58"/>
    <m/>
    <s v="Q2 2023"/>
    <x v="2"/>
    <x v="1"/>
  </r>
  <r>
    <x v="17"/>
    <x v="10"/>
    <x v="11"/>
    <x v="12"/>
    <n v="316"/>
    <d v="2023-09-20T00:00:00"/>
    <s v="WTCB/2023002877"/>
    <n v="567.38"/>
    <n v="567.38"/>
    <m/>
    <s v="Q2 2023"/>
    <x v="2"/>
    <x v="1"/>
  </r>
  <r>
    <x v="17"/>
    <x v="10"/>
    <x v="29"/>
    <x v="22"/>
    <n v="309"/>
    <d v="2023-08-02T00:00:00"/>
    <s v="SBER/23-24/14"/>
    <n v="201840"/>
    <n v="201840"/>
    <m/>
    <s v="Q2 2023"/>
    <x v="2"/>
    <x v="1"/>
  </r>
  <r>
    <x v="17"/>
    <x v="10"/>
    <x v="29"/>
    <x v="14"/>
    <n v="312"/>
    <d v="2023-08-04T00:00:00"/>
    <s v="GST676"/>
    <n v="37500"/>
    <n v="37500"/>
    <m/>
    <s v="Q2 2023"/>
    <x v="2"/>
    <x v="1"/>
  </r>
  <r>
    <x v="17"/>
    <x v="10"/>
    <x v="29"/>
    <x v="18"/>
    <n v="312"/>
    <d v="2023-08-04T00:00:00"/>
    <n v="11"/>
    <n v="3000"/>
    <n v="3000"/>
    <m/>
    <s v="Q2 2023"/>
    <x v="2"/>
    <x v="1"/>
  </r>
  <r>
    <x v="17"/>
    <x v="10"/>
    <x v="3"/>
    <x v="4"/>
    <n v="312"/>
    <d v="2023-08-31T00:00:00"/>
    <s v="D/23-24GST-133"/>
    <n v="744980"/>
    <n v="744980"/>
    <m/>
    <s v="Q2 2023"/>
    <x v="2"/>
    <x v="1"/>
  </r>
  <r>
    <x v="17"/>
    <x v="10"/>
    <x v="5"/>
    <x v="7"/>
    <n v="312"/>
    <d v="2023-08-31T00:00:00"/>
    <n v="1487"/>
    <n v="38745"/>
    <n v="38745"/>
    <m/>
    <s v="Q2 2023"/>
    <x v="2"/>
    <x v="1"/>
  </r>
  <r>
    <x v="17"/>
    <x v="10"/>
    <x v="29"/>
    <x v="5"/>
    <n v="312"/>
    <d v="2023-08-31T00:00:00"/>
    <s v="01076/23-24"/>
    <n v="41600"/>
    <n v="47520"/>
    <m/>
    <s v="Q2 2023"/>
    <x v="2"/>
    <x v="1"/>
  </r>
  <r>
    <x v="17"/>
    <x v="10"/>
    <x v="29"/>
    <x v="14"/>
    <n v="312"/>
    <d v="2023-08-23T00:00:00"/>
    <s v="WHIL/19/23-24"/>
    <n v="494590"/>
    <n v="494590"/>
    <s v="Extra Work Staion"/>
    <s v="Q2 2023"/>
    <x v="2"/>
    <x v="1"/>
  </r>
  <r>
    <x v="17"/>
    <x v="11"/>
    <x v="8"/>
    <x v="10"/>
    <n v="719"/>
    <d v="2023-08-31T00:00:00"/>
    <s v="GSF/23-24/112"/>
    <n v="39341.980000000003"/>
    <n v="39341.980000000003"/>
    <m/>
    <s v="Q2 2023"/>
    <x v="2"/>
    <x v="1"/>
  </r>
  <r>
    <x v="17"/>
    <x v="11"/>
    <x v="29"/>
    <x v="14"/>
    <n v="719"/>
    <d v="2023-08-31T00:00:00"/>
    <s v="J1415"/>
    <n v="675"/>
    <n v="675"/>
    <m/>
    <s v="Q2 2023"/>
    <x v="2"/>
    <x v="1"/>
  </r>
  <r>
    <x v="17"/>
    <x v="11"/>
    <x v="0"/>
    <x v="0"/>
    <n v="719"/>
    <d v="2023-08-31T00:00:00"/>
    <s v="KRL/23-24/54"/>
    <n v="12930"/>
    <n v="12930"/>
    <m/>
    <s v="Q2 2023"/>
    <x v="2"/>
    <x v="1"/>
  </r>
  <r>
    <x v="17"/>
    <x v="11"/>
    <x v="29"/>
    <x v="14"/>
    <n v="719"/>
    <d v="2023-08-24T00:00:00"/>
    <n v="90"/>
    <n v="2700"/>
    <n v="2700"/>
    <s v="Receptio Glass Forsted "/>
    <s v="Q2 2023"/>
    <x v="2"/>
    <x v="1"/>
  </r>
  <r>
    <x v="17"/>
    <x v="11"/>
    <x v="9"/>
    <x v="11"/>
    <n v="719"/>
    <d v="2023-08-31T00:00:00"/>
    <s v="MFMS/378/23-24"/>
    <n v="40156.86"/>
    <n v="40156.86"/>
    <m/>
    <s v="Q2 2023"/>
    <x v="2"/>
    <x v="1"/>
  </r>
  <r>
    <x v="17"/>
    <x v="11"/>
    <x v="29"/>
    <x v="10"/>
    <n v="719"/>
    <d v="2023-08-31T00:00:00"/>
    <s v="OOPL/2023-24/337"/>
    <n v="78261.78"/>
    <n v="78261.78"/>
    <m/>
    <s v="Q2 2023"/>
    <x v="2"/>
    <x v="1"/>
  </r>
  <r>
    <x v="17"/>
    <x v="11"/>
    <x v="22"/>
    <x v="3"/>
    <n v="719"/>
    <d v="2023-08-31T00:00:00"/>
    <n v="5"/>
    <n v="0"/>
    <n v="0"/>
    <s v="ODM (I) PVT LTD Petty Cash Expenses"/>
    <s v="Q2 2023"/>
    <x v="2"/>
    <x v="1"/>
  </r>
  <r>
    <x v="17"/>
    <x v="11"/>
    <x v="11"/>
    <x v="16"/>
    <n v="719"/>
    <d v="2023-08-02T00:00:00"/>
    <s v="WTCB/2023002040"/>
    <n v="16249"/>
    <n v="16249"/>
    <m/>
    <s v="Q2 2023"/>
    <x v="2"/>
    <x v="1"/>
  </r>
  <r>
    <x v="17"/>
    <x v="11"/>
    <x v="11"/>
    <x v="13"/>
    <n v="719"/>
    <d v="2023-09-18T00:00:00"/>
    <s v="WTCB/2023002802"/>
    <n v="2340.62"/>
    <n v="2340.62"/>
    <m/>
    <s v="Q2 2023"/>
    <x v="2"/>
    <x v="1"/>
  </r>
  <r>
    <x v="17"/>
    <x v="11"/>
    <x v="11"/>
    <x v="12"/>
    <n v="719"/>
    <d v="2023-09-20T00:00:00"/>
    <s v="WTCB/2023002929"/>
    <n v="61890.97"/>
    <n v="61890.97"/>
    <m/>
    <s v="Q2 2023"/>
    <x v="2"/>
    <x v="1"/>
  </r>
  <r>
    <x v="17"/>
    <x v="11"/>
    <x v="3"/>
    <x v="4"/>
    <n v="719"/>
    <d v="2023-08-31T00:00:00"/>
    <s v="D/23-24GST-132"/>
    <n v="23650"/>
    <n v="23650"/>
    <m/>
    <s v="Q2 2023"/>
    <x v="2"/>
    <x v="1"/>
  </r>
  <r>
    <x v="17"/>
    <x v="11"/>
    <x v="5"/>
    <x v="7"/>
    <n v="719"/>
    <d v="2023-08-31T00:00:00"/>
    <n v="1488"/>
    <n v="2870"/>
    <n v="2870"/>
    <m/>
    <s v="Q2 2023"/>
    <x v="2"/>
    <x v="1"/>
  </r>
  <r>
    <x v="17"/>
    <x v="11"/>
    <x v="29"/>
    <x v="19"/>
    <n v="719"/>
    <d v="2023-08-01T00:00:00"/>
    <s v="TSG-Rental-05"/>
    <n v="130000"/>
    <n v="130000"/>
    <m/>
    <s v="Q2 2023"/>
    <x v="2"/>
    <x v="1"/>
  </r>
  <r>
    <x v="17"/>
    <x v="12"/>
    <x v="29"/>
    <x v="19"/>
    <n v="319"/>
    <d v="2023-08-03T00:00:00"/>
    <s v="O-12/23-24"/>
    <n v="148560"/>
    <n v="148560"/>
    <m/>
    <s v="Q2 2023"/>
    <x v="2"/>
    <x v="1"/>
  </r>
  <r>
    <x v="17"/>
    <x v="12"/>
    <x v="7"/>
    <x v="9"/>
    <n v="312"/>
    <d v="2023-09-09T00:00:00"/>
    <s v="BM2427I008973777"/>
    <n v="6631.23"/>
    <n v="6631.23"/>
    <m/>
    <s v="Q2 2023"/>
    <x v="2"/>
    <x v="1"/>
  </r>
  <r>
    <x v="17"/>
    <x v="12"/>
    <x v="12"/>
    <x v="10"/>
    <n v="319"/>
    <d v="2023-08-31T00:00:00"/>
    <s v="GSF/23-24/114"/>
    <n v="104623.76"/>
    <n v="104623.76"/>
    <m/>
    <s v="Q2 2023"/>
    <x v="2"/>
    <x v="1"/>
  </r>
  <r>
    <x v="17"/>
    <x v="12"/>
    <x v="0"/>
    <x v="0"/>
    <n v="319"/>
    <d v="2023-08-31T00:00:00"/>
    <s v="KRL/23-24/46"/>
    <n v="1542"/>
    <n v="1542"/>
    <m/>
    <s v="Q2 2023"/>
    <x v="2"/>
    <x v="1"/>
  </r>
  <r>
    <x v="17"/>
    <x v="12"/>
    <x v="0"/>
    <x v="0"/>
    <n v="319"/>
    <d v="2023-08-31T00:00:00"/>
    <s v="KRL/23-24/47"/>
    <n v="7404"/>
    <n v="7404"/>
    <m/>
    <s v="Q2 2023"/>
    <x v="2"/>
    <x v="1"/>
  </r>
  <r>
    <x v="17"/>
    <x v="12"/>
    <x v="0"/>
    <x v="0"/>
    <n v="319"/>
    <d v="2023-08-31T00:00:00"/>
    <s v="KRL/23-24/48"/>
    <n v="2994"/>
    <n v="2994"/>
    <m/>
    <s v="Q2 2023"/>
    <x v="2"/>
    <x v="1"/>
  </r>
  <r>
    <x v="17"/>
    <x v="12"/>
    <x v="0"/>
    <x v="0"/>
    <n v="319"/>
    <d v="2023-08-31T00:00:00"/>
    <s v="KRL/23-24/55"/>
    <n v="134255"/>
    <n v="134255"/>
    <m/>
    <s v="Q2 2023"/>
    <x v="2"/>
    <x v="1"/>
  </r>
  <r>
    <x v="17"/>
    <x v="12"/>
    <x v="29"/>
    <x v="26"/>
    <n v="312"/>
    <d v="2023-08-23T00:00:00"/>
    <s v="000002121236279'"/>
    <n v="1130"/>
    <n v="1130"/>
    <s v="MSEB Lodha Belmondo"/>
    <s v="Q2 2023"/>
    <x v="2"/>
    <x v="1"/>
  </r>
  <r>
    <x v="17"/>
    <x v="12"/>
    <x v="29"/>
    <x v="29"/>
    <n v="312"/>
    <d v="2023-09-04T00:00:00"/>
    <s v="WDCMH2337224848'"/>
    <n v="1108"/>
    <n v="1108"/>
    <s v="Lodha Belmondo WIFI"/>
    <s v="Q2 2023"/>
    <x v="2"/>
    <x v="1"/>
  </r>
  <r>
    <x v="17"/>
    <x v="12"/>
    <x v="30"/>
    <x v="26"/>
    <n v="312"/>
    <d v="2023-08-19T00:00:00"/>
    <s v="000002116706868'"/>
    <n v="590"/>
    <n v="590"/>
    <s v="MSEB Marvel Sangria "/>
    <s v="Q2 2023"/>
    <x v="2"/>
    <x v="1"/>
  </r>
  <r>
    <x v="17"/>
    <x v="12"/>
    <x v="9"/>
    <x v="11"/>
    <n v="319"/>
    <d v="2023-08-31T00:00:00"/>
    <s v="MFMS/373/23-24"/>
    <n v="59111.41"/>
    <n v="59111.41"/>
    <m/>
    <s v="Q2 2023"/>
    <x v="2"/>
    <x v="1"/>
  </r>
  <r>
    <x v="17"/>
    <x v="12"/>
    <x v="22"/>
    <x v="3"/>
    <n v="312"/>
    <d v="2023-08-31T00:00:00"/>
    <n v="5"/>
    <n v="600"/>
    <n v="600"/>
    <s v="XDBS Petty Cash Expenses"/>
    <s v="Q2 2023"/>
    <x v="2"/>
    <x v="1"/>
  </r>
  <r>
    <x v="17"/>
    <x v="12"/>
    <x v="31"/>
    <x v="26"/>
    <n v="312"/>
    <d v="2023-08-19T00:00:00"/>
    <s v="000002116322703'"/>
    <n v="12160"/>
    <n v="12160"/>
    <s v="MSEB Platinum Square"/>
    <s v="Q2 2023"/>
    <x v="2"/>
    <x v="1"/>
  </r>
  <r>
    <x v="17"/>
    <x v="12"/>
    <x v="11"/>
    <x v="16"/>
    <n v="317"/>
    <d v="2023-08-02T00:00:00"/>
    <s v="WTCB/2023001959"/>
    <n v="17334"/>
    <n v="17334"/>
    <m/>
    <s v="Q2 2023"/>
    <x v="2"/>
    <x v="1"/>
  </r>
  <r>
    <x v="17"/>
    <x v="12"/>
    <x v="11"/>
    <x v="16"/>
    <n v="318"/>
    <d v="2023-08-02T00:00:00"/>
    <s v="WTCB/2023001960"/>
    <n v="17351"/>
    <n v="17351"/>
    <m/>
    <s v="Q2 2023"/>
    <x v="2"/>
    <x v="1"/>
  </r>
  <r>
    <x v="17"/>
    <x v="12"/>
    <x v="11"/>
    <x v="16"/>
    <n v="319"/>
    <d v="2023-08-02T00:00:00"/>
    <s v="WTCB/2023001461"/>
    <n v="16249"/>
    <n v="16249"/>
    <m/>
    <s v="Q2 2023"/>
    <x v="2"/>
    <x v="1"/>
  </r>
  <r>
    <x v="17"/>
    <x v="12"/>
    <x v="11"/>
    <x v="13"/>
    <n v="317"/>
    <d v="2023-09-18T00:00:00"/>
    <s v="WTCB/2023002751"/>
    <n v="3184.02"/>
    <n v="3184.02"/>
    <m/>
    <s v="Q2 2023"/>
    <x v="2"/>
    <x v="1"/>
  </r>
  <r>
    <x v="17"/>
    <x v="12"/>
    <x v="11"/>
    <x v="13"/>
    <n v="318"/>
    <d v="2023-09-18T00:00:00"/>
    <s v="WTCB/2023002752"/>
    <n v="5714.25"/>
    <n v="5714.25"/>
    <m/>
    <s v="Q2 2023"/>
    <x v="2"/>
    <x v="1"/>
  </r>
  <r>
    <x v="17"/>
    <x v="12"/>
    <x v="11"/>
    <x v="13"/>
    <n v="319"/>
    <d v="2023-09-18T00:00:00"/>
    <s v="WTCB/2023002753"/>
    <n v="5365.53"/>
    <n v="5365.53"/>
    <m/>
    <s v="Q2 2023"/>
    <x v="2"/>
    <x v="1"/>
  </r>
  <r>
    <x v="17"/>
    <x v="12"/>
    <x v="11"/>
    <x v="12"/>
    <n v="317"/>
    <d v="2023-09-20T00:00:00"/>
    <s v="WTCB/2023002878"/>
    <n v="76533.17"/>
    <n v="76533.17"/>
    <m/>
    <s v="Q2 2023"/>
    <x v="2"/>
    <x v="1"/>
  </r>
  <r>
    <x v="17"/>
    <x v="12"/>
    <x v="11"/>
    <x v="12"/>
    <n v="318"/>
    <d v="2023-09-20T00:00:00"/>
    <s v="WTCB/2023002879"/>
    <n v="110682.96"/>
    <n v="110682.96"/>
    <m/>
    <s v="Q2 2023"/>
    <x v="2"/>
    <x v="1"/>
  </r>
  <r>
    <x v="17"/>
    <x v="12"/>
    <x v="11"/>
    <x v="12"/>
    <n v="319"/>
    <d v="2023-09-20T00:00:00"/>
    <s v="WTCB/2023002880"/>
    <n v="121316.77"/>
    <n v="121316.77"/>
    <m/>
    <s v="Q2 2023"/>
    <x v="2"/>
    <x v="1"/>
  </r>
  <r>
    <x v="17"/>
    <x v="12"/>
    <x v="29"/>
    <x v="19"/>
    <n v="317"/>
    <d v="2023-08-01T00:00:00"/>
    <s v="PS-Rental-05"/>
    <n v="95088"/>
    <n v="95088"/>
    <m/>
    <s v="Q2 2023"/>
    <x v="2"/>
    <x v="1"/>
  </r>
  <r>
    <x v="17"/>
    <x v="12"/>
    <x v="29"/>
    <x v="19"/>
    <n v="317"/>
    <d v="2023-08-01T00:00:00"/>
    <s v="RS-Rental-05"/>
    <n v="63392"/>
    <n v="63392"/>
    <m/>
    <s v="Q2 2023"/>
    <x v="2"/>
    <x v="1"/>
  </r>
  <r>
    <x v="17"/>
    <x v="12"/>
    <x v="29"/>
    <x v="19"/>
    <n v="318"/>
    <d v="2023-08-03T00:00:00"/>
    <s v="R-27/23-24"/>
    <n v="158640"/>
    <n v="158640"/>
    <m/>
    <s v="Q2 2023"/>
    <x v="2"/>
    <x v="1"/>
  </r>
  <r>
    <x v="17"/>
    <x v="12"/>
    <x v="3"/>
    <x v="4"/>
    <n v="319"/>
    <d v="2023-08-31T00:00:00"/>
    <s v="D/23-24GST-134"/>
    <n v="218350"/>
    <n v="218350"/>
    <m/>
    <s v="Q2 2023"/>
    <x v="2"/>
    <x v="1"/>
  </r>
  <r>
    <x v="17"/>
    <x v="12"/>
    <x v="29"/>
    <x v="9"/>
    <n v="312"/>
    <d v="2023-08-01T00:00:00"/>
    <n v="5"/>
    <n v="10446"/>
    <n v="10446"/>
    <m/>
    <s v="Q2 2023"/>
    <x v="2"/>
    <x v="1"/>
  </r>
  <r>
    <x v="17"/>
    <x v="12"/>
    <x v="29"/>
    <x v="27"/>
    <n v="312"/>
    <d v="2023-08-26T00:00:00"/>
    <n v="1239342"/>
    <n v="375"/>
    <n v="375"/>
    <s v="Waterfrount Gas Guesthouse"/>
    <s v="Q2 2023"/>
    <x v="2"/>
    <x v="1"/>
  </r>
  <r>
    <x v="17"/>
    <x v="12"/>
    <x v="29"/>
    <x v="26"/>
    <n v="312"/>
    <d v="2023-08-30T00:00:00"/>
    <s v="000002132850611'"/>
    <n v="5500"/>
    <n v="5500"/>
    <s v="Waterfrount Guesthouse MSEB"/>
    <s v="Q2 2023"/>
    <x v="2"/>
    <x v="1"/>
  </r>
  <r>
    <x v="17"/>
    <x v="12"/>
    <x v="32"/>
    <x v="29"/>
    <n v="312"/>
    <d v="2023-08-24T00:00:00"/>
    <s v="HT2427I003846183"/>
    <n v="588.82000000000005"/>
    <n v="588.82000000000005"/>
    <s v="Waterfrount Guesthouse WIFI"/>
    <s v="Q2 2023"/>
    <x v="2"/>
    <x v="1"/>
  </r>
  <r>
    <x v="18"/>
    <x v="8"/>
    <x v="12"/>
    <x v="10"/>
    <n v="0"/>
    <d v="2023-08-31T00:00:00"/>
    <s v="GSF/23-24-110"/>
    <n v="44962.26"/>
    <n v="44962.26"/>
    <m/>
    <s v="Q2 2023"/>
    <x v="2"/>
    <x v="1"/>
  </r>
  <r>
    <x v="18"/>
    <x v="8"/>
    <x v="1"/>
    <x v="1"/>
    <n v="0"/>
    <d v="2023-08-30T00:00:00"/>
    <s v="MS/0352/23-24"/>
    <n v="819"/>
    <n v="819"/>
    <m/>
    <s v="Q2 2023"/>
    <x v="2"/>
    <x v="1"/>
  </r>
  <r>
    <x v="18"/>
    <x v="8"/>
    <x v="29"/>
    <x v="4"/>
    <n v="0"/>
    <d v="2023-08-31T00:00:00"/>
    <s v="D/ 23-24GST-129"/>
    <n v="19575"/>
    <n v="19575"/>
    <m/>
    <s v="Q2 2023"/>
    <x v="2"/>
    <x v="1"/>
  </r>
  <r>
    <x v="19"/>
    <x v="0"/>
    <x v="0"/>
    <x v="0"/>
    <n v="0"/>
    <d v="2023-09-30T00:00:00"/>
    <s v="KRL/23-24/63"/>
    <n v="5985"/>
    <n v="5985"/>
    <m/>
    <s v="Q2 2023"/>
    <x v="2"/>
    <x v="1"/>
  </r>
  <r>
    <x v="19"/>
    <x v="0"/>
    <x v="1"/>
    <x v="1"/>
    <n v="0"/>
    <d v="2023-09-29T00:00:00"/>
    <s v="MS/0401/23-24"/>
    <n v="460"/>
    <n v="460"/>
    <m/>
    <s v="Q2 2023"/>
    <x v="2"/>
    <x v="1"/>
  </r>
  <r>
    <x v="19"/>
    <x v="0"/>
    <x v="1"/>
    <x v="2"/>
    <n v="0"/>
    <d v="2023-09-29T00:00:00"/>
    <s v="MS/0400/23-24"/>
    <n v="15767.5"/>
    <n v="15767.5"/>
    <m/>
    <s v="Q2 2023"/>
    <x v="2"/>
    <x v="1"/>
  </r>
  <r>
    <x v="19"/>
    <x v="0"/>
    <x v="2"/>
    <x v="3"/>
    <n v="0"/>
    <d v="2023-09-30T00:00:00"/>
    <n v="6"/>
    <n v="841"/>
    <n v="841"/>
    <s v="Anand Finhouse Petty Cash Expenses"/>
    <s v="Q2 2023"/>
    <x v="2"/>
    <x v="1"/>
  </r>
  <r>
    <x v="19"/>
    <x v="0"/>
    <x v="3"/>
    <x v="4"/>
    <n v="0"/>
    <d v="2023-10-04T00:00:00"/>
    <s v="D/23-24GST-160"/>
    <n v="9900"/>
    <n v="9900"/>
    <m/>
    <s v="Q2 2023"/>
    <x v="2"/>
    <x v="1"/>
  </r>
  <r>
    <x v="19"/>
    <x v="0"/>
    <x v="29"/>
    <x v="20"/>
    <n v="0"/>
    <d v="2023-09-29T00:00:00"/>
    <n v="605"/>
    <n v="2700"/>
    <n v="2700"/>
    <m/>
    <s v="Q2 2023"/>
    <x v="2"/>
    <x v="1"/>
  </r>
  <r>
    <x v="19"/>
    <x v="0"/>
    <x v="29"/>
    <x v="5"/>
    <n v="0"/>
    <d v="2023-09-29T00:00:00"/>
    <n v="604"/>
    <n v="834.24"/>
    <n v="834.24"/>
    <m/>
    <s v="Q2 2023"/>
    <x v="2"/>
    <x v="1"/>
  </r>
  <r>
    <x v="19"/>
    <x v="0"/>
    <x v="5"/>
    <x v="7"/>
    <n v="0"/>
    <d v="2023-09-30T00:00:00"/>
    <n v="1515"/>
    <n v="1330"/>
    <n v="1330"/>
    <m/>
    <s v="Q2 2023"/>
    <x v="2"/>
    <x v="1"/>
  </r>
  <r>
    <x v="19"/>
    <x v="0"/>
    <x v="6"/>
    <x v="12"/>
    <n v="0"/>
    <d v="2023-09-05T00:00:00"/>
    <s v="000002167152112'"/>
    <n v="75870"/>
    <n v="75870"/>
    <s v="Villa One MSEB"/>
    <s v="Q2 2023"/>
    <x v="2"/>
    <x v="1"/>
  </r>
  <r>
    <x v="19"/>
    <x v="1"/>
    <x v="7"/>
    <x v="9"/>
    <n v="102"/>
    <d v="2023-10-09T00:00:00"/>
    <s v="BM2427I010673170"/>
    <n v="823.64"/>
    <n v="823.64"/>
    <m/>
    <s v="Q2 2023"/>
    <x v="2"/>
    <x v="1"/>
  </r>
  <r>
    <x v="19"/>
    <x v="1"/>
    <x v="29"/>
    <x v="19"/>
    <n v="102"/>
    <d v="2023-09-01T00:00:00"/>
    <n v="20230901001"/>
    <n v="206388"/>
    <n v="206388"/>
    <m/>
    <s v="Q2 2023"/>
    <x v="2"/>
    <x v="1"/>
  </r>
  <r>
    <x v="19"/>
    <x v="1"/>
    <x v="8"/>
    <x v="10"/>
    <n v="102"/>
    <d v="2023-09-30T00:00:00"/>
    <s v="GSF/23-24/135"/>
    <n v="37936.910000000003"/>
    <n v="37936.910000000003"/>
    <m/>
    <s v="Q2 2023"/>
    <x v="2"/>
    <x v="1"/>
  </r>
  <r>
    <x v="19"/>
    <x v="1"/>
    <x v="0"/>
    <x v="0"/>
    <n v="102"/>
    <d v="2023-09-30T00:00:00"/>
    <s v="KRL/23-24/60"/>
    <n v="7505"/>
    <n v="7505"/>
    <m/>
    <s v="Q2 2023"/>
    <x v="2"/>
    <x v="1"/>
  </r>
  <r>
    <x v="19"/>
    <x v="1"/>
    <x v="9"/>
    <x v="11"/>
    <n v="102"/>
    <d v="2023-09-30T00:00:00"/>
    <s v="MFMS/460/23-24"/>
    <n v="55702.080000000002"/>
    <n v="55702.080000000002"/>
    <m/>
    <s v="Q2 2023"/>
    <x v="2"/>
    <x v="1"/>
  </r>
  <r>
    <x v="19"/>
    <x v="1"/>
    <x v="2"/>
    <x v="3"/>
    <n v="102"/>
    <d v="2023-09-30T00:00:00"/>
    <n v="6"/>
    <n v="130"/>
    <n v="130"/>
    <m/>
    <s v="Q2 2023"/>
    <x v="2"/>
    <x v="1"/>
  </r>
  <r>
    <x v="19"/>
    <x v="1"/>
    <x v="11"/>
    <x v="16"/>
    <n v="102"/>
    <d v="2023-09-02T00:00:00"/>
    <s v="WTCB/2023002375"/>
    <n v="19110"/>
    <n v="19110"/>
    <m/>
    <s v="Q2 2023"/>
    <x v="2"/>
    <x v="1"/>
  </r>
  <r>
    <x v="19"/>
    <x v="1"/>
    <x v="11"/>
    <x v="12"/>
    <n v="102"/>
    <d v="2023-09-10T00:00:00"/>
    <s v="WTCB/2023003305"/>
    <n v="47869.17"/>
    <n v="47869.17"/>
    <m/>
    <s v="Q2 2023"/>
    <x v="2"/>
    <x v="1"/>
  </r>
  <r>
    <x v="19"/>
    <x v="1"/>
    <x v="11"/>
    <x v="13"/>
    <n v="102"/>
    <d v="2023-10-10T00:00:00"/>
    <s v="WTCB/2023003169"/>
    <n v="1911.09"/>
    <n v="1911.09"/>
    <m/>
    <s v="Q2 2023"/>
    <x v="2"/>
    <x v="1"/>
  </r>
  <r>
    <x v="19"/>
    <x v="1"/>
    <x v="3"/>
    <x v="4"/>
    <n v="102"/>
    <d v="2023-10-04T00:00:00"/>
    <s v="D/23-24GST-157"/>
    <n v="14520"/>
    <n v="14520"/>
    <m/>
    <s v="Q2 2023"/>
    <x v="2"/>
    <x v="1"/>
  </r>
  <r>
    <x v="19"/>
    <x v="1"/>
    <x v="5"/>
    <x v="7"/>
    <n v="102"/>
    <d v="2023-09-30T00:00:00"/>
    <n v="1514"/>
    <n v="595"/>
    <n v="595"/>
    <m/>
    <s v="Q2 2023"/>
    <x v="2"/>
    <x v="1"/>
  </r>
  <r>
    <x v="19"/>
    <x v="2"/>
    <x v="12"/>
    <x v="10"/>
    <n v="0"/>
    <d v="2023-09-30T00:00:00"/>
    <s v="GSF/23-24/131"/>
    <n v="19466.55"/>
    <n v="19466.55"/>
    <m/>
    <s v="Q2 2023"/>
    <x v="2"/>
    <x v="1"/>
  </r>
  <r>
    <x v="19"/>
    <x v="2"/>
    <x v="29"/>
    <x v="1"/>
    <n v="0"/>
    <d v="2023-09-05T00:00:00"/>
    <s v="IS/289"/>
    <n v="1050"/>
    <n v="1050"/>
    <m/>
    <s v="Q2 2023"/>
    <x v="2"/>
    <x v="1"/>
  </r>
  <r>
    <x v="19"/>
    <x v="2"/>
    <x v="1"/>
    <x v="1"/>
    <n v="0"/>
    <d v="2023-09-30T00:00:00"/>
    <s v="MS/0403/23-24"/>
    <n v="3574"/>
    <n v="3574"/>
    <m/>
    <s v="Q2 2023"/>
    <x v="2"/>
    <x v="1"/>
  </r>
  <r>
    <x v="19"/>
    <x v="2"/>
    <x v="1"/>
    <x v="2"/>
    <n v="0"/>
    <d v="2023-09-30T00:00:00"/>
    <s v="MS/0402/23-24"/>
    <n v="7563"/>
    <n v="7563"/>
    <m/>
    <s v="Q2 2023"/>
    <x v="2"/>
    <x v="1"/>
  </r>
  <r>
    <x v="19"/>
    <x v="3"/>
    <x v="12"/>
    <x v="10"/>
    <n v="0"/>
    <d v="2023-09-30T00:00:00"/>
    <s v="GSF/23-24/133"/>
    <n v="35590.65"/>
    <n v="35590.65"/>
    <m/>
    <s v="Q2 2023"/>
    <x v="2"/>
    <x v="1"/>
  </r>
  <r>
    <x v="19"/>
    <x v="3"/>
    <x v="0"/>
    <x v="0"/>
    <n v="0"/>
    <d v="2023-09-30T00:00:00"/>
    <s v="KRL/23-24/58"/>
    <n v="9094.5"/>
    <n v="9094.5"/>
    <m/>
    <s v="Q2 2023"/>
    <x v="2"/>
    <x v="1"/>
  </r>
  <r>
    <x v="19"/>
    <x v="3"/>
    <x v="1"/>
    <x v="2"/>
    <n v="0"/>
    <d v="2023-09-11T00:00:00"/>
    <s v="MS/0369/23-24"/>
    <n v="13380"/>
    <n v="13380"/>
    <s v="Pending Bill -2020"/>
    <s v="Q2 2023"/>
    <x v="2"/>
    <x v="1"/>
  </r>
  <r>
    <x v="19"/>
    <x v="3"/>
    <x v="1"/>
    <x v="2"/>
    <n v="0"/>
    <d v="2023-09-29T00:00:00"/>
    <s v="MS/0399/23-24"/>
    <n v="5818"/>
    <n v="5818"/>
    <m/>
    <s v="Q2 2023"/>
    <x v="2"/>
    <x v="1"/>
  </r>
  <r>
    <x v="19"/>
    <x v="3"/>
    <x v="13"/>
    <x v="11"/>
    <n v="0"/>
    <d v="2023-09-30T00:00:00"/>
    <s v="3009 2023-KINGS-HK "/>
    <n v="47595.47"/>
    <n v="47595.47"/>
    <m/>
    <s v="Q2 2023"/>
    <x v="2"/>
    <x v="1"/>
  </r>
  <r>
    <x v="19"/>
    <x v="4"/>
    <x v="0"/>
    <x v="0"/>
    <n v="0"/>
    <d v="2023-09-30T00:00:00"/>
    <s v="KRL/23-24/61"/>
    <n v="1900"/>
    <n v="1900"/>
    <m/>
    <s v="Q2 2023"/>
    <x v="2"/>
    <x v="1"/>
  </r>
  <r>
    <x v="19"/>
    <x v="4"/>
    <x v="10"/>
    <x v="1"/>
    <n v="0"/>
    <d v="2023-09-20T00:00:00"/>
    <s v="PSPLJ/3135/23-24"/>
    <n v="250"/>
    <n v="250"/>
    <s v="Letterhead Printing"/>
    <s v="Q2 2023"/>
    <x v="2"/>
    <x v="1"/>
  </r>
  <r>
    <x v="19"/>
    <x v="4"/>
    <x v="3"/>
    <x v="4"/>
    <n v="0"/>
    <d v="2023-10-04T00:00:00"/>
    <s v="D/ 22-23GST-165"/>
    <n v="16715"/>
    <n v="16715"/>
    <m/>
    <s v="Q2 2023"/>
    <x v="2"/>
    <x v="1"/>
  </r>
  <r>
    <x v="19"/>
    <x v="5"/>
    <x v="0"/>
    <x v="0"/>
    <n v="0"/>
    <d v="2023-09-30T00:00:00"/>
    <s v="KRL/23-24/67"/>
    <n v="1330"/>
    <n v="1330"/>
    <m/>
    <s v="Q2 2023"/>
    <x v="2"/>
    <x v="1"/>
  </r>
  <r>
    <x v="19"/>
    <x v="5"/>
    <x v="3"/>
    <x v="4"/>
    <n v="0"/>
    <d v="2023-10-04T00:00:00"/>
    <s v="D/ 22-23GST-166"/>
    <n v="2365"/>
    <n v="2365"/>
    <m/>
    <s v="Q2 2023"/>
    <x v="2"/>
    <x v="1"/>
  </r>
  <r>
    <x v="19"/>
    <x v="6"/>
    <x v="12"/>
    <x v="10"/>
    <s v="A02"/>
    <d v="2023-09-30T00:00:00"/>
    <s v="GSF/23-24/139"/>
    <n v="73685.149999999994"/>
    <n v="73685.149999999994"/>
    <s v="-"/>
    <s v="Q2 2023"/>
    <x v="2"/>
    <x v="1"/>
  </r>
  <r>
    <x v="19"/>
    <x v="6"/>
    <x v="1"/>
    <x v="2"/>
    <s v="A02"/>
    <d v="2023-09-29T00:00:00"/>
    <s v="MS/0398/23-24"/>
    <n v="44532"/>
    <n v="46921.5"/>
    <s v="-"/>
    <s v="Q2 2023"/>
    <x v="2"/>
    <x v="1"/>
  </r>
  <r>
    <x v="19"/>
    <x v="6"/>
    <x v="1"/>
    <x v="1"/>
    <s v="A02"/>
    <d v="2023-09-29T00:00:00"/>
    <s v="MS/0397/23-24"/>
    <n v="3906"/>
    <n v="3695"/>
    <s v="-"/>
    <s v="Q2 2023"/>
    <x v="2"/>
    <x v="1"/>
  </r>
  <r>
    <x v="19"/>
    <x v="6"/>
    <x v="9"/>
    <x v="11"/>
    <s v="A02"/>
    <d v="2023-09-30T00:00:00"/>
    <s v="MFMS/459/23-24"/>
    <n v="192132.05000000002"/>
    <n v="192132.05000000002"/>
    <s v="-"/>
    <s v="Q2 2023"/>
    <x v="2"/>
    <x v="1"/>
  </r>
  <r>
    <x v="19"/>
    <x v="6"/>
    <x v="29"/>
    <x v="29"/>
    <s v="A02"/>
    <d v="2023-09-30T00:00:00"/>
    <s v="KST-Rental-06"/>
    <n v="10000"/>
    <n v="10000"/>
    <s v="-"/>
    <s v="Q2 2023"/>
    <x v="2"/>
    <x v="1"/>
  </r>
  <r>
    <x v="19"/>
    <x v="6"/>
    <x v="29"/>
    <x v="10"/>
    <s v="A02"/>
    <d v="2023-09-30T00:00:00"/>
    <s v="OOPL/2023-24/413"/>
    <n v="188402.93"/>
    <n v="188402.93"/>
    <s v="-"/>
    <s v="Q2 2023"/>
    <x v="2"/>
    <x v="1"/>
  </r>
  <r>
    <x v="19"/>
    <x v="6"/>
    <x v="2"/>
    <x v="3"/>
    <s v="A02"/>
    <d v="2023-09-30T00:00:00"/>
    <n v="6"/>
    <n v="1320"/>
    <n v="1320"/>
    <s v="KOS Petty Cash Expenses"/>
    <s v="Q2 2023"/>
    <x v="2"/>
    <x v="1"/>
  </r>
  <r>
    <x v="19"/>
    <x v="6"/>
    <x v="10"/>
    <x v="1"/>
    <s v="A02"/>
    <d v="2023-09-13T00:00:00"/>
    <s v="PSPLJ/3046/23-24"/>
    <n v="240"/>
    <n v="240"/>
    <s v="Mobile Token Printing"/>
    <s v="Q2 2023"/>
    <x v="2"/>
    <x v="1"/>
  </r>
  <r>
    <x v="19"/>
    <x v="6"/>
    <x v="10"/>
    <x v="1"/>
    <s v="A02"/>
    <d v="2023-09-30T00:00:00"/>
    <s v="PSPLJ/3329/23-24"/>
    <n v="150"/>
    <n v="150"/>
    <s v="Letterhead Printing"/>
    <s v="Q2 2023"/>
    <x v="2"/>
    <x v="1"/>
  </r>
  <r>
    <x v="19"/>
    <x v="6"/>
    <x v="23"/>
    <x v="12"/>
    <s v="A02"/>
    <d v="2023-10-09T00:00:00"/>
    <s v="#EC/23-24/160"/>
    <n v="625173.12"/>
    <n v="625173.12"/>
    <s v="-"/>
    <s v="Q2 2023"/>
    <x v="2"/>
    <x v="1"/>
  </r>
  <r>
    <x v="19"/>
    <x v="6"/>
    <x v="23"/>
    <x v="16"/>
    <s v="A02"/>
    <d v="2023-09-02T00:00:00"/>
    <s v="CAM/23-24/827"/>
    <n v="184998"/>
    <n v="184998"/>
    <s v="-"/>
    <s v="Q2 2023"/>
    <x v="2"/>
    <x v="1"/>
  </r>
  <r>
    <x v="19"/>
    <x v="6"/>
    <x v="23"/>
    <x v="7"/>
    <s v="A02"/>
    <d v="2023-10-07T00:00:00"/>
    <s v="WR/23-24/072"/>
    <n v="12618.7"/>
    <n v="12618.7"/>
    <s v="-"/>
    <s v="Q2 2023"/>
    <x v="2"/>
    <x v="1"/>
  </r>
  <r>
    <x v="19"/>
    <x v="6"/>
    <x v="29"/>
    <x v="14"/>
    <s v="A02"/>
    <d v="2023-09-10T00:00:00"/>
    <n v="121"/>
    <n v="6400"/>
    <n v="6400"/>
    <s v="Changing Room Mirror"/>
    <s v="Q2 2023"/>
    <x v="2"/>
    <x v="1"/>
  </r>
  <r>
    <x v="19"/>
    <x v="6"/>
    <x v="27"/>
    <x v="29"/>
    <s v="A02"/>
    <d v="2023-09-01T00:00:00"/>
    <s v="23-24/012"/>
    <n v="15000"/>
    <n v="15000"/>
    <s v="-"/>
    <s v="Q2 2023"/>
    <x v="2"/>
    <x v="1"/>
  </r>
  <r>
    <x v="19"/>
    <x v="6"/>
    <x v="29"/>
    <x v="29"/>
    <s v="A02"/>
    <s v="15-10-2023"/>
    <n v="1"/>
    <n v="7000"/>
    <n v="7000"/>
    <s v="Parking Rent"/>
    <s v="Q2 2023"/>
    <x v="2"/>
    <x v="1"/>
  </r>
  <r>
    <x v="19"/>
    <x v="6"/>
    <x v="29"/>
    <x v="29"/>
    <s v="A02"/>
    <s v="15-10-2023"/>
    <n v="2"/>
    <n v="7000"/>
    <n v="7000"/>
    <s v="Parking Rent"/>
    <s v="Q2 2023"/>
    <x v="2"/>
    <x v="1"/>
  </r>
  <r>
    <x v="19"/>
    <x v="6"/>
    <x v="29"/>
    <x v="5"/>
    <s v="A02"/>
    <d v="2023-09-14T00:00:00"/>
    <n v="572"/>
    <n v="4818.4799999999996"/>
    <n v="4888"/>
    <s v="-"/>
    <s v="Q2 2023"/>
    <x v="2"/>
    <x v="1"/>
  </r>
  <r>
    <x v="19"/>
    <x v="6"/>
    <x v="5"/>
    <x v="7"/>
    <s v="A02"/>
    <d v="2023-09-30T00:00:00"/>
    <n v="1511"/>
    <n v="16205"/>
    <n v="16205"/>
    <s v="-"/>
    <s v="Q2 2023"/>
    <x v="2"/>
    <x v="1"/>
  </r>
  <r>
    <x v="19"/>
    <x v="7"/>
    <x v="0"/>
    <x v="0"/>
    <n v="0"/>
    <d v="2023-09-30T00:00:00"/>
    <s v="KRL/23-24/68"/>
    <n v="6745"/>
    <n v="6745"/>
    <m/>
    <s v="Q2 2023"/>
    <x v="2"/>
    <x v="1"/>
  </r>
  <r>
    <x v="19"/>
    <x v="7"/>
    <x v="3"/>
    <x v="4"/>
    <n v="0"/>
    <d v="2023-09-30T00:00:00"/>
    <s v="D/23-24GST-164"/>
    <n v="27620"/>
    <n v="27620"/>
    <m/>
    <s v="Q2 2023"/>
    <x v="2"/>
    <x v="1"/>
  </r>
  <r>
    <x v="19"/>
    <x v="8"/>
    <x v="12"/>
    <x v="10"/>
    <n v="0"/>
    <d v="2023-09-30T00:00:00"/>
    <s v="GSF/23-24-134"/>
    <n v="43773.36"/>
    <n v="43773.36"/>
    <m/>
    <s v="Q2 2023"/>
    <x v="2"/>
    <x v="1"/>
  </r>
  <r>
    <x v="19"/>
    <x v="8"/>
    <x v="10"/>
    <x v="1"/>
    <n v="0"/>
    <d v="2023-09-29T00:00:00"/>
    <s v="PSPLJ/3297/23-24"/>
    <n v="1000"/>
    <n v="1000"/>
    <s v="Pune &amp; Mohali KRLLP Letterhead Printing"/>
    <s v="Q2 2023"/>
    <x v="2"/>
    <x v="1"/>
  </r>
  <r>
    <x v="19"/>
    <x v="8"/>
    <x v="29"/>
    <x v="4"/>
    <n v="0"/>
    <d v="2023-10-04T00:00:00"/>
    <s v="D/ 23-24GST-158"/>
    <n v="13950"/>
    <n v="13950"/>
    <m/>
    <s v="Q2 2023"/>
    <x v="2"/>
    <x v="1"/>
  </r>
  <r>
    <x v="19"/>
    <x v="9"/>
    <x v="7"/>
    <x v="9"/>
    <n v="613"/>
    <d v="2023-09-27T00:00:00"/>
    <s v="BM2427I009985757"/>
    <n v="6498.26"/>
    <n v="6498.26"/>
    <m/>
    <s v="Q2 2023"/>
    <x v="2"/>
    <x v="1"/>
  </r>
  <r>
    <x v="19"/>
    <x v="9"/>
    <x v="29"/>
    <x v="29"/>
    <n v="613"/>
    <d v="2023-09-30T00:00:00"/>
    <s v="AD0000248"/>
    <n v="3100"/>
    <n v="3100"/>
    <s v="Mr. Pranab Sir  Mumbai Airport to Pune  Drop"/>
    <s v="Q2 2023"/>
    <x v="2"/>
    <x v="1"/>
  </r>
  <r>
    <x v="19"/>
    <x v="9"/>
    <x v="29"/>
    <x v="19"/>
    <n v="613"/>
    <d v="2023-09-01T00:00:00"/>
    <s v="8/23-24/572"/>
    <n v="65555"/>
    <n v="65555"/>
    <m/>
    <s v="Q2 2023"/>
    <x v="2"/>
    <x v="1"/>
  </r>
  <r>
    <x v="19"/>
    <x v="9"/>
    <x v="29"/>
    <x v="29"/>
    <n v="613"/>
    <d v="2023-09-13T00:00:00"/>
    <n v="2327026575"/>
    <n v="26600.080000000002"/>
    <n v="26600.080000000002"/>
    <s v="Vibe Office AC AMC"/>
    <s v="Q2 2023"/>
    <x v="2"/>
    <x v="1"/>
  </r>
  <r>
    <x v="19"/>
    <x v="9"/>
    <x v="12"/>
    <x v="10"/>
    <n v="613"/>
    <d v="2023-09-30T00:00:00"/>
    <s v="GSF/23-24/137"/>
    <n v="37936.910000000003"/>
    <n v="37936.910000000003"/>
    <m/>
    <s v="Q2 2023"/>
    <x v="2"/>
    <x v="1"/>
  </r>
  <r>
    <x v="19"/>
    <x v="9"/>
    <x v="0"/>
    <x v="0"/>
    <n v="613"/>
    <d v="2023-09-30T00:00:00"/>
    <s v="KRL/23-24/64"/>
    <n v="37620"/>
    <n v="37620"/>
    <m/>
    <s v="Q2 2023"/>
    <x v="2"/>
    <x v="1"/>
  </r>
  <r>
    <x v="19"/>
    <x v="9"/>
    <x v="1"/>
    <x v="1"/>
    <n v="613"/>
    <d v="2023-09-29T00:00:00"/>
    <s v="MS/0404/23-24"/>
    <n v="7995"/>
    <n v="7995"/>
    <s v="Lanyard Printing"/>
    <s v="Q2 2023"/>
    <x v="2"/>
    <x v="1"/>
  </r>
  <r>
    <x v="19"/>
    <x v="9"/>
    <x v="9"/>
    <x v="11"/>
    <n v="613"/>
    <d v="2023-09-30T00:00:00"/>
    <s v="MFMS/458/23-24"/>
    <n v="59224.41"/>
    <n v="59224.41"/>
    <m/>
    <s v="Q2 2023"/>
    <x v="2"/>
    <x v="1"/>
  </r>
  <r>
    <x v="19"/>
    <x v="9"/>
    <x v="29"/>
    <x v="29"/>
    <n v="613"/>
    <d v="2023-09-13T00:00:00"/>
    <s v="Sep-23-06-01"/>
    <n v="3720"/>
    <n v="3720"/>
    <s v="Mr. Sameer Sir Pune to Mumbai Airport Drop"/>
    <s v="Q2 2023"/>
    <x v="2"/>
    <x v="1"/>
  </r>
  <r>
    <x v="19"/>
    <x v="9"/>
    <x v="29"/>
    <x v="29"/>
    <n v="613"/>
    <d v="2023-09-16T00:00:00"/>
    <s v="Sep-23-06-02"/>
    <n v="3970"/>
    <n v="3970"/>
    <s v="Mr. Pranab Sir Pune to Mumbai Airport Drop"/>
    <s v="Q2 2023"/>
    <x v="2"/>
    <x v="1"/>
  </r>
  <r>
    <x v="19"/>
    <x v="9"/>
    <x v="29"/>
    <x v="10"/>
    <n v="613"/>
    <d v="2023-09-30T00:00:00"/>
    <s v="OOPL/2023-24/414"/>
    <n v="74622.34"/>
    <n v="74622.34"/>
    <m/>
    <s v="Q2 2023"/>
    <x v="2"/>
    <x v="1"/>
  </r>
  <r>
    <x v="19"/>
    <x v="9"/>
    <x v="29"/>
    <x v="29"/>
    <n v="613"/>
    <d v="2023-09-29T00:00:00"/>
    <s v="002324-000577"/>
    <n v="5500"/>
    <n v="5500"/>
    <s v="Mr. Sameer Sir  Mumbai Airport to Pune  Drop"/>
    <s v="Q2 2023"/>
    <x v="2"/>
    <x v="1"/>
  </r>
  <r>
    <x v="19"/>
    <x v="9"/>
    <x v="2"/>
    <x v="3"/>
    <n v="613"/>
    <d v="2023-09-30T00:00:00"/>
    <n v="6"/>
    <n v="900"/>
    <n v="900"/>
    <s v="ODM DIGITAL Petty Cash Expenses"/>
    <s v="Q2 2023"/>
    <x v="2"/>
    <x v="1"/>
  </r>
  <r>
    <x v="19"/>
    <x v="9"/>
    <x v="11"/>
    <x v="16"/>
    <n v="613"/>
    <d v="2023-09-02T00:00:00"/>
    <s v="WTCB/2023002485"/>
    <n v="17351.25"/>
    <n v="17351.25"/>
    <m/>
    <s v="Q2 2023"/>
    <x v="2"/>
    <x v="1"/>
  </r>
  <r>
    <x v="19"/>
    <x v="9"/>
    <x v="11"/>
    <x v="16"/>
    <n v="614"/>
    <d v="2023-09-02T00:00:00"/>
    <s v="WTCB/2023002486"/>
    <n v="17333.75"/>
    <n v="17333.75"/>
    <m/>
    <s v="Q2 2023"/>
    <x v="2"/>
    <x v="1"/>
  </r>
  <r>
    <x v="19"/>
    <x v="9"/>
    <x v="11"/>
    <x v="12"/>
    <n v="613"/>
    <d v="2023-10-10T00:00:00"/>
    <s v="WTCB/2023003389"/>
    <n v="47094.31"/>
    <n v="47094.31"/>
    <m/>
    <s v="Q2 2023"/>
    <x v="2"/>
    <x v="1"/>
  </r>
  <r>
    <x v="19"/>
    <x v="9"/>
    <x v="11"/>
    <x v="12"/>
    <n v="614"/>
    <d v="2023-10-10T00:00:00"/>
    <s v="WTCB/2023003390"/>
    <n v="54148.04"/>
    <n v="54148.04"/>
    <m/>
    <s v="Q2 2023"/>
    <x v="2"/>
    <x v="1"/>
  </r>
  <r>
    <x v="19"/>
    <x v="9"/>
    <x v="11"/>
    <x v="13"/>
    <n v="613"/>
    <d v="2023-10-10T00:00:00"/>
    <s v="WTCB/2023003252"/>
    <n v="2128.13"/>
    <n v="2128.13"/>
    <m/>
    <s v="Q2 2023"/>
    <x v="2"/>
    <x v="1"/>
  </r>
  <r>
    <x v="19"/>
    <x v="9"/>
    <x v="11"/>
    <x v="13"/>
    <n v="614"/>
    <d v="2023-10-10T00:00:00"/>
    <s v="WTCB/2023003253"/>
    <n v="2540.2399999999998"/>
    <n v="2540.2399999999998"/>
    <m/>
    <s v="Q2 2023"/>
    <x v="2"/>
    <x v="1"/>
  </r>
  <r>
    <x v="19"/>
    <x v="9"/>
    <x v="29"/>
    <x v="19"/>
    <n v="613"/>
    <d v="2023-09-01T00:00:00"/>
    <s v="P2324/116477"/>
    <n v="65555"/>
    <n v="65555"/>
    <m/>
    <s v="Q2 2023"/>
    <x v="2"/>
    <x v="1"/>
  </r>
  <r>
    <x v="19"/>
    <x v="9"/>
    <x v="29"/>
    <x v="19"/>
    <n v="614"/>
    <d v="2023-09-02T00:00:00"/>
    <s v="D-2023-24-06"/>
    <n v="131043"/>
    <n v="131043"/>
    <m/>
    <s v="Q2 2023"/>
    <x v="2"/>
    <x v="1"/>
  </r>
  <r>
    <x v="19"/>
    <x v="9"/>
    <x v="3"/>
    <x v="4"/>
    <n v="613"/>
    <d v="2023-10-04T00:00:00"/>
    <s v="D/23-24GST-159"/>
    <n v="40545"/>
    <n v="40545"/>
    <m/>
    <s v="Q2 2023"/>
    <x v="2"/>
    <x v="1"/>
  </r>
  <r>
    <x v="19"/>
    <x v="9"/>
    <x v="29"/>
    <x v="20"/>
    <n v="613"/>
    <d v="2023-09-29T00:00:00"/>
    <n v="603"/>
    <n v="2700"/>
    <n v="2700"/>
    <m/>
    <s v="Q2 2023"/>
    <x v="2"/>
    <x v="1"/>
  </r>
  <r>
    <x v="19"/>
    <x v="9"/>
    <x v="29"/>
    <x v="5"/>
    <n v="613"/>
    <d v="2023-09-29T00:00:00"/>
    <n v="602"/>
    <n v="28392.400000000001"/>
    <n v="21273.919999999998"/>
    <m/>
    <s v="Q2 2023"/>
    <x v="2"/>
    <x v="1"/>
  </r>
  <r>
    <x v="19"/>
    <x v="9"/>
    <x v="5"/>
    <x v="7"/>
    <n v="613"/>
    <d v="2023-09-30T00:00:00"/>
    <n v="1516"/>
    <n v="3780"/>
    <n v="3780"/>
    <m/>
    <s v="Q2 2023"/>
    <x v="2"/>
    <x v="1"/>
  </r>
  <r>
    <x v="19"/>
    <x v="10"/>
    <x v="7"/>
    <x v="9"/>
    <n v="312"/>
    <d v="2023-10-03T00:00:00"/>
    <s v="BM2427I010223792"/>
    <n v="56109"/>
    <n v="56109"/>
    <m/>
    <s v="Q2 2023"/>
    <x v="2"/>
    <x v="1"/>
  </r>
  <r>
    <x v="19"/>
    <x v="10"/>
    <x v="14"/>
    <x v="14"/>
    <n v="312"/>
    <d v="2023-09-16T00:00:00"/>
    <s v="23-24/9005"/>
    <n v="18500"/>
    <n v="18500"/>
    <s v="South Africa Biomatric Machine Purchase"/>
    <s v="Q2 2023"/>
    <x v="2"/>
    <x v="1"/>
  </r>
  <r>
    <x v="19"/>
    <x v="10"/>
    <x v="29"/>
    <x v="19"/>
    <n v="313"/>
    <d v="2023-09-01T00:00:00"/>
    <s v="06/2023-2024"/>
    <n v="521192"/>
    <n v="521192"/>
    <m/>
    <s v="Q2 2023"/>
    <x v="2"/>
    <x v="1"/>
  </r>
  <r>
    <x v="19"/>
    <x v="10"/>
    <x v="29"/>
    <x v="16"/>
    <n v="313"/>
    <d v="2023-09-01T00:00:00"/>
    <s v="06 CAM/2023-24"/>
    <n v="44117"/>
    <n v="44117"/>
    <m/>
    <s v="Q2 2023"/>
    <x v="2"/>
    <x v="1"/>
  </r>
  <r>
    <x v="19"/>
    <x v="10"/>
    <x v="29"/>
    <x v="16"/>
    <n v="313"/>
    <d v="2023-10-01T00:00:00"/>
    <s v="07 CAM/2023-24"/>
    <n v="44117"/>
    <n v="44117"/>
    <m/>
    <s v="Q2 2023"/>
    <x v="2"/>
    <x v="1"/>
  </r>
  <r>
    <x v="19"/>
    <x v="10"/>
    <x v="29"/>
    <x v="19"/>
    <n v="316"/>
    <d v="2023-09-01T00:00:00"/>
    <s v="GST/23-23/RENT/007"/>
    <n v="63392"/>
    <n v="63392"/>
    <m/>
    <s v="Q2 2023"/>
    <x v="2"/>
    <x v="1"/>
  </r>
  <r>
    <x v="19"/>
    <x v="10"/>
    <x v="29"/>
    <x v="19"/>
    <n v="311"/>
    <d v="2023-09-01T00:00:00"/>
    <s v="IN2301000153"/>
    <n v="592183"/>
    <n v="592183"/>
    <m/>
    <s v="Q2 2023"/>
    <x v="2"/>
    <x v="1"/>
  </r>
  <r>
    <x v="19"/>
    <x v="10"/>
    <x v="29"/>
    <x v="19"/>
    <n v="312"/>
    <d v="2023-09-01T00:00:00"/>
    <s v="IN2301000154"/>
    <n v="383159"/>
    <n v="383159"/>
    <m/>
    <s v="Q2 2023"/>
    <x v="2"/>
    <x v="1"/>
  </r>
  <r>
    <x v="19"/>
    <x v="10"/>
    <x v="29"/>
    <x v="19"/>
    <n v="314"/>
    <d v="2023-09-01T00:00:00"/>
    <s v="BRB-Rental-06"/>
    <n v="148560"/>
    <n v="148560"/>
    <m/>
    <s v="Q2 2023"/>
    <x v="2"/>
    <x v="1"/>
  </r>
  <r>
    <x v="19"/>
    <x v="10"/>
    <x v="29"/>
    <x v="29"/>
    <n v="312"/>
    <d v="2023-09-25T00:00:00"/>
    <s v="712/2324/1003409"/>
    <n v="273972"/>
    <n v="273972"/>
    <s v="50% Amount (Year 2023-24)"/>
    <s v="Q2 2023"/>
    <x v="2"/>
    <x v="1"/>
  </r>
  <r>
    <x v="19"/>
    <x v="10"/>
    <x v="29"/>
    <x v="19"/>
    <n v="315"/>
    <d v="2023-09-05T00:00:00"/>
    <s v="PVP-Rental -06"/>
    <n v="158640"/>
    <n v="158640"/>
    <m/>
    <s v="Q2 2023"/>
    <x v="2"/>
    <x v="1"/>
  </r>
  <r>
    <x v="19"/>
    <x v="10"/>
    <x v="29"/>
    <x v="19"/>
    <n v="315"/>
    <d v="2023-10-03T00:00:00"/>
    <s v="PVP-Rental -07"/>
    <n v="158640"/>
    <n v="158640"/>
    <m/>
    <s v="Q2 2023"/>
    <x v="2"/>
    <x v="1"/>
  </r>
  <r>
    <x v="19"/>
    <x v="10"/>
    <x v="12"/>
    <x v="10"/>
    <n v="312"/>
    <d v="2023-09-30T00:00:00"/>
    <s v="GSF/23-24/140"/>
    <n v="186036.77"/>
    <n v="186036.77"/>
    <m/>
    <s v="Q2 2023"/>
    <x v="2"/>
    <x v="1"/>
  </r>
  <r>
    <x v="19"/>
    <x v="10"/>
    <x v="29"/>
    <x v="19"/>
    <n v="310"/>
    <d v="2023-09-01T00:00:00"/>
    <s v="GK-Rental -06"/>
    <n v="69112"/>
    <n v="69112"/>
    <m/>
    <s v="Q2 2023"/>
    <x v="2"/>
    <x v="1"/>
  </r>
  <r>
    <x v="19"/>
    <x v="10"/>
    <x v="29"/>
    <x v="16"/>
    <n v="310"/>
    <d v="2023-09-01T00:00:00"/>
    <s v="GK-CAM-06"/>
    <n v="17308"/>
    <n v="17308"/>
    <m/>
    <s v="Q2 2023"/>
    <x v="2"/>
    <x v="1"/>
  </r>
  <r>
    <x v="19"/>
    <x v="10"/>
    <x v="29"/>
    <x v="19"/>
    <n v="310"/>
    <d v="2023-09-01T00:00:00"/>
    <s v="HK-Rental-06"/>
    <n v="69111"/>
    <n v="69111"/>
    <m/>
    <s v="Q2 2023"/>
    <x v="2"/>
    <x v="1"/>
  </r>
  <r>
    <x v="19"/>
    <x v="10"/>
    <x v="29"/>
    <x v="1"/>
    <n v="312"/>
    <d v="2023-09-04T00:00:00"/>
    <s v="IS/287"/>
    <n v="1700"/>
    <n v="1700"/>
    <m/>
    <s v="Q2 2023"/>
    <x v="2"/>
    <x v="1"/>
  </r>
  <r>
    <x v="19"/>
    <x v="10"/>
    <x v="0"/>
    <x v="0"/>
    <n v="312"/>
    <d v="2023-09-30T00:00:00"/>
    <s v="KRL/23-24/66"/>
    <n v="638215"/>
    <n v="638215"/>
    <m/>
    <s v="Q2 2023"/>
    <x v="2"/>
    <x v="1"/>
  </r>
  <r>
    <x v="19"/>
    <x v="10"/>
    <x v="1"/>
    <x v="2"/>
    <n v="312"/>
    <d v="2023-09-29T00:00:00"/>
    <s v="MS/0391/23-24"/>
    <n v="58942"/>
    <n v="67765"/>
    <m/>
    <s v="Q2 2023"/>
    <x v="2"/>
    <x v="1"/>
  </r>
  <r>
    <x v="19"/>
    <x v="10"/>
    <x v="1"/>
    <x v="1"/>
    <n v="312"/>
    <d v="2023-09-29T00:00:00"/>
    <s v="MS/0392/23-24"/>
    <n v="17904"/>
    <n v="17390.3"/>
    <m/>
    <s v="Q2 2023"/>
    <x v="2"/>
    <x v="1"/>
  </r>
  <r>
    <x v="19"/>
    <x v="10"/>
    <x v="1"/>
    <x v="1"/>
    <n v="312"/>
    <d v="2023-09-29T00:00:00"/>
    <s v="MS/0393/23-24"/>
    <n v="2260"/>
    <n v="2260"/>
    <m/>
    <s v="Q2 2023"/>
    <x v="2"/>
    <x v="1"/>
  </r>
  <r>
    <x v="19"/>
    <x v="10"/>
    <x v="1"/>
    <x v="1"/>
    <n v="312"/>
    <d v="2023-09-29T00:00:00"/>
    <s v="MS/0394/23-24"/>
    <n v="3150"/>
    <n v="3150"/>
    <m/>
    <s v="Q2 2023"/>
    <x v="2"/>
    <x v="1"/>
  </r>
  <r>
    <x v="19"/>
    <x v="10"/>
    <x v="1"/>
    <x v="1"/>
    <n v="312"/>
    <d v="2023-09-30T00:00:00"/>
    <s v="MS/0405/23-24"/>
    <n v="2100"/>
    <n v="2100"/>
    <s v="Desk Mat Purchase"/>
    <s v="Q2 2023"/>
    <x v="2"/>
    <x v="1"/>
  </r>
  <r>
    <x v="19"/>
    <x v="10"/>
    <x v="9"/>
    <x v="11"/>
    <n v="312"/>
    <d v="2023-09-30T00:00:00"/>
    <s v="MFMS/457/23-24"/>
    <n v="252365.49"/>
    <n v="252365.49"/>
    <m/>
    <s v="Q2 2023"/>
    <x v="2"/>
    <x v="1"/>
  </r>
  <r>
    <x v="19"/>
    <x v="10"/>
    <x v="29"/>
    <x v="19"/>
    <n v="316"/>
    <d v="2023-09-01T00:00:00"/>
    <s v="23-24/007"/>
    <n v="95088"/>
    <n v="95088"/>
    <m/>
    <s v="Q2 2023"/>
    <x v="2"/>
    <x v="1"/>
  </r>
  <r>
    <x v="19"/>
    <x v="10"/>
    <x v="29"/>
    <x v="29"/>
    <n v="312"/>
    <d v="2023-09-17T00:00:00"/>
    <s v="Sep-23-06-01"/>
    <n v="4080"/>
    <n v="4080"/>
    <s v="Mr. Imran Sir Mumbai Airport Pick to Pune Drop"/>
    <s v="Q2 2023"/>
    <x v="2"/>
    <x v="1"/>
  </r>
  <r>
    <x v="19"/>
    <x v="10"/>
    <x v="29"/>
    <x v="29"/>
    <n v="312"/>
    <d v="2023-09-25T00:00:00"/>
    <s v="Sep-23-07-02"/>
    <n v="3990"/>
    <n v="3990"/>
    <s v="Mr. Kenny Sir Mumbai Airport Pick to Pune Drop"/>
    <s v="Q2 2023"/>
    <x v="2"/>
    <x v="1"/>
  </r>
  <r>
    <x v="19"/>
    <x v="10"/>
    <x v="29"/>
    <x v="10"/>
    <n v="312"/>
    <d v="2023-09-30T00:00:00"/>
    <s v="OOPL/2023-24/412"/>
    <n v="326565.07"/>
    <n v="326565.07"/>
    <m/>
    <s v="Q2 2023"/>
    <x v="2"/>
    <x v="1"/>
  </r>
  <r>
    <x v="19"/>
    <x v="10"/>
    <x v="2"/>
    <x v="3"/>
    <n v="312"/>
    <d v="2023-09-30T00:00:00"/>
    <n v="6"/>
    <n v="43595"/>
    <n v="43595"/>
    <s v="ONDIRECT Petty Cash Expenses"/>
    <s v="Q2 2023"/>
    <x v="2"/>
    <x v="1"/>
  </r>
  <r>
    <x v="19"/>
    <x v="10"/>
    <x v="10"/>
    <x v="1"/>
    <n v="316"/>
    <d v="2023-09-15T00:00:00"/>
    <s v="PSPLJ/3091/23-24"/>
    <n v="760"/>
    <n v="760"/>
    <s v="South Africa RNR Certificate Printing"/>
    <s v="Q2 2023"/>
    <x v="2"/>
    <x v="1"/>
  </r>
  <r>
    <x v="19"/>
    <x v="10"/>
    <x v="10"/>
    <x v="1"/>
    <n v="312"/>
    <d v="2023-09-29T00:00:00"/>
    <s v="PSPLJ/3298/23-24"/>
    <n v="270"/>
    <n v="270"/>
    <s v="Anniversary Banner Printing"/>
    <s v="Q2 2023"/>
    <x v="2"/>
    <x v="1"/>
  </r>
  <r>
    <x v="19"/>
    <x v="10"/>
    <x v="11"/>
    <x v="16"/>
    <n v="311"/>
    <d v="2023-08-02T00:00:00"/>
    <s v="WTCB/2023002423"/>
    <n v="48868.75"/>
    <n v="48868.75"/>
    <m/>
    <s v="Q2 2023"/>
    <x v="2"/>
    <x v="1"/>
  </r>
  <r>
    <x v="19"/>
    <x v="10"/>
    <x v="11"/>
    <x v="16"/>
    <n v="312"/>
    <d v="2023-08-02T00:00:00"/>
    <s v="WTCB/2023002424"/>
    <n v="31622.5"/>
    <n v="31622.5"/>
    <m/>
    <s v="Q2 2023"/>
    <x v="2"/>
    <x v="1"/>
  </r>
  <r>
    <x v="19"/>
    <x v="10"/>
    <x v="11"/>
    <x v="16"/>
    <n v="314"/>
    <d v="2023-08-02T00:00:00"/>
    <s v="WTCB/2023002426"/>
    <n v="16248.75"/>
    <n v="16248.75"/>
    <m/>
    <s v="Q2 2023"/>
    <x v="2"/>
    <x v="1"/>
  </r>
  <r>
    <x v="19"/>
    <x v="10"/>
    <x v="11"/>
    <x v="16"/>
    <n v="315"/>
    <d v="2023-08-02T00:00:00"/>
    <s v="WTCB/2023002427"/>
    <n v="17351.25"/>
    <n v="17351.25"/>
    <m/>
    <s v="Q2 2023"/>
    <x v="2"/>
    <x v="1"/>
  </r>
  <r>
    <x v="19"/>
    <x v="10"/>
    <x v="11"/>
    <x v="16"/>
    <n v="316"/>
    <d v="2023-08-02T00:00:00"/>
    <s v="WTCB/2023002428"/>
    <n v="17333.75"/>
    <n v="17333.75"/>
    <m/>
    <s v="Q2 2023"/>
    <x v="2"/>
    <x v="1"/>
  </r>
  <r>
    <x v="19"/>
    <x v="10"/>
    <x v="11"/>
    <x v="12"/>
    <n v="309"/>
    <d v="2023-09-10T00:00:00"/>
    <s v="WTCB/2023003350"/>
    <n v="115093.11"/>
    <n v="115093.11"/>
    <m/>
    <s v="Q2 2023"/>
    <x v="2"/>
    <x v="1"/>
  </r>
  <r>
    <x v="19"/>
    <x v="10"/>
    <x v="11"/>
    <x v="12"/>
    <n v="311"/>
    <d v="2023-09-10T00:00:00"/>
    <s v="WTCB/2023003351"/>
    <n v="116858.33"/>
    <n v="116858.33"/>
    <m/>
    <s v="Q2 2023"/>
    <x v="2"/>
    <x v="1"/>
  </r>
  <r>
    <x v="19"/>
    <x v="10"/>
    <x v="11"/>
    <x v="12"/>
    <n v="312"/>
    <d v="2023-09-10T00:00:00"/>
    <s v="WTCB/2023003352"/>
    <n v="131672.25"/>
    <n v="131672.25"/>
    <m/>
    <s v="Q2 2023"/>
    <x v="2"/>
    <x v="1"/>
  </r>
  <r>
    <x v="19"/>
    <x v="10"/>
    <x v="11"/>
    <x v="12"/>
    <n v="313"/>
    <d v="2023-09-10T00:00:00"/>
    <s v="WTCB/2023003353"/>
    <n v="125397.6"/>
    <n v="125397.6"/>
    <m/>
    <s v="Q2 2023"/>
    <x v="2"/>
    <x v="1"/>
  </r>
  <r>
    <x v="19"/>
    <x v="10"/>
    <x v="11"/>
    <x v="12"/>
    <n v="314"/>
    <d v="2023-09-10T00:00:00"/>
    <s v="WTCB/2023003354"/>
    <n v="26845.759999999998"/>
    <n v="26845.759999999998"/>
    <m/>
    <s v="Q2 2023"/>
    <x v="2"/>
    <x v="1"/>
  </r>
  <r>
    <x v="19"/>
    <x v="10"/>
    <x v="11"/>
    <x v="12"/>
    <n v="315"/>
    <d v="2023-09-10T00:00:00"/>
    <s v="WTCB/2023003355"/>
    <n v="33208.29"/>
    <n v="33208.29"/>
    <m/>
    <s v="Q2 2023"/>
    <x v="2"/>
    <x v="1"/>
  </r>
  <r>
    <x v="19"/>
    <x v="10"/>
    <x v="11"/>
    <x v="12"/>
    <n v="316"/>
    <d v="2023-09-10T00:00:00"/>
    <s v="WTCB/2023003356"/>
    <n v="317.24"/>
    <n v="317.24"/>
    <m/>
    <s v="Q2 2023"/>
    <x v="2"/>
    <x v="1"/>
  </r>
  <r>
    <x v="19"/>
    <x v="10"/>
    <x v="11"/>
    <x v="13"/>
    <n v="309"/>
    <d v="2023-10-10T00:00:00"/>
    <s v="WTCB/2023003213"/>
    <n v="5051.18"/>
    <n v="5051.18"/>
    <m/>
    <s v="Q2 2023"/>
    <x v="2"/>
    <x v="1"/>
  </r>
  <r>
    <x v="19"/>
    <x v="10"/>
    <x v="11"/>
    <x v="13"/>
    <n v="311"/>
    <d v="2023-10-10T00:00:00"/>
    <s v="WTCB/2023003214"/>
    <n v="5068.51"/>
    <n v="5068.51"/>
    <m/>
    <s v="Q2 2023"/>
    <x v="2"/>
    <x v="1"/>
  </r>
  <r>
    <x v="19"/>
    <x v="10"/>
    <x v="11"/>
    <x v="13"/>
    <n v="312"/>
    <d v="2023-10-10T00:00:00"/>
    <s v="WTCB/2023003215"/>
    <n v="5407.79"/>
    <n v="5407.79"/>
    <m/>
    <s v="Q2 2023"/>
    <x v="2"/>
    <x v="1"/>
  </r>
  <r>
    <x v="19"/>
    <x v="10"/>
    <x v="11"/>
    <x v="13"/>
    <n v="313"/>
    <d v="2023-10-10T00:00:00"/>
    <s v="WTCB/2023003216"/>
    <n v="5457.09"/>
    <n v="5457.09"/>
    <m/>
    <s v="Q2 2023"/>
    <x v="2"/>
    <x v="1"/>
  </r>
  <r>
    <x v="19"/>
    <x v="10"/>
    <x v="11"/>
    <x v="13"/>
    <n v="314"/>
    <d v="2023-10-10T00:00:00"/>
    <s v="WTCB/2023003217"/>
    <n v="1034.43"/>
    <n v="1034.43"/>
    <m/>
    <s v="Q2 2023"/>
    <x v="2"/>
    <x v="1"/>
  </r>
  <r>
    <x v="19"/>
    <x v="10"/>
    <x v="11"/>
    <x v="13"/>
    <n v="315"/>
    <d v="2023-10-10T00:00:00"/>
    <s v="WTCB/2023003218"/>
    <n v="1564.46"/>
    <n v="1564.46"/>
    <m/>
    <s v="Q2 2023"/>
    <x v="2"/>
    <x v="1"/>
  </r>
  <r>
    <x v="19"/>
    <x v="10"/>
    <x v="11"/>
    <x v="13"/>
    <n v="316"/>
    <d v="2023-10-10T00:00:00"/>
    <s v="WTCB/2023003219"/>
    <n v="25.66"/>
    <n v="25.66"/>
    <m/>
    <s v="Q2 2023"/>
    <x v="2"/>
    <x v="1"/>
  </r>
  <r>
    <x v="19"/>
    <x v="10"/>
    <x v="29"/>
    <x v="22"/>
    <n v="309"/>
    <d v="2023-09-01T00:00:00"/>
    <s v="SBER/23-24/17"/>
    <n v="201840"/>
    <n v="201840"/>
    <m/>
    <s v="Q2 2023"/>
    <x v="2"/>
    <x v="1"/>
  </r>
  <r>
    <x v="19"/>
    <x v="10"/>
    <x v="3"/>
    <x v="4"/>
    <n v="312"/>
    <d v="2023-10-04T00:00:00"/>
    <s v="D/23-24GST-162"/>
    <n v="700690"/>
    <n v="700690"/>
    <m/>
    <s v="Q2 2023"/>
    <x v="2"/>
    <x v="1"/>
  </r>
  <r>
    <x v="19"/>
    <x v="10"/>
    <x v="5"/>
    <x v="7"/>
    <n v="312"/>
    <d v="2023-09-30T00:00:00"/>
    <n v="1512"/>
    <n v="40425"/>
    <n v="40425"/>
    <m/>
    <s v="Q2 2023"/>
    <x v="2"/>
    <x v="1"/>
  </r>
  <r>
    <x v="19"/>
    <x v="10"/>
    <x v="29"/>
    <x v="5"/>
    <n v="312"/>
    <d v="2023-09-28T00:00:00"/>
    <s v="01390/23-24"/>
    <n v="44800"/>
    <n v="42880"/>
    <m/>
    <s v="Q2 2023"/>
    <x v="2"/>
    <x v="1"/>
  </r>
  <r>
    <x v="19"/>
    <x v="11"/>
    <x v="29"/>
    <x v="29"/>
    <n v="719"/>
    <d v="2023-09-25T00:00:00"/>
    <s v="712/2324/1003410"/>
    <n v="20808"/>
    <n v="20808"/>
    <s v="50% Amount (2023-24)"/>
    <s v="Q2 2023"/>
    <x v="2"/>
    <x v="1"/>
  </r>
  <r>
    <x v="19"/>
    <x v="11"/>
    <x v="8"/>
    <x v="10"/>
    <n v="719"/>
    <d v="2023-09-30T00:00:00"/>
    <s v="GSF/23-24/136"/>
    <n v="37936.910000000003"/>
    <n v="37936.910000000003"/>
    <m/>
    <s v="Q2 2023"/>
    <x v="2"/>
    <x v="1"/>
  </r>
  <r>
    <x v="19"/>
    <x v="11"/>
    <x v="0"/>
    <x v="0"/>
    <n v="719"/>
    <d v="2023-09-30T00:00:00"/>
    <s v="KRL/23-24/62"/>
    <n v="10735"/>
    <n v="10735"/>
    <m/>
    <s v="Q2 2023"/>
    <x v="2"/>
    <x v="1"/>
  </r>
  <r>
    <x v="19"/>
    <x v="11"/>
    <x v="9"/>
    <x v="11"/>
    <n v="719"/>
    <d v="2023-09-30T00:00:00"/>
    <s v="MFMS/461/23-24"/>
    <n v="38600.68"/>
    <n v="38600.68"/>
    <m/>
    <s v="Q2 2023"/>
    <x v="2"/>
    <x v="1"/>
  </r>
  <r>
    <x v="19"/>
    <x v="11"/>
    <x v="21"/>
    <x v="15"/>
    <n v="719"/>
    <d v="2023-09-21T00:00:00"/>
    <n v="4250028707"/>
    <n v="23100"/>
    <n v="23100"/>
    <m/>
    <s v="Q2 2023"/>
    <x v="2"/>
    <x v="1"/>
  </r>
  <r>
    <x v="19"/>
    <x v="11"/>
    <x v="29"/>
    <x v="10"/>
    <n v="719"/>
    <d v="2023-09-30T00:00:00"/>
    <s v="OOPL/2023-24/415"/>
    <n v="73144.67"/>
    <n v="73144.67"/>
    <m/>
    <s v="Q2 2023"/>
    <x v="2"/>
    <x v="1"/>
  </r>
  <r>
    <x v="19"/>
    <x v="11"/>
    <x v="22"/>
    <x v="3"/>
    <n v="719"/>
    <d v="2023-09-30T00:00:00"/>
    <n v="6"/>
    <n v="0"/>
    <n v="0"/>
    <s v="ODM (I) PVT LTD Petty Cash Expenses"/>
    <s v="Q2 2023"/>
    <x v="2"/>
    <x v="1"/>
  </r>
  <r>
    <x v="19"/>
    <x v="11"/>
    <x v="11"/>
    <x v="16"/>
    <n v="719"/>
    <d v="2023-09-02T00:00:00"/>
    <s v="WTCB/2023002510"/>
    <n v="16249"/>
    <n v="16249"/>
    <m/>
    <s v="Q2 2023"/>
    <x v="2"/>
    <x v="1"/>
  </r>
  <r>
    <x v="19"/>
    <x v="11"/>
    <x v="11"/>
    <x v="12"/>
    <n v="719"/>
    <d v="2023-09-10T00:00:00"/>
    <s v="WTCB/2023003410"/>
    <n v="62720.19"/>
    <n v="62720.19"/>
    <m/>
    <s v="Q2 2023"/>
    <x v="2"/>
    <x v="1"/>
  </r>
  <r>
    <x v="19"/>
    <x v="11"/>
    <x v="11"/>
    <x v="13"/>
    <n v="719"/>
    <d v="2023-10-10T00:00:00"/>
    <s v="WTCB/2023003273"/>
    <n v="2318.84"/>
    <n v="2318.84"/>
    <m/>
    <s v="Q2 2023"/>
    <x v="2"/>
    <x v="1"/>
  </r>
  <r>
    <x v="19"/>
    <x v="11"/>
    <x v="3"/>
    <x v="4"/>
    <n v="719"/>
    <d v="2023-10-04T00:00:00"/>
    <s v="D/23-24GST-161"/>
    <n v="24665"/>
    <n v="24665"/>
    <m/>
    <s v="Q2 2023"/>
    <x v="2"/>
    <x v="1"/>
  </r>
  <r>
    <x v="19"/>
    <x v="11"/>
    <x v="5"/>
    <x v="7"/>
    <n v="719"/>
    <d v="2023-09-30T00:00:00"/>
    <n v="1513"/>
    <n v="2520"/>
    <n v="2520"/>
    <m/>
    <s v="Q2 2023"/>
    <x v="2"/>
    <x v="1"/>
  </r>
  <r>
    <x v="19"/>
    <x v="11"/>
    <x v="29"/>
    <x v="19"/>
    <n v="719"/>
    <d v="2023-09-01T00:00:00"/>
    <s v="TSG-Rental-06"/>
    <n v="130000"/>
    <n v="130000"/>
    <m/>
    <s v="Q2 2023"/>
    <x v="2"/>
    <x v="1"/>
  </r>
  <r>
    <x v="19"/>
    <x v="12"/>
    <x v="29"/>
    <x v="19"/>
    <n v="319"/>
    <d v="2023-09-05T00:00:00"/>
    <s v="O-14/23-24"/>
    <n v="148560"/>
    <n v="148560"/>
    <m/>
    <s v="Q2 2023"/>
    <x v="2"/>
    <x v="1"/>
  </r>
  <r>
    <x v="19"/>
    <x v="12"/>
    <x v="7"/>
    <x v="9"/>
    <n v="312"/>
    <d v="2023-10-09T00:00:00"/>
    <s v="BM2427I0106673064"/>
    <n v="7140.04"/>
    <n v="7140.04"/>
    <m/>
    <s v="Q2 2023"/>
    <x v="2"/>
    <x v="1"/>
  </r>
  <r>
    <x v="19"/>
    <x v="12"/>
    <x v="12"/>
    <x v="10"/>
    <n v="319"/>
    <d v="2023-09-30T00:00:00"/>
    <s v="GSF/23-24/138"/>
    <n v="99067.59"/>
    <n v="99067.59"/>
    <m/>
    <s v="Q2 2023"/>
    <x v="2"/>
    <x v="1"/>
  </r>
  <r>
    <x v="19"/>
    <x v="12"/>
    <x v="0"/>
    <x v="0"/>
    <n v="319"/>
    <d v="2023-09-01T00:00:00"/>
    <s v="KRL/23-24/57"/>
    <n v="5602"/>
    <n v="5602"/>
    <m/>
    <s v="Q2 2023"/>
    <x v="2"/>
    <x v="1"/>
  </r>
  <r>
    <x v="19"/>
    <x v="12"/>
    <x v="0"/>
    <x v="0"/>
    <n v="319"/>
    <d v="2023-09-30T00:00:00"/>
    <s v="KRL/23-24/65"/>
    <n v="125215"/>
    <n v="125215"/>
    <m/>
    <s v="Q2 2023"/>
    <x v="2"/>
    <x v="1"/>
  </r>
  <r>
    <x v="19"/>
    <x v="12"/>
    <x v="0"/>
    <x v="0"/>
    <n v="319"/>
    <d v="2023-09-30T00:00:00"/>
    <s v="KRL/23-24/59"/>
    <n v="10177"/>
    <n v="10177"/>
    <m/>
    <s v="Q2 2023"/>
    <x v="2"/>
    <x v="1"/>
  </r>
  <r>
    <x v="19"/>
    <x v="12"/>
    <x v="29"/>
    <x v="26"/>
    <n v="319"/>
    <d v="2023-09-23T00:00:00"/>
    <s v="000002155323309'"/>
    <n v="1130"/>
    <n v="1130"/>
    <s v="MSEB Lodha Belmondo"/>
    <s v="Q2 2023"/>
    <x v="2"/>
    <x v="1"/>
  </r>
  <r>
    <x v="19"/>
    <x v="12"/>
    <x v="29"/>
    <x v="29"/>
    <n v="319"/>
    <d v="2023-10-04T00:00:00"/>
    <s v="WDCMH2337224848'"/>
    <n v="1108"/>
    <n v="1108"/>
    <s v="Lodha Belmondo WIFI"/>
    <s v="Q2 2023"/>
    <x v="2"/>
    <x v="1"/>
  </r>
  <r>
    <x v="19"/>
    <x v="12"/>
    <x v="1"/>
    <x v="1"/>
    <n v="319"/>
    <d v="2023-09-29T00:00:00"/>
    <s v="MS/0395/23-24"/>
    <n v="2345"/>
    <n v="2345"/>
    <s v="Lanyard Printing"/>
    <s v="Q2 2023"/>
    <x v="2"/>
    <x v="1"/>
  </r>
  <r>
    <x v="19"/>
    <x v="12"/>
    <x v="1"/>
    <x v="1"/>
    <n v="319"/>
    <d v="2023-09-29T00:00:00"/>
    <s v="MS/0396/23-24"/>
    <n v="460"/>
    <n v="460"/>
    <s v="ID Card Printing"/>
    <s v="Q2 2023"/>
    <x v="2"/>
    <x v="1"/>
  </r>
  <r>
    <x v="19"/>
    <x v="12"/>
    <x v="30"/>
    <x v="26"/>
    <n v="319"/>
    <d v="2023-09-19T00:00:00"/>
    <s v="000002150777959'"/>
    <n v="590"/>
    <n v="590"/>
    <s v="MSEB Marvel Sangria "/>
    <s v="Q2 2023"/>
    <x v="2"/>
    <x v="1"/>
  </r>
  <r>
    <x v="19"/>
    <x v="12"/>
    <x v="9"/>
    <x v="11"/>
    <n v="319"/>
    <d v="2023-09-30T00:00:00"/>
    <s v="MFMS/456/23-24"/>
    <n v="56637.25"/>
    <n v="56637.25"/>
    <m/>
    <s v="Q2 2023"/>
    <x v="2"/>
    <x v="1"/>
  </r>
  <r>
    <x v="19"/>
    <x v="12"/>
    <x v="22"/>
    <x v="3"/>
    <n v="319"/>
    <d v="2023-09-30T00:00:00"/>
    <n v="6"/>
    <n v="590"/>
    <n v="590"/>
    <s v="XDBS Petty Cash Expenses"/>
    <s v="Q2 2023"/>
    <x v="2"/>
    <x v="1"/>
  </r>
  <r>
    <x v="19"/>
    <x v="12"/>
    <x v="31"/>
    <x v="26"/>
    <n v="319"/>
    <d v="2023-09-19T00:00:00"/>
    <s v="000002150437254'"/>
    <n v="13120"/>
    <n v="13120"/>
    <s v="MSEB Platinum Square"/>
    <s v="Q2 2023"/>
    <x v="2"/>
    <x v="1"/>
  </r>
  <r>
    <x v="19"/>
    <x v="12"/>
    <x v="11"/>
    <x v="16"/>
    <n v="317"/>
    <d v="2023-09-02T00:00:00"/>
    <s v="WTCB/2023002429"/>
    <n v="17334"/>
    <n v="17334"/>
    <m/>
    <s v="Q2 2023"/>
    <x v="2"/>
    <x v="1"/>
  </r>
  <r>
    <x v="19"/>
    <x v="12"/>
    <x v="11"/>
    <x v="16"/>
    <n v="318"/>
    <d v="2023-09-02T00:00:00"/>
    <s v="WTCB/2023002430"/>
    <n v="17351"/>
    <n v="17351"/>
    <m/>
    <s v="Q2 2023"/>
    <x v="2"/>
    <x v="1"/>
  </r>
  <r>
    <x v="19"/>
    <x v="12"/>
    <x v="11"/>
    <x v="16"/>
    <n v="319"/>
    <d v="2023-09-02T00:00:00"/>
    <s v="WTCB/2023002431"/>
    <n v="16249"/>
    <n v="16249"/>
    <m/>
    <s v="Q2 2023"/>
    <x v="2"/>
    <x v="1"/>
  </r>
  <r>
    <x v="19"/>
    <x v="12"/>
    <x v="11"/>
    <x v="12"/>
    <n v="317"/>
    <d v="2023-09-10T00:00:00"/>
    <s v="WTCB/2023003357"/>
    <n v="87201.77"/>
    <n v="87201.77"/>
    <m/>
    <s v="Q2 2023"/>
    <x v="2"/>
    <x v="1"/>
  </r>
  <r>
    <x v="19"/>
    <x v="12"/>
    <x v="11"/>
    <x v="12"/>
    <n v="318"/>
    <d v="2023-09-10T00:00:00"/>
    <s v="WTCB/2023003358"/>
    <n v="107156.61"/>
    <n v="107156.61"/>
    <m/>
    <s v="Q2 2023"/>
    <x v="2"/>
    <x v="1"/>
  </r>
  <r>
    <x v="19"/>
    <x v="12"/>
    <x v="11"/>
    <x v="12"/>
    <n v="319"/>
    <d v="2023-09-10T00:00:00"/>
    <s v="WTCB/2023003359"/>
    <n v="118452.03"/>
    <n v="118452.03"/>
    <m/>
    <s v="Q2 2023"/>
    <x v="2"/>
    <x v="1"/>
  </r>
  <r>
    <x v="19"/>
    <x v="12"/>
    <x v="11"/>
    <x v="13"/>
    <n v="317"/>
    <d v="2023-10-10T00:00:00"/>
    <s v="WTCB/2023003220"/>
    <n v="3857.52"/>
    <n v="3857.52"/>
    <m/>
    <s v="Q2 2023"/>
    <x v="2"/>
    <x v="1"/>
  </r>
  <r>
    <x v="19"/>
    <x v="12"/>
    <x v="11"/>
    <x v="13"/>
    <n v="318"/>
    <d v="2023-10-10T00:00:00"/>
    <s v="WTCB/2023003221"/>
    <n v="4977.66"/>
    <n v="4977.66"/>
    <m/>
    <s v="Q2 2023"/>
    <x v="2"/>
    <x v="1"/>
  </r>
  <r>
    <x v="19"/>
    <x v="12"/>
    <x v="11"/>
    <x v="13"/>
    <n v="319"/>
    <d v="2023-10-10T00:00:00"/>
    <s v="WTCB/2023003222"/>
    <n v="4825.51"/>
    <n v="4825.51"/>
    <m/>
    <s v="Q2 2023"/>
    <x v="2"/>
    <x v="1"/>
  </r>
  <r>
    <x v="19"/>
    <x v="12"/>
    <x v="29"/>
    <x v="19"/>
    <n v="317"/>
    <d v="2023-09-01T00:00:00"/>
    <s v="PS-Rental-06"/>
    <n v="95088"/>
    <n v="95088"/>
    <m/>
    <s v="Q2 2023"/>
    <x v="2"/>
    <x v="1"/>
  </r>
  <r>
    <x v="19"/>
    <x v="12"/>
    <x v="29"/>
    <x v="19"/>
    <n v="317"/>
    <d v="2023-09-01T00:00:00"/>
    <s v="RS-Rental-06"/>
    <n v="63392"/>
    <n v="63392"/>
    <m/>
    <s v="Q2 2023"/>
    <x v="2"/>
    <x v="1"/>
  </r>
  <r>
    <x v="19"/>
    <x v="12"/>
    <x v="29"/>
    <x v="19"/>
    <n v="318"/>
    <d v="2023-09-05T00:00:00"/>
    <s v="R-30/23-24"/>
    <n v="158640"/>
    <n v="158640"/>
    <m/>
    <s v="Q2 2023"/>
    <x v="2"/>
    <x v="1"/>
  </r>
  <r>
    <x v="19"/>
    <x v="12"/>
    <x v="3"/>
    <x v="4"/>
    <n v="319"/>
    <d v="2023-09-30T00:00:00"/>
    <s v="D/23-24GST-163"/>
    <n v="158060"/>
    <n v="158060"/>
    <m/>
    <s v="Q2 2023"/>
    <x v="2"/>
    <x v="1"/>
  </r>
  <r>
    <x v="19"/>
    <x v="12"/>
    <x v="29"/>
    <x v="9"/>
    <n v="319"/>
    <d v="2023-09-01T00:00:00"/>
    <n v="6"/>
    <n v="10167"/>
    <n v="10167"/>
    <m/>
    <s v="Q2 2023"/>
    <x v="2"/>
    <x v="1"/>
  </r>
  <r>
    <x v="19"/>
    <x v="12"/>
    <x v="29"/>
    <x v="27"/>
    <n v="319"/>
    <d v="2023-09-22T00:00:00"/>
    <n v="1247173"/>
    <n v="160"/>
    <n v="160"/>
    <s v="Waterfrount Gas Guesthouse"/>
    <s v="Q2 2023"/>
    <x v="2"/>
    <x v="1"/>
  </r>
  <r>
    <x v="19"/>
    <x v="12"/>
    <x v="29"/>
    <x v="26"/>
    <n v="319"/>
    <d v="2023-08-30T00:00:00"/>
    <s v="000002166986191'"/>
    <n v="5180"/>
    <n v="5180"/>
    <s v="Waterfrount Guesthouse MSEB"/>
    <s v="Q2 2023"/>
    <x v="2"/>
    <x v="1"/>
  </r>
  <r>
    <x v="19"/>
    <x v="12"/>
    <x v="32"/>
    <x v="29"/>
    <n v="319"/>
    <d v="2023-08-24T00:00:00"/>
    <s v="HT2427I004760510"/>
    <n v="706.82"/>
    <n v="706.82"/>
    <s v="Waterfrount Guesthouse WIFI"/>
    <s v="Q2 2023"/>
    <x v="2"/>
    <x v="1"/>
  </r>
  <r>
    <x v="20"/>
    <x v="0"/>
    <x v="0"/>
    <x v="0"/>
    <n v="0"/>
    <s v="31-10-2023"/>
    <s v="KRL/23-24/75"/>
    <n v="5510"/>
    <n v="5510"/>
    <m/>
    <s v="Q3 2023"/>
    <x v="3"/>
    <x v="1"/>
  </r>
  <r>
    <x v="20"/>
    <x v="0"/>
    <x v="1"/>
    <x v="2"/>
    <n v="0"/>
    <s v="24-10-2023"/>
    <s v="MS/0474/23-24"/>
    <n v="7605"/>
    <n v="7605"/>
    <m/>
    <s v="Q3 2023"/>
    <x v="3"/>
    <x v="1"/>
  </r>
  <r>
    <x v="20"/>
    <x v="0"/>
    <x v="2"/>
    <x v="3"/>
    <n v="0"/>
    <d v="2023-10-31T00:00:00"/>
    <n v="7"/>
    <n v="510"/>
    <n v="510"/>
    <s v="Anand Finhouse Petty Cash Expenses"/>
    <s v="Q3 2023"/>
    <x v="3"/>
    <x v="1"/>
  </r>
  <r>
    <x v="20"/>
    <x v="0"/>
    <x v="29"/>
    <x v="29"/>
    <n v="0"/>
    <d v="2023-10-02T00:00:00"/>
    <s v="2023-24/0377"/>
    <n v="12478"/>
    <n v="12478"/>
    <m/>
    <s v="Q3 2023"/>
    <x v="3"/>
    <x v="1"/>
  </r>
  <r>
    <x v="20"/>
    <x v="0"/>
    <x v="29"/>
    <x v="29"/>
    <n v="0"/>
    <d v="2023-10-02T00:00:00"/>
    <s v="2023-24/0378"/>
    <n v="12478"/>
    <n v="12478"/>
    <m/>
    <s v="Q3 2023"/>
    <x v="3"/>
    <x v="1"/>
  </r>
  <r>
    <x v="20"/>
    <x v="0"/>
    <x v="29"/>
    <x v="4"/>
    <n v="0"/>
    <s v="31-10-2023"/>
    <n v="209"/>
    <n v="2135"/>
    <n v="2135"/>
    <m/>
    <s v="Q3 2023"/>
    <x v="3"/>
    <x v="1"/>
  </r>
  <r>
    <x v="20"/>
    <x v="0"/>
    <x v="29"/>
    <x v="4"/>
    <n v="0"/>
    <s v="31-10-2023"/>
    <s v="2023/24-271"/>
    <n v="6100"/>
    <n v="6100"/>
    <m/>
    <s v="Q3 2023"/>
    <x v="3"/>
    <x v="1"/>
  </r>
  <r>
    <x v="20"/>
    <x v="0"/>
    <x v="29"/>
    <x v="20"/>
    <n v="0"/>
    <s v="27-10-2023"/>
    <n v="711"/>
    <n v="2700"/>
    <n v="2700"/>
    <m/>
    <s v="Q3 2023"/>
    <x v="3"/>
    <x v="1"/>
  </r>
  <r>
    <x v="20"/>
    <x v="0"/>
    <x v="29"/>
    <x v="5"/>
    <n v="0"/>
    <s v="27-10-2023"/>
    <n v="710"/>
    <n v="4048.48"/>
    <n v="3521.3599999999997"/>
    <m/>
    <s v="Q3 2023"/>
    <x v="3"/>
    <x v="1"/>
  </r>
  <r>
    <x v="20"/>
    <x v="0"/>
    <x v="5"/>
    <x v="7"/>
    <n v="0"/>
    <s v="31-10-2023"/>
    <n v="1536"/>
    <n v="1015"/>
    <n v="1015"/>
    <m/>
    <s v="Q3 2023"/>
    <x v="3"/>
    <x v="1"/>
  </r>
  <r>
    <x v="20"/>
    <x v="0"/>
    <x v="6"/>
    <x v="12"/>
    <n v="0"/>
    <d v="2023-11-05T00:00:00"/>
    <s v="000002167152112'"/>
    <n v="99760"/>
    <n v="99760"/>
    <s v="Villa One MSEB"/>
    <s v="Q3 2023"/>
    <x v="3"/>
    <x v="1"/>
  </r>
  <r>
    <x v="20"/>
    <x v="1"/>
    <x v="7"/>
    <x v="9"/>
    <n v="102"/>
    <d v="2023-11-09T00:00:00"/>
    <s v="BM2427I012549237"/>
    <n v="941.64"/>
    <n v="941.64"/>
    <m/>
    <s v="Q3 2023"/>
    <x v="3"/>
    <x v="1"/>
  </r>
  <r>
    <x v="20"/>
    <x v="1"/>
    <x v="29"/>
    <x v="19"/>
    <n v="102"/>
    <d v="2023-10-02T00:00:00"/>
    <n v="20231002001"/>
    <n v="206388"/>
    <n v="206388"/>
    <m/>
    <s v="Q3 2023"/>
    <x v="3"/>
    <x v="1"/>
  </r>
  <r>
    <x v="20"/>
    <x v="1"/>
    <x v="8"/>
    <x v="10"/>
    <n v="102"/>
    <s v="31-10-2023"/>
    <s v="GSF/23-24/163"/>
    <n v="39396.019999999997"/>
    <n v="39396.019999999997"/>
    <m/>
    <s v="Q3 2023"/>
    <x v="3"/>
    <x v="1"/>
  </r>
  <r>
    <x v="20"/>
    <x v="1"/>
    <x v="0"/>
    <x v="0"/>
    <n v="102"/>
    <s v="31-10-2023"/>
    <s v="KRL/23-24/73"/>
    <n v="9310"/>
    <n v="9310"/>
    <m/>
    <s v="Q3 2023"/>
    <x v="3"/>
    <x v="1"/>
  </r>
  <r>
    <x v="20"/>
    <x v="1"/>
    <x v="9"/>
    <x v="11"/>
    <n v="102"/>
    <s v="31-10-2023"/>
    <s v="MFMS/551/23-24"/>
    <n v="64391.25"/>
    <n v="64391.25"/>
    <m/>
    <s v="Q3 2023"/>
    <x v="3"/>
    <x v="1"/>
  </r>
  <r>
    <x v="20"/>
    <x v="1"/>
    <x v="2"/>
    <x v="3"/>
    <n v="102"/>
    <d v="2023-10-31T00:00:00"/>
    <n v="7"/>
    <n v="0"/>
    <n v="0"/>
    <m/>
    <s v="Q3 2023"/>
    <x v="3"/>
    <x v="1"/>
  </r>
  <r>
    <x v="20"/>
    <x v="1"/>
    <x v="10"/>
    <x v="1"/>
    <n v="102"/>
    <d v="2023-10-19T00:00:00"/>
    <s v="PSPLJ/3698/23-24"/>
    <n v="1050"/>
    <n v="1050"/>
    <s v="Mr. Shayane Sir Visiting Card Printing"/>
    <s v="Q3 2023"/>
    <x v="3"/>
    <x v="1"/>
  </r>
  <r>
    <x v="20"/>
    <x v="1"/>
    <x v="11"/>
    <x v="16"/>
    <n v="102"/>
    <d v="2023-10-03T00:00:00"/>
    <s v="WTCB/2023002988"/>
    <n v="19110"/>
    <n v="19110"/>
    <m/>
    <s v="Q3 2023"/>
    <x v="3"/>
    <x v="1"/>
  </r>
  <r>
    <x v="20"/>
    <x v="1"/>
    <x v="11"/>
    <x v="12"/>
    <n v="102"/>
    <d v="2023-11-17T00:00:00"/>
    <s v="WTCB/2023003784"/>
    <n v="47383.41"/>
    <n v="47383.41"/>
    <m/>
    <s v="Q3 2023"/>
    <x v="3"/>
    <x v="1"/>
  </r>
  <r>
    <x v="20"/>
    <x v="1"/>
    <x v="11"/>
    <x v="13"/>
    <n v="102"/>
    <d v="2023-11-18T00:00:00"/>
    <s v="WTCB/2023003643"/>
    <n v="3926.32"/>
    <n v="3926.32"/>
    <m/>
    <s v="Q3 2023"/>
    <x v="3"/>
    <x v="1"/>
  </r>
  <r>
    <x v="20"/>
    <x v="1"/>
    <x v="29"/>
    <x v="4"/>
    <n v="102"/>
    <s v="31-10-2023"/>
    <n v="205"/>
    <n v="3710"/>
    <n v="3710"/>
    <m/>
    <s v="Q3 2023"/>
    <x v="3"/>
    <x v="1"/>
  </r>
  <r>
    <x v="20"/>
    <x v="1"/>
    <x v="29"/>
    <x v="4"/>
    <n v="102"/>
    <s v="31-10-2023"/>
    <s v="2023/24-268"/>
    <n v="10990"/>
    <n v="10990"/>
    <m/>
    <s v="Q3 2023"/>
    <x v="3"/>
    <x v="1"/>
  </r>
  <r>
    <x v="20"/>
    <x v="1"/>
    <x v="5"/>
    <x v="7"/>
    <n v="102"/>
    <s v="31-10-2023"/>
    <n v="1535"/>
    <n v="980"/>
    <n v="980"/>
    <m/>
    <s v="Q3 2023"/>
    <x v="3"/>
    <x v="1"/>
  </r>
  <r>
    <x v="20"/>
    <x v="1"/>
    <x v="29"/>
    <x v="14"/>
    <n v="102"/>
    <d v="2023-10-23T00:00:00"/>
    <s v="WH2324-10257"/>
    <n v="1500"/>
    <n v="1500"/>
    <s v="ESSL License Activation"/>
    <s v="Q3 2023"/>
    <x v="3"/>
    <x v="1"/>
  </r>
  <r>
    <x v="20"/>
    <x v="2"/>
    <x v="12"/>
    <x v="10"/>
    <n v="0"/>
    <s v="31-10-2023"/>
    <s v="GSF/23-24/159"/>
    <n v="20094.5"/>
    <n v="20094.5"/>
    <m/>
    <s v="Q3 2023"/>
    <x v="3"/>
    <x v="1"/>
  </r>
  <r>
    <x v="20"/>
    <x v="2"/>
    <x v="29"/>
    <x v="1"/>
    <n v="0"/>
    <d v="2023-10-07T00:00:00"/>
    <s v="IS/358"/>
    <n v="1250"/>
    <n v="1250"/>
    <m/>
    <s v="Q3 2023"/>
    <x v="3"/>
    <x v="1"/>
  </r>
  <r>
    <x v="20"/>
    <x v="3"/>
    <x v="12"/>
    <x v="10"/>
    <n v="0"/>
    <s v="31-10-2023"/>
    <s v="GSF/23-24/161"/>
    <n v="36738.74"/>
    <n v="36738.74"/>
    <m/>
    <s v="Q3 2023"/>
    <x v="3"/>
    <x v="1"/>
  </r>
  <r>
    <x v="20"/>
    <x v="3"/>
    <x v="0"/>
    <x v="0"/>
    <n v="0"/>
    <s v="31-10-2023"/>
    <s v="KRL/23-24/69"/>
    <n v="1319.5"/>
    <n v="1319.5"/>
    <m/>
    <s v="Q3 2023"/>
    <x v="3"/>
    <x v="1"/>
  </r>
  <r>
    <x v="20"/>
    <x v="3"/>
    <x v="1"/>
    <x v="2"/>
    <n v="0"/>
    <d v="2023-10-05T00:00:00"/>
    <s v="MS/0440/23-24"/>
    <n v="13801"/>
    <n v="13801"/>
    <s v="Pending Bill -2020"/>
    <s v="Q3 2023"/>
    <x v="3"/>
    <x v="1"/>
  </r>
  <r>
    <x v="20"/>
    <x v="3"/>
    <x v="13"/>
    <x v="11"/>
    <n v="0"/>
    <s v="31-10-2023"/>
    <s v="3010 2023-KINGS-HK "/>
    <n v="51922.33"/>
    <n v="51922.33"/>
    <m/>
    <s v="Q3 2023"/>
    <x v="3"/>
    <x v="1"/>
  </r>
  <r>
    <x v="20"/>
    <x v="4"/>
    <x v="29"/>
    <x v="4"/>
    <n v="0"/>
    <s v="31-10-2023"/>
    <n v="213"/>
    <n v="3140"/>
    <n v="3140"/>
    <m/>
    <s v="Q3 2023"/>
    <x v="3"/>
    <x v="1"/>
  </r>
  <r>
    <x v="20"/>
    <x v="4"/>
    <x v="29"/>
    <x v="4"/>
    <n v="0"/>
    <s v="31-10-2023"/>
    <s v="2023/24-269"/>
    <n v="7720"/>
    <n v="7720"/>
    <m/>
    <s v="Q3 2023"/>
    <x v="3"/>
    <x v="1"/>
  </r>
  <r>
    <x v="20"/>
    <x v="5"/>
    <x v="0"/>
    <x v="0"/>
    <n v="0"/>
    <s v="31-10-2023"/>
    <s v="KRL/23-24/79"/>
    <n v="1805"/>
    <n v="1805"/>
    <m/>
    <s v="Q3 2023"/>
    <x v="3"/>
    <x v="1"/>
  </r>
  <r>
    <x v="20"/>
    <x v="5"/>
    <x v="1"/>
    <x v="1"/>
    <n v="0"/>
    <s v="24-10-2023"/>
    <s v="MS/0477/23-24"/>
    <n v="4212.5"/>
    <n v="4212.5"/>
    <s v="ID Card Printing"/>
    <s v="Q3 2023"/>
    <x v="3"/>
    <x v="1"/>
  </r>
  <r>
    <x v="20"/>
    <x v="5"/>
    <x v="10"/>
    <x v="1"/>
    <n v="0"/>
    <d v="2023-10-03T00:00:00"/>
    <s v="PSPLJ/3358/23-24"/>
    <n v="4200"/>
    <n v="4200"/>
    <s v="Visiting Card Printing"/>
    <s v="Q3 2023"/>
    <x v="3"/>
    <x v="1"/>
  </r>
  <r>
    <x v="20"/>
    <x v="5"/>
    <x v="10"/>
    <x v="1"/>
    <n v="0"/>
    <d v="2023-10-27T00:00:00"/>
    <s v="PSPLJ/3846/23-24"/>
    <n v="3240"/>
    <n v="3240"/>
    <s v="Ghee Standee Printing"/>
    <s v="Q3 2023"/>
    <x v="3"/>
    <x v="1"/>
  </r>
  <r>
    <x v="20"/>
    <x v="5"/>
    <x v="29"/>
    <x v="4"/>
    <n v="0"/>
    <s v="31-10-2023"/>
    <n v="214"/>
    <n v="430"/>
    <n v="430"/>
    <m/>
    <s v="Q3 2023"/>
    <x v="3"/>
    <x v="1"/>
  </r>
  <r>
    <x v="20"/>
    <x v="5"/>
    <x v="29"/>
    <x v="14"/>
    <n v="0"/>
    <d v="2023-10-16T00:00:00"/>
    <s v="SAST-0336/23-24"/>
    <n v="10350"/>
    <n v="10350"/>
    <s v="Visiting Card Printing"/>
    <s v="Q3 2023"/>
    <x v="3"/>
    <x v="1"/>
  </r>
  <r>
    <x v="20"/>
    <x v="5"/>
    <x v="29"/>
    <x v="4"/>
    <n v="0"/>
    <s v="31-10-2023"/>
    <s v="2023/24-276"/>
    <n v="1000"/>
    <n v="1000"/>
    <m/>
    <s v="Q3 2023"/>
    <x v="3"/>
    <x v="1"/>
  </r>
  <r>
    <x v="20"/>
    <x v="6"/>
    <x v="14"/>
    <x v="14"/>
    <s v="A02"/>
    <d v="2023-10-17T00:00:00"/>
    <s v="23-24/10604"/>
    <n v="13750"/>
    <n v="13750"/>
    <s v="New Cabin Networking Material Purchase"/>
    <s v="Q3 2023"/>
    <x v="3"/>
    <x v="1"/>
  </r>
  <r>
    <x v="20"/>
    <x v="6"/>
    <x v="17"/>
    <x v="14"/>
    <s v="A02"/>
    <d v="2023-10-25T00:00:00"/>
    <s v="DMP 20"/>
    <n v="90950"/>
    <n v="90950"/>
    <s v="New Cabin Workstation Making Charges"/>
    <s v="Q3 2023"/>
    <x v="3"/>
    <x v="1"/>
  </r>
  <r>
    <x v="20"/>
    <x v="6"/>
    <x v="29"/>
    <x v="14"/>
    <s v="A02"/>
    <d v="2023-10-27T00:00:00"/>
    <n v="1102"/>
    <n v="3500"/>
    <n v="3500"/>
    <s v="New Cabin Painting Work"/>
    <s v="Q3 2023"/>
    <x v="3"/>
    <x v="1"/>
  </r>
  <r>
    <x v="20"/>
    <x v="6"/>
    <x v="12"/>
    <x v="10"/>
    <s v="A02"/>
    <s v="31-10-2023"/>
    <s v="GSF/23-24/167"/>
    <n v="78792.039999999994"/>
    <n v="78792.039999999994"/>
    <s v="-"/>
    <s v="Q3 2023"/>
    <x v="3"/>
    <x v="1"/>
  </r>
  <r>
    <x v="20"/>
    <x v="6"/>
    <x v="29"/>
    <x v="14"/>
    <s v="A02"/>
    <d v="2023-10-27T00:00:00"/>
    <n v="949"/>
    <n v="4500"/>
    <n v="4500"/>
    <s v="New Cabin Networking Work"/>
    <s v="Q3 2023"/>
    <x v="3"/>
    <x v="1"/>
  </r>
  <r>
    <x v="20"/>
    <x v="6"/>
    <x v="29"/>
    <x v="1"/>
    <s v="A02"/>
    <d v="2023-10-06T00:00:00"/>
    <s v="IS/357"/>
    <n v="700"/>
    <n v="700"/>
    <s v="-"/>
    <s v="Q3 2023"/>
    <x v="3"/>
    <x v="1"/>
  </r>
  <r>
    <x v="20"/>
    <x v="6"/>
    <x v="29"/>
    <x v="14"/>
    <s v="A02"/>
    <d v="2023-10-17T00:00:00"/>
    <s v="KE/23-24/00336"/>
    <n v="17184"/>
    <n v="17184"/>
    <s v="New Cabin Electrical Material Purchase"/>
    <s v="Q3 2023"/>
    <x v="3"/>
    <x v="1"/>
  </r>
  <r>
    <x v="20"/>
    <x v="6"/>
    <x v="1"/>
    <x v="1"/>
    <s v="A02"/>
    <s v="24-10-2023"/>
    <s v="MS/0472/23-24"/>
    <n v="4081.6"/>
    <n v="4215.7"/>
    <s v="-"/>
    <s v="Q3 2023"/>
    <x v="3"/>
    <x v="1"/>
  </r>
  <r>
    <x v="20"/>
    <x v="6"/>
    <x v="1"/>
    <x v="2"/>
    <s v="A02"/>
    <s v="24-10-2023"/>
    <s v="MS/0471/23-24"/>
    <n v="46868.5"/>
    <n v="41237"/>
    <s v="-"/>
    <s v="Q3 2023"/>
    <x v="3"/>
    <x v="1"/>
  </r>
  <r>
    <x v="20"/>
    <x v="6"/>
    <x v="9"/>
    <x v="11"/>
    <s v="A02"/>
    <s v="31-10-2023"/>
    <s v="MFMS/550/23-24"/>
    <n v="223500.1"/>
    <n v="223500.1"/>
    <s v="-"/>
    <s v="Q3 2023"/>
    <x v="3"/>
    <x v="1"/>
  </r>
  <r>
    <x v="20"/>
    <x v="6"/>
    <x v="29"/>
    <x v="29"/>
    <s v="A02"/>
    <d v="2023-10-31T00:00:00"/>
    <s v="KST-Rental-07"/>
    <n v="10000"/>
    <n v="10000"/>
    <s v="-"/>
    <s v="Q3 2023"/>
    <x v="3"/>
    <x v="1"/>
  </r>
  <r>
    <x v="20"/>
    <x v="6"/>
    <x v="29"/>
    <x v="10"/>
    <s v="A02"/>
    <s v="31-10-2023"/>
    <s v="OOPL/2023-24/506"/>
    <n v="202440.79"/>
    <n v="202440.79"/>
    <s v="-"/>
    <s v="Q3 2023"/>
    <x v="3"/>
    <x v="1"/>
  </r>
  <r>
    <x v="20"/>
    <x v="6"/>
    <x v="2"/>
    <x v="3"/>
    <s v="A02"/>
    <d v="2023-10-31T00:00:00"/>
    <n v="7"/>
    <n v="7176"/>
    <n v="7176"/>
    <s v="KOS Petty Cash Expenses"/>
    <s v="Q3 2023"/>
    <x v="3"/>
    <x v="1"/>
  </r>
  <r>
    <x v="20"/>
    <x v="6"/>
    <x v="23"/>
    <x v="12"/>
    <s v="A02"/>
    <d v="2023-08-11T00:00:00"/>
    <s v="#EC/23-24/160"/>
    <n v="942480.72"/>
    <n v="942480.72"/>
    <s v="-"/>
    <s v="Q3 2023"/>
    <x v="3"/>
    <x v="1"/>
  </r>
  <r>
    <x v="20"/>
    <x v="6"/>
    <x v="23"/>
    <x v="16"/>
    <s v="A02"/>
    <d v="2023-10-04T00:00:00"/>
    <s v="CAM/23-24/1117"/>
    <n v="194247.9"/>
    <n v="194247.9"/>
    <s v="-"/>
    <s v="Q3 2023"/>
    <x v="3"/>
    <x v="1"/>
  </r>
  <r>
    <x v="20"/>
    <x v="6"/>
    <x v="23"/>
    <x v="7"/>
    <s v="A02"/>
    <d v="2023-08-11T00:00:00"/>
    <s v="WR/23-24/086"/>
    <n v="14468"/>
    <n v="14468"/>
    <s v="-"/>
    <s v="Q3 2023"/>
    <x v="3"/>
    <x v="1"/>
  </r>
  <r>
    <x v="20"/>
    <x v="6"/>
    <x v="25"/>
    <x v="14"/>
    <s v="A02"/>
    <d v="2023-10-19T00:00:00"/>
    <s v="SPL2324KO400"/>
    <n v="6500"/>
    <n v="6500"/>
    <s v="New Cabin Ducting Work"/>
    <s v="Q3 2023"/>
    <x v="3"/>
    <x v="1"/>
  </r>
  <r>
    <x v="20"/>
    <x v="6"/>
    <x v="27"/>
    <x v="29"/>
    <s v="A02"/>
    <d v="2023-10-02T00:00:00"/>
    <s v="23-24/014"/>
    <n v="15000"/>
    <n v="15000"/>
    <s v="-"/>
    <s v="Q3 2023"/>
    <x v="3"/>
    <x v="1"/>
  </r>
  <r>
    <x v="20"/>
    <x v="6"/>
    <x v="29"/>
    <x v="29"/>
    <s v="A02"/>
    <d v="2023-11-15T00:00:00"/>
    <n v="1"/>
    <n v="7000"/>
    <n v="7000"/>
    <s v="Parking Rent"/>
    <s v="Q3 2023"/>
    <x v="3"/>
    <x v="1"/>
  </r>
  <r>
    <x v="20"/>
    <x v="6"/>
    <x v="29"/>
    <x v="29"/>
    <s v="A02"/>
    <d v="2023-11-15T00:00:00"/>
    <n v="2"/>
    <n v="7000"/>
    <n v="7000"/>
    <s v="Parking Rent"/>
    <s v="Q3 2023"/>
    <x v="3"/>
    <x v="1"/>
  </r>
  <r>
    <x v="20"/>
    <x v="6"/>
    <x v="29"/>
    <x v="5"/>
    <s v="A02"/>
    <s v="13-10-2023"/>
    <n v="682"/>
    <n v="5235.6000000000004"/>
    <n v="6576"/>
    <s v="-"/>
    <s v="Q3 2023"/>
    <x v="3"/>
    <x v="1"/>
  </r>
  <r>
    <x v="20"/>
    <x v="6"/>
    <x v="28"/>
    <x v="14"/>
    <s v="A02"/>
    <d v="2023-10-27T00:00:00"/>
    <n v="390"/>
    <n v="126000"/>
    <n v="126000"/>
    <s v="New Cabin Chair Purchase"/>
    <s v="Q3 2023"/>
    <x v="3"/>
    <x v="1"/>
  </r>
  <r>
    <x v="20"/>
    <x v="6"/>
    <x v="5"/>
    <x v="7"/>
    <s v="A02"/>
    <s v="31-10-2023"/>
    <n v="1538"/>
    <n v="16450"/>
    <n v="16450"/>
    <s v="-"/>
    <s v="Q3 2023"/>
    <x v="3"/>
    <x v="1"/>
  </r>
  <r>
    <x v="20"/>
    <x v="6"/>
    <x v="29"/>
    <x v="5"/>
    <s v="A02"/>
    <s v="30-10-2023"/>
    <s v="01641/23-24"/>
    <n v="12800"/>
    <n v="20320"/>
    <s v="-"/>
    <s v="Q3 2023"/>
    <x v="3"/>
    <x v="1"/>
  </r>
  <r>
    <x v="20"/>
    <x v="6"/>
    <x v="29"/>
    <x v="14"/>
    <s v="A02"/>
    <d v="2023-10-11T00:00:00"/>
    <n v="139"/>
    <n v="4540"/>
    <n v="4540"/>
    <s v="Mr. Babu Sir Cabin Glass Board Installtion"/>
    <s v="Q3 2023"/>
    <x v="3"/>
    <x v="1"/>
  </r>
  <r>
    <x v="20"/>
    <x v="7"/>
    <x v="29"/>
    <x v="29"/>
    <n v="0"/>
    <d v="2023-10-23T00:00:00"/>
    <s v="OCT-23-07-01"/>
    <n v="3810"/>
    <n v="3810"/>
    <s v="Mr. Samrth Sir  Pune to Mumbai Airport Drop"/>
    <s v="Q3 2023"/>
    <x v="3"/>
    <x v="1"/>
  </r>
  <r>
    <x v="20"/>
    <x v="7"/>
    <x v="29"/>
    <x v="4"/>
    <n v="0"/>
    <s v="31-10-2023"/>
    <n v="212"/>
    <n v="8140"/>
    <n v="8140"/>
    <m/>
    <s v="Q3 2023"/>
    <x v="3"/>
    <x v="1"/>
  </r>
  <r>
    <x v="20"/>
    <x v="7"/>
    <x v="29"/>
    <x v="4"/>
    <n v="0"/>
    <s v="31-10-2023"/>
    <s v="2023/24-275"/>
    <n v="19690"/>
    <n v="19690"/>
    <m/>
    <s v="Q3 2023"/>
    <x v="3"/>
    <x v="1"/>
  </r>
  <r>
    <x v="20"/>
    <x v="8"/>
    <x v="12"/>
    <x v="10"/>
    <n v="0"/>
    <s v="31-10-2023"/>
    <s v="GSF/23-24-162"/>
    <n v="46691.58"/>
    <n v="46691.58"/>
    <m/>
    <s v="Q3 2023"/>
    <x v="3"/>
    <x v="1"/>
  </r>
  <r>
    <x v="20"/>
    <x v="8"/>
    <x v="1"/>
    <x v="1"/>
    <n v="0"/>
    <s v="24-10-2023"/>
    <s v="MS/0478/23-24"/>
    <n v="500"/>
    <n v="500"/>
    <m/>
    <s v="Q3 2023"/>
    <x v="3"/>
    <x v="1"/>
  </r>
  <r>
    <x v="20"/>
    <x v="8"/>
    <x v="29"/>
    <x v="4"/>
    <n v="0"/>
    <s v="31-10-2023"/>
    <n v="207"/>
    <n v="4670"/>
    <n v="4670"/>
    <m/>
    <s v="Q3 2023"/>
    <x v="3"/>
    <x v="1"/>
  </r>
  <r>
    <x v="20"/>
    <x v="8"/>
    <x v="29"/>
    <x v="4"/>
    <n v="0"/>
    <s v="31-10-2023"/>
    <s v="2023/24-277"/>
    <n v="9045"/>
    <n v="9045"/>
    <m/>
    <s v="Q3 2023"/>
    <x v="3"/>
    <x v="1"/>
  </r>
  <r>
    <x v="20"/>
    <x v="14"/>
    <x v="29"/>
    <x v="29"/>
    <s v="-"/>
    <d v="2023-10-30T00:00:00"/>
    <s v="BS-23-24-5118"/>
    <n v="299"/>
    <n v="299"/>
    <s v="Mr. Abhishek Teri Sir Hotel Booking"/>
    <s v="Q3 2023"/>
    <x v="3"/>
    <x v="1"/>
  </r>
  <r>
    <x v="20"/>
    <x v="14"/>
    <x v="29"/>
    <x v="29"/>
    <s v="-"/>
    <d v="2023-10-30T00:00:00"/>
    <s v="BS-23-24-5119"/>
    <n v="6000"/>
    <n v="6000"/>
    <s v="Mr. Abhishek Teri Sir Hotel Booking"/>
    <s v="Q3 2023"/>
    <x v="3"/>
    <x v="1"/>
  </r>
  <r>
    <x v="20"/>
    <x v="9"/>
    <x v="7"/>
    <x v="9"/>
    <n v="613"/>
    <d v="2023-10-27T00:00:00"/>
    <s v="BM2427I011728550"/>
    <n v="1283.81"/>
    <n v="1283.81"/>
    <m/>
    <s v="Q3 2023"/>
    <x v="3"/>
    <x v="1"/>
  </r>
  <r>
    <x v="20"/>
    <x v="9"/>
    <x v="29"/>
    <x v="19"/>
    <n v="613"/>
    <d v="2023-10-03T00:00:00"/>
    <s v="8/23-24/675"/>
    <n v="65555"/>
    <n v="65555"/>
    <m/>
    <s v="Q3 2023"/>
    <x v="3"/>
    <x v="1"/>
  </r>
  <r>
    <x v="20"/>
    <x v="9"/>
    <x v="12"/>
    <x v="10"/>
    <n v="613"/>
    <s v="31-10-2023"/>
    <s v="GSF/23-24/165"/>
    <n v="39396.019999999997"/>
    <n v="39396.019999999997"/>
    <m/>
    <s v="Q3 2023"/>
    <x v="3"/>
    <x v="1"/>
  </r>
  <r>
    <x v="20"/>
    <x v="9"/>
    <x v="29"/>
    <x v="1"/>
    <n v="613"/>
    <d v="2023-10-05T00:00:00"/>
    <s v="IS/355"/>
    <n v="400"/>
    <n v="400"/>
    <m/>
    <s v="Q3 2023"/>
    <x v="3"/>
    <x v="1"/>
  </r>
  <r>
    <x v="20"/>
    <x v="9"/>
    <x v="0"/>
    <x v="0"/>
    <n v="613"/>
    <s v="31-10-2023"/>
    <s v="KRL/23-24/76"/>
    <n v="26505"/>
    <n v="26505"/>
    <m/>
    <s v="Q3 2023"/>
    <x v="3"/>
    <x v="1"/>
  </r>
  <r>
    <x v="20"/>
    <x v="9"/>
    <x v="1"/>
    <x v="2"/>
    <n v="613"/>
    <s v="24-10-2023"/>
    <s v="MS/0475/23-24"/>
    <n v="12365"/>
    <n v="12365"/>
    <m/>
    <s v="Q3 2023"/>
    <x v="3"/>
    <x v="1"/>
  </r>
  <r>
    <x v="20"/>
    <x v="9"/>
    <x v="1"/>
    <x v="1"/>
    <n v="613"/>
    <s v="24-10-2023"/>
    <s v="MS/0476/23-24"/>
    <n v="220"/>
    <n v="220"/>
    <s v="Lanyard Printing"/>
    <s v="Q3 2023"/>
    <x v="3"/>
    <x v="1"/>
  </r>
  <r>
    <x v="20"/>
    <x v="9"/>
    <x v="9"/>
    <x v="11"/>
    <n v="613"/>
    <s v="31-10-2023"/>
    <s v="MFMS/549/23-24"/>
    <n v="61134.37"/>
    <n v="61134.37"/>
    <m/>
    <s v="Q3 2023"/>
    <x v="3"/>
    <x v="1"/>
  </r>
  <r>
    <x v="20"/>
    <x v="9"/>
    <x v="29"/>
    <x v="29"/>
    <n v="613"/>
    <d v="2023-10-07T00:00:00"/>
    <s v="OCT-23-07-01"/>
    <n v="3720"/>
    <n v="3720"/>
    <s v="Mr. Sameer Sir Pune to Mumbai Airport Drop"/>
    <s v="Q3 2023"/>
    <x v="3"/>
    <x v="1"/>
  </r>
  <r>
    <x v="20"/>
    <x v="9"/>
    <x v="29"/>
    <x v="29"/>
    <n v="613"/>
    <d v="2023-10-27T00:00:00"/>
    <s v="OCT-23-07-02"/>
    <n v="4090"/>
    <n v="4090"/>
    <s v="Mr. Sameer Sir  Mumbai Airport to Pune Drop"/>
    <s v="Q3 2023"/>
    <x v="3"/>
    <x v="1"/>
  </r>
  <r>
    <x v="20"/>
    <x v="9"/>
    <x v="29"/>
    <x v="10"/>
    <n v="613"/>
    <s v="31-10-2023"/>
    <s v="OOPL/2023-24/507"/>
    <n v="79794.179999999993"/>
    <n v="79794.179999999993"/>
    <m/>
    <s v="Q3 2023"/>
    <x v="3"/>
    <x v="1"/>
  </r>
  <r>
    <x v="20"/>
    <x v="9"/>
    <x v="2"/>
    <x v="3"/>
    <n v="613"/>
    <d v="2023-10-31T00:00:00"/>
    <n v="7"/>
    <n v="230"/>
    <n v="230"/>
    <s v="ODM DIGITAL Petty Cash Expenses"/>
    <s v="Q3 2023"/>
    <x v="3"/>
    <x v="1"/>
  </r>
  <r>
    <x v="20"/>
    <x v="9"/>
    <x v="11"/>
    <x v="16"/>
    <n v="613"/>
    <d v="2023-10-03T00:00:00"/>
    <s v="WTCB/2023003098"/>
    <n v="17351.25"/>
    <n v="17351.25"/>
    <m/>
    <s v="Q3 2023"/>
    <x v="3"/>
    <x v="1"/>
  </r>
  <r>
    <x v="20"/>
    <x v="9"/>
    <x v="11"/>
    <x v="16"/>
    <n v="614"/>
    <d v="2023-10-03T00:00:00"/>
    <s v="WTCB/2023003099"/>
    <n v="17333.75"/>
    <n v="17333.75"/>
    <m/>
    <s v="Q3 2023"/>
    <x v="3"/>
    <x v="1"/>
  </r>
  <r>
    <x v="20"/>
    <x v="9"/>
    <x v="11"/>
    <x v="12"/>
    <n v="613"/>
    <d v="2023-11-17T00:00:00"/>
    <s v="WTCB/2023003872"/>
    <n v="48710.09"/>
    <n v="48710.09"/>
    <m/>
    <s v="Q3 2023"/>
    <x v="3"/>
    <x v="1"/>
  </r>
  <r>
    <x v="20"/>
    <x v="9"/>
    <x v="11"/>
    <x v="12"/>
    <n v="614"/>
    <d v="2023-11-17T00:00:00"/>
    <s v="WTCB/2023003873"/>
    <n v="53526.86"/>
    <n v="53526.86"/>
    <m/>
    <s v="Q3 2023"/>
    <x v="3"/>
    <x v="1"/>
  </r>
  <r>
    <x v="20"/>
    <x v="9"/>
    <x v="11"/>
    <x v="13"/>
    <n v="613"/>
    <d v="2023-11-18T00:00:00"/>
    <s v="WTCB/2023003731"/>
    <n v="4595.49"/>
    <n v="4595.49"/>
    <m/>
    <s v="Q3 2023"/>
    <x v="3"/>
    <x v="1"/>
  </r>
  <r>
    <x v="20"/>
    <x v="9"/>
    <x v="11"/>
    <x v="13"/>
    <n v="614"/>
    <d v="2023-11-18T00:00:00"/>
    <s v="WTCB/2023003732"/>
    <n v="4860.45"/>
    <n v="4860.45"/>
    <m/>
    <s v="Q3 2023"/>
    <x v="3"/>
    <x v="1"/>
  </r>
  <r>
    <x v="20"/>
    <x v="9"/>
    <x v="29"/>
    <x v="19"/>
    <n v="613"/>
    <d v="2023-10-03T00:00:00"/>
    <s v="P2324/117477"/>
    <n v="65555"/>
    <n v="65555"/>
    <m/>
    <s v="Q3 2023"/>
    <x v="3"/>
    <x v="1"/>
  </r>
  <r>
    <x v="20"/>
    <x v="9"/>
    <x v="29"/>
    <x v="4"/>
    <n v="613"/>
    <s v="31-10-2023"/>
    <n v="208"/>
    <n v="11105"/>
    <n v="11105"/>
    <m/>
    <s v="Q3 2023"/>
    <x v="3"/>
    <x v="1"/>
  </r>
  <r>
    <x v="20"/>
    <x v="9"/>
    <x v="29"/>
    <x v="19"/>
    <n v="614"/>
    <d v="2023-10-01T00:00:00"/>
    <s v="D-2023-24-07"/>
    <n v="131043"/>
    <n v="131043"/>
    <m/>
    <s v="Q3 2023"/>
    <x v="3"/>
    <x v="1"/>
  </r>
  <r>
    <x v="20"/>
    <x v="9"/>
    <x v="29"/>
    <x v="4"/>
    <n v="613"/>
    <s v="31-10-2023"/>
    <s v="2023/24-270"/>
    <n v="24315"/>
    <n v="24315"/>
    <m/>
    <s v="Q3 2023"/>
    <x v="3"/>
    <x v="1"/>
  </r>
  <r>
    <x v="20"/>
    <x v="9"/>
    <x v="29"/>
    <x v="20"/>
    <n v="613"/>
    <s v="27-10-2023"/>
    <n v="709"/>
    <n v="2700"/>
    <n v="2700"/>
    <m/>
    <s v="Q3 2023"/>
    <x v="3"/>
    <x v="1"/>
  </r>
  <r>
    <x v="20"/>
    <x v="9"/>
    <x v="29"/>
    <x v="5"/>
    <n v="613"/>
    <s v="27-10-2023"/>
    <n v="708"/>
    <n v="21753.919999999998"/>
    <n v="21888.639999999999"/>
    <m/>
    <s v="Q3 2023"/>
    <x v="3"/>
    <x v="1"/>
  </r>
  <r>
    <x v="20"/>
    <x v="9"/>
    <x v="5"/>
    <x v="7"/>
    <n v="613"/>
    <s v="31-10-2023"/>
    <n v="1537"/>
    <n v="4025"/>
    <n v="4025"/>
    <m/>
    <s v="Q3 2023"/>
    <x v="3"/>
    <x v="1"/>
  </r>
  <r>
    <x v="20"/>
    <x v="10"/>
    <x v="7"/>
    <x v="9"/>
    <n v="312"/>
    <d v="2023-11-03T00:00:00"/>
    <s v="BM2427I012051779"/>
    <n v="57008.86"/>
    <n v="57008.86"/>
    <m/>
    <s v="Q3 2023"/>
    <x v="3"/>
    <x v="1"/>
  </r>
  <r>
    <x v="20"/>
    <x v="10"/>
    <x v="29"/>
    <x v="14"/>
    <n v="312"/>
    <d v="2023-10-19T00:00:00"/>
    <s v="SBOB-322494"/>
    <n v="31242.18"/>
    <n v="31242.18"/>
    <s v="NEW LED Purchase"/>
    <s v="Q3 2023"/>
    <x v="3"/>
    <x v="1"/>
  </r>
  <r>
    <x v="20"/>
    <x v="10"/>
    <x v="29"/>
    <x v="14"/>
    <n v="312"/>
    <d v="2023-10-19T00:00:00"/>
    <s v="SBOB-322495"/>
    <n v="31242.18"/>
    <n v="31242.18"/>
    <s v="NEW LED Purchase"/>
    <s v="Q3 2023"/>
    <x v="3"/>
    <x v="1"/>
  </r>
  <r>
    <x v="20"/>
    <x v="10"/>
    <x v="29"/>
    <x v="14"/>
    <n v="312"/>
    <d v="2023-10-19T00:00:00"/>
    <s v="SBOB-322496"/>
    <n v="31242.18"/>
    <n v="31242.18"/>
    <s v="NEW LED Purchase"/>
    <s v="Q3 2023"/>
    <x v="3"/>
    <x v="1"/>
  </r>
  <r>
    <x v="20"/>
    <x v="10"/>
    <x v="29"/>
    <x v="19"/>
    <n v="313"/>
    <d v="2023-10-01T00:00:00"/>
    <s v="07/2023-2024"/>
    <n v="521192"/>
    <n v="521192"/>
    <m/>
    <s v="Q3 2023"/>
    <x v="3"/>
    <x v="1"/>
  </r>
  <r>
    <x v="20"/>
    <x v="10"/>
    <x v="29"/>
    <x v="19"/>
    <n v="316"/>
    <d v="2023-10-01T00:00:00"/>
    <s v="GST /23-24"/>
    <n v="20449"/>
    <n v="20449"/>
    <m/>
    <s v="Q3 2023"/>
    <x v="3"/>
    <x v="1"/>
  </r>
  <r>
    <x v="20"/>
    <x v="10"/>
    <x v="29"/>
    <x v="19"/>
    <n v="311"/>
    <d v="2023-10-03T00:00:00"/>
    <s v="IN2301000181"/>
    <n v="592183"/>
    <n v="592183"/>
    <m/>
    <s v="Q3 2023"/>
    <x v="3"/>
    <x v="1"/>
  </r>
  <r>
    <x v="20"/>
    <x v="10"/>
    <x v="29"/>
    <x v="19"/>
    <n v="312"/>
    <d v="2023-10-03T00:00:00"/>
    <s v="IN2301000182"/>
    <n v="383159"/>
    <n v="383159"/>
    <m/>
    <s v="Q3 2023"/>
    <x v="3"/>
    <x v="1"/>
  </r>
  <r>
    <x v="20"/>
    <x v="10"/>
    <x v="29"/>
    <x v="19"/>
    <n v="314"/>
    <d v="2023-10-01T00:00:00"/>
    <s v="BRB-Rental-07"/>
    <n v="148560"/>
    <n v="148560"/>
    <m/>
    <s v="Q3 2023"/>
    <x v="3"/>
    <x v="1"/>
  </r>
  <r>
    <x v="20"/>
    <x v="10"/>
    <x v="12"/>
    <x v="10"/>
    <n v="312"/>
    <s v="31-10-2023"/>
    <s v="GSF/23-24/168"/>
    <n v="191143.66"/>
    <n v="191143.66"/>
    <m/>
    <s v="Q3 2023"/>
    <x v="3"/>
    <x v="1"/>
  </r>
  <r>
    <x v="20"/>
    <x v="10"/>
    <x v="29"/>
    <x v="29"/>
    <n v="312"/>
    <d v="2023-10-17T00:00:00"/>
    <s v="GNR/23-24/5693"/>
    <n v="7125"/>
    <n v="7125"/>
    <s v="Wireless Mouse Purchase"/>
    <s v="Q3 2023"/>
    <x v="3"/>
    <x v="1"/>
  </r>
  <r>
    <x v="20"/>
    <x v="10"/>
    <x v="29"/>
    <x v="19"/>
    <n v="310"/>
    <d v="2023-10-01T00:00:00"/>
    <s v="GK-Rental -07"/>
    <n v="71449"/>
    <n v="71449"/>
    <m/>
    <s v="Q3 2023"/>
    <x v="3"/>
    <x v="1"/>
  </r>
  <r>
    <x v="20"/>
    <x v="10"/>
    <x v="29"/>
    <x v="16"/>
    <n v="310"/>
    <d v="2023-10-01T00:00:00"/>
    <s v="GK-CAM-07"/>
    <n v="17308"/>
    <n v="17308"/>
    <m/>
    <s v="Q3 2023"/>
    <x v="3"/>
    <x v="1"/>
  </r>
  <r>
    <x v="20"/>
    <x v="10"/>
    <x v="29"/>
    <x v="19"/>
    <n v="310"/>
    <d v="2023-10-01T00:00:00"/>
    <s v="HK-Rental-07"/>
    <n v="71449"/>
    <n v="71449"/>
    <m/>
    <s v="Q3 2023"/>
    <x v="3"/>
    <x v="1"/>
  </r>
  <r>
    <x v="20"/>
    <x v="10"/>
    <x v="29"/>
    <x v="14"/>
    <n v="312"/>
    <d v="2023-10-28T00:00:00"/>
    <s v="IFFS/C-180"/>
    <n v="3450"/>
    <n v="3450"/>
    <s v="Fire Extinguisher Refilling"/>
    <s v="Q3 2023"/>
    <x v="3"/>
    <x v="1"/>
  </r>
  <r>
    <x v="20"/>
    <x v="10"/>
    <x v="29"/>
    <x v="1"/>
    <n v="312"/>
    <d v="2023-10-12T00:00:00"/>
    <s v="IS/356"/>
    <n v="2150"/>
    <n v="2150"/>
    <m/>
    <s v="Q3 2023"/>
    <x v="3"/>
    <x v="1"/>
  </r>
  <r>
    <x v="20"/>
    <x v="10"/>
    <x v="0"/>
    <x v="0"/>
    <n v="312"/>
    <s v="31-10-2023"/>
    <s v="KRL/23-24/72"/>
    <n v="34775.5"/>
    <n v="34775.5"/>
    <m/>
    <s v="Q3 2023"/>
    <x v="3"/>
    <x v="1"/>
  </r>
  <r>
    <x v="20"/>
    <x v="10"/>
    <x v="0"/>
    <x v="0"/>
    <n v="312"/>
    <s v="31-10-2023"/>
    <s v="KRL/23-24/78"/>
    <n v="489825"/>
    <n v="489825"/>
    <m/>
    <s v="Q3 2023"/>
    <x v="3"/>
    <x v="1"/>
  </r>
  <r>
    <x v="20"/>
    <x v="10"/>
    <x v="1"/>
    <x v="2"/>
    <n v="312"/>
    <s v="24-10-2023"/>
    <s v="MS/0468/23-24"/>
    <n v="52351"/>
    <n v="49820"/>
    <m/>
    <s v="Q3 2023"/>
    <x v="3"/>
    <x v="1"/>
  </r>
  <r>
    <x v="20"/>
    <x v="10"/>
    <x v="1"/>
    <x v="1"/>
    <n v="312"/>
    <d v="2023-10-28T00:00:00"/>
    <s v="MS/0479/23-24"/>
    <n v="7040"/>
    <n v="7040"/>
    <s v="Soft Board Purchase"/>
    <s v="Q3 2023"/>
    <x v="3"/>
    <x v="1"/>
  </r>
  <r>
    <x v="20"/>
    <x v="10"/>
    <x v="1"/>
    <x v="1"/>
    <n v="312"/>
    <s v="24-10-2023"/>
    <s v="MS/0470/23-24"/>
    <n v="1140"/>
    <n v="1140"/>
    <m/>
    <s v="Q3 2023"/>
    <x v="3"/>
    <x v="1"/>
  </r>
  <r>
    <x v="20"/>
    <x v="10"/>
    <x v="1"/>
    <x v="1"/>
    <n v="312"/>
    <s v="24-10-2023"/>
    <s v="MS/0469/23-24"/>
    <n v="24990"/>
    <n v="25932.9"/>
    <m/>
    <s v="Q3 2023"/>
    <x v="3"/>
    <x v="1"/>
  </r>
  <r>
    <x v="20"/>
    <x v="10"/>
    <x v="9"/>
    <x v="11"/>
    <n v="312"/>
    <s v="31-10-2023"/>
    <s v="MFMS/548/23-24"/>
    <n v="291328.73"/>
    <n v="291328.73"/>
    <m/>
    <s v="Q3 2023"/>
    <x v="3"/>
    <x v="1"/>
  </r>
  <r>
    <x v="20"/>
    <x v="10"/>
    <x v="29"/>
    <x v="19"/>
    <n v="316"/>
    <d v="2023-10-01T00:00:00"/>
    <s v="23/24-08"/>
    <n v="30674"/>
    <n v="30674"/>
    <m/>
    <s v="Q3 2023"/>
    <x v="3"/>
    <x v="1"/>
  </r>
  <r>
    <x v="20"/>
    <x v="10"/>
    <x v="29"/>
    <x v="19"/>
    <n v="316"/>
    <d v="2023-10-13T00:00:00"/>
    <s v="159/2023-24"/>
    <n v="53678"/>
    <n v="53678"/>
    <m/>
    <s v="Q3 2023"/>
    <x v="3"/>
    <x v="1"/>
  </r>
  <r>
    <x v="20"/>
    <x v="10"/>
    <x v="29"/>
    <x v="19"/>
    <n v="316"/>
    <d v="2023-10-13T00:00:00"/>
    <s v="001/2023-24"/>
    <n v="53678"/>
    <n v="53678"/>
    <m/>
    <s v="Q3 2023"/>
    <x v="3"/>
    <x v="1"/>
  </r>
  <r>
    <x v="20"/>
    <x v="10"/>
    <x v="29"/>
    <x v="29"/>
    <n v="613"/>
    <d v="2023-10-27T00:00:00"/>
    <s v="OCT-23-07-01"/>
    <n v="4160"/>
    <n v="4160"/>
    <s v="Mr. Imran Sir  Mumbai Airport to Pune Drop"/>
    <s v="Q3 2023"/>
    <x v="3"/>
    <x v="1"/>
  </r>
  <r>
    <x v="20"/>
    <x v="10"/>
    <x v="29"/>
    <x v="10"/>
    <n v="312"/>
    <s v="31-10-2023"/>
    <s v="OOPL/2023-24/505"/>
    <n v="318437.89"/>
    <n v="318437.89"/>
    <m/>
    <s v="Q3 2023"/>
    <x v="3"/>
    <x v="1"/>
  </r>
  <r>
    <x v="20"/>
    <x v="10"/>
    <x v="2"/>
    <x v="3"/>
    <n v="312"/>
    <d v="2023-10-31T00:00:00"/>
    <n v="7"/>
    <n v="49849"/>
    <n v="49849"/>
    <s v="ONDIRECT Petty Cash Expenses"/>
    <s v="Q3 2023"/>
    <x v="3"/>
    <x v="1"/>
  </r>
  <r>
    <x v="20"/>
    <x v="10"/>
    <x v="10"/>
    <x v="1"/>
    <n v="312"/>
    <d v="2023-10-11T00:00:00"/>
    <s v="PSPLJ/3523/23-24"/>
    <n v="240"/>
    <n v="240"/>
    <s v="A3 Size Banner Printing"/>
    <s v="Q3 2023"/>
    <x v="3"/>
    <x v="1"/>
  </r>
  <r>
    <x v="20"/>
    <x v="10"/>
    <x v="10"/>
    <x v="1"/>
    <n v="312"/>
    <d v="2023-10-13T00:00:00"/>
    <s v="PSPLJ/3580/23-24"/>
    <n v="150"/>
    <n v="150"/>
    <s v="A3 Size Banner Printing"/>
    <s v="Q3 2023"/>
    <x v="3"/>
    <x v="1"/>
  </r>
  <r>
    <x v="20"/>
    <x v="10"/>
    <x v="10"/>
    <x v="1"/>
    <n v="312"/>
    <d v="2023-10-18T00:00:00"/>
    <s v="PSPLJ/3677/23-24"/>
    <n v="900"/>
    <n v="900"/>
    <s v="A1 &amp; A2 Size Sample Printin"/>
    <s v="Q3 2023"/>
    <x v="3"/>
    <x v="1"/>
  </r>
  <r>
    <x v="20"/>
    <x v="10"/>
    <x v="10"/>
    <x v="1"/>
    <n v="312"/>
    <d v="2023-10-26T00:00:00"/>
    <s v="PSPLJ/3820/23-24"/>
    <n v="1800"/>
    <n v="1800"/>
    <s v="A2 Size Digital Printing"/>
    <s v="Q3 2023"/>
    <x v="3"/>
    <x v="1"/>
  </r>
  <r>
    <x v="20"/>
    <x v="10"/>
    <x v="10"/>
    <x v="1"/>
    <n v="312"/>
    <d v="2023-10-26T00:00:00"/>
    <s v="PSPLJ/3821/23-24"/>
    <n v="2500"/>
    <n v="2500"/>
    <s v="Letterhead Printing"/>
    <s v="Q3 2023"/>
    <x v="3"/>
    <x v="1"/>
  </r>
  <r>
    <x v="20"/>
    <x v="10"/>
    <x v="10"/>
    <x v="1"/>
    <n v="312"/>
    <d v="2023-10-26T00:00:00"/>
    <s v="PSPLJ/3826/23-24"/>
    <n v="570"/>
    <n v="570"/>
    <s v="Mobile Token Printing"/>
    <s v="Q3 2023"/>
    <x v="3"/>
    <x v="1"/>
  </r>
  <r>
    <x v="20"/>
    <x v="10"/>
    <x v="11"/>
    <x v="16"/>
    <n v="311"/>
    <d v="2023-10-03T00:00:00"/>
    <s v="WTCB/2023003036"/>
    <n v="48868.75"/>
    <n v="48868.75"/>
    <m/>
    <s v="Q3 2023"/>
    <x v="3"/>
    <x v="1"/>
  </r>
  <r>
    <x v="20"/>
    <x v="10"/>
    <x v="11"/>
    <x v="16"/>
    <n v="312"/>
    <d v="2023-10-03T00:00:00"/>
    <s v="WTCB/2023003037"/>
    <n v="31622.5"/>
    <n v="31622.5"/>
    <m/>
    <s v="Q3 2023"/>
    <x v="3"/>
    <x v="1"/>
  </r>
  <r>
    <x v="20"/>
    <x v="10"/>
    <x v="11"/>
    <x v="16"/>
    <n v="314"/>
    <d v="2023-10-03T00:00:00"/>
    <s v="WTCB/2023003039"/>
    <n v="16248.75"/>
    <n v="16248.75"/>
    <m/>
    <s v="Q3 2023"/>
    <x v="3"/>
    <x v="1"/>
  </r>
  <r>
    <x v="20"/>
    <x v="10"/>
    <x v="11"/>
    <x v="16"/>
    <n v="315"/>
    <d v="2023-10-03T00:00:00"/>
    <s v="WTCB/2023003040"/>
    <n v="17351.25"/>
    <n v="17351.25"/>
    <m/>
    <s v="Q3 2023"/>
    <x v="3"/>
    <x v="1"/>
  </r>
  <r>
    <x v="20"/>
    <x v="10"/>
    <x v="11"/>
    <x v="16"/>
    <n v="316"/>
    <d v="2023-10-03T00:00:00"/>
    <s v="WTCB/2023003041"/>
    <n v="17333.75"/>
    <n v="17333.75"/>
    <m/>
    <s v="Q3 2023"/>
    <x v="3"/>
    <x v="1"/>
  </r>
  <r>
    <x v="20"/>
    <x v="10"/>
    <x v="11"/>
    <x v="12"/>
    <n v="309"/>
    <d v="2023-11-17T00:00:00"/>
    <s v="WTCB/2023003828"/>
    <n v="117060.92"/>
    <n v="117060.92"/>
    <m/>
    <s v="Q3 2023"/>
    <x v="3"/>
    <x v="1"/>
  </r>
  <r>
    <x v="20"/>
    <x v="10"/>
    <x v="11"/>
    <x v="12"/>
    <n v="311"/>
    <d v="2023-11-17T00:00:00"/>
    <s v="WTCB/2023003829"/>
    <n v="128016.98"/>
    <n v="128016.98"/>
    <m/>
    <s v="Q3 2023"/>
    <x v="3"/>
    <x v="1"/>
  </r>
  <r>
    <x v="20"/>
    <x v="10"/>
    <x v="11"/>
    <x v="12"/>
    <n v="312"/>
    <d v="2023-11-17T00:00:00"/>
    <s v="WTCB/2023003830"/>
    <n v="154124.95000000001"/>
    <n v="154124.95000000001"/>
    <m/>
    <s v="Q3 2023"/>
    <x v="3"/>
    <x v="1"/>
  </r>
  <r>
    <x v="20"/>
    <x v="10"/>
    <x v="11"/>
    <x v="12"/>
    <n v="313"/>
    <d v="2023-11-17T00:00:00"/>
    <s v="WTCB/2023003831"/>
    <n v="143195.31"/>
    <n v="143195.31"/>
    <m/>
    <s v="Q3 2023"/>
    <x v="3"/>
    <x v="1"/>
  </r>
  <r>
    <x v="20"/>
    <x v="10"/>
    <x v="11"/>
    <x v="12"/>
    <n v="314"/>
    <d v="2023-11-17T00:00:00"/>
    <s v="WTCB/2023003832"/>
    <n v="27113.439999999999"/>
    <n v="27113.439999999999"/>
    <m/>
    <s v="Q3 2023"/>
    <x v="3"/>
    <x v="1"/>
  </r>
  <r>
    <x v="20"/>
    <x v="10"/>
    <x v="11"/>
    <x v="12"/>
    <n v="315"/>
    <d v="2023-11-17T00:00:00"/>
    <s v="WTCB/2023003833"/>
    <n v="33828.92"/>
    <n v="33828.92"/>
    <m/>
    <s v="Q3 2023"/>
    <x v="3"/>
    <x v="1"/>
  </r>
  <r>
    <x v="20"/>
    <x v="10"/>
    <x v="11"/>
    <x v="12"/>
    <n v="316"/>
    <d v="2023-11-17T00:00:00"/>
    <s v="WTCB/2023003834"/>
    <n v="171.49"/>
    <n v="171.49"/>
    <m/>
    <s v="Q3 2023"/>
    <x v="3"/>
    <x v="1"/>
  </r>
  <r>
    <x v="20"/>
    <x v="10"/>
    <x v="11"/>
    <x v="13"/>
    <n v="309"/>
    <d v="2023-11-18T00:00:00"/>
    <s v="WTCB/2023003687"/>
    <n v="10275.75"/>
    <n v="10275.75"/>
    <m/>
    <s v="Q3 2023"/>
    <x v="3"/>
    <x v="1"/>
  </r>
  <r>
    <x v="20"/>
    <x v="10"/>
    <x v="11"/>
    <x v="13"/>
    <n v="311"/>
    <d v="2023-11-18T00:00:00"/>
    <s v="WTCB/2023003688"/>
    <n v="10407.5"/>
    <n v="10407.5"/>
    <m/>
    <s v="Q3 2023"/>
    <x v="3"/>
    <x v="1"/>
  </r>
  <r>
    <x v="20"/>
    <x v="10"/>
    <x v="11"/>
    <x v="13"/>
    <n v="312"/>
    <d v="2023-11-18T00:00:00"/>
    <s v="WTCB/2023003689"/>
    <n v="11655.5"/>
    <n v="11655.5"/>
    <m/>
    <s v="Q3 2023"/>
    <x v="3"/>
    <x v="1"/>
  </r>
  <r>
    <x v="20"/>
    <x v="10"/>
    <x v="11"/>
    <x v="13"/>
    <n v="313"/>
    <d v="2023-11-18T00:00:00"/>
    <s v="WTCB/2023003690"/>
    <n v="11011.9"/>
    <n v="11011.9"/>
    <m/>
    <s v="Q3 2023"/>
    <x v="3"/>
    <x v="1"/>
  </r>
  <r>
    <x v="20"/>
    <x v="10"/>
    <x v="11"/>
    <x v="13"/>
    <n v="314"/>
    <d v="2023-11-18T00:00:00"/>
    <s v="WTCB/2023003691"/>
    <n v="1779.36"/>
    <n v="1779.36"/>
    <m/>
    <s v="Q3 2023"/>
    <x v="3"/>
    <x v="1"/>
  </r>
  <r>
    <x v="20"/>
    <x v="10"/>
    <x v="11"/>
    <x v="13"/>
    <n v="315"/>
    <d v="2023-11-18T00:00:00"/>
    <s v="WTCB/2023003692"/>
    <n v="2618.06"/>
    <n v="2618.06"/>
    <m/>
    <s v="Q3 2023"/>
    <x v="3"/>
    <x v="1"/>
  </r>
  <r>
    <x v="20"/>
    <x v="10"/>
    <x v="11"/>
    <x v="13"/>
    <n v="316"/>
    <d v="2023-11-18T00:00:00"/>
    <s v="WTCB/2023003693"/>
    <n v="0.45"/>
    <n v="0.45"/>
    <m/>
    <s v="Q3 2023"/>
    <x v="3"/>
    <x v="1"/>
  </r>
  <r>
    <x v="20"/>
    <x v="10"/>
    <x v="29"/>
    <x v="22"/>
    <n v="309"/>
    <d v="2023-10-03T00:00:00"/>
    <s v="SBER/23-24/21"/>
    <n v="208126.45"/>
    <n v="208126.45"/>
    <m/>
    <s v="Q3 2023"/>
    <x v="3"/>
    <x v="1"/>
  </r>
  <r>
    <x v="20"/>
    <x v="10"/>
    <x v="29"/>
    <x v="4"/>
    <n v="312"/>
    <s v="31-10-2023"/>
    <n v="211"/>
    <n v="214635"/>
    <n v="214635"/>
    <m/>
    <s v="Q3 2023"/>
    <x v="3"/>
    <x v="1"/>
  </r>
  <r>
    <x v="20"/>
    <x v="10"/>
    <x v="29"/>
    <x v="4"/>
    <n v="312"/>
    <s v="31-10-2023"/>
    <s v="2023/24-273"/>
    <n v="498120"/>
    <n v="498120"/>
    <m/>
    <s v="Q3 2023"/>
    <x v="3"/>
    <x v="1"/>
  </r>
  <r>
    <x v="20"/>
    <x v="10"/>
    <x v="5"/>
    <x v="7"/>
    <n v="312"/>
    <s v="31-10-2023"/>
    <n v="1533"/>
    <n v="42735"/>
    <n v="42735"/>
    <m/>
    <s v="Q3 2023"/>
    <x v="3"/>
    <x v="1"/>
  </r>
  <r>
    <x v="20"/>
    <x v="10"/>
    <x v="29"/>
    <x v="14"/>
    <n v="312"/>
    <d v="2023-10-01T00:00:00"/>
    <n v="1015"/>
    <n v="10500"/>
    <n v="10500"/>
    <s v="All Office Glass Door Mainteance"/>
    <s v="Q3 2023"/>
    <x v="3"/>
    <x v="1"/>
  </r>
  <r>
    <x v="20"/>
    <x v="10"/>
    <x v="29"/>
    <x v="5"/>
    <n v="312"/>
    <s v="30-10-2023"/>
    <s v="01642/23-24"/>
    <n v="43200"/>
    <n v="48640"/>
    <m/>
    <s v="Q3 2023"/>
    <x v="3"/>
    <x v="1"/>
  </r>
  <r>
    <x v="20"/>
    <x v="11"/>
    <x v="8"/>
    <x v="10"/>
    <n v="719"/>
    <s v="31-10-2023"/>
    <s v="GSF/23-24/164"/>
    <n v="39396.019999999997"/>
    <n v="39396.019999999997"/>
    <m/>
    <s v="Q3 2023"/>
    <x v="3"/>
    <x v="1"/>
  </r>
  <r>
    <x v="20"/>
    <x v="11"/>
    <x v="0"/>
    <x v="0"/>
    <n v="719"/>
    <s v="31-10-2023"/>
    <s v="KRL/23-24/74"/>
    <n v="11495"/>
    <n v="11495"/>
    <m/>
    <s v="Q3 2023"/>
    <x v="3"/>
    <x v="1"/>
  </r>
  <r>
    <x v="20"/>
    <x v="11"/>
    <x v="9"/>
    <x v="11"/>
    <n v="719"/>
    <s v="31-10-2023"/>
    <s v="MFMS/552/23-24"/>
    <n v="39222.980000000003"/>
    <n v="39222.980000000003"/>
    <m/>
    <s v="Q3 2023"/>
    <x v="3"/>
    <x v="1"/>
  </r>
  <r>
    <x v="20"/>
    <x v="11"/>
    <x v="29"/>
    <x v="10"/>
    <n v="719"/>
    <s v="31-10-2023"/>
    <s v="OOPL/2023-24/508"/>
    <n v="79055.350000000006"/>
    <n v="79055.350000000006"/>
    <m/>
    <s v="Q3 2023"/>
    <x v="3"/>
    <x v="1"/>
  </r>
  <r>
    <x v="20"/>
    <x v="11"/>
    <x v="22"/>
    <x v="3"/>
    <n v="719"/>
    <d v="2023-10-31T00:00:00"/>
    <n v="7"/>
    <n v="0"/>
    <n v="0"/>
    <s v="ODM (I) PVT LTD Petty Cash Expenses"/>
    <s v="Q3 2023"/>
    <x v="3"/>
    <x v="1"/>
  </r>
  <r>
    <x v="20"/>
    <x v="11"/>
    <x v="11"/>
    <x v="16"/>
    <n v="719"/>
    <d v="2023-10-03T00:00:00"/>
    <s v="WTCB/2023003123"/>
    <n v="16249"/>
    <n v="16249"/>
    <m/>
    <s v="Q3 2023"/>
    <x v="3"/>
    <x v="1"/>
  </r>
  <r>
    <x v="20"/>
    <x v="11"/>
    <x v="11"/>
    <x v="12"/>
    <n v="719"/>
    <d v="2023-11-17T00:00:00"/>
    <s v="WTCB/2023003893"/>
    <n v="69785.98"/>
    <n v="69785.98"/>
    <m/>
    <s v="Q3 2023"/>
    <x v="3"/>
    <x v="1"/>
  </r>
  <r>
    <x v="20"/>
    <x v="11"/>
    <x v="11"/>
    <x v="13"/>
    <n v="719"/>
    <d v="2023-11-18T00:00:00"/>
    <s v="WTCB/2023003752"/>
    <n v="4925.4399999999996"/>
    <n v="4925.4399999999996"/>
    <m/>
    <s v="Q3 2023"/>
    <x v="3"/>
    <x v="1"/>
  </r>
  <r>
    <x v="20"/>
    <x v="11"/>
    <x v="11"/>
    <x v="12"/>
    <n v="719"/>
    <d v="2023-12-14T00:00:00"/>
    <s v="WTCB/2023004379"/>
    <n v="63061.24"/>
    <n v="63061.24"/>
    <m/>
    <s v="Q3 2023"/>
    <x v="3"/>
    <x v="1"/>
  </r>
  <r>
    <x v="20"/>
    <x v="11"/>
    <x v="11"/>
    <x v="13"/>
    <n v="719"/>
    <d v="2023-12-14T00:00:00"/>
    <s v="WTCB/2023004237"/>
    <n v="2268.0500000000002"/>
    <n v="2268.0500000000002"/>
    <m/>
    <s v="Q3 2023"/>
    <x v="3"/>
    <x v="1"/>
  </r>
  <r>
    <x v="20"/>
    <x v="11"/>
    <x v="29"/>
    <x v="4"/>
    <n v="719"/>
    <s v="31-10-2023"/>
    <n v="210"/>
    <n v="7355"/>
    <n v="7355"/>
    <m/>
    <s v="Q3 2023"/>
    <x v="3"/>
    <x v="1"/>
  </r>
  <r>
    <x v="20"/>
    <x v="11"/>
    <x v="25"/>
    <x v="14"/>
    <n v="719"/>
    <d v="2023-10-04T00:00:00"/>
    <s v="SPL2324OM359"/>
    <n v="6200"/>
    <n v="6200"/>
    <s v="AC Water leakage Pump Changes Work "/>
    <s v="Q3 2023"/>
    <x v="3"/>
    <x v="1"/>
  </r>
  <r>
    <x v="20"/>
    <x v="11"/>
    <x v="29"/>
    <x v="4"/>
    <n v="719"/>
    <s v="31-10-2023"/>
    <s v="2023/24-272"/>
    <n v="16080"/>
    <n v="16080"/>
    <m/>
    <s v="Q3 2023"/>
    <x v="3"/>
    <x v="1"/>
  </r>
  <r>
    <x v="20"/>
    <x v="11"/>
    <x v="5"/>
    <x v="7"/>
    <n v="719"/>
    <s v="31-10-2023"/>
    <n v="1534"/>
    <n v="3290"/>
    <n v="3290"/>
    <m/>
    <s v="Q3 2023"/>
    <x v="3"/>
    <x v="1"/>
  </r>
  <r>
    <x v="20"/>
    <x v="11"/>
    <x v="29"/>
    <x v="19"/>
    <n v="719"/>
    <d v="2023-10-01T00:00:00"/>
    <s v="TSG-Rental-07"/>
    <n v="130000"/>
    <n v="130000"/>
    <m/>
    <s v="Q3 2023"/>
    <x v="3"/>
    <x v="1"/>
  </r>
  <r>
    <x v="20"/>
    <x v="12"/>
    <x v="29"/>
    <x v="19"/>
    <n v="319"/>
    <d v="2023-10-03T00:00:00"/>
    <s v="O-16/23-24"/>
    <n v="148560"/>
    <n v="148560"/>
    <m/>
    <s v="Q3 2023"/>
    <x v="3"/>
    <x v="1"/>
  </r>
  <r>
    <x v="20"/>
    <x v="12"/>
    <x v="7"/>
    <x v="9"/>
    <n v="312"/>
    <d v="2023-11-09T00:00:00"/>
    <s v="BM2427I012474813"/>
    <n v="5764.3"/>
    <n v="5764.3"/>
    <m/>
    <s v="Q3 2023"/>
    <x v="3"/>
    <x v="1"/>
  </r>
  <r>
    <x v="20"/>
    <x v="12"/>
    <x v="12"/>
    <x v="10"/>
    <n v="319"/>
    <s v="31-10-2023"/>
    <s v="GSF/23-24/166"/>
    <n v="106427.1"/>
    <n v="106427.1"/>
    <m/>
    <s v="Q3 2023"/>
    <x v="3"/>
    <x v="1"/>
  </r>
  <r>
    <x v="20"/>
    <x v="12"/>
    <x v="0"/>
    <x v="0"/>
    <n v="319"/>
    <s v="31-10-2023"/>
    <s v="KRL/23-24/77"/>
    <n v="106400"/>
    <n v="106400"/>
    <m/>
    <s v="Q3 2023"/>
    <x v="3"/>
    <x v="1"/>
  </r>
  <r>
    <x v="20"/>
    <x v="12"/>
    <x v="0"/>
    <x v="0"/>
    <n v="319"/>
    <s v="31-10-2023"/>
    <s v="KRL/23-24/71"/>
    <n v="3304"/>
    <n v="3304"/>
    <m/>
    <s v="Q3 2023"/>
    <x v="3"/>
    <x v="1"/>
  </r>
  <r>
    <x v="20"/>
    <x v="12"/>
    <x v="0"/>
    <x v="0"/>
    <n v="319"/>
    <s v="31-10-2023"/>
    <s v="KRL/23-24/70"/>
    <n v="6436"/>
    <n v="6436"/>
    <m/>
    <s v="Q3 2023"/>
    <x v="3"/>
    <x v="1"/>
  </r>
  <r>
    <x v="20"/>
    <x v="12"/>
    <x v="29"/>
    <x v="26"/>
    <n v="319"/>
    <d v="2023-10-23T00:00:00"/>
    <s v="000002193737972'"/>
    <n v="1140"/>
    <n v="1140"/>
    <s v="MSEB Lodha Belmondo"/>
    <s v="Q3 2023"/>
    <x v="3"/>
    <x v="1"/>
  </r>
  <r>
    <x v="20"/>
    <x v="12"/>
    <x v="29"/>
    <x v="29"/>
    <n v="319"/>
    <d v="2023-11-04T00:00:00"/>
    <s v="WMHR24002388856'"/>
    <n v="1108"/>
    <n v="1108"/>
    <s v="Lodha Belmondo WIFI"/>
    <s v="Q3 2023"/>
    <x v="3"/>
    <x v="1"/>
  </r>
  <r>
    <x v="20"/>
    <x v="12"/>
    <x v="1"/>
    <x v="1"/>
    <n v="319"/>
    <d v="2023-10-05T00:00:00"/>
    <s v="MS/0439/23-24"/>
    <n v="26043"/>
    <n v="26043"/>
    <s v="Pending Bill -2020"/>
    <s v="Q3 2023"/>
    <x v="3"/>
    <x v="1"/>
  </r>
  <r>
    <x v="20"/>
    <x v="12"/>
    <x v="1"/>
    <x v="1"/>
    <n v="319"/>
    <s v="24-10-2023"/>
    <s v="MS/0473/23-24"/>
    <n v="3085"/>
    <n v="3085"/>
    <s v="Lanyard Printing"/>
    <s v="Q3 2023"/>
    <x v="3"/>
    <x v="1"/>
  </r>
  <r>
    <x v="20"/>
    <x v="12"/>
    <x v="30"/>
    <x v="26"/>
    <n v="319"/>
    <d v="2023-10-19T00:00:00"/>
    <s v="000002189182959'"/>
    <n v="590"/>
    <n v="590"/>
    <s v="MSEB Marvel Sangria "/>
    <s v="Q3 2023"/>
    <x v="3"/>
    <x v="1"/>
  </r>
  <r>
    <x v="20"/>
    <x v="12"/>
    <x v="22"/>
    <x v="3"/>
    <n v="319"/>
    <d v="2023-10-31T00:00:00"/>
    <n v="7"/>
    <n v="740"/>
    <n v="740"/>
    <s v="XDBS Petty Cash Expenses"/>
    <s v="Q3 2023"/>
    <x v="3"/>
    <x v="1"/>
  </r>
  <r>
    <x v="20"/>
    <x v="12"/>
    <x v="10"/>
    <x v="1"/>
    <n v="319"/>
    <d v="2023-10-14T00:00:00"/>
    <s v="PSPLJ/3619/23-24"/>
    <n v="250"/>
    <n v="250"/>
    <s v="Letterhead Printing "/>
    <s v="Q3 2023"/>
    <x v="3"/>
    <x v="1"/>
  </r>
  <r>
    <x v="20"/>
    <x v="12"/>
    <x v="31"/>
    <x v="26"/>
    <n v="319"/>
    <d v="2023-10-19T00:00:00"/>
    <s v="000002188841802'"/>
    <n v="11530"/>
    <n v="11530"/>
    <s v="MSEB Platinum Square"/>
    <s v="Q3 2023"/>
    <x v="3"/>
    <x v="1"/>
  </r>
  <r>
    <x v="20"/>
    <x v="12"/>
    <x v="11"/>
    <x v="16"/>
    <n v="317"/>
    <d v="2023-10-03T00:00:00"/>
    <s v="WTCB/20230023042"/>
    <n v="17333.75"/>
    <n v="17333.75"/>
    <m/>
    <s v="Q3 2023"/>
    <x v="3"/>
    <x v="1"/>
  </r>
  <r>
    <x v="20"/>
    <x v="12"/>
    <x v="11"/>
    <x v="16"/>
    <n v="318"/>
    <d v="2023-10-03T00:00:00"/>
    <s v="WTCB/20230023043"/>
    <n v="17351.25"/>
    <n v="17351.25"/>
    <m/>
    <s v="Q3 2023"/>
    <x v="3"/>
    <x v="1"/>
  </r>
  <r>
    <x v="20"/>
    <x v="12"/>
    <x v="11"/>
    <x v="16"/>
    <n v="319"/>
    <d v="2023-10-03T00:00:00"/>
    <s v="WTCB/20230023044"/>
    <n v="16248.75"/>
    <n v="16248.75"/>
    <m/>
    <s v="Q3 2023"/>
    <x v="3"/>
    <x v="1"/>
  </r>
  <r>
    <x v="20"/>
    <x v="12"/>
    <x v="11"/>
    <x v="12"/>
    <n v="317"/>
    <d v="2023-11-17T00:00:00"/>
    <s v="WTCB/2023003535"/>
    <n v="115638.33"/>
    <n v="115638.33"/>
    <m/>
    <s v="Q3 2023"/>
    <x v="3"/>
    <x v="1"/>
  </r>
  <r>
    <x v="20"/>
    <x v="12"/>
    <x v="11"/>
    <x v="12"/>
    <n v="318"/>
    <d v="2023-11-17T00:00:00"/>
    <s v="WTCB/2023003536"/>
    <n v="113260.89"/>
    <n v="113260.89"/>
    <m/>
    <s v="Q3 2023"/>
    <x v="3"/>
    <x v="1"/>
  </r>
  <r>
    <x v="20"/>
    <x v="12"/>
    <x v="11"/>
    <x v="12"/>
    <n v="319"/>
    <d v="2023-11-17T00:00:00"/>
    <s v="WTCB/2023003537"/>
    <n v="121353.5"/>
    <n v="121353.5"/>
    <m/>
    <s v="Q3 2023"/>
    <x v="3"/>
    <x v="1"/>
  </r>
  <r>
    <x v="20"/>
    <x v="12"/>
    <x v="11"/>
    <x v="13"/>
    <n v="317"/>
    <d v="2023-11-18T00:00:00"/>
    <s v="WTCB/2023003694"/>
    <n v="8564.82"/>
    <n v="8564.82"/>
    <m/>
    <s v="Q3 2023"/>
    <x v="3"/>
    <x v="1"/>
  </r>
  <r>
    <x v="20"/>
    <x v="12"/>
    <x v="11"/>
    <x v="13"/>
    <n v="318"/>
    <d v="2023-11-18T00:00:00"/>
    <s v="WTCB/2023003695"/>
    <n v="9231.7000000000007"/>
    <n v="9231.7000000000007"/>
    <m/>
    <s v="Q3 2023"/>
    <x v="3"/>
    <x v="1"/>
  </r>
  <r>
    <x v="20"/>
    <x v="12"/>
    <x v="11"/>
    <x v="13"/>
    <n v="319"/>
    <d v="2023-11-18T00:00:00"/>
    <s v="WTCB/2023003696"/>
    <n v="9223.61"/>
    <n v="9223.61"/>
    <m/>
    <s v="Q3 2023"/>
    <x v="3"/>
    <x v="1"/>
  </r>
  <r>
    <x v="20"/>
    <x v="12"/>
    <x v="29"/>
    <x v="19"/>
    <n v="317"/>
    <d v="2023-10-01T00:00:00"/>
    <s v="PS-Rental-07"/>
    <n v="95088"/>
    <n v="95088"/>
    <m/>
    <s v="Q3 2023"/>
    <x v="3"/>
    <x v="1"/>
  </r>
  <r>
    <x v="20"/>
    <x v="12"/>
    <x v="29"/>
    <x v="11"/>
    <n v="319"/>
    <s v="31-10-2023"/>
    <s v="RMS-19-OCT-23"/>
    <n v="65000"/>
    <n v="65000"/>
    <m/>
    <s v="Q3 2023"/>
    <x v="3"/>
    <x v="1"/>
  </r>
  <r>
    <x v="20"/>
    <x v="12"/>
    <x v="29"/>
    <x v="19"/>
    <n v="317"/>
    <d v="2023-10-01T00:00:00"/>
    <s v="RS-Rental-07"/>
    <n v="63392"/>
    <n v="63392"/>
    <m/>
    <s v="Q3 2023"/>
    <x v="3"/>
    <x v="1"/>
  </r>
  <r>
    <x v="20"/>
    <x v="12"/>
    <x v="29"/>
    <x v="19"/>
    <n v="318"/>
    <d v="2023-10-03T00:00:00"/>
    <s v="R-35/23-24"/>
    <n v="158640"/>
    <n v="158640"/>
    <m/>
    <s v="Q3 2023"/>
    <x v="3"/>
    <x v="1"/>
  </r>
  <r>
    <x v="20"/>
    <x v="12"/>
    <x v="29"/>
    <x v="4"/>
    <n v="319"/>
    <s v="31-10-2023"/>
    <n v="215"/>
    <n v="74615"/>
    <n v="74615"/>
    <m/>
    <s v="Q3 2023"/>
    <x v="3"/>
    <x v="1"/>
  </r>
  <r>
    <x v="20"/>
    <x v="12"/>
    <x v="29"/>
    <x v="4"/>
    <n v="319"/>
    <s v="31-10-2023"/>
    <s v="2023/24-274"/>
    <n v="121955"/>
    <n v="121955"/>
    <m/>
    <s v="Q3 2023"/>
    <x v="3"/>
    <x v="1"/>
  </r>
  <r>
    <x v="20"/>
    <x v="12"/>
    <x v="29"/>
    <x v="9"/>
    <n v="319"/>
    <d v="2023-11-01T00:00:00"/>
    <n v="7"/>
    <n v="10951"/>
    <n v="10951"/>
    <m/>
    <s v="Q3 2023"/>
    <x v="3"/>
    <x v="1"/>
  </r>
  <r>
    <x v="20"/>
    <x v="12"/>
    <x v="29"/>
    <x v="27"/>
    <n v="319"/>
    <d v="2023-10-27T00:00:00"/>
    <n v="1257051"/>
    <n v="337"/>
    <n v="337"/>
    <s v="Waterfrount Gas Guesthouse"/>
    <s v="Q3 2023"/>
    <x v="3"/>
    <x v="1"/>
  </r>
  <r>
    <x v="20"/>
    <x v="12"/>
    <x v="29"/>
    <x v="26"/>
    <n v="319"/>
    <d v="2023-10-30T00:00:00"/>
    <s v="0000022053633551'"/>
    <n v="15630"/>
    <n v="15630"/>
    <s v="Waterfrount Guesthouse MSEB"/>
    <s v="Q3 2023"/>
    <x v="3"/>
    <x v="1"/>
  </r>
  <r>
    <x v="20"/>
    <x v="12"/>
    <x v="32"/>
    <x v="29"/>
    <n v="319"/>
    <d v="2023-10-24T00:00:00"/>
    <s v="HT2427I005679680"/>
    <n v="588.82000000000005"/>
    <n v="588.82000000000005"/>
    <s v="Waterfrount Guesthouse WIFI"/>
    <s v="Q3 2023"/>
    <x v="3"/>
    <x v="1"/>
  </r>
  <r>
    <x v="21"/>
    <x v="0"/>
    <x v="0"/>
    <x v="0"/>
    <n v="0"/>
    <d v="2023-11-30T00:00:00"/>
    <s v="KRL/23-24/85"/>
    <n v="4465"/>
    <n v="4465"/>
    <m/>
    <s v="Q3 2023"/>
    <x v="3"/>
    <x v="1"/>
  </r>
  <r>
    <x v="21"/>
    <x v="0"/>
    <x v="1"/>
    <x v="2"/>
    <n v="0"/>
    <d v="2023-11-27T00:00:00"/>
    <s v="MS/0540/23-24"/>
    <n v="15167"/>
    <n v="14963.5"/>
    <m/>
    <s v="Q3 2023"/>
    <x v="3"/>
    <x v="1"/>
  </r>
  <r>
    <x v="21"/>
    <x v="0"/>
    <x v="1"/>
    <x v="1"/>
    <n v="0"/>
    <d v="2023-11-27T00:00:00"/>
    <n v="823"/>
    <n v="823"/>
    <n v="823"/>
    <m/>
    <s v="Q3 2023"/>
    <x v="3"/>
    <x v="1"/>
  </r>
  <r>
    <x v="21"/>
    <x v="0"/>
    <x v="2"/>
    <x v="3"/>
    <n v="0"/>
    <d v="2023-11-30T00:00:00"/>
    <n v="8"/>
    <n v="2440"/>
    <n v="2440"/>
    <s v="Anand Finhouse Petty Cash Expenses"/>
    <s v="Q3 2023"/>
    <x v="3"/>
    <x v="1"/>
  </r>
  <r>
    <x v="21"/>
    <x v="0"/>
    <x v="10"/>
    <x v="1"/>
    <n v="0"/>
    <d v="2023-11-09T00:00:00"/>
    <s v="PSPLJ/4146/23-24"/>
    <n v="350"/>
    <n v="350"/>
    <s v="Visiting Card"/>
    <s v="Q3 2023"/>
    <x v="3"/>
    <x v="1"/>
  </r>
  <r>
    <x v="21"/>
    <x v="0"/>
    <x v="29"/>
    <x v="29"/>
    <n v="0"/>
    <d v="2023-11-04T00:00:00"/>
    <n v="12"/>
    <n v="2209.6"/>
    <n v="2209.6"/>
    <s v="Diwali Sweet Purchase"/>
    <s v="Q3 2023"/>
    <x v="3"/>
    <x v="1"/>
  </r>
  <r>
    <x v="21"/>
    <x v="0"/>
    <x v="29"/>
    <x v="4"/>
    <n v="0"/>
    <d v="2023-11-30T00:00:00"/>
    <n v="222"/>
    <n v="7345"/>
    <n v="7345"/>
    <m/>
    <s v="Q3 2023"/>
    <x v="3"/>
    <x v="1"/>
  </r>
  <r>
    <x v="21"/>
    <x v="0"/>
    <x v="29"/>
    <x v="20"/>
    <n v="0"/>
    <d v="2023-11-21T00:00:00"/>
    <n v="796"/>
    <n v="2700"/>
    <n v="2700"/>
    <m/>
    <s v="Q3 2023"/>
    <x v="3"/>
    <x v="1"/>
  </r>
  <r>
    <x v="21"/>
    <x v="0"/>
    <x v="29"/>
    <x v="5"/>
    <n v="0"/>
    <d v="2023-11-21T00:00:00"/>
    <n v="795"/>
    <n v="3328"/>
    <n v="2718.48"/>
    <m/>
    <s v="Q3 2023"/>
    <x v="3"/>
    <x v="1"/>
  </r>
  <r>
    <x v="21"/>
    <x v="0"/>
    <x v="5"/>
    <x v="7"/>
    <n v="0"/>
    <d v="2023-11-30T00:00:00"/>
    <s v="MS/0539/23-24"/>
    <n v="1260"/>
    <n v="1260"/>
    <m/>
    <s v="Q3 2023"/>
    <x v="3"/>
    <x v="1"/>
  </r>
  <r>
    <x v="21"/>
    <x v="0"/>
    <x v="6"/>
    <x v="12"/>
    <n v="0"/>
    <d v="2023-12-06T00:00:00"/>
    <s v="'000002240594620'"/>
    <n v="80860"/>
    <n v="80860"/>
    <s v="Villa One MSEB"/>
    <s v="Q3 2023"/>
    <x v="3"/>
    <x v="1"/>
  </r>
  <r>
    <x v="21"/>
    <x v="1"/>
    <x v="7"/>
    <x v="9"/>
    <n v="102"/>
    <d v="2023-10-09T00:00:00"/>
    <s v="BM2427I014266473"/>
    <n v="823.64"/>
    <n v="823.64"/>
    <m/>
    <s v="Q3 2023"/>
    <x v="3"/>
    <x v="1"/>
  </r>
  <r>
    <x v="21"/>
    <x v="1"/>
    <x v="29"/>
    <x v="19"/>
    <n v="102"/>
    <d v="2023-01-11T00:00:00"/>
    <n v="20231101001"/>
    <n v="206388"/>
    <n v="206388"/>
    <m/>
    <s v="Q3 2023"/>
    <x v="3"/>
    <x v="1"/>
  </r>
  <r>
    <x v="21"/>
    <x v="1"/>
    <x v="12"/>
    <x v="10"/>
    <n v="102"/>
    <d v="2023-11-30T00:00:00"/>
    <s v="GSF/23-24/190"/>
    <n v="37936.910000000003"/>
    <n v="37936.910000000003"/>
    <m/>
    <s v="Q3 2023"/>
    <x v="3"/>
    <x v="1"/>
  </r>
  <r>
    <x v="21"/>
    <x v="1"/>
    <x v="0"/>
    <x v="0"/>
    <n v="102"/>
    <d v="2023-11-30T00:00:00"/>
    <s v="KRL/23-24/82"/>
    <n v="9690"/>
    <n v="9690"/>
    <m/>
    <s v="Q3 2023"/>
    <x v="3"/>
    <x v="1"/>
  </r>
  <r>
    <x v="21"/>
    <x v="1"/>
    <x v="1"/>
    <x v="1"/>
    <n v="102"/>
    <d v="2023-11-27T00:00:00"/>
    <s v="MS/0546/23-24"/>
    <n v="303"/>
    <n v="303"/>
    <m/>
    <s v="Q3 2023"/>
    <x v="3"/>
    <x v="1"/>
  </r>
  <r>
    <x v="21"/>
    <x v="1"/>
    <x v="9"/>
    <x v="11"/>
    <n v="102"/>
    <d v="2023-11-30T00:00:00"/>
    <s v="MFMS/620/23-24"/>
    <n v="66927.67"/>
    <n v="66927.67"/>
    <m/>
    <s v="Q3 2023"/>
    <x v="3"/>
    <x v="1"/>
  </r>
  <r>
    <x v="21"/>
    <x v="1"/>
    <x v="2"/>
    <x v="3"/>
    <n v="102"/>
    <d v="2023-11-30T00:00:00"/>
    <n v="8"/>
    <n v="650"/>
    <n v="650"/>
    <m/>
    <s v="Q3 2023"/>
    <x v="3"/>
    <x v="1"/>
  </r>
  <r>
    <x v="21"/>
    <x v="1"/>
    <x v="11"/>
    <x v="16"/>
    <n v="102"/>
    <d v="2023-11-03T00:00:00"/>
    <s v="WTCB/2023003473"/>
    <n v="19110"/>
    <n v="19110"/>
    <m/>
    <s v="Q3 2023"/>
    <x v="3"/>
    <x v="1"/>
  </r>
  <r>
    <x v="21"/>
    <x v="1"/>
    <x v="11"/>
    <x v="12"/>
    <n v="102"/>
    <d v="2023-12-14T00:00:00"/>
    <s v="WTCB/2023004269"/>
    <n v="43351.12"/>
    <n v="43351.12"/>
    <m/>
    <s v="Q3 2023"/>
    <x v="3"/>
    <x v="1"/>
  </r>
  <r>
    <x v="21"/>
    <x v="1"/>
    <x v="11"/>
    <x v="13"/>
    <n v="102"/>
    <d v="2023-12-14T00:00:00"/>
    <s v="WTCB/2023004128"/>
    <n v="1545.56"/>
    <n v="1545.56"/>
    <m/>
    <s v="Q3 2023"/>
    <x v="3"/>
    <x v="1"/>
  </r>
  <r>
    <x v="21"/>
    <x v="1"/>
    <x v="29"/>
    <x v="29"/>
    <n v="102"/>
    <d v="2023-11-04T00:00:00"/>
    <n v="3"/>
    <n v="4281.1000000000004"/>
    <n v="4281.1000000000004"/>
    <m/>
    <s v="Q3 2023"/>
    <x v="3"/>
    <x v="1"/>
  </r>
  <r>
    <x v="21"/>
    <x v="1"/>
    <x v="29"/>
    <x v="4"/>
    <n v="102"/>
    <d v="2023-11-30T00:00:00"/>
    <n v="220"/>
    <n v="13430"/>
    <n v="13430"/>
    <m/>
    <s v="Q3 2023"/>
    <x v="3"/>
    <x v="1"/>
  </r>
  <r>
    <x v="21"/>
    <x v="1"/>
    <x v="29"/>
    <x v="29"/>
    <n v="102"/>
    <d v="2023-11-02T00:00:00"/>
    <s v="2023/2024/218"/>
    <n v="7200"/>
    <n v="7200"/>
    <s v="Pest Control"/>
    <s v="Q3 2023"/>
    <x v="3"/>
    <x v="1"/>
  </r>
  <r>
    <x v="21"/>
    <x v="1"/>
    <x v="5"/>
    <x v="7"/>
    <n v="102"/>
    <d v="2023-11-30T00:00:00"/>
    <n v="1559"/>
    <n v="1015"/>
    <n v="1015"/>
    <m/>
    <s v="Q3 2023"/>
    <x v="3"/>
    <x v="1"/>
  </r>
  <r>
    <x v="21"/>
    <x v="2"/>
    <x v="12"/>
    <x v="10"/>
    <n v="0"/>
    <d v="2023-11-30T00:00:00"/>
    <s v="GSF/23-24/186"/>
    <n v="19466.55"/>
    <n v="19466.55"/>
    <m/>
    <s v="Q3 2023"/>
    <x v="3"/>
    <x v="1"/>
  </r>
  <r>
    <x v="21"/>
    <x v="2"/>
    <x v="1"/>
    <x v="1"/>
    <n v="0"/>
    <d v="2023-11-27T00:00:00"/>
    <s v="MS/0542/23-24"/>
    <n v="11468"/>
    <n v="11468"/>
    <m/>
    <s v="Q3 2023"/>
    <x v="3"/>
    <x v="1"/>
  </r>
  <r>
    <x v="21"/>
    <x v="2"/>
    <x v="1"/>
    <x v="2"/>
    <n v="0"/>
    <d v="2023-11-27T00:00:00"/>
    <s v="MS/0541/23-24"/>
    <n v="5171"/>
    <n v="5171"/>
    <m/>
    <s v="Q3 2023"/>
    <x v="3"/>
    <x v="1"/>
  </r>
  <r>
    <x v="21"/>
    <x v="2"/>
    <x v="29"/>
    <x v="29"/>
    <n v="0"/>
    <d v="2023-11-04T00:00:00"/>
    <n v="7"/>
    <n v="2347.6999999999998"/>
    <n v="2347.6999999999998"/>
    <m/>
    <s v="Q3 2023"/>
    <x v="3"/>
    <x v="1"/>
  </r>
  <r>
    <x v="21"/>
    <x v="3"/>
    <x v="12"/>
    <x v="10"/>
    <n v="0"/>
    <d v="2023-11-30T00:00:00"/>
    <s v="GSF/23-24/188"/>
    <n v="1319.5"/>
    <n v="1319.5"/>
    <m/>
    <s v="Q3 2023"/>
    <x v="3"/>
    <x v="1"/>
  </r>
  <r>
    <x v="21"/>
    <x v="3"/>
    <x v="0"/>
    <x v="0"/>
    <n v="0"/>
    <d v="2023-11-30T00:00:00"/>
    <s v="KRL/23-24/80"/>
    <n v="1319.5"/>
    <n v="1319.5"/>
    <m/>
    <s v="Q3 2023"/>
    <x v="3"/>
    <x v="1"/>
  </r>
  <r>
    <x v="21"/>
    <x v="3"/>
    <x v="1"/>
    <x v="2"/>
    <n v="0"/>
    <d v="2023-11-27T00:00:00"/>
    <s v="MS/0538/23-24"/>
    <n v="5062"/>
    <n v="5062"/>
    <m/>
    <s v="Q3 2023"/>
    <x v="3"/>
    <x v="1"/>
  </r>
  <r>
    <x v="21"/>
    <x v="3"/>
    <x v="29"/>
    <x v="29"/>
    <n v="0"/>
    <d v="2023-11-04T00:00:00"/>
    <n v="12"/>
    <n v="1319.5"/>
    <n v="1319.5"/>
    <m/>
    <s v="Q3 2023"/>
    <x v="3"/>
    <x v="1"/>
  </r>
  <r>
    <x v="21"/>
    <x v="3"/>
    <x v="13"/>
    <x v="11"/>
    <n v="0"/>
    <d v="2023-11-30T00:00:00"/>
    <s v="3011 2023-KINGS-HK "/>
    <n v="1319.5"/>
    <n v="1319.5"/>
    <m/>
    <s v="Q3 2023"/>
    <x v="3"/>
    <x v="1"/>
  </r>
  <r>
    <x v="21"/>
    <x v="4"/>
    <x v="0"/>
    <x v="0"/>
    <n v="0"/>
    <d v="2023-11-30T00:00:00"/>
    <s v="KRL/23-24/95"/>
    <n v="1160.5"/>
    <n v="1160.5"/>
    <m/>
    <s v="Q3 2023"/>
    <x v="3"/>
    <x v="1"/>
  </r>
  <r>
    <x v="21"/>
    <x v="4"/>
    <x v="2"/>
    <x v="3"/>
    <n v="0"/>
    <d v="2023-11-30T00:00:00"/>
    <n v="8"/>
    <n v="41"/>
    <n v="41"/>
    <m/>
    <s v="Q3 2023"/>
    <x v="3"/>
    <x v="1"/>
  </r>
  <r>
    <x v="21"/>
    <x v="4"/>
    <x v="29"/>
    <x v="29"/>
    <n v="0"/>
    <d v="2023-11-04T00:00:00"/>
    <n v="13"/>
    <n v="3314.4"/>
    <n v="3314.4"/>
    <s v="Diwali Sweet Purchase"/>
    <s v="Q3 2023"/>
    <x v="3"/>
    <x v="1"/>
  </r>
  <r>
    <x v="21"/>
    <x v="4"/>
    <x v="29"/>
    <x v="4"/>
    <n v="0"/>
    <d v="2023-11-30T00:00:00"/>
    <n v="230"/>
    <n v="11730"/>
    <n v="11730"/>
    <m/>
    <s v="Q3 2023"/>
    <x v="3"/>
    <x v="1"/>
  </r>
  <r>
    <x v="21"/>
    <x v="5"/>
    <x v="0"/>
    <x v="0"/>
    <n v="0"/>
    <d v="2023-11-30T00:00:00"/>
    <s v="KRL/23-24/89"/>
    <n v="1425"/>
    <n v="1425"/>
    <m/>
    <s v="Q3 2023"/>
    <x v="3"/>
    <x v="1"/>
  </r>
  <r>
    <x v="21"/>
    <x v="5"/>
    <x v="1"/>
    <x v="1"/>
    <n v="0"/>
    <d v="2023-11-27T00:00:00"/>
    <s v="MS/0543/23-24"/>
    <n v="1082"/>
    <n v="1082"/>
    <s v="ID Card Printing"/>
    <s v="Q3 2023"/>
    <x v="3"/>
    <x v="1"/>
  </r>
  <r>
    <x v="21"/>
    <x v="5"/>
    <x v="29"/>
    <x v="29"/>
    <n v="0"/>
    <d v="2023-11-04T00:00:00"/>
    <n v="10"/>
    <n v="10357.5"/>
    <n v="10357.5"/>
    <s v="Diwali Sweet Purchase"/>
    <s v="Q3 2023"/>
    <x v="3"/>
    <x v="1"/>
  </r>
  <r>
    <x v="21"/>
    <x v="5"/>
    <x v="29"/>
    <x v="4"/>
    <n v="0"/>
    <d v="2023-11-30T00:00:00"/>
    <n v="214228"/>
    <n v="1855"/>
    <n v="1855"/>
    <m/>
    <s v="Q3 2023"/>
    <x v="3"/>
    <x v="1"/>
  </r>
  <r>
    <x v="21"/>
    <x v="6"/>
    <x v="12"/>
    <x v="10"/>
    <s v="A02"/>
    <d v="2023-11-30T00:00:00"/>
    <s v="GSF/23-24/194"/>
    <n v="75873.820000000007"/>
    <n v="75873.820000000007"/>
    <m/>
    <s v="Q3 2023"/>
    <x v="3"/>
    <x v="1"/>
  </r>
  <r>
    <x v="21"/>
    <x v="6"/>
    <x v="29"/>
    <x v="1"/>
    <s v="A02"/>
    <d v="2023-11-08T00:00:00"/>
    <s v="IS/411"/>
    <n v="4650"/>
    <n v="4650"/>
    <s v="-"/>
    <s v="Q3 2023"/>
    <x v="3"/>
    <x v="1"/>
  </r>
  <r>
    <x v="21"/>
    <x v="6"/>
    <x v="29"/>
    <x v="1"/>
    <s v="A02"/>
    <d v="2023-11-17T00:00:00"/>
    <s v="IS/451"/>
    <n v="350"/>
    <n v="350"/>
    <m/>
    <s v="Q3 2023"/>
    <x v="3"/>
    <x v="1"/>
  </r>
  <r>
    <x v="21"/>
    <x v="6"/>
    <x v="1"/>
    <x v="1"/>
    <s v="A02"/>
    <d v="2023-11-27T00:00:00"/>
    <s v="MS/0547/23-24"/>
    <n v="5368"/>
    <n v="5711.5"/>
    <m/>
    <s v="Q3 2023"/>
    <x v="3"/>
    <x v="1"/>
  </r>
  <r>
    <x v="21"/>
    <x v="6"/>
    <x v="1"/>
    <x v="2"/>
    <s v="A02"/>
    <d v="2023-11-27T00:00:00"/>
    <s v="MS/0548/23-24"/>
    <n v="44377"/>
    <n v="46132"/>
    <m/>
    <s v="Q3 2023"/>
    <x v="3"/>
    <x v="1"/>
  </r>
  <r>
    <x v="21"/>
    <x v="6"/>
    <x v="9"/>
    <x v="11"/>
    <s v="A02"/>
    <d v="2023-11-30T00:00:00"/>
    <s v="MFMS/619/23-24"/>
    <n v="228469.45"/>
    <n v="228469.45"/>
    <m/>
    <s v="Q3 2023"/>
    <x v="3"/>
    <x v="1"/>
  </r>
  <r>
    <x v="21"/>
    <x v="6"/>
    <x v="29"/>
    <x v="29"/>
    <s v="A02"/>
    <d v="2023-11-30T00:00:00"/>
    <s v="KST-Rental-08"/>
    <n v="10000"/>
    <n v="10000"/>
    <s v="-"/>
    <s v="Q3 2023"/>
    <x v="3"/>
    <x v="1"/>
  </r>
  <r>
    <x v="21"/>
    <x v="6"/>
    <x v="29"/>
    <x v="10"/>
    <s v="A02"/>
    <d v="2023-11-30T00:00:00"/>
    <s v="OOPL/2023-24/604"/>
    <n v="189880.6"/>
    <n v="189880.6"/>
    <m/>
    <s v="Q3 2023"/>
    <x v="3"/>
    <x v="1"/>
  </r>
  <r>
    <x v="21"/>
    <x v="6"/>
    <x v="2"/>
    <x v="3"/>
    <s v="A02"/>
    <d v="2023-11-30T00:00:00"/>
    <n v="8"/>
    <n v="13833"/>
    <n v="13833"/>
    <s v="KOS Petty Cash Expenses"/>
    <s v="Q3 2023"/>
    <x v="3"/>
    <x v="1"/>
  </r>
  <r>
    <x v="21"/>
    <x v="6"/>
    <x v="23"/>
    <x v="16"/>
    <s v="A02"/>
    <d v="2023-02-11T00:00:00"/>
    <s v="CAM/23-24/1355"/>
    <n v="194247.9"/>
    <n v="194247.9"/>
    <s v="-"/>
    <s v="Q3 2023"/>
    <x v="3"/>
    <x v="1"/>
  </r>
  <r>
    <x v="21"/>
    <x v="6"/>
    <x v="23"/>
    <x v="12"/>
    <s v="A02"/>
    <d v="2023-12-08T00:00:00"/>
    <s v="#EC/23-24/226"/>
    <n v="691779"/>
    <n v="691779"/>
    <s v="-"/>
    <s v="Q3 2023"/>
    <x v="3"/>
    <x v="1"/>
  </r>
  <r>
    <x v="21"/>
    <x v="6"/>
    <x v="23"/>
    <x v="7"/>
    <s v="A02"/>
    <d v="2023-12-08T00:00:00"/>
    <s v="WR/23-24/106"/>
    <n v="20469"/>
    <n v="20469"/>
    <s v="-"/>
    <s v="Q3 2023"/>
    <x v="3"/>
    <x v="1"/>
  </r>
  <r>
    <x v="21"/>
    <x v="6"/>
    <x v="29"/>
    <x v="29"/>
    <s v="A02"/>
    <d v="2023-11-04T00:00:00"/>
    <n v="6"/>
    <n v="276.2"/>
    <n v="276.2"/>
    <s v="Diwali Sweet Purchase"/>
    <s v="Q3 2023"/>
    <x v="3"/>
    <x v="1"/>
  </r>
  <r>
    <x v="21"/>
    <x v="6"/>
    <x v="29"/>
    <x v="14"/>
    <s v="A02"/>
    <d v="2023-11-07T00:00:00"/>
    <s v="SHF/23-24/1090"/>
    <n v="5300"/>
    <n v="5300"/>
    <s v="Folding Chair Purchase"/>
    <s v="Q3 2023"/>
    <x v="3"/>
    <x v="1"/>
  </r>
  <r>
    <x v="21"/>
    <x v="6"/>
    <x v="29"/>
    <x v="14"/>
    <s v="A02"/>
    <d v="2023-11-02T00:00:00"/>
    <s v="2023/2024/216"/>
    <n v="24000"/>
    <n v="24000"/>
    <s v="Pest Control"/>
    <s v="Q3 2023"/>
    <x v="3"/>
    <x v="1"/>
  </r>
  <r>
    <x v="21"/>
    <x v="6"/>
    <x v="27"/>
    <x v="29"/>
    <s v="A02"/>
    <d v="2023-01-11T00:00:00"/>
    <s v="23-24/016"/>
    <n v="15000"/>
    <n v="15000"/>
    <s v="-"/>
    <s v="Q3 2023"/>
    <x v="3"/>
    <x v="1"/>
  </r>
  <r>
    <x v="21"/>
    <x v="6"/>
    <x v="29"/>
    <x v="29"/>
    <s v="A02"/>
    <d v="2023-12-15T00:00:00"/>
    <n v="1"/>
    <n v="7000"/>
    <n v="7000"/>
    <s v="Parking Rent"/>
    <s v="Q3 2023"/>
    <x v="3"/>
    <x v="1"/>
  </r>
  <r>
    <x v="21"/>
    <x v="6"/>
    <x v="29"/>
    <x v="29"/>
    <s v="A02"/>
    <d v="2023-12-15T00:00:00"/>
    <n v="2"/>
    <n v="7000"/>
    <n v="7000"/>
    <s v="Parking Rent"/>
    <s v="Q3 2023"/>
    <x v="3"/>
    <x v="1"/>
  </r>
  <r>
    <x v="21"/>
    <x v="6"/>
    <x v="29"/>
    <x v="5"/>
    <s v="A02"/>
    <d v="2023-11-21T00:00:00"/>
    <n v="797"/>
    <n v="10930"/>
    <n v="6631.5599999999995"/>
    <m/>
    <s v="Q3 2023"/>
    <x v="3"/>
    <x v="1"/>
  </r>
  <r>
    <x v="21"/>
    <x v="6"/>
    <x v="5"/>
    <x v="7"/>
    <s v="A02"/>
    <d v="2023-11-30T00:00:00"/>
    <n v="1556"/>
    <n v="16345"/>
    <n v="16345"/>
    <m/>
    <s v="Q3 2023"/>
    <x v="3"/>
    <x v="1"/>
  </r>
  <r>
    <x v="21"/>
    <x v="6"/>
    <x v="29"/>
    <x v="5"/>
    <s v="A02"/>
    <d v="2023-11-29T00:00:00"/>
    <s v="01865/23-24"/>
    <n v="14400"/>
    <n v="6880"/>
    <m/>
    <s v="Q3 2023"/>
    <x v="3"/>
    <x v="1"/>
  </r>
  <r>
    <x v="21"/>
    <x v="7"/>
    <x v="0"/>
    <x v="0"/>
    <n v="0"/>
    <d v="2023-11-30T00:00:00"/>
    <s v="KRL/23-24/83"/>
    <n v="285"/>
    <n v="285"/>
    <m/>
    <s v="Q3 2023"/>
    <x v="3"/>
    <x v="1"/>
  </r>
  <r>
    <x v="21"/>
    <x v="7"/>
    <x v="0"/>
    <x v="0"/>
    <n v="0"/>
    <d v="2023-11-30T00:00:00"/>
    <s v="KRL/23-24/94"/>
    <n v="4325.5"/>
    <n v="4325.5"/>
    <m/>
    <s v="Q3 2023"/>
    <x v="3"/>
    <x v="1"/>
  </r>
  <r>
    <x v="21"/>
    <x v="7"/>
    <x v="10"/>
    <x v="1"/>
    <n v="0"/>
    <d v="2023-11-23T00:00:00"/>
    <s v="PSPLJ/4302/23-24"/>
    <n v="500"/>
    <n v="500"/>
    <s v="Letterhead Printing"/>
    <s v="Q3 2023"/>
    <x v="3"/>
    <x v="1"/>
  </r>
  <r>
    <x v="21"/>
    <x v="7"/>
    <x v="29"/>
    <x v="29"/>
    <n v="0"/>
    <d v="2023-11-04T00:00:00"/>
    <n v="4"/>
    <n v="5247.8"/>
    <n v="5247.8"/>
    <s v="Diwali Sweet Purchase"/>
    <s v="Q3 2023"/>
    <x v="3"/>
    <x v="1"/>
  </r>
  <r>
    <x v="21"/>
    <x v="7"/>
    <x v="29"/>
    <x v="4"/>
    <n v="0"/>
    <d v="2023-11-30T00:00:00"/>
    <n v="226"/>
    <n v="26780"/>
    <n v="26780"/>
    <m/>
    <s v="Q3 2023"/>
    <x v="3"/>
    <x v="1"/>
  </r>
  <r>
    <x v="21"/>
    <x v="8"/>
    <x v="12"/>
    <x v="10"/>
    <n v="0"/>
    <d v="2023-11-30T00:00:00"/>
    <s v="GSF/23-24-189"/>
    <n v="43773.36"/>
    <n v="43773.36"/>
    <m/>
    <s v="Q3 2023"/>
    <x v="3"/>
    <x v="1"/>
  </r>
  <r>
    <x v="21"/>
    <x v="8"/>
    <x v="29"/>
    <x v="29"/>
    <n v="0"/>
    <d v="2023-11-27T00:00:00"/>
    <s v="KFT/ICE/23/484"/>
    <n v="5273.1"/>
    <n v="5273.1"/>
    <m/>
    <s v="Q3 2023"/>
    <x v="3"/>
    <x v="1"/>
  </r>
  <r>
    <x v="21"/>
    <x v="8"/>
    <x v="1"/>
    <x v="1"/>
    <n v="0"/>
    <d v="2023-11-27T00:00:00"/>
    <s v="MS/0544/23-24"/>
    <n v="440"/>
    <n v="440"/>
    <m/>
    <s v="Q3 2023"/>
    <x v="3"/>
    <x v="1"/>
  </r>
  <r>
    <x v="21"/>
    <x v="8"/>
    <x v="29"/>
    <x v="29"/>
    <n v="0"/>
    <d v="2023-11-05T00:00:00"/>
    <n v="8"/>
    <n v="3620"/>
    <n v="3620"/>
    <s v="Mrs. Supriya Das Madam Pune to Mumbai Airport Drop (Chandigarh Visit)"/>
    <s v="Q3 2023"/>
    <x v="3"/>
    <x v="1"/>
  </r>
  <r>
    <x v="21"/>
    <x v="8"/>
    <x v="29"/>
    <x v="29"/>
    <n v="0"/>
    <d v="2023-11-04T00:00:00"/>
    <n v="8"/>
    <n v="28310.5"/>
    <n v="28310.5"/>
    <s v="Diwali Sweet Purchase"/>
    <s v="Q3 2023"/>
    <x v="3"/>
    <x v="1"/>
  </r>
  <r>
    <x v="21"/>
    <x v="8"/>
    <x v="29"/>
    <x v="4"/>
    <n v="0"/>
    <d v="2023-11-30T00:00:00"/>
    <n v="229"/>
    <n v="10080"/>
    <n v="10080"/>
    <m/>
    <s v="Q3 2023"/>
    <x v="3"/>
    <x v="1"/>
  </r>
  <r>
    <x v="21"/>
    <x v="15"/>
    <x v="29"/>
    <x v="29"/>
    <n v="0"/>
    <d v="2023-11-04T00:00:00"/>
    <n v="7"/>
    <n v="7733.6"/>
    <n v="7733.6"/>
    <s v="Diwali Sweet Purchase"/>
    <s v="Q3 2023"/>
    <x v="3"/>
    <x v="1"/>
  </r>
  <r>
    <x v="21"/>
    <x v="13"/>
    <x v="10"/>
    <x v="1"/>
    <s v="-"/>
    <d v="2023-11-04T00:00:00"/>
    <n v="5"/>
    <n v="552.4"/>
    <n v="552.4"/>
    <m/>
    <s v="Q3 2023"/>
    <x v="3"/>
    <x v="1"/>
  </r>
  <r>
    <x v="21"/>
    <x v="9"/>
    <x v="7"/>
    <x v="9"/>
    <n v="613"/>
    <d v="2023-11-27T00:00:00"/>
    <s v="BM2427I013535282"/>
    <n v="1176.46"/>
    <n v="1176.46"/>
    <m/>
    <s v="Q3 2023"/>
    <x v="3"/>
    <x v="1"/>
  </r>
  <r>
    <x v="21"/>
    <x v="9"/>
    <x v="29"/>
    <x v="19"/>
    <n v="613"/>
    <d v="2023-01-11T00:00:00"/>
    <s v="8/23-24/00824"/>
    <n v="65555"/>
    <n v="65555"/>
    <m/>
    <s v="Q3 2023"/>
    <x v="3"/>
    <x v="1"/>
  </r>
  <r>
    <x v="21"/>
    <x v="9"/>
    <x v="12"/>
    <x v="10"/>
    <n v="613"/>
    <d v="2023-11-30T00:00:00"/>
    <s v="GSF/ 23-24/192"/>
    <n v="37936.910000000003"/>
    <n v="37936.910000000003"/>
    <m/>
    <s v="Q3 2023"/>
    <x v="3"/>
    <x v="1"/>
  </r>
  <r>
    <x v="21"/>
    <x v="9"/>
    <x v="29"/>
    <x v="29"/>
    <n v="613"/>
    <d v="2023-11-15T00:00:00"/>
    <s v="PU/2324/2168"/>
    <n v="67711.86"/>
    <n v="67711.86"/>
    <s v="RNR iPhone Purchase"/>
    <s v="Q3 2023"/>
    <x v="3"/>
    <x v="1"/>
  </r>
  <r>
    <x v="21"/>
    <x v="9"/>
    <x v="0"/>
    <x v="0"/>
    <n v="613"/>
    <d v="2023-11-30T00:00:00"/>
    <s v="KRL/23-24/86"/>
    <n v="34105"/>
    <n v="34105"/>
    <m/>
    <s v="Q3 2023"/>
    <x v="3"/>
    <x v="1"/>
  </r>
  <r>
    <x v="21"/>
    <x v="9"/>
    <x v="1"/>
    <x v="1"/>
    <n v="613"/>
    <d v="2023-11-27T00:00:00"/>
    <s v="MS/0545/23-24"/>
    <n v="303"/>
    <n v="303"/>
    <m/>
    <s v="Q3 2023"/>
    <x v="3"/>
    <x v="1"/>
  </r>
  <r>
    <x v="21"/>
    <x v="9"/>
    <x v="9"/>
    <x v="11"/>
    <n v="613"/>
    <d v="2023-11-30T00:00:00"/>
    <s v="MFMS/618/23-24"/>
    <n v="61828.46"/>
    <n v="61828.46"/>
    <m/>
    <s v="Q3 2023"/>
    <x v="3"/>
    <x v="1"/>
  </r>
  <r>
    <x v="21"/>
    <x v="9"/>
    <x v="29"/>
    <x v="10"/>
    <n v="613"/>
    <d v="2023-11-30T00:00:00"/>
    <s v="OOPL/2023-24/605"/>
    <n v="75361.17"/>
    <n v="75361.17"/>
    <m/>
    <s v="Q3 2023"/>
    <x v="3"/>
    <x v="1"/>
  </r>
  <r>
    <x v="21"/>
    <x v="9"/>
    <x v="2"/>
    <x v="3"/>
    <n v="613"/>
    <d v="2023-11-30T00:00:00"/>
    <n v="8"/>
    <n v="3020"/>
    <n v="3020"/>
    <s v="ODM DIGITAL Petty Cash Expenses"/>
    <s v="Q3 2023"/>
    <x v="3"/>
    <x v="1"/>
  </r>
  <r>
    <x v="21"/>
    <x v="9"/>
    <x v="10"/>
    <x v="1"/>
    <n v="613"/>
    <d v="2023-11-30T00:00:00"/>
    <s v="PSPLJ/4431/23-24"/>
    <n v="5750"/>
    <n v="5750"/>
    <s v="RNR Frame Certificate Printing"/>
    <s v="Q3 2023"/>
    <x v="3"/>
    <x v="1"/>
  </r>
  <r>
    <x v="21"/>
    <x v="9"/>
    <x v="11"/>
    <x v="16"/>
    <n v="613"/>
    <d v="2023-11-03T00:00:00"/>
    <s v="WTCB/2023003583"/>
    <n v="17351.25"/>
    <n v="17351.25"/>
    <m/>
    <s v="Q3 2023"/>
    <x v="3"/>
    <x v="1"/>
  </r>
  <r>
    <x v="21"/>
    <x v="9"/>
    <x v="11"/>
    <x v="16"/>
    <n v="614"/>
    <d v="2023-11-03T00:00:00"/>
    <s v="WTCB/2023003584"/>
    <n v="17333.75"/>
    <n v="17333.75"/>
    <m/>
    <s v="Q3 2023"/>
    <x v="3"/>
    <x v="1"/>
  </r>
  <r>
    <x v="21"/>
    <x v="9"/>
    <x v="11"/>
    <x v="12"/>
    <n v="613"/>
    <d v="2023-12-14T00:00:00"/>
    <s v="WTCB/2023004358"/>
    <n v="48650.17"/>
    <n v="48650.17"/>
    <m/>
    <s v="Q3 2023"/>
    <x v="3"/>
    <x v="1"/>
  </r>
  <r>
    <x v="21"/>
    <x v="9"/>
    <x v="11"/>
    <x v="12"/>
    <n v="614"/>
    <d v="2023-12-14T00:00:00"/>
    <s v="WTCB/2023004359"/>
    <n v="51179.25"/>
    <n v="51179.25"/>
    <m/>
    <s v="Q3 2023"/>
    <x v="3"/>
    <x v="1"/>
  </r>
  <r>
    <x v="21"/>
    <x v="9"/>
    <x v="11"/>
    <x v="13"/>
    <n v="613"/>
    <d v="2023-12-14T00:00:00"/>
    <s v="WTCB/2023004217"/>
    <n v="1973.49"/>
    <n v="1973.49"/>
    <m/>
    <s v="Q3 2023"/>
    <x v="3"/>
    <x v="1"/>
  </r>
  <r>
    <x v="21"/>
    <x v="9"/>
    <x v="11"/>
    <x v="13"/>
    <n v="614"/>
    <d v="2023-12-14T00:00:00"/>
    <s v="WTCB/2023004218"/>
    <n v="2192.0500000000002"/>
    <n v="2192.0500000000002"/>
    <m/>
    <s v="Q3 2023"/>
    <x v="3"/>
    <x v="1"/>
  </r>
  <r>
    <x v="21"/>
    <x v="9"/>
    <x v="29"/>
    <x v="19"/>
    <n v="613"/>
    <d v="2023-01-11T00:00:00"/>
    <s v="P2324/118685"/>
    <n v="65555"/>
    <n v="65555"/>
    <m/>
    <s v="Q3 2023"/>
    <x v="3"/>
    <x v="1"/>
  </r>
  <r>
    <x v="21"/>
    <x v="9"/>
    <x v="29"/>
    <x v="29"/>
    <n v="613"/>
    <d v="2023-11-04T00:00:00"/>
    <n v="14"/>
    <n v="13395.7"/>
    <n v="13395.7"/>
    <s v="Diwali Sweet Purchase"/>
    <s v="Q3 2023"/>
    <x v="3"/>
    <x v="1"/>
  </r>
  <r>
    <x v="21"/>
    <x v="9"/>
    <x v="29"/>
    <x v="4"/>
    <n v="613"/>
    <d v="2023-11-30T00:00:00"/>
    <n v="221"/>
    <n v="35900"/>
    <n v="35900"/>
    <m/>
    <s v="Q3 2023"/>
    <x v="3"/>
    <x v="1"/>
  </r>
  <r>
    <x v="21"/>
    <x v="9"/>
    <x v="29"/>
    <x v="19"/>
    <n v="614"/>
    <d v="2023-01-11T00:00:00"/>
    <s v="D-2023-24-08"/>
    <n v="131043"/>
    <n v="131043"/>
    <m/>
    <s v="Q3 2023"/>
    <x v="3"/>
    <x v="1"/>
  </r>
  <r>
    <x v="21"/>
    <x v="9"/>
    <x v="29"/>
    <x v="29"/>
    <n v="613"/>
    <d v="2023-11-02T00:00:00"/>
    <s v="2023/2024/217"/>
    <n v="21600"/>
    <n v="21600"/>
    <s v="Pest Control"/>
    <s v="Q3 2023"/>
    <x v="3"/>
    <x v="1"/>
  </r>
  <r>
    <x v="21"/>
    <x v="9"/>
    <x v="29"/>
    <x v="20"/>
    <n v="613"/>
    <d v="2023-11-21T00:00:00"/>
    <n v="794"/>
    <n v="2700"/>
    <n v="2700"/>
    <m/>
    <s v="Q3 2023"/>
    <x v="3"/>
    <x v="1"/>
  </r>
  <r>
    <x v="21"/>
    <x v="9"/>
    <x v="29"/>
    <x v="5"/>
    <n v="613"/>
    <d v="2023-11-21T00:00:00"/>
    <n v="793"/>
    <n v="24784"/>
    <n v="22292"/>
    <m/>
    <s v="Q3 2023"/>
    <x v="3"/>
    <x v="1"/>
  </r>
  <r>
    <x v="21"/>
    <x v="9"/>
    <x v="5"/>
    <x v="7"/>
    <n v="613"/>
    <d v="2023-11-30T00:00:00"/>
    <n v="1561"/>
    <n v="4200"/>
    <n v="4200"/>
    <m/>
    <s v="Q3 2023"/>
    <x v="3"/>
    <x v="1"/>
  </r>
  <r>
    <x v="21"/>
    <x v="9"/>
    <x v="29"/>
    <x v="29"/>
    <n v="613"/>
    <d v="2023-11-13T00:00:00"/>
    <s v="PNR-D-SIRT5567"/>
    <n v="39063"/>
    <n v="39063"/>
    <s v="RNR LED Purchase"/>
    <s v="Q3 2023"/>
    <x v="3"/>
    <x v="1"/>
  </r>
  <r>
    <x v="21"/>
    <x v="9"/>
    <x v="29"/>
    <x v="29"/>
    <n v="613"/>
    <d v="2023-11-13T00:00:00"/>
    <s v="PNR-D-SI17621"/>
    <n v="4191"/>
    <n v="4191"/>
    <s v="RNR LED Purchase"/>
    <s v="Q3 2023"/>
    <x v="3"/>
    <x v="1"/>
  </r>
  <r>
    <x v="21"/>
    <x v="10"/>
    <x v="7"/>
    <x v="9"/>
    <n v="312"/>
    <d v="2023-12-03T00:00:00"/>
    <s v="BM2427I013820721"/>
    <n v="59178.18"/>
    <n v="59178.18"/>
    <m/>
    <s v="Q3 2023"/>
    <x v="3"/>
    <x v="1"/>
  </r>
  <r>
    <x v="21"/>
    <x v="10"/>
    <x v="29"/>
    <x v="19"/>
    <n v="313"/>
    <d v="2023-01-11T00:00:00"/>
    <s v="08/2023-2024"/>
    <n v="521192"/>
    <n v="521192"/>
    <m/>
    <s v="Q3 2023"/>
    <x v="3"/>
    <x v="1"/>
  </r>
  <r>
    <x v="21"/>
    <x v="10"/>
    <x v="29"/>
    <x v="16"/>
    <n v="313"/>
    <d v="2023-01-11T00:00:00"/>
    <s v="08 CAM/2023-24"/>
    <n v="44117"/>
    <n v="44117"/>
    <m/>
    <s v="Q3 2023"/>
    <x v="3"/>
    <x v="1"/>
  </r>
  <r>
    <x v="21"/>
    <x v="10"/>
    <x v="29"/>
    <x v="19"/>
    <n v="311"/>
    <d v="2023-02-11T00:00:00"/>
    <s v="IN2301000211"/>
    <n v="592183"/>
    <n v="592183"/>
    <m/>
    <s v="Q3 2023"/>
    <x v="3"/>
    <x v="1"/>
  </r>
  <r>
    <x v="21"/>
    <x v="10"/>
    <x v="29"/>
    <x v="19"/>
    <n v="312"/>
    <d v="2023-02-11T00:00:00"/>
    <s v="IN2301000212"/>
    <n v="383159"/>
    <n v="383159"/>
    <m/>
    <s v="Q3 2023"/>
    <x v="3"/>
    <x v="1"/>
  </r>
  <r>
    <x v="21"/>
    <x v="10"/>
    <x v="29"/>
    <x v="19"/>
    <n v="314"/>
    <d v="2023-01-11T00:00:00"/>
    <s v="BRB-Rental-08"/>
    <n v="148560"/>
    <n v="148560"/>
    <m/>
    <s v="Q3 2023"/>
    <x v="3"/>
    <x v="1"/>
  </r>
  <r>
    <x v="21"/>
    <x v="10"/>
    <x v="29"/>
    <x v="14"/>
    <n v="312"/>
    <d v="2023-11-09T00:00:00"/>
    <s v="CI/23-24/1487"/>
    <n v="5508.47"/>
    <n v="5508.47"/>
    <s v="Ladder Purchase"/>
    <s v="Q3 2023"/>
    <x v="3"/>
    <x v="1"/>
  </r>
  <r>
    <x v="21"/>
    <x v="10"/>
    <x v="29"/>
    <x v="19"/>
    <n v="315"/>
    <d v="2023-04-11T00:00:00"/>
    <s v="PVP-Rental -08"/>
    <n v="158640"/>
    <n v="158640"/>
    <m/>
    <s v="Q3 2023"/>
    <x v="3"/>
    <x v="1"/>
  </r>
  <r>
    <x v="21"/>
    <x v="10"/>
    <x v="12"/>
    <x v="10"/>
    <n v="312"/>
    <d v="2023-11-30T00:00:00"/>
    <s v="GSF/23-24/195"/>
    <n v="178011.65"/>
    <n v="178011.65"/>
    <m/>
    <s v="Q3 2023"/>
    <x v="3"/>
    <x v="1"/>
  </r>
  <r>
    <x v="21"/>
    <x v="10"/>
    <x v="29"/>
    <x v="19"/>
    <n v="310"/>
    <d v="2023-01-11T00:00:00"/>
    <s v="GK-Rental -08"/>
    <n v="72563"/>
    <n v="72563"/>
    <m/>
    <s v="Q3 2023"/>
    <x v="3"/>
    <x v="1"/>
  </r>
  <r>
    <x v="21"/>
    <x v="10"/>
    <x v="29"/>
    <x v="16"/>
    <n v="310"/>
    <d v="2023-01-11T00:00:00"/>
    <s v="GK-CAM-08"/>
    <n v="17308"/>
    <n v="17308"/>
    <m/>
    <s v="Q3 2023"/>
    <x v="3"/>
    <x v="1"/>
  </r>
  <r>
    <x v="21"/>
    <x v="10"/>
    <x v="29"/>
    <x v="19"/>
    <n v="310"/>
    <d v="2023-01-11T00:00:00"/>
    <s v="HK-Rental-08"/>
    <n v="72563"/>
    <n v="72563"/>
    <m/>
    <s v="Q3 2023"/>
    <x v="3"/>
    <x v="1"/>
  </r>
  <r>
    <x v="21"/>
    <x v="10"/>
    <x v="0"/>
    <x v="0"/>
    <n v="312"/>
    <d v="2023-11-30T00:00:00"/>
    <s v="KRL/23-24-91"/>
    <n v="8456"/>
    <n v="8456"/>
    <m/>
    <s v="Q3 2023"/>
    <x v="3"/>
    <x v="1"/>
  </r>
  <r>
    <x v="21"/>
    <x v="10"/>
    <x v="0"/>
    <x v="0"/>
    <n v="312"/>
    <d v="2023-11-30T00:00:00"/>
    <s v="KRL/23-24-92"/>
    <n v="27746.5"/>
    <n v="27746.5"/>
    <m/>
    <s v="Q3 2023"/>
    <x v="3"/>
    <x v="1"/>
  </r>
  <r>
    <x v="21"/>
    <x v="10"/>
    <x v="0"/>
    <x v="0"/>
    <n v="312"/>
    <d v="2023-11-30T00:00:00"/>
    <s v="KRL/23-24-988"/>
    <n v="512715"/>
    <n v="512715"/>
    <m/>
    <s v="Q3 2023"/>
    <x v="3"/>
    <x v="1"/>
  </r>
  <r>
    <x v="21"/>
    <x v="10"/>
    <x v="1"/>
    <x v="2"/>
    <n v="312"/>
    <d v="2023-11-27T00:00:00"/>
    <s v="MS/0554/23-24"/>
    <n v="72601"/>
    <n v="73877"/>
    <m/>
    <s v="Q3 2023"/>
    <x v="3"/>
    <x v="1"/>
  </r>
  <r>
    <x v="21"/>
    <x v="10"/>
    <x v="1"/>
    <x v="1"/>
    <n v="312"/>
    <d v="2023-11-27T00:00:00"/>
    <s v="MS/0552/23-24"/>
    <n v="2640"/>
    <n v="2640"/>
    <s v="Id Card Printing "/>
    <s v="Q3 2023"/>
    <x v="3"/>
    <x v="1"/>
  </r>
  <r>
    <x v="21"/>
    <x v="10"/>
    <x v="1"/>
    <x v="1"/>
    <n v="312"/>
    <d v="2023-11-27T00:00:00"/>
    <s v="MS/0553/23-24"/>
    <n v="23896"/>
    <n v="23552.300000000003"/>
    <m/>
    <s v="Q3 2023"/>
    <x v="3"/>
    <x v="1"/>
  </r>
  <r>
    <x v="21"/>
    <x v="10"/>
    <x v="9"/>
    <x v="11"/>
    <n v="312"/>
    <d v="2023-11-30T00:00:00"/>
    <s v="MFMS/617/23-24"/>
    <n v="275008.87"/>
    <n v="275008.87"/>
    <m/>
    <s v="Q3 2023"/>
    <x v="3"/>
    <x v="1"/>
  </r>
  <r>
    <x v="21"/>
    <x v="10"/>
    <x v="29"/>
    <x v="14"/>
    <n v="312"/>
    <d v="2023-11-03T00:00:00"/>
    <n v="360"/>
    <n v="15800"/>
    <n v="15800"/>
    <s v="LED Stand Purchase"/>
    <s v="Q3 2023"/>
    <x v="3"/>
    <x v="1"/>
  </r>
  <r>
    <x v="21"/>
    <x v="10"/>
    <x v="29"/>
    <x v="19"/>
    <n v="316"/>
    <d v="2023-01-11T00:00:00"/>
    <s v="161/2023-24"/>
    <n v="79240"/>
    <n v="79240"/>
    <m/>
    <s v="Q3 2023"/>
    <x v="3"/>
    <x v="1"/>
  </r>
  <r>
    <x v="21"/>
    <x v="10"/>
    <x v="29"/>
    <x v="19"/>
    <n v="316"/>
    <d v="2023-01-11T00:00:00"/>
    <s v="002/2023-24"/>
    <n v="79240"/>
    <n v="79240"/>
    <m/>
    <s v="Q3 2023"/>
    <x v="3"/>
    <x v="1"/>
  </r>
  <r>
    <x v="21"/>
    <x v="10"/>
    <x v="29"/>
    <x v="10"/>
    <n v="312"/>
    <d v="2023-11-30T00:00:00"/>
    <s v="OOPL/2023-24/603"/>
    <n v="318437.89"/>
    <n v="318437.89"/>
    <m/>
    <s v="Q3 2023"/>
    <x v="3"/>
    <x v="1"/>
  </r>
  <r>
    <x v="21"/>
    <x v="10"/>
    <x v="29"/>
    <x v="29"/>
    <n v="312"/>
    <d v="2023-10-27T00:00:00"/>
    <s v="002324-000677"/>
    <n v="26600"/>
    <n v="26600"/>
    <s v="Goa Local Cab Charges"/>
    <s v="Q3 2023"/>
    <x v="3"/>
    <x v="1"/>
  </r>
  <r>
    <x v="21"/>
    <x v="10"/>
    <x v="29"/>
    <x v="29"/>
    <n v="312"/>
    <d v="2023-11-28T00:00:00"/>
    <s v="002324-000802"/>
    <n v="11430"/>
    <n v="11430"/>
    <s v="Sales Team Mumbai Airport to Pune Drop"/>
    <s v="Q3 2023"/>
    <x v="3"/>
    <x v="1"/>
  </r>
  <r>
    <x v="21"/>
    <x v="10"/>
    <x v="2"/>
    <x v="3"/>
    <n v="312"/>
    <d v="2023-11-30T00:00:00"/>
    <n v="8"/>
    <n v="94015"/>
    <n v="94015"/>
    <s v="ONDIRECT Petty Cash Expenses"/>
    <s v="Q3 2023"/>
    <x v="3"/>
    <x v="1"/>
  </r>
  <r>
    <x v="21"/>
    <x v="10"/>
    <x v="10"/>
    <x v="1"/>
    <n v="312"/>
    <d v="2023-11-17T00:00:00"/>
    <s v="PSPLJ/4197/23-24"/>
    <n v="9800"/>
    <n v="9800"/>
    <s v="A2 Size &amp; Men's Day Digital Printing Charge"/>
    <s v="Q3 2023"/>
    <x v="3"/>
    <x v="1"/>
  </r>
  <r>
    <x v="21"/>
    <x v="10"/>
    <x v="10"/>
    <x v="1"/>
    <n v="312"/>
    <d v="2023-11-29T00:00:00"/>
    <s v="PSPLJ/4410/23-24"/>
    <n v="270"/>
    <n v="270"/>
    <s v="Work Anniversary Banner Printing"/>
    <s v="Q3 2023"/>
    <x v="3"/>
    <x v="1"/>
  </r>
  <r>
    <x v="21"/>
    <x v="10"/>
    <x v="11"/>
    <x v="16"/>
    <n v="311"/>
    <d v="2023-11-03T00:00:00"/>
    <s v="WTCB/2023003521"/>
    <n v="48868.75"/>
    <n v="48868.75"/>
    <m/>
    <s v="Q3 2023"/>
    <x v="3"/>
    <x v="1"/>
  </r>
  <r>
    <x v="21"/>
    <x v="10"/>
    <x v="11"/>
    <x v="16"/>
    <n v="312"/>
    <d v="2023-10-03T00:00:00"/>
    <s v="WTCB/2023003522"/>
    <n v="31622.5"/>
    <n v="31622.5"/>
    <m/>
    <s v="Q3 2023"/>
    <x v="3"/>
    <x v="1"/>
  </r>
  <r>
    <x v="21"/>
    <x v="10"/>
    <x v="11"/>
    <x v="16"/>
    <n v="314"/>
    <d v="2023-10-03T00:00:00"/>
    <s v="WTCB/2023003524"/>
    <n v="16248.75"/>
    <n v="16248.75"/>
    <m/>
    <s v="Q3 2023"/>
    <x v="3"/>
    <x v="1"/>
  </r>
  <r>
    <x v="21"/>
    <x v="10"/>
    <x v="11"/>
    <x v="16"/>
    <n v="315"/>
    <d v="2023-10-03T00:00:00"/>
    <s v="WTCB/2023003525"/>
    <n v="17351.25"/>
    <n v="17351.25"/>
    <m/>
    <s v="Q3 2023"/>
    <x v="3"/>
    <x v="1"/>
  </r>
  <r>
    <x v="21"/>
    <x v="10"/>
    <x v="11"/>
    <x v="16"/>
    <n v="316"/>
    <d v="2023-10-03T00:00:00"/>
    <s v="WTCB/2023003526"/>
    <n v="17333.75"/>
    <n v="17333.75"/>
    <m/>
    <s v="Q3 2023"/>
    <x v="3"/>
    <x v="1"/>
  </r>
  <r>
    <x v="21"/>
    <x v="10"/>
    <x v="11"/>
    <x v="12"/>
    <n v="309"/>
    <d v="2023-12-14T00:00:00"/>
    <s v="WTCB/2023004313"/>
    <n v="112904.3"/>
    <n v="112904.3"/>
    <m/>
    <s v="Q3 2023"/>
    <x v="3"/>
    <x v="1"/>
  </r>
  <r>
    <x v="21"/>
    <x v="10"/>
    <x v="11"/>
    <x v="12"/>
    <n v="311"/>
    <d v="2023-12-14T00:00:00"/>
    <s v="WTCB/2023004314"/>
    <n v="120206.86"/>
    <n v="120206.86"/>
    <m/>
    <s v="Q3 2023"/>
    <x v="3"/>
    <x v="1"/>
  </r>
  <r>
    <x v="21"/>
    <x v="10"/>
    <x v="11"/>
    <x v="12"/>
    <n v="312"/>
    <d v="2023-12-14T00:00:00"/>
    <s v="WTCB/2023004315"/>
    <n v="132022.19"/>
    <n v="132022.19"/>
    <m/>
    <s v="Q3 2023"/>
    <x v="3"/>
    <x v="1"/>
  </r>
  <r>
    <x v="21"/>
    <x v="10"/>
    <x v="11"/>
    <x v="12"/>
    <n v="313"/>
    <d v="2023-12-14T00:00:00"/>
    <s v="WTCB/2023004316"/>
    <n v="128747.06"/>
    <n v="128747.06"/>
    <m/>
    <s v="Q3 2023"/>
    <x v="3"/>
    <x v="1"/>
  </r>
  <r>
    <x v="21"/>
    <x v="10"/>
    <x v="11"/>
    <x v="12"/>
    <n v="314"/>
    <d v="2023-12-14T00:00:00"/>
    <s v="WTCB/2023004317"/>
    <n v="27943.84"/>
    <n v="27943.84"/>
    <m/>
    <s v="Q3 2023"/>
    <x v="3"/>
    <x v="1"/>
  </r>
  <r>
    <x v="21"/>
    <x v="10"/>
    <x v="11"/>
    <x v="12"/>
    <n v="315"/>
    <d v="2023-12-14T00:00:00"/>
    <s v="WTCB/2023004318"/>
    <n v="33655.39"/>
    <n v="33655.39"/>
    <m/>
    <s v="Q3 2023"/>
    <x v="3"/>
    <x v="1"/>
  </r>
  <r>
    <x v="21"/>
    <x v="10"/>
    <x v="11"/>
    <x v="12"/>
    <n v="316"/>
    <d v="2023-12-14T00:00:00"/>
    <s v="WTCB/2023004319"/>
    <n v="263.42"/>
    <n v="263.42"/>
    <m/>
    <s v="Q3 2023"/>
    <x v="3"/>
    <x v="1"/>
  </r>
  <r>
    <x v="21"/>
    <x v="10"/>
    <x v="11"/>
    <x v="13"/>
    <n v="309"/>
    <d v="2023-12-14T00:00:00"/>
    <s v="WTCB/2023004172"/>
    <n v="4049.88"/>
    <n v="4049.88"/>
    <m/>
    <s v="Q3 2023"/>
    <x v="3"/>
    <x v="1"/>
  </r>
  <r>
    <x v="21"/>
    <x v="10"/>
    <x v="11"/>
    <x v="13"/>
    <n v="311"/>
    <d v="2023-12-14T00:00:00"/>
    <s v="WTCB/2023004173"/>
    <n v="4062.7"/>
    <n v="4062.7"/>
    <m/>
    <s v="Q3 2023"/>
    <x v="3"/>
    <x v="1"/>
  </r>
  <r>
    <x v="21"/>
    <x v="10"/>
    <x v="11"/>
    <x v="13"/>
    <n v="312"/>
    <d v="2023-12-14T00:00:00"/>
    <s v="WTCB/2023004174"/>
    <n v="4221.63"/>
    <n v="4221.63"/>
    <m/>
    <s v="Q3 2023"/>
    <x v="3"/>
    <x v="1"/>
  </r>
  <r>
    <x v="21"/>
    <x v="10"/>
    <x v="11"/>
    <x v="13"/>
    <n v="313"/>
    <d v="2023-12-14T00:00:00"/>
    <s v="WTCB/2023004175"/>
    <n v="4184.8100000000004"/>
    <n v="4184.8100000000004"/>
    <m/>
    <s v="Q3 2023"/>
    <x v="3"/>
    <x v="1"/>
  </r>
  <r>
    <x v="21"/>
    <x v="10"/>
    <x v="11"/>
    <x v="13"/>
    <n v="314"/>
    <d v="2023-12-14T00:00:00"/>
    <s v="WTCB/2023004176"/>
    <n v="741.91"/>
    <n v="741.91"/>
    <m/>
    <s v="Q3 2023"/>
    <x v="3"/>
    <x v="1"/>
  </r>
  <r>
    <x v="21"/>
    <x v="10"/>
    <x v="11"/>
    <x v="13"/>
    <n v="315"/>
    <d v="2023-12-14T00:00:00"/>
    <s v="WTCB/2023004177"/>
    <n v="1250.7"/>
    <n v="1250.7"/>
    <m/>
    <s v="Q3 2023"/>
    <x v="3"/>
    <x v="1"/>
  </r>
  <r>
    <x v="21"/>
    <x v="10"/>
    <x v="11"/>
    <x v="13"/>
    <n v="316"/>
    <d v="2023-12-14T00:00:00"/>
    <s v="WTCB/2023004178"/>
    <n v="21.75"/>
    <n v="21.75"/>
    <m/>
    <s v="Q3 2023"/>
    <x v="3"/>
    <x v="1"/>
  </r>
  <r>
    <x v="21"/>
    <x v="10"/>
    <x v="29"/>
    <x v="22"/>
    <n v="309"/>
    <d v="2023-03-11T00:00:00"/>
    <s v="SBER/23-24/23"/>
    <n v="211120"/>
    <n v="211120"/>
    <m/>
    <s v="Q3 2023"/>
    <x v="3"/>
    <x v="1"/>
  </r>
  <r>
    <x v="21"/>
    <x v="10"/>
    <x v="29"/>
    <x v="29"/>
    <n v="312"/>
    <d v="2023-11-04T00:00:00"/>
    <n v="17"/>
    <n v="116142.1"/>
    <n v="116142.1"/>
    <s v="Diwali Sweet Purchase"/>
    <s v="Q3 2023"/>
    <x v="3"/>
    <x v="1"/>
  </r>
  <r>
    <x v="21"/>
    <x v="10"/>
    <x v="29"/>
    <x v="4"/>
    <n v="312"/>
    <d v="2023-11-30T00:00:00"/>
    <n v="224"/>
    <n v="598330"/>
    <n v="598330"/>
    <m/>
    <s v="Q3 2023"/>
    <x v="3"/>
    <x v="1"/>
  </r>
  <r>
    <x v="21"/>
    <x v="10"/>
    <x v="29"/>
    <x v="14"/>
    <n v="312"/>
    <d v="2023-11-02T00:00:00"/>
    <s v="2023/2024/215"/>
    <n v="48000"/>
    <n v="48000"/>
    <s v="Pest Control"/>
    <s v="Q3 2023"/>
    <x v="3"/>
    <x v="1"/>
  </r>
  <r>
    <x v="21"/>
    <x v="10"/>
    <x v="5"/>
    <x v="7"/>
    <n v="312"/>
    <d v="2023-11-30T00:00:00"/>
    <n v="1563"/>
    <n v="41965"/>
    <n v="41965"/>
    <m/>
    <s v="Q3 2023"/>
    <x v="3"/>
    <x v="1"/>
  </r>
  <r>
    <x v="21"/>
    <x v="10"/>
    <x v="29"/>
    <x v="5"/>
    <n v="312"/>
    <d v="2023-11-30T00:00:00"/>
    <s v="01864/23-24"/>
    <n v="48000"/>
    <n v="46560"/>
    <m/>
    <s v="Q3 2023"/>
    <x v="3"/>
    <x v="1"/>
  </r>
  <r>
    <x v="21"/>
    <x v="11"/>
    <x v="12"/>
    <x v="10"/>
    <n v="719"/>
    <d v="2023-11-30T00:00:00"/>
    <s v="GSF/23-24/191"/>
    <n v="37936.910000000003"/>
    <n v="37936.910000000003"/>
    <m/>
    <s v="Q3 2023"/>
    <x v="3"/>
    <x v="1"/>
  </r>
  <r>
    <x v="21"/>
    <x v="11"/>
    <x v="0"/>
    <x v="0"/>
    <n v="719"/>
    <d v="2023-11-30T00:00:00"/>
    <s v="KRL/23-24/84"/>
    <n v="14820"/>
    <n v="14820"/>
    <m/>
    <s v="Q3 2023"/>
    <x v="3"/>
    <x v="1"/>
  </r>
  <r>
    <x v="21"/>
    <x v="11"/>
    <x v="9"/>
    <x v="11"/>
    <n v="719"/>
    <d v="2023-11-30T00:00:00"/>
    <s v="MFMS/621/23-24"/>
    <n v="40336.71"/>
    <n v="40336.71"/>
    <m/>
    <s v="Q3 2023"/>
    <x v="3"/>
    <x v="1"/>
  </r>
  <r>
    <x v="21"/>
    <x v="11"/>
    <x v="29"/>
    <x v="10"/>
    <n v="719"/>
    <d v="2023-11-30T00:00:00"/>
    <s v="OOPL/2023-24/606"/>
    <n v="76100.100000000006"/>
    <n v="76100.100000000006"/>
    <m/>
    <s v="Q3 2023"/>
    <x v="3"/>
    <x v="1"/>
  </r>
  <r>
    <x v="21"/>
    <x v="11"/>
    <x v="22"/>
    <x v="3"/>
    <n v="719"/>
    <d v="2023-11-30T00:00:00"/>
    <n v="8"/>
    <n v="0"/>
    <n v="0"/>
    <s v="ODM (I) PVT LTD Petty Cash Expenses"/>
    <s v="Q3 2023"/>
    <x v="3"/>
    <x v="1"/>
  </r>
  <r>
    <x v="21"/>
    <x v="11"/>
    <x v="11"/>
    <x v="16"/>
    <n v="719"/>
    <d v="2023-11-03T00:00:00"/>
    <s v="WTCB/2023003608"/>
    <n v="16249"/>
    <n v="16249"/>
    <m/>
    <s v="Q3 2023"/>
    <x v="3"/>
    <x v="1"/>
  </r>
  <r>
    <x v="21"/>
    <x v="11"/>
    <x v="29"/>
    <x v="29"/>
    <n v="719"/>
    <d v="2023-11-04T00:00:00"/>
    <n v="15"/>
    <n v="5800.2"/>
    <n v="5800.2"/>
    <s v="Diwali Sweet Purchase"/>
    <s v="Q3 2023"/>
    <x v="3"/>
    <x v="1"/>
  </r>
  <r>
    <x v="21"/>
    <x v="11"/>
    <x v="29"/>
    <x v="4"/>
    <n v="719"/>
    <d v="2023-11-30T00:00:00"/>
    <n v="223"/>
    <n v="26920"/>
    <n v="26920"/>
    <m/>
    <s v="Q3 2023"/>
    <x v="3"/>
    <x v="1"/>
  </r>
  <r>
    <x v="21"/>
    <x v="11"/>
    <x v="29"/>
    <x v="29"/>
    <n v="719"/>
    <d v="2023-11-06T00:00:00"/>
    <s v="22023/2024/233"/>
    <n v="6000"/>
    <n v="6000"/>
    <s v="Pest Control "/>
    <s v="Q3 2023"/>
    <x v="3"/>
    <x v="1"/>
  </r>
  <r>
    <x v="21"/>
    <x v="11"/>
    <x v="5"/>
    <x v="7"/>
    <n v="719"/>
    <d v="2023-11-30T00:00:00"/>
    <n v="1558"/>
    <n v="2590"/>
    <n v="2590"/>
    <m/>
    <s v="Q3 2023"/>
    <x v="3"/>
    <x v="1"/>
  </r>
  <r>
    <x v="21"/>
    <x v="11"/>
    <x v="29"/>
    <x v="19"/>
    <n v="719"/>
    <d v="2023-01-11T00:00:00"/>
    <s v="TSG-Rental-08"/>
    <n v="130000"/>
    <n v="130000"/>
    <m/>
    <s v="Q3 2023"/>
    <x v="3"/>
    <x v="1"/>
  </r>
  <r>
    <x v="21"/>
    <x v="12"/>
    <x v="29"/>
    <x v="19"/>
    <n v="319"/>
    <d v="2023-11-04T00:00:00"/>
    <s v="O-20/23-24"/>
    <n v="148560"/>
    <n v="148560"/>
    <m/>
    <s v="Q3 2023"/>
    <x v="3"/>
    <x v="1"/>
  </r>
  <r>
    <x v="21"/>
    <x v="12"/>
    <x v="7"/>
    <x v="9"/>
    <n v="319"/>
    <d v="2023-12-09T00:00:00"/>
    <s v="BM2427I014266255"/>
    <n v="6593.67"/>
    <n v="6593.67"/>
    <m/>
    <s v="Q3 2023"/>
    <x v="3"/>
    <x v="1"/>
  </r>
  <r>
    <x v="21"/>
    <x v="12"/>
    <x v="29"/>
    <x v="29"/>
    <n v="319"/>
    <d v="2023-11-01T00:00:00"/>
    <s v="2023-2024-081"/>
    <n v="160000"/>
    <n v="160000"/>
    <m/>
    <s v="Q3 2023"/>
    <x v="3"/>
    <x v="1"/>
  </r>
  <r>
    <x v="21"/>
    <x v="12"/>
    <x v="29"/>
    <x v="29"/>
    <n v="319"/>
    <d v="2023-11-01T00:00:00"/>
    <s v="C2324PUN00009076"/>
    <n v="6101.7"/>
    <n v="6101.7"/>
    <s v="200 ML Bisleri Purchase"/>
    <s v="Q3 2023"/>
    <x v="3"/>
    <x v="1"/>
  </r>
  <r>
    <x v="21"/>
    <x v="12"/>
    <x v="12"/>
    <x v="10"/>
    <n v="319"/>
    <d v="2023-11-30T00:00:00"/>
    <s v="GSF/23-24/193"/>
    <n v="102017.79"/>
    <n v="102017.79"/>
    <m/>
    <s v="Q3 2023"/>
    <x v="3"/>
    <x v="1"/>
  </r>
  <r>
    <x v="21"/>
    <x v="12"/>
    <x v="0"/>
    <x v="0"/>
    <n v="319"/>
    <d v="2023-11-30T00:00:00"/>
    <s v="KRL/23-24/87"/>
    <n v="154090"/>
    <n v="154090"/>
    <m/>
    <s v="Q3 2023"/>
    <x v="3"/>
    <x v="1"/>
  </r>
  <r>
    <x v="21"/>
    <x v="12"/>
    <x v="0"/>
    <x v="0"/>
    <n v="319"/>
    <d v="2023-11-30T00:00:00"/>
    <s v="KRL/23-24/90"/>
    <n v="12615.3"/>
    <n v="12615.3"/>
    <m/>
    <s v="Q3 2023"/>
    <x v="3"/>
    <x v="1"/>
  </r>
  <r>
    <x v="21"/>
    <x v="12"/>
    <x v="0"/>
    <x v="0"/>
    <n v="319"/>
    <d v="2023-11-30T00:00:00"/>
    <s v="KRL/23-24/93"/>
    <n v="13820.5"/>
    <n v="13820.5"/>
    <m/>
    <s v="Q3 2023"/>
    <x v="3"/>
    <x v="1"/>
  </r>
  <r>
    <x v="21"/>
    <x v="12"/>
    <x v="0"/>
    <x v="0"/>
    <n v="319"/>
    <d v="2023-11-30T00:00:00"/>
    <s v="KRL/23-24/81"/>
    <n v="509"/>
    <n v="509"/>
    <m/>
    <s v="Q3 2023"/>
    <x v="3"/>
    <x v="1"/>
  </r>
  <r>
    <x v="21"/>
    <x v="12"/>
    <x v="29"/>
    <x v="26"/>
    <n v="319"/>
    <d v="2023-11-23T00:00:00"/>
    <s v="000002228686382'"/>
    <n v="1240"/>
    <n v="1240"/>
    <s v="MSEB Lodha Belmondo"/>
    <s v="Q3 2023"/>
    <x v="3"/>
    <x v="1"/>
  </r>
  <r>
    <x v="21"/>
    <x v="12"/>
    <x v="29"/>
    <x v="29"/>
    <n v="319"/>
    <d v="2023-12-04T00:00:00"/>
    <s v="WMHR24002699901'"/>
    <n v="1108"/>
    <n v="1108"/>
    <s v="Lodha Belmondo WIFI"/>
    <s v="Q3 2023"/>
    <x v="3"/>
    <x v="1"/>
  </r>
  <r>
    <x v="21"/>
    <x v="12"/>
    <x v="29"/>
    <x v="14"/>
    <n v="319"/>
    <d v="2023-11-02T00:00:00"/>
    <s v="TXA23-21203"/>
    <n v="27213"/>
    <n v="27213"/>
    <s v="Office Cab Serviceing"/>
    <s v="Q3 2023"/>
    <x v="3"/>
    <x v="1"/>
  </r>
  <r>
    <x v="21"/>
    <x v="12"/>
    <x v="1"/>
    <x v="1"/>
    <n v="319"/>
    <s v="24-10-2023"/>
    <s v="MS/0551/23-24"/>
    <n v="843"/>
    <n v="843"/>
    <s v="Lanyard Printing"/>
    <s v="Q3 2023"/>
    <x v="3"/>
    <x v="1"/>
  </r>
  <r>
    <x v="21"/>
    <x v="12"/>
    <x v="30"/>
    <x v="26"/>
    <n v="319"/>
    <d v="2023-11-19T00:00:00"/>
    <s v="000002224016270'"/>
    <n v="600"/>
    <n v="600"/>
    <s v="MSEB Marvel Sangria "/>
    <s v="Q3 2023"/>
    <x v="3"/>
    <x v="1"/>
  </r>
  <r>
    <x v="21"/>
    <x v="12"/>
    <x v="29"/>
    <x v="29"/>
    <n v="319"/>
    <d v="2023-11-13T00:00:00"/>
    <s v="MHMTAB2324003014"/>
    <n v="118643.22"/>
    <n v="118643.22"/>
    <m/>
    <s v="Q3 2023"/>
    <x v="3"/>
    <x v="1"/>
  </r>
  <r>
    <x v="21"/>
    <x v="12"/>
    <x v="29"/>
    <x v="29"/>
    <n v="319"/>
    <d v="2023-11-07T00:00:00"/>
    <n v="1001"/>
    <n v="55120"/>
    <n v="55120"/>
    <s v="Security &amp; HK Staff Diwali Gift Blanket Purchase"/>
    <s v="Q3 2023"/>
    <x v="3"/>
    <x v="1"/>
  </r>
  <r>
    <x v="21"/>
    <x v="12"/>
    <x v="29"/>
    <x v="14"/>
    <n v="319"/>
    <d v="2023-11-26T00:00:00"/>
    <n v="514"/>
    <n v="24670"/>
    <n v="24670"/>
    <s v="Office Cab Innova Clutch Work"/>
    <s v="Q3 2023"/>
    <x v="3"/>
    <x v="1"/>
  </r>
  <r>
    <x v="21"/>
    <x v="12"/>
    <x v="22"/>
    <x v="3"/>
    <n v="319"/>
    <d v="2023-11-30T00:00:00"/>
    <n v="8"/>
    <n v="600"/>
    <n v="600"/>
    <s v="XDBS Petty Cash Expenses"/>
    <s v="Q3 2023"/>
    <x v="3"/>
    <x v="1"/>
  </r>
  <r>
    <x v="21"/>
    <x v="12"/>
    <x v="31"/>
    <x v="26"/>
    <n v="319"/>
    <d v="2023-11-19T00:00:00"/>
    <s v="000002223763544'"/>
    <n v="12770"/>
    <n v="12770"/>
    <s v="MSEB Platinum Square"/>
    <s v="Q3 2023"/>
    <x v="3"/>
    <x v="1"/>
  </r>
  <r>
    <x v="21"/>
    <x v="12"/>
    <x v="11"/>
    <x v="16"/>
    <n v="317"/>
    <d v="2023-11-03T00:00:00"/>
    <s v="WTCB/2023003527"/>
    <n v="17334"/>
    <n v="17334"/>
    <m/>
    <s v="Q3 2023"/>
    <x v="3"/>
    <x v="1"/>
  </r>
  <r>
    <x v="21"/>
    <x v="12"/>
    <x v="11"/>
    <x v="16"/>
    <n v="318"/>
    <d v="2023-11-03T00:00:00"/>
    <s v="WTCB/2023003528"/>
    <n v="17351"/>
    <n v="17351"/>
    <m/>
    <s v="Q3 2023"/>
    <x v="3"/>
    <x v="1"/>
  </r>
  <r>
    <x v="21"/>
    <x v="12"/>
    <x v="11"/>
    <x v="16"/>
    <n v="319"/>
    <d v="2023-11-03T00:00:00"/>
    <s v="WTCB/2023003529"/>
    <n v="16249"/>
    <n v="16249"/>
    <m/>
    <s v="Q3 2023"/>
    <x v="3"/>
    <x v="1"/>
  </r>
  <r>
    <x v="21"/>
    <x v="12"/>
    <x v="11"/>
    <x v="12"/>
    <n v="317"/>
    <d v="2023-12-14T00:00:00"/>
    <s v="WTCB/2023004320"/>
    <n v="107353.59"/>
    <n v="107353.59"/>
    <m/>
    <s v="Q3 2023"/>
    <x v="3"/>
    <x v="1"/>
  </r>
  <r>
    <x v="21"/>
    <x v="12"/>
    <x v="11"/>
    <x v="12"/>
    <n v="318"/>
    <d v="2023-12-14T00:00:00"/>
    <s v="WTCB/2023004321"/>
    <n v="106031.36"/>
    <n v="106031.36"/>
    <m/>
    <s v="Q3 2023"/>
    <x v="3"/>
    <x v="1"/>
  </r>
  <r>
    <x v="21"/>
    <x v="12"/>
    <x v="11"/>
    <x v="12"/>
    <n v="319"/>
    <d v="2023-12-14T00:00:00"/>
    <s v="WTCB/20230043222"/>
    <n v="108554.98"/>
    <n v="108554.98"/>
    <m/>
    <s v="Q3 2023"/>
    <x v="3"/>
    <x v="1"/>
  </r>
  <r>
    <x v="21"/>
    <x v="12"/>
    <x v="11"/>
    <x v="13"/>
    <n v="317"/>
    <d v="2023-12-14T00:00:00"/>
    <s v="WTCB/2023004179"/>
    <n v="4028.03"/>
    <n v="4028.03"/>
    <m/>
    <s v="Q3 2023"/>
    <x v="3"/>
    <x v="1"/>
  </r>
  <r>
    <x v="21"/>
    <x v="12"/>
    <x v="11"/>
    <x v="13"/>
    <n v="318"/>
    <d v="2023-12-14T00:00:00"/>
    <s v="WTCB/2023004180"/>
    <n v="4341.13"/>
    <n v="4341.13"/>
    <m/>
    <s v="Q3 2023"/>
    <x v="3"/>
    <x v="1"/>
  </r>
  <r>
    <x v="21"/>
    <x v="12"/>
    <x v="11"/>
    <x v="13"/>
    <n v="319"/>
    <d v="2023-12-14T00:00:00"/>
    <s v="WTCB/2023004181"/>
    <n v="4151.4799999999996"/>
    <n v="4151.4799999999996"/>
    <m/>
    <s v="Q3 2023"/>
    <x v="3"/>
    <x v="1"/>
  </r>
  <r>
    <x v="21"/>
    <x v="12"/>
    <x v="29"/>
    <x v="19"/>
    <n v="317"/>
    <d v="2023-11-01T00:00:00"/>
    <s v="PS-Rental-08"/>
    <n v="95088"/>
    <n v="95088"/>
    <m/>
    <s v="Q3 2023"/>
    <x v="3"/>
    <x v="1"/>
  </r>
  <r>
    <x v="21"/>
    <x v="12"/>
    <x v="29"/>
    <x v="11"/>
    <n v="319"/>
    <d v="2023-11-30T00:00:00"/>
    <s v="RMS-36-Nov-23"/>
    <n v="65000"/>
    <n v="65000"/>
    <m/>
    <s v="Q3 2023"/>
    <x v="3"/>
    <x v="1"/>
  </r>
  <r>
    <x v="21"/>
    <x v="12"/>
    <x v="29"/>
    <x v="19"/>
    <n v="317"/>
    <d v="2023-11-01T00:00:00"/>
    <s v="RS-Rental-08"/>
    <n v="63392"/>
    <n v="63392"/>
    <m/>
    <s v="Q3 2023"/>
    <x v="3"/>
    <x v="1"/>
  </r>
  <r>
    <x v="21"/>
    <x v="12"/>
    <x v="29"/>
    <x v="19"/>
    <n v="318"/>
    <d v="2023-11-04T00:00:00"/>
    <s v="R-37/23-24"/>
    <n v="158640"/>
    <n v="158640"/>
    <m/>
    <s v="Q3 2023"/>
    <x v="3"/>
    <x v="1"/>
  </r>
  <r>
    <x v="21"/>
    <x v="12"/>
    <x v="29"/>
    <x v="29"/>
    <n v="319"/>
    <d v="2023-11-04T00:00:00"/>
    <n v="16"/>
    <n v="45296.800000000003"/>
    <n v="45296.800000000003"/>
    <s v="Diwali Sweet Purchase"/>
    <s v="Q3 2023"/>
    <x v="3"/>
    <x v="1"/>
  </r>
  <r>
    <x v="21"/>
    <x v="12"/>
    <x v="29"/>
    <x v="4"/>
    <n v="319"/>
    <d v="2023-11-30T00:00:00"/>
    <n v="225"/>
    <n v="222840"/>
    <n v="222840"/>
    <m/>
    <s v="Q3 2023"/>
    <x v="3"/>
    <x v="1"/>
  </r>
  <r>
    <x v="21"/>
    <x v="12"/>
    <x v="29"/>
    <x v="9"/>
    <n v="319"/>
    <d v="2023-12-01T00:00:00"/>
    <n v="8"/>
    <n v="11026"/>
    <n v="11026"/>
    <m/>
    <s v="Q3 2023"/>
    <x v="3"/>
    <x v="1"/>
  </r>
  <r>
    <x v="21"/>
    <x v="12"/>
    <x v="29"/>
    <x v="27"/>
    <n v="319"/>
    <d v="2023-11-24T00:00:00"/>
    <n v="1267244"/>
    <n v="409"/>
    <n v="409"/>
    <s v="Waterfrount Gas Guesthouse"/>
    <s v="Q3 2023"/>
    <x v="3"/>
    <x v="1"/>
  </r>
  <r>
    <x v="21"/>
    <x v="12"/>
    <x v="29"/>
    <x v="26"/>
    <n v="319"/>
    <d v="2023-11-30T00:00:00"/>
    <s v="000002240360408'"/>
    <n v="11210"/>
    <n v="11210"/>
    <s v="Waterfrount Guesthouse MSEB"/>
    <s v="Q3 2023"/>
    <x v="3"/>
    <x v="1"/>
  </r>
  <r>
    <x v="21"/>
    <x v="12"/>
    <x v="32"/>
    <x v="29"/>
    <n v="319"/>
    <d v="2023-11-24T00:00:00"/>
    <s v="HT2427I006620965"/>
    <n v="588.82000000000005"/>
    <n v="588.82000000000005"/>
    <s v="Waterfrount Guesthouse WIFI"/>
    <s v="Q3 2023"/>
    <x v="3"/>
    <x v="1"/>
  </r>
  <r>
    <x v="22"/>
    <x v="0"/>
    <x v="0"/>
    <x v="0"/>
    <n v="0"/>
    <d v="2023-12-31T00:00:00"/>
    <s v="KRL/23-24/100"/>
    <n v="3325"/>
    <n v="3325"/>
    <m/>
    <s v="Q3 2023"/>
    <x v="3"/>
    <x v="1"/>
  </r>
  <r>
    <x v="22"/>
    <x v="0"/>
    <x v="1"/>
    <x v="2"/>
    <n v="0"/>
    <d v="2023-12-31T00:00:00"/>
    <s v="MS/0624/23-24"/>
    <n v="13130"/>
    <n v="10912"/>
    <m/>
    <s v="Q3 2023"/>
    <x v="3"/>
    <x v="1"/>
  </r>
  <r>
    <x v="22"/>
    <x v="0"/>
    <x v="1"/>
    <x v="1"/>
    <n v="0"/>
    <d v="2023-12-31T00:00:00"/>
    <s v="MS/0623/23-24"/>
    <n v="202"/>
    <n v="202"/>
    <m/>
    <s v="Q3 2023"/>
    <x v="3"/>
    <x v="1"/>
  </r>
  <r>
    <x v="22"/>
    <x v="0"/>
    <x v="2"/>
    <x v="3"/>
    <n v="0"/>
    <d v="2023-12-31T00:00:00"/>
    <n v="9"/>
    <n v="1690"/>
    <n v="1690"/>
    <s v="Anand Finhouse Petty Cash Expenses"/>
    <s v="Q3 2023"/>
    <x v="3"/>
    <x v="1"/>
  </r>
  <r>
    <x v="22"/>
    <x v="0"/>
    <x v="10"/>
    <x v="1"/>
    <n v="0"/>
    <d v="2023-12-21T00:00:00"/>
    <s v="PSPLJ/4849/23-24"/>
    <n v="250"/>
    <n v="250"/>
    <s v="letterhead Printing"/>
    <s v="Q3 2023"/>
    <x v="3"/>
    <x v="1"/>
  </r>
  <r>
    <x v="22"/>
    <x v="0"/>
    <x v="29"/>
    <x v="4"/>
    <n v="0"/>
    <d v="2023-12-31T00:00:00"/>
    <n v="238"/>
    <n v="5775"/>
    <n v="5775"/>
    <m/>
    <s v="Q3 2023"/>
    <x v="3"/>
    <x v="1"/>
  </r>
  <r>
    <x v="22"/>
    <x v="0"/>
    <x v="29"/>
    <x v="20"/>
    <n v="0"/>
    <d v="2023-12-26T00:00:00"/>
    <n v="938"/>
    <n v="2700"/>
    <n v="2700"/>
    <m/>
    <s v="Q3 2023"/>
    <x v="3"/>
    <x v="1"/>
  </r>
  <r>
    <x v="22"/>
    <x v="0"/>
    <x v="29"/>
    <x v="5"/>
    <n v="0"/>
    <d v="2023-12-26T00:00:00"/>
    <n v="937"/>
    <n v="2968.48"/>
    <n v="2004.24"/>
    <m/>
    <s v="Q3 2023"/>
    <x v="3"/>
    <x v="1"/>
  </r>
  <r>
    <x v="22"/>
    <x v="0"/>
    <x v="5"/>
    <x v="7"/>
    <n v="0"/>
    <d v="2023-12-31T00:00:00"/>
    <n v="1579"/>
    <n v="665"/>
    <n v="665"/>
    <m/>
    <s v="Q3 2023"/>
    <x v="3"/>
    <x v="1"/>
  </r>
  <r>
    <x v="22"/>
    <x v="0"/>
    <x v="6"/>
    <x v="12"/>
    <n v="0"/>
    <d v="2024-01-05T00:00:00"/>
    <s v="000002274905527'"/>
    <n v="74810"/>
    <n v="74810"/>
    <s v="Villa One MSEB"/>
    <s v="Q3 2023"/>
    <x v="3"/>
    <x v="1"/>
  </r>
  <r>
    <x v="22"/>
    <x v="1"/>
    <x v="7"/>
    <x v="9"/>
    <n v="102"/>
    <d v="2024-01-09T00:00:00"/>
    <s v="BM2427I015953489"/>
    <n v="823.64"/>
    <n v="823.64"/>
    <m/>
    <s v="Q3 2023"/>
    <x v="3"/>
    <x v="1"/>
  </r>
  <r>
    <x v="22"/>
    <x v="1"/>
    <x v="29"/>
    <x v="19"/>
    <n v="102"/>
    <d v="2023-12-01T00:00:00"/>
    <n v="20231201001"/>
    <n v="206388"/>
    <n v="206388"/>
    <m/>
    <s v="Q3 2023"/>
    <x v="3"/>
    <x v="1"/>
  </r>
  <r>
    <x v="22"/>
    <x v="1"/>
    <x v="12"/>
    <x v="10"/>
    <n v="102"/>
    <d v="2023-12-31T00:00:00"/>
    <s v="GSF/23-24/218"/>
    <n v="38961.730000000003"/>
    <n v="38961.730000000003"/>
    <m/>
    <s v="Q3 2023"/>
    <x v="3"/>
    <x v="1"/>
  </r>
  <r>
    <x v="22"/>
    <x v="1"/>
    <x v="0"/>
    <x v="0"/>
    <n v="102"/>
    <d v="2023-12-31T00:00:00"/>
    <s v="KRL/23-24/97"/>
    <n v="14250"/>
    <n v="14250"/>
    <m/>
    <s v="Q3 2023"/>
    <x v="3"/>
    <x v="1"/>
  </r>
  <r>
    <x v="22"/>
    <x v="1"/>
    <x v="1"/>
    <x v="1"/>
    <n v="102"/>
    <d v="2023-12-28T00:00:00"/>
    <s v="MS/0632/23-24"/>
    <n v="735"/>
    <n v="735"/>
    <m/>
    <s v="Q3 2023"/>
    <x v="3"/>
    <x v="1"/>
  </r>
  <r>
    <x v="22"/>
    <x v="1"/>
    <x v="9"/>
    <x v="11"/>
    <n v="102"/>
    <d v="2023-12-31T00:00:00"/>
    <s v="MFMS/706/23-24"/>
    <n v="57768.480000000003"/>
    <n v="57768.480000000003"/>
    <m/>
    <s v="Q3 2023"/>
    <x v="3"/>
    <x v="1"/>
  </r>
  <r>
    <x v="22"/>
    <x v="1"/>
    <x v="2"/>
    <x v="3"/>
    <n v="102"/>
    <d v="2023-12-31T00:00:00"/>
    <n v="9"/>
    <n v="650"/>
    <n v="650"/>
    <m/>
    <s v="Q3 2023"/>
    <x v="3"/>
    <x v="1"/>
  </r>
  <r>
    <x v="22"/>
    <x v="1"/>
    <x v="10"/>
    <x v="1"/>
    <n v="102"/>
    <d v="2023-12-21T00:00:00"/>
    <s v="PSPLJ/4850/23-24"/>
    <n v="500"/>
    <n v="500"/>
    <s v="Letterhead Printing"/>
    <s v="Q3 2023"/>
    <x v="3"/>
    <x v="1"/>
  </r>
  <r>
    <x v="22"/>
    <x v="1"/>
    <x v="11"/>
    <x v="16"/>
    <n v="102"/>
    <d v="2023-12-02T00:00:00"/>
    <s v="WTCB/2023003957"/>
    <n v="19110"/>
    <n v="19110"/>
    <m/>
    <s v="Q3 2023"/>
    <x v="3"/>
    <x v="1"/>
  </r>
  <r>
    <x v="22"/>
    <x v="1"/>
    <x v="11"/>
    <x v="12"/>
    <n v="102"/>
    <d v="2024-01-11T00:00:00"/>
    <s v="WTCB/2023004740"/>
    <n v="41357.199999999997"/>
    <n v="41357.199999999997"/>
    <m/>
    <s v="Q3 2023"/>
    <x v="3"/>
    <x v="1"/>
  </r>
  <r>
    <x v="22"/>
    <x v="1"/>
    <x v="11"/>
    <x v="13"/>
    <n v="102"/>
    <d v="2024-01-12T00:00:00"/>
    <s v="WTCB/2023004598"/>
    <n v="524.97"/>
    <n v="524.97"/>
    <m/>
    <s v="Q3 2023"/>
    <x v="3"/>
    <x v="1"/>
  </r>
  <r>
    <x v="22"/>
    <x v="1"/>
    <x v="29"/>
    <x v="4"/>
    <n v="102"/>
    <d v="2023-12-31T00:00:00"/>
    <n v="235"/>
    <n v="12820"/>
    <n v="12820"/>
    <m/>
    <s v="Q3 2023"/>
    <x v="3"/>
    <x v="1"/>
  </r>
  <r>
    <x v="22"/>
    <x v="1"/>
    <x v="5"/>
    <x v="7"/>
    <n v="102"/>
    <d v="2023-12-31T00:00:00"/>
    <n v="1578"/>
    <n v="1260"/>
    <n v="1260"/>
    <m/>
    <s v="Q3 2023"/>
    <x v="3"/>
    <x v="1"/>
  </r>
  <r>
    <x v="22"/>
    <x v="2"/>
    <x v="12"/>
    <x v="10"/>
    <n v="0"/>
    <d v="2023-12-31T00:00:00"/>
    <s v="GSF/23-24/214"/>
    <n v="37677.19"/>
    <n v="37677.19"/>
    <m/>
    <s v="Q3 2023"/>
    <x v="3"/>
    <x v="1"/>
  </r>
  <r>
    <x v="22"/>
    <x v="2"/>
    <x v="1"/>
    <x v="1"/>
    <n v="0"/>
    <d v="2023-12-28T00:00:00"/>
    <s v="MS/0636/23-24"/>
    <n v="5170"/>
    <n v="5170"/>
    <m/>
    <s v="Q3 2023"/>
    <x v="3"/>
    <x v="1"/>
  </r>
  <r>
    <x v="22"/>
    <x v="2"/>
    <x v="1"/>
    <x v="2"/>
    <n v="0"/>
    <d v="2023-12-28T00:00:00"/>
    <s v="MS/0637/23-24"/>
    <n v="12666"/>
    <n v="12666"/>
    <m/>
    <s v="Q3 2023"/>
    <x v="3"/>
    <x v="1"/>
  </r>
  <r>
    <x v="22"/>
    <x v="3"/>
    <x v="12"/>
    <x v="10"/>
    <n v="0"/>
    <d v="2023-12-31T00:00:00"/>
    <s v="GSF/23-24/216"/>
    <n v="37226.730000000003"/>
    <n v="37226.730000000003"/>
    <m/>
    <s v="Q3 2023"/>
    <x v="3"/>
    <x v="1"/>
  </r>
  <r>
    <x v="22"/>
    <x v="3"/>
    <x v="0"/>
    <x v="0"/>
    <n v="0"/>
    <d v="2023-12-31T00:00:00"/>
    <s v="KRL/23-24/80"/>
    <n v="5313.75"/>
    <n v="5313.75"/>
    <m/>
    <s v="Q3 2023"/>
    <x v="3"/>
    <x v="1"/>
  </r>
  <r>
    <x v="22"/>
    <x v="3"/>
    <x v="1"/>
    <x v="2"/>
    <n v="0"/>
    <d v="2023-12-28T00:00:00"/>
    <s v="MS/0622/23-24"/>
    <n v="5790"/>
    <n v="5790"/>
    <m/>
    <s v="Q3 2023"/>
    <x v="3"/>
    <x v="1"/>
  </r>
  <r>
    <x v="22"/>
    <x v="3"/>
    <x v="13"/>
    <x v="11"/>
    <n v="0"/>
    <d v="2023-12-31T00:00:00"/>
    <s v="3012 2023-KINGS-HK "/>
    <n v="50131.14"/>
    <n v="50131.14"/>
    <m/>
    <s v="Q3 2023"/>
    <x v="3"/>
    <x v="1"/>
  </r>
  <r>
    <x v="22"/>
    <x v="4"/>
    <x v="0"/>
    <x v="0"/>
    <n v="0"/>
    <d v="2023-12-31T00:00:00"/>
    <s v="KRL/23-24/104"/>
    <n v="95"/>
    <n v="95"/>
    <m/>
    <s v="Q3 2023"/>
    <x v="3"/>
    <x v="1"/>
  </r>
  <r>
    <x v="22"/>
    <x v="4"/>
    <x v="29"/>
    <x v="4"/>
    <n v="0"/>
    <d v="2023-12-31T00:00:00"/>
    <n v="243"/>
    <n v="10615"/>
    <n v="10615"/>
    <m/>
    <s v="Q3 2023"/>
    <x v="3"/>
    <x v="1"/>
  </r>
  <r>
    <x v="22"/>
    <x v="5"/>
    <x v="29"/>
    <x v="1"/>
    <n v="0"/>
    <d v="2023-12-05T00:00:00"/>
    <s v="IS/457"/>
    <n v="1500"/>
    <n v="1500"/>
    <m/>
    <s v="Q3 2023"/>
    <x v="3"/>
    <x v="1"/>
  </r>
  <r>
    <x v="22"/>
    <x v="5"/>
    <x v="0"/>
    <x v="0"/>
    <n v="0"/>
    <d v="2023-12-31T00:00:00"/>
    <s v="KRL/23-24/103"/>
    <n v="1330"/>
    <n v="1330"/>
    <m/>
    <s v="Q3 2023"/>
    <x v="3"/>
    <x v="1"/>
  </r>
  <r>
    <x v="22"/>
    <x v="5"/>
    <x v="1"/>
    <x v="1"/>
    <n v="0"/>
    <d v="2023-12-28T00:00:00"/>
    <s v="MS/0631/23-24"/>
    <n v="1347.5"/>
    <n v="1347.5"/>
    <s v="ID Card Printing"/>
    <s v="Q3 2023"/>
    <x v="3"/>
    <x v="1"/>
  </r>
  <r>
    <x v="22"/>
    <x v="5"/>
    <x v="29"/>
    <x v="4"/>
    <n v="0"/>
    <d v="2023-12-31T00:00:00"/>
    <n v="244"/>
    <n v="1935"/>
    <n v="1935"/>
    <m/>
    <s v="Q3 2023"/>
    <x v="3"/>
    <x v="1"/>
  </r>
  <r>
    <x v="22"/>
    <x v="6"/>
    <x v="12"/>
    <x v="10"/>
    <s v="A02"/>
    <d v="2023-12-31T00:00:00"/>
    <s v="GSF/23-24/222"/>
    <n v="79451.37"/>
    <n v="79451.37"/>
    <m/>
    <s v="Q3 2023"/>
    <x v="3"/>
    <x v="1"/>
  </r>
  <r>
    <x v="22"/>
    <x v="6"/>
    <x v="29"/>
    <x v="1"/>
    <s v="A02"/>
    <d v="2023-12-07T00:00:00"/>
    <s v="IS/462"/>
    <n v="700"/>
    <n v="700"/>
    <m/>
    <s v="Q3 2023"/>
    <x v="3"/>
    <x v="1"/>
  </r>
  <r>
    <x v="22"/>
    <x v="6"/>
    <x v="29"/>
    <x v="1"/>
    <s v="A02"/>
    <d v="2023-12-15T00:00:00"/>
    <s v="IS/484"/>
    <n v="3850"/>
    <n v="3850"/>
    <s v="Printer repairing charges"/>
    <s v="Q3 2023"/>
    <x v="3"/>
    <x v="1"/>
  </r>
  <r>
    <x v="22"/>
    <x v="6"/>
    <x v="1"/>
    <x v="1"/>
    <s v="A02"/>
    <d v="2023-12-28T00:00:00"/>
    <s v="MS/0630/23-24"/>
    <n v="5285"/>
    <n v="5461.5"/>
    <m/>
    <s v="Q3 2023"/>
    <x v="3"/>
    <x v="1"/>
  </r>
  <r>
    <x v="22"/>
    <x v="6"/>
    <x v="1"/>
    <x v="2"/>
    <s v="A02"/>
    <d v="2023-12-28T00:00:00"/>
    <s v="MS/0629/23-24"/>
    <n v="46346"/>
    <n v="43286"/>
    <m/>
    <s v="Q3 2023"/>
    <x v="3"/>
    <x v="1"/>
  </r>
  <r>
    <x v="22"/>
    <x v="6"/>
    <x v="9"/>
    <x v="11"/>
    <s v="A02"/>
    <d v="2023-12-31T00:00:00"/>
    <s v="MFMS/705/23-24"/>
    <n v="242709.67"/>
    <n v="242709.67"/>
    <m/>
    <s v="Q3 2023"/>
    <x v="3"/>
    <x v="1"/>
  </r>
  <r>
    <x v="22"/>
    <x v="6"/>
    <x v="29"/>
    <x v="29"/>
    <s v="A02"/>
    <d v="2023-12-31T00:00:00"/>
    <s v="KST-Rental-09"/>
    <n v="10000"/>
    <n v="10000"/>
    <m/>
    <s v="Q3 2023"/>
    <x v="3"/>
    <x v="1"/>
  </r>
  <r>
    <x v="22"/>
    <x v="6"/>
    <x v="29"/>
    <x v="10"/>
    <s v="A02"/>
    <d v="2023-12-31T00:00:00"/>
    <s v="OOPL/2023-24/707"/>
    <n v="186186.42"/>
    <n v="186186.42"/>
    <m/>
    <s v="Q3 2023"/>
    <x v="3"/>
    <x v="1"/>
  </r>
  <r>
    <x v="22"/>
    <x v="6"/>
    <x v="2"/>
    <x v="3"/>
    <s v="A02"/>
    <d v="2023-12-31T00:00:00"/>
    <n v="9"/>
    <n v="10545"/>
    <n v="10545"/>
    <s v="KOS Petty Cash Expenses"/>
    <s v="Q3 2023"/>
    <x v="3"/>
    <x v="1"/>
  </r>
  <r>
    <x v="22"/>
    <x v="6"/>
    <x v="23"/>
    <x v="16"/>
    <s v="A02"/>
    <d v="2023-12-01T00:00:00"/>
    <s v="CAM/23-24/1599"/>
    <n v="194247"/>
    <n v="194247"/>
    <m/>
    <s v="Q3 2023"/>
    <x v="3"/>
    <x v="1"/>
  </r>
  <r>
    <x v="22"/>
    <x v="6"/>
    <x v="23"/>
    <x v="12"/>
    <s v="A02"/>
    <d v="2023-12-11T00:00:00"/>
    <s v="#EC/23-24/243"/>
    <n v="566200.94999999995"/>
    <n v="566200.94999999995"/>
    <m/>
    <s v="Q3 2023"/>
    <x v="3"/>
    <x v="1"/>
  </r>
  <r>
    <x v="22"/>
    <x v="6"/>
    <x v="23"/>
    <x v="7"/>
    <s v="A02"/>
    <d v="2023-12-11T00:00:00"/>
    <s v="WR/23-24/116"/>
    <n v="27368.7"/>
    <n v="27368.7"/>
    <m/>
    <s v="Q3 2023"/>
    <x v="3"/>
    <x v="1"/>
  </r>
  <r>
    <x v="22"/>
    <x v="6"/>
    <x v="29"/>
    <x v="5"/>
    <s v="A02"/>
    <d v="2023-12-19T00:00:00"/>
    <n v="911"/>
    <n v="4320.3999999999996"/>
    <n v="6701.08"/>
    <m/>
    <s v="Q3 2023"/>
    <x v="3"/>
    <x v="1"/>
  </r>
  <r>
    <x v="22"/>
    <x v="6"/>
    <x v="5"/>
    <x v="7"/>
    <s v="A02"/>
    <d v="2023-12-31T00:00:00"/>
    <n v="1577"/>
    <n v="15505"/>
    <n v="15505"/>
    <m/>
    <s v="Q3 2023"/>
    <x v="3"/>
    <x v="1"/>
  </r>
  <r>
    <x v="22"/>
    <x v="6"/>
    <x v="29"/>
    <x v="29"/>
    <s v="A02"/>
    <d v="2023-12-01T00:00:00"/>
    <s v="23-24/018"/>
    <n v="15000"/>
    <n v="15000"/>
    <m/>
    <s v="Q3 2023"/>
    <x v="3"/>
    <x v="1"/>
  </r>
  <r>
    <x v="22"/>
    <x v="7"/>
    <x v="0"/>
    <x v="0"/>
    <n v="0"/>
    <d v="2023-12-31T00:00:00"/>
    <s v="KRL/23-24/107"/>
    <n v="4642"/>
    <n v="4642"/>
    <m/>
    <s v="Q3 2023"/>
    <x v="3"/>
    <x v="1"/>
  </r>
  <r>
    <x v="22"/>
    <x v="7"/>
    <x v="1"/>
    <x v="1"/>
    <n v="0"/>
    <d v="2023-12-28T00:00:00"/>
    <s v="MS/0633/23-24"/>
    <n v="2887.5"/>
    <n v="2887.5"/>
    <m/>
    <s v="Q3 2023"/>
    <x v="3"/>
    <x v="1"/>
  </r>
  <r>
    <x v="22"/>
    <x v="7"/>
    <x v="29"/>
    <x v="4"/>
    <n v="0"/>
    <d v="2023-12-31T00:00:00"/>
    <n v="242"/>
    <n v="28890"/>
    <n v="28890"/>
    <m/>
    <s v="Q3 2023"/>
    <x v="3"/>
    <x v="1"/>
  </r>
  <r>
    <x v="22"/>
    <x v="8"/>
    <x v="12"/>
    <x v="10"/>
    <n v="0"/>
    <d v="2023-12-31T00:00:00"/>
    <s v="GSF/23-24-217"/>
    <n v="47365.24"/>
    <n v="47365.24"/>
    <m/>
    <s v="Q3 2023"/>
    <x v="3"/>
    <x v="1"/>
  </r>
  <r>
    <x v="22"/>
    <x v="8"/>
    <x v="1"/>
    <x v="1"/>
    <n v="0"/>
    <d v="2023-12-28T00:00:00"/>
    <s v="MS/0634/23-24"/>
    <n v="360"/>
    <n v="360"/>
    <m/>
    <s v="Q3 2023"/>
    <x v="3"/>
    <x v="1"/>
  </r>
  <r>
    <x v="22"/>
    <x v="8"/>
    <x v="29"/>
    <x v="4"/>
    <n v="0"/>
    <d v="2023-12-31T00:00:00"/>
    <n v="236"/>
    <n v="9615"/>
    <n v="9615"/>
    <m/>
    <s v="Q3 2023"/>
    <x v="3"/>
    <x v="1"/>
  </r>
  <r>
    <x v="22"/>
    <x v="15"/>
    <x v="14"/>
    <x v="14"/>
    <n v="0"/>
    <d v="2023-12-20T00:00:00"/>
    <s v="23-24/13784"/>
    <n v="95556.21"/>
    <n v="95556.21"/>
    <s v="Baner CCTV Camera Material Purchase"/>
    <s v="Q3 2023"/>
    <x v="3"/>
    <x v="1"/>
  </r>
  <r>
    <x v="22"/>
    <x v="9"/>
    <x v="7"/>
    <x v="9"/>
    <n v="613"/>
    <d v="2023-12-27T00:00:00"/>
    <s v="BM2427I015193440"/>
    <n v="1176.46"/>
    <n v="1176.46"/>
    <m/>
    <s v="Q3 2023"/>
    <x v="3"/>
    <x v="1"/>
  </r>
  <r>
    <x v="22"/>
    <x v="9"/>
    <x v="29"/>
    <x v="19"/>
    <n v="613"/>
    <d v="2023-12-01T00:00:00"/>
    <s v="12/23-24/858"/>
    <n v="65555"/>
    <n v="65555"/>
    <m/>
    <s v="Q3 2023"/>
    <x v="3"/>
    <x v="1"/>
  </r>
  <r>
    <x v="22"/>
    <x v="9"/>
    <x v="29"/>
    <x v="14"/>
    <n v="613"/>
    <d v="2023-12-11T00:00:00"/>
    <s v="13/2022-23"/>
    <n v="118200"/>
    <n v="118200"/>
    <s v="ODM Office New Cabin Renotation"/>
    <s v="Q3 2023"/>
    <x v="3"/>
    <x v="1"/>
  </r>
  <r>
    <x v="22"/>
    <x v="9"/>
    <x v="12"/>
    <x v="10"/>
    <n v="613"/>
    <d v="2023-12-31T00:00:00"/>
    <s v="GSF/ 23-24/220"/>
    <n v="39725.69"/>
    <n v="39725.69"/>
    <m/>
    <s v="Q3 2023"/>
    <x v="3"/>
    <x v="1"/>
  </r>
  <r>
    <x v="22"/>
    <x v="9"/>
    <x v="0"/>
    <x v="0"/>
    <n v="613"/>
    <d v="2023-12-31T00:00:00"/>
    <s v="KRL/23-24/98"/>
    <n v="25840"/>
    <n v="25840"/>
    <m/>
    <s v="Q3 2023"/>
    <x v="3"/>
    <x v="1"/>
  </r>
  <r>
    <x v="22"/>
    <x v="9"/>
    <x v="1"/>
    <x v="2"/>
    <n v="613"/>
    <d v="2023-12-28T00:00:00"/>
    <s v="MS/0635/23-24"/>
    <n v="12878"/>
    <n v="12878"/>
    <m/>
    <s v="Q3 2023"/>
    <x v="3"/>
    <x v="1"/>
  </r>
  <r>
    <x v="22"/>
    <x v="9"/>
    <x v="9"/>
    <x v="11"/>
    <n v="613"/>
    <d v="2023-12-31T00:00:00"/>
    <s v="MFMS/704/23-24"/>
    <n v="61849.53"/>
    <n v="61849.53"/>
    <m/>
    <s v="Q3 2023"/>
    <x v="3"/>
    <x v="1"/>
  </r>
  <r>
    <x v="22"/>
    <x v="9"/>
    <x v="29"/>
    <x v="10"/>
    <n v="613"/>
    <d v="2023-12-31T00:00:00"/>
    <s v="OOPL/2023-24/708"/>
    <n v="72405.83"/>
    <n v="72405.83"/>
    <m/>
    <s v="Q3 2023"/>
    <x v="3"/>
    <x v="1"/>
  </r>
  <r>
    <x v="22"/>
    <x v="9"/>
    <x v="29"/>
    <x v="29"/>
    <n v="613"/>
    <d v="2023-12-04T00:00:00"/>
    <s v="002324-000845"/>
    <n v="15954"/>
    <n v="15954"/>
    <s v="ODM RNR DJ Suketu Mumbai to pune &amp; Mumbai return Cab Charges"/>
    <s v="Q3 2023"/>
    <x v="3"/>
    <x v="1"/>
  </r>
  <r>
    <x v="22"/>
    <x v="9"/>
    <x v="29"/>
    <x v="29"/>
    <n v="613"/>
    <d v="2023-12-09T00:00:00"/>
    <s v="002324-000854"/>
    <n v="3500"/>
    <n v="3500"/>
    <s v="ODM RNR Mr. Anshu Mor Pune Airport Pickup and after evaent Hote drop Cab Charges"/>
    <s v="Q3 2023"/>
    <x v="3"/>
    <x v="1"/>
  </r>
  <r>
    <x v="22"/>
    <x v="9"/>
    <x v="29"/>
    <x v="29"/>
    <n v="613"/>
    <d v="2023-12-09T00:00:00"/>
    <s v="002324-000858"/>
    <n v="1800"/>
    <n v="1800"/>
    <s v="ODM RNR Mr. Anshu Mor Pune Airport Drop Charges"/>
    <s v="Q3 2023"/>
    <x v="3"/>
    <x v="1"/>
  </r>
  <r>
    <x v="22"/>
    <x v="9"/>
    <x v="29"/>
    <x v="29"/>
    <n v="613"/>
    <d v="2023-12-09T00:00:00"/>
    <s v="002324-000859"/>
    <n v="4200"/>
    <n v="4200"/>
    <s v="ODM RNR Guest Hotel to Venue and return hotel drop charges"/>
    <s v="Q3 2023"/>
    <x v="3"/>
    <x v="1"/>
  </r>
  <r>
    <x v="22"/>
    <x v="9"/>
    <x v="29"/>
    <x v="29"/>
    <n v="613"/>
    <d v="2023-12-09T00:00:00"/>
    <s v="002324-000860"/>
    <n v="4200"/>
    <n v="4200"/>
    <s v="ODM RNR Guest Hotel to Venue and return hotel drop charges"/>
    <s v="Q3 2023"/>
    <x v="3"/>
    <x v="1"/>
  </r>
  <r>
    <x v="22"/>
    <x v="9"/>
    <x v="29"/>
    <x v="29"/>
    <n v="613"/>
    <d v="2023-12-09T00:00:00"/>
    <s v="002324-000857"/>
    <n v="5500"/>
    <n v="5500"/>
    <s v="ODM RNR Guest Pune to Mumbai Airport drop cab charges"/>
    <s v="Q3 2023"/>
    <x v="3"/>
    <x v="1"/>
  </r>
  <r>
    <x v="22"/>
    <x v="9"/>
    <x v="29"/>
    <x v="29"/>
    <n v="613"/>
    <d v="2023-12-09T00:00:00"/>
    <s v="002324-000856"/>
    <n v="5500"/>
    <n v="5500"/>
    <s v="ODM RNR Guest Pune to Mumbai Airport drop cab charges"/>
    <s v="Q3 2023"/>
    <x v="3"/>
    <x v="1"/>
  </r>
  <r>
    <x v="22"/>
    <x v="9"/>
    <x v="29"/>
    <x v="29"/>
    <n v="613"/>
    <d v="2023-12-09T00:00:00"/>
    <s v="002324-000855"/>
    <n v="5500"/>
    <n v="5500"/>
    <s v="ODM RNR Guest Pune to Mumbai Airport drop cab charges"/>
    <s v="Q3 2023"/>
    <x v="3"/>
    <x v="1"/>
  </r>
  <r>
    <x v="22"/>
    <x v="9"/>
    <x v="2"/>
    <x v="3"/>
    <n v="613"/>
    <d v="2023-12-31T00:00:00"/>
    <n v="9"/>
    <n v="2320"/>
    <n v="2320"/>
    <s v="ODM DIGITAL Petty Cash Expenses"/>
    <s v="Q3 2023"/>
    <x v="3"/>
    <x v="1"/>
  </r>
  <r>
    <x v="22"/>
    <x v="9"/>
    <x v="10"/>
    <x v="1"/>
    <n v="613"/>
    <d v="2023-12-01T00:00:00"/>
    <s v="PSPLJ/4463/23-24"/>
    <n v="1420"/>
    <n v="1420"/>
    <s v="ODM RNR Standee &amp; Sticker Printing"/>
    <s v="Q3 2023"/>
    <x v="3"/>
    <x v="1"/>
  </r>
  <r>
    <x v="22"/>
    <x v="9"/>
    <x v="10"/>
    <x v="1"/>
    <n v="613"/>
    <d v="2023-12-02T00:00:00"/>
    <s v="PSPLJ/4481/23-24"/>
    <n v="650"/>
    <n v="650"/>
    <s v="ODM RNR Standee Printing"/>
    <s v="Q3 2023"/>
    <x v="3"/>
    <x v="1"/>
  </r>
  <r>
    <x v="22"/>
    <x v="9"/>
    <x v="11"/>
    <x v="16"/>
    <n v="613"/>
    <d v="2023-12-02T00:00:00"/>
    <s v="WTCB/2023004067"/>
    <n v="17351.25"/>
    <n v="17351.25"/>
    <m/>
    <s v="Q3 2023"/>
    <x v="3"/>
    <x v="1"/>
  </r>
  <r>
    <x v="22"/>
    <x v="9"/>
    <x v="11"/>
    <x v="16"/>
    <n v="614"/>
    <d v="2023-12-02T00:00:00"/>
    <s v="WTCB/2023004068"/>
    <n v="17333.75"/>
    <n v="17333.75"/>
    <m/>
    <s v="Q3 2023"/>
    <x v="3"/>
    <x v="1"/>
  </r>
  <r>
    <x v="22"/>
    <x v="9"/>
    <x v="11"/>
    <x v="12"/>
    <n v="613"/>
    <d v="2024-01-11T00:00:00"/>
    <s v="WTCB/2023004829"/>
    <n v="41583.67"/>
    <n v="41583.67"/>
    <m/>
    <s v="Q3 2023"/>
    <x v="3"/>
    <x v="1"/>
  </r>
  <r>
    <x v="22"/>
    <x v="9"/>
    <x v="11"/>
    <x v="12"/>
    <n v="614"/>
    <d v="2024-01-11T00:00:00"/>
    <s v="WTCB/2023004830"/>
    <n v="47912.33"/>
    <n v="47912.33"/>
    <m/>
    <s v="Q3 2023"/>
    <x v="3"/>
    <x v="1"/>
  </r>
  <r>
    <x v="22"/>
    <x v="9"/>
    <x v="11"/>
    <x v="13"/>
    <n v="613"/>
    <d v="2024-01-12T00:00:00"/>
    <s v="WTCB/2023004687"/>
    <n v="673.27"/>
    <n v="673.27"/>
    <m/>
    <s v="Q3 2023"/>
    <x v="3"/>
    <x v="1"/>
  </r>
  <r>
    <x v="22"/>
    <x v="9"/>
    <x v="11"/>
    <x v="13"/>
    <n v="614"/>
    <d v="2024-01-12T00:00:00"/>
    <s v="WTCB/2023004688"/>
    <n v="810.36"/>
    <n v="810.36"/>
    <m/>
    <s v="Q3 2023"/>
    <x v="3"/>
    <x v="1"/>
  </r>
  <r>
    <x v="22"/>
    <x v="9"/>
    <x v="29"/>
    <x v="19"/>
    <n v="613"/>
    <d v="2023-12-01T00:00:00"/>
    <s v="P2324/119704"/>
    <n v="65555"/>
    <n v="65555"/>
    <m/>
    <s v="Q3 2023"/>
    <x v="3"/>
    <x v="1"/>
  </r>
  <r>
    <x v="22"/>
    <x v="9"/>
    <x v="29"/>
    <x v="4"/>
    <n v="613"/>
    <d v="2023-12-31T00:00:00"/>
    <n v="237"/>
    <n v="26980"/>
    <n v="26980"/>
    <m/>
    <s v="Q3 2023"/>
    <x v="3"/>
    <x v="1"/>
  </r>
  <r>
    <x v="22"/>
    <x v="9"/>
    <x v="29"/>
    <x v="19"/>
    <n v="614"/>
    <d v="2023-12-01T00:00:00"/>
    <s v="D-2023-24-09"/>
    <n v="131043"/>
    <n v="131043"/>
    <m/>
    <s v="Q3 2023"/>
    <x v="3"/>
    <x v="1"/>
  </r>
  <r>
    <x v="22"/>
    <x v="9"/>
    <x v="29"/>
    <x v="20"/>
    <n v="613"/>
    <d v="2023-12-26T00:00:00"/>
    <n v="936"/>
    <n v="2700"/>
    <n v="2700"/>
    <m/>
    <s v="Q3 2023"/>
    <x v="3"/>
    <x v="1"/>
  </r>
  <r>
    <x v="22"/>
    <x v="9"/>
    <x v="29"/>
    <x v="5"/>
    <n v="613"/>
    <d v="2023-12-26T00:00:00"/>
    <n v="935"/>
    <n v="20302"/>
    <n v="18732.080000000002"/>
    <m/>
    <s v="Q3 2023"/>
    <x v="3"/>
    <x v="1"/>
  </r>
  <r>
    <x v="22"/>
    <x v="9"/>
    <x v="5"/>
    <x v="7"/>
    <n v="613"/>
    <d v="2023-12-31T00:00:00"/>
    <n v="1580"/>
    <n v="3150"/>
    <n v="3150"/>
    <m/>
    <s v="Q3 2023"/>
    <x v="3"/>
    <x v="1"/>
  </r>
  <r>
    <x v="22"/>
    <x v="10"/>
    <x v="7"/>
    <x v="9"/>
    <n v="312"/>
    <d v="2024-01-03T00:00:00"/>
    <s v="BM2427I015546681"/>
    <n v="60755.6"/>
    <n v="60755.6"/>
    <m/>
    <s v="Q3 2023"/>
    <x v="3"/>
    <x v="1"/>
  </r>
  <r>
    <x v="22"/>
    <x v="10"/>
    <x v="29"/>
    <x v="19"/>
    <n v="313"/>
    <d v="2023-12-01T00:00:00"/>
    <s v="09/2023-2024"/>
    <n v="521192"/>
    <n v="521192"/>
    <m/>
    <s v="Q3 2023"/>
    <x v="3"/>
    <x v="1"/>
  </r>
  <r>
    <x v="22"/>
    <x v="10"/>
    <x v="29"/>
    <x v="16"/>
    <n v="313"/>
    <d v="2023-12-01T00:00:00"/>
    <s v="09 CAM/2023-24"/>
    <n v="44117"/>
    <n v="44117"/>
    <m/>
    <s v="Q3 2023"/>
    <x v="3"/>
    <x v="1"/>
  </r>
  <r>
    <x v="22"/>
    <x v="10"/>
    <x v="29"/>
    <x v="19"/>
    <n v="311"/>
    <d v="2023-12-02T00:00:00"/>
    <s v="IN2301000238"/>
    <n v="592183"/>
    <n v="592183"/>
    <m/>
    <s v="Q3 2023"/>
    <x v="3"/>
    <x v="1"/>
  </r>
  <r>
    <x v="22"/>
    <x v="10"/>
    <x v="29"/>
    <x v="19"/>
    <n v="312"/>
    <d v="2023-12-02T00:00:00"/>
    <s v="IN2301000239"/>
    <n v="383159"/>
    <n v="383159"/>
    <m/>
    <s v="Q3 2023"/>
    <x v="3"/>
    <x v="1"/>
  </r>
  <r>
    <x v="22"/>
    <x v="10"/>
    <x v="29"/>
    <x v="19"/>
    <n v="314"/>
    <d v="2023-12-01T00:00:00"/>
    <s v="BRB-Rental-09"/>
    <n v="148560"/>
    <n v="148560"/>
    <m/>
    <s v="Q3 2023"/>
    <x v="3"/>
    <x v="1"/>
  </r>
  <r>
    <x v="22"/>
    <x v="10"/>
    <x v="29"/>
    <x v="19"/>
    <n v="315"/>
    <d v="2023-12-04T00:00:00"/>
    <s v="PVP-Rental -09"/>
    <n v="158640"/>
    <n v="158640"/>
    <m/>
    <s v="Q3 2023"/>
    <x v="3"/>
    <x v="1"/>
  </r>
  <r>
    <x v="22"/>
    <x v="10"/>
    <x v="12"/>
    <x v="10"/>
    <n v="312"/>
    <d v="2023-12-31T00:00:00"/>
    <s v="GSF/23-24/223"/>
    <n v="190988.88"/>
    <n v="190988.88"/>
    <m/>
    <s v="Q3 2023"/>
    <x v="3"/>
    <x v="1"/>
  </r>
  <r>
    <x v="22"/>
    <x v="10"/>
    <x v="29"/>
    <x v="19"/>
    <n v="310"/>
    <d v="2023-12-01T00:00:00"/>
    <s v="GK-Rental-09"/>
    <n v="72563"/>
    <n v="72563"/>
    <m/>
    <s v="Q3 2023"/>
    <x v="3"/>
    <x v="1"/>
  </r>
  <r>
    <x v="22"/>
    <x v="10"/>
    <x v="29"/>
    <x v="16"/>
    <n v="310"/>
    <d v="2023-01-11T00:00:00"/>
    <s v="GK-CAM-09"/>
    <n v="17308"/>
    <n v="17308"/>
    <m/>
    <s v="Q3 2023"/>
    <x v="3"/>
    <x v="1"/>
  </r>
  <r>
    <x v="22"/>
    <x v="10"/>
    <x v="29"/>
    <x v="19"/>
    <n v="310"/>
    <d v="2023-01-11T00:00:00"/>
    <s v="HK-Rental-09"/>
    <n v="72563"/>
    <n v="72563"/>
    <m/>
    <s v="Q3 2023"/>
    <x v="3"/>
    <x v="1"/>
  </r>
  <r>
    <x v="22"/>
    <x v="10"/>
    <x v="29"/>
    <x v="1"/>
    <n v="312"/>
    <d v="2023-12-07T00:00:00"/>
    <s v="IS/461"/>
    <n v="2850"/>
    <n v="2850"/>
    <m/>
    <s v="Q3 2023"/>
    <x v="3"/>
    <x v="1"/>
  </r>
  <r>
    <x v="22"/>
    <x v="10"/>
    <x v="0"/>
    <x v="0"/>
    <n v="312"/>
    <d v="2023-12-31T00:00:00"/>
    <s v="KRL/23-24-101"/>
    <n v="453340"/>
    <n v="453340"/>
    <m/>
    <s v="Q3 2023"/>
    <x v="3"/>
    <x v="1"/>
  </r>
  <r>
    <x v="22"/>
    <x v="10"/>
    <x v="0"/>
    <x v="0"/>
    <n v="312"/>
    <d v="2023-12-31T00:00:00"/>
    <s v="KRL/23-24-108"/>
    <n v="15930.5"/>
    <n v="15930.5"/>
    <m/>
    <s v="Q3 2023"/>
    <x v="3"/>
    <x v="1"/>
  </r>
  <r>
    <x v="22"/>
    <x v="10"/>
    <x v="1"/>
    <x v="2"/>
    <n v="312"/>
    <d v="2023-12-28T00:00:00"/>
    <s v="MS/0626/23-24"/>
    <n v="59158"/>
    <n v="63435"/>
    <m/>
    <s v="Q3 2023"/>
    <x v="3"/>
    <x v="1"/>
  </r>
  <r>
    <x v="22"/>
    <x v="10"/>
    <x v="1"/>
    <x v="1"/>
    <n v="312"/>
    <d v="2023-12-28T00:00:00"/>
    <s v="MS/0625/23-24"/>
    <n v="460"/>
    <n v="460"/>
    <m/>
    <s v="Q3 2023"/>
    <x v="3"/>
    <x v="1"/>
  </r>
  <r>
    <x v="22"/>
    <x v="10"/>
    <x v="1"/>
    <x v="1"/>
    <n v="312"/>
    <d v="2023-12-28T00:00:00"/>
    <s v="MS/0627/23-24"/>
    <n v="18554.400000000001"/>
    <n v="17170.3"/>
    <m/>
    <s v="Q3 2023"/>
    <x v="3"/>
    <x v="1"/>
  </r>
  <r>
    <x v="22"/>
    <x v="10"/>
    <x v="9"/>
    <x v="11"/>
    <n v="312"/>
    <d v="2023-12-31T00:00:00"/>
    <s v="MFMS/703/23-24"/>
    <n v="285032.41000000003"/>
    <n v="285032.41000000003"/>
    <m/>
    <s v="Q3 2023"/>
    <x v="3"/>
    <x v="1"/>
  </r>
  <r>
    <x v="22"/>
    <x v="10"/>
    <x v="29"/>
    <x v="19"/>
    <n v="316"/>
    <d v="2023-12-01T00:00:00"/>
    <s v="169/2023-24"/>
    <n v="79240"/>
    <n v="79240"/>
    <m/>
    <s v="Q3 2023"/>
    <x v="3"/>
    <x v="1"/>
  </r>
  <r>
    <x v="22"/>
    <x v="10"/>
    <x v="29"/>
    <x v="19"/>
    <n v="316"/>
    <d v="2023-12-01T00:00:00"/>
    <s v="003/2023-24"/>
    <n v="79240"/>
    <n v="79240"/>
    <m/>
    <s v="Q3 2023"/>
    <x v="3"/>
    <x v="1"/>
  </r>
  <r>
    <x v="22"/>
    <x v="10"/>
    <x v="29"/>
    <x v="10"/>
    <n v="312"/>
    <d v="2023-12-31T00:00:00"/>
    <s v="OOPL/2023-24/706"/>
    <n v="311788.37"/>
    <n v="311788.37"/>
    <m/>
    <s v="Q3 2023"/>
    <x v="3"/>
    <x v="1"/>
  </r>
  <r>
    <x v="22"/>
    <x v="10"/>
    <x v="2"/>
    <x v="3"/>
    <n v="312"/>
    <d v="2023-12-31T00:00:00"/>
    <n v="9"/>
    <n v="73323"/>
    <n v="73323"/>
    <s v="ONDIRECT Petty Cash Expenses"/>
    <s v="Q3 2023"/>
    <x v="3"/>
    <x v="1"/>
  </r>
  <r>
    <x v="22"/>
    <x v="10"/>
    <x v="10"/>
    <x v="1"/>
    <n v="312"/>
    <d v="2023-12-01T00:00:00"/>
    <s v="PSPLJ/4453/23-24"/>
    <n v="360"/>
    <n v="360"/>
    <s v="Hiriing Banner Printing"/>
    <s v="Q3 2023"/>
    <x v="3"/>
    <x v="1"/>
  </r>
  <r>
    <x v="22"/>
    <x v="10"/>
    <x v="10"/>
    <x v="1"/>
    <n v="312"/>
    <d v="2023-12-06T00:00:00"/>
    <s v="PSPLJ/4558/23-24"/>
    <n v="250"/>
    <n v="250"/>
    <s v="Letterhead printing"/>
    <s v="Q3 2023"/>
    <x v="3"/>
    <x v="1"/>
  </r>
  <r>
    <x v="22"/>
    <x v="10"/>
    <x v="10"/>
    <x v="1"/>
    <n v="312"/>
    <d v="2023-12-08T00:00:00"/>
    <s v="PSPLJ/4597/23-24"/>
    <n v="4560"/>
    <n v="4560"/>
    <s v="Digital Watch SS Name Plate "/>
    <s v="Q3 2023"/>
    <x v="3"/>
    <x v="1"/>
  </r>
  <r>
    <x v="22"/>
    <x v="10"/>
    <x v="10"/>
    <x v="1"/>
    <n v="312"/>
    <d v="2023-12-15T00:00:00"/>
    <s v="PSPLJ/4734/23-24"/>
    <n v="6000"/>
    <n v="6000"/>
    <s v="A2 Size Top Performance Banner Printing"/>
    <s v="Q3 2023"/>
    <x v="3"/>
    <x v="1"/>
  </r>
  <r>
    <x v="22"/>
    <x v="10"/>
    <x v="10"/>
    <x v="1"/>
    <n v="312"/>
    <d v="2023-12-15T00:00:00"/>
    <s v="PSPLJ/4769/23-24"/>
    <n v="330"/>
    <n v="330"/>
    <s v="Work Anniversary Banner Printing"/>
    <s v="Q3 2023"/>
    <x v="3"/>
    <x v="1"/>
  </r>
  <r>
    <x v="22"/>
    <x v="10"/>
    <x v="11"/>
    <x v="16"/>
    <n v="311"/>
    <d v="2023-12-02T00:00:00"/>
    <s v="WTCB/2023004005"/>
    <n v="48868.75"/>
    <n v="48868.75"/>
    <m/>
    <s v="Q3 2023"/>
    <x v="3"/>
    <x v="1"/>
  </r>
  <r>
    <x v="22"/>
    <x v="10"/>
    <x v="11"/>
    <x v="16"/>
    <n v="312"/>
    <d v="2023-12-02T00:00:00"/>
    <s v="WTCB/2023004006"/>
    <n v="31622.5"/>
    <n v="31622.5"/>
    <m/>
    <s v="Q3 2023"/>
    <x v="3"/>
    <x v="1"/>
  </r>
  <r>
    <x v="22"/>
    <x v="10"/>
    <x v="11"/>
    <x v="16"/>
    <n v="314"/>
    <d v="2023-12-02T00:00:00"/>
    <s v="WTCB/2023004008"/>
    <n v="16248.75"/>
    <n v="16248.75"/>
    <m/>
    <s v="Q3 2023"/>
    <x v="3"/>
    <x v="1"/>
  </r>
  <r>
    <x v="22"/>
    <x v="10"/>
    <x v="11"/>
    <x v="16"/>
    <n v="315"/>
    <d v="2023-12-02T00:00:00"/>
    <s v="WTCB/2023004009"/>
    <n v="17351.25"/>
    <n v="17351.25"/>
    <m/>
    <s v="Q3 2023"/>
    <x v="3"/>
    <x v="1"/>
  </r>
  <r>
    <x v="22"/>
    <x v="10"/>
    <x v="11"/>
    <x v="16"/>
    <n v="316"/>
    <d v="2023-12-02T00:00:00"/>
    <s v="WTCB/2023004010"/>
    <n v="17333.75"/>
    <n v="17333.75"/>
    <m/>
    <s v="Q3 2023"/>
    <x v="3"/>
    <x v="1"/>
  </r>
  <r>
    <x v="22"/>
    <x v="10"/>
    <x v="11"/>
    <x v="12"/>
    <n v="309"/>
    <d v="2024-01-11T00:00:00"/>
    <s v="WTCB/2023004784"/>
    <n v="91465.8"/>
    <n v="91465.8"/>
    <m/>
    <s v="Q3 2023"/>
    <x v="3"/>
    <x v="1"/>
  </r>
  <r>
    <x v="22"/>
    <x v="10"/>
    <x v="11"/>
    <x v="12"/>
    <n v="311"/>
    <d v="2024-01-11T00:00:00"/>
    <s v="WTCB/2023004785"/>
    <n v="106144.34"/>
    <n v="106144.34"/>
    <m/>
    <s v="Q3 2023"/>
    <x v="3"/>
    <x v="1"/>
  </r>
  <r>
    <x v="22"/>
    <x v="10"/>
    <x v="11"/>
    <x v="12"/>
    <n v="312"/>
    <d v="2024-01-11T00:00:00"/>
    <s v="WTCB/2023004786"/>
    <n v="115678.82"/>
    <n v="115678.82"/>
    <m/>
    <s v="Q3 2023"/>
    <x v="3"/>
    <x v="1"/>
  </r>
  <r>
    <x v="22"/>
    <x v="10"/>
    <x v="11"/>
    <x v="12"/>
    <n v="313"/>
    <d v="2024-01-11T00:00:00"/>
    <s v="WTCB/2023004787"/>
    <n v="112021.75999999999"/>
    <n v="112021.75999999999"/>
    <m/>
    <s v="Q3 2023"/>
    <x v="3"/>
    <x v="1"/>
  </r>
  <r>
    <x v="22"/>
    <x v="10"/>
    <x v="11"/>
    <x v="12"/>
    <n v="314"/>
    <d v="2024-01-11T00:00:00"/>
    <s v="WTCB/2023004788"/>
    <n v="29253.26"/>
    <n v="29253.26"/>
    <m/>
    <s v="Q3 2023"/>
    <x v="3"/>
    <x v="1"/>
  </r>
  <r>
    <x v="22"/>
    <x v="10"/>
    <x v="11"/>
    <x v="12"/>
    <n v="315"/>
    <d v="2024-01-11T00:00:00"/>
    <s v="WTCB/2023004789"/>
    <n v="30535.4"/>
    <n v="30535.4"/>
    <m/>
    <s v="Q3 2023"/>
    <x v="3"/>
    <x v="1"/>
  </r>
  <r>
    <x v="22"/>
    <x v="10"/>
    <x v="11"/>
    <x v="12"/>
    <n v="316"/>
    <d v="2024-01-11T00:00:00"/>
    <s v="WTCB/2023004790"/>
    <n v="163.02000000000001"/>
    <n v="163.02000000000001"/>
    <m/>
    <s v="Q3 2023"/>
    <x v="3"/>
    <x v="1"/>
  </r>
  <r>
    <x v="22"/>
    <x v="10"/>
    <x v="11"/>
    <x v="13"/>
    <n v="309"/>
    <d v="2024-01-12T00:00:00"/>
    <s v="WTCB/2023004642"/>
    <n v="1243.45"/>
    <n v="1243.45"/>
    <m/>
    <s v="Q3 2023"/>
    <x v="3"/>
    <x v="1"/>
  </r>
  <r>
    <x v="22"/>
    <x v="10"/>
    <x v="11"/>
    <x v="13"/>
    <n v="311"/>
    <d v="2024-01-12T00:00:00"/>
    <s v="WTCB/2023004643"/>
    <n v="1526.37"/>
    <n v="1526.37"/>
    <m/>
    <s v="Q3 2023"/>
    <x v="3"/>
    <x v="1"/>
  </r>
  <r>
    <x v="22"/>
    <x v="10"/>
    <x v="11"/>
    <x v="13"/>
    <n v="312"/>
    <d v="2024-01-12T00:00:00"/>
    <s v="WTCB/2023004644"/>
    <n v="1711.33"/>
    <n v="1711.33"/>
    <m/>
    <s v="Q3 2023"/>
    <x v="3"/>
    <x v="1"/>
  </r>
  <r>
    <x v="22"/>
    <x v="10"/>
    <x v="11"/>
    <x v="13"/>
    <n v="313"/>
    <d v="2024-01-12T00:00:00"/>
    <s v="WTCB/2023004645"/>
    <n v="1528.59"/>
    <n v="1528.59"/>
    <m/>
    <s v="Q3 2023"/>
    <x v="3"/>
    <x v="1"/>
  </r>
  <r>
    <x v="22"/>
    <x v="10"/>
    <x v="11"/>
    <x v="13"/>
    <n v="314"/>
    <d v="2024-01-12T00:00:00"/>
    <s v="WTCB/2023004646"/>
    <n v="351.44"/>
    <n v="351.44"/>
    <m/>
    <s v="Q3 2023"/>
    <x v="3"/>
    <x v="1"/>
  </r>
  <r>
    <x v="22"/>
    <x v="10"/>
    <x v="11"/>
    <x v="13"/>
    <n v="315"/>
    <d v="2024-01-12T00:00:00"/>
    <s v="WTCB/2023004647"/>
    <n v="487.57"/>
    <n v="487.57"/>
    <m/>
    <s v="Q3 2023"/>
    <x v="3"/>
    <x v="1"/>
  </r>
  <r>
    <x v="22"/>
    <x v="10"/>
    <x v="11"/>
    <x v="13"/>
    <n v="316"/>
    <d v="2024-01-12T00:00:00"/>
    <s v="WTCB/2023004648"/>
    <n v="0.11"/>
    <n v="0.11"/>
    <m/>
    <s v="Q3 2023"/>
    <x v="3"/>
    <x v="1"/>
  </r>
  <r>
    <x v="22"/>
    <x v="10"/>
    <x v="29"/>
    <x v="22"/>
    <n v="309"/>
    <d v="2023-12-04T00:00:00"/>
    <s v="SBER/23-24/26"/>
    <n v="211120"/>
    <n v="211120"/>
    <m/>
    <s v="Q3 2023"/>
    <x v="3"/>
    <x v="1"/>
  </r>
  <r>
    <x v="22"/>
    <x v="10"/>
    <x v="29"/>
    <x v="4"/>
    <n v="312"/>
    <d v="2023-12-31T00:00:00"/>
    <n v="240"/>
    <n v="564535"/>
    <n v="564535"/>
    <m/>
    <s v="Q3 2023"/>
    <x v="3"/>
    <x v="1"/>
  </r>
  <r>
    <x v="22"/>
    <x v="10"/>
    <x v="5"/>
    <x v="7"/>
    <n v="312"/>
    <d v="2023-12-31T00:00:00"/>
    <n v="1581"/>
    <n v="38255"/>
    <n v="38255"/>
    <m/>
    <s v="Q3 2023"/>
    <x v="3"/>
    <x v="1"/>
  </r>
  <r>
    <x v="22"/>
    <x v="10"/>
    <x v="29"/>
    <x v="5"/>
    <n v="312"/>
    <d v="2023-12-27T00:00:00"/>
    <s v="02093/23-24"/>
    <n v="44800"/>
    <n v="48320"/>
    <m/>
    <s v="Q3 2023"/>
    <x v="3"/>
    <x v="1"/>
  </r>
  <r>
    <x v="22"/>
    <x v="11"/>
    <x v="12"/>
    <x v="10"/>
    <n v="719"/>
    <d v="2023-12-31T00:00:00"/>
    <s v="GSF/23-24/219"/>
    <n v="39725.69"/>
    <n v="39725.69"/>
    <m/>
    <s v="Q3 2023"/>
    <x v="3"/>
    <x v="1"/>
  </r>
  <r>
    <x v="22"/>
    <x v="11"/>
    <x v="0"/>
    <x v="0"/>
    <n v="719"/>
    <d v="2023-12-31T00:00:00"/>
    <s v="KRL/23-24/99"/>
    <n v="11685"/>
    <n v="11685"/>
    <m/>
    <s v="Q3 2023"/>
    <x v="3"/>
    <x v="1"/>
  </r>
  <r>
    <x v="22"/>
    <x v="11"/>
    <x v="9"/>
    <x v="11"/>
    <n v="719"/>
    <d v="2023-12-31T00:00:00"/>
    <s v="MFMS/707/23-24"/>
    <n v="40336.57"/>
    <n v="40336.57"/>
    <m/>
    <s v="Q3 2023"/>
    <x v="3"/>
    <x v="1"/>
  </r>
  <r>
    <x v="22"/>
    <x v="11"/>
    <x v="29"/>
    <x v="10"/>
    <n v="719"/>
    <d v="2023-12-31T00:00:00"/>
    <s v="OOPL/2023-24/709"/>
    <n v="73883.5"/>
    <n v="73883.5"/>
    <m/>
    <s v="Q3 2023"/>
    <x v="3"/>
    <x v="1"/>
  </r>
  <r>
    <x v="22"/>
    <x v="11"/>
    <x v="11"/>
    <x v="16"/>
    <n v="719"/>
    <d v="2023-12-02T00:00:00"/>
    <s v="WTCB/2023004092"/>
    <n v="16249"/>
    <n v="16249"/>
    <m/>
    <s v="Q3 2023"/>
    <x v="3"/>
    <x v="1"/>
  </r>
  <r>
    <x v="22"/>
    <x v="11"/>
    <x v="11"/>
    <x v="12"/>
    <n v="719"/>
    <d v="2024-01-11T00:00:00"/>
    <s v="WTCB/2023004850"/>
    <n v="55474.34"/>
    <n v="55474.34"/>
    <m/>
    <s v="Q3 2023"/>
    <x v="3"/>
    <x v="1"/>
  </r>
  <r>
    <x v="22"/>
    <x v="11"/>
    <x v="11"/>
    <x v="13"/>
    <n v="719"/>
    <d v="2024-01-12T00:00:00"/>
    <s v="WTCB/2023004708"/>
    <n v="728.59"/>
    <n v="728.59"/>
    <m/>
    <s v="Q3 2023"/>
    <x v="3"/>
    <x v="1"/>
  </r>
  <r>
    <x v="22"/>
    <x v="11"/>
    <x v="29"/>
    <x v="4"/>
    <n v="719"/>
    <d v="2023-12-31T00:00:00"/>
    <n v="239"/>
    <n v="20755"/>
    <n v="20755"/>
    <m/>
    <s v="Q3 2023"/>
    <x v="3"/>
    <x v="1"/>
  </r>
  <r>
    <x v="22"/>
    <x v="11"/>
    <x v="5"/>
    <x v="7"/>
    <n v="719"/>
    <d v="2023-12-31T00:00:00"/>
    <n v="1576"/>
    <n v="2450"/>
    <n v="2450"/>
    <m/>
    <s v="Q3 2023"/>
    <x v="3"/>
    <x v="1"/>
  </r>
  <r>
    <x v="22"/>
    <x v="11"/>
    <x v="29"/>
    <x v="19"/>
    <n v="719"/>
    <d v="2023-12-01T00:00:00"/>
    <s v="TSG- Rental- 09"/>
    <n v="130000"/>
    <n v="130000"/>
    <m/>
    <s v="Q3 2023"/>
    <x v="3"/>
    <x v="1"/>
  </r>
  <r>
    <x v="22"/>
    <x v="12"/>
    <x v="29"/>
    <x v="19"/>
    <n v="319"/>
    <d v="2023-12-05T00:00:00"/>
    <s v="O-23/23-24"/>
    <n v="148560"/>
    <n v="148560"/>
    <m/>
    <s v="Q3 2023"/>
    <x v="3"/>
    <x v="1"/>
  </r>
  <r>
    <x v="22"/>
    <x v="12"/>
    <x v="7"/>
    <x v="9"/>
    <n v="319"/>
    <d v="2024-01-09T00:00:00"/>
    <s v="BM2427I015953831"/>
    <n v="5932.4"/>
    <n v="5932.4"/>
    <m/>
    <s v="Q3 2023"/>
    <x v="3"/>
    <x v="1"/>
  </r>
  <r>
    <x v="22"/>
    <x v="12"/>
    <x v="12"/>
    <x v="10"/>
    <n v="319"/>
    <d v="2023-12-31T00:00:00"/>
    <s v="GSF/23-24/221"/>
    <n v="107093.93"/>
    <n v="107093.93"/>
    <m/>
    <s v="Q3 2023"/>
    <x v="3"/>
    <x v="1"/>
  </r>
  <r>
    <x v="22"/>
    <x v="12"/>
    <x v="29"/>
    <x v="14"/>
    <n v="319"/>
    <d v="2023-12-13T00:00:00"/>
    <s v="J2502"/>
    <n v="16093"/>
    <n v="16093"/>
    <m/>
    <s v="Q3 2023"/>
    <x v="3"/>
    <x v="1"/>
  </r>
  <r>
    <x v="22"/>
    <x v="12"/>
    <x v="29"/>
    <x v="14"/>
    <n v="319"/>
    <d v="2023-12-28T00:00:00"/>
    <s v="J2638"/>
    <n v="1206"/>
    <n v="1206"/>
    <m/>
    <s v="Q3 2023"/>
    <x v="3"/>
    <x v="1"/>
  </r>
  <r>
    <x v="22"/>
    <x v="12"/>
    <x v="0"/>
    <x v="0"/>
    <n v="319"/>
    <d v="2023-12-31T00:00:00"/>
    <s v="KRL/23-24/102"/>
    <n v="110010"/>
    <n v="110010"/>
    <m/>
    <s v="Q3 2023"/>
    <x v="3"/>
    <x v="1"/>
  </r>
  <r>
    <x v="22"/>
    <x v="12"/>
    <x v="0"/>
    <x v="0"/>
    <n v="319"/>
    <d v="2023-12-31T00:00:00"/>
    <s v="KRL/23-24/105"/>
    <n v="2245"/>
    <n v="2245"/>
    <m/>
    <s v="Q3 2023"/>
    <x v="3"/>
    <x v="1"/>
  </r>
  <r>
    <x v="22"/>
    <x v="12"/>
    <x v="0"/>
    <x v="0"/>
    <n v="319"/>
    <d v="2023-12-31T00:00:00"/>
    <s v="KRL/23-24/106"/>
    <n v="5908"/>
    <n v="5908"/>
    <m/>
    <s v="Q3 2023"/>
    <x v="3"/>
    <x v="1"/>
  </r>
  <r>
    <x v="22"/>
    <x v="12"/>
    <x v="0"/>
    <x v="0"/>
    <n v="319"/>
    <d v="2023-12-31T00:00:00"/>
    <s v="KRL/23-24/109"/>
    <n v="3842"/>
    <n v="3842"/>
    <m/>
    <s v="Q3 2023"/>
    <x v="3"/>
    <x v="1"/>
  </r>
  <r>
    <x v="22"/>
    <x v="12"/>
    <x v="29"/>
    <x v="26"/>
    <n v="319"/>
    <d v="2023-12-23T00:00:00"/>
    <s v="000002228686382'"/>
    <n v="1150"/>
    <n v="1150"/>
    <s v="MSEB Lodha Belmondo"/>
    <s v="Q3 2023"/>
    <x v="3"/>
    <x v="1"/>
  </r>
  <r>
    <x v="22"/>
    <x v="12"/>
    <x v="29"/>
    <x v="29"/>
    <n v="319"/>
    <d v="2024-01-04T00:00:00"/>
    <s v="WMHR24002699901'"/>
    <n v="1108"/>
    <n v="1108"/>
    <s v="Lodha Belmondo WIFI"/>
    <s v="Q3 2023"/>
    <x v="3"/>
    <x v="1"/>
  </r>
  <r>
    <x v="22"/>
    <x v="12"/>
    <x v="1"/>
    <x v="1"/>
    <n v="319"/>
    <d v="2023-12-28T00:00:00"/>
    <s v="MS/0628/23-24"/>
    <n v="5235"/>
    <n v="5235"/>
    <s v="Lanyard Printing"/>
    <s v="Q3 2023"/>
    <x v="3"/>
    <x v="1"/>
  </r>
  <r>
    <x v="22"/>
    <x v="12"/>
    <x v="30"/>
    <x v="26"/>
    <n v="319"/>
    <d v="2023-12-19T00:00:00"/>
    <s v="000002224016270'"/>
    <n v="590"/>
    <n v="590"/>
    <s v="MSEB Marvel Sangria "/>
    <s v="Q3 2023"/>
    <x v="3"/>
    <x v="1"/>
  </r>
  <r>
    <x v="22"/>
    <x v="12"/>
    <x v="29"/>
    <x v="14"/>
    <n v="319"/>
    <d v="2023-12-21T00:00:00"/>
    <n v="8"/>
    <n v="6870"/>
    <n v="6870"/>
    <s v="Guesthouse Maintenance"/>
    <s v="Q3 2023"/>
    <x v="3"/>
    <x v="1"/>
  </r>
  <r>
    <x v="22"/>
    <x v="12"/>
    <x v="29"/>
    <x v="29"/>
    <n v="319"/>
    <d v="2023-12-01T00:00:00"/>
    <s v="002324-000818"/>
    <n v="11260"/>
    <n v="11260"/>
    <s v="Sales Team Pune to Mumbai Airport &amp; Mumbai Airport to Pune Drop"/>
    <s v="Q3 2023"/>
    <x v="3"/>
    <x v="1"/>
  </r>
  <r>
    <x v="22"/>
    <x v="12"/>
    <x v="22"/>
    <x v="3"/>
    <n v="319"/>
    <d v="2023-11-30T00:00:00"/>
    <n v="9"/>
    <n v="0"/>
    <n v="0"/>
    <m/>
    <s v="Q3 2023"/>
    <x v="3"/>
    <x v="1"/>
  </r>
  <r>
    <x v="22"/>
    <x v="12"/>
    <x v="31"/>
    <x v="26"/>
    <n v="319"/>
    <d v="2023-12-19T00:00:00"/>
    <s v="000002223763544'"/>
    <n v="11040"/>
    <n v="11040"/>
    <s v="MSEB Platinum Square"/>
    <s v="Q3 2023"/>
    <x v="3"/>
    <x v="1"/>
  </r>
  <r>
    <x v="22"/>
    <x v="12"/>
    <x v="11"/>
    <x v="16"/>
    <n v="317"/>
    <d v="2023-12-02T00:00:00"/>
    <s v="WTCB/2023004011"/>
    <n v="17334"/>
    <n v="17334"/>
    <m/>
    <s v="Q3 2023"/>
    <x v="3"/>
    <x v="1"/>
  </r>
  <r>
    <x v="22"/>
    <x v="12"/>
    <x v="11"/>
    <x v="16"/>
    <n v="318"/>
    <d v="2023-12-02T00:00:00"/>
    <s v="WTCB/2023004012"/>
    <n v="17351"/>
    <n v="17351"/>
    <m/>
    <s v="Q3 2023"/>
    <x v="3"/>
    <x v="1"/>
  </r>
  <r>
    <x v="22"/>
    <x v="12"/>
    <x v="11"/>
    <x v="16"/>
    <n v="319"/>
    <d v="2023-12-02T00:00:00"/>
    <s v="WTCB/2023004013"/>
    <n v="16249"/>
    <n v="16249"/>
    <m/>
    <s v="Q3 2023"/>
    <x v="3"/>
    <x v="1"/>
  </r>
  <r>
    <x v="22"/>
    <x v="12"/>
    <x v="11"/>
    <x v="12"/>
    <n v="317"/>
    <d v="2024-01-11T00:00:00"/>
    <s v="WTCB/2023004791"/>
    <n v="95007.12"/>
    <n v="95007.12"/>
    <m/>
    <s v="Q3 2023"/>
    <x v="3"/>
    <x v="1"/>
  </r>
  <r>
    <x v="22"/>
    <x v="12"/>
    <x v="11"/>
    <x v="12"/>
    <n v="318"/>
    <d v="2024-01-11T00:00:00"/>
    <s v="WTCB/2023004792"/>
    <n v="90005.86"/>
    <n v="90005.86"/>
    <m/>
    <s v="Q3 2023"/>
    <x v="3"/>
    <x v="1"/>
  </r>
  <r>
    <x v="22"/>
    <x v="12"/>
    <x v="11"/>
    <x v="12"/>
    <n v="319"/>
    <d v="2024-01-11T00:00:00"/>
    <s v="WTCB/2023004793"/>
    <n v="99539.34"/>
    <n v="99539.34"/>
    <m/>
    <s v="Q3 2023"/>
    <x v="3"/>
    <x v="1"/>
  </r>
  <r>
    <x v="22"/>
    <x v="12"/>
    <x v="11"/>
    <x v="13"/>
    <n v="317"/>
    <d v="2024-01-12T00:00:00"/>
    <s v="WTCB/2023004649"/>
    <n v="1291.99"/>
    <n v="1291.99"/>
    <m/>
    <s v="Q3 2023"/>
    <x v="3"/>
    <x v="1"/>
  </r>
  <r>
    <x v="22"/>
    <x v="12"/>
    <x v="11"/>
    <x v="13"/>
    <n v="318"/>
    <d v="2024-01-12T00:00:00"/>
    <s v="WTCB/2023004650"/>
    <n v="1452.8"/>
    <n v="1452.8"/>
    <m/>
    <s v="Q3 2023"/>
    <x v="3"/>
    <x v="1"/>
  </r>
  <r>
    <x v="22"/>
    <x v="12"/>
    <x v="11"/>
    <x v="13"/>
    <n v="319"/>
    <d v="2024-01-12T00:00:00"/>
    <s v="WTCB/2023004651"/>
    <n v="1410.93"/>
    <n v="1410.93"/>
    <m/>
    <s v="Q3 2023"/>
    <x v="3"/>
    <x v="1"/>
  </r>
  <r>
    <x v="22"/>
    <x v="12"/>
    <x v="29"/>
    <x v="19"/>
    <n v="317"/>
    <d v="2023-12-01T00:00:00"/>
    <s v="PS-Rental-09"/>
    <n v="95088"/>
    <n v="95088"/>
    <m/>
    <s v="Q3 2023"/>
    <x v="3"/>
    <x v="1"/>
  </r>
  <r>
    <x v="22"/>
    <x v="12"/>
    <x v="29"/>
    <x v="11"/>
    <n v="319"/>
    <d v="2023-12-31T00:00:00"/>
    <s v="RMS-27-Dec-23"/>
    <n v="65000"/>
    <n v="65000"/>
    <m/>
    <s v="Q3 2023"/>
    <x v="3"/>
    <x v="1"/>
  </r>
  <r>
    <x v="22"/>
    <x v="12"/>
    <x v="29"/>
    <x v="19"/>
    <n v="317"/>
    <d v="2023-12-01T00:00:00"/>
    <s v="RS-Rental-09"/>
    <n v="63392"/>
    <n v="63392"/>
    <m/>
    <s v="Q3 2023"/>
    <x v="3"/>
    <x v="1"/>
  </r>
  <r>
    <x v="22"/>
    <x v="12"/>
    <x v="29"/>
    <x v="19"/>
    <n v="318"/>
    <d v="2023-12-05T00:00:00"/>
    <s v="R-41/23-24"/>
    <n v="158640"/>
    <n v="158640"/>
    <m/>
    <s v="Q3 2023"/>
    <x v="3"/>
    <x v="1"/>
  </r>
  <r>
    <x v="22"/>
    <x v="12"/>
    <x v="29"/>
    <x v="4"/>
    <n v="319"/>
    <d v="2023-12-31T00:00:00"/>
    <n v="241"/>
    <n v="178110"/>
    <n v="178110"/>
    <m/>
    <s v="Q3 2023"/>
    <x v="3"/>
    <x v="1"/>
  </r>
  <r>
    <x v="22"/>
    <x v="12"/>
    <x v="29"/>
    <x v="9"/>
    <n v="319"/>
    <d v="2024-01-01T00:00:00"/>
    <n v="9"/>
    <n v="14688"/>
    <n v="14688"/>
    <m/>
    <s v="Q3 2023"/>
    <x v="3"/>
    <x v="1"/>
  </r>
  <r>
    <x v="22"/>
    <x v="12"/>
    <x v="29"/>
    <x v="27"/>
    <n v="319"/>
    <d v="2023-12-19T00:00:00"/>
    <n v="1267244"/>
    <n v="390"/>
    <n v="390"/>
    <s v="Waterfrount Gas Guesthouse"/>
    <s v="Q3 2023"/>
    <x v="3"/>
    <x v="1"/>
  </r>
  <r>
    <x v="22"/>
    <x v="12"/>
    <x v="29"/>
    <x v="26"/>
    <n v="319"/>
    <d v="2023-12-30T00:00:00"/>
    <s v="000002240360408'"/>
    <n v="10090"/>
    <n v="10090"/>
    <s v="Waterfrount Guesthouse MSEB"/>
    <s v="Q3 2023"/>
    <x v="3"/>
    <x v="1"/>
  </r>
  <r>
    <x v="22"/>
    <x v="12"/>
    <x v="32"/>
    <x v="29"/>
    <n v="319"/>
    <d v="2023-12-24T00:00:00"/>
    <s v="HT2427I006620965"/>
    <n v="588.82000000000005"/>
    <n v="588.82000000000005"/>
    <s v="Waterfrount Guesthouse WIFI"/>
    <s v="Q3 2023"/>
    <x v="3"/>
    <x v="1"/>
  </r>
  <r>
    <x v="23"/>
    <x v="0"/>
    <x v="0"/>
    <x v="0"/>
    <n v="0"/>
    <d v="2024-01-31T00:00:00"/>
    <s v="KRL/23-24/120"/>
    <n v="3705"/>
    <n v="3705"/>
    <m/>
    <s v="Q4 2023"/>
    <x v="0"/>
    <x v="1"/>
  </r>
  <r>
    <x v="23"/>
    <x v="0"/>
    <x v="1"/>
    <x v="2"/>
    <n v="0"/>
    <d v="2024-01-29T00:00:00"/>
    <s v="MS/0700/23-24"/>
    <n v="8831"/>
    <n v="9156"/>
    <m/>
    <s v="Q4 2023"/>
    <x v="0"/>
    <x v="1"/>
  </r>
  <r>
    <x v="23"/>
    <x v="0"/>
    <x v="1"/>
    <x v="1"/>
    <n v="0"/>
    <d v="2024-01-29T00:00:00"/>
    <s v="MS/0701/23-24"/>
    <n v="1507"/>
    <n v="1507"/>
    <m/>
    <s v="Q4 2023"/>
    <x v="0"/>
    <x v="1"/>
  </r>
  <r>
    <x v="23"/>
    <x v="0"/>
    <x v="2"/>
    <x v="3"/>
    <n v="0"/>
    <d v="2024-01-31T00:00:00"/>
    <n v="10"/>
    <n v="2250"/>
    <n v="2250"/>
    <s v="Anand Finhouse Petty Cash Expenses"/>
    <s v="Q4 2023"/>
    <x v="0"/>
    <x v="1"/>
  </r>
  <r>
    <x v="23"/>
    <x v="0"/>
    <x v="29"/>
    <x v="29"/>
    <n v="0"/>
    <d v="2024-01-01T00:00:00"/>
    <s v="2023-24/0515"/>
    <n v="15140"/>
    <n v="15140"/>
    <m/>
    <s v="Q4 2023"/>
    <x v="0"/>
    <x v="1"/>
  </r>
  <r>
    <x v="23"/>
    <x v="0"/>
    <x v="29"/>
    <x v="29"/>
    <n v="0"/>
    <d v="2024-01-01T00:00:00"/>
    <s v="2023-24/0516"/>
    <n v="15140"/>
    <n v="15140"/>
    <m/>
    <s v="Q4 2023"/>
    <x v="0"/>
    <x v="1"/>
  </r>
  <r>
    <x v="23"/>
    <x v="0"/>
    <x v="29"/>
    <x v="4"/>
    <n v="0"/>
    <d v="2024-01-31T00:00:00"/>
    <n v="259"/>
    <n v="5535"/>
    <n v="5535"/>
    <m/>
    <s v="Q4 2023"/>
    <x v="0"/>
    <x v="1"/>
  </r>
  <r>
    <x v="23"/>
    <x v="0"/>
    <x v="29"/>
    <x v="20"/>
    <n v="0"/>
    <d v="2024-01-29T00:00:00"/>
    <n v="1038"/>
    <n v="2700"/>
    <n v="2700"/>
    <m/>
    <s v="Q4 2023"/>
    <x v="0"/>
    <x v="1"/>
  </r>
  <r>
    <x v="23"/>
    <x v="0"/>
    <x v="29"/>
    <x v="5"/>
    <n v="0"/>
    <d v="2024-01-29T00:00:00"/>
    <n v="1037"/>
    <n v="1664.24"/>
    <n v="2523.2799999999997"/>
    <m/>
    <s v="Q4 2023"/>
    <x v="0"/>
    <x v="1"/>
  </r>
  <r>
    <x v="23"/>
    <x v="0"/>
    <x v="5"/>
    <x v="7"/>
    <n v="0"/>
    <d v="2024-01-31T00:00:00"/>
    <n v="1599"/>
    <n v="1085"/>
    <n v="1085"/>
    <m/>
    <s v="Q4 2023"/>
    <x v="0"/>
    <x v="1"/>
  </r>
  <r>
    <x v="23"/>
    <x v="0"/>
    <x v="6"/>
    <x v="12"/>
    <n v="0"/>
    <d v="2024-02-05T00:00:00"/>
    <s v="'000002314268450'"/>
    <n v="68690"/>
    <n v="68690"/>
    <s v="Villa One MSEB"/>
    <s v="Q4 2023"/>
    <x v="0"/>
    <x v="1"/>
  </r>
  <r>
    <x v="23"/>
    <x v="1"/>
    <x v="7"/>
    <x v="9"/>
    <n v="102"/>
    <d v="2024-02-09T00:00:00"/>
    <s v="BM2427I017736465"/>
    <n v="823.64"/>
    <n v="823.64"/>
    <m/>
    <s v="Q4 2023"/>
    <x v="0"/>
    <x v="1"/>
  </r>
  <r>
    <x v="23"/>
    <x v="1"/>
    <x v="29"/>
    <x v="19"/>
    <n v="102"/>
    <d v="2024-01-01T00:00:00"/>
    <n v="20240101001"/>
    <n v="206388"/>
    <n v="206388"/>
    <m/>
    <s v="Q4 2023"/>
    <x v="0"/>
    <x v="1"/>
  </r>
  <r>
    <x v="23"/>
    <x v="1"/>
    <x v="12"/>
    <x v="10"/>
    <n v="102"/>
    <d v="2024-01-31T00:00:00"/>
    <s v="GSF/23-24/248"/>
    <n v="41197.01"/>
    <n v="41197.01"/>
    <m/>
    <s v="Q4 2023"/>
    <x v="0"/>
    <x v="1"/>
  </r>
  <r>
    <x v="23"/>
    <x v="1"/>
    <x v="0"/>
    <x v="0"/>
    <n v="102"/>
    <d v="2024-01-31T00:00:00"/>
    <s v="KRL/23-24/118"/>
    <n v="17195"/>
    <n v="17195"/>
    <m/>
    <s v="Q4 2023"/>
    <x v="0"/>
    <x v="1"/>
  </r>
  <r>
    <x v="23"/>
    <x v="1"/>
    <x v="1"/>
    <x v="1"/>
    <n v="102"/>
    <d v="2024-01-29T00:00:00"/>
    <s v="MS/0713/23-24"/>
    <n v="75"/>
    <n v="75"/>
    <m/>
    <s v="Q4 2023"/>
    <x v="0"/>
    <x v="1"/>
  </r>
  <r>
    <x v="23"/>
    <x v="1"/>
    <x v="9"/>
    <x v="11"/>
    <n v="102"/>
    <d v="2024-01-31T00:00:00"/>
    <s v="MFMS/779/23-24"/>
    <n v="64527.759999999995"/>
    <n v="64527.759999999995"/>
    <m/>
    <s v="Q4 2023"/>
    <x v="0"/>
    <x v="1"/>
  </r>
  <r>
    <x v="23"/>
    <x v="1"/>
    <x v="2"/>
    <x v="3"/>
    <n v="102"/>
    <d v="2024-01-31T00:00:00"/>
    <n v="10"/>
    <n v="0"/>
    <n v="0"/>
    <m/>
    <s v="Q4 2023"/>
    <x v="0"/>
    <x v="1"/>
  </r>
  <r>
    <x v="23"/>
    <x v="1"/>
    <x v="11"/>
    <x v="16"/>
    <n v="102"/>
    <d v="2024-01-03T00:00:00"/>
    <s v="WTCB/2023004417"/>
    <n v="19110"/>
    <n v="19110"/>
    <m/>
    <s v="Q4 2023"/>
    <x v="0"/>
    <x v="1"/>
  </r>
  <r>
    <x v="23"/>
    <x v="1"/>
    <x v="11"/>
    <x v="12"/>
    <n v="102"/>
    <d v="2024-02-15T00:00:00"/>
    <s v="WTCB/2023005207"/>
    <n v="42552.31"/>
    <n v="42552.31"/>
    <m/>
    <s v="Q4 2023"/>
    <x v="0"/>
    <x v="1"/>
  </r>
  <r>
    <x v="23"/>
    <x v="1"/>
    <x v="11"/>
    <x v="13"/>
    <n v="102"/>
    <d v="2024-02-16T00:00:00"/>
    <s v="WTCB/2023005067"/>
    <n v="2738.47"/>
    <n v="2738.47"/>
    <m/>
    <s v="Q4 2023"/>
    <x v="0"/>
    <x v="1"/>
  </r>
  <r>
    <x v="23"/>
    <x v="1"/>
    <x v="29"/>
    <x v="4"/>
    <n v="102"/>
    <d v="2024-01-31T00:00:00"/>
    <n v="256"/>
    <n v="13710"/>
    <n v="13710"/>
    <m/>
    <s v="Q4 2023"/>
    <x v="0"/>
    <x v="1"/>
  </r>
  <r>
    <x v="23"/>
    <x v="1"/>
    <x v="5"/>
    <x v="7"/>
    <n v="102"/>
    <d v="2024-01-31T00:00:00"/>
    <n v="1598"/>
    <n v="1470"/>
    <n v="1470"/>
    <m/>
    <s v="Q4 2023"/>
    <x v="0"/>
    <x v="1"/>
  </r>
  <r>
    <x v="23"/>
    <x v="2"/>
    <x v="12"/>
    <x v="10"/>
    <n v="0"/>
    <d v="2024-01-31T00:00:00"/>
    <s v="GSF/23-24/244"/>
    <n v="40189"/>
    <n v="40189"/>
    <m/>
    <s v="Q4 2023"/>
    <x v="0"/>
    <x v="1"/>
  </r>
  <r>
    <x v="23"/>
    <x v="2"/>
    <x v="29"/>
    <x v="1"/>
    <n v="0"/>
    <d v="2024-01-09T00:00:00"/>
    <s v="IS/525"/>
    <n v="700"/>
    <n v="700"/>
    <m/>
    <s v="Q4 2023"/>
    <x v="0"/>
    <x v="1"/>
  </r>
  <r>
    <x v="23"/>
    <x v="2"/>
    <x v="1"/>
    <x v="1"/>
    <n v="0"/>
    <d v="2024-01-29T00:00:00"/>
    <s v="MS/0710/23-24"/>
    <n v="3687"/>
    <n v="3687"/>
    <m/>
    <s v="Q4 2023"/>
    <x v="0"/>
    <x v="1"/>
  </r>
  <r>
    <x v="23"/>
    <x v="2"/>
    <x v="1"/>
    <x v="2"/>
    <n v="0"/>
    <d v="2024-01-29T00:00:00"/>
    <s v="MS/0711/23-24"/>
    <n v="6620"/>
    <n v="6620"/>
    <m/>
    <s v="Q4 2023"/>
    <x v="0"/>
    <x v="1"/>
  </r>
  <r>
    <x v="23"/>
    <x v="3"/>
    <x v="12"/>
    <x v="10"/>
    <n v="0"/>
    <d v="2024-01-31T00:00:00"/>
    <s v="GSF/23-24/246"/>
    <n v="38427.589999999997"/>
    <n v="38427.589999999997"/>
    <m/>
    <s v="Q4 2023"/>
    <x v="0"/>
    <x v="1"/>
  </r>
  <r>
    <x v="23"/>
    <x v="3"/>
    <x v="0"/>
    <x v="0"/>
    <n v="0"/>
    <d v="2024-01-31T00:00:00"/>
    <s v="KRL/23-24/80"/>
    <n v="5750"/>
    <n v="5750"/>
    <m/>
    <s v="Q4 2023"/>
    <x v="0"/>
    <x v="1"/>
  </r>
  <r>
    <x v="23"/>
    <x v="3"/>
    <x v="13"/>
    <x v="11"/>
    <n v="0"/>
    <d v="2024-01-31T00:00:00"/>
    <s v="3101 2024-KINGS-HK "/>
    <n v="49692.68"/>
    <n v="49692.68"/>
    <m/>
    <s v="Q4 2023"/>
    <x v="0"/>
    <x v="1"/>
  </r>
  <r>
    <x v="23"/>
    <x v="4"/>
    <x v="0"/>
    <x v="0"/>
    <n v="0"/>
    <d v="2024-01-31T00:00:00"/>
    <s v="KRL/23-24/116"/>
    <n v="1266"/>
    <n v="1266"/>
    <m/>
    <s v="Q4 2023"/>
    <x v="0"/>
    <x v="1"/>
  </r>
  <r>
    <x v="23"/>
    <x v="4"/>
    <x v="10"/>
    <x v="1"/>
    <n v="0"/>
    <d v="2024-01-15T00:00:00"/>
    <s v="PSPLJ/5228/23-24"/>
    <n v="225"/>
    <n v="225"/>
    <s v="Sample Folder Printing"/>
    <s v="Q4 2023"/>
    <x v="0"/>
    <x v="1"/>
  </r>
  <r>
    <x v="23"/>
    <x v="4"/>
    <x v="10"/>
    <x v="1"/>
    <n v="0"/>
    <d v="2024-01-18T00:00:00"/>
    <s v="PSPLJ/5298/23-24"/>
    <n v="70"/>
    <n v="70"/>
    <s v="Sample Folder Printing"/>
    <s v="Q4 2023"/>
    <x v="0"/>
    <x v="1"/>
  </r>
  <r>
    <x v="23"/>
    <x v="4"/>
    <x v="10"/>
    <x v="1"/>
    <n v="0"/>
    <d v="2024-01-20T00:00:00"/>
    <s v="PSPLJ/5337/23-24"/>
    <n v="2400"/>
    <n v="2400"/>
    <s v=" Folder Printing"/>
    <s v="Q4 2023"/>
    <x v="0"/>
    <x v="1"/>
  </r>
  <r>
    <x v="23"/>
    <x v="4"/>
    <x v="10"/>
    <x v="1"/>
    <n v="0"/>
    <d v="2024-01-24T00:00:00"/>
    <s v="PSPLJ/5402/23-24"/>
    <n v="70"/>
    <n v="70"/>
    <s v="Sample Folder Printing"/>
    <s v="Q4 2023"/>
    <x v="0"/>
    <x v="1"/>
  </r>
  <r>
    <x v="23"/>
    <x v="4"/>
    <x v="10"/>
    <x v="1"/>
    <n v="0"/>
    <d v="2024-01-24T00:00:00"/>
    <s v="PSPLJ/5467/23-24"/>
    <n v="1680"/>
    <n v="1680"/>
    <s v=" Folder Printing"/>
    <s v="Q4 2023"/>
    <x v="0"/>
    <x v="1"/>
  </r>
  <r>
    <x v="23"/>
    <x v="4"/>
    <x v="29"/>
    <x v="4"/>
    <n v="0"/>
    <d v="2024-01-31T00:00:00"/>
    <n v="262"/>
    <n v="12580"/>
    <n v="12580"/>
    <m/>
    <s v="Q4 2023"/>
    <x v="0"/>
    <x v="1"/>
  </r>
  <r>
    <x v="23"/>
    <x v="5"/>
    <x v="0"/>
    <x v="0"/>
    <n v="0"/>
    <d v="2024-01-31T00:00:00"/>
    <s v="KRL/23-24/124"/>
    <n v="1140"/>
    <n v="1140"/>
    <m/>
    <s v="Q4 2023"/>
    <x v="0"/>
    <x v="1"/>
  </r>
  <r>
    <x v="23"/>
    <x v="5"/>
    <x v="29"/>
    <x v="29"/>
    <n v="0"/>
    <d v="2024-01-29T00:00:00"/>
    <s v="002324-000965"/>
    <n v="2700"/>
    <n v="2700"/>
    <s v="Mr. Rajendra Unhale Sambhajinagar Local Travel"/>
    <s v="Q4 2023"/>
    <x v="0"/>
    <x v="1"/>
  </r>
  <r>
    <x v="23"/>
    <x v="5"/>
    <x v="29"/>
    <x v="4"/>
    <n v="0"/>
    <d v="2024-01-31T00:00:00"/>
    <n v="263"/>
    <n v="1475"/>
    <n v="1475"/>
    <m/>
    <s v="Q4 2023"/>
    <x v="0"/>
    <x v="1"/>
  </r>
  <r>
    <x v="23"/>
    <x v="6"/>
    <x v="29"/>
    <x v="14"/>
    <s v="A02"/>
    <d v="2024-01-17T00:00:00"/>
    <n v="63"/>
    <n v="10000"/>
    <n v="10000"/>
    <s v="Urinal Installtion "/>
    <s v="Q4 2023"/>
    <x v="0"/>
    <x v="1"/>
  </r>
  <r>
    <x v="23"/>
    <x v="6"/>
    <x v="12"/>
    <x v="10"/>
    <s v="A02"/>
    <d v="2024-01-31T00:00:00"/>
    <s v="GSF/23-24/252"/>
    <n v="82394.02"/>
    <n v="82394.02"/>
    <m/>
    <s v="Q4 2023"/>
    <x v="0"/>
    <x v="1"/>
  </r>
  <r>
    <x v="23"/>
    <x v="6"/>
    <x v="29"/>
    <x v="1"/>
    <s v="A02"/>
    <d v="2024-01-18T00:00:00"/>
    <s v="IS/545"/>
    <n v="2900"/>
    <n v="2900"/>
    <m/>
    <s v="Q4 2023"/>
    <x v="0"/>
    <x v="1"/>
  </r>
  <r>
    <x v="23"/>
    <x v="6"/>
    <x v="29"/>
    <x v="1"/>
    <s v="A02"/>
    <d v="2024-01-25T00:00:00"/>
    <s v="IS/555"/>
    <n v="5300"/>
    <n v="5300"/>
    <s v="Admin Printer Repairing &amp; Toner Refilling"/>
    <s v="Q4 2023"/>
    <x v="0"/>
    <x v="1"/>
  </r>
  <r>
    <x v="23"/>
    <x v="6"/>
    <x v="1"/>
    <x v="2"/>
    <s v="A02"/>
    <d v="2024-01-27T00:00:00"/>
    <s v="MS/0706/23-24"/>
    <n v="42332"/>
    <n v="46967.5"/>
    <m/>
    <s v="Q4 2023"/>
    <x v="0"/>
    <x v="1"/>
  </r>
  <r>
    <x v="23"/>
    <x v="6"/>
    <x v="1"/>
    <x v="1"/>
    <s v="A02"/>
    <d v="2024-01-27T00:00:00"/>
    <s v="MS/0707/23-24"/>
    <n v="9575.7999999999993"/>
    <n v="7456.4"/>
    <m/>
    <s v="Q4 2023"/>
    <x v="0"/>
    <x v="1"/>
  </r>
  <r>
    <x v="23"/>
    <x v="6"/>
    <x v="9"/>
    <x v="11"/>
    <s v="A02"/>
    <d v="2024-01-31T00:00:00"/>
    <s v="MFMS/820/23-24"/>
    <n v="241059.34"/>
    <n v="241059.34"/>
    <m/>
    <s v="Q4 2023"/>
    <x v="0"/>
    <x v="1"/>
  </r>
  <r>
    <x v="23"/>
    <x v="6"/>
    <x v="29"/>
    <x v="14"/>
    <s v="A02"/>
    <d v="2024-01-27T00:00:00"/>
    <n v="2324377"/>
    <n v="12250"/>
    <n v="12250"/>
    <s v="Chair Maintenece Material "/>
    <s v="Q4 2023"/>
    <x v="0"/>
    <x v="1"/>
  </r>
  <r>
    <x v="23"/>
    <x v="6"/>
    <x v="29"/>
    <x v="29"/>
    <s v="A02"/>
    <d v="2024-01-31T00:00:00"/>
    <s v="KST-Rental-10"/>
    <n v="10000"/>
    <n v="10000"/>
    <s v="-"/>
    <s v="Q4 2023"/>
    <x v="0"/>
    <x v="1"/>
  </r>
  <r>
    <x v="23"/>
    <x v="6"/>
    <x v="21"/>
    <x v="15"/>
    <s v="A02"/>
    <d v="2024-01-12T00:00:00"/>
    <n v="4250028899"/>
    <n v="22646.25"/>
    <n v="22646.25"/>
    <s v="UPS AMC (1st quarter)"/>
    <s v="Q4 2023"/>
    <x v="0"/>
    <x v="1"/>
  </r>
  <r>
    <x v="23"/>
    <x v="6"/>
    <x v="29"/>
    <x v="10"/>
    <s v="A02"/>
    <d v="2024-01-31T00:00:00"/>
    <s v="OOPL/2023-24/795"/>
    <n v="191385.63"/>
    <n v="191385.63"/>
    <m/>
    <s v="Q4 2023"/>
    <x v="0"/>
    <x v="1"/>
  </r>
  <r>
    <x v="23"/>
    <x v="6"/>
    <x v="2"/>
    <x v="3"/>
    <s v="A02"/>
    <d v="2024-01-31T00:00:00"/>
    <n v="10"/>
    <n v="13693"/>
    <n v="13693"/>
    <s v="KOS Petty Cash Expenses"/>
    <s v="Q4 2023"/>
    <x v="0"/>
    <x v="1"/>
  </r>
  <r>
    <x v="23"/>
    <x v="6"/>
    <x v="23"/>
    <x v="16"/>
    <s v="A02"/>
    <d v="2024-01-11T00:00:00"/>
    <s v="CAM/23-24/1731"/>
    <n v="194247.9"/>
    <n v="194247.9"/>
    <m/>
    <s v="Q4 2023"/>
    <x v="0"/>
    <x v="1"/>
  </r>
  <r>
    <x v="23"/>
    <x v="6"/>
    <x v="23"/>
    <x v="29"/>
    <s v="A02"/>
    <d v="2024-02-08T00:00:00"/>
    <s v="WR/23-24/130"/>
    <n v="27918.7"/>
    <n v="27918.7"/>
    <s v="-"/>
    <s v="Q4 2023"/>
    <x v="0"/>
    <x v="1"/>
  </r>
  <r>
    <x v="23"/>
    <x v="6"/>
    <x v="23"/>
    <x v="12"/>
    <s v="A02"/>
    <d v="2024-02-08T00:00:00"/>
    <s v="#EC/23-24/267"/>
    <n v="603320.75"/>
    <n v="603320.75"/>
    <s v="-"/>
    <s v="Q4 2023"/>
    <x v="0"/>
    <x v="1"/>
  </r>
  <r>
    <x v="23"/>
    <x v="6"/>
    <x v="25"/>
    <x v="29"/>
    <s v="A02"/>
    <d v="2024-01-06T00:00:00"/>
    <s v="SPL2324KO563"/>
    <n v="25417"/>
    <n v="25417"/>
    <s v="AHU AMC (1st quarter)"/>
    <s v="Q4 2023"/>
    <x v="0"/>
    <x v="1"/>
  </r>
  <r>
    <x v="23"/>
    <x v="6"/>
    <x v="29"/>
    <x v="1"/>
    <s v="A02"/>
    <d v="2024-01-11T00:00:00"/>
    <s v="Shiv/23-24/768"/>
    <n v="3980"/>
    <n v="3980"/>
    <s v="New Sprial Binding Machine Purchase"/>
    <s v="Q4 2023"/>
    <x v="0"/>
    <x v="1"/>
  </r>
  <r>
    <x v="23"/>
    <x v="6"/>
    <x v="29"/>
    <x v="5"/>
    <s v="A02"/>
    <d v="2024-01-18T00:00:00"/>
    <n v="1013"/>
    <n v="8560"/>
    <n v="6674.6399999999994"/>
    <m/>
    <s v="Q4 2023"/>
    <x v="0"/>
    <x v="1"/>
  </r>
  <r>
    <x v="23"/>
    <x v="6"/>
    <x v="5"/>
    <x v="7"/>
    <s v="A02"/>
    <d v="2024-01-31T00:00:00"/>
    <n v="1597"/>
    <n v="15925"/>
    <n v="15925"/>
    <m/>
    <s v="Q4 2023"/>
    <x v="0"/>
    <x v="1"/>
  </r>
  <r>
    <x v="23"/>
    <x v="6"/>
    <x v="29"/>
    <x v="29"/>
    <s v="A02"/>
    <d v="2024-01-01T00:00:00"/>
    <s v="23-24/020"/>
    <n v="15000"/>
    <n v="15000"/>
    <m/>
    <s v="Q4 2023"/>
    <x v="0"/>
    <x v="1"/>
  </r>
  <r>
    <x v="23"/>
    <x v="6"/>
    <x v="29"/>
    <x v="5"/>
    <s v="A02"/>
    <d v="2024-01-31T00:00:00"/>
    <s v="02390/23-24"/>
    <n v="10400"/>
    <n v="16320"/>
    <m/>
    <s v="Q4 2023"/>
    <x v="0"/>
    <x v="1"/>
  </r>
  <r>
    <x v="23"/>
    <x v="7"/>
    <x v="0"/>
    <x v="0"/>
    <n v="0"/>
    <d v="2024-01-31T00:00:00"/>
    <s v="KRL/23-24/115"/>
    <n v="2532"/>
    <n v="2532"/>
    <m/>
    <s v="Q4 2023"/>
    <x v="0"/>
    <x v="1"/>
  </r>
  <r>
    <x v="23"/>
    <x v="7"/>
    <x v="10"/>
    <x v="1"/>
    <n v="0"/>
    <d v="2024-01-17T00:00:00"/>
    <s v="PSPLJ/5263/23-24"/>
    <n v="480"/>
    <n v="480"/>
    <s v="RNR Certificate Printing"/>
    <s v="Q4 2023"/>
    <x v="0"/>
    <x v="1"/>
  </r>
  <r>
    <x v="23"/>
    <x v="7"/>
    <x v="10"/>
    <x v="1"/>
    <n v="0"/>
    <d v="2024-01-18T00:00:00"/>
    <s v="PSPLJ/5304/23-24"/>
    <n v="240"/>
    <n v="240"/>
    <s v="RNR Fun Award Certificate Printing"/>
    <s v="Q4 2023"/>
    <x v="0"/>
    <x v="1"/>
  </r>
  <r>
    <x v="23"/>
    <x v="7"/>
    <x v="29"/>
    <x v="4"/>
    <n v="0"/>
    <d v="2024-01-31T00:00:00"/>
    <n v="265"/>
    <n v="30005"/>
    <n v="30005"/>
    <m/>
    <s v="Q4 2023"/>
    <x v="0"/>
    <x v="1"/>
  </r>
  <r>
    <x v="23"/>
    <x v="8"/>
    <x v="12"/>
    <x v="10"/>
    <n v="0"/>
    <d v="2024-01-31T00:00:00"/>
    <s v="GSF/23-24-247"/>
    <n v="47082.29"/>
    <n v="47082.29"/>
    <m/>
    <s v="Q4 2023"/>
    <x v="0"/>
    <x v="1"/>
  </r>
  <r>
    <x v="23"/>
    <x v="8"/>
    <x v="29"/>
    <x v="29"/>
    <n v="0"/>
    <d v="2024-01-24T00:00:00"/>
    <s v="KFT/ICE/23/585"/>
    <n v="12927.6"/>
    <n v="12927.6"/>
    <m/>
    <s v="Q4 2023"/>
    <x v="0"/>
    <x v="1"/>
  </r>
  <r>
    <x v="23"/>
    <x v="8"/>
    <x v="1"/>
    <x v="1"/>
    <n v="0"/>
    <d v="2024-01-29T00:00:00"/>
    <s v="MS/0712/23-24"/>
    <n v="1774"/>
    <n v="1774"/>
    <m/>
    <s v="Q4 2023"/>
    <x v="0"/>
    <x v="1"/>
  </r>
  <r>
    <x v="23"/>
    <x v="8"/>
    <x v="29"/>
    <x v="4"/>
    <n v="0"/>
    <d v="2024-01-31T00:00:00"/>
    <n v="257"/>
    <n v="10855"/>
    <n v="10855"/>
    <m/>
    <s v="Q4 2023"/>
    <x v="0"/>
    <x v="1"/>
  </r>
  <r>
    <x v="23"/>
    <x v="14"/>
    <x v="1"/>
    <x v="1"/>
    <s v="-"/>
    <d v="2024-01-29T00:00:00"/>
    <s v="MS/0716/23-24"/>
    <n v="482"/>
    <n v="482"/>
    <m/>
    <s v="Q4 2023"/>
    <x v="0"/>
    <x v="1"/>
  </r>
  <r>
    <x v="23"/>
    <x v="15"/>
    <x v="1"/>
    <x v="1"/>
    <n v="0"/>
    <d v="2024-01-29T00:00:00"/>
    <s v="MS/0715/23-24"/>
    <n v="1485.2"/>
    <n v="1485.2"/>
    <m/>
    <s v="Q4 2023"/>
    <x v="0"/>
    <x v="1"/>
  </r>
  <r>
    <x v="23"/>
    <x v="9"/>
    <x v="7"/>
    <x v="9"/>
    <n v="613"/>
    <d v="2024-01-27T00:00:00"/>
    <s v="BM2427I016981909"/>
    <n v="1176.46"/>
    <n v="1176.46"/>
    <m/>
    <s v="Q4 2023"/>
    <x v="0"/>
    <x v="1"/>
  </r>
  <r>
    <x v="23"/>
    <x v="9"/>
    <x v="29"/>
    <x v="19"/>
    <n v="613"/>
    <d v="2024-01-01T00:00:00"/>
    <s v="12/23-24/974"/>
    <n v="65555"/>
    <n v="65555"/>
    <m/>
    <s v="Q4 2023"/>
    <x v="0"/>
    <x v="1"/>
  </r>
  <r>
    <x v="23"/>
    <x v="9"/>
    <x v="12"/>
    <x v="10"/>
    <n v="613"/>
    <d v="2024-01-31T00:00:00"/>
    <s v="GSF/ 23-24/250"/>
    <n v="41932.67"/>
    <n v="41932.67"/>
    <m/>
    <s v="Q4 2023"/>
    <x v="0"/>
    <x v="1"/>
  </r>
  <r>
    <x v="23"/>
    <x v="9"/>
    <x v="0"/>
    <x v="0"/>
    <n v="613"/>
    <d v="2024-01-31T00:00:00"/>
    <s v="KRL/23-24/121"/>
    <n v="27835"/>
    <n v="27835"/>
    <m/>
    <s v="Q4 2023"/>
    <x v="0"/>
    <x v="1"/>
  </r>
  <r>
    <x v="23"/>
    <x v="9"/>
    <x v="1"/>
    <x v="2"/>
    <n v="613"/>
    <d v="2024-01-27T00:00:00"/>
    <s v="MS/0705/23-24"/>
    <n v="6930"/>
    <n v="6930"/>
    <m/>
    <s v="Q4 2023"/>
    <x v="0"/>
    <x v="1"/>
  </r>
  <r>
    <x v="23"/>
    <x v="9"/>
    <x v="9"/>
    <x v="11"/>
    <n v="613"/>
    <d v="2024-01-31T00:00:00"/>
    <s v="MFMS/776/23-24"/>
    <n v="63172.04"/>
    <n v="63172.04"/>
    <m/>
    <s v="Q4 2023"/>
    <x v="0"/>
    <x v="1"/>
  </r>
  <r>
    <x v="23"/>
    <x v="9"/>
    <x v="29"/>
    <x v="10"/>
    <n v="613"/>
    <d v="2024-01-31T00:00:00"/>
    <s v="OOPL/2023-24/796"/>
    <n v="78973.25"/>
    <n v="78973.25"/>
    <m/>
    <s v="Q4 2023"/>
    <x v="0"/>
    <x v="1"/>
  </r>
  <r>
    <x v="23"/>
    <x v="9"/>
    <x v="2"/>
    <x v="3"/>
    <n v="613"/>
    <d v="2024-01-31T00:00:00"/>
    <n v="10"/>
    <n v="0"/>
    <n v="0"/>
    <m/>
    <s v="Q4 2023"/>
    <x v="0"/>
    <x v="1"/>
  </r>
  <r>
    <x v="23"/>
    <x v="9"/>
    <x v="11"/>
    <x v="16"/>
    <n v="613"/>
    <d v="2024-01-03T00:00:00"/>
    <s v="WTCB/2023004527"/>
    <n v="17351.25"/>
    <n v="17351.25"/>
    <m/>
    <s v="Q4 2023"/>
    <x v="0"/>
    <x v="1"/>
  </r>
  <r>
    <x v="23"/>
    <x v="9"/>
    <x v="11"/>
    <x v="16"/>
    <n v="614"/>
    <d v="2024-01-03T00:00:00"/>
    <s v="WTCB/2023004528"/>
    <n v="17333.75"/>
    <n v="17333.75"/>
    <m/>
    <s v="Q4 2023"/>
    <x v="0"/>
    <x v="1"/>
  </r>
  <r>
    <x v="23"/>
    <x v="9"/>
    <x v="11"/>
    <x v="12"/>
    <n v="613"/>
    <d v="2024-02-15T00:00:00"/>
    <s v="WTCB/2023005295"/>
    <n v="43292.66"/>
    <n v="43292.66"/>
    <m/>
    <s v="Q4 2023"/>
    <x v="0"/>
    <x v="1"/>
  </r>
  <r>
    <x v="23"/>
    <x v="9"/>
    <x v="11"/>
    <x v="12"/>
    <n v="614"/>
    <d v="2024-02-15T00:00:00"/>
    <s v="WTCB/2023005155"/>
    <n v="47470.76"/>
    <n v="47470.76"/>
    <m/>
    <s v="Q4 2023"/>
    <x v="0"/>
    <x v="1"/>
  </r>
  <r>
    <x v="23"/>
    <x v="9"/>
    <x v="11"/>
    <x v="13"/>
    <n v="613"/>
    <d v="2024-02-16T00:00:00"/>
    <s v="WTCB/2023005296"/>
    <n v="3165.17"/>
    <n v="3165.17"/>
    <m/>
    <s v="Q4 2023"/>
    <x v="0"/>
    <x v="1"/>
  </r>
  <r>
    <x v="23"/>
    <x v="9"/>
    <x v="11"/>
    <x v="13"/>
    <n v="614"/>
    <d v="2024-02-16T00:00:00"/>
    <s v="WTCB/2023005156"/>
    <n v="3232.5"/>
    <n v="3232.5"/>
    <m/>
    <s v="Q4 2023"/>
    <x v="0"/>
    <x v="1"/>
  </r>
  <r>
    <x v="23"/>
    <x v="9"/>
    <x v="29"/>
    <x v="19"/>
    <n v="613"/>
    <d v="2024-01-01T00:00:00"/>
    <s v="P2324/120790"/>
    <n v="65555"/>
    <n v="65555"/>
    <m/>
    <s v="Q4 2023"/>
    <x v="0"/>
    <x v="1"/>
  </r>
  <r>
    <x v="23"/>
    <x v="9"/>
    <x v="29"/>
    <x v="4"/>
    <n v="613"/>
    <d v="2024-01-31T00:00:00"/>
    <n v="258"/>
    <n v="29925"/>
    <n v="29925"/>
    <m/>
    <s v="Q4 2023"/>
    <x v="0"/>
    <x v="1"/>
  </r>
  <r>
    <x v="23"/>
    <x v="9"/>
    <x v="29"/>
    <x v="19"/>
    <n v="614"/>
    <d v="2024-01-01T00:00:00"/>
    <s v="D-2023-24-10"/>
    <n v="131043"/>
    <n v="131043"/>
    <m/>
    <s v="Q4 2023"/>
    <x v="0"/>
    <x v="1"/>
  </r>
  <r>
    <x v="23"/>
    <x v="9"/>
    <x v="29"/>
    <x v="20"/>
    <n v="613"/>
    <d v="2024-01-29T00:00:00"/>
    <n v="1036"/>
    <n v="2700"/>
    <n v="2700"/>
    <m/>
    <s v="Q4 2023"/>
    <x v="0"/>
    <x v="1"/>
  </r>
  <r>
    <x v="23"/>
    <x v="9"/>
    <x v="29"/>
    <x v="5"/>
    <n v="613"/>
    <d v="2024-01-29T00:00:00"/>
    <n v="1035"/>
    <n v="15351.6"/>
    <n v="22623.439999999999"/>
    <m/>
    <s v="Q4 2023"/>
    <x v="0"/>
    <x v="1"/>
  </r>
  <r>
    <x v="23"/>
    <x v="9"/>
    <x v="5"/>
    <x v="7"/>
    <n v="613"/>
    <d v="2024-01-31T00:00:00"/>
    <n v="1600"/>
    <n v="3955"/>
    <n v="3955"/>
    <m/>
    <s v="Q4 2023"/>
    <x v="0"/>
    <x v="1"/>
  </r>
  <r>
    <x v="23"/>
    <x v="10"/>
    <x v="7"/>
    <x v="9"/>
    <n v="312"/>
    <d v="2024-02-03T00:00:00"/>
    <s v="BM2427I017308760"/>
    <n v="63991.23"/>
    <n v="63991.23"/>
    <m/>
    <s v="Q4 2023"/>
    <x v="0"/>
    <x v="1"/>
  </r>
  <r>
    <x v="23"/>
    <x v="10"/>
    <x v="29"/>
    <x v="19"/>
    <n v="313"/>
    <d v="2024-01-01T00:00:00"/>
    <s v="10/2023-2024"/>
    <n v="521192"/>
    <n v="521192"/>
    <m/>
    <s v="Q4 2023"/>
    <x v="0"/>
    <x v="1"/>
  </r>
  <r>
    <x v="23"/>
    <x v="10"/>
    <x v="29"/>
    <x v="16"/>
    <n v="313"/>
    <d v="2024-01-01T00:00:00"/>
    <s v="10 CAM/2023-24"/>
    <n v="44117"/>
    <n v="44117"/>
    <m/>
    <s v="Q4 2023"/>
    <x v="0"/>
    <x v="1"/>
  </r>
  <r>
    <x v="23"/>
    <x v="10"/>
    <x v="29"/>
    <x v="19"/>
    <n v="311"/>
    <d v="2024-01-02T00:00:00"/>
    <s v="IN2301000270"/>
    <n v="592183"/>
    <n v="592183"/>
    <m/>
    <s v="Q4 2023"/>
    <x v="0"/>
    <x v="1"/>
  </r>
  <r>
    <x v="23"/>
    <x v="10"/>
    <x v="29"/>
    <x v="19"/>
    <n v="312"/>
    <d v="2024-01-02T00:00:00"/>
    <s v="IN2301000271"/>
    <n v="383159"/>
    <n v="383159"/>
    <m/>
    <s v="Q4 2023"/>
    <x v="0"/>
    <x v="1"/>
  </r>
  <r>
    <x v="23"/>
    <x v="10"/>
    <x v="29"/>
    <x v="19"/>
    <n v="314"/>
    <d v="2024-01-01T00:00:00"/>
    <s v="BRB-Rental-10"/>
    <n v="148560"/>
    <n v="148560"/>
    <m/>
    <s v="Q4 2023"/>
    <x v="0"/>
    <x v="1"/>
  </r>
  <r>
    <x v="23"/>
    <x v="10"/>
    <x v="29"/>
    <x v="19"/>
    <n v="315"/>
    <d v="2024-01-10T00:00:00"/>
    <s v="PVP-Rental -10"/>
    <n v="158640"/>
    <n v="158640"/>
    <m/>
    <s v="Q4 2023"/>
    <x v="0"/>
    <x v="1"/>
  </r>
  <r>
    <x v="23"/>
    <x v="10"/>
    <x v="12"/>
    <x v="10"/>
    <n v="312"/>
    <d v="2024-01-31T00:00:00"/>
    <s v="GSF/23-24/253"/>
    <n v="192007"/>
    <n v="192007"/>
    <m/>
    <s v="Q4 2023"/>
    <x v="0"/>
    <x v="1"/>
  </r>
  <r>
    <x v="23"/>
    <x v="10"/>
    <x v="29"/>
    <x v="19"/>
    <n v="310"/>
    <d v="2024-01-01T00:00:00"/>
    <s v="GK-Rental-10"/>
    <n v="72563"/>
    <n v="72563"/>
    <m/>
    <s v="Q4 2023"/>
    <x v="0"/>
    <x v="1"/>
  </r>
  <r>
    <x v="23"/>
    <x v="10"/>
    <x v="29"/>
    <x v="16"/>
    <n v="310"/>
    <d v="2024-01-01T00:00:00"/>
    <s v="GK-CAM-10"/>
    <n v="17308"/>
    <n v="17308"/>
    <m/>
    <s v="Q4 2023"/>
    <x v="0"/>
    <x v="1"/>
  </r>
  <r>
    <x v="23"/>
    <x v="10"/>
    <x v="29"/>
    <x v="19"/>
    <n v="310"/>
    <d v="2024-01-01T00:00:00"/>
    <s v="HK-Rental-10"/>
    <n v="72563"/>
    <n v="72563"/>
    <m/>
    <s v="Q4 2023"/>
    <x v="0"/>
    <x v="1"/>
  </r>
  <r>
    <x v="23"/>
    <x v="10"/>
    <x v="29"/>
    <x v="1"/>
    <n v="312"/>
    <d v="2024-01-17T00:00:00"/>
    <s v="IS/542"/>
    <n v="2500"/>
    <n v="2500"/>
    <m/>
    <s v="Q4 2023"/>
    <x v="0"/>
    <x v="1"/>
  </r>
  <r>
    <x v="23"/>
    <x v="10"/>
    <x v="29"/>
    <x v="1"/>
    <n v="312"/>
    <d v="2024-01-02T00:00:00"/>
    <s v="IS/512"/>
    <n v="2450"/>
    <n v="2450"/>
    <s v="HR Printer Repairing Charges"/>
    <s v="Q4 2023"/>
    <x v="0"/>
    <x v="1"/>
  </r>
  <r>
    <x v="23"/>
    <x v="10"/>
    <x v="0"/>
    <x v="0"/>
    <n v="312"/>
    <d v="2024-01-31T00:00:00"/>
    <s v="KRL/23-24-123"/>
    <n v="498275"/>
    <n v="498275"/>
    <m/>
    <s v="Q4 2023"/>
    <x v="0"/>
    <x v="1"/>
  </r>
  <r>
    <x v="23"/>
    <x v="10"/>
    <x v="0"/>
    <x v="0"/>
    <n v="312"/>
    <d v="2024-01-31T00:00:00"/>
    <s v="KRL/23-24-114"/>
    <n v="8334.5"/>
    <n v="8334.5"/>
    <m/>
    <s v="Q4 2023"/>
    <x v="0"/>
    <x v="1"/>
  </r>
  <r>
    <x v="23"/>
    <x v="10"/>
    <x v="1"/>
    <x v="2"/>
    <n v="312"/>
    <d v="2024-01-27T00:00:00"/>
    <s v="MS/0704/23-24"/>
    <n v="67484"/>
    <n v="50260"/>
    <m/>
    <s v="Q4 2023"/>
    <x v="0"/>
    <x v="1"/>
  </r>
  <r>
    <x v="23"/>
    <x v="10"/>
    <x v="1"/>
    <x v="1"/>
    <n v="312"/>
    <d v="2024-01-27T00:00:00"/>
    <s v="MS/0703/23-24"/>
    <n v="24536"/>
    <n v="21057.199999999997"/>
    <m/>
    <s v="Q4 2023"/>
    <x v="0"/>
    <x v="1"/>
  </r>
  <r>
    <x v="23"/>
    <x v="10"/>
    <x v="1"/>
    <x v="1"/>
    <n v="312"/>
    <d v="2024-01-27T00:00:00"/>
    <s v="MS/0702/23-24"/>
    <n v="580"/>
    <n v="580"/>
    <m/>
    <s v="Q4 2023"/>
    <x v="0"/>
    <x v="1"/>
  </r>
  <r>
    <x v="23"/>
    <x v="10"/>
    <x v="9"/>
    <x v="11"/>
    <n v="312"/>
    <d v="2024-01-31T00:00:00"/>
    <s v="MFMS/775/23-24"/>
    <n v="294374.29000000004"/>
    <n v="294374.29000000004"/>
    <m/>
    <s v="Q4 2023"/>
    <x v="0"/>
    <x v="1"/>
  </r>
  <r>
    <x v="23"/>
    <x v="10"/>
    <x v="29"/>
    <x v="19"/>
    <n v="316"/>
    <d v="2024-01-01T00:00:00"/>
    <s v="175/2023-24"/>
    <n v="79240"/>
    <n v="79240"/>
    <m/>
    <s v="Q4 2023"/>
    <x v="0"/>
    <x v="1"/>
  </r>
  <r>
    <x v="23"/>
    <x v="10"/>
    <x v="29"/>
    <x v="19"/>
    <n v="316"/>
    <d v="2024-01-01T00:00:00"/>
    <s v="004/2023-24"/>
    <n v="79240"/>
    <n v="79240"/>
    <m/>
    <s v="Q4 2023"/>
    <x v="0"/>
    <x v="1"/>
  </r>
  <r>
    <x v="23"/>
    <x v="10"/>
    <x v="29"/>
    <x v="10"/>
    <n v="312"/>
    <d v="2024-01-31T00:00:00"/>
    <s v="OOPL/2023-24/794"/>
    <n v="305220.95"/>
    <n v="305220.95"/>
    <m/>
    <s v="Q4 2023"/>
    <x v="0"/>
    <x v="1"/>
  </r>
  <r>
    <x v="23"/>
    <x v="10"/>
    <x v="29"/>
    <x v="29"/>
    <n v="312"/>
    <d v="2024-01-31T00:00:00"/>
    <s v="002324-000971"/>
    <n v="5770"/>
    <n v="5770"/>
    <s v="Mr. Kenny Sir Mumbai Airport To Pune Drop"/>
    <s v="Q4 2023"/>
    <x v="0"/>
    <x v="1"/>
  </r>
  <r>
    <x v="23"/>
    <x v="10"/>
    <x v="2"/>
    <x v="3"/>
    <n v="312"/>
    <d v="2024-01-31T00:00:00"/>
    <n v="10"/>
    <n v="71798"/>
    <n v="71798"/>
    <s v="ONDIRECT Petty Cash Expenses"/>
    <s v="Q4 2023"/>
    <x v="0"/>
    <x v="1"/>
  </r>
  <r>
    <x v="23"/>
    <x v="10"/>
    <x v="10"/>
    <x v="1"/>
    <n v="312"/>
    <d v="2024-01-11T00:00:00"/>
    <s v="PSPLJ/5161/23-24"/>
    <n v="6000"/>
    <n v="6000"/>
    <s v="A2 Size Top Performance Banner Printing"/>
    <s v="Q4 2023"/>
    <x v="0"/>
    <x v="1"/>
  </r>
  <r>
    <x v="23"/>
    <x v="10"/>
    <x v="10"/>
    <x v="1"/>
    <n v="312"/>
    <d v="2024-01-13T00:00:00"/>
    <s v="PSPLJ/5195/23-24"/>
    <n v="900"/>
    <n v="900"/>
    <s v="A2 Size Top Performance Banner Printing"/>
    <s v="Q4 2023"/>
    <x v="0"/>
    <x v="1"/>
  </r>
  <r>
    <x v="23"/>
    <x v="10"/>
    <x v="10"/>
    <x v="1"/>
    <n v="312"/>
    <d v="2024-01-18T00:00:00"/>
    <s v="PSPLJ/5305/23-24"/>
    <n v="240"/>
    <n v="240"/>
    <s v="work Anniversary Banner Printing"/>
    <s v="Q4 2023"/>
    <x v="0"/>
    <x v="1"/>
  </r>
  <r>
    <x v="23"/>
    <x v="10"/>
    <x v="11"/>
    <x v="16"/>
    <n v="311"/>
    <d v="2024-01-03T00:00:00"/>
    <s v="WTCB/2023004465"/>
    <n v="48868.75"/>
    <n v="48868.75"/>
    <m/>
    <s v="Q4 2023"/>
    <x v="0"/>
    <x v="1"/>
  </r>
  <r>
    <x v="23"/>
    <x v="10"/>
    <x v="11"/>
    <x v="16"/>
    <n v="312"/>
    <d v="2024-01-03T00:00:00"/>
    <s v="WTCB/2023004466"/>
    <n v="31622.5"/>
    <n v="31622.5"/>
    <m/>
    <s v="Q4 2023"/>
    <x v="0"/>
    <x v="1"/>
  </r>
  <r>
    <x v="23"/>
    <x v="10"/>
    <x v="11"/>
    <x v="16"/>
    <n v="314"/>
    <d v="2024-01-03T00:00:00"/>
    <s v="WTCB/2023004468"/>
    <n v="16248.75"/>
    <n v="16248.75"/>
    <m/>
    <s v="Q4 2023"/>
    <x v="0"/>
    <x v="1"/>
  </r>
  <r>
    <x v="23"/>
    <x v="10"/>
    <x v="11"/>
    <x v="16"/>
    <n v="315"/>
    <d v="2024-01-03T00:00:00"/>
    <s v="WTCB/2023004469"/>
    <n v="17351.25"/>
    <n v="17351.25"/>
    <m/>
    <s v="Q4 2023"/>
    <x v="0"/>
    <x v="1"/>
  </r>
  <r>
    <x v="23"/>
    <x v="10"/>
    <x v="11"/>
    <x v="16"/>
    <n v="316"/>
    <d v="2024-01-03T00:00:00"/>
    <s v="WTCB/2023004470"/>
    <n v="17333.75"/>
    <n v="17333.75"/>
    <m/>
    <s v="Q4 2023"/>
    <x v="0"/>
    <x v="1"/>
  </r>
  <r>
    <x v="23"/>
    <x v="10"/>
    <x v="11"/>
    <x v="12"/>
    <n v="316"/>
    <d v="2024-02-15T00:00:00"/>
    <s v="WTCB/2023005245"/>
    <n v="0"/>
    <n v="0"/>
    <m/>
    <s v="Q4 2023"/>
    <x v="0"/>
    <x v="1"/>
  </r>
  <r>
    <x v="23"/>
    <x v="10"/>
    <x v="11"/>
    <x v="13"/>
    <n v="316"/>
    <d v="2024-02-16T00:00:00"/>
    <s v="WTCB/2023005552"/>
    <n v="0"/>
    <n v="0"/>
    <m/>
    <s v="Q4 2023"/>
    <x v="0"/>
    <x v="1"/>
  </r>
  <r>
    <x v="23"/>
    <x v="10"/>
    <x v="11"/>
    <x v="12"/>
    <n v="309"/>
    <d v="2024-02-15T00:00:00"/>
    <s v="WTCB/2023005251"/>
    <n v="95361.279999999999"/>
    <n v="95361.279999999999"/>
    <m/>
    <s v="Q4 2023"/>
    <x v="0"/>
    <x v="1"/>
  </r>
  <r>
    <x v="23"/>
    <x v="10"/>
    <x v="11"/>
    <x v="12"/>
    <n v="311"/>
    <d v="2024-02-15T00:00:00"/>
    <s v="WTCB/2023005252"/>
    <n v="105553.55"/>
    <n v="105553.55"/>
    <m/>
    <s v="Q4 2023"/>
    <x v="0"/>
    <x v="1"/>
  </r>
  <r>
    <x v="23"/>
    <x v="10"/>
    <x v="11"/>
    <x v="12"/>
    <n v="312"/>
    <d v="2024-02-15T00:00:00"/>
    <s v="WTCB/2023005253"/>
    <n v="119056.61"/>
    <n v="119056.61"/>
    <m/>
    <s v="Q4 2023"/>
    <x v="0"/>
    <x v="1"/>
  </r>
  <r>
    <x v="23"/>
    <x v="10"/>
    <x v="11"/>
    <x v="12"/>
    <n v="313"/>
    <d v="2024-02-15T00:00:00"/>
    <s v="WTCB/2023005254"/>
    <n v="106392.56"/>
    <n v="106392.56"/>
    <m/>
    <s v="Q4 2023"/>
    <x v="0"/>
    <x v="1"/>
  </r>
  <r>
    <x v="23"/>
    <x v="10"/>
    <x v="11"/>
    <x v="12"/>
    <n v="314"/>
    <d v="2024-02-15T00:00:00"/>
    <s v="WTCB/2023005255"/>
    <n v="21169.25"/>
    <n v="21169.25"/>
    <m/>
    <s v="Q4 2023"/>
    <x v="0"/>
    <x v="1"/>
  </r>
  <r>
    <x v="23"/>
    <x v="10"/>
    <x v="11"/>
    <x v="12"/>
    <n v="315"/>
    <d v="2024-02-15T00:00:00"/>
    <s v="WTCB/2023005256"/>
    <n v="30333.65"/>
    <n v="30333.65"/>
    <m/>
    <s v="Q4 2023"/>
    <x v="0"/>
    <x v="1"/>
  </r>
  <r>
    <x v="23"/>
    <x v="10"/>
    <x v="11"/>
    <x v="13"/>
    <n v="309"/>
    <d v="2024-02-16T00:00:00"/>
    <s v="WTCB/2023005111"/>
    <n v="6658.35"/>
    <n v="6658.35"/>
    <m/>
    <s v="Q4 2023"/>
    <x v="0"/>
    <x v="1"/>
  </r>
  <r>
    <x v="23"/>
    <x v="10"/>
    <x v="11"/>
    <x v="13"/>
    <n v="311"/>
    <d v="2024-02-16T00:00:00"/>
    <s v="WTCB/2023005112"/>
    <n v="7786.19"/>
    <n v="7786.19"/>
    <m/>
    <s v="Q4 2023"/>
    <x v="0"/>
    <x v="1"/>
  </r>
  <r>
    <x v="23"/>
    <x v="10"/>
    <x v="11"/>
    <x v="13"/>
    <n v="312"/>
    <d v="2024-02-16T00:00:00"/>
    <s v="WTCB/2023005113"/>
    <n v="7979.86"/>
    <n v="7979.86"/>
    <m/>
    <s v="Q4 2023"/>
    <x v="0"/>
    <x v="1"/>
  </r>
  <r>
    <x v="23"/>
    <x v="10"/>
    <x v="11"/>
    <x v="13"/>
    <n v="313"/>
    <d v="2024-02-16T00:00:00"/>
    <s v="WTCB/2023005114"/>
    <n v="7202.72"/>
    <n v="7202.72"/>
    <m/>
    <s v="Q4 2023"/>
    <x v="0"/>
    <x v="1"/>
  </r>
  <r>
    <x v="23"/>
    <x v="10"/>
    <x v="11"/>
    <x v="13"/>
    <n v="314"/>
    <d v="2024-02-16T00:00:00"/>
    <s v="WTCB/2023005115"/>
    <n v="1433.01"/>
    <n v="1433.01"/>
    <m/>
    <s v="Q4 2023"/>
    <x v="0"/>
    <x v="1"/>
  </r>
  <r>
    <x v="23"/>
    <x v="10"/>
    <x v="11"/>
    <x v="13"/>
    <n v="315"/>
    <d v="2024-02-16T00:00:00"/>
    <s v="WTCB/2023005116"/>
    <n v="2153.1799999999998"/>
    <n v="2153.1799999999998"/>
    <m/>
    <s v="Q4 2023"/>
    <x v="0"/>
    <x v="1"/>
  </r>
  <r>
    <x v="23"/>
    <x v="10"/>
    <x v="29"/>
    <x v="22"/>
    <n v="309"/>
    <d v="2024-01-02T00:00:00"/>
    <s v="SBER/23-24/29"/>
    <n v="211120"/>
    <n v="211120"/>
    <m/>
    <s v="Q4 2023"/>
    <x v="0"/>
    <x v="1"/>
  </r>
  <r>
    <x v="23"/>
    <x v="10"/>
    <x v="29"/>
    <x v="4"/>
    <n v="312"/>
    <d v="2024-01-31T00:00:00"/>
    <n v="261"/>
    <n v="641410"/>
    <n v="641410"/>
    <m/>
    <s v="Q4 2023"/>
    <x v="0"/>
    <x v="1"/>
  </r>
  <r>
    <x v="23"/>
    <x v="10"/>
    <x v="5"/>
    <x v="7"/>
    <n v="312"/>
    <d v="2024-01-31T00:00:00"/>
    <n v="1601"/>
    <n v="42105"/>
    <n v="42105"/>
    <m/>
    <s v="Q4 2023"/>
    <x v="0"/>
    <x v="1"/>
  </r>
  <r>
    <x v="23"/>
    <x v="10"/>
    <x v="29"/>
    <x v="5"/>
    <n v="312"/>
    <d v="2024-01-31T00:00:00"/>
    <s v="02388/23-24"/>
    <n v="70400"/>
    <n v="49280"/>
    <m/>
    <s v="Q4 2023"/>
    <x v="0"/>
    <x v="1"/>
  </r>
  <r>
    <x v="23"/>
    <x v="11"/>
    <x v="12"/>
    <x v="10"/>
    <n v="719"/>
    <d v="2024-01-31T00:00:00"/>
    <s v="GSF/23-24/249"/>
    <n v="41197.01"/>
    <n v="41197.01"/>
    <m/>
    <s v="Q4 2023"/>
    <x v="0"/>
    <x v="1"/>
  </r>
  <r>
    <x v="23"/>
    <x v="11"/>
    <x v="0"/>
    <x v="0"/>
    <n v="719"/>
    <d v="2024-01-31T00:00:00"/>
    <s v="KRL/23-24/119"/>
    <n v="11685"/>
    <n v="11685"/>
    <m/>
    <s v="Q4 2023"/>
    <x v="0"/>
    <x v="1"/>
  </r>
  <r>
    <x v="23"/>
    <x v="11"/>
    <x v="9"/>
    <x v="11"/>
    <n v="719"/>
    <d v="2024-01-31T00:00:00"/>
    <s v="MFMS/777/23-24"/>
    <n v="40987.159999999996"/>
    <n v="40987.159999999996"/>
    <m/>
    <s v="Q4 2023"/>
    <x v="0"/>
    <x v="1"/>
  </r>
  <r>
    <x v="23"/>
    <x v="11"/>
    <x v="29"/>
    <x v="10"/>
    <n v="719"/>
    <d v="2024-01-31T00:00:00"/>
    <s v="OOPL/2023-24/797"/>
    <n v="79684.72"/>
    <n v="79684.72"/>
    <m/>
    <s v="Q4 2023"/>
    <x v="0"/>
    <x v="1"/>
  </r>
  <r>
    <x v="23"/>
    <x v="11"/>
    <x v="10"/>
    <x v="1"/>
    <n v="719"/>
    <d v="2024-01-05T00:00:00"/>
    <s v="PSPLJ/5050/23-24"/>
    <n v="150"/>
    <n v="150"/>
    <s v="Letterhead Printing"/>
    <s v="Q4 2023"/>
    <x v="0"/>
    <x v="1"/>
  </r>
  <r>
    <x v="23"/>
    <x v="11"/>
    <x v="11"/>
    <x v="16"/>
    <n v="719"/>
    <d v="2024-01-03T00:00:00"/>
    <s v="WTCB/2023004552"/>
    <n v="16249"/>
    <n v="16249"/>
    <m/>
    <s v="Q4 2023"/>
    <x v="0"/>
    <x v="1"/>
  </r>
  <r>
    <x v="23"/>
    <x v="11"/>
    <x v="11"/>
    <x v="12"/>
    <n v="719"/>
    <d v="2024-02-15T00:00:00"/>
    <s v="WTCB/2023005316"/>
    <n v="56713.07"/>
    <n v="56713.07"/>
    <m/>
    <s v="Q4 2023"/>
    <x v="0"/>
    <x v="1"/>
  </r>
  <r>
    <x v="23"/>
    <x v="11"/>
    <x v="11"/>
    <x v="13"/>
    <n v="719"/>
    <d v="2024-02-16T00:00:00"/>
    <s v="WTCB/2023005176"/>
    <n v="3391.89"/>
    <n v="3391.89"/>
    <m/>
    <s v="Q4 2023"/>
    <x v="0"/>
    <x v="1"/>
  </r>
  <r>
    <x v="23"/>
    <x v="11"/>
    <x v="29"/>
    <x v="4"/>
    <n v="719"/>
    <d v="2024-01-31T00:00:00"/>
    <n v="260"/>
    <n v="23870"/>
    <n v="23870"/>
    <m/>
    <s v="Q4 2023"/>
    <x v="0"/>
    <x v="1"/>
  </r>
  <r>
    <x v="23"/>
    <x v="11"/>
    <x v="5"/>
    <x v="7"/>
    <n v="719"/>
    <d v="2024-01-31T00:00:00"/>
    <n v="1596"/>
    <n v="2800"/>
    <n v="2800"/>
    <m/>
    <s v="Q4 2023"/>
    <x v="0"/>
    <x v="1"/>
  </r>
  <r>
    <x v="23"/>
    <x v="11"/>
    <x v="29"/>
    <x v="19"/>
    <n v="719"/>
    <d v="2024-01-01T00:00:00"/>
    <s v="TSG- Rental- 10"/>
    <n v="130000"/>
    <n v="130000"/>
    <m/>
    <s v="Q4 2023"/>
    <x v="0"/>
    <x v="1"/>
  </r>
  <r>
    <x v="23"/>
    <x v="12"/>
    <x v="29"/>
    <x v="19"/>
    <n v="319"/>
    <d v="2024-01-09T00:00:00"/>
    <s v="O-25/23-24"/>
    <n v="148560"/>
    <n v="148560"/>
    <m/>
    <s v="Q4 2023"/>
    <x v="0"/>
    <x v="1"/>
  </r>
  <r>
    <x v="23"/>
    <x v="12"/>
    <x v="7"/>
    <x v="9"/>
    <n v="319"/>
    <d v="2024-02-09T00:00:00"/>
    <s v="BM2427I017736930"/>
    <n v="5875.96"/>
    <n v="5875.96"/>
    <m/>
    <s v="Q4 2023"/>
    <x v="0"/>
    <x v="1"/>
  </r>
  <r>
    <x v="23"/>
    <x v="12"/>
    <x v="29"/>
    <x v="29"/>
    <n v="319"/>
    <d v="2024-01-05T00:00:00"/>
    <s v="C2324PUN000011974"/>
    <n v="6101.7"/>
    <n v="6101.7"/>
    <s v="500 ML Bisleri Purchase"/>
    <s v="Q4 2023"/>
    <x v="0"/>
    <x v="1"/>
  </r>
  <r>
    <x v="23"/>
    <x v="12"/>
    <x v="12"/>
    <x v="10"/>
    <n v="319"/>
    <d v="2024-01-31T00:00:00"/>
    <s v="GSF/23-24/251"/>
    <n v="107797.42"/>
    <n v="107797.42"/>
    <m/>
    <s v="Q4 2023"/>
    <x v="0"/>
    <x v="1"/>
  </r>
  <r>
    <x v="23"/>
    <x v="12"/>
    <x v="29"/>
    <x v="14"/>
    <n v="319"/>
    <d v="2024-01-30T00:00:00"/>
    <s v="J2976"/>
    <n v="2017.5"/>
    <n v="2017.5"/>
    <m/>
    <s v="Q4 2023"/>
    <x v="0"/>
    <x v="1"/>
  </r>
  <r>
    <x v="23"/>
    <x v="12"/>
    <x v="0"/>
    <x v="0"/>
    <n v="319"/>
    <d v="2024-01-31T00:00:00"/>
    <s v="KRL/23-24/122"/>
    <n v="159790"/>
    <n v="159790"/>
    <m/>
    <s v="Q4 2023"/>
    <x v="0"/>
    <x v="1"/>
  </r>
  <r>
    <x v="23"/>
    <x v="12"/>
    <x v="0"/>
    <x v="0"/>
    <n v="319"/>
    <d v="2024-01-31T00:00:00"/>
    <s v="KRL/23-24/113"/>
    <n v="7279"/>
    <n v="7279"/>
    <m/>
    <s v="Q4 2023"/>
    <x v="0"/>
    <x v="1"/>
  </r>
  <r>
    <x v="23"/>
    <x v="12"/>
    <x v="0"/>
    <x v="0"/>
    <n v="319"/>
    <d v="2024-01-31T00:00:00"/>
    <s v="KRL/23-24/111"/>
    <n v="1387.5"/>
    <n v="1387.5"/>
    <m/>
    <s v="Q4 2023"/>
    <x v="0"/>
    <x v="1"/>
  </r>
  <r>
    <x v="23"/>
    <x v="12"/>
    <x v="0"/>
    <x v="0"/>
    <n v="319"/>
    <d v="2024-01-31T00:00:00"/>
    <s v="KRL/23-24/112"/>
    <n v="1567"/>
    <n v="1567"/>
    <m/>
    <s v="Q4 2023"/>
    <x v="0"/>
    <x v="1"/>
  </r>
  <r>
    <x v="23"/>
    <x v="12"/>
    <x v="0"/>
    <x v="0"/>
    <n v="319"/>
    <d v="2024-01-31T00:00:00"/>
    <s v="KRL/23-24/117"/>
    <n v="2900"/>
    <n v="2900"/>
    <m/>
    <s v="Q4 2023"/>
    <x v="0"/>
    <x v="1"/>
  </r>
  <r>
    <x v="23"/>
    <x v="12"/>
    <x v="29"/>
    <x v="26"/>
    <n v="319"/>
    <d v="2024-01-20T00:00:00"/>
    <s v="000002298261906'"/>
    <n v="1150"/>
    <n v="1150"/>
    <s v="MSEB Lodha Belmondo"/>
    <s v="Q4 2023"/>
    <x v="0"/>
    <x v="1"/>
  </r>
  <r>
    <x v="23"/>
    <x v="12"/>
    <x v="29"/>
    <x v="29"/>
    <n v="319"/>
    <d v="2024-02-04T00:00:00"/>
    <s v="WMHR24003897148'"/>
    <n v="1108"/>
    <n v="1108"/>
    <s v="Lodha Belmondo WIFI"/>
    <s v="Q4 2023"/>
    <x v="0"/>
    <x v="1"/>
  </r>
  <r>
    <x v="23"/>
    <x v="12"/>
    <x v="1"/>
    <x v="1"/>
    <n v="319"/>
    <d v="2024-01-29T00:00:00"/>
    <s v="MS/0714/23-24"/>
    <n v="600"/>
    <n v="600"/>
    <s v="Lanyard Printing"/>
    <s v="Q4 2023"/>
    <x v="0"/>
    <x v="1"/>
  </r>
  <r>
    <x v="23"/>
    <x v="12"/>
    <x v="30"/>
    <x v="26"/>
    <n v="319"/>
    <d v="2024-01-19T00:00:00"/>
    <s v="000002297150822'"/>
    <n v="600"/>
    <n v="600"/>
    <s v="MSEB Marvel Sangria "/>
    <s v="Q4 2023"/>
    <x v="0"/>
    <x v="1"/>
  </r>
  <r>
    <x v="23"/>
    <x v="12"/>
    <x v="2"/>
    <x v="3"/>
    <n v="319"/>
    <d v="2023-11-30T00:00:00"/>
    <n v="10"/>
    <n v="0"/>
    <n v="0"/>
    <m/>
    <s v="Q4 2023"/>
    <x v="0"/>
    <x v="1"/>
  </r>
  <r>
    <x v="23"/>
    <x v="12"/>
    <x v="31"/>
    <x v="26"/>
    <n v="319"/>
    <d v="2024-01-19T00:00:00"/>
    <s v="000002296809262'"/>
    <n v="9920"/>
    <n v="9920"/>
    <s v="MSEB Platinum Square"/>
    <s v="Q4 2023"/>
    <x v="0"/>
    <x v="1"/>
  </r>
  <r>
    <x v="23"/>
    <x v="12"/>
    <x v="11"/>
    <x v="12"/>
    <n v="317"/>
    <d v="2024-02-15T00:00:00"/>
    <s v="WTCB/2023005257"/>
    <n v="102125.89"/>
    <n v="102125.89"/>
    <m/>
    <s v="Q4 2023"/>
    <x v="0"/>
    <x v="1"/>
  </r>
  <r>
    <x v="23"/>
    <x v="12"/>
    <x v="11"/>
    <x v="13"/>
    <n v="317"/>
    <d v="2024-02-16T00:00:00"/>
    <s v="WTCB/2023005117"/>
    <n v="7087.36"/>
    <n v="7087.36"/>
    <m/>
    <s v="Q4 2023"/>
    <x v="0"/>
    <x v="1"/>
  </r>
  <r>
    <x v="23"/>
    <x v="12"/>
    <x v="11"/>
    <x v="16"/>
    <n v="317"/>
    <d v="2024-01-03T00:00:00"/>
    <s v="WTCB/2023004471"/>
    <n v="17334"/>
    <n v="17334"/>
    <m/>
    <s v="Q4 2023"/>
    <x v="0"/>
    <x v="1"/>
  </r>
  <r>
    <x v="23"/>
    <x v="12"/>
    <x v="11"/>
    <x v="16"/>
    <n v="318"/>
    <d v="2024-01-03T00:00:00"/>
    <s v="WTCB/2023004472"/>
    <n v="17351"/>
    <n v="17351"/>
    <m/>
    <s v="Q4 2023"/>
    <x v="0"/>
    <x v="1"/>
  </r>
  <r>
    <x v="23"/>
    <x v="12"/>
    <x v="11"/>
    <x v="16"/>
    <n v="319"/>
    <d v="2024-01-03T00:00:00"/>
    <s v="WTCB/2023004473"/>
    <n v="16249"/>
    <n v="16249"/>
    <m/>
    <s v="Q4 2023"/>
    <x v="0"/>
    <x v="1"/>
  </r>
  <r>
    <x v="23"/>
    <x v="12"/>
    <x v="11"/>
    <x v="12"/>
    <n v="318"/>
    <d v="2024-02-15T00:00:00"/>
    <s v="WTCB/2023005258"/>
    <n v="95147.02"/>
    <n v="95147.02"/>
    <m/>
    <s v="Q4 2023"/>
    <x v="0"/>
    <x v="1"/>
  </r>
  <r>
    <x v="23"/>
    <x v="12"/>
    <x v="11"/>
    <x v="12"/>
    <n v="319"/>
    <d v="2024-02-15T00:00:00"/>
    <s v="WTCB/2023005259"/>
    <n v="101296.59"/>
    <n v="101296.59"/>
    <m/>
    <s v="Q4 2023"/>
    <x v="0"/>
    <x v="1"/>
  </r>
  <r>
    <x v="23"/>
    <x v="12"/>
    <x v="11"/>
    <x v="13"/>
    <n v="318"/>
    <d v="2024-02-16T00:00:00"/>
    <s v="WTCB/2023005118"/>
    <n v="7204.77"/>
    <n v="7204.77"/>
    <m/>
    <s v="Q4 2023"/>
    <x v="0"/>
    <x v="1"/>
  </r>
  <r>
    <x v="23"/>
    <x v="12"/>
    <x v="11"/>
    <x v="13"/>
    <n v="319"/>
    <d v="2024-02-16T00:00:00"/>
    <s v="WTCB/2023005119"/>
    <n v="6871.46"/>
    <n v="6871.46"/>
    <m/>
    <s v="Q4 2023"/>
    <x v="0"/>
    <x v="1"/>
  </r>
  <r>
    <x v="23"/>
    <x v="12"/>
    <x v="29"/>
    <x v="19"/>
    <n v="317"/>
    <d v="2024-01-01T00:00:00"/>
    <s v="PS-Rental-10"/>
    <n v="95088"/>
    <n v="95088"/>
    <m/>
    <s v="Q4 2023"/>
    <x v="0"/>
    <x v="1"/>
  </r>
  <r>
    <x v="23"/>
    <x v="12"/>
    <x v="29"/>
    <x v="11"/>
    <n v="319"/>
    <d v="2024-01-31T00:00:00"/>
    <s v="RMS-22-Jan-2024"/>
    <n v="65000"/>
    <n v="65000"/>
    <m/>
    <s v="Q4 2023"/>
    <x v="0"/>
    <x v="1"/>
  </r>
  <r>
    <x v="23"/>
    <x v="12"/>
    <x v="29"/>
    <x v="19"/>
    <n v="317"/>
    <d v="2024-01-01T00:00:00"/>
    <s v="RS-Rental-10"/>
    <n v="63392"/>
    <n v="63392"/>
    <m/>
    <s v="Q4 2023"/>
    <x v="0"/>
    <x v="1"/>
  </r>
  <r>
    <x v="23"/>
    <x v="12"/>
    <x v="29"/>
    <x v="19"/>
    <n v="318"/>
    <d v="2024-01-09T00:00:00"/>
    <s v="R-48/23-24"/>
    <n v="158640"/>
    <n v="158640"/>
    <m/>
    <s v="Q4 2023"/>
    <x v="0"/>
    <x v="1"/>
  </r>
  <r>
    <x v="23"/>
    <x v="12"/>
    <x v="29"/>
    <x v="4"/>
    <n v="319"/>
    <d v="2024-01-31T00:00:00"/>
    <n v="264"/>
    <n v="221670"/>
    <n v="221670"/>
    <m/>
    <s v="Q4 2023"/>
    <x v="0"/>
    <x v="1"/>
  </r>
  <r>
    <x v="23"/>
    <x v="12"/>
    <x v="29"/>
    <x v="29"/>
    <n v="319"/>
    <d v="2024-01-26T00:00:00"/>
    <n v="2221"/>
    <n v="2250"/>
    <n v="2250"/>
    <s v="Boss Domestic to International Airport Drop Charges"/>
    <s v="Q4 2023"/>
    <x v="0"/>
    <x v="1"/>
  </r>
  <r>
    <x v="23"/>
    <x v="12"/>
    <x v="29"/>
    <x v="29"/>
    <n v="319"/>
    <d v="2024-01-26T00:00:00"/>
    <n v="2222"/>
    <n v="2250"/>
    <n v="2250"/>
    <s v="Boss Domestic to International Airport Drop Charges"/>
    <s v="Q4 2023"/>
    <x v="0"/>
    <x v="1"/>
  </r>
  <r>
    <x v="23"/>
    <x v="12"/>
    <x v="29"/>
    <x v="9"/>
    <n v="319"/>
    <d v="2024-02-01T00:00:00"/>
    <n v="10"/>
    <n v="13690"/>
    <n v="13690"/>
    <m/>
    <s v="Q4 2023"/>
    <x v="0"/>
    <x v="1"/>
  </r>
  <r>
    <x v="23"/>
    <x v="12"/>
    <x v="29"/>
    <x v="27"/>
    <n v="319"/>
    <d v="2024-01-23T00:00:00"/>
    <n v="128645"/>
    <n v="318"/>
    <n v="318"/>
    <s v="Waterfrount Gas Guesthouse"/>
    <s v="Q4 2023"/>
    <x v="0"/>
    <x v="1"/>
  </r>
  <r>
    <x v="23"/>
    <x v="12"/>
    <x v="29"/>
    <x v="26"/>
    <n v="319"/>
    <d v="2024-01-30T00:00:00"/>
    <s v="000002314154455'"/>
    <n v="8440"/>
    <n v="8440"/>
    <s v="Waterfrount Guesthouse MSEB"/>
    <s v="Q4 2023"/>
    <x v="0"/>
    <x v="1"/>
  </r>
  <r>
    <x v="23"/>
    <x v="12"/>
    <x v="32"/>
    <x v="29"/>
    <n v="319"/>
    <d v="2024-01-24T00:00:00"/>
    <s v="HT2427I008591048"/>
    <n v="588.82000000000005"/>
    <n v="588.82000000000005"/>
    <s v="Waterfrount Guesthouse WIFI"/>
    <s v="Q4 2023"/>
    <x v="0"/>
    <x v="1"/>
  </r>
  <r>
    <x v="24"/>
    <x v="0"/>
    <x v="0"/>
    <x v="0"/>
    <n v="0"/>
    <d v="2024-02-29T00:00:00"/>
    <s v="KRL/23-24/129"/>
    <n v="6270"/>
    <n v="6270"/>
    <m/>
    <s v="Q4 2023"/>
    <x v="0"/>
    <x v="1"/>
  </r>
  <r>
    <x v="24"/>
    <x v="0"/>
    <x v="0"/>
    <x v="0"/>
    <n v="0"/>
    <d v="2024-02-29T00:00:00"/>
    <s v="KRL/23-24/135"/>
    <n v="949"/>
    <n v="949"/>
    <m/>
    <s v="Q4 2023"/>
    <x v="0"/>
    <x v="1"/>
  </r>
  <r>
    <x v="24"/>
    <x v="0"/>
    <x v="1"/>
    <x v="2"/>
    <n v="0"/>
    <d v="2024-02-28T00:00:00"/>
    <s v="MS/0768/23-24"/>
    <n v="10099.5"/>
    <n v="11193"/>
    <m/>
    <s v="Q4 2023"/>
    <x v="0"/>
    <x v="1"/>
  </r>
  <r>
    <x v="24"/>
    <x v="0"/>
    <x v="2"/>
    <x v="3"/>
    <n v="0"/>
    <d v="2024-02-29T00:00:00"/>
    <n v="11"/>
    <n v="1270"/>
    <n v="1270"/>
    <m/>
    <s v="Q4 2023"/>
    <x v="0"/>
    <x v="1"/>
  </r>
  <r>
    <x v="24"/>
    <x v="0"/>
    <x v="10"/>
    <x v="1"/>
    <n v="0"/>
    <d v="2024-02-21T00:00:00"/>
    <s v="PSPLJ/5940/23-24"/>
    <n v="100"/>
    <n v="100"/>
    <m/>
    <s v="Q4 2023"/>
    <x v="0"/>
    <x v="1"/>
  </r>
  <r>
    <x v="24"/>
    <x v="0"/>
    <x v="29"/>
    <x v="4"/>
    <n v="0"/>
    <d v="2024-02-29T00:00:00"/>
    <n v="271"/>
    <n v="6930"/>
    <n v="6930"/>
    <m/>
    <s v="Q4 2023"/>
    <x v="0"/>
    <x v="1"/>
  </r>
  <r>
    <x v="24"/>
    <x v="0"/>
    <x v="29"/>
    <x v="20"/>
    <n v="0"/>
    <d v="2024-02-27T00:00:00"/>
    <n v="1146"/>
    <n v="2700"/>
    <n v="2700"/>
    <m/>
    <s v="Q4 2023"/>
    <x v="0"/>
    <x v="1"/>
  </r>
  <r>
    <x v="24"/>
    <x v="0"/>
    <x v="29"/>
    <x v="5"/>
    <n v="0"/>
    <d v="2024-02-27T00:00:00"/>
    <n v="1145"/>
    <n v="2494"/>
    <n v="2693.76"/>
    <m/>
    <s v="Q4 2023"/>
    <x v="0"/>
    <x v="1"/>
  </r>
  <r>
    <x v="24"/>
    <x v="0"/>
    <x v="5"/>
    <x v="7"/>
    <n v="0"/>
    <d v="2024-02-29T00:00:00"/>
    <n v="1617"/>
    <n v="630"/>
    <n v="630"/>
    <m/>
    <s v="Q4 2023"/>
    <x v="0"/>
    <x v="1"/>
  </r>
  <r>
    <x v="24"/>
    <x v="0"/>
    <x v="6"/>
    <x v="12"/>
    <n v="0"/>
    <d v="2024-03-04T00:00:00"/>
    <s v="'000002348830493'"/>
    <n v="77930"/>
    <n v="77930"/>
    <m/>
    <s v="Q4 2023"/>
    <x v="0"/>
    <x v="1"/>
  </r>
  <r>
    <x v="24"/>
    <x v="1"/>
    <x v="7"/>
    <x v="9"/>
    <n v="102"/>
    <d v="2024-03-09T00:00:00"/>
    <s v="BM2427I019548571"/>
    <n v="823.64"/>
    <n v="823.64"/>
    <m/>
    <s v="Q4 2023"/>
    <x v="0"/>
    <x v="1"/>
  </r>
  <r>
    <x v="24"/>
    <x v="1"/>
    <x v="29"/>
    <x v="19"/>
    <n v="102"/>
    <d v="2024-02-01T00:00:00"/>
    <n v="20240101"/>
    <n v="211364.5"/>
    <n v="211364.5"/>
    <m/>
    <s v="Q4 2023"/>
    <x v="0"/>
    <x v="1"/>
  </r>
  <r>
    <x v="24"/>
    <x v="1"/>
    <x v="12"/>
    <x v="10"/>
    <n v="102"/>
    <d v="2024-02-29T00:00:00"/>
    <s v="GSF/23-24/279"/>
    <n v="39725.69"/>
    <n v="39725.69"/>
    <m/>
    <s v="Q4 2023"/>
    <x v="0"/>
    <x v="1"/>
  </r>
  <r>
    <x v="24"/>
    <x v="1"/>
    <x v="0"/>
    <x v="0"/>
    <n v="102"/>
    <d v="2024-02-29T00:00:00"/>
    <s v="KRL/23-24/126"/>
    <n v="15960"/>
    <n v="15960"/>
    <m/>
    <s v="Q4 2023"/>
    <x v="0"/>
    <x v="1"/>
  </r>
  <r>
    <x v="24"/>
    <x v="1"/>
    <x v="9"/>
    <x v="11"/>
    <n v="102"/>
    <d v="2024-02-29T00:00:00"/>
    <s v="MFMS/866/23-24"/>
    <n v="63437.259999999995"/>
    <n v="63437.259999999995"/>
    <m/>
    <s v="Q4 2023"/>
    <x v="0"/>
    <x v="1"/>
  </r>
  <r>
    <x v="24"/>
    <x v="1"/>
    <x v="29"/>
    <x v="29"/>
    <n v="102"/>
    <d v="2024-02-27T00:00:00"/>
    <s v="002324-001008"/>
    <n v="4770"/>
    <n v="4770"/>
    <m/>
    <s v="Q4 2023"/>
    <x v="0"/>
    <x v="1"/>
  </r>
  <r>
    <x v="24"/>
    <x v="1"/>
    <x v="2"/>
    <x v="3"/>
    <n v="102"/>
    <d v="2024-01-31T00:00:00"/>
    <n v="11"/>
    <n v="510"/>
    <n v="510"/>
    <m/>
    <s v="Q4 2023"/>
    <x v="0"/>
    <x v="1"/>
  </r>
  <r>
    <x v="24"/>
    <x v="1"/>
    <x v="10"/>
    <x v="1"/>
    <n v="102"/>
    <d v="2024-02-05T00:00:00"/>
    <s v="PSPLJ/5594/23-24"/>
    <n v="500"/>
    <n v="500"/>
    <m/>
    <s v="Q4 2023"/>
    <x v="0"/>
    <x v="1"/>
  </r>
  <r>
    <x v="24"/>
    <x v="1"/>
    <x v="11"/>
    <x v="16"/>
    <n v="102"/>
    <d v="2024-02-02T00:00:00"/>
    <s v="WTCB/2023004896"/>
    <n v="19110"/>
    <n v="19110"/>
    <m/>
    <s v="Q4 2023"/>
    <x v="0"/>
    <x v="1"/>
  </r>
  <r>
    <x v="24"/>
    <x v="1"/>
    <x v="11"/>
    <x v="12"/>
    <n v="102"/>
    <d v="2024-03-11T00:00:00"/>
    <s v="WTCB/2023005684"/>
    <n v="45049.5"/>
    <n v="45049.5"/>
    <m/>
    <s v="Q4 2023"/>
    <x v="0"/>
    <x v="1"/>
  </r>
  <r>
    <x v="24"/>
    <x v="1"/>
    <x v="11"/>
    <x v="13"/>
    <n v="102"/>
    <d v="2024-03-12T00:00:00"/>
    <s v="WTCB/2023005540"/>
    <n v="756.74"/>
    <n v="756.74"/>
    <m/>
    <s v="Q4 2023"/>
    <x v="0"/>
    <x v="1"/>
  </r>
  <r>
    <x v="24"/>
    <x v="1"/>
    <x v="29"/>
    <x v="4"/>
    <n v="102"/>
    <d v="2024-02-29T00:00:00"/>
    <n v="268"/>
    <n v="11775"/>
    <n v="11775"/>
    <m/>
    <s v="Q4 2023"/>
    <x v="0"/>
    <x v="1"/>
  </r>
  <r>
    <x v="24"/>
    <x v="1"/>
    <x v="5"/>
    <x v="7"/>
    <n v="102"/>
    <d v="2024-02-29T00:00:00"/>
    <n v="1616"/>
    <n v="1575"/>
    <n v="1575"/>
    <m/>
    <s v="Q4 2023"/>
    <x v="0"/>
    <x v="1"/>
  </r>
  <r>
    <x v="24"/>
    <x v="2"/>
    <x v="12"/>
    <x v="10"/>
    <n v="0"/>
    <d v="2024-02-29T00:00:00"/>
    <s v="GSF/23-24/275"/>
    <n v="38933.089999999997"/>
    <n v="38933.089999999997"/>
    <m/>
    <s v="Q4 2023"/>
    <x v="0"/>
    <x v="1"/>
  </r>
  <r>
    <x v="24"/>
    <x v="2"/>
    <x v="1"/>
    <x v="1"/>
    <n v="0"/>
    <d v="2024-02-28T00:00:00"/>
    <s v="MS/0770/23-24"/>
    <n v="14330"/>
    <n v="14330"/>
    <m/>
    <s v="Q4 2023"/>
    <x v="0"/>
    <x v="1"/>
  </r>
  <r>
    <x v="24"/>
    <x v="2"/>
    <x v="1"/>
    <x v="2"/>
    <n v="0"/>
    <d v="2024-02-28T00:00:00"/>
    <s v="MS/0769/23-24"/>
    <n v="9849"/>
    <n v="9849"/>
    <m/>
    <s v="Q4 2023"/>
    <x v="0"/>
    <x v="1"/>
  </r>
  <r>
    <x v="24"/>
    <x v="3"/>
    <x v="12"/>
    <x v="10"/>
    <n v="0"/>
    <d v="2024-02-29T00:00:00"/>
    <s v="GSF/23-24/277"/>
    <n v="37226.730000000003"/>
    <n v="37226.730000000003"/>
    <m/>
    <s v="Q4 2023"/>
    <x v="0"/>
    <x v="1"/>
  </r>
  <r>
    <x v="24"/>
    <x v="3"/>
    <x v="0"/>
    <x v="0"/>
    <n v="0"/>
    <d v="2024-02-29T00:00:00"/>
    <s v="KRL/23-24/125"/>
    <n v="4529"/>
    <n v="4529"/>
    <m/>
    <s v="Q4 2023"/>
    <x v="0"/>
    <x v="1"/>
  </r>
  <r>
    <x v="24"/>
    <x v="3"/>
    <x v="1"/>
    <x v="2"/>
    <n v="0"/>
    <d v="2024-02-28T00:00:00"/>
    <s v="MS/0771/23-24"/>
    <n v="5292"/>
    <n v="5292"/>
    <m/>
    <s v="Q4 2023"/>
    <x v="0"/>
    <x v="1"/>
  </r>
  <r>
    <x v="24"/>
    <x v="3"/>
    <x v="13"/>
    <x v="11"/>
    <n v="0"/>
    <d v="2024-02-29T00:00:00"/>
    <s v="2902 2024-KINGS-HK "/>
    <n v="51869.89"/>
    <n v="51869.89"/>
    <m/>
    <s v="Q4 2023"/>
    <x v="0"/>
    <x v="1"/>
  </r>
  <r>
    <x v="24"/>
    <x v="4"/>
    <x v="0"/>
    <x v="0"/>
    <n v="0"/>
    <d v="2024-02-29T00:00:00"/>
    <s v="KRL/23-24/133"/>
    <n v="2004"/>
    <n v="2004"/>
    <m/>
    <s v="Q4 2023"/>
    <x v="0"/>
    <x v="1"/>
  </r>
  <r>
    <x v="24"/>
    <x v="4"/>
    <x v="1"/>
    <x v="1"/>
    <n v="0"/>
    <d v="2024-02-28T00:00:00"/>
    <s v="MS/0772/23-24"/>
    <n v="100"/>
    <n v="100"/>
    <m/>
    <s v="Q4 2023"/>
    <x v="0"/>
    <x v="1"/>
  </r>
  <r>
    <x v="24"/>
    <x v="4"/>
    <x v="29"/>
    <x v="4"/>
    <n v="0"/>
    <d v="2024-02-29T00:00:00"/>
    <n v="276"/>
    <n v="12250"/>
    <n v="12250"/>
    <m/>
    <s v="Q4 2023"/>
    <x v="0"/>
    <x v="1"/>
  </r>
  <r>
    <x v="24"/>
    <x v="5"/>
    <x v="0"/>
    <x v="0"/>
    <n v="0"/>
    <d v="2024-02-29T00:00:00"/>
    <s v="KRL/23-24/132"/>
    <n v="855"/>
    <n v="855"/>
    <m/>
    <s v="Q4 2023"/>
    <x v="0"/>
    <x v="1"/>
  </r>
  <r>
    <x v="24"/>
    <x v="5"/>
    <x v="29"/>
    <x v="4"/>
    <n v="0"/>
    <d v="2024-02-29T00:00:00"/>
    <n v="277"/>
    <n v="1925"/>
    <n v="1925"/>
    <m/>
    <s v="Q4 2023"/>
    <x v="0"/>
    <x v="1"/>
  </r>
  <r>
    <x v="24"/>
    <x v="6"/>
    <x v="12"/>
    <x v="10"/>
    <s v="A02"/>
    <d v="2024-02-29T00:00:00"/>
    <s v="GSF/23-24/283"/>
    <n v="79451.37"/>
    <n v="79451.37"/>
    <m/>
    <s v="Q4 2023"/>
    <x v="0"/>
    <x v="1"/>
  </r>
  <r>
    <x v="24"/>
    <x v="6"/>
    <x v="29"/>
    <x v="1"/>
    <s v="A02"/>
    <d v="2024-02-16T00:00:00"/>
    <s v="IS/591"/>
    <n v="2200"/>
    <n v="2200"/>
    <m/>
    <s v="Q4 2023"/>
    <x v="0"/>
    <x v="1"/>
  </r>
  <r>
    <x v="24"/>
    <x v="6"/>
    <x v="29"/>
    <x v="1"/>
    <s v="A02"/>
    <d v="2024-02-29T00:00:00"/>
    <s v="IS/615"/>
    <n v="700"/>
    <n v="700"/>
    <m/>
    <s v="Q4 2023"/>
    <x v="0"/>
    <x v="1"/>
  </r>
  <r>
    <x v="24"/>
    <x v="6"/>
    <x v="1"/>
    <x v="2"/>
    <s v="A02"/>
    <d v="2024-02-28T00:00:00"/>
    <s v="MS/0764/23-24"/>
    <n v="49701"/>
    <n v="43269.5"/>
    <m/>
    <s v="Q4 2023"/>
    <x v="0"/>
    <x v="1"/>
  </r>
  <r>
    <x v="24"/>
    <x v="6"/>
    <x v="1"/>
    <x v="1"/>
    <s v="A02"/>
    <d v="2024-02-28T00:00:00"/>
    <s v="MS/0763/23-24"/>
    <n v="6767.1"/>
    <n v="5343.8"/>
    <m/>
    <s v="Q4 2023"/>
    <x v="0"/>
    <x v="1"/>
  </r>
  <r>
    <x v="24"/>
    <x v="6"/>
    <x v="9"/>
    <x v="11"/>
    <s v="A02"/>
    <d v="2024-02-29T00:00:00"/>
    <s v="MFMS/867/23-24"/>
    <n v="225062.38"/>
    <n v="225062.38"/>
    <m/>
    <s v="Q4 2023"/>
    <x v="0"/>
    <x v="1"/>
  </r>
  <r>
    <x v="24"/>
    <x v="6"/>
    <x v="29"/>
    <x v="29"/>
    <s v="A02"/>
    <d v="2024-02-29T00:00:00"/>
    <s v="KST-Rental-11"/>
    <n v="10000"/>
    <n v="10000"/>
    <s v="-"/>
    <s v="Q4 2023"/>
    <x v="0"/>
    <x v="1"/>
  </r>
  <r>
    <x v="24"/>
    <x v="6"/>
    <x v="29"/>
    <x v="10"/>
    <s v="A02"/>
    <d v="2024-02-29T00:00:00"/>
    <s v="OOPL/2023-24/881"/>
    <n v="188255.16"/>
    <n v="188255.16"/>
    <m/>
    <s v="Q4 2023"/>
    <x v="0"/>
    <x v="1"/>
  </r>
  <r>
    <x v="24"/>
    <x v="6"/>
    <x v="2"/>
    <x v="3"/>
    <s v="A02"/>
    <d v="2024-02-29T00:00:00"/>
    <n v="11"/>
    <n v="2287"/>
    <n v="2287"/>
    <s v="KOS Petty Cash Expenses"/>
    <s v="Q4 2023"/>
    <x v="0"/>
    <x v="1"/>
  </r>
  <r>
    <x v="24"/>
    <x v="6"/>
    <x v="23"/>
    <x v="16"/>
    <s v="A02"/>
    <d v="2024-02-06T00:00:00"/>
    <s v="CAM/23-24/1754"/>
    <n v="194247.9"/>
    <n v="194247.9"/>
    <m/>
    <s v="Q4 2023"/>
    <x v="0"/>
    <x v="1"/>
  </r>
  <r>
    <x v="24"/>
    <x v="6"/>
    <x v="23"/>
    <x v="29"/>
    <s v="A02"/>
    <d v="2024-03-05T00:00:00"/>
    <s v="WR/23-24/140"/>
    <n v="29818.7"/>
    <n v="29818.7"/>
    <s v="-"/>
    <s v="Q4 2023"/>
    <x v="0"/>
    <x v="1"/>
  </r>
  <r>
    <x v="24"/>
    <x v="6"/>
    <x v="23"/>
    <x v="12"/>
    <s v="A02"/>
    <d v="2024-03-05T00:00:00"/>
    <s v="#EC/23-24/285"/>
    <n v="699875.05"/>
    <n v="699875.05"/>
    <s v="-"/>
    <s v="Q4 2023"/>
    <x v="0"/>
    <x v="1"/>
  </r>
  <r>
    <x v="24"/>
    <x v="6"/>
    <x v="29"/>
    <x v="5"/>
    <s v="A02"/>
    <d v="2024-02-05T00:00:00"/>
    <n v="1091"/>
    <n v="6293.2"/>
    <n v="8240.119999999999"/>
    <m/>
    <s v="Q4 2023"/>
    <x v="0"/>
    <x v="1"/>
  </r>
  <r>
    <x v="24"/>
    <x v="6"/>
    <x v="5"/>
    <x v="7"/>
    <s v="A02"/>
    <d v="2024-02-29T00:00:00"/>
    <n v="1615"/>
    <n v="17780"/>
    <n v="17780"/>
    <m/>
    <s v="Q4 2023"/>
    <x v="0"/>
    <x v="1"/>
  </r>
  <r>
    <x v="24"/>
    <x v="6"/>
    <x v="29"/>
    <x v="29"/>
    <s v="A02"/>
    <d v="2024-02-01T00:00:00"/>
    <s v="23-24/022"/>
    <n v="15000"/>
    <n v="15000"/>
    <m/>
    <s v="Q4 2023"/>
    <x v="0"/>
    <x v="1"/>
  </r>
  <r>
    <x v="24"/>
    <x v="6"/>
    <x v="29"/>
    <x v="5"/>
    <s v="A02"/>
    <d v="2024-02-27T00:00:00"/>
    <s v="02598/23-24"/>
    <n v="16000"/>
    <n v="9760"/>
    <m/>
    <s v="Q4 2023"/>
    <x v="0"/>
    <x v="1"/>
  </r>
  <r>
    <x v="24"/>
    <x v="7"/>
    <x v="0"/>
    <x v="0"/>
    <n v="0"/>
    <d v="2024-02-29T00:00:00"/>
    <s v="KRL/23-24/134"/>
    <n v="5908"/>
    <n v="5908"/>
    <m/>
    <s v="Q4 2023"/>
    <x v="0"/>
    <x v="1"/>
  </r>
  <r>
    <x v="24"/>
    <x v="7"/>
    <x v="1"/>
    <x v="1"/>
    <n v="0"/>
    <d v="2024-02-27T00:00:00"/>
    <s v="MS/0773/23-24"/>
    <n v="1336"/>
    <n v="1336"/>
    <m/>
    <s v="Q4 2023"/>
    <x v="0"/>
    <x v="1"/>
  </r>
  <r>
    <x v="24"/>
    <x v="7"/>
    <x v="29"/>
    <x v="4"/>
    <n v="0"/>
    <d v="2024-02-29T00:00:00"/>
    <n v="275"/>
    <n v="30145"/>
    <n v="30145"/>
    <m/>
    <s v="Q4 2023"/>
    <x v="0"/>
    <x v="1"/>
  </r>
  <r>
    <x v="24"/>
    <x v="8"/>
    <x v="12"/>
    <x v="10"/>
    <n v="0"/>
    <d v="2024-02-29T00:00:00"/>
    <s v="GSF/23-24-278"/>
    <n v="46081.8"/>
    <n v="46081.8"/>
    <m/>
    <s v="Q4 2023"/>
    <x v="0"/>
    <x v="1"/>
  </r>
  <r>
    <x v="24"/>
    <x v="8"/>
    <x v="1"/>
    <x v="1"/>
    <n v="0"/>
    <d v="2024-02-28T00:00:00"/>
    <s v="MS/0774/23-24"/>
    <n v="940"/>
    <n v="940"/>
    <m/>
    <s v="Q4 2023"/>
    <x v="0"/>
    <x v="1"/>
  </r>
  <r>
    <x v="24"/>
    <x v="8"/>
    <x v="29"/>
    <x v="4"/>
    <n v="0"/>
    <d v="2024-02-29T00:00:00"/>
    <n v="269"/>
    <n v="11315"/>
    <n v="11315"/>
    <m/>
    <s v="Q4 2023"/>
    <x v="0"/>
    <x v="1"/>
  </r>
  <r>
    <x v="24"/>
    <x v="14"/>
    <x v="29"/>
    <x v="4"/>
    <s v="-"/>
    <d v="2024-02-29T00:00:00"/>
    <n v="278"/>
    <n v="7655"/>
    <n v="7655"/>
    <m/>
    <s v="Q4 2023"/>
    <x v="0"/>
    <x v="1"/>
  </r>
  <r>
    <x v="24"/>
    <x v="14"/>
    <x v="29"/>
    <x v="29"/>
    <s v="-"/>
    <d v="2024-02-16T00:00:00"/>
    <s v="IB-23-24-5403"/>
    <n v="10000"/>
    <n v="10000"/>
    <m/>
    <s v="Q4 2023"/>
    <x v="0"/>
    <x v="1"/>
  </r>
  <r>
    <x v="24"/>
    <x v="9"/>
    <x v="7"/>
    <x v="9"/>
    <n v="613"/>
    <d v="2024-02-27T00:00:00"/>
    <s v="BM2427I018744927"/>
    <n v="-95"/>
    <n v="-95"/>
    <m/>
    <s v="Q4 2023"/>
    <x v="0"/>
    <x v="1"/>
  </r>
  <r>
    <x v="24"/>
    <x v="9"/>
    <x v="29"/>
    <x v="19"/>
    <n v="613"/>
    <d v="2024-02-01T00:00:00"/>
    <s v="2/23-24/1100"/>
    <n v="68825"/>
    <n v="68825"/>
    <m/>
    <s v="Q4 2023"/>
    <x v="0"/>
    <x v="1"/>
  </r>
  <r>
    <x v="24"/>
    <x v="9"/>
    <x v="12"/>
    <x v="10"/>
    <n v="613"/>
    <d v="2024-02-29T00:00:00"/>
    <s v="GSF/ 23-24/281"/>
    <n v="39725.69"/>
    <n v="39725.69"/>
    <m/>
    <s v="Q4 2023"/>
    <x v="0"/>
    <x v="1"/>
  </r>
  <r>
    <x v="24"/>
    <x v="9"/>
    <x v="0"/>
    <x v="0"/>
    <n v="613"/>
    <d v="2024-02-29T00:00:00"/>
    <s v="KRL/23-24/127"/>
    <n v="23180"/>
    <n v="23180"/>
    <m/>
    <s v="Q4 2023"/>
    <x v="0"/>
    <x v="1"/>
  </r>
  <r>
    <x v="24"/>
    <x v="9"/>
    <x v="9"/>
    <x v="11"/>
    <n v="613"/>
    <d v="2024-02-29T00:00:00"/>
    <s v="MFMS/864/23-24"/>
    <n v="61828.53"/>
    <n v="61828.53"/>
    <m/>
    <s v="Q4 2023"/>
    <x v="0"/>
    <x v="1"/>
  </r>
  <r>
    <x v="24"/>
    <x v="9"/>
    <x v="29"/>
    <x v="10"/>
    <n v="613"/>
    <d v="2024-02-29T00:00:00"/>
    <s v="OOPL/2023-24/882"/>
    <n v="76838.84"/>
    <n v="76838.84"/>
    <m/>
    <s v="Q4 2023"/>
    <x v="0"/>
    <x v="1"/>
  </r>
  <r>
    <x v="24"/>
    <x v="9"/>
    <x v="29"/>
    <x v="29"/>
    <n v="614"/>
    <d v="2024-02-27T00:00:00"/>
    <s v="002324-001007"/>
    <n v="5750"/>
    <n v="5750"/>
    <m/>
    <s v="Q4 2023"/>
    <x v="0"/>
    <x v="1"/>
  </r>
  <r>
    <x v="24"/>
    <x v="9"/>
    <x v="2"/>
    <x v="3"/>
    <n v="613"/>
    <d v="2024-02-29T00:00:00"/>
    <n v="11"/>
    <n v="4710"/>
    <n v="4710"/>
    <m/>
    <s v="Q4 2023"/>
    <x v="0"/>
    <x v="1"/>
  </r>
  <r>
    <x v="24"/>
    <x v="9"/>
    <x v="10"/>
    <x v="1"/>
    <n v="614"/>
    <d v="2024-02-29T00:00:00"/>
    <s v="PSPLJ/6102/23-24"/>
    <n v="250"/>
    <n v="250"/>
    <m/>
    <s v="Q4 2023"/>
    <x v="0"/>
    <x v="1"/>
  </r>
  <r>
    <x v="24"/>
    <x v="9"/>
    <x v="11"/>
    <x v="16"/>
    <n v="613"/>
    <d v="2024-02-02T00:00:00"/>
    <s v="WTCB/2023005006"/>
    <n v="17351.25"/>
    <n v="17351.25"/>
    <m/>
    <s v="Q4 2023"/>
    <x v="0"/>
    <x v="1"/>
  </r>
  <r>
    <x v="24"/>
    <x v="9"/>
    <x v="11"/>
    <x v="16"/>
    <n v="614"/>
    <d v="2024-02-02T00:00:00"/>
    <s v="WTCB/2023005007"/>
    <n v="17333.75"/>
    <n v="17333.75"/>
    <m/>
    <s v="Q4 2023"/>
    <x v="0"/>
    <x v="1"/>
  </r>
  <r>
    <x v="24"/>
    <x v="9"/>
    <x v="11"/>
    <x v="12"/>
    <n v="613"/>
    <d v="2024-03-11T00:00:00"/>
    <s v="WTCB/2023005777"/>
    <n v="51532.36"/>
    <n v="51532.36"/>
    <m/>
    <s v="Q4 2023"/>
    <x v="0"/>
    <x v="1"/>
  </r>
  <r>
    <x v="24"/>
    <x v="9"/>
    <x v="11"/>
    <x v="12"/>
    <n v="614"/>
    <d v="2024-03-11T00:00:00"/>
    <s v="WTCB/2023005778"/>
    <n v="49421.69"/>
    <n v="49421.69"/>
    <m/>
    <s v="Q4 2023"/>
    <x v="0"/>
    <x v="1"/>
  </r>
  <r>
    <x v="24"/>
    <x v="9"/>
    <x v="11"/>
    <x v="13"/>
    <n v="613"/>
    <d v="2024-03-12T00:00:00"/>
    <s v="WTCB/2023005632"/>
    <n v="1073.3399999999999"/>
    <n v="1073.3399999999999"/>
    <m/>
    <s v="Q4 2023"/>
    <x v="0"/>
    <x v="1"/>
  </r>
  <r>
    <x v="24"/>
    <x v="9"/>
    <x v="11"/>
    <x v="13"/>
    <n v="614"/>
    <d v="2024-03-12T00:00:00"/>
    <s v="WTCB/2023005633"/>
    <n v="1208.94"/>
    <n v="1208.94"/>
    <m/>
    <s v="Q4 2023"/>
    <x v="0"/>
    <x v="1"/>
  </r>
  <r>
    <x v="24"/>
    <x v="9"/>
    <x v="29"/>
    <x v="19"/>
    <n v="613"/>
    <d v="2024-02-01T00:00:00"/>
    <s v="P2324/121908"/>
    <n v="68832"/>
    <n v="68832"/>
    <m/>
    <s v="Q4 2023"/>
    <x v="0"/>
    <x v="1"/>
  </r>
  <r>
    <x v="24"/>
    <x v="9"/>
    <x v="29"/>
    <x v="4"/>
    <n v="613"/>
    <d v="2024-02-29T00:00:00"/>
    <n v="270"/>
    <n v="24740"/>
    <n v="24740"/>
    <m/>
    <s v="Q4 2023"/>
    <x v="0"/>
    <x v="1"/>
  </r>
  <r>
    <x v="24"/>
    <x v="9"/>
    <x v="29"/>
    <x v="19"/>
    <n v="614"/>
    <d v="2024-02-01T00:00:00"/>
    <s v="D-2023-24-11"/>
    <n v="137596"/>
    <n v="137596"/>
    <m/>
    <s v="Q4 2023"/>
    <x v="0"/>
    <x v="1"/>
  </r>
  <r>
    <x v="24"/>
    <x v="9"/>
    <x v="29"/>
    <x v="20"/>
    <n v="613"/>
    <d v="2024-02-27T00:00:00"/>
    <n v="1148"/>
    <n v="2700"/>
    <n v="2700"/>
    <m/>
    <s v="Q4 2023"/>
    <x v="0"/>
    <x v="1"/>
  </r>
  <r>
    <x v="24"/>
    <x v="9"/>
    <x v="29"/>
    <x v="5"/>
    <n v="613"/>
    <d v="2024-02-27T00:00:00"/>
    <n v="1147"/>
    <n v="26502"/>
    <n v="22010.080000000002"/>
    <m/>
    <s v="Q4 2023"/>
    <x v="0"/>
    <x v="1"/>
  </r>
  <r>
    <x v="24"/>
    <x v="9"/>
    <x v="5"/>
    <x v="7"/>
    <n v="613"/>
    <d v="2024-02-29T00:00:00"/>
    <n v="1618"/>
    <n v="3850"/>
    <n v="3850"/>
    <m/>
    <s v="Q4 2023"/>
    <x v="0"/>
    <x v="1"/>
  </r>
  <r>
    <x v="24"/>
    <x v="10"/>
    <x v="7"/>
    <x v="9"/>
    <n v="312"/>
    <d v="2024-03-03T00:00:00"/>
    <s v="BM2427I019042274"/>
    <n v="71093.320000000007"/>
    <n v="71093.320000000007"/>
    <m/>
    <s v="Q4 2023"/>
    <x v="0"/>
    <x v="1"/>
  </r>
  <r>
    <x v="24"/>
    <x v="10"/>
    <x v="29"/>
    <x v="19"/>
    <n v="313"/>
    <d v="2024-02-01T00:00:00"/>
    <s v="11/2023-2024"/>
    <n v="521192"/>
    <n v="521192"/>
    <m/>
    <s v="Q4 2023"/>
    <x v="0"/>
    <x v="1"/>
  </r>
  <r>
    <x v="24"/>
    <x v="10"/>
    <x v="29"/>
    <x v="16"/>
    <n v="313"/>
    <d v="2024-02-01T00:00:00"/>
    <s v="11 CAM/2023-24"/>
    <n v="44117"/>
    <n v="44117"/>
    <m/>
    <s v="Q4 2023"/>
    <x v="0"/>
    <x v="1"/>
  </r>
  <r>
    <x v="24"/>
    <x v="10"/>
    <x v="29"/>
    <x v="19"/>
    <n v="311"/>
    <d v="2024-02-02T00:00:00"/>
    <s v="IN2301000295"/>
    <n v="592183"/>
    <n v="592183"/>
    <m/>
    <s v="Q4 2023"/>
    <x v="0"/>
    <x v="1"/>
  </r>
  <r>
    <x v="24"/>
    <x v="10"/>
    <x v="29"/>
    <x v="19"/>
    <n v="312"/>
    <d v="2024-02-02T00:00:00"/>
    <s v="IN2301000296"/>
    <n v="383159"/>
    <n v="383159"/>
    <m/>
    <s v="Q4 2023"/>
    <x v="0"/>
    <x v="1"/>
  </r>
  <r>
    <x v="24"/>
    <x v="10"/>
    <x v="29"/>
    <x v="19"/>
    <n v="314"/>
    <d v="2024-02-01T00:00:00"/>
    <s v="BRB-Rental-11"/>
    <n v="148560"/>
    <n v="148560"/>
    <m/>
    <s v="Q4 2023"/>
    <x v="0"/>
    <x v="1"/>
  </r>
  <r>
    <x v="24"/>
    <x v="10"/>
    <x v="29"/>
    <x v="19"/>
    <n v="315"/>
    <d v="2024-02-01T00:00:00"/>
    <s v="PVP-Rental -11"/>
    <n v="158640"/>
    <n v="158640"/>
    <m/>
    <s v="Q4 2023"/>
    <x v="0"/>
    <x v="1"/>
  </r>
  <r>
    <x v="24"/>
    <x v="10"/>
    <x v="12"/>
    <x v="10"/>
    <n v="312"/>
    <d v="2024-02-29T00:00:00"/>
    <s v="GSF/23-24/284"/>
    <n v="195450.38"/>
    <n v="195450.38"/>
    <m/>
    <s v="Q4 2023"/>
    <x v="0"/>
    <x v="1"/>
  </r>
  <r>
    <x v="24"/>
    <x v="10"/>
    <x v="29"/>
    <x v="19"/>
    <n v="310"/>
    <d v="2024-02-01T00:00:00"/>
    <s v="GK-Rental-11"/>
    <n v="72563"/>
    <n v="72563"/>
    <m/>
    <s v="Q4 2023"/>
    <x v="0"/>
    <x v="1"/>
  </r>
  <r>
    <x v="24"/>
    <x v="10"/>
    <x v="29"/>
    <x v="16"/>
    <n v="310"/>
    <d v="2024-02-01T00:00:00"/>
    <s v="GK-CAM-11"/>
    <n v="17308"/>
    <n v="17308"/>
    <m/>
    <s v="Q4 2023"/>
    <x v="0"/>
    <x v="1"/>
  </r>
  <r>
    <x v="24"/>
    <x v="10"/>
    <x v="29"/>
    <x v="19"/>
    <n v="310"/>
    <d v="2024-02-01T00:00:00"/>
    <s v="HK-Rental-11"/>
    <n v="72563"/>
    <n v="72563"/>
    <m/>
    <s v="Q4 2023"/>
    <x v="0"/>
    <x v="1"/>
  </r>
  <r>
    <x v="24"/>
    <x v="10"/>
    <x v="0"/>
    <x v="0"/>
    <n v="312"/>
    <d v="2024-02-29T00:00:00"/>
    <s v="KRL/23-24/130"/>
    <n v="519840"/>
    <n v="519840"/>
    <m/>
    <s v="Q4 2023"/>
    <x v="0"/>
    <x v="1"/>
  </r>
  <r>
    <x v="24"/>
    <x v="10"/>
    <x v="0"/>
    <x v="0"/>
    <n v="312"/>
    <d v="2024-02-29T00:00:00"/>
    <s v="KRL/23-24-136"/>
    <n v="14348"/>
    <n v="14348"/>
    <m/>
    <s v="Q4 2023"/>
    <x v="0"/>
    <x v="1"/>
  </r>
  <r>
    <x v="24"/>
    <x v="10"/>
    <x v="1"/>
    <x v="1"/>
    <n v="312"/>
    <d v="2024-02-28T00:00:00"/>
    <s v="MS/0766/23-24"/>
    <n v="19735.099999999999"/>
    <n v="22167.1"/>
    <m/>
    <s v="Q4 2023"/>
    <x v="0"/>
    <x v="1"/>
  </r>
  <r>
    <x v="24"/>
    <x v="10"/>
    <x v="1"/>
    <x v="1"/>
    <n v="312"/>
    <d v="2024-02-28T00:00:00"/>
    <s v="MS/0765/23-24"/>
    <n v="900"/>
    <n v="900"/>
    <m/>
    <s v="Q4 2023"/>
    <x v="0"/>
    <x v="1"/>
  </r>
  <r>
    <x v="24"/>
    <x v="10"/>
    <x v="1"/>
    <x v="2"/>
    <n v="312"/>
    <d v="2024-02-28T00:00:00"/>
    <s v="MS/0767/23-24"/>
    <n v="63384"/>
    <n v="65424"/>
    <m/>
    <s v="Q4 2023"/>
    <x v="0"/>
    <x v="1"/>
  </r>
  <r>
    <x v="24"/>
    <x v="10"/>
    <x v="9"/>
    <x v="11"/>
    <n v="312"/>
    <d v="2024-02-29T00:00:00"/>
    <s v="MFMS/863/23-24"/>
    <n v="283007.79000000004"/>
    <n v="283007.79000000004"/>
    <m/>
    <s v="Q4 2023"/>
    <x v="0"/>
    <x v="1"/>
  </r>
  <r>
    <x v="24"/>
    <x v="10"/>
    <x v="29"/>
    <x v="19"/>
    <n v="316"/>
    <d v="2024-02-01T00:00:00"/>
    <s v="186/2023-24"/>
    <n v="79240"/>
    <n v="79240"/>
    <m/>
    <s v="Q4 2023"/>
    <x v="0"/>
    <x v="1"/>
  </r>
  <r>
    <x v="24"/>
    <x v="10"/>
    <x v="29"/>
    <x v="19"/>
    <n v="316"/>
    <d v="2024-02-01T00:00:00"/>
    <s v="005/2023-24"/>
    <n v="79240"/>
    <n v="79240"/>
    <m/>
    <s v="Q4 2023"/>
    <x v="0"/>
    <x v="1"/>
  </r>
  <r>
    <x v="24"/>
    <x v="10"/>
    <x v="29"/>
    <x v="10"/>
    <n v="312"/>
    <d v="2024-02-29T00:00:00"/>
    <s v="OOPL/2023-24/880"/>
    <n v="310428.90999999997"/>
    <n v="310428.90999999997"/>
    <m/>
    <s v="Q4 2023"/>
    <x v="0"/>
    <x v="1"/>
  </r>
  <r>
    <x v="24"/>
    <x v="10"/>
    <x v="2"/>
    <x v="3"/>
    <n v="312"/>
    <d v="2024-02-29T00:00:00"/>
    <n v="11"/>
    <n v="41314"/>
    <n v="41314"/>
    <s v="ONDIRECT Petty Cash Expenses"/>
    <s v="Q4 2023"/>
    <x v="0"/>
    <x v="1"/>
  </r>
  <r>
    <x v="24"/>
    <x v="10"/>
    <x v="10"/>
    <x v="1"/>
    <n v="312"/>
    <d v="2024-02-08T00:00:00"/>
    <s v="PSPLJ/5684/23-24"/>
    <n v="750"/>
    <n v="750"/>
    <s v="Mobile Token Printing"/>
    <s v="Q4 2023"/>
    <x v="0"/>
    <x v="1"/>
  </r>
  <r>
    <x v="24"/>
    <x v="10"/>
    <x v="10"/>
    <x v="1"/>
    <n v="312"/>
    <d v="2024-08-12T00:00:00"/>
    <s v="PSPLJ/5777/23-24"/>
    <n v="1320"/>
    <n v="1320"/>
    <s v="CRM Team Banner Making"/>
    <s v="Q4 2023"/>
    <x v="0"/>
    <x v="1"/>
  </r>
  <r>
    <x v="24"/>
    <x v="10"/>
    <x v="10"/>
    <x v="1"/>
    <n v="312"/>
    <d v="2024-02-17T00:00:00"/>
    <s v="PSPLJ/5880/23-24"/>
    <n v="6600"/>
    <n v="6600"/>
    <s v="A2 Size Top Performance Banner Printing"/>
    <s v="Q4 2023"/>
    <x v="0"/>
    <x v="1"/>
  </r>
  <r>
    <x v="24"/>
    <x v="10"/>
    <x v="11"/>
    <x v="16"/>
    <n v="311"/>
    <d v="2024-02-02T00:00:00"/>
    <s v="WTCB/2023004944"/>
    <n v="48868.75"/>
    <n v="48868.75"/>
    <m/>
    <s v="Q4 2023"/>
    <x v="0"/>
    <x v="1"/>
  </r>
  <r>
    <x v="24"/>
    <x v="10"/>
    <x v="11"/>
    <x v="16"/>
    <n v="312"/>
    <d v="2024-02-02T00:00:00"/>
    <s v="WTCB/2023004945"/>
    <n v="31622.5"/>
    <n v="31622.5"/>
    <m/>
    <s v="Q4 2023"/>
    <x v="0"/>
    <x v="1"/>
  </r>
  <r>
    <x v="24"/>
    <x v="10"/>
    <x v="11"/>
    <x v="16"/>
    <n v="314"/>
    <d v="2024-02-02T00:00:00"/>
    <s v="WTCB/2023004947"/>
    <n v="16248.75"/>
    <n v="16248.75"/>
    <m/>
    <s v="Q4 2023"/>
    <x v="0"/>
    <x v="1"/>
  </r>
  <r>
    <x v="24"/>
    <x v="10"/>
    <x v="11"/>
    <x v="16"/>
    <n v="315"/>
    <d v="2024-02-02T00:00:00"/>
    <s v="WTCB/2023004948"/>
    <n v="17351.25"/>
    <n v="17351.25"/>
    <m/>
    <s v="Q4 2023"/>
    <x v="0"/>
    <x v="1"/>
  </r>
  <r>
    <x v="24"/>
    <x v="10"/>
    <x v="11"/>
    <x v="16"/>
    <n v="316"/>
    <d v="2024-02-02T00:00:00"/>
    <s v="WTCB/2023004949"/>
    <n v="17333.75"/>
    <n v="17333.75"/>
    <m/>
    <s v="Q4 2023"/>
    <x v="0"/>
    <x v="1"/>
  </r>
  <r>
    <x v="24"/>
    <x v="10"/>
    <x v="11"/>
    <x v="13"/>
    <n v="309"/>
    <d v="2024-03-12T00:00:00"/>
    <s v="WTCB/2023005585"/>
    <n v="1888.72"/>
    <n v="1888.72"/>
    <n v="317541"/>
    <s v="Q4 2023"/>
    <x v="0"/>
    <x v="1"/>
  </r>
  <r>
    <x v="24"/>
    <x v="10"/>
    <x v="11"/>
    <x v="13"/>
    <n v="311"/>
    <d v="2024-03-12T00:00:00"/>
    <s v="WTCB/2023005586"/>
    <n v="1698.11"/>
    <n v="1698.11"/>
    <m/>
    <s v="Q4 2023"/>
    <x v="0"/>
    <x v="1"/>
  </r>
  <r>
    <x v="24"/>
    <x v="10"/>
    <x v="11"/>
    <x v="13"/>
    <n v="312"/>
    <d v="2024-03-12T00:00:00"/>
    <s v="WTCB/2023005587"/>
    <n v="2057.38"/>
    <n v="2057.38"/>
    <m/>
    <s v="Q4 2023"/>
    <x v="0"/>
    <x v="1"/>
  </r>
  <r>
    <x v="24"/>
    <x v="10"/>
    <x v="11"/>
    <x v="13"/>
    <n v="313"/>
    <d v="2024-03-12T00:00:00"/>
    <s v="WTCB/2023005588"/>
    <n v="1957.53"/>
    <n v="1957.53"/>
    <m/>
    <s v="Q4 2023"/>
    <x v="0"/>
    <x v="1"/>
  </r>
  <r>
    <x v="24"/>
    <x v="10"/>
    <x v="11"/>
    <x v="13"/>
    <n v="314"/>
    <d v="2024-03-12T00:00:00"/>
    <s v="WTCB/2023005589"/>
    <n v="484.3"/>
    <n v="484.3"/>
    <m/>
    <s v="Q4 2023"/>
    <x v="0"/>
    <x v="1"/>
  </r>
  <r>
    <x v="24"/>
    <x v="10"/>
    <x v="11"/>
    <x v="13"/>
    <n v="315"/>
    <d v="2024-03-12T00:00:00"/>
    <s v="WTCB/2023005590"/>
    <n v="673.31"/>
    <n v="673.31"/>
    <m/>
    <s v="Q4 2023"/>
    <x v="0"/>
    <x v="1"/>
  </r>
  <r>
    <x v="24"/>
    <x v="10"/>
    <x v="11"/>
    <x v="13"/>
    <n v="316"/>
    <d v="2024-03-12T00:00:00"/>
    <s v="WTCB/2023005591"/>
    <n v="3.08"/>
    <n v="3.08"/>
    <m/>
    <s v="Q4 2023"/>
    <x v="0"/>
    <x v="1"/>
  </r>
  <r>
    <x v="24"/>
    <x v="10"/>
    <x v="11"/>
    <x v="12"/>
    <n v="309"/>
    <d v="2024-03-11T00:00:00"/>
    <s v="WTCB/2023005729"/>
    <n v="98994.15"/>
    <n v="98994.15"/>
    <n v="317534"/>
    <s v="Q4 2023"/>
    <x v="0"/>
    <x v="1"/>
  </r>
  <r>
    <x v="24"/>
    <x v="10"/>
    <x v="11"/>
    <x v="12"/>
    <n v="311"/>
    <d v="2024-03-11T00:00:00"/>
    <s v="WTCB/2023005730"/>
    <n v="133755.4"/>
    <n v="133755.4"/>
    <m/>
    <s v="Q4 2023"/>
    <x v="0"/>
    <x v="1"/>
  </r>
  <r>
    <x v="24"/>
    <x v="10"/>
    <x v="11"/>
    <x v="12"/>
    <n v="312"/>
    <d v="2024-03-11T00:00:00"/>
    <s v="WTCB/2023005731"/>
    <n v="96408.07"/>
    <n v="96408.07"/>
    <m/>
    <s v="Q4 2023"/>
    <x v="0"/>
    <x v="1"/>
  </r>
  <r>
    <x v="24"/>
    <x v="10"/>
    <x v="11"/>
    <x v="12"/>
    <n v="313"/>
    <d v="2024-03-11T00:00:00"/>
    <s v="WTCB/2023005732"/>
    <n v="113986.41"/>
    <n v="113986.41"/>
    <m/>
    <s v="Q4 2023"/>
    <x v="0"/>
    <x v="1"/>
  </r>
  <r>
    <x v="24"/>
    <x v="10"/>
    <x v="11"/>
    <x v="12"/>
    <n v="314"/>
    <d v="2024-03-11T00:00:00"/>
    <s v="WTCB/2023005733"/>
    <n v="25176.52"/>
    <n v="25176.52"/>
    <m/>
    <s v="Q4 2023"/>
    <x v="0"/>
    <x v="1"/>
  </r>
  <r>
    <x v="24"/>
    <x v="10"/>
    <x v="11"/>
    <x v="12"/>
    <n v="315"/>
    <d v="2024-03-11T00:00:00"/>
    <s v="WTCB/2023005734"/>
    <n v="31107.919999999998"/>
    <n v="31107.919999999998"/>
    <m/>
    <s v="Q4 2023"/>
    <x v="0"/>
    <x v="1"/>
  </r>
  <r>
    <x v="24"/>
    <x v="10"/>
    <x v="11"/>
    <x v="12"/>
    <n v="316"/>
    <d v="2024-03-11T00:00:00"/>
    <s v="WTCB/2023005735"/>
    <n v="149.93"/>
    <n v="149.93"/>
    <m/>
    <s v="Q4 2023"/>
    <x v="0"/>
    <x v="1"/>
  </r>
  <r>
    <x v="24"/>
    <x v="10"/>
    <x v="29"/>
    <x v="22"/>
    <n v="309"/>
    <d v="2024-02-03T00:00:00"/>
    <s v="SBER/23-24/31"/>
    <n v="211120"/>
    <n v="211120"/>
    <m/>
    <s v="Q4 2023"/>
    <x v="0"/>
    <x v="1"/>
  </r>
  <r>
    <x v="24"/>
    <x v="10"/>
    <x v="29"/>
    <x v="4"/>
    <n v="312"/>
    <d v="2024-02-29T00:00:00"/>
    <n v="273"/>
    <n v="528215"/>
    <n v="528215"/>
    <m/>
    <s v="Q4 2023"/>
    <x v="0"/>
    <x v="1"/>
  </r>
  <r>
    <x v="24"/>
    <x v="10"/>
    <x v="5"/>
    <x v="7"/>
    <n v="312"/>
    <d v="2024-02-29T00:00:00"/>
    <n v="1619"/>
    <n v="41370"/>
    <n v="41370"/>
    <m/>
    <s v="Q4 2023"/>
    <x v="0"/>
    <x v="1"/>
  </r>
  <r>
    <x v="24"/>
    <x v="10"/>
    <x v="29"/>
    <x v="5"/>
    <n v="312"/>
    <d v="2024-02-27T00:00:00"/>
    <s v="02597/23-24"/>
    <n v="36800"/>
    <n v="34880"/>
    <m/>
    <s v="Q4 2023"/>
    <x v="0"/>
    <x v="1"/>
  </r>
  <r>
    <x v="24"/>
    <x v="11"/>
    <x v="12"/>
    <x v="10"/>
    <n v="719"/>
    <d v="2024-02-29T00:00:00"/>
    <s v="GSF/23-24/280"/>
    <n v="39725.69"/>
    <n v="39725.69"/>
    <m/>
    <s v="Q4 2023"/>
    <x v="0"/>
    <x v="1"/>
  </r>
  <r>
    <x v="24"/>
    <x v="11"/>
    <x v="0"/>
    <x v="0"/>
    <n v="719"/>
    <d v="2024-02-29T00:00:00"/>
    <s v="KRL/23-24/128"/>
    <n v="16055"/>
    <n v="16055"/>
    <m/>
    <s v="Q4 2023"/>
    <x v="0"/>
    <x v="1"/>
  </r>
  <r>
    <x v="24"/>
    <x v="11"/>
    <x v="9"/>
    <x v="11"/>
    <n v="719"/>
    <d v="2024-02-29T00:00:00"/>
    <s v="MFMS/865/23-24"/>
    <n v="40336.81"/>
    <n v="40336.81"/>
    <m/>
    <s v="Q4 2023"/>
    <x v="0"/>
    <x v="1"/>
  </r>
  <r>
    <x v="24"/>
    <x v="11"/>
    <x v="29"/>
    <x v="10"/>
    <n v="719"/>
    <d v="2024-02-29T00:00:00"/>
    <s v="OOPL/2023-24/883"/>
    <n v="76838.84"/>
    <n v="76838.84"/>
    <m/>
    <s v="Q4 2023"/>
    <x v="0"/>
    <x v="1"/>
  </r>
  <r>
    <x v="24"/>
    <x v="11"/>
    <x v="11"/>
    <x v="16"/>
    <n v="719"/>
    <d v="2024-02-02T00:00:00"/>
    <s v="WTCB/2023005031"/>
    <n v="16249"/>
    <n v="16249"/>
    <m/>
    <s v="Q4 2023"/>
    <x v="0"/>
    <x v="1"/>
  </r>
  <r>
    <x v="24"/>
    <x v="11"/>
    <x v="11"/>
    <x v="12"/>
    <n v="719"/>
    <d v="2024-03-11T00:00:00"/>
    <s v="WTCB/2023005798"/>
    <n v="64406.26"/>
    <n v="64406.26"/>
    <m/>
    <s v="Q4 2023"/>
    <x v="0"/>
    <x v="1"/>
  </r>
  <r>
    <x v="24"/>
    <x v="11"/>
    <x v="11"/>
    <x v="13"/>
    <n v="719"/>
    <d v="2024-03-12T00:00:00"/>
    <s v="WTCB/2023005653"/>
    <n v="1066.28"/>
    <n v="1066.28"/>
    <m/>
    <s v="Q4 2023"/>
    <x v="0"/>
    <x v="1"/>
  </r>
  <r>
    <x v="24"/>
    <x v="11"/>
    <x v="29"/>
    <x v="4"/>
    <n v="719"/>
    <d v="2024-02-29T00:00:00"/>
    <n v="272"/>
    <n v="15570"/>
    <n v="15570"/>
    <m/>
    <s v="Q4 2023"/>
    <x v="0"/>
    <x v="1"/>
  </r>
  <r>
    <x v="24"/>
    <x v="11"/>
    <x v="5"/>
    <x v="7"/>
    <n v="719"/>
    <d v="2024-02-29T00:00:00"/>
    <n v="1614"/>
    <n v="3010"/>
    <n v="3010"/>
    <m/>
    <s v="Q4 2023"/>
    <x v="0"/>
    <x v="1"/>
  </r>
  <r>
    <x v="24"/>
    <x v="11"/>
    <x v="29"/>
    <x v="19"/>
    <n v="719"/>
    <d v="2024-02-01T00:00:00"/>
    <s v="TSG- Rental- 11"/>
    <n v="130000"/>
    <n v="130000"/>
    <m/>
    <s v="Q4 2023"/>
    <x v="0"/>
    <x v="1"/>
  </r>
  <r>
    <x v="24"/>
    <x v="12"/>
    <x v="29"/>
    <x v="19"/>
    <n v="319"/>
    <d v="2024-02-01T00:00:00"/>
    <s v="O-27/23-24"/>
    <n v="148560"/>
    <n v="148560"/>
    <m/>
    <s v="Q4 2023"/>
    <x v="0"/>
    <x v="1"/>
  </r>
  <r>
    <x v="24"/>
    <x v="12"/>
    <x v="7"/>
    <x v="9"/>
    <n v="319"/>
    <d v="2024-03-09T00:00:00"/>
    <s v="BM2427I019548690"/>
    <n v="6624"/>
    <n v="6624"/>
    <m/>
    <s v="Q4 2023"/>
    <x v="0"/>
    <x v="1"/>
  </r>
  <r>
    <x v="24"/>
    <x v="12"/>
    <x v="12"/>
    <x v="10"/>
    <n v="319"/>
    <d v="2024-02-29T00:00:00"/>
    <s v="GSF/23-24/282"/>
    <n v="107370.29"/>
    <n v="107370.29"/>
    <m/>
    <s v="Q4 2023"/>
    <x v="0"/>
    <x v="1"/>
  </r>
  <r>
    <x v="24"/>
    <x v="12"/>
    <x v="29"/>
    <x v="14"/>
    <n v="319"/>
    <d v="2024-02-03T00:00:00"/>
    <s v="J3037"/>
    <n v="2167.31"/>
    <n v="2167.31"/>
    <m/>
    <s v="Q4 2023"/>
    <x v="0"/>
    <x v="1"/>
  </r>
  <r>
    <x v="24"/>
    <x v="12"/>
    <x v="0"/>
    <x v="0"/>
    <n v="319"/>
    <d v="2024-02-29T00:00:00"/>
    <s v="KRL/23-24/131"/>
    <n v="156655"/>
    <n v="156655"/>
    <m/>
    <s v="Q4 2023"/>
    <x v="0"/>
    <x v="1"/>
  </r>
  <r>
    <x v="24"/>
    <x v="12"/>
    <x v="0"/>
    <x v="0"/>
    <n v="319"/>
    <d v="2024-02-29T00:00:00"/>
    <s v="KRL/23-24/137"/>
    <n v="10444.5"/>
    <n v="10444.5"/>
    <m/>
    <s v="Q4 2023"/>
    <x v="0"/>
    <x v="1"/>
  </r>
  <r>
    <x v="24"/>
    <x v="12"/>
    <x v="0"/>
    <x v="0"/>
    <n v="319"/>
    <d v="2024-02-29T00:00:00"/>
    <s v="KRL/23-24/138"/>
    <n v="1996"/>
    <n v="1996"/>
    <m/>
    <s v="Q4 2023"/>
    <x v="0"/>
    <x v="1"/>
  </r>
  <r>
    <x v="24"/>
    <x v="12"/>
    <x v="0"/>
    <x v="0"/>
    <n v="319"/>
    <d v="2024-02-29T00:00:00"/>
    <s v="KRL/23-24/139"/>
    <n v="499"/>
    <n v="499"/>
    <m/>
    <s v="Q4 2023"/>
    <x v="0"/>
    <x v="1"/>
  </r>
  <r>
    <x v="24"/>
    <x v="12"/>
    <x v="29"/>
    <x v="26"/>
    <n v="319"/>
    <d v="2024-02-20T00:00:00"/>
    <s v="000002333500458'"/>
    <n v="1150"/>
    <n v="1150"/>
    <s v="MSEB Lodha Belmondo"/>
    <s v="Q4 2023"/>
    <x v="0"/>
    <x v="1"/>
  </r>
  <r>
    <x v="24"/>
    <x v="12"/>
    <x v="29"/>
    <x v="29"/>
    <n v="319"/>
    <d v="2024-03-04T00:00:00"/>
    <s v="WMHR24004130008'"/>
    <n v="1108"/>
    <n v="1108"/>
    <s v="Lodha Belmondo WIFI"/>
    <s v="Q4 2023"/>
    <x v="0"/>
    <x v="1"/>
  </r>
  <r>
    <x v="24"/>
    <x v="12"/>
    <x v="1"/>
    <x v="1"/>
    <n v="319"/>
    <d v="2024-02-28T00:00:00"/>
    <s v="MS/0775/23-24"/>
    <n v="520"/>
    <n v="520"/>
    <s v="Lanyard Printing"/>
    <s v="Q4 2023"/>
    <x v="0"/>
    <x v="1"/>
  </r>
  <r>
    <x v="24"/>
    <x v="12"/>
    <x v="30"/>
    <x v="26"/>
    <n v="319"/>
    <d v="2024-02-19T00:00:00"/>
    <s v="000002332077738'"/>
    <n v="590"/>
    <n v="590"/>
    <s v="MSEB Marvel Sangria "/>
    <s v="Q4 2023"/>
    <x v="0"/>
    <x v="1"/>
  </r>
  <r>
    <x v="24"/>
    <x v="12"/>
    <x v="2"/>
    <x v="3"/>
    <n v="319"/>
    <d v="2024-02-29T00:00:00"/>
    <n v="11"/>
    <n v="478"/>
    <n v="478"/>
    <m/>
    <s v="Q4 2023"/>
    <x v="0"/>
    <x v="1"/>
  </r>
  <r>
    <x v="24"/>
    <x v="12"/>
    <x v="31"/>
    <x v="26"/>
    <n v="319"/>
    <d v="2024-02-19T00:00:00"/>
    <s v="000002332162628'"/>
    <n v="9940"/>
    <n v="9940"/>
    <s v="MSEB Platinum Square"/>
    <s v="Q4 2023"/>
    <x v="0"/>
    <x v="1"/>
  </r>
  <r>
    <x v="24"/>
    <x v="12"/>
    <x v="11"/>
    <x v="12"/>
    <n v="317"/>
    <d v="2024-03-11T00:00:00"/>
    <s v="WTCB/2023005736"/>
    <n v="108373.73"/>
    <n v="108373.73"/>
    <m/>
    <s v="Q4 2023"/>
    <x v="0"/>
    <x v="1"/>
  </r>
  <r>
    <x v="24"/>
    <x v="12"/>
    <x v="11"/>
    <x v="16"/>
    <n v="317"/>
    <d v="2024-02-02T00:00:00"/>
    <s v="WTCB/2023004950"/>
    <n v="17334"/>
    <n v="17334"/>
    <m/>
    <s v="Q4 2023"/>
    <x v="0"/>
    <x v="1"/>
  </r>
  <r>
    <x v="24"/>
    <x v="12"/>
    <x v="11"/>
    <x v="16"/>
    <n v="318"/>
    <d v="2024-02-02T00:00:00"/>
    <s v="WTCB/2023004951"/>
    <n v="17351"/>
    <n v="17351"/>
    <m/>
    <s v="Q4 2023"/>
    <x v="0"/>
    <x v="1"/>
  </r>
  <r>
    <x v="24"/>
    <x v="12"/>
    <x v="11"/>
    <x v="16"/>
    <n v="319"/>
    <d v="2024-02-02T00:00:00"/>
    <s v="WTCB/2023004952"/>
    <n v="16249"/>
    <n v="16249"/>
    <m/>
    <s v="Q4 2023"/>
    <x v="0"/>
    <x v="1"/>
  </r>
  <r>
    <x v="24"/>
    <x v="12"/>
    <x v="11"/>
    <x v="12"/>
    <n v="318"/>
    <d v="2024-03-11T00:00:00"/>
    <s v="WTCB/2023005737"/>
    <n v="97277.67"/>
    <n v="97277.67"/>
    <m/>
    <s v="Q4 2023"/>
    <x v="0"/>
    <x v="1"/>
  </r>
  <r>
    <x v="24"/>
    <x v="12"/>
    <x v="11"/>
    <x v="12"/>
    <n v="319"/>
    <d v="2024-03-11T00:00:00"/>
    <s v="WTCB/2023005738"/>
    <n v="104814.9"/>
    <n v="104814.9"/>
    <m/>
    <s v="Q4 2023"/>
    <x v="0"/>
    <x v="1"/>
  </r>
  <r>
    <x v="24"/>
    <x v="12"/>
    <x v="11"/>
    <x v="13"/>
    <n v="317"/>
    <d v="2024-03-12T00:00:00"/>
    <s v="WTCB/2023005592"/>
    <n v="2062.35"/>
    <n v="2062.35"/>
    <m/>
    <s v="Q4 2023"/>
    <x v="0"/>
    <x v="1"/>
  </r>
  <r>
    <x v="24"/>
    <x v="12"/>
    <x v="11"/>
    <x v="13"/>
    <n v="318"/>
    <d v="2024-03-12T00:00:00"/>
    <s v="WTCB/2023005593"/>
    <n v="2120.7600000000002"/>
    <n v="2120.7600000000002"/>
    <m/>
    <s v="Q4 2023"/>
    <x v="0"/>
    <x v="1"/>
  </r>
  <r>
    <x v="24"/>
    <x v="12"/>
    <x v="11"/>
    <x v="13"/>
    <n v="319"/>
    <d v="2024-03-12T00:00:00"/>
    <s v="WTCB/2023005594"/>
    <n v="2069.0100000000002"/>
    <n v="2069.0100000000002"/>
    <m/>
    <s v="Q4 2023"/>
    <x v="0"/>
    <x v="1"/>
  </r>
  <r>
    <x v="24"/>
    <x v="12"/>
    <x v="29"/>
    <x v="19"/>
    <n v="317"/>
    <d v="2024-02-01T00:00:00"/>
    <s v="PS-Rental-11"/>
    <n v="95088"/>
    <n v="95088"/>
    <m/>
    <s v="Q4 2023"/>
    <x v="0"/>
    <x v="1"/>
  </r>
  <r>
    <x v="24"/>
    <x v="12"/>
    <x v="29"/>
    <x v="11"/>
    <n v="319"/>
    <d v="2024-02-29T00:00:00"/>
    <s v="RMS-31-FEB-2024"/>
    <n v="65000"/>
    <n v="65000"/>
    <m/>
    <s v="Q4 2023"/>
    <x v="0"/>
    <x v="1"/>
  </r>
  <r>
    <x v="24"/>
    <x v="12"/>
    <x v="29"/>
    <x v="19"/>
    <n v="317"/>
    <d v="2024-02-01T00:00:00"/>
    <s v="RS-Rental-11"/>
    <n v="63392"/>
    <n v="63392"/>
    <m/>
    <s v="Q4 2023"/>
    <x v="0"/>
    <x v="1"/>
  </r>
  <r>
    <x v="24"/>
    <x v="12"/>
    <x v="29"/>
    <x v="19"/>
    <n v="318"/>
    <d v="2024-02-01T00:00:00"/>
    <s v="R-53/23-24"/>
    <n v="158640"/>
    <n v="158640"/>
    <m/>
    <s v="Q4 2023"/>
    <x v="0"/>
    <x v="1"/>
  </r>
  <r>
    <x v="24"/>
    <x v="12"/>
    <x v="29"/>
    <x v="4"/>
    <n v="319"/>
    <d v="2024-02-29T00:00:00"/>
    <n v="274"/>
    <n v="188490"/>
    <n v="188490"/>
    <m/>
    <s v="Q4 2023"/>
    <x v="0"/>
    <x v="1"/>
  </r>
  <r>
    <x v="24"/>
    <x v="12"/>
    <x v="29"/>
    <x v="9"/>
    <n v="319"/>
    <d v="2024-03-01T00:00:00"/>
    <n v="11"/>
    <n v="13591"/>
    <n v="13591"/>
    <m/>
    <s v="Q4 2023"/>
    <x v="0"/>
    <x v="1"/>
  </r>
  <r>
    <x v="24"/>
    <x v="12"/>
    <x v="29"/>
    <x v="27"/>
    <n v="319"/>
    <d v="2024-02-20T00:00:00"/>
    <n v="1295383"/>
    <n v="709"/>
    <n v="709"/>
    <s v="Waterfrount Gas Guesthouse"/>
    <s v="Q4 2023"/>
    <x v="0"/>
    <x v="1"/>
  </r>
  <r>
    <x v="24"/>
    <x v="12"/>
    <x v="29"/>
    <x v="26"/>
    <n v="319"/>
    <d v="2024-03-01T00:00:00"/>
    <s v="000002348605693'"/>
    <n v="3590"/>
    <n v="3590"/>
    <s v="Waterfrount Guesthouse MSEB"/>
    <s v="Q4 2023"/>
    <x v="0"/>
    <x v="1"/>
  </r>
  <r>
    <x v="24"/>
    <x v="12"/>
    <x v="32"/>
    <x v="29"/>
    <n v="319"/>
    <d v="2024-02-24T00:00:00"/>
    <s v="HT2427I009587572"/>
    <n v="588.82000000000005"/>
    <n v="588.82000000000005"/>
    <s v="Waterfrount Guesthouse WIFI"/>
    <s v="Q4 2023"/>
    <x v="0"/>
    <x v="1"/>
  </r>
  <r>
    <x v="25"/>
    <x v="0"/>
    <x v="0"/>
    <x v="0"/>
    <n v="0"/>
    <d v="2024-03-31T00:00:00"/>
    <s v="KRL/23-24/146"/>
    <n v="4180"/>
    <n v="4180"/>
    <m/>
    <s v="Q4 2023"/>
    <x v="0"/>
    <x v="1"/>
  </r>
  <r>
    <x v="25"/>
    <x v="0"/>
    <x v="0"/>
    <x v="0"/>
    <n v="0"/>
    <d v="2024-03-31T00:00:00"/>
    <s v="KRL/23-24/154"/>
    <n v="1477"/>
    <n v="1477"/>
    <m/>
    <s v="Q4 2023"/>
    <x v="0"/>
    <x v="1"/>
  </r>
  <r>
    <x v="25"/>
    <x v="0"/>
    <x v="1"/>
    <x v="1"/>
    <n v="0"/>
    <d v="2024-03-23T00:00:00"/>
    <s v="MS/0835/23-24"/>
    <n v="1015"/>
    <n v="1015"/>
    <m/>
    <s v="Q4 2023"/>
    <x v="0"/>
    <x v="1"/>
  </r>
  <r>
    <x v="25"/>
    <x v="0"/>
    <x v="1"/>
    <x v="2"/>
    <n v="0"/>
    <d v="2024-03-23T00:00:00"/>
    <s v="MS/0834/23-24"/>
    <n v="12727"/>
    <n v="9200"/>
    <m/>
    <s v="Q4 2023"/>
    <x v="0"/>
    <x v="1"/>
  </r>
  <r>
    <x v="25"/>
    <x v="0"/>
    <x v="2"/>
    <x v="3"/>
    <n v="0"/>
    <d v="2024-03-31T00:00:00"/>
    <n v="12"/>
    <n v="3660"/>
    <n v="3660"/>
    <m/>
    <s v="Q4 2023"/>
    <x v="0"/>
    <x v="1"/>
  </r>
  <r>
    <x v="25"/>
    <x v="0"/>
    <x v="29"/>
    <x v="4"/>
    <n v="0"/>
    <d v="2024-03-31T00:00:00"/>
    <n v="293"/>
    <n v="4340"/>
    <n v="4340"/>
    <m/>
    <s v="Q4 2023"/>
    <x v="0"/>
    <x v="1"/>
  </r>
  <r>
    <x v="25"/>
    <x v="0"/>
    <x v="29"/>
    <x v="20"/>
    <n v="0"/>
    <d v="2024-03-22T00:00:00"/>
    <n v="1255"/>
    <n v="2700"/>
    <n v="2700"/>
    <m/>
    <s v="Q4 2023"/>
    <x v="0"/>
    <x v="1"/>
  </r>
  <r>
    <x v="25"/>
    <x v="0"/>
    <x v="29"/>
    <x v="5"/>
    <n v="0"/>
    <d v="2024-03-22T00:00:00"/>
    <n v="1254"/>
    <n v="4614.24"/>
    <n v="1913.28"/>
    <m/>
    <s v="Q4 2023"/>
    <x v="0"/>
    <x v="1"/>
  </r>
  <r>
    <x v="25"/>
    <x v="0"/>
    <x v="5"/>
    <x v="7"/>
    <n v="0"/>
    <d v="2024-03-31T00:00:00"/>
    <n v="1654"/>
    <n v="1050"/>
    <n v="1050"/>
    <m/>
    <s v="Q4 2023"/>
    <x v="0"/>
    <x v="1"/>
  </r>
  <r>
    <x v="25"/>
    <x v="0"/>
    <x v="6"/>
    <x v="12"/>
    <n v="0"/>
    <d v="2024-04-05T00:00:00"/>
    <s v="'000002383444288'"/>
    <n v="95040"/>
    <n v="95040"/>
    <m/>
    <s v="Q4 2023"/>
    <x v="0"/>
    <x v="1"/>
  </r>
  <r>
    <x v="25"/>
    <x v="1"/>
    <x v="7"/>
    <x v="9"/>
    <n v="102"/>
    <d v="2024-04-09T00:00:00"/>
    <s v="BM2527I000603944"/>
    <n v="823.64"/>
    <n v="823.64"/>
    <m/>
    <s v="Q4 2023"/>
    <x v="0"/>
    <x v="1"/>
  </r>
  <r>
    <x v="25"/>
    <x v="1"/>
    <x v="29"/>
    <x v="19"/>
    <n v="102"/>
    <d v="2024-03-01T00:00:00"/>
    <n v="2024302001"/>
    <n v="216696.48"/>
    <n v="216696.48"/>
    <m/>
    <s v="Q4 2023"/>
    <x v="0"/>
    <x v="1"/>
  </r>
  <r>
    <x v="25"/>
    <x v="1"/>
    <x v="12"/>
    <x v="10"/>
    <n v="102"/>
    <d v="2024-03-31T00:00:00"/>
    <s v="GSF/23-24/309"/>
    <n v="39725.69"/>
    <n v="39725.69"/>
    <m/>
    <s v="Q4 2023"/>
    <x v="0"/>
    <x v="1"/>
  </r>
  <r>
    <x v="25"/>
    <x v="1"/>
    <x v="0"/>
    <x v="0"/>
    <n v="102"/>
    <d v="2024-03-31T00:00:00"/>
    <s v="KRL/23-24/143"/>
    <n v="15580"/>
    <n v="15580"/>
    <m/>
    <s v="Q4 2023"/>
    <x v="0"/>
    <x v="1"/>
  </r>
  <r>
    <x v="25"/>
    <x v="1"/>
    <x v="9"/>
    <x v="11"/>
    <n v="102"/>
    <d v="2024-03-31T00:00:00"/>
    <s v="MFMS/950/23-24"/>
    <n v="60403.9"/>
    <n v="60403.9"/>
    <m/>
    <s v="Q4 2023"/>
    <x v="0"/>
    <x v="1"/>
  </r>
  <r>
    <x v="25"/>
    <x v="1"/>
    <x v="21"/>
    <x v="15"/>
    <n v="102"/>
    <d v="2024-03-29T00:00:00"/>
    <n v="4250028975"/>
    <n v="14729"/>
    <n v="14729"/>
    <m/>
    <s v="Q4 2023"/>
    <x v="0"/>
    <x v="1"/>
  </r>
  <r>
    <x v="25"/>
    <x v="1"/>
    <x v="2"/>
    <x v="3"/>
    <n v="102"/>
    <d v="2024-03-31T00:00:00"/>
    <n v="12"/>
    <n v="0"/>
    <n v="0"/>
    <m/>
    <s v="Q4 2023"/>
    <x v="0"/>
    <x v="1"/>
  </r>
  <r>
    <x v="25"/>
    <x v="1"/>
    <x v="11"/>
    <x v="16"/>
    <n v="102"/>
    <d v="2024-03-04T00:00:00"/>
    <s v="WTCB/2023005363"/>
    <n v="19110"/>
    <n v="19110"/>
    <m/>
    <s v="Q4 2023"/>
    <x v="0"/>
    <x v="1"/>
  </r>
  <r>
    <x v="25"/>
    <x v="1"/>
    <x v="11"/>
    <x v="12"/>
    <n v="102"/>
    <d v="2024-04-09T00:00:00"/>
    <s v="WTCB/2024000212"/>
    <n v="51055.65"/>
    <n v="51055.65"/>
    <m/>
    <s v="Q4 2023"/>
    <x v="0"/>
    <x v="1"/>
  </r>
  <r>
    <x v="25"/>
    <x v="1"/>
    <x v="11"/>
    <x v="13"/>
    <n v="102"/>
    <d v="2024-04-08T00:00:00"/>
    <s v="WTCB/2024000362"/>
    <n v="5564.3"/>
    <n v="5564.3"/>
    <m/>
    <s v="Q4 2023"/>
    <x v="0"/>
    <x v="1"/>
  </r>
  <r>
    <x v="25"/>
    <x v="1"/>
    <x v="29"/>
    <x v="4"/>
    <n v="102"/>
    <d v="2024-03-31T00:00:00"/>
    <n v="290"/>
    <n v="8375"/>
    <n v="8375"/>
    <m/>
    <s v="Q4 2023"/>
    <x v="0"/>
    <x v="1"/>
  </r>
  <r>
    <x v="25"/>
    <x v="1"/>
    <x v="5"/>
    <x v="7"/>
    <n v="102"/>
    <d v="2024-03-31T00:00:00"/>
    <n v="1653"/>
    <n v="1295"/>
    <n v="1295"/>
    <m/>
    <s v="Q4 2023"/>
    <x v="0"/>
    <x v="1"/>
  </r>
  <r>
    <x v="25"/>
    <x v="2"/>
    <x v="12"/>
    <x v="10"/>
    <n v="0"/>
    <d v="2024-03-31T00:00:00"/>
    <s v="GSF/23-24/305"/>
    <n v="38933.089999999997"/>
    <n v="38933.089999999997"/>
    <m/>
    <s v="Q4 2023"/>
    <x v="0"/>
    <x v="1"/>
  </r>
  <r>
    <x v="25"/>
    <x v="2"/>
    <x v="29"/>
    <x v="1"/>
    <n v="0"/>
    <d v="2024-03-12T00:00:00"/>
    <s v="IS/643"/>
    <n v="700"/>
    <n v="700"/>
    <m/>
    <s v="Q4 2023"/>
    <x v="0"/>
    <x v="1"/>
  </r>
  <r>
    <x v="25"/>
    <x v="2"/>
    <x v="1"/>
    <x v="1"/>
    <n v="0"/>
    <d v="2024-03-23T00:00:00"/>
    <s v="MS/0839/23-24"/>
    <n v="1689"/>
    <n v="1689"/>
    <m/>
    <s v="Q4 2023"/>
    <x v="0"/>
    <x v="1"/>
  </r>
  <r>
    <x v="25"/>
    <x v="2"/>
    <x v="1"/>
    <x v="2"/>
    <n v="0"/>
    <d v="2024-03-23T00:00:00"/>
    <s v="MS/0840/23-24"/>
    <n v="7171"/>
    <n v="7171"/>
    <m/>
    <s v="Q4 2023"/>
    <x v="0"/>
    <x v="1"/>
  </r>
  <r>
    <x v="25"/>
    <x v="2"/>
    <x v="10"/>
    <x v="1"/>
    <n v="0"/>
    <d v="2024-03-20T00:00:00"/>
    <s v="PSPLJ/6500/23-24"/>
    <n v="500"/>
    <n v="500"/>
    <m/>
    <s v="Q4 2023"/>
    <x v="0"/>
    <x v="1"/>
  </r>
  <r>
    <x v="25"/>
    <x v="2"/>
    <x v="29"/>
    <x v="14"/>
    <n v="0"/>
    <d v="2024-03-07T00:00:00"/>
    <s v="0433/2023-24"/>
    <n v="7000"/>
    <n v="7000"/>
    <m/>
    <s v="Q4 2023"/>
    <x v="0"/>
    <x v="1"/>
  </r>
  <r>
    <x v="25"/>
    <x v="2"/>
    <x v="5"/>
    <x v="7"/>
    <n v="0"/>
    <d v="2024-03-31T00:00:00"/>
    <n v="1658"/>
    <n v="6370"/>
    <n v="6370"/>
    <m/>
    <s v="Q4 2023"/>
    <x v="0"/>
    <x v="1"/>
  </r>
  <r>
    <x v="25"/>
    <x v="3"/>
    <x v="12"/>
    <x v="10"/>
    <n v="0"/>
    <d v="2024-03-31T00:00:00"/>
    <s v="GSF/23-24/307"/>
    <n v="37226.730000000003"/>
    <n v="37226.730000000003"/>
    <m/>
    <s v="Q4 2023"/>
    <x v="0"/>
    <x v="1"/>
  </r>
  <r>
    <x v="25"/>
    <x v="3"/>
    <x v="0"/>
    <x v="0"/>
    <n v="0"/>
    <d v="2024-03-31T00:00:00"/>
    <s v="KRL/23-24/142"/>
    <n v="3755.75"/>
    <n v="3755.75"/>
    <m/>
    <s v="Q4 2023"/>
    <x v="0"/>
    <x v="1"/>
  </r>
  <r>
    <x v="25"/>
    <x v="3"/>
    <x v="13"/>
    <x v="11"/>
    <n v="0"/>
    <d v="2024-03-31T00:00:00"/>
    <s v="3103 2024-KINGS-HK "/>
    <n v="53638.87"/>
    <n v="53638.87"/>
    <m/>
    <s v="Q4 2023"/>
    <x v="0"/>
    <x v="1"/>
  </r>
  <r>
    <x v="25"/>
    <x v="4"/>
    <x v="29"/>
    <x v="4"/>
    <n v="0"/>
    <d v="2024-03-31T00:00:00"/>
    <n v="297"/>
    <n v="10040"/>
    <n v="10040"/>
    <m/>
    <s v="Q4 2023"/>
    <x v="0"/>
    <x v="1"/>
  </r>
  <r>
    <x v="25"/>
    <x v="5"/>
    <x v="0"/>
    <x v="0"/>
    <n v="0"/>
    <d v="2024-03-31T00:00:00"/>
    <s v="KRL/23-24/149"/>
    <n v="285"/>
    <n v="285"/>
    <m/>
    <s v="Q4 2023"/>
    <x v="0"/>
    <x v="1"/>
  </r>
  <r>
    <x v="25"/>
    <x v="5"/>
    <x v="0"/>
    <x v="0"/>
    <n v="0"/>
    <d v="2024-03-31T00:00:00"/>
    <s v="KRL/23-24/156"/>
    <n v="316"/>
    <n v="316"/>
    <m/>
    <s v="Q4 2023"/>
    <x v="0"/>
    <x v="1"/>
  </r>
  <r>
    <x v="25"/>
    <x v="5"/>
    <x v="29"/>
    <x v="29"/>
    <n v="0"/>
    <d v="2024-03-30T00:00:00"/>
    <s v="002324-001137"/>
    <n v="6818"/>
    <n v="6818"/>
    <s v="Mr. Mahesh Sir &amp; Mr. Farookh Sir Pune to Paithan Plant Drop"/>
    <s v="Q4 2023"/>
    <x v="0"/>
    <x v="1"/>
  </r>
  <r>
    <x v="25"/>
    <x v="5"/>
    <x v="29"/>
    <x v="4"/>
    <n v="0"/>
    <d v="2024-03-31T00:00:00"/>
    <n v="298"/>
    <n v="805"/>
    <n v="805"/>
    <m/>
    <s v="Q4 2023"/>
    <x v="0"/>
    <x v="1"/>
  </r>
  <r>
    <x v="25"/>
    <x v="6"/>
    <x v="29"/>
    <x v="14"/>
    <s v="A02"/>
    <d v="2024-03-23T00:00:00"/>
    <s v="EIPL23-24/163801"/>
    <n v="5543"/>
    <n v="5543"/>
    <m/>
    <s v="Q4 2023"/>
    <x v="0"/>
    <x v="1"/>
  </r>
  <r>
    <x v="25"/>
    <x v="6"/>
    <x v="12"/>
    <x v="10"/>
    <s v="A02"/>
    <d v="2024-03-31T00:00:00"/>
    <s v="GSF/23-24/313"/>
    <n v="79451.37"/>
    <n v="79451.37"/>
    <m/>
    <s v="Q4 2023"/>
    <x v="0"/>
    <x v="1"/>
  </r>
  <r>
    <x v="25"/>
    <x v="6"/>
    <x v="29"/>
    <x v="1"/>
    <s v="A02"/>
    <d v="2024-03-22T00:00:00"/>
    <s v="IS/661"/>
    <n v="700"/>
    <n v="700"/>
    <m/>
    <s v="Q4 2023"/>
    <x v="0"/>
    <x v="1"/>
  </r>
  <r>
    <x v="25"/>
    <x v="6"/>
    <x v="29"/>
    <x v="14"/>
    <s v="A02"/>
    <d v="2024-03-30T00:00:00"/>
    <s v="J3587"/>
    <n v="2437"/>
    <n v="2437"/>
    <s v="Sofa Cleaning"/>
    <s v="Q4 2023"/>
    <x v="0"/>
    <x v="1"/>
  </r>
  <r>
    <x v="25"/>
    <x v="6"/>
    <x v="29"/>
    <x v="14"/>
    <s v="A02"/>
    <d v="2024-03-30T00:00:00"/>
    <s v="J3599"/>
    <n v="954"/>
    <n v="954"/>
    <s v="Carpet Cleaning"/>
    <s v="Q4 2023"/>
    <x v="0"/>
    <x v="1"/>
  </r>
  <r>
    <x v="25"/>
    <x v="6"/>
    <x v="29"/>
    <x v="14"/>
    <s v="A02"/>
    <d v="2024-03-31T00:00:00"/>
    <s v="J3624"/>
    <n v="15253.92"/>
    <n v="15253.92"/>
    <m/>
    <s v="Q4 2023"/>
    <x v="0"/>
    <x v="1"/>
  </r>
  <r>
    <x v="25"/>
    <x v="6"/>
    <x v="1"/>
    <x v="2"/>
    <s v="A02"/>
    <d v="2024-03-23T00:00:00"/>
    <s v="MS/0836/23-24"/>
    <n v="48867"/>
    <n v="48317.5"/>
    <m/>
    <s v="Q4 2023"/>
    <x v="0"/>
    <x v="1"/>
  </r>
  <r>
    <x v="25"/>
    <x v="6"/>
    <x v="1"/>
    <x v="1"/>
    <s v="A02"/>
    <d v="2024-03-23T00:00:00"/>
    <s v="MS/0837/23-24"/>
    <n v="6047"/>
    <n v="7830.4"/>
    <m/>
    <s v="Q4 2023"/>
    <x v="0"/>
    <x v="1"/>
  </r>
  <r>
    <x v="25"/>
    <x v="6"/>
    <x v="9"/>
    <x v="11"/>
    <s v="A02"/>
    <d v="2024-03-31T00:00:00"/>
    <s v="MFMS/951/23-24"/>
    <n v="236717.24000000002"/>
    <n v="236717.24000000002"/>
    <m/>
    <s v="Q4 2023"/>
    <x v="0"/>
    <x v="1"/>
  </r>
  <r>
    <x v="25"/>
    <x v="6"/>
    <x v="29"/>
    <x v="29"/>
    <s v="A02"/>
    <d v="2024-03-31T00:00:00"/>
    <s v="KST-Rental-12"/>
    <n v="10000"/>
    <n v="10000"/>
    <s v="-"/>
    <s v="Q4 2023"/>
    <x v="0"/>
    <x v="1"/>
  </r>
  <r>
    <x v="25"/>
    <x v="6"/>
    <x v="21"/>
    <x v="15"/>
    <s v="A02"/>
    <d v="2024-03-23T00:00:00"/>
    <n v="4250028968"/>
    <n v="22646.25"/>
    <n v="22646.25"/>
    <s v="UPS AMC (2nd quarter)"/>
    <s v="Q4 2023"/>
    <x v="0"/>
    <x v="1"/>
  </r>
  <r>
    <x v="25"/>
    <x v="6"/>
    <x v="29"/>
    <x v="10"/>
    <s v="A02"/>
    <d v="2024-03-31T00:00:00"/>
    <s v="OOPL/2023-24/967"/>
    <n v="189141.76000000001"/>
    <n v="189141.76000000001"/>
    <m/>
    <s v="Q4 2023"/>
    <x v="0"/>
    <x v="1"/>
  </r>
  <r>
    <x v="25"/>
    <x v="6"/>
    <x v="2"/>
    <x v="3"/>
    <s v="A02"/>
    <d v="2024-03-31T00:00:00"/>
    <n v="12"/>
    <n v="5825"/>
    <n v="5825"/>
    <s v="KOS Petty Cash Expenses"/>
    <s v="Q4 2023"/>
    <x v="0"/>
    <x v="1"/>
  </r>
  <r>
    <x v="25"/>
    <x v="6"/>
    <x v="23"/>
    <x v="16"/>
    <s v="A02"/>
    <d v="2024-02-26T00:00:00"/>
    <s v="CAM/23-24/1777"/>
    <n v="194247.9"/>
    <n v="194247.9"/>
    <m/>
    <s v="Q4 2023"/>
    <x v="0"/>
    <x v="1"/>
  </r>
  <r>
    <x v="25"/>
    <x v="6"/>
    <x v="23"/>
    <x v="29"/>
    <s v="A02"/>
    <d v="2024-04-04T00:00:00"/>
    <s v="WR/24-25/006"/>
    <n v="32218.7"/>
    <n v="32218.7"/>
    <s v="-"/>
    <s v="Q4 2023"/>
    <x v="0"/>
    <x v="1"/>
  </r>
  <r>
    <x v="25"/>
    <x v="6"/>
    <x v="23"/>
    <x v="12"/>
    <s v="A02"/>
    <d v="2024-04-04T00:00:00"/>
    <s v="#EC/24-25/003"/>
    <n v="774795.32"/>
    <n v="774795.32"/>
    <s v="-"/>
    <s v="Q4 2023"/>
    <x v="0"/>
    <x v="1"/>
  </r>
  <r>
    <x v="25"/>
    <x v="6"/>
    <x v="29"/>
    <x v="4"/>
    <s v="A02"/>
    <d v="2024-03-31T00:00:00"/>
    <n v="289"/>
    <n v="1690"/>
    <n v="1690"/>
    <m/>
    <s v="Q4 2023"/>
    <x v="0"/>
    <x v="1"/>
  </r>
  <r>
    <x v="25"/>
    <x v="6"/>
    <x v="29"/>
    <x v="14"/>
    <s v="A02"/>
    <d v="2024-03-07T00:00:00"/>
    <s v="SSSFS-24-011"/>
    <n v="4700"/>
    <n v="4700"/>
    <s v="Fire Extingusher Refilling Charges"/>
    <s v="Q4 2023"/>
    <x v="0"/>
    <x v="1"/>
  </r>
  <r>
    <x v="25"/>
    <x v="6"/>
    <x v="29"/>
    <x v="5"/>
    <s v="A02"/>
    <d v="2024-03-04T00:00:00"/>
    <n v="1201"/>
    <n v="10276"/>
    <n v="8307.24"/>
    <m/>
    <s v="Q4 2023"/>
    <x v="0"/>
    <x v="1"/>
  </r>
  <r>
    <x v="25"/>
    <x v="6"/>
    <x v="5"/>
    <x v="7"/>
    <s v="A02"/>
    <d v="2024-03-31T00:00:00"/>
    <n v="1615"/>
    <n v="17290"/>
    <n v="17290"/>
    <m/>
    <s v="Q4 2023"/>
    <x v="0"/>
    <x v="1"/>
  </r>
  <r>
    <x v="25"/>
    <x v="6"/>
    <x v="29"/>
    <x v="29"/>
    <s v="A02"/>
    <d v="2024-03-01T00:00:00"/>
    <s v="23-24/024"/>
    <n v="15000"/>
    <n v="15000"/>
    <m/>
    <s v="Q4 2023"/>
    <x v="0"/>
    <x v="1"/>
  </r>
  <r>
    <x v="25"/>
    <x v="6"/>
    <x v="29"/>
    <x v="5"/>
    <s v="A02"/>
    <d v="2024-03-26T00:00:00"/>
    <s v="02832/23-24"/>
    <n v="12000"/>
    <n v="10880"/>
    <m/>
    <s v="Q4 2023"/>
    <x v="0"/>
    <x v="1"/>
  </r>
  <r>
    <x v="25"/>
    <x v="7"/>
    <x v="0"/>
    <x v="0"/>
    <n v="0"/>
    <d v="2024-03-31T00:00:00"/>
    <s v="KRL/23-24/155"/>
    <n v="3165"/>
    <n v="3165"/>
    <m/>
    <s v="Q4 2023"/>
    <x v="0"/>
    <x v="1"/>
  </r>
  <r>
    <x v="25"/>
    <x v="7"/>
    <x v="1"/>
    <x v="1"/>
    <n v="0"/>
    <d v="2024-03-23T00:00:00"/>
    <s v="MS/0838/23-24"/>
    <n v="1179"/>
    <n v="1179"/>
    <m/>
    <s v="Q4 2023"/>
    <x v="0"/>
    <x v="1"/>
  </r>
  <r>
    <x v="25"/>
    <x v="7"/>
    <x v="29"/>
    <x v="4"/>
    <n v="0"/>
    <d v="2024-03-31T00:00:00"/>
    <n v="296"/>
    <n v="26000"/>
    <n v="26000"/>
    <m/>
    <s v="Q4 2023"/>
    <x v="0"/>
    <x v="1"/>
  </r>
  <r>
    <x v="25"/>
    <x v="8"/>
    <x v="12"/>
    <x v="10"/>
    <n v="0"/>
    <d v="2024-03-31T00:00:00"/>
    <s v="GSF/23-24-308"/>
    <n v="47365.24"/>
    <n v="47365.24"/>
    <m/>
    <s v="Q4 2023"/>
    <x v="0"/>
    <x v="1"/>
  </r>
  <r>
    <x v="25"/>
    <x v="8"/>
    <x v="1"/>
    <x v="1"/>
    <n v="0"/>
    <d v="2024-03-23T00:00:00"/>
    <s v="MS/0842/23-24"/>
    <n v="340"/>
    <n v="340"/>
    <m/>
    <s v="Q4 2023"/>
    <x v="0"/>
    <x v="1"/>
  </r>
  <r>
    <x v="25"/>
    <x v="8"/>
    <x v="10"/>
    <x v="1"/>
    <n v="0"/>
    <d v="2024-03-07T00:00:00"/>
    <s v="PSPLJ/6251/23-24"/>
    <n v="500"/>
    <n v="500"/>
    <s v="letterhead printing"/>
    <s v="Q4 2023"/>
    <x v="0"/>
    <x v="1"/>
  </r>
  <r>
    <x v="25"/>
    <x v="8"/>
    <x v="10"/>
    <x v="1"/>
    <n v="0"/>
    <d v="2024-03-07T00:00:00"/>
    <s v="PSPLJ/6259/23-24"/>
    <n v="780"/>
    <n v="780"/>
    <s v="Sandwitch frame sample "/>
    <s v="Q4 2023"/>
    <x v="0"/>
    <x v="1"/>
  </r>
  <r>
    <x v="25"/>
    <x v="8"/>
    <x v="10"/>
    <x v="1"/>
    <n v="0"/>
    <d v="2024-03-18T00:00:00"/>
    <s v="PSPLJ/6453/23-24"/>
    <n v="6500"/>
    <n v="6500"/>
    <s v="Sandwitch frame Making"/>
    <s v="Q4 2023"/>
    <x v="0"/>
    <x v="1"/>
  </r>
  <r>
    <x v="25"/>
    <x v="8"/>
    <x v="29"/>
    <x v="4"/>
    <n v="0"/>
    <d v="2024-03-31T00:00:00"/>
    <n v="291"/>
    <n v="9575"/>
    <n v="9575"/>
    <m/>
    <s v="Q4 2023"/>
    <x v="0"/>
    <x v="1"/>
  </r>
  <r>
    <x v="25"/>
    <x v="14"/>
    <x v="1"/>
    <x v="1"/>
    <s v="-"/>
    <d v="2024-03-23T00:00:00"/>
    <s v="MS/0845/23-24"/>
    <n v="10325"/>
    <n v="10325"/>
    <m/>
    <s v="Q4 2023"/>
    <x v="0"/>
    <x v="1"/>
  </r>
  <r>
    <x v="25"/>
    <x v="14"/>
    <x v="1"/>
    <x v="2"/>
    <s v="-"/>
    <d v="2024-03-23T00:00:00"/>
    <s v="MS/0844/23-24"/>
    <n v="19487"/>
    <n v="19487"/>
    <m/>
    <s v="Q4 2023"/>
    <x v="0"/>
    <x v="1"/>
  </r>
  <r>
    <x v="25"/>
    <x v="14"/>
    <x v="29"/>
    <x v="4"/>
    <s v="-"/>
    <d v="2024-03-31T00:00:00"/>
    <n v="286"/>
    <n v="7740"/>
    <n v="7740"/>
    <m/>
    <s v="Q4 2023"/>
    <x v="0"/>
    <x v="1"/>
  </r>
  <r>
    <x v="25"/>
    <x v="13"/>
    <x v="10"/>
    <x v="1"/>
    <n v="0"/>
    <d v="2024-03-12T00:00:00"/>
    <s v="PSPLJ/6337/23-24"/>
    <n v="2500"/>
    <n v="2500"/>
    <m/>
    <s v="Q4 2023"/>
    <x v="0"/>
    <x v="1"/>
  </r>
  <r>
    <x v="25"/>
    <x v="9"/>
    <x v="7"/>
    <x v="9"/>
    <n v="613"/>
    <d v="2024-03-27T00:00:00"/>
    <s v="BM2427I020527069"/>
    <n v="1081.3399999999999"/>
    <n v="1081.3399999999999"/>
    <m/>
    <s v="Q4 2023"/>
    <x v="0"/>
    <x v="1"/>
  </r>
  <r>
    <x v="25"/>
    <x v="9"/>
    <x v="29"/>
    <x v="19"/>
    <n v="613"/>
    <d v="2024-03-01T00:00:00"/>
    <s v="3/23-24/1173"/>
    <n v="68825"/>
    <n v="68825"/>
    <m/>
    <s v="Q4 2023"/>
    <x v="0"/>
    <x v="1"/>
  </r>
  <r>
    <x v="25"/>
    <x v="9"/>
    <x v="29"/>
    <x v="14"/>
    <n v="613"/>
    <d v="2024-03-31T00:00:00"/>
    <s v="D/F/mar/24/01"/>
    <n v="37387.5"/>
    <n v="37387.5"/>
    <s v="New Cupboard Making"/>
    <s v="Q4 2023"/>
    <x v="0"/>
    <x v="1"/>
  </r>
  <r>
    <x v="25"/>
    <x v="9"/>
    <x v="12"/>
    <x v="10"/>
    <n v="613"/>
    <d v="2024-03-31T00:00:00"/>
    <s v="GSF/ 23-24/311"/>
    <n v="39725.69"/>
    <n v="39725.69"/>
    <m/>
    <s v="Q4 2023"/>
    <x v="0"/>
    <x v="1"/>
  </r>
  <r>
    <x v="25"/>
    <x v="9"/>
    <x v="29"/>
    <x v="1"/>
    <n v="613"/>
    <d v="2024-03-30T00:00:00"/>
    <s v="IS/675"/>
    <n v="850"/>
    <n v="850"/>
    <m/>
    <s v="Q4 2023"/>
    <x v="0"/>
    <x v="1"/>
  </r>
  <r>
    <x v="25"/>
    <x v="9"/>
    <x v="0"/>
    <x v="0"/>
    <n v="613"/>
    <d v="2024-03-31T00:00:00"/>
    <s v="KRL/23-24/144"/>
    <n v="22895"/>
    <n v="22895"/>
    <m/>
    <s v="Q4 2023"/>
    <x v="0"/>
    <x v="1"/>
  </r>
  <r>
    <x v="25"/>
    <x v="9"/>
    <x v="1"/>
    <x v="1"/>
    <n v="613"/>
    <d v="2024-03-23T00:00:00"/>
    <s v="MS/0843/23-24"/>
    <n v="200"/>
    <n v="200"/>
    <m/>
    <s v="Q4 2023"/>
    <x v="0"/>
    <x v="1"/>
  </r>
  <r>
    <x v="25"/>
    <x v="9"/>
    <x v="9"/>
    <x v="11"/>
    <n v="613"/>
    <d v="2024-03-31T00:00:00"/>
    <s v="MFMS/948/23-24"/>
    <n v="57103.290000000008"/>
    <n v="57103.290000000008"/>
    <m/>
    <s v="Q4 2023"/>
    <x v="0"/>
    <x v="1"/>
  </r>
  <r>
    <x v="25"/>
    <x v="9"/>
    <x v="21"/>
    <x v="15"/>
    <n v="613"/>
    <d v="2024-03-29T00:00:00"/>
    <n v="4250028976"/>
    <n v="11322.5"/>
    <n v="11322.5"/>
    <s v="UPS AMC (Quarter-1)"/>
    <s v="Q4 2023"/>
    <x v="0"/>
    <x v="1"/>
  </r>
  <r>
    <x v="25"/>
    <x v="9"/>
    <x v="29"/>
    <x v="10"/>
    <n v="613"/>
    <d v="2024-03-31T00:00:00"/>
    <s v="OOPL/2023-24/968"/>
    <n v="75361.17"/>
    <n v="75361.17"/>
    <m/>
    <s v="Q4 2023"/>
    <x v="0"/>
    <x v="1"/>
  </r>
  <r>
    <x v="25"/>
    <x v="9"/>
    <x v="2"/>
    <x v="3"/>
    <n v="613"/>
    <d v="2024-03-31T00:00:00"/>
    <n v="12"/>
    <n v="3675"/>
    <n v="3675"/>
    <m/>
    <s v="Q4 2023"/>
    <x v="0"/>
    <x v="1"/>
  </r>
  <r>
    <x v="25"/>
    <x v="9"/>
    <x v="10"/>
    <x v="1"/>
    <n v="613"/>
    <d v="2024-03-19T00:00:00"/>
    <s v="PSPLJ/6478/23-24"/>
    <n v="125"/>
    <n v="125"/>
    <s v="letterhead Printing"/>
    <s v="Q4 2023"/>
    <x v="0"/>
    <x v="1"/>
  </r>
  <r>
    <x v="25"/>
    <x v="9"/>
    <x v="11"/>
    <x v="16"/>
    <n v="613"/>
    <d v="2024-03-04T00:00:00"/>
    <s v="WTCB/2023005473"/>
    <n v="17351.25"/>
    <n v="17351.25"/>
    <m/>
    <s v="Q4 2023"/>
    <x v="0"/>
    <x v="1"/>
  </r>
  <r>
    <x v="25"/>
    <x v="9"/>
    <x v="11"/>
    <x v="16"/>
    <n v="614"/>
    <d v="2024-03-04T00:00:00"/>
    <s v="WTCB/2023005474"/>
    <n v="17333.75"/>
    <n v="17333.75"/>
    <m/>
    <s v="Q4 2023"/>
    <x v="0"/>
    <x v="1"/>
  </r>
  <r>
    <x v="25"/>
    <x v="9"/>
    <x v="11"/>
    <x v="12"/>
    <n v="613"/>
    <d v="2024-04-09T00:00:00"/>
    <s v="WTCB/2024000306"/>
    <n v="51907.54"/>
    <n v="51907.54"/>
    <m/>
    <s v="Q4 2023"/>
    <x v="0"/>
    <x v="1"/>
  </r>
  <r>
    <x v="25"/>
    <x v="9"/>
    <x v="11"/>
    <x v="12"/>
    <n v="614"/>
    <d v="2024-04-09T00:00:00"/>
    <s v="WTCB/2024000307"/>
    <n v="54134.3"/>
    <n v="54134.3"/>
    <m/>
    <s v="Q4 2023"/>
    <x v="0"/>
    <x v="1"/>
  </r>
  <r>
    <x v="25"/>
    <x v="9"/>
    <x v="11"/>
    <x v="13"/>
    <n v="613"/>
    <d v="2024-04-08T00:00:00"/>
    <s v="WTCB/2024000454"/>
    <n v="5186.34"/>
    <n v="5186.34"/>
    <m/>
    <s v="Q4 2023"/>
    <x v="0"/>
    <x v="1"/>
  </r>
  <r>
    <x v="25"/>
    <x v="9"/>
    <x v="11"/>
    <x v="13"/>
    <n v="614"/>
    <d v="2024-04-08T00:00:00"/>
    <s v="WTCB/2024000455"/>
    <n v="5946"/>
    <n v="5946"/>
    <m/>
    <s v="Q4 2023"/>
    <x v="0"/>
    <x v="1"/>
  </r>
  <r>
    <x v="25"/>
    <x v="9"/>
    <x v="29"/>
    <x v="19"/>
    <n v="613"/>
    <d v="2024-03-01T00:00:00"/>
    <s v="P2324/123123"/>
    <n v="68832"/>
    <n v="68832"/>
    <m/>
    <s v="Q4 2023"/>
    <x v="0"/>
    <x v="1"/>
  </r>
  <r>
    <x v="25"/>
    <x v="9"/>
    <x v="29"/>
    <x v="4"/>
    <n v="613"/>
    <d v="2024-03-31T00:00:00"/>
    <n v="292"/>
    <n v="21845"/>
    <n v="21845"/>
    <m/>
    <s v="Q4 2023"/>
    <x v="0"/>
    <x v="1"/>
  </r>
  <r>
    <x v="25"/>
    <x v="9"/>
    <x v="29"/>
    <x v="19"/>
    <n v="614"/>
    <d v="2024-03-01T00:00:00"/>
    <s v="D-2023-24-12"/>
    <n v="137596"/>
    <n v="137596"/>
    <m/>
    <s v="Q4 2023"/>
    <x v="0"/>
    <x v="1"/>
  </r>
  <r>
    <x v="25"/>
    <x v="9"/>
    <x v="29"/>
    <x v="20"/>
    <n v="613"/>
    <d v="2024-03-22T00:00:00"/>
    <n v="1257"/>
    <n v="2700"/>
    <n v="2700"/>
    <m/>
    <s v="Q4 2023"/>
    <x v="0"/>
    <x v="1"/>
  </r>
  <r>
    <x v="25"/>
    <x v="9"/>
    <x v="29"/>
    <x v="5"/>
    <n v="613"/>
    <d v="2024-03-22T00:00:00"/>
    <n v="1256"/>
    <n v="22811.599999999999"/>
    <n v="19055.84"/>
    <m/>
    <s v="Q4 2023"/>
    <x v="0"/>
    <x v="1"/>
  </r>
  <r>
    <x v="25"/>
    <x v="9"/>
    <x v="5"/>
    <x v="7"/>
    <n v="613"/>
    <d v="2024-03-31T00:00:00"/>
    <n v="1655"/>
    <n v="3850"/>
    <n v="3850"/>
    <m/>
    <s v="Q4 2023"/>
    <x v="0"/>
    <x v="1"/>
  </r>
  <r>
    <x v="25"/>
    <x v="10"/>
    <x v="7"/>
    <x v="9"/>
    <n v="312"/>
    <d v="2024-04-03T00:00:00"/>
    <s v="BM2527I000127508"/>
    <n v="64285.65"/>
    <n v="64285.65"/>
    <m/>
    <s v="Q4 2023"/>
    <x v="0"/>
    <x v="1"/>
  </r>
  <r>
    <x v="25"/>
    <x v="10"/>
    <x v="29"/>
    <x v="19"/>
    <n v="313"/>
    <d v="2024-03-01T00:00:00"/>
    <s v="12/2023-2024"/>
    <n v="521192"/>
    <n v="521192"/>
    <m/>
    <s v="Q4 2023"/>
    <x v="0"/>
    <x v="1"/>
  </r>
  <r>
    <x v="25"/>
    <x v="10"/>
    <x v="29"/>
    <x v="16"/>
    <n v="313"/>
    <d v="2024-03-01T00:00:00"/>
    <s v="12 CAM/2023-24"/>
    <n v="44117"/>
    <n v="44117"/>
    <m/>
    <s v="Q4 2023"/>
    <x v="0"/>
    <x v="1"/>
  </r>
  <r>
    <x v="25"/>
    <x v="10"/>
    <x v="29"/>
    <x v="19"/>
    <n v="311"/>
    <d v="2024-03-02T00:00:00"/>
    <s v="IN2301000329"/>
    <n v="592183"/>
    <n v="592183"/>
    <m/>
    <s v="Q4 2023"/>
    <x v="0"/>
    <x v="1"/>
  </r>
  <r>
    <x v="25"/>
    <x v="10"/>
    <x v="29"/>
    <x v="19"/>
    <n v="312"/>
    <d v="2024-03-02T00:00:00"/>
    <s v="IN2301000330"/>
    <n v="383159"/>
    <n v="383159"/>
    <m/>
    <s v="Q4 2023"/>
    <x v="0"/>
    <x v="1"/>
  </r>
  <r>
    <x v="25"/>
    <x v="10"/>
    <x v="29"/>
    <x v="19"/>
    <n v="314"/>
    <d v="2024-03-01T00:00:00"/>
    <s v="BRB-Rental-12"/>
    <n v="148560"/>
    <n v="148560"/>
    <m/>
    <s v="Q4 2023"/>
    <x v="0"/>
    <x v="1"/>
  </r>
  <r>
    <x v="25"/>
    <x v="10"/>
    <x v="29"/>
    <x v="19"/>
    <n v="315"/>
    <d v="2024-03-05T00:00:00"/>
    <s v="PVP-Rental -12"/>
    <n v="158640"/>
    <n v="158640"/>
    <m/>
    <s v="Q4 2023"/>
    <x v="0"/>
    <x v="1"/>
  </r>
  <r>
    <x v="25"/>
    <x v="10"/>
    <x v="29"/>
    <x v="14"/>
    <n v="312"/>
    <d v="2024-03-16T00:00:00"/>
    <n v="472"/>
    <n v="28000"/>
    <n v="28000"/>
    <s v="Chair Maintenace Material Purchase"/>
    <s v="Q4 2023"/>
    <x v="0"/>
    <x v="1"/>
  </r>
  <r>
    <x v="25"/>
    <x v="10"/>
    <x v="12"/>
    <x v="10"/>
    <n v="312"/>
    <d v="2024-03-31T00:00:00"/>
    <s v="GSF/23-24/314"/>
    <n v="185641.19"/>
    <n v="185641.19"/>
    <m/>
    <s v="Q4 2023"/>
    <x v="0"/>
    <x v="1"/>
  </r>
  <r>
    <x v="25"/>
    <x v="10"/>
    <x v="29"/>
    <x v="29"/>
    <n v="312"/>
    <d v="2024-03-08T00:00:00"/>
    <s v="80324-25"/>
    <n v="154286"/>
    <n v="154286"/>
    <s v="Womens Day Club Booking"/>
    <s v="Q4 2023"/>
    <x v="0"/>
    <x v="1"/>
  </r>
  <r>
    <x v="25"/>
    <x v="10"/>
    <x v="29"/>
    <x v="19"/>
    <n v="310"/>
    <d v="2024-03-01T00:00:00"/>
    <s v="GK-Rental-12"/>
    <n v="72563"/>
    <n v="72563"/>
    <m/>
    <s v="Q4 2023"/>
    <x v="0"/>
    <x v="1"/>
  </r>
  <r>
    <x v="25"/>
    <x v="10"/>
    <x v="29"/>
    <x v="16"/>
    <n v="310"/>
    <d v="2024-03-01T00:00:00"/>
    <s v="GK-CAM-12"/>
    <n v="17308"/>
    <n v="17308"/>
    <m/>
    <s v="Q4 2023"/>
    <x v="0"/>
    <x v="1"/>
  </r>
  <r>
    <x v="25"/>
    <x v="10"/>
    <x v="29"/>
    <x v="19"/>
    <n v="310"/>
    <d v="2024-03-01T00:00:00"/>
    <s v="HK-Rental-12"/>
    <n v="72563"/>
    <n v="72563"/>
    <m/>
    <s v="Q4 2023"/>
    <x v="0"/>
    <x v="1"/>
  </r>
  <r>
    <x v="25"/>
    <x v="10"/>
    <x v="29"/>
    <x v="1"/>
    <n v="312"/>
    <d v="2024-03-08T00:00:00"/>
    <s v="IS/638"/>
    <n v="2050"/>
    <n v="2050"/>
    <m/>
    <s v="Q4 2023"/>
    <x v="0"/>
    <x v="1"/>
  </r>
  <r>
    <x v="25"/>
    <x v="10"/>
    <x v="0"/>
    <x v="0"/>
    <n v="312"/>
    <d v="2024-03-31T00:00:00"/>
    <s v="KRL/23-24/147"/>
    <n v="493620"/>
    <n v="493620"/>
    <m/>
    <s v="Q4 2023"/>
    <x v="0"/>
    <x v="1"/>
  </r>
  <r>
    <x v="25"/>
    <x v="10"/>
    <x v="0"/>
    <x v="0"/>
    <n v="312"/>
    <d v="2024-03-31T00:00:00"/>
    <s v="KRL/23-24/153"/>
    <n v="14875.5"/>
    <n v="14875.5"/>
    <m/>
    <s v="Q4 2023"/>
    <x v="0"/>
    <x v="1"/>
  </r>
  <r>
    <x v="25"/>
    <x v="10"/>
    <x v="29"/>
    <x v="29"/>
    <n v="312"/>
    <d v="2024-03-07T00:00:00"/>
    <n v="12"/>
    <n v="96000"/>
    <n v="96000"/>
    <s v="Womens Day 500 Rupees Voucher Purche (QTY-200)"/>
    <s v="Q4 2023"/>
    <x v="0"/>
    <x v="1"/>
  </r>
  <r>
    <x v="25"/>
    <x v="10"/>
    <x v="1"/>
    <x v="1"/>
    <n v="312"/>
    <d v="2024-03-23T00:00:00"/>
    <s v="MS/0833/23-24"/>
    <n v="14055"/>
    <n v="17738"/>
    <m/>
    <s v="Q4 2023"/>
    <x v="0"/>
    <x v="1"/>
  </r>
  <r>
    <x v="25"/>
    <x v="10"/>
    <x v="1"/>
    <x v="1"/>
    <n v="312"/>
    <d v="2024-03-23T00:00:00"/>
    <s v="MS/0831/23-24"/>
    <n v="460"/>
    <n v="460"/>
    <m/>
    <s v="Q4 2023"/>
    <x v="0"/>
    <x v="1"/>
  </r>
  <r>
    <x v="25"/>
    <x v="10"/>
    <x v="1"/>
    <x v="2"/>
    <n v="312"/>
    <d v="2024-03-23T00:00:00"/>
    <s v="MS/0832/23-24"/>
    <n v="55104"/>
    <n v="52014"/>
    <m/>
    <s v="Q4 2023"/>
    <x v="0"/>
    <x v="1"/>
  </r>
  <r>
    <x v="25"/>
    <x v="10"/>
    <x v="9"/>
    <x v="11"/>
    <n v="312"/>
    <d v="2024-03-31T00:00:00"/>
    <s v="MFMS/947/23-24"/>
    <n v="282518.12"/>
    <n v="282518.12"/>
    <m/>
    <s v="Q4 2023"/>
    <x v="0"/>
    <x v="1"/>
  </r>
  <r>
    <x v="25"/>
    <x v="10"/>
    <x v="29"/>
    <x v="19"/>
    <n v="316"/>
    <d v="2024-03-01T00:00:00"/>
    <s v="194/2023-24"/>
    <n v="79240"/>
    <n v="79240"/>
    <m/>
    <s v="Q4 2023"/>
    <x v="0"/>
    <x v="1"/>
  </r>
  <r>
    <x v="25"/>
    <x v="10"/>
    <x v="29"/>
    <x v="29"/>
    <n v="312"/>
    <d v="2024-03-01T00:00:00"/>
    <s v="EWF/01/2023-24"/>
    <n v="65000"/>
    <n v="65000"/>
    <m/>
    <s v="Q4 2023"/>
    <x v="0"/>
    <x v="1"/>
  </r>
  <r>
    <x v="25"/>
    <x v="10"/>
    <x v="29"/>
    <x v="19"/>
    <n v="316"/>
    <d v="2024-03-01T00:00:00"/>
    <s v="006/2023-24"/>
    <n v="79240"/>
    <n v="79240"/>
    <m/>
    <s v="Q4 2023"/>
    <x v="0"/>
    <x v="1"/>
  </r>
  <r>
    <x v="25"/>
    <x v="10"/>
    <x v="29"/>
    <x v="10"/>
    <n v="312"/>
    <d v="2024-03-31T00:00:00"/>
    <s v="OOPL/2023-24/969"/>
    <n v="328781.58"/>
    <n v="328781.58"/>
    <m/>
    <s v="Q4 2023"/>
    <x v="0"/>
    <x v="1"/>
  </r>
  <r>
    <x v="25"/>
    <x v="10"/>
    <x v="2"/>
    <x v="3"/>
    <n v="312"/>
    <d v="2024-03-31T00:00:00"/>
    <n v="12"/>
    <n v="45488"/>
    <n v="45488"/>
    <s v="ONDIRECT Petty Cash Expenses"/>
    <s v="Q4 2023"/>
    <x v="0"/>
    <x v="1"/>
  </r>
  <r>
    <x v="25"/>
    <x v="10"/>
    <x v="10"/>
    <x v="1"/>
    <n v="312"/>
    <d v="2024-03-06T00:00:00"/>
    <s v="PSPLJ/6229/23-24"/>
    <n v="2000"/>
    <n v="2000"/>
    <s v="Letterhead printing"/>
    <s v="Q4 2023"/>
    <x v="0"/>
    <x v="1"/>
  </r>
  <r>
    <x v="25"/>
    <x v="10"/>
    <x v="10"/>
    <x v="1"/>
    <n v="312"/>
    <d v="2024-03-11T00:00:00"/>
    <s v="PSPLJ/6326/23-24"/>
    <n v="7500"/>
    <n v="7500"/>
    <s v="A2 Size Top Performance Banner Printing"/>
    <s v="Q4 2023"/>
    <x v="0"/>
    <x v="1"/>
  </r>
  <r>
    <x v="25"/>
    <x v="10"/>
    <x v="10"/>
    <x v="1"/>
    <n v="312"/>
    <d v="2024-03-18T00:00:00"/>
    <s v="PSPLJ/6451/23-24"/>
    <n v="6400"/>
    <n v="6400"/>
    <s v="Car &amp; Bike Key Making"/>
    <s v="Q4 2023"/>
    <x v="0"/>
    <x v="1"/>
  </r>
  <r>
    <x v="25"/>
    <x v="10"/>
    <x v="10"/>
    <x v="1"/>
    <n v="312"/>
    <d v="2024-03-18T00:00:00"/>
    <s v="PSPLJ/6452/23-24"/>
    <n v="180"/>
    <n v="180"/>
    <s v="Work Anniversary Banner Printing"/>
    <s v="Q4 2023"/>
    <x v="0"/>
    <x v="1"/>
  </r>
  <r>
    <x v="25"/>
    <x v="10"/>
    <x v="11"/>
    <x v="16"/>
    <n v="311"/>
    <d v="2024-03-04T00:00:00"/>
    <s v="WTCB/2023005411"/>
    <n v="48868.75"/>
    <n v="48868.75"/>
    <m/>
    <s v="Q4 2023"/>
    <x v="0"/>
    <x v="1"/>
  </r>
  <r>
    <x v="25"/>
    <x v="10"/>
    <x v="11"/>
    <x v="16"/>
    <n v="312"/>
    <d v="2024-03-04T00:00:00"/>
    <s v="WTCB/2023005412"/>
    <n v="31622.5"/>
    <n v="31622.5"/>
    <m/>
    <s v="Q4 2023"/>
    <x v="0"/>
    <x v="1"/>
  </r>
  <r>
    <x v="25"/>
    <x v="10"/>
    <x v="11"/>
    <x v="16"/>
    <n v="314"/>
    <d v="2024-03-04T00:00:00"/>
    <s v="WTCB/2023005414"/>
    <n v="16248.75"/>
    <n v="16248.75"/>
    <m/>
    <s v="Q4 2023"/>
    <x v="0"/>
    <x v="1"/>
  </r>
  <r>
    <x v="25"/>
    <x v="10"/>
    <x v="11"/>
    <x v="16"/>
    <n v="315"/>
    <d v="2024-03-04T00:00:00"/>
    <s v="WTCB/2023005415"/>
    <n v="17351.25"/>
    <n v="17351.25"/>
    <m/>
    <s v="Q4 2023"/>
    <x v="0"/>
    <x v="1"/>
  </r>
  <r>
    <x v="25"/>
    <x v="10"/>
    <x v="11"/>
    <x v="16"/>
    <n v="316"/>
    <d v="2024-03-04T00:00:00"/>
    <s v="WTCB/2023005416"/>
    <n v="17333.75"/>
    <n v="17333.75"/>
    <m/>
    <s v="Q4 2023"/>
    <x v="0"/>
    <x v="1"/>
  </r>
  <r>
    <x v="25"/>
    <x v="10"/>
    <x v="11"/>
    <x v="12"/>
    <n v="309"/>
    <d v="2024-04-09T00:00:00"/>
    <s v="WTCB/2024000257"/>
    <n v="103348.27"/>
    <n v="103348.27"/>
    <m/>
    <s v="Q4 2023"/>
    <x v="0"/>
    <x v="1"/>
  </r>
  <r>
    <x v="25"/>
    <x v="10"/>
    <x v="11"/>
    <x v="12"/>
    <n v="311"/>
    <d v="2024-04-09T00:00:00"/>
    <s v="WTCB/2024000258"/>
    <n v="102562.49"/>
    <n v="102562.49"/>
    <m/>
    <s v="Q4 2023"/>
    <x v="0"/>
    <x v="1"/>
  </r>
  <r>
    <x v="25"/>
    <x v="10"/>
    <x v="11"/>
    <x v="12"/>
    <n v="312"/>
    <d v="2024-04-09T00:00:00"/>
    <s v="WTCB/2024000259"/>
    <n v="107466.25"/>
    <n v="107466.25"/>
    <m/>
    <s v="Q4 2023"/>
    <x v="0"/>
    <x v="1"/>
  </r>
  <r>
    <x v="25"/>
    <x v="10"/>
    <x v="11"/>
    <x v="12"/>
    <n v="313"/>
    <d v="2024-04-09T00:00:00"/>
    <s v="WTCB/2024000260"/>
    <n v="116600.99"/>
    <n v="116600.99"/>
    <m/>
    <s v="Q4 2023"/>
    <x v="0"/>
    <x v="1"/>
  </r>
  <r>
    <x v="25"/>
    <x v="10"/>
    <x v="11"/>
    <x v="12"/>
    <n v="314"/>
    <d v="2024-04-09T00:00:00"/>
    <s v="WTCB/2024000261"/>
    <n v="23366.94"/>
    <n v="23366.94"/>
    <m/>
    <s v="Q4 2023"/>
    <x v="0"/>
    <x v="1"/>
  </r>
  <r>
    <x v="25"/>
    <x v="10"/>
    <x v="11"/>
    <x v="12"/>
    <n v="315"/>
    <d v="2024-04-09T00:00:00"/>
    <s v="WTCB/2024000262"/>
    <n v="28802.07"/>
    <n v="28802.07"/>
    <m/>
    <s v="Q4 2023"/>
    <x v="0"/>
    <x v="1"/>
  </r>
  <r>
    <x v="25"/>
    <x v="10"/>
    <x v="11"/>
    <x v="12"/>
    <n v="316"/>
    <d v="2024-04-09T00:00:00"/>
    <s v="WTCB/2024000263"/>
    <n v="112.04"/>
    <n v="112.04"/>
    <m/>
    <s v="Q4 2023"/>
    <x v="0"/>
    <x v="1"/>
  </r>
  <r>
    <x v="25"/>
    <x v="10"/>
    <x v="11"/>
    <x v="13"/>
    <n v="309"/>
    <d v="2024-04-08T00:00:00"/>
    <s v="WTCB/2024000407"/>
    <n v="9990.0499999999993"/>
    <n v="9990.0499999999993"/>
    <m/>
    <s v="Q4 2023"/>
    <x v="0"/>
    <x v="1"/>
  </r>
  <r>
    <x v="25"/>
    <x v="10"/>
    <x v="11"/>
    <x v="13"/>
    <n v="311"/>
    <d v="2024-04-08T00:00:00"/>
    <s v="WTCB/2024000408"/>
    <n v="10279.89"/>
    <n v="10279.89"/>
    <m/>
    <s v="Q4 2023"/>
    <x v="0"/>
    <x v="1"/>
  </r>
  <r>
    <x v="25"/>
    <x v="10"/>
    <x v="11"/>
    <x v="13"/>
    <n v="312"/>
    <d v="2024-04-08T00:00:00"/>
    <s v="WTCB/2024000409"/>
    <n v="9911.09"/>
    <n v="9911.09"/>
    <m/>
    <s v="Q4 2023"/>
    <x v="0"/>
    <x v="1"/>
  </r>
  <r>
    <x v="25"/>
    <x v="10"/>
    <x v="11"/>
    <x v="13"/>
    <n v="313"/>
    <d v="2024-04-08T00:00:00"/>
    <s v="WTCB/2024000410"/>
    <n v="11030.34"/>
    <n v="11030.34"/>
    <m/>
    <s v="Q4 2023"/>
    <x v="0"/>
    <x v="1"/>
  </r>
  <r>
    <x v="25"/>
    <x v="10"/>
    <x v="11"/>
    <x v="13"/>
    <n v="314"/>
    <d v="2024-04-08T00:00:00"/>
    <s v="WTCB/2024000411"/>
    <n v="1746.4"/>
    <n v="1746.4"/>
    <m/>
    <s v="Q4 2023"/>
    <x v="0"/>
    <x v="1"/>
  </r>
  <r>
    <x v="25"/>
    <x v="10"/>
    <x v="11"/>
    <x v="13"/>
    <n v="315"/>
    <d v="2024-04-08T00:00:00"/>
    <s v="WTCB/2024000412"/>
    <n v="2471.84"/>
    <n v="2471.84"/>
    <m/>
    <s v="Q4 2023"/>
    <x v="0"/>
    <x v="1"/>
  </r>
  <r>
    <x v="25"/>
    <x v="10"/>
    <x v="11"/>
    <x v="13"/>
    <n v="316"/>
    <d v="2024-04-08T00:00:00"/>
    <s v="WTCB/2024000413"/>
    <n v="7.61"/>
    <n v="7.61"/>
    <m/>
    <s v="Q4 2023"/>
    <x v="0"/>
    <x v="1"/>
  </r>
  <r>
    <x v="25"/>
    <x v="10"/>
    <x v="29"/>
    <x v="22"/>
    <n v="309"/>
    <d v="2024-03-02T00:00:00"/>
    <s v="SBER/23-24/36"/>
    <n v="211120"/>
    <n v="211120"/>
    <m/>
    <s v="Q4 2023"/>
    <x v="0"/>
    <x v="1"/>
  </r>
  <r>
    <x v="25"/>
    <x v="10"/>
    <x v="29"/>
    <x v="4"/>
    <n v="312"/>
    <d v="2024-03-31T00:00:00"/>
    <n v="295"/>
    <n v="400380"/>
    <n v="400380"/>
    <m/>
    <s v="Q4 2023"/>
    <x v="0"/>
    <x v="1"/>
  </r>
  <r>
    <x v="25"/>
    <x v="10"/>
    <x v="5"/>
    <x v="7"/>
    <n v="312"/>
    <d v="2024-03-31T00:00:00"/>
    <n v="1656"/>
    <n v="40075"/>
    <n v="40075"/>
    <m/>
    <s v="Q4 2023"/>
    <x v="0"/>
    <x v="1"/>
  </r>
  <r>
    <x v="25"/>
    <x v="10"/>
    <x v="29"/>
    <x v="5"/>
    <n v="312"/>
    <d v="2024-03-26T00:00:00"/>
    <s v="02833/23-24"/>
    <n v="44800"/>
    <n v="36320"/>
    <m/>
    <s v="Q4 2023"/>
    <x v="0"/>
    <x v="1"/>
  </r>
  <r>
    <x v="25"/>
    <x v="10"/>
    <x v="29"/>
    <x v="27"/>
    <n v="319"/>
    <d v="2024-03-22T00:00:00"/>
    <n v="1306756"/>
    <n v="709"/>
    <n v="709"/>
    <s v="Waterfrount Gas Guesthouse"/>
    <s v="Q4 2023"/>
    <x v="0"/>
    <x v="1"/>
  </r>
  <r>
    <x v="25"/>
    <x v="10"/>
    <x v="29"/>
    <x v="26"/>
    <n v="319"/>
    <d v="2024-03-30T00:00:00"/>
    <s v="0000023483170874'"/>
    <n v="8770"/>
    <n v="8770"/>
    <s v="Waterfrount Guesthouse MSEB"/>
    <s v="Q4 2023"/>
    <x v="0"/>
    <x v="1"/>
  </r>
  <r>
    <x v="25"/>
    <x v="11"/>
    <x v="12"/>
    <x v="10"/>
    <n v="719"/>
    <d v="2024-03-31T00:00:00"/>
    <s v="GSF/23-24/310"/>
    <n v="39725.69"/>
    <n v="39725.69"/>
    <m/>
    <s v="Q4 2023"/>
    <x v="0"/>
    <x v="1"/>
  </r>
  <r>
    <x v="25"/>
    <x v="11"/>
    <x v="0"/>
    <x v="0"/>
    <n v="719"/>
    <d v="2024-03-31T00:00:00"/>
    <s v="KRL/23-24/145"/>
    <n v="13015"/>
    <n v="13015"/>
    <m/>
    <s v="Q4 2023"/>
    <x v="0"/>
    <x v="1"/>
  </r>
  <r>
    <x v="25"/>
    <x v="11"/>
    <x v="9"/>
    <x v="11"/>
    <n v="719"/>
    <d v="2024-03-31T00:00:00"/>
    <s v="MFMS/949/23-24"/>
    <n v="39035.39"/>
    <n v="39035.39"/>
    <m/>
    <s v="Q4 2023"/>
    <x v="0"/>
    <x v="1"/>
  </r>
  <r>
    <x v="25"/>
    <x v="11"/>
    <x v="29"/>
    <x v="10"/>
    <n v="719"/>
    <d v="2024-03-31T00:00:00"/>
    <s v="OOPL/2023-24/970"/>
    <n v="75361.17"/>
    <n v="75361.17"/>
    <m/>
    <s v="Q4 2023"/>
    <x v="0"/>
    <x v="1"/>
  </r>
  <r>
    <x v="25"/>
    <x v="11"/>
    <x v="10"/>
    <x v="1"/>
    <n v="719"/>
    <d v="2024-03-19T00:00:00"/>
    <s v="PSPLJ/6479/23-24"/>
    <n v="125"/>
    <n v="125"/>
    <s v="Letterhead printing "/>
    <s v="Q4 2023"/>
    <x v="0"/>
    <x v="1"/>
  </r>
  <r>
    <x v="25"/>
    <x v="11"/>
    <x v="11"/>
    <x v="16"/>
    <n v="719"/>
    <d v="2024-03-04T00:00:00"/>
    <s v="WTCB/2023005498"/>
    <n v="16249"/>
    <n v="16249"/>
    <m/>
    <s v="Q4 2023"/>
    <x v="0"/>
    <x v="1"/>
  </r>
  <r>
    <x v="25"/>
    <x v="11"/>
    <x v="11"/>
    <x v="12"/>
    <n v="719"/>
    <d v="2024-04-09T00:00:00"/>
    <s v="WTCB/2024000327"/>
    <n v="74033.62"/>
    <n v="74033.62"/>
    <m/>
    <s v="Q4 2023"/>
    <x v="0"/>
    <x v="1"/>
  </r>
  <r>
    <x v="25"/>
    <x v="11"/>
    <x v="11"/>
    <x v="13"/>
    <n v="719"/>
    <d v="2024-04-08T00:00:00"/>
    <s v="WTCB/2024000475"/>
    <n v="6502.92"/>
    <n v="6502.92"/>
    <m/>
    <s v="Q4 2023"/>
    <x v="0"/>
    <x v="1"/>
  </r>
  <r>
    <x v="25"/>
    <x v="11"/>
    <x v="29"/>
    <x v="4"/>
    <n v="719"/>
    <d v="2024-03-31T00:00:00"/>
    <n v="294"/>
    <n v="10605"/>
    <n v="10605"/>
    <m/>
    <s v="Q4 2023"/>
    <x v="0"/>
    <x v="1"/>
  </r>
  <r>
    <x v="25"/>
    <x v="11"/>
    <x v="5"/>
    <x v="7"/>
    <n v="719"/>
    <d v="2024-03-31T00:00:00"/>
    <n v="1651"/>
    <n v="3255"/>
    <n v="3255"/>
    <m/>
    <s v="Q4 2023"/>
    <x v="0"/>
    <x v="1"/>
  </r>
  <r>
    <x v="25"/>
    <x v="11"/>
    <x v="29"/>
    <x v="19"/>
    <n v="719"/>
    <d v="2024-03-01T00:00:00"/>
    <s v="TSG- Rental- 12"/>
    <n v="130000"/>
    <n v="130000"/>
    <m/>
    <s v="Q4 2023"/>
    <x v="0"/>
    <x v="1"/>
  </r>
  <r>
    <x v="25"/>
    <x v="16"/>
    <x v="29"/>
    <x v="4"/>
    <n v="0"/>
    <d v="2024-03-31T00:00:00"/>
    <n v="287"/>
    <n v="7535"/>
    <n v="7535"/>
    <m/>
    <s v="Q4 2023"/>
    <x v="0"/>
    <x v="1"/>
  </r>
  <r>
    <x v="25"/>
    <x v="12"/>
    <x v="29"/>
    <x v="19"/>
    <n v="319"/>
    <d v="2024-03-05T00:00:00"/>
    <s v="O-29/23-24"/>
    <n v="148560"/>
    <n v="148560"/>
    <m/>
    <s v="Q4 2023"/>
    <x v="0"/>
    <x v="1"/>
  </r>
  <r>
    <x v="25"/>
    <x v="12"/>
    <x v="7"/>
    <x v="9"/>
    <n v="319"/>
    <d v="2024-04-09T00:00:00"/>
    <s v="BM2527I000604181"/>
    <n v="6350.76"/>
    <n v="6350.76"/>
    <m/>
    <s v="Q4 2023"/>
    <x v="0"/>
    <x v="1"/>
  </r>
  <r>
    <x v="25"/>
    <x v="12"/>
    <x v="29"/>
    <x v="29"/>
    <n v="319"/>
    <d v="2024-03-20T00:00:00"/>
    <s v="C2324PUN00015681"/>
    <n v="6101.7"/>
    <n v="6101.7"/>
    <s v="500 ML Bisleri Box Purchase"/>
    <s v="Q4 2023"/>
    <x v="0"/>
    <x v="1"/>
  </r>
  <r>
    <x v="25"/>
    <x v="12"/>
    <x v="12"/>
    <x v="10"/>
    <n v="319"/>
    <d v="2024-03-31T00:00:00"/>
    <s v="GSF/23-24/312"/>
    <n v="108887.65"/>
    <n v="108887.65"/>
    <m/>
    <s v="Q4 2023"/>
    <x v="0"/>
    <x v="1"/>
  </r>
  <r>
    <x v="25"/>
    <x v="12"/>
    <x v="29"/>
    <x v="14"/>
    <n v="319"/>
    <d v="2024-03-05T00:00:00"/>
    <s v="J3358"/>
    <n v="1927"/>
    <n v="1927"/>
    <m/>
    <s v="Q4 2023"/>
    <x v="0"/>
    <x v="1"/>
  </r>
  <r>
    <x v="25"/>
    <x v="12"/>
    <x v="0"/>
    <x v="0"/>
    <n v="319"/>
    <d v="2024-03-31T00:00:00"/>
    <s v="KRL/23-24/148"/>
    <n v="128655"/>
    <n v="128655"/>
    <m/>
    <s v="Q4 2023"/>
    <x v="0"/>
    <x v="1"/>
  </r>
  <r>
    <x v="25"/>
    <x v="12"/>
    <x v="0"/>
    <x v="0"/>
    <n v="319"/>
    <d v="2024-03-31T00:00:00"/>
    <s v="KRL/23-24/152"/>
    <n v="10550"/>
    <n v="10550"/>
    <m/>
    <s v="Q4 2023"/>
    <x v="0"/>
    <x v="1"/>
  </r>
  <r>
    <x v="25"/>
    <x v="12"/>
    <x v="0"/>
    <x v="0"/>
    <n v="319"/>
    <d v="2024-03-31T00:00:00"/>
    <s v="KRL/23-24/151"/>
    <n v="848"/>
    <n v="848"/>
    <m/>
    <s v="Q4 2023"/>
    <x v="0"/>
    <x v="1"/>
  </r>
  <r>
    <x v="25"/>
    <x v="12"/>
    <x v="29"/>
    <x v="26"/>
    <n v="319"/>
    <d v="2024-03-20T00:00:00"/>
    <s v="000002367263278'"/>
    <n v="1150"/>
    <n v="1150"/>
    <s v="MSEB Lodha Belmondo"/>
    <s v="Q4 2023"/>
    <x v="0"/>
    <x v="1"/>
  </r>
  <r>
    <x v="25"/>
    <x v="12"/>
    <x v="29"/>
    <x v="29"/>
    <n v="319"/>
    <d v="2024-04-04T00:00:00"/>
    <s v="WMHR25005064622"/>
    <n v="1108"/>
    <n v="1108"/>
    <s v="Lodha Belmondo WIFI"/>
    <s v="Q4 2023"/>
    <x v="0"/>
    <x v="1"/>
  </r>
  <r>
    <x v="25"/>
    <x v="12"/>
    <x v="29"/>
    <x v="14"/>
    <n v="319"/>
    <d v="2024-03-29T00:00:00"/>
    <s v="TXA23-09642"/>
    <n v="38841"/>
    <n v="38841"/>
    <s v="Office Cab Serviceing"/>
    <s v="Q4 2023"/>
    <x v="0"/>
    <x v="1"/>
  </r>
  <r>
    <x v="25"/>
    <x v="12"/>
    <x v="1"/>
    <x v="1"/>
    <n v="319"/>
    <d v="2024-03-23T00:00:00"/>
    <s v="MS/0841/23-24"/>
    <n v="280"/>
    <n v="280"/>
    <s v="Lanyard Printing"/>
    <s v="Q4 2023"/>
    <x v="0"/>
    <x v="1"/>
  </r>
  <r>
    <x v="25"/>
    <x v="12"/>
    <x v="30"/>
    <x v="26"/>
    <n v="319"/>
    <d v="2024-03-19T00:00:00"/>
    <s v="000002366938990'"/>
    <n v="590"/>
    <n v="590"/>
    <s v="MSEB Marvel Sangria "/>
    <s v="Q4 2023"/>
    <x v="0"/>
    <x v="1"/>
  </r>
  <r>
    <x v="25"/>
    <x v="12"/>
    <x v="2"/>
    <x v="3"/>
    <n v="319"/>
    <d v="2024-03-31T00:00:00"/>
    <n v="12"/>
    <n v="450"/>
    <n v="450"/>
    <m/>
    <s v="Q4 2023"/>
    <x v="0"/>
    <x v="1"/>
  </r>
  <r>
    <x v="25"/>
    <x v="12"/>
    <x v="10"/>
    <x v="1"/>
    <n v="319"/>
    <d v="2024-03-19T00:00:00"/>
    <s v="PSPLJ/6477/23-24"/>
    <n v="750"/>
    <n v="750"/>
    <s v="Letterhead printing"/>
    <s v="Q4 2023"/>
    <x v="0"/>
    <x v="1"/>
  </r>
  <r>
    <x v="25"/>
    <x v="12"/>
    <x v="31"/>
    <x v="26"/>
    <n v="319"/>
    <d v="2024-03-19T00:00:00"/>
    <s v="000002366616725'"/>
    <n v="11600"/>
    <n v="11600"/>
    <s v="MSEB Platinum Square"/>
    <s v="Q4 2023"/>
    <x v="0"/>
    <x v="1"/>
  </r>
  <r>
    <x v="25"/>
    <x v="12"/>
    <x v="11"/>
    <x v="16"/>
    <n v="317"/>
    <d v="2024-03-04T00:00:00"/>
    <s v="WTCB/2023005417"/>
    <n v="17334"/>
    <n v="17334"/>
    <m/>
    <s v="Q4 2023"/>
    <x v="0"/>
    <x v="1"/>
  </r>
  <r>
    <x v="25"/>
    <x v="12"/>
    <x v="11"/>
    <x v="16"/>
    <n v="318"/>
    <d v="2024-03-04T00:00:00"/>
    <s v="WTCB/2023005418"/>
    <n v="17351"/>
    <n v="17351"/>
    <m/>
    <s v="Q4 2023"/>
    <x v="0"/>
    <x v="1"/>
  </r>
  <r>
    <x v="25"/>
    <x v="12"/>
    <x v="11"/>
    <x v="16"/>
    <n v="319"/>
    <d v="2024-03-04T00:00:00"/>
    <s v="WTCB/2023005419"/>
    <n v="16249"/>
    <n v="16249"/>
    <m/>
    <s v="Q4 2023"/>
    <x v="0"/>
    <x v="1"/>
  </r>
  <r>
    <x v="25"/>
    <x v="12"/>
    <x v="11"/>
    <x v="12"/>
    <n v="317"/>
    <d v="2024-04-09T00:00:00"/>
    <s v="WTCB/2024000264"/>
    <n v="107213.09"/>
    <n v="107213.09"/>
    <m/>
    <s v="Q4 2023"/>
    <x v="0"/>
    <x v="1"/>
  </r>
  <r>
    <x v="25"/>
    <x v="12"/>
    <x v="11"/>
    <x v="12"/>
    <n v="318"/>
    <d v="2024-04-09T00:00:00"/>
    <s v="WTCB/2024000265"/>
    <n v="102683.16"/>
    <n v="102683.16"/>
    <m/>
    <s v="Q4 2023"/>
    <x v="0"/>
    <x v="1"/>
  </r>
  <r>
    <x v="25"/>
    <x v="12"/>
    <x v="11"/>
    <x v="12"/>
    <n v="319"/>
    <d v="2024-04-09T00:00:00"/>
    <s v="WTCB/2024000266"/>
    <n v="110990.33"/>
    <n v="110990.33"/>
    <m/>
    <s v="Q4 2023"/>
    <x v="0"/>
    <x v="1"/>
  </r>
  <r>
    <x v="25"/>
    <x v="12"/>
    <x v="11"/>
    <x v="13"/>
    <n v="317"/>
    <d v="2024-04-08T00:00:00"/>
    <s v="WTCB/2024000414"/>
    <n v="10437.33"/>
    <n v="10437.33"/>
    <m/>
    <s v="Q4 2023"/>
    <x v="0"/>
    <x v="1"/>
  </r>
  <r>
    <x v="25"/>
    <x v="12"/>
    <x v="11"/>
    <x v="13"/>
    <n v="318"/>
    <d v="2024-04-08T00:00:00"/>
    <s v="WTCB/2024000415"/>
    <n v="10638.05"/>
    <n v="10638.05"/>
    <m/>
    <s v="Q4 2023"/>
    <x v="0"/>
    <x v="1"/>
  </r>
  <r>
    <x v="25"/>
    <x v="12"/>
    <x v="11"/>
    <x v="13"/>
    <n v="319"/>
    <d v="2024-04-08T00:00:00"/>
    <s v="WTCB/2024000416"/>
    <n v="10698.95"/>
    <n v="10698.95"/>
    <m/>
    <s v="Q4 2023"/>
    <x v="0"/>
    <x v="1"/>
  </r>
  <r>
    <x v="25"/>
    <x v="12"/>
    <x v="29"/>
    <x v="19"/>
    <n v="317"/>
    <d v="2024-03-01T00:00:00"/>
    <s v="PS-Rental-12"/>
    <n v="95088"/>
    <n v="95088"/>
    <m/>
    <s v="Q4 2023"/>
    <x v="0"/>
    <x v="1"/>
  </r>
  <r>
    <x v="25"/>
    <x v="12"/>
    <x v="29"/>
    <x v="11"/>
    <n v="319"/>
    <d v="2024-03-30T00:00:00"/>
    <s v="RMS-36-March-2024"/>
    <n v="65000"/>
    <n v="65000"/>
    <m/>
    <s v="Q4 2023"/>
    <x v="0"/>
    <x v="1"/>
  </r>
  <r>
    <x v="25"/>
    <x v="12"/>
    <x v="29"/>
    <x v="19"/>
    <n v="317"/>
    <d v="2024-03-01T00:00:00"/>
    <s v="RS-Rental-12"/>
    <n v="63392"/>
    <n v="63392"/>
    <m/>
    <s v="Q4 2023"/>
    <x v="0"/>
    <x v="1"/>
  </r>
  <r>
    <x v="25"/>
    <x v="12"/>
    <x v="29"/>
    <x v="19"/>
    <n v="318"/>
    <d v="2024-03-05T00:00:00"/>
    <s v="R-59/23-24"/>
    <n v="158640"/>
    <n v="158640"/>
    <m/>
    <s v="Q4 2023"/>
    <x v="0"/>
    <x v="1"/>
  </r>
  <r>
    <x v="25"/>
    <x v="12"/>
    <x v="29"/>
    <x v="4"/>
    <n v="319"/>
    <d v="2024-03-31T00:00:00"/>
    <n v="299"/>
    <n v="117570"/>
    <n v="117570"/>
    <m/>
    <s v="Q4 2023"/>
    <x v="0"/>
    <x v="1"/>
  </r>
  <r>
    <x v="25"/>
    <x v="12"/>
    <x v="29"/>
    <x v="9"/>
    <n v="319"/>
    <d v="2024-04-01T00:00:00"/>
    <n v="12"/>
    <n v="10289"/>
    <n v="10289"/>
    <m/>
    <s v="Q4 2023"/>
    <x v="0"/>
    <x v="1"/>
  </r>
  <r>
    <x v="25"/>
    <x v="12"/>
    <x v="32"/>
    <x v="29"/>
    <n v="319"/>
    <d v="2024-03-24T00:00:00"/>
    <s v="HT2427I010571327"/>
    <n v="588.82000000000005"/>
    <n v="588.82000000000005"/>
    <s v="Waterfrount Guesthouse WIFI"/>
    <s v="Q4 2023"/>
    <x v="0"/>
    <x v="1"/>
  </r>
  <r>
    <x v="25"/>
    <x v="17"/>
    <x v="0"/>
    <x v="0"/>
    <s v="-"/>
    <d v="2024-03-31T00:00:00"/>
    <s v="KRL/23-24/150"/>
    <n v="1900"/>
    <n v="1900"/>
    <m/>
    <s v="Q4 2023"/>
    <x v="0"/>
    <x v="1"/>
  </r>
  <r>
    <x v="25"/>
    <x v="17"/>
    <x v="29"/>
    <x v="4"/>
    <s v="-"/>
    <d v="2024-03-31T00:00:00"/>
    <n v="288"/>
    <n v="11575"/>
    <n v="11575"/>
    <m/>
    <s v="Q4 2023"/>
    <x v="0"/>
    <x v="1"/>
  </r>
  <r>
    <x v="26"/>
    <x v="0"/>
    <x v="0"/>
    <x v="0"/>
    <n v="0"/>
    <d v="2024-04-30T00:00:00"/>
    <s v="KRL/24-25/5"/>
    <n v="6080"/>
    <n v="6080"/>
    <m/>
    <s v="Q1 2024"/>
    <x v="1"/>
    <x v="2"/>
  </r>
  <r>
    <x v="26"/>
    <x v="0"/>
    <x v="0"/>
    <x v="0"/>
    <n v="0"/>
    <d v="2024-04-30T00:00:00"/>
    <s v="KRL/24-25/10"/>
    <n v="949.5"/>
    <n v="949.5"/>
    <m/>
    <s v="Q1 2024"/>
    <x v="1"/>
    <x v="2"/>
  </r>
  <r>
    <x v="26"/>
    <x v="0"/>
    <x v="1"/>
    <x v="1"/>
    <n v="0"/>
    <d v="2024-04-25T00:00:00"/>
    <s v="MS/0029/24-25"/>
    <n v="3250"/>
    <n v="3250"/>
    <m/>
    <s v="Q1 2024"/>
    <x v="1"/>
    <x v="2"/>
  </r>
  <r>
    <x v="26"/>
    <x v="0"/>
    <x v="1"/>
    <x v="2"/>
    <n v="0"/>
    <d v="2024-04-25T00:00:00"/>
    <s v="MS/0028/24-25"/>
    <n v="10440"/>
    <n v="10308.5"/>
    <m/>
    <s v="Q1 2024"/>
    <x v="1"/>
    <x v="2"/>
  </r>
  <r>
    <x v="26"/>
    <x v="0"/>
    <x v="29"/>
    <x v="12"/>
    <n v="0"/>
    <d v="2024-05-05T00:00:00"/>
    <s v="000002423309423'"/>
    <n v="104640"/>
    <n v="104640"/>
    <m/>
    <s v="Q1 2024"/>
    <x v="1"/>
    <x v="2"/>
  </r>
  <r>
    <x v="26"/>
    <x v="0"/>
    <x v="2"/>
    <x v="3"/>
    <n v="0"/>
    <d v="2024-04-30T00:00:00"/>
    <s v="01'"/>
    <n v="1710"/>
    <n v="1710"/>
    <m/>
    <s v="Q1 2024"/>
    <x v="1"/>
    <x v="2"/>
  </r>
  <r>
    <x v="26"/>
    <x v="0"/>
    <x v="2"/>
    <x v="3"/>
    <n v="0"/>
    <d v="2024-04-30T00:00:00"/>
    <s v="AF-01"/>
    <n v="1710"/>
    <m/>
    <m/>
    <s v="Q1 2024"/>
    <x v="1"/>
    <x v="2"/>
  </r>
  <r>
    <x v="26"/>
    <x v="0"/>
    <x v="29"/>
    <x v="14"/>
    <n v="702"/>
    <d v="2024-04-01T00:00:00"/>
    <s v="2024-25/0105"/>
    <n v="16348"/>
    <n v="16348"/>
    <m/>
    <s v="Q1 2024"/>
    <x v="1"/>
    <x v="2"/>
  </r>
  <r>
    <x v="26"/>
    <x v="0"/>
    <x v="29"/>
    <x v="14"/>
    <n v="703"/>
    <d v="2024-04-01T00:00:00"/>
    <s v="2024-25/0106"/>
    <n v="16348"/>
    <n v="16348"/>
    <m/>
    <s v="Q1 2024"/>
    <x v="1"/>
    <x v="2"/>
  </r>
  <r>
    <x v="26"/>
    <x v="0"/>
    <x v="29"/>
    <x v="4"/>
    <n v="0"/>
    <d v="2024-04-30T00:00:00"/>
    <n v="302"/>
    <n v="3380"/>
    <n v="3380"/>
    <m/>
    <s v="Q1 2024"/>
    <x v="1"/>
    <x v="2"/>
  </r>
  <r>
    <x v="26"/>
    <x v="0"/>
    <x v="29"/>
    <x v="4"/>
    <n v="0"/>
    <d v="2024-04-30T00:00:00"/>
    <s v="AFC/01"/>
    <n v="7355"/>
    <n v="7355"/>
    <m/>
    <s v="Q1 2024"/>
    <x v="1"/>
    <x v="2"/>
  </r>
  <r>
    <x v="26"/>
    <x v="0"/>
    <x v="4"/>
    <x v="20"/>
    <n v="0"/>
    <d v="2024-04-22T00:00:00"/>
    <s v="STT/24-25/043"/>
    <n v="2700"/>
    <n v="2700"/>
    <m/>
    <s v="Q1 2024"/>
    <x v="1"/>
    <x v="2"/>
  </r>
  <r>
    <x v="26"/>
    <x v="0"/>
    <x v="4"/>
    <x v="5"/>
    <n v="0"/>
    <d v="2024-04-22T00:00:00"/>
    <s v="STT/24-25/042"/>
    <n v="834.24"/>
    <n v="2772.3199999999997"/>
    <m/>
    <s v="Q1 2024"/>
    <x v="1"/>
    <x v="2"/>
  </r>
  <r>
    <x v="26"/>
    <x v="0"/>
    <x v="5"/>
    <x v="7"/>
    <n v="0"/>
    <d v="2024-04-30T00:00:00"/>
    <n v="1681"/>
    <n v="700"/>
    <n v="700"/>
    <m/>
    <s v="Q1 2024"/>
    <x v="1"/>
    <x v="2"/>
  </r>
  <r>
    <x v="26"/>
    <x v="1"/>
    <x v="7"/>
    <x v="9"/>
    <n v="102"/>
    <d v="2024-05-09T00:00:00"/>
    <s v="BM2527I002397872"/>
    <n v="823.64"/>
    <n v="823.64"/>
    <m/>
    <s v="Q1 2024"/>
    <x v="1"/>
    <x v="2"/>
  </r>
  <r>
    <x v="26"/>
    <x v="1"/>
    <x v="29"/>
    <x v="19"/>
    <n v="102"/>
    <d v="2024-04-01T00:00:00"/>
    <n v="20240401001"/>
    <n v="216696.48"/>
    <n v="216696.48"/>
    <m/>
    <s v="Q1 2024"/>
    <x v="1"/>
    <x v="2"/>
  </r>
  <r>
    <x v="26"/>
    <x v="1"/>
    <x v="29"/>
    <x v="29"/>
    <n v="102"/>
    <d v="2024-04-24T00:00:00"/>
    <s v="712/2425/1000810"/>
    <n v="39292"/>
    <n v="39292"/>
    <m/>
    <s v="Q1 2024"/>
    <x v="1"/>
    <x v="2"/>
  </r>
  <r>
    <x v="26"/>
    <x v="1"/>
    <x v="8"/>
    <x v="10"/>
    <n v="102"/>
    <d v="2024-04-30T00:00:00"/>
    <s v="GSF/24-25/22"/>
    <n v="39725.69"/>
    <n v="39725.69"/>
    <m/>
    <s v="Q1 2024"/>
    <x v="1"/>
    <x v="2"/>
  </r>
  <r>
    <x v="26"/>
    <x v="1"/>
    <x v="0"/>
    <x v="0"/>
    <n v="102"/>
    <d v="2024-04-30T00:00:00"/>
    <s v="KRL/24-25/3"/>
    <n v="13205"/>
    <n v="13205"/>
    <m/>
    <s v="Q1 2024"/>
    <x v="1"/>
    <x v="2"/>
  </r>
  <r>
    <x v="26"/>
    <x v="1"/>
    <x v="9"/>
    <x v="11"/>
    <n v="102"/>
    <d v="2024-04-30T00:00:00"/>
    <s v="MFMS/0027/24-25"/>
    <n v="62667.68"/>
    <n v="62667.68"/>
    <m/>
    <s v="Q1 2024"/>
    <x v="1"/>
    <x v="2"/>
  </r>
  <r>
    <x v="26"/>
    <x v="1"/>
    <x v="2"/>
    <x v="3"/>
    <n v="0"/>
    <d v="2024-04-30T00:00:00"/>
    <s v="01'"/>
    <n v="2519"/>
    <n v="2519"/>
    <m/>
    <s v="Q1 2024"/>
    <x v="1"/>
    <x v="2"/>
  </r>
  <r>
    <x v="26"/>
    <x v="1"/>
    <x v="2"/>
    <x v="3"/>
    <n v="0"/>
    <d v="2024-04-30T00:00:00"/>
    <s v="Itech-01"/>
    <n v="2519"/>
    <m/>
    <m/>
    <s v="Q1 2024"/>
    <x v="1"/>
    <x v="2"/>
  </r>
  <r>
    <x v="26"/>
    <x v="1"/>
    <x v="11"/>
    <x v="16"/>
    <n v="102"/>
    <d v="2024-04-02T00:00:00"/>
    <s v="WTCB/2024000019"/>
    <n v="19110"/>
    <n v="19110"/>
    <m/>
    <s v="Q1 2024"/>
    <x v="1"/>
    <x v="2"/>
  </r>
  <r>
    <x v="26"/>
    <x v="1"/>
    <x v="11"/>
    <x v="12"/>
    <n v="102"/>
    <d v="2024-05-19T00:00:00"/>
    <s v="WTCB/2024000873"/>
    <n v="53849.07"/>
    <n v="53849.07"/>
    <m/>
    <s v="Q1 2024"/>
    <x v="1"/>
    <x v="2"/>
  </r>
  <r>
    <x v="26"/>
    <x v="1"/>
    <x v="11"/>
    <x v="13"/>
    <n v="102"/>
    <d v="2024-05-19T00:00:00"/>
    <s v="WTCB/2024000729"/>
    <n v="26160.25"/>
    <n v="26160.25"/>
    <m/>
    <s v="Q1 2024"/>
    <x v="1"/>
    <x v="2"/>
  </r>
  <r>
    <x v="26"/>
    <x v="1"/>
    <x v="29"/>
    <x v="4"/>
    <n v="102"/>
    <d v="2024-04-30T00:00:00"/>
    <n v="305"/>
    <n v="8675"/>
    <n v="8675"/>
    <m/>
    <s v="Q1 2024"/>
    <x v="1"/>
    <x v="2"/>
  </r>
  <r>
    <x v="26"/>
    <x v="1"/>
    <x v="29"/>
    <x v="4"/>
    <n v="102"/>
    <d v="2024-04-30T00:00:00"/>
    <s v="IS/01"/>
    <n v="5685"/>
    <n v="5685"/>
    <m/>
    <s v="Q1 2024"/>
    <x v="1"/>
    <x v="2"/>
  </r>
  <r>
    <x v="26"/>
    <x v="1"/>
    <x v="5"/>
    <x v="7"/>
    <n v="102"/>
    <d v="2024-04-30T00:00:00"/>
    <n v="1680"/>
    <n v="1225"/>
    <n v="1225"/>
    <m/>
    <s v="Q1 2024"/>
    <x v="1"/>
    <x v="2"/>
  </r>
  <r>
    <x v="26"/>
    <x v="1"/>
    <x v="29"/>
    <x v="5"/>
    <n v="102"/>
    <d v="2024-04-29T00:00:00"/>
    <s v="207/24-25"/>
    <n v="3200"/>
    <n v="3200"/>
    <m/>
    <s v="Q1 2024"/>
    <x v="1"/>
    <x v="2"/>
  </r>
  <r>
    <x v="26"/>
    <x v="2"/>
    <x v="8"/>
    <x v="10"/>
    <n v="0"/>
    <d v="2024-04-30T00:00:00"/>
    <s v="GSF/24-25/19"/>
    <n v="38933.089999999997"/>
    <n v="38933.089999999997"/>
    <m/>
    <s v="Q1 2024"/>
    <x v="1"/>
    <x v="2"/>
  </r>
  <r>
    <x v="26"/>
    <x v="2"/>
    <x v="1"/>
    <x v="1"/>
    <n v="0"/>
    <d v="2024-04-25T00:00:00"/>
    <s v="MS/0031/24-25"/>
    <n v="16628"/>
    <n v="16628"/>
    <m/>
    <s v="Q1 2024"/>
    <x v="1"/>
    <x v="2"/>
  </r>
  <r>
    <x v="26"/>
    <x v="2"/>
    <x v="1"/>
    <x v="2"/>
    <n v="0"/>
    <d v="2024-04-25T00:00:00"/>
    <s v="MS/0032/24-25"/>
    <n v="8865"/>
    <n v="8865"/>
    <m/>
    <s v="Q1 2024"/>
    <x v="1"/>
    <x v="2"/>
  </r>
  <r>
    <x v="26"/>
    <x v="2"/>
    <x v="5"/>
    <x v="7"/>
    <n v="0"/>
    <d v="2024-04-30T00:00:00"/>
    <n v="1684"/>
    <n v="8505"/>
    <n v="8505"/>
    <m/>
    <s v="Q1 2024"/>
    <x v="1"/>
    <x v="2"/>
  </r>
  <r>
    <x v="26"/>
    <x v="3"/>
    <x v="8"/>
    <x v="10"/>
    <n v="0"/>
    <d v="2024-04-30T00:00:00"/>
    <s v="GSF/24-25/20"/>
    <n v="37226.730000000003"/>
    <n v="37226.730000000003"/>
    <m/>
    <s v="Q1 2024"/>
    <x v="1"/>
    <x v="2"/>
  </r>
  <r>
    <x v="26"/>
    <x v="3"/>
    <x v="0"/>
    <x v="0"/>
    <n v="0"/>
    <d v="2024-04-30T00:00:00"/>
    <s v="KRL-24-25-1"/>
    <n v="2877.5"/>
    <n v="2877.5"/>
    <m/>
    <s v="Q1 2024"/>
    <x v="1"/>
    <x v="2"/>
  </r>
  <r>
    <x v="26"/>
    <x v="3"/>
    <x v="1"/>
    <x v="2"/>
    <n v="0"/>
    <d v="2024-04-25T00:00:00"/>
    <s v="MS/0035/24-25"/>
    <n v="4680"/>
    <n v="4680"/>
    <m/>
    <s v="Q1 2024"/>
    <x v="1"/>
    <x v="2"/>
  </r>
  <r>
    <x v="26"/>
    <x v="3"/>
    <x v="29"/>
    <x v="11"/>
    <n v="0"/>
    <d v="2024-04-30T00:00:00"/>
    <s v="3004-2024-KINGS-HK"/>
    <n v="48328.57"/>
    <n v="48328.57"/>
    <m/>
    <s v="Q1 2024"/>
    <x v="1"/>
    <x v="2"/>
  </r>
  <r>
    <x v="26"/>
    <x v="4"/>
    <x v="0"/>
    <x v="0"/>
    <n v="0"/>
    <d v="2024-04-30T00:00:00"/>
    <s v="KRL-24-25-12"/>
    <n v="1055"/>
    <n v="1055"/>
    <m/>
    <s v="Q1 2024"/>
    <x v="1"/>
    <x v="2"/>
  </r>
  <r>
    <x v="26"/>
    <x v="4"/>
    <x v="1"/>
    <x v="1"/>
    <n v="0"/>
    <d v="2024-04-25T00:00:00"/>
    <s v="MS/0034/24-25"/>
    <n v="40"/>
    <n v="40"/>
    <m/>
    <s v="Q1 2024"/>
    <x v="1"/>
    <x v="2"/>
  </r>
  <r>
    <x v="26"/>
    <x v="4"/>
    <x v="10"/>
    <x v="1"/>
    <n v="0"/>
    <d v="2024-04-22T00:00:00"/>
    <s v="PSPLJ/404/24-25"/>
    <n v="1860"/>
    <n v="1860"/>
    <s v="Notebook Digital A5 (Branded)"/>
    <s v="Q1 2024"/>
    <x v="1"/>
    <x v="2"/>
  </r>
  <r>
    <x v="26"/>
    <x v="4"/>
    <x v="29"/>
    <x v="4"/>
    <n v="0"/>
    <d v="2024-04-30T00:00:00"/>
    <n v="309"/>
    <n v="14540"/>
    <n v="14540"/>
    <m/>
    <s v="Q1 2024"/>
    <x v="1"/>
    <x v="2"/>
  </r>
  <r>
    <x v="26"/>
    <x v="4"/>
    <x v="29"/>
    <x v="4"/>
    <n v="0"/>
    <d v="2024-04-30T00:00:00"/>
    <s v="KDM/01"/>
    <n v="675"/>
    <n v="675"/>
    <m/>
    <s v="Q1 2024"/>
    <x v="1"/>
    <x v="2"/>
  </r>
  <r>
    <x v="26"/>
    <x v="5"/>
    <x v="0"/>
    <x v="0"/>
    <n v="0"/>
    <d v="2024-04-30T00:00:00"/>
    <s v="KRL-24-25-13"/>
    <n v="422"/>
    <n v="422"/>
    <m/>
    <s v="Q1 2024"/>
    <x v="1"/>
    <x v="2"/>
  </r>
  <r>
    <x v="26"/>
    <x v="5"/>
    <x v="1"/>
    <x v="1"/>
    <n v="0"/>
    <d v="2024-04-25T00:00:00"/>
    <s v="MS/0036/24-25"/>
    <n v="4095"/>
    <n v="4095"/>
    <m/>
    <s v="Q1 2024"/>
    <x v="1"/>
    <x v="2"/>
  </r>
  <r>
    <x v="26"/>
    <x v="5"/>
    <x v="29"/>
    <x v="29"/>
    <n v="0"/>
    <d v="2024-04-03T00:00:00"/>
    <s v="Office Cab Innova -01"/>
    <n v="4500"/>
    <n v="4500"/>
    <m/>
    <s v="Q1 2024"/>
    <x v="1"/>
    <x v="2"/>
  </r>
  <r>
    <x v="26"/>
    <x v="5"/>
    <x v="29"/>
    <x v="29"/>
    <n v="0"/>
    <d v="2024-04-18T00:00:00"/>
    <s v="Office Cab Innova -04"/>
    <n v="9456"/>
    <n v="9456"/>
    <m/>
    <s v="Q1 2024"/>
    <x v="1"/>
    <x v="2"/>
  </r>
  <r>
    <x v="26"/>
    <x v="5"/>
    <x v="10"/>
    <x v="1"/>
    <n v="0"/>
    <d v="2024-04-01T00:00:00"/>
    <s v="PSPLJ/4/24-25"/>
    <n v="350"/>
    <n v="350"/>
    <s v="Visiting Card Printing"/>
    <s v="Q1 2024"/>
    <x v="1"/>
    <x v="2"/>
  </r>
  <r>
    <x v="26"/>
    <x v="5"/>
    <x v="10"/>
    <x v="1"/>
    <n v="0"/>
    <d v="2024-04-11T00:00:00"/>
    <s v="PSPLJ/227/24-25"/>
    <n v="500"/>
    <n v="500"/>
    <s v="Letterhead Printing "/>
    <s v="Q1 2024"/>
    <x v="1"/>
    <x v="2"/>
  </r>
  <r>
    <x v="26"/>
    <x v="5"/>
    <x v="29"/>
    <x v="4"/>
    <n v="0"/>
    <d v="2024-04-30T00:00:00"/>
    <n v="310"/>
    <n v="2075"/>
    <n v="2075"/>
    <m/>
    <s v="Q1 2024"/>
    <x v="1"/>
    <x v="2"/>
  </r>
  <r>
    <x v="26"/>
    <x v="5"/>
    <x v="29"/>
    <x v="4"/>
    <n v="0"/>
    <d v="2024-04-30T00:00:00"/>
    <s v="KF/01"/>
    <n v="145"/>
    <n v="145"/>
    <m/>
    <s v="Q1 2024"/>
    <x v="1"/>
    <x v="2"/>
  </r>
  <r>
    <x v="26"/>
    <x v="6"/>
    <x v="8"/>
    <x v="10"/>
    <n v="2"/>
    <d v="2024-04-30T00:00:00"/>
    <s v="GSF/24-25/26"/>
    <n v="79451.37"/>
    <n v="79451.37"/>
    <m/>
    <s v="Q1 2024"/>
    <x v="1"/>
    <x v="2"/>
  </r>
  <r>
    <x v="26"/>
    <x v="6"/>
    <x v="29"/>
    <x v="1"/>
    <n v="2"/>
    <d v="2024-04-17T00:00:00"/>
    <s v="IS/24-25/31"/>
    <n v="2200"/>
    <n v="2200"/>
    <s v="Toner Cartridge"/>
    <s v="Q1 2024"/>
    <x v="1"/>
    <x v="2"/>
  </r>
  <r>
    <x v="26"/>
    <x v="6"/>
    <x v="29"/>
    <x v="1"/>
    <n v="2"/>
    <d v="2024-04-17T00:00:00"/>
    <s v="IS/24-25/37"/>
    <n v="2650"/>
    <n v="2650"/>
    <s v="Repairing &amp; Maintance Printer"/>
    <s v="Q1 2024"/>
    <x v="1"/>
    <x v="2"/>
  </r>
  <r>
    <x v="26"/>
    <x v="6"/>
    <x v="0"/>
    <x v="0"/>
    <n v="2"/>
    <d v="2024-04-30T00:00:00"/>
    <s v="KRL/24-25/9"/>
    <n v="570"/>
    <n v="570"/>
    <m/>
    <s v="Q1 2024"/>
    <x v="1"/>
    <x v="2"/>
  </r>
  <r>
    <x v="26"/>
    <x v="6"/>
    <x v="0"/>
    <x v="0"/>
    <n v="2"/>
    <d v="2024-04-30T00:00:00"/>
    <s v="KRL/24-25/14"/>
    <n v="844"/>
    <n v="844"/>
    <m/>
    <s v="Q1 2024"/>
    <x v="1"/>
    <x v="2"/>
  </r>
  <r>
    <x v="26"/>
    <x v="6"/>
    <x v="1"/>
    <x v="1"/>
    <n v="2"/>
    <d v="2024-04-25T00:00:00"/>
    <s v="MS/0042/24-25"/>
    <n v="9246"/>
    <n v="3981.6"/>
    <m/>
    <s v="Q1 2024"/>
    <x v="1"/>
    <x v="2"/>
  </r>
  <r>
    <x v="26"/>
    <x v="6"/>
    <x v="1"/>
    <x v="2"/>
    <n v="2"/>
    <d v="2024-04-25T00:00:00"/>
    <s v="MS/0041/24-25"/>
    <n v="49898"/>
    <n v="53965.5"/>
    <m/>
    <s v="Q1 2024"/>
    <x v="1"/>
    <x v="2"/>
  </r>
  <r>
    <x v="26"/>
    <x v="6"/>
    <x v="9"/>
    <x v="11"/>
    <n v="2"/>
    <d v="2024-04-30T00:00:00"/>
    <s v="MFMS/0024/24-25"/>
    <n v="266909.63"/>
    <n v="266909.63"/>
    <m/>
    <s v="Q1 2024"/>
    <x v="1"/>
    <x v="2"/>
  </r>
  <r>
    <x v="26"/>
    <x v="6"/>
    <x v="29"/>
    <x v="29"/>
    <n v="2"/>
    <d v="2024-04-30T00:00:00"/>
    <s v="KST-Rental-24/25-01"/>
    <n v="10000"/>
    <n v="10000"/>
    <m/>
    <s v="Q1 2024"/>
    <x v="1"/>
    <x v="2"/>
  </r>
  <r>
    <x v="26"/>
    <x v="6"/>
    <x v="29"/>
    <x v="10"/>
    <n v="2"/>
    <d v="2024-04-30T00:00:00"/>
    <s v="OOPL/2024-25/34"/>
    <n v="191358.27"/>
    <n v="191358.27"/>
    <m/>
    <s v="Q1 2024"/>
    <x v="1"/>
    <x v="2"/>
  </r>
  <r>
    <x v="26"/>
    <x v="6"/>
    <x v="2"/>
    <x v="3"/>
    <n v="0"/>
    <d v="2024-04-30T00:00:00"/>
    <s v="01'"/>
    <n v="8676"/>
    <n v="8676"/>
    <m/>
    <s v="Q1 2024"/>
    <x v="1"/>
    <x v="2"/>
  </r>
  <r>
    <x v="26"/>
    <x v="6"/>
    <x v="2"/>
    <x v="3"/>
    <n v="0"/>
    <d v="2024-04-30T00:00:00"/>
    <s v="KOS-01"/>
    <n v="8676"/>
    <m/>
    <m/>
    <s v="Q1 2024"/>
    <x v="1"/>
    <x v="2"/>
  </r>
  <r>
    <x v="26"/>
    <x v="6"/>
    <x v="23"/>
    <x v="16"/>
    <s v="A02"/>
    <d v="2024-04-02T00:00:00"/>
    <s v="CAM/24-25/217"/>
    <n v="194247.9"/>
    <n v="194247.9"/>
    <m/>
    <s v="Q1 2024"/>
    <x v="1"/>
    <x v="2"/>
  </r>
  <r>
    <x v="26"/>
    <x v="6"/>
    <x v="23"/>
    <x v="29"/>
    <n v="2"/>
    <d v="2024-05-09T00:00:00"/>
    <s v="WR/24-25/048"/>
    <n v="29868.7"/>
    <n v="29868.7"/>
    <m/>
    <s v="Q1 2024"/>
    <x v="1"/>
    <x v="2"/>
  </r>
  <r>
    <x v="26"/>
    <x v="6"/>
    <x v="23"/>
    <x v="12"/>
    <n v="2"/>
    <d v="2024-05-09T00:00:00"/>
    <s v="EC/24-25/040"/>
    <n v="1135666.08"/>
    <n v="1135666.08"/>
    <m/>
    <s v="Q1 2024"/>
    <x v="1"/>
    <x v="2"/>
  </r>
  <r>
    <x v="26"/>
    <x v="6"/>
    <x v="23"/>
    <x v="13"/>
    <n v="2"/>
    <d v="2024-05-09T00:00:00"/>
    <s v="DG/24-25/035"/>
    <n v="15686.01"/>
    <n v="15686.01"/>
    <m/>
    <s v="Q1 2024"/>
    <x v="1"/>
    <x v="2"/>
  </r>
  <r>
    <x v="26"/>
    <x v="6"/>
    <x v="29"/>
    <x v="4"/>
    <n v="2"/>
    <d v="2024-04-30T00:00:00"/>
    <n v="313"/>
    <n v="2795"/>
    <n v="2795"/>
    <m/>
    <s v="Q1 2024"/>
    <x v="1"/>
    <x v="2"/>
  </r>
  <r>
    <x v="26"/>
    <x v="6"/>
    <x v="29"/>
    <x v="4"/>
    <n v="2"/>
    <d v="2024-04-30T00:00:00"/>
    <s v="KOS/01"/>
    <n v="1885"/>
    <n v="1885"/>
    <m/>
    <s v="Q1 2024"/>
    <x v="1"/>
    <x v="2"/>
  </r>
  <r>
    <x v="26"/>
    <x v="6"/>
    <x v="25"/>
    <x v="29"/>
    <s v="A02"/>
    <d v="2024-04-02T00:00:00"/>
    <s v="SPL2425KO003"/>
    <n v="25417"/>
    <n v="25417"/>
    <m/>
    <s v="Q1 2024"/>
    <x v="1"/>
    <x v="2"/>
  </r>
  <r>
    <x v="26"/>
    <x v="6"/>
    <x v="27"/>
    <x v="29"/>
    <s v="A02"/>
    <d v="2024-04-01T00:00:00"/>
    <s v="24-25/002"/>
    <n v="15000"/>
    <n v="15000"/>
    <m/>
    <s v="Q1 2024"/>
    <x v="1"/>
    <x v="2"/>
  </r>
  <r>
    <x v="26"/>
    <x v="6"/>
    <x v="4"/>
    <x v="5"/>
    <n v="2"/>
    <d v="2024-04-10T00:00:00"/>
    <s v="STT/24-25/024"/>
    <n v="4310.6000000000004"/>
    <n v="8734.36"/>
    <m/>
    <s v="Q1 2024"/>
    <x v="1"/>
    <x v="2"/>
  </r>
  <r>
    <x v="26"/>
    <x v="6"/>
    <x v="5"/>
    <x v="7"/>
    <n v="2"/>
    <d v="2024-04-30T00:00:00"/>
    <n v="1679"/>
    <n v="21105"/>
    <n v="21105"/>
    <m/>
    <s v="Q1 2024"/>
    <x v="1"/>
    <x v="2"/>
  </r>
  <r>
    <x v="26"/>
    <x v="6"/>
    <x v="29"/>
    <x v="5"/>
    <n v="2"/>
    <d v="2024-04-27T00:00:00"/>
    <s v="194/24-25"/>
    <n v="8000"/>
    <n v="13440"/>
    <m/>
    <s v="Q1 2024"/>
    <x v="1"/>
    <x v="2"/>
  </r>
  <r>
    <x v="26"/>
    <x v="7"/>
    <x v="0"/>
    <x v="0"/>
    <n v="0"/>
    <d v="2024-04-30T00:00:00"/>
    <s v="KRL/24-25/15"/>
    <n v="2954"/>
    <n v="2954"/>
    <m/>
    <s v="Q1 2024"/>
    <x v="1"/>
    <x v="2"/>
  </r>
  <r>
    <x v="26"/>
    <x v="7"/>
    <x v="10"/>
    <x v="1"/>
    <n v="0"/>
    <d v="2024-04-11T00:00:00"/>
    <s v="PSPLJ/217/24-25"/>
    <n v="240"/>
    <n v="240"/>
    <s v="Digital Certificate Printing"/>
    <s v="Q1 2024"/>
    <x v="1"/>
    <x v="2"/>
  </r>
  <r>
    <x v="26"/>
    <x v="7"/>
    <x v="29"/>
    <x v="4"/>
    <n v="0"/>
    <d v="2024-04-30T00:00:00"/>
    <n v="301"/>
    <n v="35805"/>
    <n v="35805"/>
    <m/>
    <s v="Q1 2024"/>
    <x v="1"/>
    <x v="2"/>
  </r>
  <r>
    <x v="26"/>
    <x v="7"/>
    <x v="29"/>
    <x v="4"/>
    <n v="0"/>
    <d v="2024-04-30T00:00:00"/>
    <s v="KR/01"/>
    <n v="5020"/>
    <n v="5020"/>
    <m/>
    <s v="Q1 2024"/>
    <x v="1"/>
    <x v="2"/>
  </r>
  <r>
    <x v="26"/>
    <x v="8"/>
    <x v="8"/>
    <x v="10"/>
    <n v="0"/>
    <d v="2024-04-30T00:00:00"/>
    <s v="GSF/24-25/21"/>
    <n v="42017.55"/>
    <n v="42017.55"/>
    <m/>
    <s v="Q1 2024"/>
    <x v="1"/>
    <x v="2"/>
  </r>
  <r>
    <x v="26"/>
    <x v="8"/>
    <x v="29"/>
    <x v="29"/>
    <n v="0"/>
    <d v="2024-04-22T00:00:00"/>
    <s v="KFT/ICE/24/66"/>
    <n v="6457.72"/>
    <n v="6457.72"/>
    <m/>
    <s v="Q1 2024"/>
    <x v="1"/>
    <x v="2"/>
  </r>
  <r>
    <x v="26"/>
    <x v="8"/>
    <x v="29"/>
    <x v="29"/>
    <n v="0"/>
    <d v="2024-04-22T00:00:00"/>
    <s v="KFT/ICE/24/67"/>
    <n v="4021.65"/>
    <n v="4021.65"/>
    <m/>
    <s v="Q1 2024"/>
    <x v="1"/>
    <x v="2"/>
  </r>
  <r>
    <x v="26"/>
    <x v="8"/>
    <x v="0"/>
    <x v="29"/>
    <s v="A02"/>
    <d v="2024-04-06T00:00:00"/>
    <s v="KFT/ICE/24/10"/>
    <n v="6196.5"/>
    <n v="6196.5"/>
    <s v="Cafeteria Icecream Ordred"/>
    <s v="Q1 2024"/>
    <x v="1"/>
    <x v="2"/>
  </r>
  <r>
    <x v="26"/>
    <x v="8"/>
    <x v="0"/>
    <x v="29"/>
    <s v="A02"/>
    <d v="2024-04-06T00:00:00"/>
    <s v="KFT/ICE/24/11"/>
    <n v="3256.2"/>
    <n v="3256.2"/>
    <s v="Excutive Area Icecream Ordred"/>
    <s v="Q1 2024"/>
    <x v="1"/>
    <x v="2"/>
  </r>
  <r>
    <x v="26"/>
    <x v="8"/>
    <x v="10"/>
    <x v="1"/>
    <n v="0"/>
    <d v="2024-04-10T00:00:00"/>
    <s v="PSPLJ/170/24-25"/>
    <n v="375"/>
    <n v="375"/>
    <s v="A4 Size Certificate Printing"/>
    <s v="Q1 2024"/>
    <x v="1"/>
    <x v="2"/>
  </r>
  <r>
    <x v="26"/>
    <x v="8"/>
    <x v="29"/>
    <x v="4"/>
    <n v="0"/>
    <d v="2024-04-30T00:00:00"/>
    <n v="304"/>
    <n v="7670"/>
    <n v="7670"/>
    <m/>
    <s v="Q1 2024"/>
    <x v="1"/>
    <x v="2"/>
  </r>
  <r>
    <x v="26"/>
    <x v="8"/>
    <x v="29"/>
    <x v="4"/>
    <n v="0"/>
    <d v="2024-04-30T00:00:00"/>
    <s v="KRLLP/01"/>
    <n v="10590"/>
    <n v="10590"/>
    <m/>
    <s v="Q1 2024"/>
    <x v="1"/>
    <x v="2"/>
  </r>
  <r>
    <x v="26"/>
    <x v="18"/>
    <x v="29"/>
    <x v="29"/>
    <n v="0"/>
    <d v="2024-04-26T00:00:00"/>
    <s v="Office Cab Innova -05"/>
    <n v="4160"/>
    <n v="4160"/>
    <m/>
    <s v="Q1 2024"/>
    <x v="1"/>
    <x v="2"/>
  </r>
  <r>
    <x v="26"/>
    <x v="19"/>
    <x v="29"/>
    <x v="12"/>
    <n v="401"/>
    <d v="2024-05-17T00:00:00"/>
    <s v="000002439000571'"/>
    <n v="51130"/>
    <n v="51130"/>
    <m/>
    <s v="Q1 2024"/>
    <x v="1"/>
    <x v="2"/>
  </r>
  <r>
    <x v="26"/>
    <x v="19"/>
    <x v="29"/>
    <x v="12"/>
    <n v="501"/>
    <d v="2024-05-17T00:00:00"/>
    <s v="000002439000570'"/>
    <n v="51110"/>
    <n v="51110"/>
    <m/>
    <s v="Q1 2024"/>
    <x v="1"/>
    <x v="2"/>
  </r>
  <r>
    <x v="26"/>
    <x v="19"/>
    <x v="29"/>
    <x v="12"/>
    <n v="1301"/>
    <d v="2024-05-17T00:00:00"/>
    <s v="000002439000572'"/>
    <n v="52230"/>
    <n v="52230"/>
    <m/>
    <s v="Q1 2024"/>
    <x v="1"/>
    <x v="2"/>
  </r>
  <r>
    <x v="26"/>
    <x v="19"/>
    <x v="2"/>
    <x v="3"/>
    <n v="0"/>
    <d v="2024-04-30T00:00:00"/>
    <s v="KCEMLLP-01"/>
    <n v="510"/>
    <n v="510"/>
    <m/>
    <s v="Q1 2024"/>
    <x v="1"/>
    <x v="2"/>
  </r>
  <r>
    <x v="26"/>
    <x v="14"/>
    <x v="29"/>
    <x v="29"/>
    <n v="0"/>
    <d v="2024-04-04T00:00:00"/>
    <s v="Office Cab Innova -02"/>
    <n v="4930"/>
    <n v="4930"/>
    <m/>
    <s v="Q1 2024"/>
    <x v="1"/>
    <x v="2"/>
  </r>
  <r>
    <x v="26"/>
    <x v="14"/>
    <x v="29"/>
    <x v="29"/>
    <n v="0"/>
    <d v="2024-04-30T00:00:00"/>
    <s v="Office Cab Innova -06"/>
    <n v="3900"/>
    <n v="3900"/>
    <m/>
    <s v="Q1 2024"/>
    <x v="1"/>
    <x v="2"/>
  </r>
  <r>
    <x v="26"/>
    <x v="14"/>
    <x v="2"/>
    <x v="3"/>
    <n v="0"/>
    <d v="2024-04-30T00:00:00"/>
    <s v="KCOBPL-01"/>
    <n v="9090"/>
    <n v="9090"/>
    <m/>
    <s v="Q1 2024"/>
    <x v="1"/>
    <x v="2"/>
  </r>
  <r>
    <x v="26"/>
    <x v="13"/>
    <x v="1"/>
    <x v="1"/>
    <n v="0"/>
    <d v="2024-04-25T00:00:00"/>
    <s v="MS/0043/24-25"/>
    <n v="394.5"/>
    <n v="394.5"/>
    <m/>
    <s v="Q1 2024"/>
    <x v="1"/>
    <x v="2"/>
  </r>
  <r>
    <x v="26"/>
    <x v="13"/>
    <x v="2"/>
    <x v="3"/>
    <n v="0"/>
    <d v="2024-04-30T00:00:00"/>
    <s v="NLHPL-01"/>
    <n v="1060"/>
    <n v="1060"/>
    <m/>
    <s v="Q1 2024"/>
    <x v="1"/>
    <x v="2"/>
  </r>
  <r>
    <x v="26"/>
    <x v="13"/>
    <x v="29"/>
    <x v="4"/>
    <n v="0"/>
    <d v="2024-04-30T00:00:00"/>
    <n v="315"/>
    <n v="1560"/>
    <n v="1560"/>
    <m/>
    <s v="Q1 2024"/>
    <x v="1"/>
    <x v="2"/>
  </r>
  <r>
    <x v="26"/>
    <x v="9"/>
    <x v="7"/>
    <x v="9"/>
    <n v="613"/>
    <d v="2024-04-27T00:00:00"/>
    <s v="BM2527I001571050"/>
    <n v="1176.46"/>
    <n v="1176.46"/>
    <m/>
    <s v="Q1 2024"/>
    <x v="1"/>
    <x v="2"/>
  </r>
  <r>
    <x v="26"/>
    <x v="9"/>
    <x v="29"/>
    <x v="19"/>
    <n v="613"/>
    <d v="2024-04-01T00:00:00"/>
    <s v="4/24-25/1"/>
    <n v="68825"/>
    <n v="68825"/>
    <m/>
    <s v="Q1 2024"/>
    <x v="1"/>
    <x v="2"/>
  </r>
  <r>
    <x v="26"/>
    <x v="9"/>
    <x v="29"/>
    <x v="14"/>
    <n v="613"/>
    <d v="2024-04-27T00:00:00"/>
    <s v="D/F/APR/24/01"/>
    <n v="3050"/>
    <n v="3050"/>
    <m/>
    <s v="Q1 2024"/>
    <x v="1"/>
    <x v="2"/>
  </r>
  <r>
    <x v="26"/>
    <x v="9"/>
    <x v="8"/>
    <x v="10"/>
    <n v="613"/>
    <d v="2024-04-30T00:00:00"/>
    <s v="GSF/24-25/24"/>
    <n v="39725.69"/>
    <n v="39725.69"/>
    <m/>
    <s v="Q1 2024"/>
    <x v="1"/>
    <x v="2"/>
  </r>
  <r>
    <x v="26"/>
    <x v="9"/>
    <x v="0"/>
    <x v="0"/>
    <n v="613"/>
    <d v="2024-04-30T00:00:00"/>
    <s v="KRL/24-25/6"/>
    <n v="18715"/>
    <n v="18715"/>
    <m/>
    <s v="Q1 2024"/>
    <x v="1"/>
    <x v="2"/>
  </r>
  <r>
    <x v="26"/>
    <x v="9"/>
    <x v="9"/>
    <x v="11"/>
    <n v="613"/>
    <d v="2024-04-30T00:00:00"/>
    <s v="MFMS/0026/24-25"/>
    <n v="59811.63"/>
    <n v="59811.63"/>
    <m/>
    <s v="Q1 2024"/>
    <x v="1"/>
    <x v="2"/>
  </r>
  <r>
    <x v="26"/>
    <x v="9"/>
    <x v="29"/>
    <x v="29"/>
    <n v="613"/>
    <d v="2024-04-06T00:00:00"/>
    <s v="Office Cab Innova -03"/>
    <n v="4300"/>
    <n v="4300"/>
    <m/>
    <s v="Q1 2024"/>
    <x v="1"/>
    <x v="2"/>
  </r>
  <r>
    <x v="26"/>
    <x v="9"/>
    <x v="29"/>
    <x v="10"/>
    <n v="613"/>
    <d v="2024-04-30T00:00:00"/>
    <s v="OOPL/2024-25/35"/>
    <n v="75361.17"/>
    <n v="75361.17"/>
    <m/>
    <s v="Q1 2024"/>
    <x v="1"/>
    <x v="2"/>
  </r>
  <r>
    <x v="26"/>
    <x v="9"/>
    <x v="2"/>
    <x v="3"/>
    <n v="0"/>
    <d v="2024-04-30T00:00:00"/>
    <s v="ODM DIGITAL-01"/>
    <n v="900"/>
    <n v="900"/>
    <m/>
    <s v="Q1 2024"/>
    <x v="1"/>
    <x v="2"/>
  </r>
  <r>
    <x v="26"/>
    <x v="9"/>
    <x v="11"/>
    <x v="16"/>
    <n v="613"/>
    <d v="2024-04-02T00:00:00"/>
    <s v="WTCB/2024000129"/>
    <n v="17351.25"/>
    <n v="17351.25"/>
    <m/>
    <s v="Q1 2024"/>
    <x v="1"/>
    <x v="2"/>
  </r>
  <r>
    <x v="26"/>
    <x v="9"/>
    <x v="11"/>
    <x v="16"/>
    <n v="614"/>
    <d v="2024-04-02T00:00:00"/>
    <s v="WTCB/2024000130"/>
    <n v="17333.75"/>
    <n v="17333.75"/>
    <m/>
    <s v="Q1 2024"/>
    <x v="1"/>
    <x v="2"/>
  </r>
  <r>
    <x v="26"/>
    <x v="9"/>
    <x v="11"/>
    <x v="12"/>
    <n v="613"/>
    <d v="2024-04-19T00:00:00"/>
    <s v="WTCB/2024000965"/>
    <n v="51578.47"/>
    <n v="51578.47"/>
    <m/>
    <s v="Q1 2024"/>
    <x v="1"/>
    <x v="2"/>
  </r>
  <r>
    <x v="26"/>
    <x v="9"/>
    <x v="11"/>
    <x v="12"/>
    <n v="614"/>
    <d v="2024-04-19T00:00:00"/>
    <s v="WTCB/2024000966"/>
    <n v="55495.02"/>
    <n v="55495.02"/>
    <m/>
    <s v="Q1 2024"/>
    <x v="1"/>
    <x v="2"/>
  </r>
  <r>
    <x v="26"/>
    <x v="9"/>
    <x v="11"/>
    <x v="13"/>
    <n v="613"/>
    <d v="2024-04-18T00:00:00"/>
    <s v="WTCB/2024000821"/>
    <n v="21420.54"/>
    <n v="21420.54"/>
    <m/>
    <s v="Q1 2024"/>
    <x v="1"/>
    <x v="2"/>
  </r>
  <r>
    <x v="26"/>
    <x v="9"/>
    <x v="11"/>
    <x v="13"/>
    <n v="614"/>
    <d v="2024-04-18T00:00:00"/>
    <s v="WTCB/2024000822"/>
    <n v="25276.47"/>
    <n v="25276.47"/>
    <m/>
    <s v="Q1 2024"/>
    <x v="1"/>
    <x v="2"/>
  </r>
  <r>
    <x v="26"/>
    <x v="9"/>
    <x v="29"/>
    <x v="19"/>
    <n v="613"/>
    <d v="2024-04-01T00:00:00"/>
    <s v="P2425/124803"/>
    <n v="68832"/>
    <n v="68832"/>
    <m/>
    <s v="Q1 2024"/>
    <x v="1"/>
    <x v="2"/>
  </r>
  <r>
    <x v="26"/>
    <x v="9"/>
    <x v="29"/>
    <x v="4"/>
    <n v="613"/>
    <d v="2024-04-30T00:00:00"/>
    <n v="303"/>
    <n v="28685"/>
    <n v="28685"/>
    <m/>
    <s v="Q1 2024"/>
    <x v="1"/>
    <x v="2"/>
  </r>
  <r>
    <x v="26"/>
    <x v="9"/>
    <x v="29"/>
    <x v="19"/>
    <n v="614"/>
    <d v="2024-04-01T00:00:00"/>
    <s v="D-2024-25-01"/>
    <n v="137596"/>
    <n v="137596"/>
    <m/>
    <s v="Q1 2024"/>
    <x v="1"/>
    <x v="2"/>
  </r>
  <r>
    <x v="26"/>
    <x v="9"/>
    <x v="29"/>
    <x v="4"/>
    <n v="613"/>
    <d v="2024-04-30T00:00:00"/>
    <s v="OD/01"/>
    <n v="21980"/>
    <n v="21980"/>
    <m/>
    <s v="Q1 2024"/>
    <x v="1"/>
    <x v="2"/>
  </r>
  <r>
    <x v="26"/>
    <x v="9"/>
    <x v="4"/>
    <x v="20"/>
    <n v="613"/>
    <d v="2024-04-22T00:00:00"/>
    <s v="STT/24-25/045"/>
    <n v="2700"/>
    <n v="2700"/>
    <m/>
    <s v="Q1 2024"/>
    <x v="1"/>
    <x v="2"/>
  </r>
  <r>
    <x v="26"/>
    <x v="9"/>
    <x v="4"/>
    <x v="5"/>
    <n v="613"/>
    <d v="2024-04-22T00:00:00"/>
    <s v="STT/24-25/044"/>
    <n v="15352"/>
    <n v="21602.48"/>
    <m/>
    <s v="Q1 2024"/>
    <x v="1"/>
    <x v="2"/>
  </r>
  <r>
    <x v="26"/>
    <x v="9"/>
    <x v="5"/>
    <x v="7"/>
    <n v="613"/>
    <d v="2024-04-30T00:00:00"/>
    <n v="1682"/>
    <n v="4445"/>
    <n v="4445"/>
    <m/>
    <s v="Q1 2024"/>
    <x v="1"/>
    <x v="2"/>
  </r>
  <r>
    <x v="26"/>
    <x v="10"/>
    <x v="7"/>
    <x v="9"/>
    <n v="312"/>
    <d v="2024-05-03T00:00:00"/>
    <s v="BM2527I001897465"/>
    <n v="69560.87"/>
    <n v="69560.87"/>
    <m/>
    <s v="Q1 2024"/>
    <x v="1"/>
    <x v="2"/>
  </r>
  <r>
    <x v="26"/>
    <x v="10"/>
    <x v="29"/>
    <x v="19"/>
    <n v="313"/>
    <d v="2024-04-01T00:00:00"/>
    <s v="01/2024-2025"/>
    <n v="521192"/>
    <n v="521192"/>
    <m/>
    <s v="Q1 2024"/>
    <x v="1"/>
    <x v="2"/>
  </r>
  <r>
    <x v="26"/>
    <x v="10"/>
    <x v="29"/>
    <x v="16"/>
    <n v="313"/>
    <d v="2024-04-08T00:00:00"/>
    <s v="01 CAM/2024-25"/>
    <n v="44117"/>
    <n v="44117"/>
    <m/>
    <s v="Q1 2024"/>
    <x v="1"/>
    <x v="2"/>
  </r>
  <r>
    <x v="26"/>
    <x v="10"/>
    <x v="29"/>
    <x v="29"/>
    <n v="312"/>
    <d v="2024-04-04T00:00:00"/>
    <s v="2024/NV/26"/>
    <n v="62385.16"/>
    <n v="62385.16"/>
    <m/>
    <s v="Q1 2024"/>
    <x v="1"/>
    <x v="2"/>
  </r>
  <r>
    <x v="26"/>
    <x v="10"/>
    <x v="29"/>
    <x v="29"/>
    <n v="312"/>
    <d v="2024-04-05T00:00:00"/>
    <s v="2024/NV/26A"/>
    <n v="23700"/>
    <n v="23700"/>
    <m/>
    <s v="Q1 2024"/>
    <x v="1"/>
    <x v="2"/>
  </r>
  <r>
    <x v="26"/>
    <x v="10"/>
    <x v="29"/>
    <x v="29"/>
    <n v="312"/>
    <d v="2024-04-05T00:00:00"/>
    <s v="2024/CP/110"/>
    <n v="785.59"/>
    <n v="785.59"/>
    <m/>
    <s v="Q1 2024"/>
    <x v="1"/>
    <x v="2"/>
  </r>
  <r>
    <x v="26"/>
    <x v="10"/>
    <x v="29"/>
    <x v="29"/>
    <n v="312"/>
    <d v="2024-04-16T00:00:00"/>
    <s v="2024/CP/109"/>
    <n v="1769.14"/>
    <n v="1769.14"/>
    <m/>
    <s v="Q1 2024"/>
    <x v="1"/>
    <x v="2"/>
  </r>
  <r>
    <x v="26"/>
    <x v="10"/>
    <x v="29"/>
    <x v="19"/>
    <n v="311"/>
    <d v="2024-04-01T00:00:00"/>
    <s v="IN2401000002"/>
    <n v="592183"/>
    <n v="592183"/>
    <m/>
    <s v="Q1 2024"/>
    <x v="1"/>
    <x v="2"/>
  </r>
  <r>
    <x v="26"/>
    <x v="10"/>
    <x v="29"/>
    <x v="19"/>
    <n v="312"/>
    <d v="2024-04-01T00:00:00"/>
    <s v="IN2401000003"/>
    <n v="383159"/>
    <n v="383159"/>
    <m/>
    <s v="Q1 2024"/>
    <x v="1"/>
    <x v="2"/>
  </r>
  <r>
    <x v="26"/>
    <x v="10"/>
    <x v="29"/>
    <x v="19"/>
    <n v="314"/>
    <d v="2024-04-08T00:00:00"/>
    <s v="Rent/24-25/01"/>
    <n v="152274"/>
    <n v="152274"/>
    <m/>
    <s v="Q1 2024"/>
    <x v="1"/>
    <x v="2"/>
  </r>
  <r>
    <x v="26"/>
    <x v="10"/>
    <x v="29"/>
    <x v="29"/>
    <n v="312"/>
    <d v="2024-04-24T00:00:00"/>
    <s v="712/2425/1000811"/>
    <n v="141094"/>
    <n v="141094"/>
    <m/>
    <s v="Q1 2024"/>
    <x v="1"/>
    <x v="2"/>
  </r>
  <r>
    <x v="26"/>
    <x v="10"/>
    <x v="29"/>
    <x v="19"/>
    <n v="315"/>
    <d v="2024-04-01T00:00:00"/>
    <s v="PVP-Rental -13"/>
    <n v="162606"/>
    <n v="162606"/>
    <m/>
    <s v="Q1 2024"/>
    <x v="1"/>
    <x v="2"/>
  </r>
  <r>
    <x v="26"/>
    <x v="10"/>
    <x v="8"/>
    <x v="10"/>
    <n v="312"/>
    <d v="2024-04-30T00:00:00"/>
    <s v="GSF-24-25-27"/>
    <n v="184877.23"/>
    <n v="184877.23"/>
    <m/>
    <s v="Q1 2024"/>
    <x v="1"/>
    <x v="2"/>
  </r>
  <r>
    <x v="26"/>
    <x v="10"/>
    <x v="29"/>
    <x v="19"/>
    <n v="310"/>
    <d v="2024-04-01T00:00:00"/>
    <s v="GK-Rental-1"/>
    <n v="72563"/>
    <n v="72563"/>
    <m/>
    <s v="Q1 2024"/>
    <x v="1"/>
    <x v="2"/>
  </r>
  <r>
    <x v="26"/>
    <x v="10"/>
    <x v="29"/>
    <x v="16"/>
    <n v="310"/>
    <d v="2024-04-01T00:00:00"/>
    <s v="GK-CAM-1"/>
    <n v="17308"/>
    <n v="17308"/>
    <m/>
    <s v="Q1 2024"/>
    <x v="1"/>
    <x v="2"/>
  </r>
  <r>
    <x v="26"/>
    <x v="10"/>
    <x v="29"/>
    <x v="19"/>
    <n v="310"/>
    <d v="2024-04-01T00:00:00"/>
    <s v="HK-Rental-1"/>
    <n v="72563"/>
    <n v="72563"/>
    <m/>
    <s v="Q1 2024"/>
    <x v="1"/>
    <x v="2"/>
  </r>
  <r>
    <x v="26"/>
    <x v="10"/>
    <x v="29"/>
    <x v="14"/>
    <n v="312"/>
    <d v="2024-04-03T00:00:00"/>
    <s v="J3668"/>
    <n v="6123.75"/>
    <n v="6123.75"/>
    <m/>
    <s v="Q1 2024"/>
    <x v="1"/>
    <x v="2"/>
  </r>
  <r>
    <x v="26"/>
    <x v="10"/>
    <x v="29"/>
    <x v="14"/>
    <n v="312"/>
    <d v="2024-04-22T00:00:00"/>
    <s v="JC195"/>
    <n v="4007.18"/>
    <n v="4007.18"/>
    <m/>
    <s v="Q1 2024"/>
    <x v="1"/>
    <x v="2"/>
  </r>
  <r>
    <x v="26"/>
    <x v="10"/>
    <x v="29"/>
    <x v="14"/>
    <n v="312"/>
    <d v="2024-04-29T00:00:00"/>
    <s v="JC268"/>
    <n v="817.5"/>
    <n v="817.5"/>
    <m/>
    <s v="Q1 2024"/>
    <x v="1"/>
    <x v="2"/>
  </r>
  <r>
    <x v="26"/>
    <x v="10"/>
    <x v="0"/>
    <x v="0"/>
    <n v="312"/>
    <d v="2024-04-30T00:00:00"/>
    <s v="KRL/24-25-8"/>
    <n v="389120"/>
    <n v="389120"/>
    <m/>
    <s v="Q1 2024"/>
    <x v="1"/>
    <x v="2"/>
  </r>
  <r>
    <x v="26"/>
    <x v="10"/>
    <x v="0"/>
    <x v="0"/>
    <n v="312"/>
    <d v="2024-04-30T00:00:00"/>
    <s v="KRL/24-25-16"/>
    <n v="7596"/>
    <n v="7596"/>
    <m/>
    <s v="Q1 2024"/>
    <x v="1"/>
    <x v="2"/>
  </r>
  <r>
    <x v="26"/>
    <x v="10"/>
    <x v="1"/>
    <x v="1"/>
    <n v="312"/>
    <d v="2024-04-25T00:00:00"/>
    <s v="MS/0039/24-25"/>
    <n v="15797.5"/>
    <n v="15728.1"/>
    <m/>
    <s v="Q1 2024"/>
    <x v="1"/>
    <x v="2"/>
  </r>
  <r>
    <x v="26"/>
    <x v="10"/>
    <x v="1"/>
    <x v="1"/>
    <n v="312"/>
    <d v="2024-04-25T00:00:00"/>
    <s v="MS/0040/24-25"/>
    <n v="1295"/>
    <n v="1295"/>
    <m/>
    <s v="Q1 2024"/>
    <x v="1"/>
    <x v="2"/>
  </r>
  <r>
    <x v="26"/>
    <x v="10"/>
    <x v="1"/>
    <x v="2"/>
    <n v="312"/>
    <d v="2024-04-25T00:00:00"/>
    <s v="MS/0038/24-25"/>
    <n v="54006"/>
    <n v="54006"/>
    <m/>
    <s v="Q1 2024"/>
    <x v="1"/>
    <x v="2"/>
  </r>
  <r>
    <x v="26"/>
    <x v="10"/>
    <x v="9"/>
    <x v="11"/>
    <n v="312"/>
    <d v="2024-04-30T00:00:00"/>
    <s v="MFMS/0023/24-25"/>
    <n v="264949.78000000003"/>
    <n v="264949.78000000003"/>
    <m/>
    <s v="Q1 2024"/>
    <x v="1"/>
    <x v="2"/>
  </r>
  <r>
    <x v="26"/>
    <x v="10"/>
    <x v="29"/>
    <x v="19"/>
    <n v="316"/>
    <d v="2024-04-01T00:00:00"/>
    <s v="202/2024-25"/>
    <n v="81221"/>
    <n v="81221"/>
    <m/>
    <s v="Q1 2024"/>
    <x v="1"/>
    <x v="2"/>
  </r>
  <r>
    <x v="26"/>
    <x v="10"/>
    <x v="29"/>
    <x v="29"/>
    <n v="0"/>
    <d v="2024-04-01T00:00:00"/>
    <s v="EWF/01/2024-25"/>
    <n v="65000"/>
    <n v="65000"/>
    <m/>
    <s v="Q1 2024"/>
    <x v="1"/>
    <x v="2"/>
  </r>
  <r>
    <x v="26"/>
    <x v="10"/>
    <x v="29"/>
    <x v="19"/>
    <n v="316"/>
    <d v="2024-04-02T00:00:00"/>
    <s v="007/2024-25"/>
    <n v="81221"/>
    <n v="81221"/>
    <m/>
    <s v="Q1 2024"/>
    <x v="1"/>
    <x v="2"/>
  </r>
  <r>
    <x v="26"/>
    <x v="10"/>
    <x v="29"/>
    <x v="26"/>
    <n v="0"/>
    <d v="2024-04-30T00:00:00"/>
    <s v="000002423120033'"/>
    <n v="31810"/>
    <n v="31810"/>
    <m/>
    <s v="Q1 2024"/>
    <x v="1"/>
    <x v="2"/>
  </r>
  <r>
    <x v="26"/>
    <x v="10"/>
    <x v="21"/>
    <x v="15"/>
    <n v="312"/>
    <d v="2024-04-04T00:00:00"/>
    <n v="4250029024"/>
    <n v="28659"/>
    <n v="28659"/>
    <m/>
    <s v="Q1 2024"/>
    <x v="1"/>
    <x v="2"/>
  </r>
  <r>
    <x v="26"/>
    <x v="10"/>
    <x v="29"/>
    <x v="10"/>
    <n v="312"/>
    <d v="2024-04-30T00:00:00"/>
    <s v="OOPL/2024-25/36"/>
    <n v="298489.34000000003"/>
    <n v="298489.34000000003"/>
    <m/>
    <s v="Q1 2024"/>
    <x v="1"/>
    <x v="2"/>
  </r>
  <r>
    <x v="26"/>
    <x v="10"/>
    <x v="2"/>
    <x v="3"/>
    <n v="312"/>
    <d v="2024-04-30T00:00:00"/>
    <s v="ONDIRECT -01"/>
    <n v="68864"/>
    <n v="68864"/>
    <m/>
    <s v="Q1 2024"/>
    <x v="1"/>
    <x v="2"/>
  </r>
  <r>
    <x v="26"/>
    <x v="10"/>
    <x v="10"/>
    <x v="1"/>
    <n v="312"/>
    <d v="2024-04-10T00:00:00"/>
    <s v="PSPLJ/193/24-25"/>
    <n v="6000"/>
    <n v="6000"/>
    <m/>
    <s v="Q1 2024"/>
    <x v="1"/>
    <x v="2"/>
  </r>
  <r>
    <x v="26"/>
    <x v="10"/>
    <x v="10"/>
    <x v="1"/>
    <n v="312"/>
    <d v="2024-04-11T00:00:00"/>
    <s v="PSPLJ/194/24-25"/>
    <n v="3770"/>
    <n v="3770"/>
    <m/>
    <s v="Q1 2024"/>
    <x v="1"/>
    <x v="2"/>
  </r>
  <r>
    <x v="26"/>
    <x v="10"/>
    <x v="10"/>
    <x v="1"/>
    <n v="312"/>
    <d v="2024-04-12T00:00:00"/>
    <s v="PSPLJ/218/24-25"/>
    <n v="1420"/>
    <n v="1420"/>
    <m/>
    <s v="Q1 2024"/>
    <x v="1"/>
    <x v="2"/>
  </r>
  <r>
    <x v="26"/>
    <x v="10"/>
    <x v="10"/>
    <x v="1"/>
    <n v="312"/>
    <d v="2024-04-04T00:00:00"/>
    <s v="PSPLJ/234/24-25"/>
    <n v="2570"/>
    <n v="2570"/>
    <m/>
    <s v="Q1 2024"/>
    <x v="1"/>
    <x v="2"/>
  </r>
  <r>
    <x v="26"/>
    <x v="10"/>
    <x v="10"/>
    <x v="1"/>
    <n v="312"/>
    <d v="2024-04-16T00:00:00"/>
    <s v="PSPLJ/289/24-25"/>
    <n v="1500"/>
    <n v="1500"/>
    <m/>
    <s v="Q1 2024"/>
    <x v="1"/>
    <x v="2"/>
  </r>
  <r>
    <x v="26"/>
    <x v="10"/>
    <x v="10"/>
    <x v="1"/>
    <n v="312"/>
    <d v="2024-04-23T00:00:00"/>
    <s v="PSPLJ/436/24-25"/>
    <n v="210"/>
    <n v="210"/>
    <m/>
    <s v="Q1 2024"/>
    <x v="1"/>
    <x v="2"/>
  </r>
  <r>
    <x v="26"/>
    <x v="10"/>
    <x v="11"/>
    <x v="16"/>
    <n v="311"/>
    <d v="2024-04-02T00:00:00"/>
    <s v="WTCB/2024000067"/>
    <n v="48868.75"/>
    <n v="48868.75"/>
    <m/>
    <s v="Q1 2024"/>
    <x v="1"/>
    <x v="2"/>
  </r>
  <r>
    <x v="26"/>
    <x v="10"/>
    <x v="11"/>
    <x v="16"/>
    <n v="312"/>
    <d v="2024-04-02T00:00:00"/>
    <s v="WTCB/2024000068"/>
    <n v="31622.5"/>
    <n v="31622.5"/>
    <m/>
    <s v="Q1 2024"/>
    <x v="1"/>
    <x v="2"/>
  </r>
  <r>
    <x v="26"/>
    <x v="10"/>
    <x v="11"/>
    <x v="16"/>
    <n v="314"/>
    <d v="2024-04-02T00:00:00"/>
    <s v="WTCB/2024000070"/>
    <n v="16248.75"/>
    <n v="16248.75"/>
    <m/>
    <s v="Q1 2024"/>
    <x v="1"/>
    <x v="2"/>
  </r>
  <r>
    <x v="26"/>
    <x v="10"/>
    <x v="11"/>
    <x v="16"/>
    <n v="315"/>
    <d v="2024-04-02T00:00:00"/>
    <s v="WTCB/2024000071"/>
    <n v="17351.25"/>
    <n v="17351.25"/>
    <m/>
    <s v="Q1 2024"/>
    <x v="1"/>
    <x v="2"/>
  </r>
  <r>
    <x v="26"/>
    <x v="10"/>
    <x v="11"/>
    <x v="16"/>
    <n v="316"/>
    <d v="2024-04-10T00:00:00"/>
    <s v="WTCB/2024000072"/>
    <n v="17333.75"/>
    <n v="17333.75"/>
    <m/>
    <s v="Q1 2024"/>
    <x v="1"/>
    <x v="2"/>
  </r>
  <r>
    <x v="26"/>
    <x v="10"/>
    <x v="11"/>
    <x v="12"/>
    <n v="309"/>
    <d v="2024-04-19T00:00:00"/>
    <s v="WTCB/2024000918"/>
    <n v="106701.43"/>
    <n v="106701.43"/>
    <m/>
    <s v="Q1 2024"/>
    <x v="1"/>
    <x v="2"/>
  </r>
  <r>
    <x v="26"/>
    <x v="10"/>
    <x v="11"/>
    <x v="12"/>
    <n v="311"/>
    <d v="2024-04-19T00:00:00"/>
    <s v="WTCB/2024000919"/>
    <n v="107387.88"/>
    <n v="107387.88"/>
    <m/>
    <s v="Q1 2024"/>
    <x v="1"/>
    <x v="2"/>
  </r>
  <r>
    <x v="26"/>
    <x v="10"/>
    <x v="11"/>
    <x v="12"/>
    <n v="312"/>
    <d v="2024-04-19T00:00:00"/>
    <s v="WTCB/2024000920"/>
    <n v="110947.88"/>
    <n v="110947.88"/>
    <m/>
    <s v="Q1 2024"/>
    <x v="1"/>
    <x v="2"/>
  </r>
  <r>
    <x v="26"/>
    <x v="10"/>
    <x v="11"/>
    <x v="12"/>
    <n v="313"/>
    <d v="2024-04-19T00:00:00"/>
    <s v="WTCB/2024000921"/>
    <n v="140063.63"/>
    <n v="140063.63"/>
    <m/>
    <s v="Q1 2024"/>
    <x v="1"/>
    <x v="2"/>
  </r>
  <r>
    <x v="26"/>
    <x v="10"/>
    <x v="11"/>
    <x v="12"/>
    <n v="314"/>
    <d v="2024-04-19T00:00:00"/>
    <s v="WTCB/2024000922"/>
    <n v="24612.6"/>
    <n v="24612.6"/>
    <m/>
    <s v="Q1 2024"/>
    <x v="1"/>
    <x v="2"/>
  </r>
  <r>
    <x v="26"/>
    <x v="10"/>
    <x v="11"/>
    <x v="12"/>
    <n v="315"/>
    <d v="2024-04-19T00:00:00"/>
    <s v="WTCB/2024000923"/>
    <n v="28565.113200000003"/>
    <n v="28565.113200000003"/>
    <m/>
    <s v="Q1 2024"/>
    <x v="1"/>
    <x v="2"/>
  </r>
  <r>
    <x v="26"/>
    <x v="10"/>
    <x v="11"/>
    <x v="12"/>
    <n v="316"/>
    <d v="2024-04-19T00:00:00"/>
    <s v="WTCB/2024000924"/>
    <n v="113.27160000000002"/>
    <n v="113.27160000000002"/>
    <m/>
    <s v="Q1 2024"/>
    <x v="1"/>
    <x v="2"/>
  </r>
  <r>
    <x v="26"/>
    <x v="10"/>
    <x v="11"/>
    <x v="13"/>
    <n v="309"/>
    <d v="2024-04-18T00:00:00"/>
    <s v="WTCB/2024000774"/>
    <n v="45503.49"/>
    <n v="45503.49"/>
    <m/>
    <s v="Q1 2024"/>
    <x v="1"/>
    <x v="2"/>
  </r>
  <r>
    <x v="26"/>
    <x v="10"/>
    <x v="11"/>
    <x v="13"/>
    <n v="311"/>
    <d v="2024-04-18T00:00:00"/>
    <s v="WTCB/2024000775"/>
    <n v="42997.22"/>
    <n v="42997.22"/>
    <m/>
    <s v="Q1 2024"/>
    <x v="1"/>
    <x v="2"/>
  </r>
  <r>
    <x v="26"/>
    <x v="10"/>
    <x v="11"/>
    <x v="13"/>
    <n v="312"/>
    <d v="2024-04-18T00:00:00"/>
    <s v="WTCB/2024000776"/>
    <n v="43450.61"/>
    <n v="43450.61"/>
    <m/>
    <s v="Q1 2024"/>
    <x v="1"/>
    <x v="2"/>
  </r>
  <r>
    <x v="26"/>
    <x v="10"/>
    <x v="11"/>
    <x v="13"/>
    <n v="313"/>
    <d v="2024-04-18T00:00:00"/>
    <s v="WTCB/2024000777"/>
    <n v="57053.11"/>
    <n v="57053.11"/>
    <m/>
    <s v="Q1 2024"/>
    <x v="1"/>
    <x v="2"/>
  </r>
  <r>
    <x v="26"/>
    <x v="10"/>
    <x v="11"/>
    <x v="13"/>
    <n v="314"/>
    <d v="2024-04-18T00:00:00"/>
    <s v="WTCB/2024000778"/>
    <n v="7883.9030000000002"/>
    <n v="7883.9030000000002"/>
    <m/>
    <s v="Q1 2024"/>
    <x v="1"/>
    <x v="2"/>
  </r>
  <r>
    <x v="26"/>
    <x v="10"/>
    <x v="11"/>
    <x v="13"/>
    <n v="315"/>
    <d v="2024-04-18T00:00:00"/>
    <s v="WTCB/2024000779"/>
    <n v="10985.2266"/>
    <n v="10985.2266"/>
    <m/>
    <s v="Q1 2024"/>
    <x v="1"/>
    <x v="2"/>
  </r>
  <r>
    <x v="26"/>
    <x v="10"/>
    <x v="11"/>
    <x v="13"/>
    <n v="316"/>
    <d v="2024-04-18T00:00:00"/>
    <s v="WTCB/2024000780"/>
    <n v="30.945100000000004"/>
    <n v="30.945100000000004"/>
    <m/>
    <s v="Q1 2024"/>
    <x v="1"/>
    <x v="2"/>
  </r>
  <r>
    <x v="26"/>
    <x v="10"/>
    <x v="29"/>
    <x v="22"/>
    <n v="309"/>
    <d v="2024-04-01T00:00:00"/>
    <s v="SBER/24-25/1"/>
    <n v="211120"/>
    <n v="211120"/>
    <m/>
    <s v="Q1 2024"/>
    <x v="1"/>
    <x v="2"/>
  </r>
  <r>
    <x v="26"/>
    <x v="10"/>
    <x v="29"/>
    <x v="4"/>
    <n v="312"/>
    <d v="2024-04-30T00:00:00"/>
    <n v="307"/>
    <n v="251640"/>
    <n v="251640"/>
    <m/>
    <s v="Q1 2024"/>
    <x v="1"/>
    <x v="2"/>
  </r>
  <r>
    <x v="26"/>
    <x v="10"/>
    <x v="29"/>
    <x v="4"/>
    <n v="312"/>
    <d v="2024-04-30T00:00:00"/>
    <s v="ODMS/01"/>
    <n v="552035"/>
    <n v="552035"/>
    <m/>
    <s v="Q1 2024"/>
    <x v="1"/>
    <x v="2"/>
  </r>
  <r>
    <x v="26"/>
    <x v="10"/>
    <x v="5"/>
    <x v="7"/>
    <n v="312"/>
    <d v="2024-04-30T00:00:00"/>
    <n v="1683"/>
    <n v="39515"/>
    <n v="39515"/>
    <m/>
    <s v="Q1 2024"/>
    <x v="1"/>
    <x v="2"/>
  </r>
  <r>
    <x v="26"/>
    <x v="10"/>
    <x v="29"/>
    <x v="1"/>
    <n v="312"/>
    <d v="2024-04-11T00:00:00"/>
    <s v="0049/2024-25"/>
    <n v="3200"/>
    <n v="3200"/>
    <m/>
    <s v="Q1 2024"/>
    <x v="1"/>
    <x v="2"/>
  </r>
  <r>
    <x v="26"/>
    <x v="10"/>
    <x v="29"/>
    <x v="27"/>
    <n v="0"/>
    <d v="2024-04-23T00:00:00"/>
    <n v="1316541"/>
    <n v="593"/>
    <n v="593"/>
    <m/>
    <s v="Q1 2024"/>
    <x v="1"/>
    <x v="2"/>
  </r>
  <r>
    <x v="26"/>
    <x v="10"/>
    <x v="29"/>
    <x v="5"/>
    <n v="312"/>
    <d v="2024-04-27T00:00:00"/>
    <s v="193/24-25"/>
    <n v="33600"/>
    <n v="41600"/>
    <m/>
    <s v="Q1 2024"/>
    <x v="1"/>
    <x v="2"/>
  </r>
  <r>
    <x v="26"/>
    <x v="10"/>
    <x v="29"/>
    <x v="29"/>
    <n v="312"/>
    <d v="2024-04-02T00:00:00"/>
    <s v="PNR-E-SIRT29"/>
    <n v="48047"/>
    <n v="48047"/>
    <m/>
    <s v="Q1 2024"/>
    <x v="1"/>
    <x v="2"/>
  </r>
  <r>
    <x v="26"/>
    <x v="10"/>
    <x v="29"/>
    <x v="29"/>
    <n v="312"/>
    <d v="2024-04-05T00:00:00"/>
    <s v="TCK-E-SIT2"/>
    <n v="116657"/>
    <n v="116657"/>
    <m/>
    <s v="Q1 2024"/>
    <x v="1"/>
    <x v="2"/>
  </r>
  <r>
    <x v="26"/>
    <x v="10"/>
    <x v="29"/>
    <x v="29"/>
    <n v="312"/>
    <d v="2024-04-06T00:00:00"/>
    <s v="PNR-E-SIDA 5"/>
    <n v="21186"/>
    <n v="21186"/>
    <m/>
    <s v="Q1 2024"/>
    <x v="1"/>
    <x v="2"/>
  </r>
  <r>
    <x v="26"/>
    <x v="11"/>
    <x v="29"/>
    <x v="29"/>
    <n v="719"/>
    <d v="2024-04-27T00:00:00"/>
    <s v="712/2425/1000921"/>
    <n v="20808"/>
    <n v="20808"/>
    <m/>
    <s v="Q1 2024"/>
    <x v="1"/>
    <x v="2"/>
  </r>
  <r>
    <x v="26"/>
    <x v="11"/>
    <x v="8"/>
    <x v="10"/>
    <n v="719"/>
    <d v="2024-04-30T00:00:00"/>
    <s v="GSF-24-25-23"/>
    <n v="40489.64"/>
    <n v="40489.64"/>
    <m/>
    <s v="Q1 2024"/>
    <x v="1"/>
    <x v="2"/>
  </r>
  <r>
    <x v="26"/>
    <x v="11"/>
    <x v="0"/>
    <x v="0"/>
    <n v="719"/>
    <d v="2024-04-30T00:00:00"/>
    <s v="KRL/24-25/4"/>
    <n v="8075"/>
    <n v="8075"/>
    <m/>
    <s v="Q1 2024"/>
    <x v="1"/>
    <x v="2"/>
  </r>
  <r>
    <x v="26"/>
    <x v="11"/>
    <x v="9"/>
    <x v="11"/>
    <n v="719"/>
    <d v="2024-04-30T00:00:00"/>
    <s v="MFMS/0025/24-25"/>
    <n v="38656.020000000004"/>
    <n v="38656.020000000004"/>
    <m/>
    <s v="Q1 2024"/>
    <x v="1"/>
    <x v="2"/>
  </r>
  <r>
    <x v="26"/>
    <x v="11"/>
    <x v="29"/>
    <x v="10"/>
    <n v="719"/>
    <d v="2024-04-30T00:00:00"/>
    <s v="OOPL/2024-25/37"/>
    <n v="75361.17"/>
    <n v="75361.17"/>
    <m/>
    <s v="Q1 2024"/>
    <x v="1"/>
    <x v="2"/>
  </r>
  <r>
    <x v="26"/>
    <x v="11"/>
    <x v="2"/>
    <x v="3"/>
    <n v="719"/>
    <d v="2024-04-30T00:00:00"/>
    <s v="ODM (I) -01"/>
    <n v="700"/>
    <n v="700"/>
    <m/>
    <s v="Q1 2024"/>
    <x v="1"/>
    <x v="2"/>
  </r>
  <r>
    <x v="26"/>
    <x v="11"/>
    <x v="11"/>
    <x v="16"/>
    <n v="719"/>
    <d v="2024-04-02T00:00:00"/>
    <s v="WTCB/2024000154"/>
    <n v="16248.75"/>
    <n v="16248.75"/>
    <m/>
    <s v="Q1 2024"/>
    <x v="1"/>
    <x v="2"/>
  </r>
  <r>
    <x v="26"/>
    <x v="11"/>
    <x v="11"/>
    <x v="12"/>
    <n v="719"/>
    <d v="2024-05-21T00:00:00"/>
    <s v="WTCB/2024000986"/>
    <n v="79009.009999999995"/>
    <n v="79009.009999999995"/>
    <m/>
    <s v="Q1 2024"/>
    <x v="1"/>
    <x v="2"/>
  </r>
  <r>
    <x v="26"/>
    <x v="11"/>
    <x v="11"/>
    <x v="13"/>
    <n v="719"/>
    <d v="2024-05-22T00:00:00"/>
    <s v="WTCB/2024000842"/>
    <n v="30478.37"/>
    <n v="30478.37"/>
    <m/>
    <s v="Q1 2024"/>
    <x v="1"/>
    <x v="2"/>
  </r>
  <r>
    <x v="26"/>
    <x v="11"/>
    <x v="29"/>
    <x v="4"/>
    <n v="719"/>
    <d v="2024-04-30T00:00:00"/>
    <n v="306"/>
    <n v="8920"/>
    <n v="8920"/>
    <m/>
    <s v="Q1 2024"/>
    <x v="1"/>
    <x v="2"/>
  </r>
  <r>
    <x v="26"/>
    <x v="11"/>
    <x v="29"/>
    <x v="4"/>
    <n v="719"/>
    <d v="2024-04-30T00:00:00"/>
    <s v="ODM/01"/>
    <n v="13250"/>
    <n v="13250"/>
    <m/>
    <s v="Q1 2024"/>
    <x v="1"/>
    <x v="2"/>
  </r>
  <r>
    <x v="26"/>
    <x v="11"/>
    <x v="5"/>
    <x v="7"/>
    <n v="719"/>
    <d v="2024-04-30T00:00:00"/>
    <n v="1678"/>
    <n v="3990"/>
    <n v="3990"/>
    <m/>
    <s v="Q1 2024"/>
    <x v="1"/>
    <x v="2"/>
  </r>
  <r>
    <x v="26"/>
    <x v="11"/>
    <x v="29"/>
    <x v="19"/>
    <n v="719"/>
    <d v="2024-04-03T00:00:00"/>
    <s v="TSG-Rental-13"/>
    <n v="130000"/>
    <n v="130000"/>
    <m/>
    <s v="Q1 2024"/>
    <x v="1"/>
    <x v="2"/>
  </r>
  <r>
    <x v="26"/>
    <x v="16"/>
    <x v="29"/>
    <x v="4"/>
    <n v="0"/>
    <d v="2024-04-30T00:00:00"/>
    <n v="314"/>
    <n v="13220"/>
    <n v="13220"/>
    <m/>
    <s v="Q1 2024"/>
    <x v="1"/>
    <x v="2"/>
  </r>
  <r>
    <x v="26"/>
    <x v="16"/>
    <x v="29"/>
    <x v="4"/>
    <n v="0"/>
    <d v="2024-04-30T00:00:00"/>
    <s v="QTS/01"/>
    <n v="1470"/>
    <n v="1470"/>
    <m/>
    <s v="Q1 2024"/>
    <x v="1"/>
    <x v="2"/>
  </r>
  <r>
    <x v="26"/>
    <x v="12"/>
    <x v="29"/>
    <x v="19"/>
    <n v="319"/>
    <d v="2024-04-05T00:00:00"/>
    <s v="O-02/24-25"/>
    <n v="152274"/>
    <n v="152274"/>
    <m/>
    <s v="Q1 2024"/>
    <x v="1"/>
    <x v="2"/>
  </r>
  <r>
    <x v="26"/>
    <x v="12"/>
    <x v="7"/>
    <x v="9"/>
    <n v="319"/>
    <d v="2024-05-09T00:00:00"/>
    <s v="BM2527I002397635"/>
    <n v="9250.02"/>
    <n v="9250.02"/>
    <m/>
    <s v="Q1 2024"/>
    <x v="1"/>
    <x v="2"/>
  </r>
  <r>
    <x v="26"/>
    <x v="12"/>
    <x v="33"/>
    <x v="26"/>
    <n v="0"/>
    <d v="2024-04-20T00:00:00"/>
    <s v="000002407009156'"/>
    <n v="750"/>
    <n v="750"/>
    <m/>
    <s v="Q1 2024"/>
    <x v="1"/>
    <x v="2"/>
  </r>
  <r>
    <x v="26"/>
    <x v="12"/>
    <x v="29"/>
    <x v="29"/>
    <n v="0"/>
    <d v="2024-04-24T00:00:00"/>
    <s v="HT2527I000784115"/>
    <n v="588.82000000000005"/>
    <n v="588.82000000000005"/>
    <m/>
    <s v="Q1 2024"/>
    <x v="1"/>
    <x v="2"/>
  </r>
  <r>
    <x v="26"/>
    <x v="12"/>
    <x v="29"/>
    <x v="29"/>
    <n v="0"/>
    <d v="2024-05-04T00:00:00"/>
    <s v="WMHR25005515153"/>
    <n v="1108"/>
    <n v="1108"/>
    <m/>
    <s v="Q1 2024"/>
    <x v="1"/>
    <x v="2"/>
  </r>
  <r>
    <x v="26"/>
    <x v="12"/>
    <x v="8"/>
    <x v="10"/>
    <n v="319"/>
    <d v="2024-04-30T00:00:00"/>
    <s v="GSF-24-25-25"/>
    <n v="99148"/>
    <n v="99148"/>
    <m/>
    <s v="Q1 2024"/>
    <x v="1"/>
    <x v="2"/>
  </r>
  <r>
    <x v="26"/>
    <x v="12"/>
    <x v="0"/>
    <x v="0"/>
    <n v="319"/>
    <d v="2024-04-30T00:00:00"/>
    <s v="KRL/24-25-7"/>
    <n v="83220"/>
    <n v="83220"/>
    <m/>
    <s v="Q1 2024"/>
    <x v="1"/>
    <x v="2"/>
  </r>
  <r>
    <x v="26"/>
    <x v="12"/>
    <x v="0"/>
    <x v="0"/>
    <n v="319"/>
    <d v="2024-04-30T00:00:00"/>
    <s v="KRL/24-25-17"/>
    <n v="3587"/>
    <n v="3587"/>
    <m/>
    <s v="Q1 2024"/>
    <x v="1"/>
    <x v="2"/>
  </r>
  <r>
    <x v="26"/>
    <x v="12"/>
    <x v="0"/>
    <x v="0"/>
    <n v="319"/>
    <d v="2024-04-30T00:00:00"/>
    <s v="KRL/24-25-18"/>
    <n v="7823"/>
    <n v="7823"/>
    <m/>
    <s v="Q1 2024"/>
    <x v="1"/>
    <x v="2"/>
  </r>
  <r>
    <x v="26"/>
    <x v="12"/>
    <x v="1"/>
    <x v="1"/>
    <n v="319"/>
    <d v="2024-04-25T00:00:00"/>
    <s v="MS/0037/24-25"/>
    <n v="200"/>
    <n v="200"/>
    <m/>
    <s v="Q1 2024"/>
    <x v="1"/>
    <x v="2"/>
  </r>
  <r>
    <x v="26"/>
    <x v="12"/>
    <x v="30"/>
    <x v="26"/>
    <n v="0"/>
    <d v="2024-04-19T00:00:00"/>
    <s v="000002405785371'"/>
    <n v="210"/>
    <n v="210"/>
    <m/>
    <s v="Q1 2024"/>
    <x v="1"/>
    <x v="2"/>
  </r>
  <r>
    <x v="26"/>
    <x v="12"/>
    <x v="2"/>
    <x v="3"/>
    <n v="319"/>
    <d v="2024-04-30T00:00:00"/>
    <s v="XDBS-01"/>
    <n v="600"/>
    <n v="600"/>
    <m/>
    <s v="Q1 2024"/>
    <x v="1"/>
    <x v="2"/>
  </r>
  <r>
    <x v="26"/>
    <x v="12"/>
    <x v="31"/>
    <x v="26"/>
    <n v="0"/>
    <d v="2024-04-19T00:00:00"/>
    <s v="000002405489157'"/>
    <n v="16200"/>
    <n v="16200"/>
    <m/>
    <s v="Q1 2024"/>
    <x v="1"/>
    <x v="2"/>
  </r>
  <r>
    <x v="26"/>
    <x v="12"/>
    <x v="11"/>
    <x v="16"/>
    <n v="317"/>
    <d v="2024-04-02T00:00:00"/>
    <s v="WTCB/2024000073"/>
    <n v="17334"/>
    <n v="17334"/>
    <m/>
    <s v="Q1 2024"/>
    <x v="1"/>
    <x v="2"/>
  </r>
  <r>
    <x v="26"/>
    <x v="12"/>
    <x v="11"/>
    <x v="16"/>
    <n v="318"/>
    <d v="2024-04-02T00:00:00"/>
    <s v="WTCB/2024000074"/>
    <n v="17351"/>
    <n v="17351"/>
    <m/>
    <s v="Q1 2024"/>
    <x v="1"/>
    <x v="2"/>
  </r>
  <r>
    <x v="26"/>
    <x v="12"/>
    <x v="11"/>
    <x v="16"/>
    <n v="319"/>
    <d v="2024-04-02T00:00:00"/>
    <s v="WTCB/2024000075"/>
    <n v="16249"/>
    <n v="16249"/>
    <m/>
    <s v="Q1 2024"/>
    <x v="1"/>
    <x v="2"/>
  </r>
  <r>
    <x v="26"/>
    <x v="12"/>
    <x v="11"/>
    <x v="12"/>
    <n v="317"/>
    <d v="2024-05-21T00:00:00"/>
    <s v="WTCB/2024000925"/>
    <n v="107410.42"/>
    <n v="107410.42"/>
    <m/>
    <s v="Q1 2024"/>
    <x v="1"/>
    <x v="2"/>
  </r>
  <r>
    <x v="26"/>
    <x v="12"/>
    <x v="11"/>
    <x v="12"/>
    <n v="318"/>
    <d v="2024-05-21T00:00:00"/>
    <s v="WTCB/2024000926"/>
    <n v="110528.9"/>
    <n v="110528.9"/>
    <m/>
    <s v="Q1 2024"/>
    <x v="1"/>
    <x v="2"/>
  </r>
  <r>
    <x v="26"/>
    <x v="12"/>
    <x v="11"/>
    <x v="12"/>
    <n v="319"/>
    <d v="2024-05-21T00:00:00"/>
    <s v="WTCB/2024000927"/>
    <n v="117185.05"/>
    <n v="117185.05"/>
    <m/>
    <s v="Q1 2024"/>
    <x v="1"/>
    <x v="2"/>
  </r>
  <r>
    <x v="26"/>
    <x v="12"/>
    <x v="11"/>
    <x v="13"/>
    <n v="317"/>
    <d v="2024-05-22T00:00:00"/>
    <s v="WTCB/2024000781"/>
    <n v="44059.58"/>
    <n v="44059.58"/>
    <m/>
    <s v="Q1 2024"/>
    <x v="1"/>
    <x v="2"/>
  </r>
  <r>
    <x v="26"/>
    <x v="12"/>
    <x v="11"/>
    <x v="13"/>
    <n v="318"/>
    <d v="2024-05-22T00:00:00"/>
    <s v="WTCB/2024000782"/>
    <n v="47074.31"/>
    <n v="47074.31"/>
    <m/>
    <s v="Q1 2024"/>
    <x v="1"/>
    <x v="2"/>
  </r>
  <r>
    <x v="26"/>
    <x v="12"/>
    <x v="11"/>
    <x v="13"/>
    <n v="319"/>
    <d v="2024-05-22T00:00:00"/>
    <s v="WTCB/2024000783"/>
    <n v="49948.52"/>
    <n v="49948.52"/>
    <m/>
    <s v="Q1 2024"/>
    <x v="1"/>
    <x v="2"/>
  </r>
  <r>
    <x v="26"/>
    <x v="12"/>
    <x v="29"/>
    <x v="19"/>
    <n v="317"/>
    <d v="2024-04-01T00:00:00"/>
    <s v="PS-Rental-01"/>
    <n v="97465"/>
    <n v="97465"/>
    <m/>
    <s v="Q1 2024"/>
    <x v="1"/>
    <x v="2"/>
  </r>
  <r>
    <x v="26"/>
    <x v="12"/>
    <x v="29"/>
    <x v="11"/>
    <n v="319"/>
    <d v="2024-04-30T00:00:00"/>
    <s v="RMS-28-April-2024"/>
    <n v="65000"/>
    <n v="65000"/>
    <m/>
    <s v="Q1 2024"/>
    <x v="1"/>
    <x v="2"/>
  </r>
  <r>
    <x v="26"/>
    <x v="12"/>
    <x v="29"/>
    <x v="19"/>
    <n v="317"/>
    <d v="2024-04-01T00:00:00"/>
    <s v="RS-Rental-01"/>
    <n v="64977"/>
    <n v="64977"/>
    <m/>
    <s v="Q1 2024"/>
    <x v="1"/>
    <x v="2"/>
  </r>
  <r>
    <x v="26"/>
    <x v="12"/>
    <x v="29"/>
    <x v="19"/>
    <n v="318"/>
    <d v="2024-04-05T00:00:00"/>
    <s v="R-04/24-25"/>
    <n v="162606"/>
    <n v="162606"/>
    <m/>
    <s v="Q1 2024"/>
    <x v="1"/>
    <x v="2"/>
  </r>
  <r>
    <x v="26"/>
    <x v="12"/>
    <x v="29"/>
    <x v="4"/>
    <n v="319"/>
    <d v="2024-04-30T00:00:00"/>
    <n v="308"/>
    <n v="72690"/>
    <n v="72690"/>
    <m/>
    <s v="Q1 2024"/>
    <x v="1"/>
    <x v="2"/>
  </r>
  <r>
    <x v="26"/>
    <x v="12"/>
    <x v="29"/>
    <x v="4"/>
    <n v="319"/>
    <d v="2024-04-30T00:00:00"/>
    <s v="XDBS/01"/>
    <n v="154305"/>
    <n v="154305"/>
    <m/>
    <s v="Q1 2024"/>
    <x v="1"/>
    <x v="2"/>
  </r>
  <r>
    <x v="26"/>
    <x v="12"/>
    <x v="29"/>
    <x v="9"/>
    <n v="319"/>
    <d v="2024-04-30T00:00:00"/>
    <s v="Vodafone-01"/>
    <n v="12206"/>
    <n v="12206"/>
    <m/>
    <s v="Q1 2024"/>
    <x v="1"/>
    <x v="2"/>
  </r>
  <r>
    <x v="26"/>
    <x v="17"/>
    <x v="0"/>
    <x v="0"/>
    <n v="1100"/>
    <d v="2024-04-30T00:00:00"/>
    <s v="KRL/24-25-2"/>
    <n v="1805"/>
    <n v="1805"/>
    <m/>
    <s v="Q1 2024"/>
    <x v="1"/>
    <x v="2"/>
  </r>
  <r>
    <x v="26"/>
    <x v="17"/>
    <x v="21"/>
    <x v="15"/>
    <n v="1101"/>
    <d v="2024-04-25T00:00:00"/>
    <n v="4280002955"/>
    <n v="7000"/>
    <n v="7000"/>
    <s v="UPS Shifting WTC to Omicron Office"/>
    <s v="Q1 2024"/>
    <x v="1"/>
    <x v="2"/>
  </r>
  <r>
    <x v="26"/>
    <x v="17"/>
    <x v="2"/>
    <x v="3"/>
    <n v="1100"/>
    <d v="2024-04-30T00:00:00"/>
    <s v="XKTPL-01"/>
    <n v="1110"/>
    <n v="1110"/>
    <m/>
    <s v="Q1 2024"/>
    <x v="1"/>
    <x v="2"/>
  </r>
  <r>
    <x v="26"/>
    <x v="17"/>
    <x v="29"/>
    <x v="4"/>
    <n v="1100"/>
    <d v="2024-04-30T00:00:00"/>
    <n v="312"/>
    <n v="16865"/>
    <n v="16865"/>
    <m/>
    <s v="Q1 2024"/>
    <x v="1"/>
    <x v="2"/>
  </r>
  <r>
    <x v="26"/>
    <x v="17"/>
    <x v="29"/>
    <x v="4"/>
    <n v="1100"/>
    <d v="2024-04-30T00:00:00"/>
    <s v="XKT/01"/>
    <n v="9955"/>
    <n v="9955"/>
    <m/>
    <s v="Q1 2024"/>
    <x v="1"/>
    <x v="2"/>
  </r>
  <r>
    <x v="27"/>
    <x v="0"/>
    <x v="29"/>
    <x v="29"/>
    <n v="0"/>
    <d v="2024-05-23T00:00:00"/>
    <s v="GNR/S/24-25/728"/>
    <n v="39406.89"/>
    <n v="39406.89"/>
    <m/>
    <s v="Q1 2024"/>
    <x v="1"/>
    <x v="2"/>
  </r>
  <r>
    <x v="27"/>
    <x v="0"/>
    <x v="0"/>
    <x v="0"/>
    <n v="0"/>
    <d v="2024-05-31T00:00:00"/>
    <s v="KRL/24-25/25"/>
    <n v="7885"/>
    <n v="7885"/>
    <m/>
    <s v="Q1 2024"/>
    <x v="1"/>
    <x v="2"/>
  </r>
  <r>
    <x v="27"/>
    <x v="0"/>
    <x v="0"/>
    <x v="0"/>
    <n v="0"/>
    <d v="2024-05-31T00:00:00"/>
    <s v="KRL/24-25/33"/>
    <n v="2110"/>
    <n v="2110"/>
    <m/>
    <s v="Q1 2024"/>
    <x v="1"/>
    <x v="2"/>
  </r>
  <r>
    <x v="27"/>
    <x v="0"/>
    <x v="1"/>
    <x v="1"/>
    <n v="0"/>
    <d v="2024-05-30T00:00:00"/>
    <s v="MS/0104/24-25"/>
    <n v="2260.5"/>
    <n v="2260.5"/>
    <m/>
    <s v="Q1 2024"/>
    <x v="1"/>
    <x v="2"/>
  </r>
  <r>
    <x v="27"/>
    <x v="0"/>
    <x v="1"/>
    <x v="2"/>
    <n v="0"/>
    <d v="2024-05-30T00:00:00"/>
    <s v="MS/0105/24-25"/>
    <n v="20491"/>
    <n v="20491"/>
    <m/>
    <s v="Q1 2024"/>
    <x v="1"/>
    <x v="2"/>
  </r>
  <r>
    <x v="27"/>
    <x v="0"/>
    <x v="29"/>
    <x v="8"/>
    <n v="0"/>
    <d v="2024-06-05T00:00:00"/>
    <s v="000002458155044'"/>
    <n v="147940"/>
    <n v="147940"/>
    <m/>
    <s v="Q1 2024"/>
    <x v="1"/>
    <x v="2"/>
  </r>
  <r>
    <x v="27"/>
    <x v="0"/>
    <x v="2"/>
    <x v="3"/>
    <n v="0"/>
    <d v="2024-05-31T00:00:00"/>
    <s v="AF-02"/>
    <n v="1110"/>
    <n v="1110"/>
    <m/>
    <s v="Q1 2024"/>
    <x v="1"/>
    <x v="2"/>
  </r>
  <r>
    <x v="27"/>
    <x v="0"/>
    <x v="29"/>
    <x v="4"/>
    <n v="0"/>
    <d v="2024-05-31T00:00:00"/>
    <n v="325"/>
    <n v="1140"/>
    <n v="1140"/>
    <m/>
    <s v="Q1 2024"/>
    <x v="1"/>
    <x v="2"/>
  </r>
  <r>
    <x v="27"/>
    <x v="0"/>
    <x v="29"/>
    <x v="4"/>
    <n v="0"/>
    <d v="2024-05-31T00:00:00"/>
    <s v="AFC/02"/>
    <n v="8440"/>
    <n v="8440"/>
    <m/>
    <s v="Q1 2024"/>
    <x v="1"/>
    <x v="2"/>
  </r>
  <r>
    <x v="27"/>
    <x v="0"/>
    <x v="29"/>
    <x v="29"/>
    <n v="0"/>
    <d v="2024-05-09T00:00:00"/>
    <s v="ST/2024/25-0062"/>
    <n v="34450"/>
    <n v="34450"/>
    <m/>
    <s v="Q1 2024"/>
    <x v="1"/>
    <x v="2"/>
  </r>
  <r>
    <x v="27"/>
    <x v="0"/>
    <x v="3"/>
    <x v="4"/>
    <n v="0"/>
    <d v="2024-05-31T00:00:00"/>
    <s v="D/24-25GST-048"/>
    <n v="2870"/>
    <n v="2870"/>
    <m/>
    <s v="Q1 2024"/>
    <x v="1"/>
    <x v="2"/>
  </r>
  <r>
    <x v="27"/>
    <x v="0"/>
    <x v="4"/>
    <x v="20"/>
    <n v="0"/>
    <d v="2024-05-21T00:00:00"/>
    <s v="STT/24-25/173"/>
    <n v="2700"/>
    <n v="2700"/>
    <m/>
    <s v="Q1 2024"/>
    <x v="1"/>
    <x v="2"/>
  </r>
  <r>
    <x v="27"/>
    <x v="0"/>
    <x v="4"/>
    <x v="5"/>
    <n v="0"/>
    <d v="2024-05-21T00:00:00"/>
    <s v="STT/24-25/172"/>
    <n v="5728.48"/>
    <n v="5728.48"/>
    <m/>
    <s v="Q1 2024"/>
    <x v="1"/>
    <x v="2"/>
  </r>
  <r>
    <x v="27"/>
    <x v="0"/>
    <x v="5"/>
    <x v="7"/>
    <n v="0"/>
    <d v="2024-05-31T00:00:00"/>
    <n v="1703"/>
    <n v="1050"/>
    <n v="1050"/>
    <m/>
    <s v="Q1 2024"/>
    <x v="1"/>
    <x v="2"/>
  </r>
  <r>
    <x v="27"/>
    <x v="20"/>
    <x v="2"/>
    <x v="3"/>
    <n v="0"/>
    <d v="2024-05-31T00:00:00"/>
    <s v="BCTLLP-01"/>
    <n v="510"/>
    <n v="510"/>
    <m/>
    <s v="Q1 2024"/>
    <x v="1"/>
    <x v="2"/>
  </r>
  <r>
    <x v="27"/>
    <x v="21"/>
    <x v="2"/>
    <x v="3"/>
    <n v="0"/>
    <d v="2024-05-31T00:00:00"/>
    <s v="FDHLLP-01"/>
    <n v="1330"/>
    <n v="1330"/>
    <m/>
    <s v="Q1 2024"/>
    <x v="1"/>
    <x v="2"/>
  </r>
  <r>
    <x v="27"/>
    <x v="1"/>
    <x v="7"/>
    <x v="9"/>
    <n v="102"/>
    <d v="2024-06-09T00:00:00"/>
    <s v="BM2527I004124931"/>
    <n v="823.64"/>
    <n v="823.64"/>
    <m/>
    <s v="Q1 2024"/>
    <x v="1"/>
    <x v="2"/>
  </r>
  <r>
    <x v="27"/>
    <x v="1"/>
    <x v="29"/>
    <x v="19"/>
    <n v="102"/>
    <d v="2024-05-01T00:00:00"/>
    <n v="20240502001"/>
    <n v="216696.48"/>
    <n v="216696.48"/>
    <m/>
    <s v="Q1 2024"/>
    <x v="1"/>
    <x v="2"/>
  </r>
  <r>
    <x v="27"/>
    <x v="1"/>
    <x v="8"/>
    <x v="10"/>
    <n v="102"/>
    <d v="2024-05-31T00:00:00"/>
    <s v="GSF/24-25/51"/>
    <n v="41197.1"/>
    <n v="41197.1"/>
    <m/>
    <s v="Q1 2024"/>
    <x v="1"/>
    <x v="2"/>
  </r>
  <r>
    <x v="27"/>
    <x v="1"/>
    <x v="0"/>
    <x v="0"/>
    <n v="102"/>
    <d v="2024-05-31T00:00:00"/>
    <s v="KRL/24-25/22"/>
    <n v="11020"/>
    <n v="11020"/>
    <m/>
    <s v="Q1 2024"/>
    <x v="1"/>
    <x v="2"/>
  </r>
  <r>
    <x v="27"/>
    <x v="1"/>
    <x v="1"/>
    <x v="1"/>
    <n v="102"/>
    <d v="2024-05-30T00:00:00"/>
    <s v="MS/0109/24-25"/>
    <n v="1894"/>
    <n v="1894"/>
    <m/>
    <s v="Q1 2024"/>
    <x v="1"/>
    <x v="2"/>
  </r>
  <r>
    <x v="27"/>
    <x v="1"/>
    <x v="9"/>
    <x v="11"/>
    <n v="102"/>
    <d v="2024-05-31T00:00:00"/>
    <s v="MFMS/0094/24-25"/>
    <n v="64384.009999999995"/>
    <n v="64384.009999999995"/>
    <m/>
    <s v="Q1 2024"/>
    <x v="1"/>
    <x v="2"/>
  </r>
  <r>
    <x v="27"/>
    <x v="1"/>
    <x v="11"/>
    <x v="16"/>
    <n v="102"/>
    <d v="2024-05-03T00:00:00"/>
    <s v="WTCB/2024000555"/>
    <n v="19110"/>
    <n v="19110"/>
    <m/>
    <s v="Q1 2024"/>
    <x v="1"/>
    <x v="2"/>
  </r>
  <r>
    <x v="27"/>
    <x v="1"/>
    <x v="11"/>
    <x v="12"/>
    <n v="102"/>
    <d v="2024-06-10T00:00:00"/>
    <s v="WTCB/2024001341"/>
    <n v="58356.24"/>
    <n v="58356.24"/>
    <m/>
    <s v="Q1 2024"/>
    <x v="1"/>
    <x v="2"/>
  </r>
  <r>
    <x v="27"/>
    <x v="1"/>
    <x v="11"/>
    <x v="13"/>
    <n v="102"/>
    <d v="2024-06-11T00:00:00"/>
    <s v="WTCB/2024001196"/>
    <n v="17279.830000000002"/>
    <n v="17279.830000000002"/>
    <m/>
    <s v="Q1 2024"/>
    <x v="1"/>
    <x v="2"/>
  </r>
  <r>
    <x v="27"/>
    <x v="1"/>
    <x v="29"/>
    <x v="4"/>
    <n v="102"/>
    <d v="2024-05-31T00:00:00"/>
    <n v="322"/>
    <n v="1230"/>
    <n v="1230"/>
    <m/>
    <s v="Q1 2024"/>
    <x v="1"/>
    <x v="2"/>
  </r>
  <r>
    <x v="27"/>
    <x v="1"/>
    <x v="29"/>
    <x v="4"/>
    <n v="102"/>
    <d v="2024-05-31T00:00:00"/>
    <s v="IS/02"/>
    <n v="28820"/>
    <n v="28820"/>
    <m/>
    <s v="Q1 2024"/>
    <x v="1"/>
    <x v="2"/>
  </r>
  <r>
    <x v="27"/>
    <x v="1"/>
    <x v="3"/>
    <x v="4"/>
    <n v="102"/>
    <d v="2024-06-07T00:00:00"/>
    <s v="D-24-25GST-043"/>
    <n v="2420"/>
    <n v="2420"/>
    <m/>
    <s v="Q1 2024"/>
    <x v="1"/>
    <x v="2"/>
  </r>
  <r>
    <x v="27"/>
    <x v="1"/>
    <x v="5"/>
    <x v="7"/>
    <n v="102"/>
    <d v="2024-05-31T00:00:00"/>
    <n v="1702"/>
    <n v="1330"/>
    <n v="1330"/>
    <m/>
    <s v="Q1 2024"/>
    <x v="1"/>
    <x v="2"/>
  </r>
  <r>
    <x v="27"/>
    <x v="2"/>
    <x v="8"/>
    <x v="10"/>
    <n v="0"/>
    <d v="2024-05-31T00:00:00"/>
    <s v="GSF/24-25/48"/>
    <n v="40189"/>
    <n v="40189"/>
    <m/>
    <s v="Q1 2024"/>
    <x v="1"/>
    <x v="2"/>
  </r>
  <r>
    <x v="27"/>
    <x v="2"/>
    <x v="29"/>
    <x v="1"/>
    <n v="0"/>
    <d v="2024-05-16T00:00:00"/>
    <s v="IS/24-25/51"/>
    <n v="1050"/>
    <n v="1050"/>
    <m/>
    <s v="Q1 2024"/>
    <x v="1"/>
    <x v="2"/>
  </r>
  <r>
    <x v="27"/>
    <x v="2"/>
    <x v="1"/>
    <x v="1"/>
    <n v="0"/>
    <d v="2024-05-30T00:00:00"/>
    <s v="MS/0103/24-25"/>
    <n v="22184"/>
    <n v="22184"/>
    <m/>
    <s v="Q1 2024"/>
    <x v="1"/>
    <x v="2"/>
  </r>
  <r>
    <x v="27"/>
    <x v="2"/>
    <x v="1"/>
    <x v="2"/>
    <n v="0"/>
    <d v="2024-05-30T00:00:00"/>
    <s v="MS/0102/24-25"/>
    <n v="12210"/>
    <n v="12210"/>
    <m/>
    <s v="Q1 2024"/>
    <x v="1"/>
    <x v="2"/>
  </r>
  <r>
    <x v="27"/>
    <x v="2"/>
    <x v="5"/>
    <x v="7"/>
    <n v="0"/>
    <d v="2024-05-31T00:00:00"/>
    <n v="1706"/>
    <n v="9730"/>
    <n v="9730"/>
    <m/>
    <s v="Q1 2024"/>
    <x v="1"/>
    <x v="2"/>
  </r>
  <r>
    <x v="27"/>
    <x v="3"/>
    <x v="8"/>
    <x v="10"/>
    <n v="0"/>
    <d v="2024-05-31T00:00:00"/>
    <s v="GSF/24-25-/49"/>
    <n v="38427.589999999997"/>
    <n v="38427.589999999997"/>
    <m/>
    <s v="Q1 2024"/>
    <x v="1"/>
    <x v="2"/>
  </r>
  <r>
    <x v="27"/>
    <x v="3"/>
    <x v="0"/>
    <x v="0"/>
    <n v="0"/>
    <d v="2024-05-31T00:00:00"/>
    <s v="KRL/24-25/21"/>
    <n v="2634.75"/>
    <n v="2634.75"/>
    <m/>
    <s v="Q1 2024"/>
    <x v="1"/>
    <x v="2"/>
  </r>
  <r>
    <x v="27"/>
    <x v="3"/>
    <x v="1"/>
    <x v="2"/>
    <n v="0"/>
    <d v="2024-05-30T00:00:00"/>
    <s v="MS/0106/24-25"/>
    <n v="4936"/>
    <n v="4936"/>
    <m/>
    <s v="Q1 2024"/>
    <x v="1"/>
    <x v="2"/>
  </r>
  <r>
    <x v="27"/>
    <x v="3"/>
    <x v="9"/>
    <x v="11"/>
    <n v="0"/>
    <d v="2024-05-31T00:00:00"/>
    <s v="3105 2024-Kings-HK"/>
    <n v="49692.68"/>
    <n v="49692.68"/>
    <m/>
    <s v="Q1 2024"/>
    <x v="1"/>
    <x v="2"/>
  </r>
  <r>
    <x v="27"/>
    <x v="4"/>
    <x v="29"/>
    <x v="4"/>
    <n v="0"/>
    <d v="2024-05-31T00:00:00"/>
    <n v="330"/>
    <n v="1740"/>
    <n v="1740"/>
    <m/>
    <s v="Q1 2024"/>
    <x v="1"/>
    <x v="2"/>
  </r>
  <r>
    <x v="27"/>
    <x v="4"/>
    <x v="29"/>
    <x v="4"/>
    <n v="0"/>
    <d v="2024-05-31T00:00:00"/>
    <s v="KDM/02"/>
    <n v="20765"/>
    <n v="20765"/>
    <m/>
    <s v="Q1 2024"/>
    <x v="1"/>
    <x v="2"/>
  </r>
  <r>
    <x v="27"/>
    <x v="5"/>
    <x v="29"/>
    <x v="1"/>
    <n v="0"/>
    <d v="2024-05-03T00:00:00"/>
    <s v="IS/24-25/43"/>
    <n v="1400"/>
    <n v="1400"/>
    <m/>
    <s v="Q1 2024"/>
    <x v="1"/>
    <x v="2"/>
  </r>
  <r>
    <x v="27"/>
    <x v="5"/>
    <x v="0"/>
    <x v="0"/>
    <n v="0"/>
    <d v="2024-05-31T00:00:00"/>
    <s v="KRL/24-25/30"/>
    <n v="285"/>
    <n v="285"/>
    <m/>
    <s v="Q1 2024"/>
    <x v="1"/>
    <x v="2"/>
  </r>
  <r>
    <x v="27"/>
    <x v="5"/>
    <x v="0"/>
    <x v="0"/>
    <n v="0"/>
    <d v="2024-05-31T00:00:00"/>
    <s v="KRL/24-25/35"/>
    <n v="316"/>
    <n v="316"/>
    <m/>
    <s v="Q1 2024"/>
    <x v="1"/>
    <x v="2"/>
  </r>
  <r>
    <x v="27"/>
    <x v="5"/>
    <x v="29"/>
    <x v="29"/>
    <n v="0"/>
    <d v="2024-05-31T00:00:00"/>
    <s v="Office Cab Innova -10"/>
    <n v="4500"/>
    <n v="4500"/>
    <m/>
    <s v="Q1 2024"/>
    <x v="1"/>
    <x v="2"/>
  </r>
  <r>
    <x v="27"/>
    <x v="5"/>
    <x v="2"/>
    <x v="3"/>
    <n v="0"/>
    <d v="2024-05-31T00:00:00"/>
    <s v="KFTPL-01"/>
    <n v="1910"/>
    <n v="1910"/>
    <m/>
    <s v="Q1 2024"/>
    <x v="1"/>
    <x v="2"/>
  </r>
  <r>
    <x v="27"/>
    <x v="5"/>
    <x v="29"/>
    <x v="4"/>
    <n v="0"/>
    <d v="2024-05-31T00:00:00"/>
    <n v="331"/>
    <n v="145"/>
    <n v="145"/>
    <m/>
    <s v="Q1 2024"/>
    <x v="1"/>
    <x v="2"/>
  </r>
  <r>
    <x v="27"/>
    <x v="5"/>
    <x v="29"/>
    <x v="4"/>
    <n v="0"/>
    <d v="2024-05-31T00:00:00"/>
    <s v="KF/02"/>
    <n v="2465"/>
    <n v="2465"/>
    <m/>
    <s v="Q1 2024"/>
    <x v="1"/>
    <x v="2"/>
  </r>
  <r>
    <x v="27"/>
    <x v="6"/>
    <x v="29"/>
    <x v="14"/>
    <n v="2"/>
    <d v="2024-05-16T00:00:00"/>
    <s v="EIPL24-25/168573"/>
    <n v="3958.1"/>
    <n v="3958.1"/>
    <m/>
    <s v="Q1 2024"/>
    <x v="1"/>
    <x v="2"/>
  </r>
  <r>
    <x v="27"/>
    <x v="6"/>
    <x v="8"/>
    <x v="10"/>
    <n v="2"/>
    <d v="2024-05-31T00:00:00"/>
    <s v="GSF/24-25-/55"/>
    <n v="82394.02"/>
    <n v="82394.02"/>
    <m/>
    <s v="Q1 2024"/>
    <x v="1"/>
    <x v="2"/>
  </r>
  <r>
    <x v="27"/>
    <x v="6"/>
    <x v="29"/>
    <x v="1"/>
    <n v="2"/>
    <d v="2024-05-26T00:00:00"/>
    <s v="IS/24-25/61"/>
    <n v="700"/>
    <n v="700"/>
    <m/>
    <s v="Q1 2024"/>
    <x v="1"/>
    <x v="2"/>
  </r>
  <r>
    <x v="27"/>
    <x v="6"/>
    <x v="29"/>
    <x v="1"/>
    <n v="2"/>
    <d v="2024-05-29T00:00:00"/>
    <s v="IS/24-25/67"/>
    <n v="1400"/>
    <n v="1400"/>
    <m/>
    <s v="Q1 2024"/>
    <x v="1"/>
    <x v="2"/>
  </r>
  <r>
    <x v="27"/>
    <x v="6"/>
    <x v="29"/>
    <x v="14"/>
    <n v="2"/>
    <d v="2024-05-08T00:00:00"/>
    <s v="24-25/K78"/>
    <n v="2750"/>
    <n v="2750"/>
    <m/>
    <s v="Q1 2024"/>
    <x v="1"/>
    <x v="2"/>
  </r>
  <r>
    <x v="27"/>
    <x v="6"/>
    <x v="29"/>
    <x v="14"/>
    <n v="312"/>
    <d v="2024-05-18T00:00:00"/>
    <s v="24-25/K92"/>
    <n v="9915.2999999999993"/>
    <n v="9915.2999999999993"/>
    <m/>
    <s v="Q1 2024"/>
    <x v="1"/>
    <x v="2"/>
  </r>
  <r>
    <x v="27"/>
    <x v="6"/>
    <x v="0"/>
    <x v="0"/>
    <n v="2"/>
    <d v="2024-05-31T00:00:00"/>
    <s v="KRL/24-25/29"/>
    <n v="570"/>
    <n v="570"/>
    <m/>
    <s v="Q1 2024"/>
    <x v="1"/>
    <x v="2"/>
  </r>
  <r>
    <x v="27"/>
    <x v="6"/>
    <x v="0"/>
    <x v="0"/>
    <n v="2"/>
    <d v="2024-05-31T00:00:00"/>
    <s v="KRL/24-25/36"/>
    <n v="844"/>
    <n v="844"/>
    <m/>
    <s v="Q1 2024"/>
    <x v="1"/>
    <x v="2"/>
  </r>
  <r>
    <x v="27"/>
    <x v="6"/>
    <x v="1"/>
    <x v="2"/>
    <n v="2"/>
    <d v="2024-05-29T00:00:00"/>
    <s v="MS/0097/24-25"/>
    <n v="54908"/>
    <n v="52295"/>
    <m/>
    <s v="Q1 2024"/>
    <x v="1"/>
    <x v="2"/>
  </r>
  <r>
    <x v="27"/>
    <x v="6"/>
    <x v="1"/>
    <x v="1"/>
    <n v="2"/>
    <d v="2024-05-29T00:00:00"/>
    <s v="MS/0098/24-25"/>
    <n v="10538"/>
    <n v="12170.8"/>
    <m/>
    <s v="Q1 2024"/>
    <x v="1"/>
    <x v="2"/>
  </r>
  <r>
    <x v="27"/>
    <x v="6"/>
    <x v="9"/>
    <x v="11"/>
    <n v="2"/>
    <d v="2024-05-31T00:00:00"/>
    <s v="MFMS/0091/24-25"/>
    <n v="263267.09999999998"/>
    <n v="263267.09999999998"/>
    <m/>
    <s v="Q1 2024"/>
    <x v="1"/>
    <x v="2"/>
  </r>
  <r>
    <x v="27"/>
    <x v="6"/>
    <x v="29"/>
    <x v="29"/>
    <n v="2"/>
    <d v="2024-05-31T00:00:00"/>
    <s v="KST-Rental-24/25-02"/>
    <n v="10000"/>
    <n v="10000"/>
    <m/>
    <s v="Q1 2024"/>
    <x v="1"/>
    <x v="2"/>
  </r>
  <r>
    <x v="27"/>
    <x v="6"/>
    <x v="29"/>
    <x v="12"/>
    <n v="2"/>
    <d v="2024-06-06T00:00:00"/>
    <s v="202405451927846'"/>
    <n v="147050"/>
    <n v="147050"/>
    <m/>
    <s v="Q1 2024"/>
    <x v="1"/>
    <x v="2"/>
  </r>
  <r>
    <x v="27"/>
    <x v="6"/>
    <x v="29"/>
    <x v="10"/>
    <n v="2"/>
    <d v="2024-05-31T00:00:00"/>
    <s v="OOPL/2024-25/115"/>
    <n v="197788.87"/>
    <n v="197788.87"/>
    <m/>
    <s v="Q1 2024"/>
    <x v="1"/>
    <x v="2"/>
  </r>
  <r>
    <x v="27"/>
    <x v="6"/>
    <x v="2"/>
    <x v="3"/>
    <n v="2"/>
    <d v="2024-05-31T00:00:00"/>
    <s v="KOS-02"/>
    <n v="8214"/>
    <n v="8214"/>
    <m/>
    <s v="Q1 2024"/>
    <x v="1"/>
    <x v="2"/>
  </r>
  <r>
    <x v="27"/>
    <x v="6"/>
    <x v="23"/>
    <x v="16"/>
    <n v="2"/>
    <d v="2024-04-30T00:00:00"/>
    <s v="CAM/24-25/415"/>
    <n v="194247.9"/>
    <n v="194247.9"/>
    <m/>
    <s v="Q1 2024"/>
    <x v="1"/>
    <x v="2"/>
  </r>
  <r>
    <x v="27"/>
    <x v="6"/>
    <x v="23"/>
    <x v="7"/>
    <n v="2"/>
    <d v="2024-06-07T00:00:00"/>
    <s v="WR/24-25/083"/>
    <n v="28718.7"/>
    <n v="28718.7"/>
    <m/>
    <s v="Q1 2024"/>
    <x v="1"/>
    <x v="2"/>
  </r>
  <r>
    <x v="27"/>
    <x v="6"/>
    <x v="23"/>
    <x v="12"/>
    <n v="2"/>
    <d v="2024-06-13T00:00:00"/>
    <s v="EC/24-25/100"/>
    <n v="1094847.72"/>
    <n v="1094847.72"/>
    <m/>
    <s v="Q1 2024"/>
    <x v="1"/>
    <x v="2"/>
  </r>
  <r>
    <x v="27"/>
    <x v="6"/>
    <x v="23"/>
    <x v="13"/>
    <n v="2"/>
    <d v="2024-06-12T00:00:00"/>
    <s v="DG/24-25/089"/>
    <n v="19292.23"/>
    <n v="19292.23"/>
    <m/>
    <s v="Q1 2024"/>
    <x v="1"/>
    <x v="2"/>
  </r>
  <r>
    <x v="27"/>
    <x v="6"/>
    <x v="29"/>
    <x v="4"/>
    <n v="2"/>
    <d v="2024-05-31T00:00:00"/>
    <n v="321"/>
    <n v="590"/>
    <n v="590"/>
    <m/>
    <s v="Q1 2024"/>
    <x v="1"/>
    <x v="2"/>
  </r>
  <r>
    <x v="27"/>
    <x v="6"/>
    <x v="29"/>
    <x v="4"/>
    <n v="2"/>
    <d v="2024-05-31T00:00:00"/>
    <s v="KOS/02"/>
    <n v="3670"/>
    <n v="3670"/>
    <m/>
    <s v="Q1 2024"/>
    <x v="1"/>
    <x v="2"/>
  </r>
  <r>
    <x v="27"/>
    <x v="6"/>
    <x v="3"/>
    <x v="4"/>
    <n v="2"/>
    <d v="2024-06-07T00:00:00"/>
    <s v="D/24-25GST-045"/>
    <n v="360"/>
    <n v="360"/>
    <m/>
    <s v="Q1 2024"/>
    <x v="1"/>
    <x v="2"/>
  </r>
  <r>
    <x v="27"/>
    <x v="6"/>
    <x v="29"/>
    <x v="14"/>
    <n v="2"/>
    <d v="2024-05-11T00:00:00"/>
    <n v="70"/>
    <n v="15000"/>
    <n v="15000"/>
    <m/>
    <s v="Q1 2024"/>
    <x v="1"/>
    <x v="2"/>
  </r>
  <r>
    <x v="27"/>
    <x v="6"/>
    <x v="29"/>
    <x v="14"/>
    <n v="2"/>
    <d v="2024-05-18T00:00:00"/>
    <n v="71"/>
    <n v="18100"/>
    <n v="18100"/>
    <m/>
    <s v="Q1 2024"/>
    <x v="1"/>
    <x v="2"/>
  </r>
  <r>
    <x v="27"/>
    <x v="6"/>
    <x v="27"/>
    <x v="29"/>
    <n v="2"/>
    <d v="2024-05-01T00:00:00"/>
    <s v="24-25-/004"/>
    <n v="15000"/>
    <n v="15000"/>
    <m/>
    <s v="Q1 2024"/>
    <x v="1"/>
    <x v="2"/>
  </r>
  <r>
    <x v="27"/>
    <x v="6"/>
    <x v="4"/>
    <x v="5"/>
    <n v="2"/>
    <d v="2024-05-06T00:00:00"/>
    <s v="STT/24-25/137"/>
    <n v="12630.08"/>
    <n v="10033.02"/>
    <m/>
    <s v="Q1 2024"/>
    <x v="1"/>
    <x v="2"/>
  </r>
  <r>
    <x v="27"/>
    <x v="6"/>
    <x v="5"/>
    <x v="7"/>
    <n v="2"/>
    <d v="2024-05-31T00:00:00"/>
    <n v="1700"/>
    <n v="19880"/>
    <n v="19880"/>
    <m/>
    <s v="Q1 2024"/>
    <x v="1"/>
    <x v="2"/>
  </r>
  <r>
    <x v="27"/>
    <x v="6"/>
    <x v="29"/>
    <x v="5"/>
    <n v="2"/>
    <d v="2024-05-28T00:00:00"/>
    <s v="VB-421/24-25"/>
    <n v="11200"/>
    <n v="10880"/>
    <m/>
    <s v="Q1 2024"/>
    <x v="1"/>
    <x v="2"/>
  </r>
  <r>
    <x v="27"/>
    <x v="7"/>
    <x v="29"/>
    <x v="4"/>
    <n v="0"/>
    <d v="2024-05-31T00:00:00"/>
    <n v="329"/>
    <n v="5070"/>
    <n v="5070"/>
    <m/>
    <s v="Q1 2024"/>
    <x v="1"/>
    <x v="2"/>
  </r>
  <r>
    <x v="27"/>
    <x v="7"/>
    <x v="29"/>
    <x v="4"/>
    <n v="0"/>
    <d v="2024-05-31T00:00:00"/>
    <s v="KR/02"/>
    <n v="48095"/>
    <n v="48095"/>
    <m/>
    <s v="Q1 2024"/>
    <x v="1"/>
    <x v="2"/>
  </r>
  <r>
    <x v="27"/>
    <x v="7"/>
    <x v="3"/>
    <x v="4"/>
    <n v="0"/>
    <d v="2024-05-31T00:00:00"/>
    <s v="D/24-25GST-052"/>
    <n v="2075"/>
    <n v="2075"/>
    <m/>
    <s v="Q1 2024"/>
    <x v="1"/>
    <x v="2"/>
  </r>
  <r>
    <x v="27"/>
    <x v="8"/>
    <x v="29"/>
    <x v="14"/>
    <n v="0"/>
    <d v="2024-05-04T00:00:00"/>
    <s v="PR-AKGC-02"/>
    <n v="22864.05"/>
    <n v="22864.05"/>
    <m/>
    <s v="Q1 2024"/>
    <x v="1"/>
    <x v="2"/>
  </r>
  <r>
    <x v="27"/>
    <x v="8"/>
    <x v="8"/>
    <x v="10"/>
    <n v="0"/>
    <d v="2024-05-31T00:00:00"/>
    <s v="GSF/24-25/50"/>
    <n v="46346.63"/>
    <n v="46346.63"/>
    <m/>
    <s v="Q1 2024"/>
    <x v="1"/>
    <x v="2"/>
  </r>
  <r>
    <x v="27"/>
    <x v="8"/>
    <x v="29"/>
    <x v="29"/>
    <n v="0"/>
    <d v="2024-05-14T00:00:00"/>
    <s v="KFT/ICE/24/147"/>
    <n v="6457.72"/>
    <n v="6457.72"/>
    <m/>
    <s v="Q1 2024"/>
    <x v="1"/>
    <x v="2"/>
  </r>
  <r>
    <x v="27"/>
    <x v="8"/>
    <x v="29"/>
    <x v="29"/>
    <n v="0"/>
    <d v="2024-05-14T00:00:00"/>
    <s v="KFT/ICE/24/148"/>
    <n v="3912.3"/>
    <n v="3912.3"/>
    <m/>
    <s v="Q1 2024"/>
    <x v="1"/>
    <x v="2"/>
  </r>
  <r>
    <x v="27"/>
    <x v="8"/>
    <x v="29"/>
    <x v="29"/>
    <n v="0"/>
    <d v="2024-05-14T00:00:00"/>
    <s v="KFT/24/147"/>
    <n v="6457.72"/>
    <n v="6457.72"/>
    <m/>
    <s v="Q1 2024"/>
    <x v="1"/>
    <x v="2"/>
  </r>
  <r>
    <x v="27"/>
    <x v="8"/>
    <x v="29"/>
    <x v="29"/>
    <n v="0"/>
    <d v="2024-05-14T00:00:00"/>
    <s v="KFT/24/148"/>
    <n v="3912.3"/>
    <n v="3912.3"/>
    <m/>
    <s v="Q1 2024"/>
    <x v="1"/>
    <x v="2"/>
  </r>
  <r>
    <x v="27"/>
    <x v="8"/>
    <x v="2"/>
    <x v="3"/>
    <n v="0"/>
    <d v="2024-05-31T00:00:00"/>
    <s v="KRLLP-01"/>
    <n v="700"/>
    <n v="700"/>
    <m/>
    <s v="Q1 2024"/>
    <x v="1"/>
    <x v="2"/>
  </r>
  <r>
    <x v="27"/>
    <x v="8"/>
    <x v="10"/>
    <x v="1"/>
    <n v="0"/>
    <d v="2024-05-02T00:00:00"/>
    <s v="PSPLJ/549/24-25"/>
    <n v="700"/>
    <n v="700"/>
    <m/>
    <s v="Q1 2024"/>
    <x v="1"/>
    <x v="2"/>
  </r>
  <r>
    <x v="27"/>
    <x v="8"/>
    <x v="29"/>
    <x v="4"/>
    <n v="0"/>
    <d v="2024-05-31T00:00:00"/>
    <n v="323"/>
    <n v="2605"/>
    <n v="2605"/>
    <m/>
    <s v="Q1 2024"/>
    <x v="1"/>
    <x v="2"/>
  </r>
  <r>
    <x v="27"/>
    <x v="8"/>
    <x v="29"/>
    <x v="4"/>
    <n v="0"/>
    <d v="2024-05-31T00:00:00"/>
    <s v="KRLLP-02"/>
    <n v="10220"/>
    <n v="10220"/>
    <m/>
    <s v="Q1 2024"/>
    <x v="1"/>
    <x v="2"/>
  </r>
  <r>
    <x v="27"/>
    <x v="8"/>
    <x v="3"/>
    <x v="4"/>
    <n v="0"/>
    <d v="2024-06-07T00:00:00"/>
    <s v="D/24-25GST/046"/>
    <n v="4390"/>
    <n v="4390"/>
    <m/>
    <s v="Q1 2024"/>
    <x v="1"/>
    <x v="2"/>
  </r>
  <r>
    <x v="27"/>
    <x v="18"/>
    <x v="29"/>
    <x v="29"/>
    <n v="0"/>
    <d v="2024-05-01T00:00:00"/>
    <s v="Office Cab Innova -07"/>
    <n v="3750"/>
    <n v="3750"/>
    <m/>
    <s v="Q1 2024"/>
    <x v="1"/>
    <x v="2"/>
  </r>
  <r>
    <x v="27"/>
    <x v="18"/>
    <x v="29"/>
    <x v="29"/>
    <n v="0"/>
    <d v="2024-05-15T00:00:00"/>
    <s v="Office Cab Innova -09"/>
    <n v="4160"/>
    <n v="4160"/>
    <m/>
    <s v="Q1 2024"/>
    <x v="1"/>
    <x v="2"/>
  </r>
  <r>
    <x v="27"/>
    <x v="18"/>
    <x v="29"/>
    <x v="29"/>
    <n v="0"/>
    <d v="2024-05-16T00:00:00"/>
    <s v="455/SST/0524"/>
    <n v="6237"/>
    <n v="6237"/>
    <m/>
    <s v="Q1 2024"/>
    <x v="1"/>
    <x v="2"/>
  </r>
  <r>
    <x v="27"/>
    <x v="19"/>
    <x v="29"/>
    <x v="12"/>
    <n v="402"/>
    <d v="2024-06-05T00:00:00"/>
    <s v="000002458115195'_x000a_"/>
    <n v="57890"/>
    <n v="57890"/>
    <m/>
    <s v="Q1 2024"/>
    <x v="1"/>
    <x v="2"/>
  </r>
  <r>
    <x v="27"/>
    <x v="19"/>
    <x v="29"/>
    <x v="12"/>
    <n v="502"/>
    <d v="2024-06-05T00:00:00"/>
    <s v="000002458115198'"/>
    <n v="57870"/>
    <n v="57870"/>
    <m/>
    <s v="Q1 2024"/>
    <x v="1"/>
    <x v="2"/>
  </r>
  <r>
    <x v="27"/>
    <x v="19"/>
    <x v="29"/>
    <x v="12"/>
    <n v="1101"/>
    <d v="2024-06-05T00:00:00"/>
    <s v="000002458115199'"/>
    <n v="180540"/>
    <n v="180540"/>
    <m/>
    <s v="Q1 2024"/>
    <x v="1"/>
    <x v="2"/>
  </r>
  <r>
    <x v="27"/>
    <x v="19"/>
    <x v="29"/>
    <x v="12"/>
    <n v="1102"/>
    <d v="2024-06-05T00:00:00"/>
    <s v="000002458115194'"/>
    <n v="57870"/>
    <n v="57870"/>
    <m/>
    <s v="Q1 2024"/>
    <x v="1"/>
    <x v="2"/>
  </r>
  <r>
    <x v="27"/>
    <x v="19"/>
    <x v="29"/>
    <x v="12"/>
    <n v="1201"/>
    <d v="2024-06-05T00:00:00"/>
    <s v="000002458115200'"/>
    <n v="69670"/>
    <n v="69670"/>
    <m/>
    <s v="Q1 2024"/>
    <x v="1"/>
    <x v="2"/>
  </r>
  <r>
    <x v="27"/>
    <x v="19"/>
    <x v="29"/>
    <x v="12"/>
    <n v="1202"/>
    <d v="2024-06-07T00:00:00"/>
    <s v="000002460750662'"/>
    <n v="57870"/>
    <n v="57870"/>
    <m/>
    <s v="Q1 2024"/>
    <x v="1"/>
    <x v="2"/>
  </r>
  <r>
    <x v="27"/>
    <x v="19"/>
    <x v="29"/>
    <x v="12"/>
    <n v="401"/>
    <d v="2024-06-13T00:00:00"/>
    <s v="0000024671640003'"/>
    <n v="71920"/>
    <n v="71920"/>
    <m/>
    <s v="Q1 2024"/>
    <x v="1"/>
    <x v="2"/>
  </r>
  <r>
    <x v="27"/>
    <x v="19"/>
    <x v="29"/>
    <x v="12"/>
    <n v="501"/>
    <d v="2024-06-13T00:00:00"/>
    <s v="0000024671640004'"/>
    <n v="71020"/>
    <n v="71020"/>
    <m/>
    <s v="Q1 2024"/>
    <x v="1"/>
    <x v="2"/>
  </r>
  <r>
    <x v="27"/>
    <x v="19"/>
    <x v="29"/>
    <x v="12"/>
    <n v="1301"/>
    <d v="2024-06-13T00:00:00"/>
    <s v="0000024671640006'"/>
    <n v="74140"/>
    <n v="74140"/>
    <m/>
    <s v="Q1 2024"/>
    <x v="1"/>
    <x v="2"/>
  </r>
  <r>
    <x v="27"/>
    <x v="14"/>
    <x v="29"/>
    <x v="14"/>
    <n v="0"/>
    <d v="2024-05-29T00:00:00"/>
    <s v="JC560"/>
    <n v="4443.75"/>
    <n v="4443.75"/>
    <m/>
    <s v="Q1 2024"/>
    <x v="1"/>
    <x v="2"/>
  </r>
  <r>
    <x v="27"/>
    <x v="14"/>
    <x v="0"/>
    <x v="0"/>
    <n v="0"/>
    <d v="2024-05-31T00:00:00"/>
    <s v="KRL/24-25/34"/>
    <n v="4325.5"/>
    <n v="4325.5"/>
    <m/>
    <s v="Q1 2024"/>
    <x v="1"/>
    <x v="2"/>
  </r>
  <r>
    <x v="27"/>
    <x v="14"/>
    <x v="29"/>
    <x v="29"/>
    <n v="0"/>
    <d v="2024-05-04T00:00:00"/>
    <s v="Office Cab Innova -08"/>
    <n v="4175"/>
    <n v="4175"/>
    <m/>
    <s v="Q1 2024"/>
    <x v="1"/>
    <x v="2"/>
  </r>
  <r>
    <x v="27"/>
    <x v="14"/>
    <x v="2"/>
    <x v="3"/>
    <n v="0"/>
    <d v="2024-05-31T00:00:00"/>
    <s v="KCOBPL-02"/>
    <n v="8590"/>
    <n v="8590"/>
    <m/>
    <s v="Q1 2024"/>
    <x v="1"/>
    <x v="2"/>
  </r>
  <r>
    <x v="27"/>
    <x v="14"/>
    <x v="29"/>
    <x v="4"/>
    <n v="0"/>
    <d v="2024-05-31T00:00:00"/>
    <n v="318"/>
    <n v="875"/>
    <n v="875"/>
    <m/>
    <s v="Q1 2024"/>
    <x v="1"/>
    <x v="2"/>
  </r>
  <r>
    <x v="27"/>
    <x v="14"/>
    <x v="29"/>
    <x v="4"/>
    <n v="0"/>
    <d v="2024-05-31T00:00:00"/>
    <s v="KOB/02"/>
    <n v="11160"/>
    <n v="11160"/>
    <m/>
    <s v="Q1 2024"/>
    <x v="1"/>
    <x v="2"/>
  </r>
  <r>
    <x v="27"/>
    <x v="13"/>
    <x v="0"/>
    <x v="0"/>
    <n v="0"/>
    <d v="2024-05-31T00:00:00"/>
    <s v="KRL/24-25/37"/>
    <n v="633"/>
    <n v="633"/>
    <m/>
    <s v="Q1 2024"/>
    <x v="1"/>
    <x v="2"/>
  </r>
  <r>
    <x v="27"/>
    <x v="13"/>
    <x v="2"/>
    <x v="3"/>
    <n v="0"/>
    <d v="2024-05-31T00:00:00"/>
    <s v="NLHPL-02"/>
    <n v="600"/>
    <n v="600"/>
    <m/>
    <s v="Q1 2024"/>
    <x v="1"/>
    <x v="2"/>
  </r>
  <r>
    <x v="27"/>
    <x v="13"/>
    <x v="29"/>
    <x v="4"/>
    <n v="0"/>
    <d v="2024-05-31T00:00:00"/>
    <s v="NLH/02"/>
    <n v="1800"/>
    <n v="1800"/>
    <m/>
    <s v="Q1 2024"/>
    <x v="1"/>
    <x v="2"/>
  </r>
  <r>
    <x v="27"/>
    <x v="9"/>
    <x v="7"/>
    <x v="9"/>
    <n v="613"/>
    <d v="2024-05-27T00:00:00"/>
    <s v="BM2527I003363974"/>
    <n v="1470.28"/>
    <n v="1470.28"/>
    <m/>
    <s v="Q1 2024"/>
    <x v="1"/>
    <x v="2"/>
  </r>
  <r>
    <x v="27"/>
    <x v="9"/>
    <x v="29"/>
    <x v="19"/>
    <n v="613"/>
    <d v="2024-05-02T00:00:00"/>
    <s v="5/24-25/55"/>
    <n v="68825"/>
    <n v="68825"/>
    <m/>
    <s v="Q1 2024"/>
    <x v="1"/>
    <x v="2"/>
  </r>
  <r>
    <x v="27"/>
    <x v="9"/>
    <x v="8"/>
    <x v="10"/>
    <n v="613"/>
    <d v="2024-05-31T00:00:00"/>
    <s v="GSF/24-25/53"/>
    <n v="41197.01"/>
    <n v="41197.01"/>
    <m/>
    <s v="Q1 2024"/>
    <x v="1"/>
    <x v="2"/>
  </r>
  <r>
    <x v="27"/>
    <x v="9"/>
    <x v="29"/>
    <x v="1"/>
    <n v="613"/>
    <d v="2024-05-08T00:00:00"/>
    <s v="IS/24-25/45"/>
    <n v="400"/>
    <n v="400"/>
    <m/>
    <s v="Q1 2024"/>
    <x v="1"/>
    <x v="2"/>
  </r>
  <r>
    <x v="27"/>
    <x v="9"/>
    <x v="0"/>
    <x v="0"/>
    <n v="613"/>
    <d v="2024-05-31T00:00:00"/>
    <s v="KRL/24-25/23"/>
    <n v="16815"/>
    <n v="16815"/>
    <m/>
    <s v="Q1 2024"/>
    <x v="1"/>
    <x v="2"/>
  </r>
  <r>
    <x v="27"/>
    <x v="9"/>
    <x v="1"/>
    <x v="1"/>
    <n v="613"/>
    <d v="2024-05-30T00:00:00"/>
    <s v="MS/0108/24-25"/>
    <n v="520"/>
    <n v="520"/>
    <m/>
    <s v="Q1 2024"/>
    <x v="1"/>
    <x v="2"/>
  </r>
  <r>
    <x v="27"/>
    <x v="9"/>
    <x v="9"/>
    <x v="11"/>
    <n v="613"/>
    <d v="2024-05-31T00:00:00"/>
    <s v="MFMS/0093/24-25"/>
    <n v="61177.579999999994"/>
    <n v="61177.579999999994"/>
    <m/>
    <s v="Q1 2024"/>
    <x v="1"/>
    <x v="2"/>
  </r>
  <r>
    <x v="27"/>
    <x v="9"/>
    <x v="29"/>
    <x v="10"/>
    <n v="613"/>
    <d v="2024-05-31T00:00:00"/>
    <s v="OOPL/2024-25/116"/>
    <n v="79684.72"/>
    <n v="79684.72"/>
    <m/>
    <s v="Q1 2024"/>
    <x v="1"/>
    <x v="2"/>
  </r>
  <r>
    <x v="27"/>
    <x v="9"/>
    <x v="2"/>
    <x v="3"/>
    <n v="613"/>
    <d v="2024-05-31T00:00:00"/>
    <s v="ODM DIGITAL-03"/>
    <n v="2830"/>
    <n v="2830"/>
    <m/>
    <s v="Q1 2024"/>
    <x v="1"/>
    <x v="2"/>
  </r>
  <r>
    <x v="27"/>
    <x v="9"/>
    <x v="10"/>
    <x v="1"/>
    <n v="613"/>
    <d v="2024-05-04T00:00:00"/>
    <s v="PSPLJ/597/24-25"/>
    <n v="35200"/>
    <n v="35200"/>
    <m/>
    <s v="Q1 2024"/>
    <x v="1"/>
    <x v="2"/>
  </r>
  <r>
    <x v="27"/>
    <x v="9"/>
    <x v="11"/>
    <x v="16"/>
    <n v="613"/>
    <d v="2024-05-03T00:00:00"/>
    <s v="WTCB/2024000665"/>
    <n v="17351.25"/>
    <n v="17351.25"/>
    <m/>
    <s v="Q1 2024"/>
    <x v="1"/>
    <x v="2"/>
  </r>
  <r>
    <x v="27"/>
    <x v="9"/>
    <x v="11"/>
    <x v="16"/>
    <n v="614"/>
    <d v="2024-05-03T00:00:00"/>
    <s v="WTCB/2024000666"/>
    <n v="17333.75"/>
    <n v="17333.75"/>
    <m/>
    <s v="Q1 2024"/>
    <x v="1"/>
    <x v="2"/>
  </r>
  <r>
    <x v="27"/>
    <x v="9"/>
    <x v="11"/>
    <x v="12"/>
    <n v="613"/>
    <d v="2024-06-10T00:00:00"/>
    <s v="WTCB/2024001433"/>
    <n v="55120.33"/>
    <n v="55120.33"/>
    <m/>
    <s v="Q1 2024"/>
    <x v="1"/>
    <x v="2"/>
  </r>
  <r>
    <x v="27"/>
    <x v="9"/>
    <x v="11"/>
    <x v="12"/>
    <n v="614"/>
    <d v="2024-06-10T00:00:00"/>
    <s v="WTCB/2024001434"/>
    <n v="63537.45"/>
    <n v="63537.45"/>
    <m/>
    <s v="Q1 2024"/>
    <x v="1"/>
    <x v="2"/>
  </r>
  <r>
    <x v="27"/>
    <x v="9"/>
    <x v="11"/>
    <x v="13"/>
    <n v="613"/>
    <d v="2024-06-11T00:00:00"/>
    <s v="WTCB/2024001288"/>
    <n v="14477.48"/>
    <n v="14477.48"/>
    <m/>
    <s v="Q1 2024"/>
    <x v="1"/>
    <x v="2"/>
  </r>
  <r>
    <x v="27"/>
    <x v="9"/>
    <x v="11"/>
    <x v="13"/>
    <n v="614"/>
    <d v="2024-06-11T00:00:00"/>
    <s v="WTCB/2024001289"/>
    <n v="17380.580000000002"/>
    <n v="17380.580000000002"/>
    <m/>
    <s v="Q1 2024"/>
    <x v="1"/>
    <x v="2"/>
  </r>
  <r>
    <x v="27"/>
    <x v="9"/>
    <x v="29"/>
    <x v="19"/>
    <n v="613"/>
    <d v="2024-05-02T00:00:00"/>
    <s v="P2425/125750"/>
    <n v="68832"/>
    <n v="68832"/>
    <m/>
    <s v="Q1 2024"/>
    <x v="1"/>
    <x v="2"/>
  </r>
  <r>
    <x v="27"/>
    <x v="9"/>
    <x v="29"/>
    <x v="4"/>
    <n v="613"/>
    <d v="2024-05-31T00:00:00"/>
    <n v="324"/>
    <n v="5715"/>
    <n v="5715"/>
    <m/>
    <s v="Q1 2024"/>
    <x v="1"/>
    <x v="2"/>
  </r>
  <r>
    <x v="27"/>
    <x v="9"/>
    <x v="29"/>
    <x v="19"/>
    <n v="614"/>
    <d v="2024-05-01T00:00:00"/>
    <s v="D-2024-25-02"/>
    <n v="137596"/>
    <n v="137596"/>
    <m/>
    <s v="Q1 2024"/>
    <x v="1"/>
    <x v="2"/>
  </r>
  <r>
    <x v="27"/>
    <x v="9"/>
    <x v="29"/>
    <x v="4"/>
    <n v="613"/>
    <d v="2024-05-31T00:00:00"/>
    <s v="OD/02"/>
    <n v="42690"/>
    <n v="42690"/>
    <m/>
    <s v="Q1 2024"/>
    <x v="1"/>
    <x v="2"/>
  </r>
  <r>
    <x v="27"/>
    <x v="9"/>
    <x v="3"/>
    <x v="4"/>
    <n v="613"/>
    <d v="2024-06-07T00:00:00"/>
    <s v="D/24-25GST-47"/>
    <n v="9170"/>
    <n v="9170"/>
    <m/>
    <s v="Q1 2024"/>
    <x v="1"/>
    <x v="2"/>
  </r>
  <r>
    <x v="27"/>
    <x v="9"/>
    <x v="4"/>
    <x v="20"/>
    <n v="613"/>
    <d v="2024-05-21T00:00:00"/>
    <s v="STT/24-25/171"/>
    <n v="2700"/>
    <n v="2700"/>
    <m/>
    <s v="Q1 2024"/>
    <x v="1"/>
    <x v="2"/>
  </r>
  <r>
    <x v="27"/>
    <x v="9"/>
    <x v="4"/>
    <x v="5"/>
    <n v="613"/>
    <d v="2024-05-21T00:00:00"/>
    <s v="STT/24-25/170"/>
    <n v="27068.16"/>
    <n v="23464.32"/>
    <m/>
    <s v="Q1 2024"/>
    <x v="1"/>
    <x v="2"/>
  </r>
  <r>
    <x v="27"/>
    <x v="9"/>
    <x v="5"/>
    <x v="7"/>
    <n v="613"/>
    <d v="2024-05-31T00:00:00"/>
    <n v="1704"/>
    <n v="4445"/>
    <n v="4445"/>
    <m/>
    <s v="Q1 2024"/>
    <x v="1"/>
    <x v="2"/>
  </r>
  <r>
    <x v="27"/>
    <x v="9"/>
    <x v="29"/>
    <x v="1"/>
    <n v="613"/>
    <d v="2024-05-08T00:00:00"/>
    <n v="36"/>
    <n v="500"/>
    <n v="500"/>
    <m/>
    <s v="Q1 2024"/>
    <x v="1"/>
    <x v="2"/>
  </r>
  <r>
    <x v="27"/>
    <x v="9"/>
    <x v="29"/>
    <x v="29"/>
    <n v="613"/>
    <d v="2024-05-03T00:00:00"/>
    <s v="VSE-1078"/>
    <n v="42000"/>
    <n v="42000"/>
    <m/>
    <s v="Q1 2024"/>
    <x v="1"/>
    <x v="2"/>
  </r>
  <r>
    <x v="27"/>
    <x v="10"/>
    <x v="7"/>
    <x v="9"/>
    <n v="312"/>
    <d v="2024-06-03T00:00:00"/>
    <s v="BM2527I003716949"/>
    <n v="64246.55"/>
    <n v="64246.55"/>
    <m/>
    <s v="Q1 2024"/>
    <x v="1"/>
    <x v="2"/>
  </r>
  <r>
    <x v="27"/>
    <x v="10"/>
    <x v="29"/>
    <x v="19"/>
    <n v="313"/>
    <d v="2024-05-02T00:00:00"/>
    <s v="02/2024-2025"/>
    <n v="521192"/>
    <n v="521192"/>
    <m/>
    <s v="Q1 2024"/>
    <x v="1"/>
    <x v="2"/>
  </r>
  <r>
    <x v="27"/>
    <x v="10"/>
    <x v="29"/>
    <x v="16"/>
    <n v="313"/>
    <d v="2024-05-02T00:00:00"/>
    <s v="02CAM/2024-2025"/>
    <n v="44117"/>
    <n v="44117"/>
    <m/>
    <s v="Q1 2024"/>
    <x v="1"/>
    <x v="2"/>
  </r>
  <r>
    <x v="27"/>
    <x v="10"/>
    <x v="29"/>
    <x v="19"/>
    <n v="311"/>
    <d v="2024-05-04T00:00:00"/>
    <n v="470013882"/>
    <n v="592183"/>
    <n v="592183"/>
    <m/>
    <s v="Q1 2024"/>
    <x v="1"/>
    <x v="2"/>
  </r>
  <r>
    <x v="27"/>
    <x v="10"/>
    <x v="29"/>
    <x v="19"/>
    <n v="312"/>
    <d v="2024-05-04T00:00:00"/>
    <n v="470013883"/>
    <n v="383159"/>
    <n v="383159"/>
    <m/>
    <s v="Q1 2024"/>
    <x v="1"/>
    <x v="2"/>
  </r>
  <r>
    <x v="27"/>
    <x v="10"/>
    <x v="29"/>
    <x v="19"/>
    <n v="314"/>
    <d v="2024-05-01T00:00:00"/>
    <s v="RENT/24-25/02"/>
    <n v="155988"/>
    <n v="155988"/>
    <m/>
    <s v="Q1 2024"/>
    <x v="1"/>
    <x v="2"/>
  </r>
  <r>
    <x v="27"/>
    <x v="10"/>
    <x v="29"/>
    <x v="19"/>
    <n v="315"/>
    <d v="2024-05-06T00:00:00"/>
    <s v="PVP-Rental -14"/>
    <n v="166572"/>
    <n v="166572"/>
    <m/>
    <s v="Q1 2024"/>
    <x v="1"/>
    <x v="2"/>
  </r>
  <r>
    <x v="27"/>
    <x v="10"/>
    <x v="8"/>
    <x v="10"/>
    <n v="312"/>
    <d v="2024-05-31T00:00:00"/>
    <s v="GSF/24-25/56"/>
    <n v="186857.86"/>
    <n v="186857.86"/>
    <m/>
    <s v="Q1 2024"/>
    <x v="1"/>
    <x v="2"/>
  </r>
  <r>
    <x v="27"/>
    <x v="10"/>
    <x v="29"/>
    <x v="19"/>
    <n v="310"/>
    <d v="2024-05-01T00:00:00"/>
    <s v="GK-Rental-2"/>
    <n v="72563"/>
    <n v="72563"/>
    <m/>
    <s v="Q1 2024"/>
    <x v="1"/>
    <x v="2"/>
  </r>
  <r>
    <x v="27"/>
    <x v="10"/>
    <x v="29"/>
    <x v="16"/>
    <n v="310"/>
    <d v="2024-05-01T00:00:00"/>
    <s v="GK-CAM-02"/>
    <n v="17308"/>
    <n v="17308"/>
    <m/>
    <s v="Q1 2024"/>
    <x v="1"/>
    <x v="2"/>
  </r>
  <r>
    <x v="27"/>
    <x v="10"/>
    <x v="29"/>
    <x v="19"/>
    <n v="310"/>
    <d v="2024-05-01T00:00:00"/>
    <s v="HK-Rental-2"/>
    <n v="72563"/>
    <n v="72563"/>
    <m/>
    <s v="Q1 2024"/>
    <x v="1"/>
    <x v="2"/>
  </r>
  <r>
    <x v="27"/>
    <x v="10"/>
    <x v="29"/>
    <x v="14"/>
    <n v="312"/>
    <d v="2024-05-03T00:00:00"/>
    <s v="JC319"/>
    <n v="1295.93"/>
    <n v="1295.93"/>
    <m/>
    <s v="Q1 2024"/>
    <x v="1"/>
    <x v="2"/>
  </r>
  <r>
    <x v="27"/>
    <x v="10"/>
    <x v="29"/>
    <x v="14"/>
    <n v="312"/>
    <d v="2024-05-11T00:00:00"/>
    <s v="JC409"/>
    <n v="1950"/>
    <n v="1950"/>
    <m/>
    <s v="Q1 2024"/>
    <x v="1"/>
    <x v="2"/>
  </r>
  <r>
    <x v="27"/>
    <x v="10"/>
    <x v="29"/>
    <x v="14"/>
    <n v="312"/>
    <d v="2024-05-21T00:00:00"/>
    <s v="JC488"/>
    <n v="1964.37"/>
    <n v="1964.37"/>
    <m/>
    <s v="Q1 2024"/>
    <x v="1"/>
    <x v="2"/>
  </r>
  <r>
    <x v="27"/>
    <x v="10"/>
    <x v="29"/>
    <x v="14"/>
    <n v="312"/>
    <d v="2024-05-21T00:00:00"/>
    <s v="JC490"/>
    <n v="14550"/>
    <n v="14550"/>
    <m/>
    <s v="Q1 2024"/>
    <x v="1"/>
    <x v="2"/>
  </r>
  <r>
    <x v="27"/>
    <x v="10"/>
    <x v="0"/>
    <x v="0"/>
    <n v="312"/>
    <d v="2024-05-31T00:00:00"/>
    <s v="KRL/24-25/27"/>
    <n v="477905"/>
    <n v="477905"/>
    <m/>
    <s v="Q1 2024"/>
    <x v="1"/>
    <x v="2"/>
  </r>
  <r>
    <x v="27"/>
    <x v="10"/>
    <x v="0"/>
    <x v="0"/>
    <n v="312"/>
    <d v="2024-05-31T00:00:00"/>
    <s v="KRL/24-25/39"/>
    <n v="9811.5"/>
    <n v="9811.5"/>
    <m/>
    <s v="Q1 2024"/>
    <x v="1"/>
    <x v="2"/>
  </r>
  <r>
    <x v="27"/>
    <x v="10"/>
    <x v="1"/>
    <x v="1"/>
    <n v="312"/>
    <d v="2024-05-29T00:00:00"/>
    <s v="MS/0096/24-25"/>
    <n v="18897"/>
    <n v="20070.900000000001"/>
    <m/>
    <s v="Q1 2024"/>
    <x v="1"/>
    <x v="2"/>
  </r>
  <r>
    <x v="27"/>
    <x v="10"/>
    <x v="1"/>
    <x v="1"/>
    <n v="312"/>
    <d v="2024-05-29T00:00:00"/>
    <s v="MS/0094/24-25"/>
    <n v="9895"/>
    <n v="9895"/>
    <m/>
    <s v="Q1 2024"/>
    <x v="1"/>
    <x v="2"/>
  </r>
  <r>
    <x v="27"/>
    <x v="10"/>
    <x v="1"/>
    <x v="2"/>
    <n v="312"/>
    <d v="2024-05-29T00:00:00"/>
    <s v="MS/0095/24-25"/>
    <n v="57113"/>
    <n v="63007"/>
    <m/>
    <s v="Q1 2024"/>
    <x v="1"/>
    <x v="2"/>
  </r>
  <r>
    <x v="27"/>
    <x v="10"/>
    <x v="9"/>
    <x v="11"/>
    <n v="312"/>
    <d v="2024-05-31T00:00:00"/>
    <s v="MFMS/0090/24-25"/>
    <n v="318019.71999999997"/>
    <n v="318019.71999999997"/>
    <m/>
    <s v="Q1 2024"/>
    <x v="1"/>
    <x v="2"/>
  </r>
  <r>
    <x v="27"/>
    <x v="10"/>
    <x v="29"/>
    <x v="19"/>
    <n v="316"/>
    <d v="2024-05-01T00:00:00"/>
    <s v="210/2024-25"/>
    <n v="83202"/>
    <n v="83202"/>
    <m/>
    <s v="Q1 2024"/>
    <x v="1"/>
    <x v="2"/>
  </r>
  <r>
    <x v="27"/>
    <x v="10"/>
    <x v="29"/>
    <x v="29"/>
    <n v="312"/>
    <d v="2024-05-01T00:00:00"/>
    <s v="EWF/02/2024-25"/>
    <n v="65000"/>
    <n v="65000"/>
    <m/>
    <s v="Q1 2024"/>
    <x v="1"/>
    <x v="2"/>
  </r>
  <r>
    <x v="27"/>
    <x v="10"/>
    <x v="29"/>
    <x v="19"/>
    <n v="316"/>
    <d v="2024-05-01T00:00:00"/>
    <s v="008/2024-25"/>
    <n v="83202"/>
    <n v="83202"/>
    <m/>
    <s v="Q1 2024"/>
    <x v="1"/>
    <x v="2"/>
  </r>
  <r>
    <x v="27"/>
    <x v="10"/>
    <x v="29"/>
    <x v="26"/>
    <n v="312"/>
    <d v="2024-05-30T00:00:00"/>
    <s v="000002457891186'"/>
    <n v="14240"/>
    <n v="14240"/>
    <m/>
    <s v="Q1 2024"/>
    <x v="1"/>
    <x v="2"/>
  </r>
  <r>
    <x v="27"/>
    <x v="10"/>
    <x v="29"/>
    <x v="10"/>
    <n v="312"/>
    <d v="2024-05-31T00:00:00"/>
    <s v="OOPL/2024-25/117"/>
    <n v="331545.37"/>
    <n v="331545.37"/>
    <m/>
    <s v="Q1 2024"/>
    <x v="1"/>
    <x v="2"/>
  </r>
  <r>
    <x v="27"/>
    <x v="10"/>
    <x v="29"/>
    <x v="29"/>
    <n v="312"/>
    <d v="2024-05-11T00:00:00"/>
    <s v="002425-00130"/>
    <n v="161974"/>
    <n v="161974"/>
    <m/>
    <s v="Q1 2024"/>
    <x v="1"/>
    <x v="2"/>
  </r>
  <r>
    <x v="27"/>
    <x v="10"/>
    <x v="2"/>
    <x v="3"/>
    <n v="312"/>
    <d v="2024-05-31T00:00:00"/>
    <s v="ONDIRECT -02"/>
    <n v="32764"/>
    <n v="32764"/>
    <m/>
    <s v="Q1 2024"/>
    <x v="1"/>
    <x v="2"/>
  </r>
  <r>
    <x v="27"/>
    <x v="10"/>
    <x v="10"/>
    <x v="1"/>
    <n v="312"/>
    <d v="2024-05-14T00:00:00"/>
    <s v="PSPLJ/779/24-25"/>
    <n v="6000"/>
    <n v="6000"/>
    <m/>
    <s v="Q1 2024"/>
    <x v="1"/>
    <x v="2"/>
  </r>
  <r>
    <x v="27"/>
    <x v="10"/>
    <x v="10"/>
    <x v="1"/>
    <n v="312"/>
    <d v="2024-05-14T00:00:00"/>
    <s v="PSPLJ/780/24-25"/>
    <n v="1500"/>
    <n v="1500"/>
    <m/>
    <s v="Q1 2024"/>
    <x v="1"/>
    <x v="2"/>
  </r>
  <r>
    <x v="27"/>
    <x v="10"/>
    <x v="10"/>
    <x v="1"/>
    <n v="312"/>
    <d v="2024-05-23T00:00:00"/>
    <s v="PSPLJ/938/24-25"/>
    <n v="210"/>
    <n v="210"/>
    <m/>
    <s v="Q1 2024"/>
    <x v="1"/>
    <x v="2"/>
  </r>
  <r>
    <x v="27"/>
    <x v="10"/>
    <x v="10"/>
    <x v="1"/>
    <n v="312"/>
    <d v="2024-05-25T00:00:00"/>
    <s v="PSPLJ/984/24-25"/>
    <n v="780"/>
    <n v="780"/>
    <m/>
    <s v="Q1 2024"/>
    <x v="1"/>
    <x v="2"/>
  </r>
  <r>
    <x v="27"/>
    <x v="10"/>
    <x v="11"/>
    <x v="16"/>
    <n v="311"/>
    <d v="2024-05-03T00:00:00"/>
    <s v="WTCB/2024000603"/>
    <n v="48868.75"/>
    <n v="48868.75"/>
    <m/>
    <s v="Q1 2024"/>
    <x v="1"/>
    <x v="2"/>
  </r>
  <r>
    <x v="27"/>
    <x v="10"/>
    <x v="11"/>
    <x v="16"/>
    <n v="312"/>
    <d v="2024-05-03T00:00:00"/>
    <s v="WTCB/2024000604"/>
    <n v="31622.5"/>
    <n v="31622.5"/>
    <m/>
    <s v="Q1 2024"/>
    <x v="1"/>
    <x v="2"/>
  </r>
  <r>
    <x v="27"/>
    <x v="10"/>
    <x v="11"/>
    <x v="16"/>
    <n v="314"/>
    <d v="2024-05-03T00:00:00"/>
    <s v="WTCB/2024000606"/>
    <n v="16248.75"/>
    <n v="16248.75"/>
    <m/>
    <s v="Q1 2024"/>
    <x v="1"/>
    <x v="2"/>
  </r>
  <r>
    <x v="27"/>
    <x v="10"/>
    <x v="11"/>
    <x v="16"/>
    <n v="315"/>
    <d v="2024-05-03T00:00:00"/>
    <s v="WTCB/2024000607"/>
    <n v="17351.25"/>
    <n v="17351.25"/>
    <m/>
    <s v="Q1 2024"/>
    <x v="1"/>
    <x v="2"/>
  </r>
  <r>
    <x v="27"/>
    <x v="10"/>
    <x v="11"/>
    <x v="16"/>
    <n v="316"/>
    <d v="2024-05-03T00:00:00"/>
    <s v="WTCB/2024000608"/>
    <n v="17333.75"/>
    <n v="17333.75"/>
    <m/>
    <s v="Q1 2024"/>
    <x v="1"/>
    <x v="2"/>
  </r>
  <r>
    <x v="27"/>
    <x v="10"/>
    <x v="11"/>
    <x v="12"/>
    <n v="309"/>
    <d v="2024-06-10T00:00:00"/>
    <s v="WTCB/2024001386"/>
    <n v="124816.06"/>
    <n v="124816.06"/>
    <m/>
    <s v="Q1 2024"/>
    <x v="1"/>
    <x v="2"/>
  </r>
  <r>
    <x v="27"/>
    <x v="10"/>
    <x v="11"/>
    <x v="12"/>
    <n v="311"/>
    <d v="2024-06-10T00:00:00"/>
    <s v="WTCB/2024001387"/>
    <n v="137697.07"/>
    <n v="137697.07"/>
    <m/>
    <s v="Q1 2024"/>
    <x v="1"/>
    <x v="2"/>
  </r>
  <r>
    <x v="27"/>
    <x v="10"/>
    <x v="11"/>
    <x v="12"/>
    <n v="312"/>
    <d v="2024-06-10T00:00:00"/>
    <s v="WTCB/2024001388"/>
    <n v="139407.26999999999"/>
    <n v="139407.26999999999"/>
    <m/>
    <s v="Q1 2024"/>
    <x v="1"/>
    <x v="2"/>
  </r>
  <r>
    <x v="27"/>
    <x v="10"/>
    <x v="11"/>
    <x v="12"/>
    <n v="313"/>
    <d v="2024-06-10T00:00:00"/>
    <s v="WTCB/2024001389"/>
    <n v="149913.57"/>
    <n v="149913.57"/>
    <m/>
    <s v="Q1 2024"/>
    <x v="1"/>
    <x v="2"/>
  </r>
  <r>
    <x v="27"/>
    <x v="10"/>
    <x v="11"/>
    <x v="12"/>
    <n v="314"/>
    <d v="2024-06-10T00:00:00"/>
    <s v="WTCB/2024001390"/>
    <n v="28253.46"/>
    <n v="28253.46"/>
    <m/>
    <s v="Q1 2024"/>
    <x v="1"/>
    <x v="2"/>
  </r>
  <r>
    <x v="27"/>
    <x v="10"/>
    <x v="11"/>
    <x v="12"/>
    <n v="315"/>
    <d v="2024-06-10T00:00:00"/>
    <s v="WTCB/2024001391"/>
    <n v="30882.14"/>
    <n v="30882.14"/>
    <m/>
    <s v="Q1 2024"/>
    <x v="1"/>
    <x v="2"/>
  </r>
  <r>
    <x v="27"/>
    <x v="10"/>
    <x v="11"/>
    <x v="12"/>
    <n v="316"/>
    <d v="2024-06-10T00:00:00"/>
    <s v="WTCB/2024001392"/>
    <n v="170.61"/>
    <n v="170.61"/>
    <m/>
    <s v="Q1 2024"/>
    <x v="1"/>
    <x v="2"/>
  </r>
  <r>
    <x v="27"/>
    <x v="10"/>
    <x v="11"/>
    <x v="13"/>
    <n v="309"/>
    <d v="2024-06-11T00:00:00"/>
    <s v="WTCB/2024001241"/>
    <n v="32408.31"/>
    <n v="32408.31"/>
    <m/>
    <s v="Q1 2024"/>
    <x v="1"/>
    <x v="2"/>
  </r>
  <r>
    <x v="27"/>
    <x v="10"/>
    <x v="11"/>
    <x v="13"/>
    <n v="311"/>
    <d v="2024-06-11T00:00:00"/>
    <s v="WTCB/2024001242"/>
    <n v="32972.83"/>
    <n v="32972.83"/>
    <m/>
    <s v="Q1 2024"/>
    <x v="1"/>
    <x v="2"/>
  </r>
  <r>
    <x v="27"/>
    <x v="10"/>
    <x v="11"/>
    <x v="13"/>
    <n v="312"/>
    <d v="2024-06-11T00:00:00"/>
    <s v="WTCB/2024001243"/>
    <n v="33248.239999999998"/>
    <n v="33248.239999999998"/>
    <m/>
    <s v="Q1 2024"/>
    <x v="1"/>
    <x v="2"/>
  </r>
  <r>
    <x v="27"/>
    <x v="10"/>
    <x v="11"/>
    <x v="13"/>
    <n v="313"/>
    <d v="2024-06-11T00:00:00"/>
    <s v="WTCB/2024001244"/>
    <n v="39547.879999999997"/>
    <n v="39547.879999999997"/>
    <m/>
    <s v="Q1 2024"/>
    <x v="1"/>
    <x v="2"/>
  </r>
  <r>
    <x v="27"/>
    <x v="10"/>
    <x v="11"/>
    <x v="13"/>
    <n v="314"/>
    <d v="2024-06-11T00:00:00"/>
    <s v="WTCB/2024001245"/>
    <n v="5842.99"/>
    <n v="5842.99"/>
    <m/>
    <s v="Q1 2024"/>
    <x v="1"/>
    <x v="2"/>
  </r>
  <r>
    <x v="27"/>
    <x v="10"/>
    <x v="11"/>
    <x v="13"/>
    <n v="315"/>
    <d v="2024-06-11T00:00:00"/>
    <s v="WTCB/2024001246"/>
    <n v="7462.35"/>
    <n v="7462.35"/>
    <m/>
    <s v="Q1 2024"/>
    <x v="1"/>
    <x v="2"/>
  </r>
  <r>
    <x v="27"/>
    <x v="10"/>
    <x v="11"/>
    <x v="13"/>
    <n v="316"/>
    <d v="2024-06-11T00:00:00"/>
    <s v="WTCB/2024001247"/>
    <n v="21.98"/>
    <n v="21.98"/>
    <m/>
    <s v="Q1 2024"/>
    <x v="1"/>
    <x v="2"/>
  </r>
  <r>
    <x v="27"/>
    <x v="10"/>
    <x v="29"/>
    <x v="22"/>
    <n v="309"/>
    <d v="2024-05-01T00:00:00"/>
    <s v="SBER/24-25/4"/>
    <n v="194880"/>
    <n v="194880"/>
    <m/>
    <s v="Q1 2024"/>
    <x v="1"/>
    <x v="2"/>
  </r>
  <r>
    <x v="27"/>
    <x v="10"/>
    <x v="29"/>
    <x v="4"/>
    <n v="312"/>
    <d v="2024-05-31T00:00:00"/>
    <n v="327"/>
    <n v="144850"/>
    <n v="144850"/>
    <m/>
    <s v="Q1 2024"/>
    <x v="1"/>
    <x v="2"/>
  </r>
  <r>
    <x v="27"/>
    <x v="10"/>
    <x v="29"/>
    <x v="4"/>
    <n v="312"/>
    <d v="2024-05-31T00:00:00"/>
    <s v="ODMS/02"/>
    <n v="479785"/>
    <n v="479785"/>
    <m/>
    <s v="Q1 2024"/>
    <x v="1"/>
    <x v="2"/>
  </r>
  <r>
    <x v="27"/>
    <x v="10"/>
    <x v="3"/>
    <x v="4"/>
    <n v="312"/>
    <d v="2024-06-07T00:00:00"/>
    <s v="D/24-25GST-050"/>
    <n v="298325"/>
    <n v="298325"/>
    <m/>
    <s v="Q1 2024"/>
    <x v="1"/>
    <x v="2"/>
  </r>
  <r>
    <x v="27"/>
    <x v="10"/>
    <x v="5"/>
    <x v="7"/>
    <n v="312"/>
    <d v="2024-05-31T00:00:00"/>
    <n v="1705"/>
    <n v="45710"/>
    <n v="45710"/>
    <m/>
    <s v="Q1 2024"/>
    <x v="1"/>
    <x v="2"/>
  </r>
  <r>
    <x v="27"/>
    <x v="10"/>
    <x v="29"/>
    <x v="27"/>
    <n v="312"/>
    <d v="2024-05-23T00:00:00"/>
    <n v="1325634"/>
    <n v="215"/>
    <n v="215"/>
    <m/>
    <s v="Q1 2024"/>
    <x v="1"/>
    <x v="2"/>
  </r>
  <r>
    <x v="27"/>
    <x v="10"/>
    <x v="29"/>
    <x v="5"/>
    <n v="312"/>
    <d v="2024-05-28T00:00:00"/>
    <s v="VB-420/24-25"/>
    <n v="36800"/>
    <n v="29760"/>
    <m/>
    <s v="Q1 2024"/>
    <x v="1"/>
    <x v="2"/>
  </r>
  <r>
    <x v="27"/>
    <x v="11"/>
    <x v="8"/>
    <x v="10"/>
    <n v="719"/>
    <d v="2024-05-31T00:00:00"/>
    <s v="GSF-24-25/52"/>
    <n v="41197.01"/>
    <n v="41197.01"/>
    <m/>
    <s v="Q1 2024"/>
    <x v="1"/>
    <x v="2"/>
  </r>
  <r>
    <x v="27"/>
    <x v="11"/>
    <x v="0"/>
    <x v="0"/>
    <n v="719"/>
    <d v="2024-05-31T00:00:00"/>
    <s v="KRL/24-25/24"/>
    <n v="7695"/>
    <n v="7695"/>
    <m/>
    <s v="Q1 2024"/>
    <x v="1"/>
    <x v="2"/>
  </r>
  <r>
    <x v="27"/>
    <x v="11"/>
    <x v="9"/>
    <x v="11"/>
    <n v="719"/>
    <d v="2024-05-31T00:00:00"/>
    <s v="MFMS/0092/24-25"/>
    <n v="39685.979999999996"/>
    <n v="39685.979999999996"/>
    <m/>
    <s v="Q1 2024"/>
    <x v="1"/>
    <x v="2"/>
  </r>
  <r>
    <x v="27"/>
    <x v="11"/>
    <x v="29"/>
    <x v="10"/>
    <n v="719"/>
    <d v="2024-05-31T00:00:00"/>
    <s v="OOPL/2024-25/118"/>
    <n v="75415.899999999994"/>
    <n v="75415.899999999994"/>
    <m/>
    <s v="Q1 2024"/>
    <x v="1"/>
    <x v="2"/>
  </r>
  <r>
    <x v="27"/>
    <x v="11"/>
    <x v="11"/>
    <x v="16"/>
    <n v="719"/>
    <d v="2024-05-03T00:00:00"/>
    <s v="WTCB/2024000690"/>
    <n v="16248.75"/>
    <n v="16248.75"/>
    <m/>
    <s v="Q1 2024"/>
    <x v="1"/>
    <x v="2"/>
  </r>
  <r>
    <x v="27"/>
    <x v="11"/>
    <x v="11"/>
    <x v="12"/>
    <n v="719"/>
    <d v="2024-06-10T00:00:00"/>
    <s v="WTCB/2024001454"/>
    <n v="88876"/>
    <n v="88876"/>
    <m/>
    <s v="Q1 2024"/>
    <x v="1"/>
    <x v="2"/>
  </r>
  <r>
    <x v="27"/>
    <x v="11"/>
    <x v="11"/>
    <x v="13"/>
    <n v="719"/>
    <d v="2024-06-11T00:00:00"/>
    <s v="WTCB/2024001309"/>
    <n v="19229.97"/>
    <n v="19229.97"/>
    <m/>
    <s v="Q1 2024"/>
    <x v="1"/>
    <x v="2"/>
  </r>
  <r>
    <x v="27"/>
    <x v="11"/>
    <x v="29"/>
    <x v="4"/>
    <n v="719"/>
    <d v="2024-05-31T00:00:00"/>
    <n v="326"/>
    <n v="2885"/>
    <n v="2885"/>
    <m/>
    <s v="Q1 2024"/>
    <x v="1"/>
    <x v="2"/>
  </r>
  <r>
    <x v="27"/>
    <x v="11"/>
    <x v="29"/>
    <x v="4"/>
    <n v="719"/>
    <d v="2024-05-31T00:00:00"/>
    <s v="ODM/02"/>
    <n v="14955"/>
    <n v="14955"/>
    <m/>
    <s v="Q1 2024"/>
    <x v="1"/>
    <x v="2"/>
  </r>
  <r>
    <x v="27"/>
    <x v="11"/>
    <x v="3"/>
    <x v="4"/>
    <n v="719"/>
    <d v="2024-06-07T00:00:00"/>
    <s v="D/24-25GST-049"/>
    <n v="6400"/>
    <n v="6400"/>
    <m/>
    <s v="Q1 2024"/>
    <x v="1"/>
    <x v="2"/>
  </r>
  <r>
    <x v="27"/>
    <x v="11"/>
    <x v="5"/>
    <x v="7"/>
    <n v="719"/>
    <d v="2024-05-31T00:00:00"/>
    <n v="1701"/>
    <n v="3955"/>
    <n v="3955"/>
    <m/>
    <s v="Q1 2024"/>
    <x v="1"/>
    <x v="2"/>
  </r>
  <r>
    <x v="27"/>
    <x v="11"/>
    <x v="29"/>
    <x v="19"/>
    <n v="719"/>
    <d v="2024-05-03T00:00:00"/>
    <s v="TSG-Rental-14"/>
    <n v="130000"/>
    <n v="130000"/>
    <m/>
    <s v="Q1 2024"/>
    <x v="1"/>
    <x v="2"/>
  </r>
  <r>
    <x v="27"/>
    <x v="11"/>
    <x v="29"/>
    <x v="1"/>
    <n v="719"/>
    <d v="2024-05-08T00:00:00"/>
    <s v="005(2024-25)"/>
    <n v="500"/>
    <n v="500"/>
    <m/>
    <s v="Q1 2024"/>
    <x v="1"/>
    <x v="2"/>
  </r>
  <r>
    <x v="27"/>
    <x v="16"/>
    <x v="0"/>
    <x v="0"/>
    <n v="0"/>
    <d v="2024-05-31T00:00:00"/>
    <s v="KRL/24-25/38"/>
    <n v="422"/>
    <n v="422"/>
    <m/>
    <s v="Q1 2024"/>
    <x v="1"/>
    <x v="2"/>
  </r>
  <r>
    <x v="27"/>
    <x v="16"/>
    <x v="29"/>
    <x v="4"/>
    <n v="0"/>
    <d v="2024-05-31T00:00:00"/>
    <n v="319"/>
    <n v="1525"/>
    <n v="1525"/>
    <m/>
    <s v="Q1 2024"/>
    <x v="1"/>
    <x v="2"/>
  </r>
  <r>
    <x v="27"/>
    <x v="16"/>
    <x v="29"/>
    <x v="4"/>
    <n v="0"/>
    <d v="2024-05-31T00:00:00"/>
    <s v="QTS/02"/>
    <n v="14595"/>
    <n v="14595"/>
    <m/>
    <s v="Q1 2024"/>
    <x v="1"/>
    <x v="2"/>
  </r>
  <r>
    <x v="27"/>
    <x v="12"/>
    <x v="7"/>
    <x v="9"/>
    <n v="319"/>
    <d v="2024-06-09T00:00:00"/>
    <s v="BM2527I004124971"/>
    <n v="5970.8"/>
    <n v="5970.8"/>
    <m/>
    <s v="Q1 2024"/>
    <x v="1"/>
    <x v="2"/>
  </r>
  <r>
    <x v="27"/>
    <x v="12"/>
    <x v="7"/>
    <x v="29"/>
    <n v="319"/>
    <d v="2024-05-24T00:00:00"/>
    <s v="HT2527I001834378"/>
    <n v="1295.6400000000001"/>
    <n v="1295.6400000000001"/>
    <m/>
    <s v="Q1 2024"/>
    <x v="1"/>
    <x v="2"/>
  </r>
  <r>
    <x v="27"/>
    <x v="12"/>
    <x v="29"/>
    <x v="29"/>
    <n v="319"/>
    <d v="2024-05-25T00:00:00"/>
    <s v="ROMCIN250010853"/>
    <n v="6101.69"/>
    <n v="6101.69"/>
    <m/>
    <s v="Q1 2024"/>
    <x v="1"/>
    <x v="2"/>
  </r>
  <r>
    <x v="27"/>
    <x v="12"/>
    <x v="29"/>
    <x v="29"/>
    <n v="319"/>
    <d v="2024-06-04T00:00:00"/>
    <s v="WMHR25005855790"/>
    <n v="2077"/>
    <n v="2077"/>
    <m/>
    <s v="Q1 2024"/>
    <x v="1"/>
    <x v="2"/>
  </r>
  <r>
    <x v="27"/>
    <x v="12"/>
    <x v="8"/>
    <x v="10"/>
    <n v="319"/>
    <d v="2024-05-31T00:00:00"/>
    <s v="GSF-24-25/54"/>
    <n v="110292.62"/>
    <n v="110292.62"/>
    <m/>
    <s v="Q1 2024"/>
    <x v="1"/>
    <x v="2"/>
  </r>
  <r>
    <x v="27"/>
    <x v="12"/>
    <x v="0"/>
    <x v="0"/>
    <n v="319"/>
    <d v="2024-05-31T00:00:00"/>
    <s v="KRL/24-25/28"/>
    <n v="83690"/>
    <n v="83690"/>
    <m/>
    <s v="Q1 2024"/>
    <x v="1"/>
    <x v="2"/>
  </r>
  <r>
    <x v="27"/>
    <x v="12"/>
    <x v="0"/>
    <x v="0"/>
    <n v="319"/>
    <d v="2024-05-31T00:00:00"/>
    <s v="KRL/24-25/40"/>
    <n v="7279.5"/>
    <n v="7279.5"/>
    <m/>
    <s v="Q1 2024"/>
    <x v="1"/>
    <x v="2"/>
  </r>
  <r>
    <x v="27"/>
    <x v="12"/>
    <x v="0"/>
    <x v="0"/>
    <n v="319"/>
    <d v="2024-05-31T00:00:00"/>
    <s v="KRL/24-25/31"/>
    <n v="1524"/>
    <n v="1524"/>
    <m/>
    <s v="Q1 2024"/>
    <x v="1"/>
    <x v="2"/>
  </r>
  <r>
    <x v="27"/>
    <x v="12"/>
    <x v="0"/>
    <x v="0"/>
    <n v="319"/>
    <d v="2024-05-31T00:00:00"/>
    <s v="KRL/24-25/32"/>
    <n v="1945"/>
    <n v="1945"/>
    <m/>
    <s v="Q1 2024"/>
    <x v="1"/>
    <x v="2"/>
  </r>
  <r>
    <x v="27"/>
    <x v="12"/>
    <x v="1"/>
    <x v="1"/>
    <n v="319"/>
    <d v="2024-05-10T00:00:00"/>
    <s v="MS/0071/24-25"/>
    <n v="2800"/>
    <n v="2800"/>
    <m/>
    <s v="Q1 2024"/>
    <x v="1"/>
    <x v="2"/>
  </r>
  <r>
    <x v="27"/>
    <x v="12"/>
    <x v="1"/>
    <x v="1"/>
    <n v="319"/>
    <d v="2024-05-30T00:00:00"/>
    <s v="MS/0107/24-25"/>
    <n v="200"/>
    <n v="200"/>
    <m/>
    <s v="Q1 2024"/>
    <x v="1"/>
    <x v="2"/>
  </r>
  <r>
    <x v="27"/>
    <x v="12"/>
    <x v="29"/>
    <x v="29"/>
    <n v="319"/>
    <d v="2024-05-19T00:00:00"/>
    <s v="000002441132872'"/>
    <n v="21720"/>
    <n v="21720"/>
    <m/>
    <s v="Q1 2024"/>
    <x v="1"/>
    <x v="2"/>
  </r>
  <r>
    <x v="27"/>
    <x v="12"/>
    <x v="29"/>
    <x v="29"/>
    <n v="319"/>
    <d v="2024-05-19T00:00:00"/>
    <s v="00000'2441494551"/>
    <n v="640"/>
    <n v="640"/>
    <m/>
    <s v="Q1 2024"/>
    <x v="1"/>
    <x v="2"/>
  </r>
  <r>
    <x v="27"/>
    <x v="12"/>
    <x v="29"/>
    <x v="26"/>
    <n v="319"/>
    <d v="2024-05-20T00:00:00"/>
    <s v="00000'2442515500"/>
    <n v="1450"/>
    <n v="1450"/>
    <m/>
    <s v="Q1 2024"/>
    <x v="1"/>
    <x v="2"/>
  </r>
  <r>
    <x v="27"/>
    <x v="12"/>
    <x v="29"/>
    <x v="19"/>
    <n v="319"/>
    <d v="2024-05-06T00:00:00"/>
    <s v="O-05/24-25"/>
    <n v="155988"/>
    <n v="155988"/>
    <m/>
    <s v="Q1 2024"/>
    <x v="1"/>
    <x v="2"/>
  </r>
  <r>
    <x v="27"/>
    <x v="12"/>
    <x v="2"/>
    <x v="3"/>
    <n v="319"/>
    <d v="2024-05-31T00:00:00"/>
    <s v="XDBS-02"/>
    <n v="1090"/>
    <n v="1090"/>
    <m/>
    <s v="Q1 2024"/>
    <x v="1"/>
    <x v="2"/>
  </r>
  <r>
    <x v="27"/>
    <x v="12"/>
    <x v="11"/>
    <x v="16"/>
    <n v="317"/>
    <d v="2024-05-03T00:00:00"/>
    <s v="WTCB/2024000609"/>
    <n v="17333.75"/>
    <n v="17333.75"/>
    <m/>
    <s v="Q1 2024"/>
    <x v="1"/>
    <x v="2"/>
  </r>
  <r>
    <x v="27"/>
    <x v="12"/>
    <x v="11"/>
    <x v="16"/>
    <n v="318"/>
    <d v="2024-05-03T00:00:00"/>
    <s v="WTCB/2024000610"/>
    <n v="17351.25"/>
    <n v="17351.25"/>
    <m/>
    <s v="Q1 2024"/>
    <x v="1"/>
    <x v="2"/>
  </r>
  <r>
    <x v="27"/>
    <x v="12"/>
    <x v="11"/>
    <x v="16"/>
    <n v="319"/>
    <d v="2024-05-03T00:00:00"/>
    <s v="WTCB/2024000611"/>
    <n v="16248.75"/>
    <n v="16248.75"/>
    <m/>
    <s v="Q1 2024"/>
    <x v="1"/>
    <x v="2"/>
  </r>
  <r>
    <x v="27"/>
    <x v="12"/>
    <x v="11"/>
    <x v="12"/>
    <n v="317"/>
    <d v="2024-06-10T00:00:00"/>
    <s v="WTCB/2024001393"/>
    <n v="122548.76"/>
    <n v="122548.76"/>
    <m/>
    <s v="Q1 2024"/>
    <x v="1"/>
    <x v="2"/>
  </r>
  <r>
    <x v="27"/>
    <x v="12"/>
    <x v="11"/>
    <x v="12"/>
    <n v="318"/>
    <d v="2024-06-10T00:00:00"/>
    <s v="WTCB/2024001394"/>
    <n v="119772.3"/>
    <n v="119772.3"/>
    <m/>
    <s v="Q1 2024"/>
    <x v="1"/>
    <x v="2"/>
  </r>
  <r>
    <x v="27"/>
    <x v="12"/>
    <x v="11"/>
    <x v="12"/>
    <n v="319"/>
    <d v="2024-06-10T00:00:00"/>
    <s v="WTCB/2024001395"/>
    <n v="127104.96000000001"/>
    <n v="127104.96000000001"/>
    <m/>
    <s v="Q1 2024"/>
    <x v="1"/>
    <x v="2"/>
  </r>
  <r>
    <x v="27"/>
    <x v="12"/>
    <x v="11"/>
    <x v="13"/>
    <n v="317"/>
    <d v="2024-06-11T00:00:00"/>
    <s v="WTCB/2024001248"/>
    <n v="33726.86"/>
    <n v="33726.86"/>
    <m/>
    <s v="Q1 2024"/>
    <x v="1"/>
    <x v="2"/>
  </r>
  <r>
    <x v="27"/>
    <x v="12"/>
    <x v="11"/>
    <x v="13"/>
    <n v="318"/>
    <d v="2024-06-11T00:00:00"/>
    <s v="WTCB/2024001249"/>
    <n v="33136.370000000003"/>
    <n v="33136.370000000003"/>
    <m/>
    <s v="Q1 2024"/>
    <x v="1"/>
    <x v="2"/>
  </r>
  <r>
    <x v="27"/>
    <x v="12"/>
    <x v="11"/>
    <x v="13"/>
    <n v="319"/>
    <d v="2024-06-11T00:00:00"/>
    <s v="WTCB/2024001250"/>
    <n v="34496.019999999997"/>
    <n v="34496.019999999997"/>
    <m/>
    <s v="Q1 2024"/>
    <x v="1"/>
    <x v="2"/>
  </r>
  <r>
    <x v="27"/>
    <x v="12"/>
    <x v="29"/>
    <x v="19"/>
    <n v="317"/>
    <d v="2024-05-01T00:00:00"/>
    <s v="PS-Rental-02"/>
    <n v="99842"/>
    <n v="99842"/>
    <m/>
    <s v="Q1 2024"/>
    <x v="1"/>
    <x v="2"/>
  </r>
  <r>
    <x v="27"/>
    <x v="12"/>
    <x v="29"/>
    <x v="11"/>
    <n v="319"/>
    <d v="2024-06-03T00:00:00"/>
    <s v="RMS-8-June-2024"/>
    <n v="16451.580000000002"/>
    <n v="16451.580000000002"/>
    <m/>
    <s v="Q1 2024"/>
    <x v="1"/>
    <x v="2"/>
  </r>
  <r>
    <x v="27"/>
    <x v="12"/>
    <x v="29"/>
    <x v="19"/>
    <n v="317"/>
    <d v="2024-05-01T00:00:00"/>
    <s v="RS-Rental-02"/>
    <n v="66562"/>
    <n v="66562"/>
    <m/>
    <s v="Q1 2024"/>
    <x v="1"/>
    <x v="2"/>
  </r>
  <r>
    <x v="27"/>
    <x v="12"/>
    <x v="29"/>
    <x v="19"/>
    <n v="318"/>
    <d v="2024-05-06T00:00:00"/>
    <s v="R-13/24-25"/>
    <n v="166572"/>
    <n v="166572"/>
    <m/>
    <s v="Q1 2024"/>
    <x v="1"/>
    <x v="2"/>
  </r>
  <r>
    <x v="27"/>
    <x v="12"/>
    <x v="29"/>
    <x v="4"/>
    <n v="319"/>
    <d v="2024-05-31T00:00:00"/>
    <n v="328"/>
    <n v="31965"/>
    <n v="31965"/>
    <m/>
    <s v="Q1 2024"/>
    <x v="1"/>
    <x v="2"/>
  </r>
  <r>
    <x v="27"/>
    <x v="12"/>
    <x v="29"/>
    <x v="4"/>
    <n v="319"/>
    <d v="2024-05-31T00:00:00"/>
    <s v="XDBS/02"/>
    <n v="103550"/>
    <n v="103550"/>
    <m/>
    <s v="Q1 2024"/>
    <x v="1"/>
    <x v="2"/>
  </r>
  <r>
    <x v="27"/>
    <x v="12"/>
    <x v="3"/>
    <x v="4"/>
    <n v="319"/>
    <d v="2024-06-07T00:00:00"/>
    <s v="D/24-25GST-051"/>
    <n v="72340"/>
    <n v="72340"/>
    <m/>
    <s v="Q1 2024"/>
    <x v="1"/>
    <x v="2"/>
  </r>
  <r>
    <x v="27"/>
    <x v="12"/>
    <x v="29"/>
    <x v="9"/>
    <n v="319"/>
    <d v="2024-06-01T00:00:00"/>
    <s v="Vodafone-02"/>
    <n v="15837"/>
    <n v="15837"/>
    <m/>
    <s v="Q1 2024"/>
    <x v="1"/>
    <x v="2"/>
  </r>
  <r>
    <x v="27"/>
    <x v="17"/>
    <x v="8"/>
    <x v="10"/>
    <n v="1101"/>
    <d v="2024-05-31T00:00:00"/>
    <s v="GSF/24-25/57"/>
    <n v="18391.52"/>
    <n v="18391.52"/>
    <m/>
    <s v="Q1 2024"/>
    <x v="1"/>
    <x v="2"/>
  </r>
  <r>
    <x v="27"/>
    <x v="17"/>
    <x v="29"/>
    <x v="14"/>
    <n v="1100"/>
    <d v="2024-05-31T00:00:00"/>
    <s v="GFSS/TI/24-25/023"/>
    <n v="17710"/>
    <n v="17710"/>
    <m/>
    <s v="Q1 2024"/>
    <x v="1"/>
    <x v="2"/>
  </r>
  <r>
    <x v="27"/>
    <x v="17"/>
    <x v="0"/>
    <x v="0"/>
    <n v="1101"/>
    <d v="2024-05-31T00:00:00"/>
    <s v="KRL/24-25/26"/>
    <n v="665"/>
    <n v="665"/>
    <m/>
    <s v="Q1 2024"/>
    <x v="1"/>
    <x v="2"/>
  </r>
  <r>
    <x v="27"/>
    <x v="17"/>
    <x v="0"/>
    <x v="0"/>
    <n v="1101"/>
    <d v="2024-05-31T00:00:00"/>
    <s v="KRL/24-25/41"/>
    <n v="844"/>
    <n v="844"/>
    <m/>
    <s v="Q1 2024"/>
    <x v="1"/>
    <x v="2"/>
  </r>
  <r>
    <x v="27"/>
    <x v="17"/>
    <x v="21"/>
    <x v="15"/>
    <n v="1100"/>
    <d v="2024-05-11T00:00:00"/>
    <n v="4250029069"/>
    <n v="10815"/>
    <n v="10815"/>
    <m/>
    <s v="Q1 2024"/>
    <x v="1"/>
    <x v="2"/>
  </r>
  <r>
    <x v="27"/>
    <x v="17"/>
    <x v="2"/>
    <x v="3"/>
    <n v="1100"/>
    <d v="2024-05-31T00:00:00"/>
    <s v="XKTPL-02"/>
    <n v="510"/>
    <n v="510"/>
    <m/>
    <s v="Q1 2024"/>
    <x v="1"/>
    <x v="2"/>
  </r>
  <r>
    <x v="27"/>
    <x v="17"/>
    <x v="29"/>
    <x v="4"/>
    <n v="1101"/>
    <d v="2024-05-31T00:00:00"/>
    <n v="320"/>
    <n v="2745"/>
    <n v="2745"/>
    <m/>
    <s v="Q1 2024"/>
    <x v="1"/>
    <x v="2"/>
  </r>
  <r>
    <x v="27"/>
    <x v="17"/>
    <x v="29"/>
    <x v="4"/>
    <n v="1101"/>
    <d v="2024-05-31T00:00:00"/>
    <s v="XKT/02"/>
    <n v="33610"/>
    <n v="33610"/>
    <m/>
    <s v="Q1 2024"/>
    <x v="1"/>
    <x v="2"/>
  </r>
  <r>
    <x v="27"/>
    <x v="17"/>
    <x v="29"/>
    <x v="4"/>
    <n v="1101"/>
    <d v="2024-05-31T00:00:00"/>
    <s v="XKT/03"/>
    <n v="6000"/>
    <n v="6000"/>
    <m/>
    <s v="Q1 2024"/>
    <x v="1"/>
    <x v="2"/>
  </r>
  <r>
    <x v="27"/>
    <x v="17"/>
    <x v="3"/>
    <x v="4"/>
    <n v="1101"/>
    <d v="2024-06-07T00:00:00"/>
    <s v="D/24-25GST-044"/>
    <n v="2540"/>
    <n v="2540"/>
    <m/>
    <s v="Q1 2024"/>
    <x v="1"/>
    <x v="2"/>
  </r>
  <r>
    <x v="27"/>
    <x v="17"/>
    <x v="29"/>
    <x v="14"/>
    <n v="1100"/>
    <d v="2024-05-26T00:00:00"/>
    <s v="PNR-E-SIDA 206"/>
    <n v="7075"/>
    <n v="7075"/>
    <m/>
    <s v="Q1 2024"/>
    <x v="1"/>
    <x v="2"/>
  </r>
  <r>
    <x v="28"/>
    <x v="0"/>
    <x v="29"/>
    <x v="14"/>
    <n v="0"/>
    <d v="2024-06-20T00:00:00"/>
    <s v="P 030/CSS/2024-25"/>
    <n v="66000"/>
    <n v="66000"/>
    <m/>
    <s v="Q1 2024"/>
    <x v="1"/>
    <x v="2"/>
  </r>
  <r>
    <x v="28"/>
    <x v="0"/>
    <x v="0"/>
    <x v="0"/>
    <n v="0"/>
    <d v="2024-06-30T00:00:00"/>
    <s v="KRL-24-25-47"/>
    <n v="7315"/>
    <n v="7315"/>
    <m/>
    <s v="Q1 2024"/>
    <x v="1"/>
    <x v="2"/>
  </r>
  <r>
    <x v="28"/>
    <x v="0"/>
    <x v="0"/>
    <x v="0"/>
    <n v="0"/>
    <d v="2024-06-30T00:00:00"/>
    <s v="KRL-24-25-67"/>
    <n v="422"/>
    <n v="422"/>
    <m/>
    <s v="Q1 2024"/>
    <x v="1"/>
    <x v="2"/>
  </r>
  <r>
    <x v="28"/>
    <x v="0"/>
    <x v="1"/>
    <x v="1"/>
    <n v="0"/>
    <d v="2024-06-29T00:00:00"/>
    <s v="MS-0169-24-25"/>
    <n v="677"/>
    <n v="677"/>
    <m/>
    <s v="Q1 2024"/>
    <x v="1"/>
    <x v="2"/>
  </r>
  <r>
    <x v="28"/>
    <x v="0"/>
    <x v="1"/>
    <x v="2"/>
    <n v="0"/>
    <d v="2024-06-29T00:00:00"/>
    <s v="MS-0170-24-25"/>
    <n v="15128"/>
    <n v="9200"/>
    <m/>
    <s v="Q1 2024"/>
    <x v="1"/>
    <x v="2"/>
  </r>
  <r>
    <x v="28"/>
    <x v="0"/>
    <x v="29"/>
    <x v="8"/>
    <n v="0"/>
    <d v="2024-07-05T00:00:00"/>
    <s v="000002492835349'"/>
    <n v="115460"/>
    <n v="115460"/>
    <m/>
    <s v="Q1 2024"/>
    <x v="1"/>
    <x v="2"/>
  </r>
  <r>
    <x v="28"/>
    <x v="0"/>
    <x v="2"/>
    <x v="3"/>
    <n v="0"/>
    <d v="2024-06-30T00:00:00"/>
    <s v="AF-03"/>
    <n v="1110"/>
    <n v="1110"/>
    <m/>
    <s v="Q1 2024"/>
    <x v="1"/>
    <x v="2"/>
  </r>
  <r>
    <x v="28"/>
    <x v="0"/>
    <x v="10"/>
    <x v="1"/>
    <n v="0"/>
    <d v="2024-06-20T00:00:00"/>
    <s v="PSPLJ/1477/24-25"/>
    <n v="700"/>
    <n v="700"/>
    <m/>
    <s v="Q1 2024"/>
    <x v="1"/>
    <x v="2"/>
  </r>
  <r>
    <x v="28"/>
    <x v="0"/>
    <x v="10"/>
    <x v="1"/>
    <n v="0"/>
    <d v="2024-06-29T00:00:00"/>
    <s v="PSPLJ/1662/24-25"/>
    <n v="1512"/>
    <n v="1512"/>
    <m/>
    <s v="Q1 2024"/>
    <x v="1"/>
    <x v="2"/>
  </r>
  <r>
    <x v="28"/>
    <x v="0"/>
    <x v="29"/>
    <x v="4"/>
    <n v="0"/>
    <d v="2024-06-30T00:00:00"/>
    <s v="AFC-03"/>
    <n v="6245"/>
    <n v="6245"/>
    <m/>
    <s v="Q1 2024"/>
    <x v="1"/>
    <x v="2"/>
  </r>
  <r>
    <x v="28"/>
    <x v="0"/>
    <x v="3"/>
    <x v="4"/>
    <n v="0"/>
    <d v="2024-07-03T00:00:00"/>
    <s v="D-24-25GST-079"/>
    <n v="4465"/>
    <n v="4465"/>
    <m/>
    <s v="Q1 2024"/>
    <x v="1"/>
    <x v="2"/>
  </r>
  <r>
    <x v="28"/>
    <x v="0"/>
    <x v="4"/>
    <x v="20"/>
    <n v="0"/>
    <d v="2024-06-25T00:00:00"/>
    <s v="STT-24-25-303"/>
    <n v="2700"/>
    <n v="2700"/>
    <m/>
    <s v="Q1 2024"/>
    <x v="1"/>
    <x v="2"/>
  </r>
  <r>
    <x v="28"/>
    <x v="0"/>
    <x v="4"/>
    <x v="5"/>
    <n v="0"/>
    <d v="2024-06-25T00:00:00"/>
    <s v="STT-24-25-302"/>
    <n v="1668.48"/>
    <n v="834.24"/>
    <m/>
    <s v="Q1 2024"/>
    <x v="1"/>
    <x v="2"/>
  </r>
  <r>
    <x v="28"/>
    <x v="0"/>
    <x v="5"/>
    <x v="7"/>
    <n v="0"/>
    <d v="2024-06-30T00:00:00"/>
    <n v="1712"/>
    <n v="910"/>
    <n v="910"/>
    <m/>
    <s v="Q1 2024"/>
    <x v="1"/>
    <x v="2"/>
  </r>
  <r>
    <x v="28"/>
    <x v="1"/>
    <x v="7"/>
    <x v="9"/>
    <n v="102"/>
    <d v="2024-07-09T00:00:00"/>
    <s v="BM2527I005998377"/>
    <n v="823.64"/>
    <n v="823.64"/>
    <m/>
    <s v="Q1 2024"/>
    <x v="1"/>
    <x v="2"/>
  </r>
  <r>
    <x v="28"/>
    <x v="1"/>
    <x v="29"/>
    <x v="19"/>
    <n v="102"/>
    <d v="2024-06-01T00:00:00"/>
    <n v="20240602001"/>
    <n v="216696.48"/>
    <n v="216696.48"/>
    <m/>
    <s v="Q1 2024"/>
    <x v="1"/>
    <x v="2"/>
  </r>
  <r>
    <x v="28"/>
    <x v="1"/>
    <x v="8"/>
    <x v="10"/>
    <n v="102"/>
    <d v="2024-06-30T00:00:00"/>
    <s v="GSF-24-25-76"/>
    <n v="39725.69"/>
    <n v="39725.69"/>
    <m/>
    <s v="Q1 2024"/>
    <x v="1"/>
    <x v="2"/>
  </r>
  <r>
    <x v="28"/>
    <x v="1"/>
    <x v="0"/>
    <x v="0"/>
    <n v="102"/>
    <d v="2024-06-30T00:00:00"/>
    <s v="KRL-24-25-45"/>
    <n v="8835"/>
    <n v="8835"/>
    <m/>
    <s v="Q1 2024"/>
    <x v="1"/>
    <x v="2"/>
  </r>
  <r>
    <x v="28"/>
    <x v="1"/>
    <x v="1"/>
    <x v="1"/>
    <n v="102"/>
    <d v="2024-06-29T00:00:00"/>
    <s v="MS-0167-24-25"/>
    <n v="489.5"/>
    <n v="489.5"/>
    <m/>
    <s v="Q1 2024"/>
    <x v="1"/>
    <x v="2"/>
  </r>
  <r>
    <x v="28"/>
    <x v="1"/>
    <x v="9"/>
    <x v="11"/>
    <n v="102"/>
    <d v="2024-07-01T00:00:00"/>
    <s v="MFMS-0161-24-25"/>
    <n v="64262.7"/>
    <n v="64262.7"/>
    <m/>
    <s v="Q1 2024"/>
    <x v="1"/>
    <x v="2"/>
  </r>
  <r>
    <x v="28"/>
    <x v="1"/>
    <x v="2"/>
    <x v="3"/>
    <n v="102"/>
    <d v="2024-06-30T00:00:00"/>
    <s v="Itech-02"/>
    <n v="2974"/>
    <n v="2974"/>
    <m/>
    <s v="Q1 2024"/>
    <x v="1"/>
    <x v="2"/>
  </r>
  <r>
    <x v="28"/>
    <x v="1"/>
    <x v="11"/>
    <x v="16"/>
    <n v="102"/>
    <d v="2024-06-03T00:00:00"/>
    <s v="WTCB/2024001025"/>
    <n v="19110"/>
    <n v="19110"/>
    <m/>
    <s v="Q1 2024"/>
    <x v="1"/>
    <x v="2"/>
  </r>
  <r>
    <x v="28"/>
    <x v="1"/>
    <x v="11"/>
    <x v="12"/>
    <n v="102"/>
    <d v="2024-07-08T00:00:00"/>
    <s v="WTCB-2024001830"/>
    <n v="42997.32"/>
    <n v="42997.32"/>
    <m/>
    <s v="Q1 2024"/>
    <x v="1"/>
    <x v="2"/>
  </r>
  <r>
    <x v="28"/>
    <x v="1"/>
    <x v="11"/>
    <x v="13"/>
    <n v="102"/>
    <d v="2024-07-09T00:00:00"/>
    <s v="WTCB-2024001682"/>
    <n v="11165.26"/>
    <n v="11165.26"/>
    <m/>
    <s v="Q1 2024"/>
    <x v="1"/>
    <x v="2"/>
  </r>
  <r>
    <x v="28"/>
    <x v="1"/>
    <x v="29"/>
    <x v="4"/>
    <n v="102"/>
    <d v="2024-06-30T00:00:00"/>
    <s v="IS-03"/>
    <n v="23135"/>
    <n v="23135"/>
    <m/>
    <s v="Q1 2024"/>
    <x v="1"/>
    <x v="2"/>
  </r>
  <r>
    <x v="28"/>
    <x v="1"/>
    <x v="3"/>
    <x v="4"/>
    <n v="102"/>
    <d v="2024-07-03T00:00:00"/>
    <s v="D-24-25GST-074"/>
    <n v="12185"/>
    <n v="12185"/>
    <m/>
    <s v="Q1 2024"/>
    <x v="1"/>
    <x v="2"/>
  </r>
  <r>
    <x v="28"/>
    <x v="1"/>
    <x v="5"/>
    <x v="7"/>
    <n v="102"/>
    <d v="2024-06-30T00:00:00"/>
    <n v="1711"/>
    <n v="910"/>
    <n v="910"/>
    <m/>
    <s v="Q1 2024"/>
    <x v="1"/>
    <x v="2"/>
  </r>
  <r>
    <x v="28"/>
    <x v="1"/>
    <x v="29"/>
    <x v="5"/>
    <n v="102"/>
    <d v="2024-06-29T00:00:00"/>
    <s v="VB-690-24-25"/>
    <n v="3200"/>
    <n v="3200"/>
    <m/>
    <s v="Q1 2024"/>
    <x v="1"/>
    <x v="2"/>
  </r>
  <r>
    <x v="28"/>
    <x v="2"/>
    <x v="8"/>
    <x v="10"/>
    <n v="0"/>
    <d v="2024-06-30T00:00:00"/>
    <s v="GSF-24-25-73"/>
    <n v="38933.089999999997"/>
    <n v="38933.089999999997"/>
    <m/>
    <s v="Q1 2024"/>
    <x v="1"/>
    <x v="2"/>
  </r>
  <r>
    <x v="28"/>
    <x v="2"/>
    <x v="29"/>
    <x v="1"/>
    <n v="0"/>
    <d v="2024-06-03T00:00:00"/>
    <s v="IS/24-25/72"/>
    <n v="700"/>
    <n v="700"/>
    <m/>
    <s v="Q1 2024"/>
    <x v="1"/>
    <x v="2"/>
  </r>
  <r>
    <x v="28"/>
    <x v="2"/>
    <x v="1"/>
    <x v="1"/>
    <n v="0"/>
    <d v="2024-06-29T00:00:00"/>
    <s v="MS-0180-24-25"/>
    <n v="312"/>
    <n v="312"/>
    <m/>
    <s v="Q1 2024"/>
    <x v="1"/>
    <x v="2"/>
  </r>
  <r>
    <x v="28"/>
    <x v="2"/>
    <x v="1"/>
    <x v="2"/>
    <n v="0"/>
    <d v="2024-06-29T00:00:00"/>
    <s v="MS-0181-24-25"/>
    <n v="9420"/>
    <n v="9420"/>
    <m/>
    <s v="Q1 2024"/>
    <x v="1"/>
    <x v="2"/>
  </r>
  <r>
    <x v="28"/>
    <x v="2"/>
    <x v="5"/>
    <x v="7"/>
    <n v="0"/>
    <d v="2024-06-30T00:00:00"/>
    <n v="1715"/>
    <n v="6545"/>
    <n v="6545"/>
    <m/>
    <s v="Q1 2024"/>
    <x v="1"/>
    <x v="2"/>
  </r>
  <r>
    <x v="28"/>
    <x v="3"/>
    <x v="8"/>
    <x v="10"/>
    <n v="0"/>
    <d v="2024-06-30T00:00:00"/>
    <s v="GSF-24-25-74"/>
    <n v="32883.61"/>
    <n v="32883.61"/>
    <m/>
    <s v="Q1 2024"/>
    <x v="1"/>
    <x v="2"/>
  </r>
  <r>
    <x v="28"/>
    <x v="3"/>
    <x v="0"/>
    <x v="0"/>
    <n v="0"/>
    <d v="2024-06-30T00:00:00"/>
    <s v="KRL-24-25-44"/>
    <n v="7705"/>
    <n v="7705"/>
    <m/>
    <s v="Q1 2024"/>
    <x v="1"/>
    <x v="2"/>
  </r>
  <r>
    <x v="28"/>
    <x v="3"/>
    <x v="1"/>
    <x v="2"/>
    <n v="0"/>
    <d v="2024-06-29T00:00:00"/>
    <s v="MS-0178-24-25"/>
    <n v="4245"/>
    <n v="4245"/>
    <m/>
    <s v="Q1 2024"/>
    <x v="1"/>
    <x v="2"/>
  </r>
  <r>
    <x v="28"/>
    <x v="3"/>
    <x v="29"/>
    <x v="11"/>
    <n v="0"/>
    <d v="2024-06-30T00:00:00"/>
    <s v="3006 2024-KINGS-HK"/>
    <n v="51953.22"/>
    <n v="51953.22"/>
    <m/>
    <s v="Q1 2024"/>
    <x v="1"/>
    <x v="2"/>
  </r>
  <r>
    <x v="28"/>
    <x v="4"/>
    <x v="0"/>
    <x v="0"/>
    <n v="0"/>
    <d v="2024-06-30T00:00:00"/>
    <s v="KRL-24-25-63"/>
    <n v="844"/>
    <n v="844"/>
    <m/>
    <s v="Q1 2024"/>
    <x v="1"/>
    <x v="2"/>
  </r>
  <r>
    <x v="28"/>
    <x v="4"/>
    <x v="29"/>
    <x v="4"/>
    <n v="0"/>
    <d v="2024-06-30T00:00:00"/>
    <s v="KDM-03"/>
    <n v="15705"/>
    <n v="15705"/>
    <m/>
    <s v="Q1 2024"/>
    <x v="1"/>
    <x v="2"/>
  </r>
  <r>
    <x v="28"/>
    <x v="4"/>
    <x v="3"/>
    <x v="4"/>
    <n v="0"/>
    <d v="2024-07-03T00:00:00"/>
    <s v="D-24-25GST-85"/>
    <n v="15560"/>
    <n v="15560"/>
    <m/>
    <s v="Q1 2024"/>
    <x v="1"/>
    <x v="2"/>
  </r>
  <r>
    <x v="28"/>
    <x v="5"/>
    <x v="0"/>
    <x v="0"/>
    <n v="0"/>
    <d v="2024-06-30T00:00:00"/>
    <s v="KRL-24-25-51"/>
    <n v="190"/>
    <n v="190"/>
    <m/>
    <s v="Q1 2024"/>
    <x v="1"/>
    <x v="2"/>
  </r>
  <r>
    <x v="28"/>
    <x v="5"/>
    <x v="0"/>
    <x v="0"/>
    <n v="0"/>
    <d v="2024-06-30T00:00:00"/>
    <s v="KRL-24-25-68"/>
    <n v="105.5"/>
    <n v="105.5"/>
    <m/>
    <s v="Q1 2024"/>
    <x v="1"/>
    <x v="2"/>
  </r>
  <r>
    <x v="28"/>
    <x v="5"/>
    <x v="1"/>
    <x v="1"/>
    <n v="0"/>
    <d v="2024-06-29T00:00:00"/>
    <s v="MS-0179-24-25"/>
    <n v="3470"/>
    <n v="3470"/>
    <m/>
    <s v="Q1 2024"/>
    <x v="1"/>
    <x v="2"/>
  </r>
  <r>
    <x v="28"/>
    <x v="5"/>
    <x v="29"/>
    <x v="29"/>
    <n v="0"/>
    <d v="2024-06-20T00:00:00"/>
    <s v="Office Cab Innova -12"/>
    <n v="6700"/>
    <n v="6700"/>
    <m/>
    <s v="Q1 2024"/>
    <x v="1"/>
    <x v="2"/>
  </r>
  <r>
    <x v="28"/>
    <x v="5"/>
    <x v="2"/>
    <x v="3"/>
    <n v="0"/>
    <d v="2024-06-30T00:00:00"/>
    <s v="KFTPL-02"/>
    <n v="1060"/>
    <n v="1060"/>
    <m/>
    <s v="Q1 2024"/>
    <x v="1"/>
    <x v="2"/>
  </r>
  <r>
    <x v="28"/>
    <x v="5"/>
    <x v="10"/>
    <x v="1"/>
    <n v="0"/>
    <d v="2024-06-26T00:00:00"/>
    <s v="PSPLJ/1590/24-25"/>
    <n v="280"/>
    <n v="280"/>
    <m/>
    <s v="Q1 2024"/>
    <x v="1"/>
    <x v="2"/>
  </r>
  <r>
    <x v="28"/>
    <x v="5"/>
    <x v="29"/>
    <x v="4"/>
    <n v="0"/>
    <d v="2024-06-30T00:00:00"/>
    <s v="KF-03"/>
    <n v="505"/>
    <n v="505"/>
    <m/>
    <s v="Q1 2024"/>
    <x v="1"/>
    <x v="2"/>
  </r>
  <r>
    <x v="28"/>
    <x v="5"/>
    <x v="3"/>
    <x v="4"/>
    <n v="0"/>
    <d v="2024-07-03T00:00:00"/>
    <s v="D-24-25GST-084"/>
    <n v="2465"/>
    <n v="2465"/>
    <m/>
    <s v="Q1 2024"/>
    <x v="1"/>
    <x v="2"/>
  </r>
  <r>
    <x v="28"/>
    <x v="6"/>
    <x v="8"/>
    <x v="10"/>
    <n v="2"/>
    <d v="2024-06-30T00:00:00"/>
    <s v="GSF-24-25-80"/>
    <n v="79451.37"/>
    <n v="79451.37"/>
    <m/>
    <s v="Q1 2024"/>
    <x v="1"/>
    <x v="2"/>
  </r>
  <r>
    <x v="28"/>
    <x v="6"/>
    <x v="29"/>
    <x v="1"/>
    <n v="2"/>
    <d v="2024-06-06T00:00:00"/>
    <s v="IS/24-25/75"/>
    <n v="700"/>
    <n v="700"/>
    <m/>
    <s v="Q1 2024"/>
    <x v="1"/>
    <x v="2"/>
  </r>
  <r>
    <x v="28"/>
    <x v="6"/>
    <x v="0"/>
    <x v="0"/>
    <n v="2"/>
    <d v="2024-06-30T00:00:00"/>
    <s v="KRL-24-25-54"/>
    <n v="475"/>
    <n v="475"/>
    <m/>
    <s v="Q1 2024"/>
    <x v="1"/>
    <x v="2"/>
  </r>
  <r>
    <x v="28"/>
    <x v="6"/>
    <x v="0"/>
    <x v="0"/>
    <n v="2"/>
    <d v="2024-06-30T00:00:00"/>
    <s v="KRL-24-25-66"/>
    <n v="316.5"/>
    <n v="316.5"/>
    <m/>
    <s v="Q1 2024"/>
    <x v="1"/>
    <x v="2"/>
  </r>
  <r>
    <x v="28"/>
    <x v="6"/>
    <x v="1"/>
    <x v="1"/>
    <n v="2"/>
    <d v="2024-06-29T00:00:00"/>
    <s v="MS-0175-24-25"/>
    <n v="10515"/>
    <n v="12170.8"/>
    <m/>
    <s v="Q1 2024"/>
    <x v="1"/>
    <x v="2"/>
  </r>
  <r>
    <x v="28"/>
    <x v="6"/>
    <x v="1"/>
    <x v="2"/>
    <n v="2"/>
    <d v="2024-06-29T00:00:00"/>
    <s v="MS-0176-24-25"/>
    <n v="48682"/>
    <n v="48682"/>
    <m/>
    <s v="Q1 2024"/>
    <x v="1"/>
    <x v="2"/>
  </r>
  <r>
    <x v="28"/>
    <x v="6"/>
    <x v="1"/>
    <x v="1"/>
    <n v="2"/>
    <d v="2024-06-29T00:00:00"/>
    <s v="MS-0174-24-25"/>
    <n v="280"/>
    <n v="280"/>
    <m/>
    <s v="Q1 2024"/>
    <x v="1"/>
    <x v="2"/>
  </r>
  <r>
    <x v="28"/>
    <x v="6"/>
    <x v="9"/>
    <x v="11"/>
    <n v="2"/>
    <d v="2024-07-01T00:00:00"/>
    <s v="MFMS-0158-24-25"/>
    <n v="269952.49"/>
    <n v="269952.49"/>
    <m/>
    <s v="Q1 2024"/>
    <x v="1"/>
    <x v="2"/>
  </r>
  <r>
    <x v="28"/>
    <x v="6"/>
    <x v="29"/>
    <x v="14"/>
    <n v="2"/>
    <d v="2024-06-01T00:00:00"/>
    <s v="2425/093"/>
    <n v="13000"/>
    <n v="13000"/>
    <m/>
    <s v="Q1 2024"/>
    <x v="1"/>
    <x v="2"/>
  </r>
  <r>
    <x v="28"/>
    <x v="6"/>
    <x v="29"/>
    <x v="29"/>
    <n v="2"/>
    <d v="2024-06-30T00:00:00"/>
    <s v="KST-Rental-24-25-03"/>
    <n v="10000"/>
    <n v="10000"/>
    <m/>
    <s v="Q1 2024"/>
    <x v="1"/>
    <x v="2"/>
  </r>
  <r>
    <x v="28"/>
    <x v="6"/>
    <x v="29"/>
    <x v="12"/>
    <n v="2"/>
    <d v="2024-07-06T00:00:00"/>
    <s v="202406551929607'"/>
    <n v="220110"/>
    <n v="220110"/>
    <m/>
    <s v="Q1 2024"/>
    <x v="1"/>
    <x v="2"/>
  </r>
  <r>
    <x v="28"/>
    <x v="6"/>
    <x v="21"/>
    <x v="15"/>
    <n v="2"/>
    <d v="2024-06-14T00:00:00"/>
    <n v="4250029107"/>
    <n v="22646.25"/>
    <n v="22646.25"/>
    <m/>
    <s v="Q1 2024"/>
    <x v="1"/>
    <x v="2"/>
  </r>
  <r>
    <x v="28"/>
    <x v="6"/>
    <x v="29"/>
    <x v="10"/>
    <n v="2"/>
    <d v="2024-06-30T00:00:00"/>
    <s v="OOPL-2024-25-228"/>
    <n v="187486.77"/>
    <n v="187486.77"/>
    <m/>
    <s v="Q1 2024"/>
    <x v="1"/>
    <x v="2"/>
  </r>
  <r>
    <x v="28"/>
    <x v="6"/>
    <x v="2"/>
    <x v="3"/>
    <n v="2"/>
    <d v="2024-06-30T00:00:00"/>
    <s v="KOS-03"/>
    <n v="4471"/>
    <n v="4471"/>
    <m/>
    <s v="Q1 2024"/>
    <x v="1"/>
    <x v="2"/>
  </r>
  <r>
    <x v="28"/>
    <x v="6"/>
    <x v="23"/>
    <x v="16"/>
    <n v="2"/>
    <d v="2024-06-03T00:00:00"/>
    <s v="CAM/24-25/784"/>
    <n v="194247.9"/>
    <n v="194247.9"/>
    <m/>
    <s v="Q1 2024"/>
    <x v="1"/>
    <x v="2"/>
  </r>
  <r>
    <x v="28"/>
    <x v="6"/>
    <x v="23"/>
    <x v="12"/>
    <n v="2"/>
    <d v="2024-07-08T00:00:00"/>
    <s v="EC-24-25-131"/>
    <n v="969075"/>
    <n v="969075"/>
    <m/>
    <s v="Q1 2024"/>
    <x v="1"/>
    <x v="2"/>
  </r>
  <r>
    <x v="28"/>
    <x v="6"/>
    <x v="23"/>
    <x v="7"/>
    <n v="2"/>
    <d v="2024-07-08T00:00:00"/>
    <s v="WR-24-25-117"/>
    <n v="11368.7"/>
    <n v="11368.7"/>
    <m/>
    <s v="Q1 2024"/>
    <x v="1"/>
    <x v="2"/>
  </r>
  <r>
    <x v="28"/>
    <x v="6"/>
    <x v="29"/>
    <x v="4"/>
    <n v="2"/>
    <d v="2024-06-30T00:00:00"/>
    <s v="KOS-03-"/>
    <n v="9060"/>
    <n v="9060"/>
    <m/>
    <s v="Q1 2024"/>
    <x v="1"/>
    <x v="2"/>
  </r>
  <r>
    <x v="28"/>
    <x v="6"/>
    <x v="25"/>
    <x v="29"/>
    <n v="2"/>
    <d v="2024-06-14T00:00:00"/>
    <s v="SPL2425KO160"/>
    <n v="25416"/>
    <n v="25416"/>
    <m/>
    <s v="Q1 2024"/>
    <x v="1"/>
    <x v="2"/>
  </r>
  <r>
    <x v="28"/>
    <x v="6"/>
    <x v="3"/>
    <x v="4"/>
    <n v="2"/>
    <d v="2024-07-03T00:00:00"/>
    <s v="D-24-25GST-076"/>
    <n v="6345"/>
    <n v="6345"/>
    <m/>
    <s v="Q1 2024"/>
    <x v="1"/>
    <x v="2"/>
  </r>
  <r>
    <x v="28"/>
    <x v="6"/>
    <x v="27"/>
    <x v="29"/>
    <n v="2"/>
    <d v="2024-06-01T00:00:00"/>
    <s v="24-25/006"/>
    <n v="15000"/>
    <n v="15000"/>
    <m/>
    <s v="Q1 2024"/>
    <x v="1"/>
    <x v="2"/>
  </r>
  <r>
    <x v="28"/>
    <x v="6"/>
    <x v="4"/>
    <x v="5"/>
    <n v="2"/>
    <d v="2024-06-07T00:00:00"/>
    <s v="STT-24-25-252"/>
    <n v="12961"/>
    <n v="13201"/>
    <m/>
    <s v="Q1 2024"/>
    <x v="1"/>
    <x v="2"/>
  </r>
  <r>
    <x v="28"/>
    <x v="6"/>
    <x v="5"/>
    <x v="7"/>
    <n v="2"/>
    <d v="2024-06-30T00:00:00"/>
    <n v="1717"/>
    <n v="18165"/>
    <n v="18165"/>
    <m/>
    <s v="Q1 2024"/>
    <x v="1"/>
    <x v="2"/>
  </r>
  <r>
    <x v="28"/>
    <x v="6"/>
    <x v="29"/>
    <x v="5"/>
    <n v="2"/>
    <d v="2024-06-29T00:00:00"/>
    <s v="VB-689-24-25"/>
    <n v="20800"/>
    <n v="13440"/>
    <m/>
    <s v="Q1 2024"/>
    <x v="1"/>
    <x v="2"/>
  </r>
  <r>
    <x v="28"/>
    <x v="7"/>
    <x v="0"/>
    <x v="0"/>
    <n v="0"/>
    <d v="2024-06-30T00:00:00"/>
    <s v="KRL-24-25-62"/>
    <n v="2110"/>
    <n v="2110"/>
    <m/>
    <s v="Q1 2024"/>
    <x v="1"/>
    <x v="2"/>
  </r>
  <r>
    <x v="28"/>
    <x v="7"/>
    <x v="1"/>
    <x v="1"/>
    <n v="0"/>
    <d v="2024-06-29T00:00:00"/>
    <s v="MS-0168-24-25"/>
    <n v="1536"/>
    <n v="1536"/>
    <m/>
    <s v="Q1 2024"/>
    <x v="1"/>
    <x v="2"/>
  </r>
  <r>
    <x v="28"/>
    <x v="7"/>
    <x v="29"/>
    <x v="4"/>
    <n v="0"/>
    <d v="2024-06-30T00:00:00"/>
    <s v="KR-03"/>
    <n v="19680"/>
    <n v="19680"/>
    <m/>
    <s v="Q1 2024"/>
    <x v="1"/>
    <x v="2"/>
  </r>
  <r>
    <x v="28"/>
    <x v="7"/>
    <x v="3"/>
    <x v="4"/>
    <n v="0"/>
    <d v="2024-07-03T00:00:00"/>
    <s v="D-24-25GST-083"/>
    <n v="37915"/>
    <n v="37915"/>
    <m/>
    <s v="Q1 2024"/>
    <x v="1"/>
    <x v="2"/>
  </r>
  <r>
    <x v="28"/>
    <x v="8"/>
    <x v="8"/>
    <x v="10"/>
    <n v="0"/>
    <d v="2024-06-30T00:00:00"/>
    <s v="GSF-24-25-75"/>
    <n v="47670.82"/>
    <n v="47670.82"/>
    <m/>
    <s v="Q1 2024"/>
    <x v="1"/>
    <x v="2"/>
  </r>
  <r>
    <x v="28"/>
    <x v="8"/>
    <x v="29"/>
    <x v="29"/>
    <n v="0"/>
    <d v="2024-06-13T00:00:00"/>
    <s v="KFT/ICE/24/239"/>
    <n v="6415.2"/>
    <n v="6415.2"/>
    <m/>
    <s v="Q1 2024"/>
    <x v="1"/>
    <x v="2"/>
  </r>
  <r>
    <x v="28"/>
    <x v="8"/>
    <x v="29"/>
    <x v="29"/>
    <n v="0"/>
    <d v="2024-06-13T00:00:00"/>
    <s v="KFT/ICE/24/240"/>
    <n v="4313.25"/>
    <n v="4313.25"/>
    <m/>
    <s v="Q1 2024"/>
    <x v="1"/>
    <x v="2"/>
  </r>
  <r>
    <x v="28"/>
    <x v="8"/>
    <x v="2"/>
    <x v="3"/>
    <n v="0"/>
    <d v="2024-06-30T00:00:00"/>
    <s v="KRLLP-03"/>
    <n v="900"/>
    <n v="900"/>
    <m/>
    <s v="Q1 2024"/>
    <x v="1"/>
    <x v="2"/>
  </r>
  <r>
    <x v="28"/>
    <x v="8"/>
    <x v="29"/>
    <x v="4"/>
    <n v="0"/>
    <d v="2024-06-30T00:00:00"/>
    <s v="KRLLP-03-"/>
    <n v="8025"/>
    <n v="8025"/>
    <m/>
    <s v="Q1 2024"/>
    <x v="1"/>
    <x v="2"/>
  </r>
  <r>
    <x v="28"/>
    <x v="8"/>
    <x v="3"/>
    <x v="4"/>
    <n v="0"/>
    <d v="2024-07-03T00:00:00"/>
    <s v="D-24-25GST-077"/>
    <n v="7630"/>
    <n v="7630"/>
    <m/>
    <s v="Q1 2024"/>
    <x v="1"/>
    <x v="2"/>
  </r>
  <r>
    <x v="28"/>
    <x v="18"/>
    <x v="29"/>
    <x v="29"/>
    <n v="0"/>
    <d v="2024-06-25T00:00:00"/>
    <s v="Office Cab Innova -13"/>
    <n v="4750"/>
    <n v="4750"/>
    <m/>
    <s v="Q1 2024"/>
    <x v="1"/>
    <x v="2"/>
  </r>
  <r>
    <x v="28"/>
    <x v="18"/>
    <x v="2"/>
    <x v="3"/>
    <n v="0"/>
    <d v="2024-06-30T00:00:00"/>
    <s v="KCAPL-01"/>
    <n v="3041"/>
    <n v="3041"/>
    <m/>
    <s v="Q1 2024"/>
    <x v="1"/>
    <x v="2"/>
  </r>
  <r>
    <x v="28"/>
    <x v="18"/>
    <x v="29"/>
    <x v="29"/>
    <n v="0"/>
    <d v="2024-06-04T00:00:00"/>
    <s v="456/SST/0624"/>
    <n v="4000"/>
    <n v="4000"/>
    <m/>
    <s v="Q1 2024"/>
    <x v="1"/>
    <x v="2"/>
  </r>
  <r>
    <x v="28"/>
    <x v="19"/>
    <x v="29"/>
    <x v="12"/>
    <n v="402"/>
    <d v="2024-07-08T00:00:00"/>
    <s v="000002495677869'"/>
    <n v="15990"/>
    <n v="15990"/>
    <m/>
    <s v="Q1 2024"/>
    <x v="1"/>
    <x v="2"/>
  </r>
  <r>
    <x v="28"/>
    <x v="19"/>
    <x v="29"/>
    <x v="12"/>
    <n v="502"/>
    <d v="2024-07-08T00:00:00"/>
    <s v="000002495677872'"/>
    <n v="15990"/>
    <n v="15990"/>
    <m/>
    <s v="Q1 2024"/>
    <x v="1"/>
    <x v="2"/>
  </r>
  <r>
    <x v="28"/>
    <x v="19"/>
    <x v="29"/>
    <x v="12"/>
    <n v="1101"/>
    <d v="2024-07-08T00:00:00"/>
    <s v="000002495677873'"/>
    <n v="181490"/>
    <n v="181490"/>
    <m/>
    <s v="Q1 2024"/>
    <x v="1"/>
    <x v="2"/>
  </r>
  <r>
    <x v="28"/>
    <x v="19"/>
    <x v="29"/>
    <x v="12"/>
    <n v="1102"/>
    <d v="2024-07-08T00:00:00"/>
    <s v="000002495677868'"/>
    <n v="15990"/>
    <n v="15990"/>
    <m/>
    <s v="Q1 2024"/>
    <x v="1"/>
    <x v="2"/>
  </r>
  <r>
    <x v="28"/>
    <x v="19"/>
    <x v="29"/>
    <x v="12"/>
    <n v="1201"/>
    <d v="2024-07-08T00:00:00"/>
    <s v="000002495677874'"/>
    <n v="20780"/>
    <n v="20780"/>
    <m/>
    <s v="Q1 2024"/>
    <x v="1"/>
    <x v="2"/>
  </r>
  <r>
    <x v="28"/>
    <x v="19"/>
    <x v="29"/>
    <x v="12"/>
    <n v="1202"/>
    <d v="2024-07-08T00:00:00"/>
    <s v="000002495677867'"/>
    <n v="15990"/>
    <n v="15990"/>
    <m/>
    <s v="Q1 2024"/>
    <x v="1"/>
    <x v="2"/>
  </r>
  <r>
    <x v="28"/>
    <x v="19"/>
    <x v="29"/>
    <x v="12"/>
    <n v="401"/>
    <d v="2024-07-13T00:00:00"/>
    <s v="000002503226332'"/>
    <n v="41210"/>
    <n v="41210"/>
    <m/>
    <s v="Q1 2024"/>
    <x v="1"/>
    <x v="2"/>
  </r>
  <r>
    <x v="28"/>
    <x v="19"/>
    <x v="29"/>
    <x v="12"/>
    <n v="501"/>
    <d v="2024-07-13T00:00:00"/>
    <s v="000002503226333'"/>
    <n v="39790"/>
    <n v="39790"/>
    <m/>
    <s v="Q1 2024"/>
    <x v="1"/>
    <x v="2"/>
  </r>
  <r>
    <x v="28"/>
    <x v="19"/>
    <x v="29"/>
    <x v="12"/>
    <n v="1301"/>
    <d v="2024-07-13T00:00:00"/>
    <s v="000002503226335'"/>
    <n v="44870"/>
    <n v="44870"/>
    <m/>
    <s v="Q1 2024"/>
    <x v="1"/>
    <x v="2"/>
  </r>
  <r>
    <x v="28"/>
    <x v="19"/>
    <x v="2"/>
    <x v="3"/>
    <n v="0"/>
    <d v="2024-06-30T00:00:00"/>
    <s v="KCEMLLP-02"/>
    <n v="4080"/>
    <n v="4080"/>
    <m/>
    <s v="Q1 2024"/>
    <x v="1"/>
    <x v="2"/>
  </r>
  <r>
    <x v="28"/>
    <x v="14"/>
    <x v="8"/>
    <x v="10"/>
    <n v="0"/>
    <d v="2024-06-30T00:00:00"/>
    <s v="GSF-24-25-83"/>
    <n v="10328.68"/>
    <n v="10328.68"/>
    <m/>
    <s v="Q1 2024"/>
    <x v="1"/>
    <x v="2"/>
  </r>
  <r>
    <x v="28"/>
    <x v="14"/>
    <x v="0"/>
    <x v="0"/>
    <n v="0"/>
    <d v="2024-06-30T00:00:00"/>
    <s v="KRL-24-25-61"/>
    <n v="2954"/>
    <n v="2954"/>
    <m/>
    <s v="Q1 2024"/>
    <x v="1"/>
    <x v="2"/>
  </r>
  <r>
    <x v="28"/>
    <x v="14"/>
    <x v="29"/>
    <x v="12"/>
    <n v="0"/>
    <d v="2024-06-20T00:00:00"/>
    <s v="000002476516829'"/>
    <n v="5590"/>
    <n v="5590"/>
    <m/>
    <s v="Q1 2024"/>
    <x v="1"/>
    <x v="2"/>
  </r>
  <r>
    <x v="28"/>
    <x v="14"/>
    <x v="2"/>
    <x v="3"/>
    <n v="0"/>
    <d v="2024-06-30T00:00:00"/>
    <s v="KCOBPL-03"/>
    <n v="7220"/>
    <n v="7220"/>
    <m/>
    <s v="Q1 2024"/>
    <x v="1"/>
    <x v="2"/>
  </r>
  <r>
    <x v="28"/>
    <x v="14"/>
    <x v="29"/>
    <x v="4"/>
    <n v="0"/>
    <d v="2024-06-30T00:00:00"/>
    <s v="KOB-03"/>
    <n v="6590"/>
    <n v="6590"/>
    <m/>
    <s v="Q1 2024"/>
    <x v="1"/>
    <x v="2"/>
  </r>
  <r>
    <x v="28"/>
    <x v="14"/>
    <x v="3"/>
    <x v="4"/>
    <n v="0"/>
    <d v="2024-07-03T00:00:00"/>
    <s v="D-24-25GST-86"/>
    <n v="8590"/>
    <n v="8590"/>
    <m/>
    <s v="Q1 2024"/>
    <x v="1"/>
    <x v="2"/>
  </r>
  <r>
    <x v="28"/>
    <x v="22"/>
    <x v="2"/>
    <x v="3"/>
    <n v="0"/>
    <d v="2024-06-30T00:00:00"/>
    <s v="KCPHLLP-01"/>
    <n v="510"/>
    <n v="510"/>
    <m/>
    <s v="Q1 2024"/>
    <x v="1"/>
    <x v="2"/>
  </r>
  <r>
    <x v="28"/>
    <x v="15"/>
    <x v="1"/>
    <x v="1"/>
    <n v="0"/>
    <d v="2024-06-29T00:00:00"/>
    <s v="MS-0182-24-25"/>
    <n v="750"/>
    <n v="750"/>
    <m/>
    <s v="Q1 2024"/>
    <x v="1"/>
    <x v="2"/>
  </r>
  <r>
    <x v="28"/>
    <x v="15"/>
    <x v="29"/>
    <x v="4"/>
    <n v="0"/>
    <d v="2024-06-30T00:00:00"/>
    <s v="MRH-01"/>
    <n v="150"/>
    <n v="150"/>
    <m/>
    <s v="Q1 2024"/>
    <x v="1"/>
    <x v="2"/>
  </r>
  <r>
    <x v="28"/>
    <x v="15"/>
    <x v="3"/>
    <x v="4"/>
    <n v="0"/>
    <d v="2024-07-03T00:00:00"/>
    <s v="D-24-25GST-087"/>
    <n v="435"/>
    <n v="435"/>
    <m/>
    <s v="Q1 2024"/>
    <x v="1"/>
    <x v="2"/>
  </r>
  <r>
    <x v="28"/>
    <x v="13"/>
    <x v="0"/>
    <x v="0"/>
    <n v="0"/>
    <d v="2024-07-03T00:00:00"/>
    <s v="KRL-24-25-65"/>
    <n v="211"/>
    <n v="211"/>
    <m/>
    <s v="Q1 2024"/>
    <x v="1"/>
    <x v="2"/>
  </r>
  <r>
    <x v="28"/>
    <x v="13"/>
    <x v="2"/>
    <x v="3"/>
    <n v="0"/>
    <d v="2024-06-30T00:00:00"/>
    <s v="NLHPL-03"/>
    <n v="600"/>
    <n v="600"/>
    <m/>
    <s v="Q1 2024"/>
    <x v="1"/>
    <x v="2"/>
  </r>
  <r>
    <x v="28"/>
    <x v="13"/>
    <x v="3"/>
    <x v="4"/>
    <n v="0"/>
    <d v="2024-06-30T00:00:00"/>
    <s v="D-24-25GST-089"/>
    <n v="865"/>
    <n v="865"/>
    <m/>
    <s v="Q1 2024"/>
    <x v="1"/>
    <x v="2"/>
  </r>
  <r>
    <x v="28"/>
    <x v="9"/>
    <x v="7"/>
    <x v="9"/>
    <n v="613"/>
    <d v="2024-06-27T00:00:00"/>
    <s v="BM2527I005175791"/>
    <n v="1176.46"/>
    <n v="1176.46"/>
    <m/>
    <s v="Q1 2024"/>
    <x v="1"/>
    <x v="2"/>
  </r>
  <r>
    <x v="28"/>
    <x v="9"/>
    <x v="29"/>
    <x v="19"/>
    <n v="613"/>
    <d v="2024-06-01T00:00:00"/>
    <s v="6/24-25/150"/>
    <n v="68825"/>
    <n v="68825"/>
    <m/>
    <s v="Q1 2024"/>
    <x v="1"/>
    <x v="2"/>
  </r>
  <r>
    <x v="28"/>
    <x v="9"/>
    <x v="8"/>
    <x v="10"/>
    <n v="613"/>
    <d v="2024-06-30T00:00:00"/>
    <s v="GSF-24-25-78"/>
    <n v="39725.69"/>
    <n v="39725.69"/>
    <m/>
    <s v="Q1 2024"/>
    <x v="1"/>
    <x v="2"/>
  </r>
  <r>
    <x v="28"/>
    <x v="9"/>
    <x v="0"/>
    <x v="0"/>
    <n v="613"/>
    <d v="2024-06-30T00:00:00"/>
    <s v="KRL-24-25-48"/>
    <n v="18240"/>
    <n v="18240"/>
    <m/>
    <s v="Q1 2024"/>
    <x v="1"/>
    <x v="2"/>
  </r>
  <r>
    <x v="28"/>
    <x v="9"/>
    <x v="9"/>
    <x v="11"/>
    <n v="613"/>
    <d v="2024-07-01T00:00:00"/>
    <s v="MFMS-0160-24-25"/>
    <n v="61828.46"/>
    <n v="61828.46"/>
    <m/>
    <s v="Q1 2024"/>
    <x v="1"/>
    <x v="2"/>
  </r>
  <r>
    <x v="28"/>
    <x v="9"/>
    <x v="29"/>
    <x v="14"/>
    <n v="613"/>
    <d v="2024-06-07T00:00:00"/>
    <s v="NF 47"/>
    <n v="10200"/>
    <n v="10200"/>
    <m/>
    <s v="Q1 2024"/>
    <x v="1"/>
    <x v="2"/>
  </r>
  <r>
    <x v="28"/>
    <x v="9"/>
    <x v="21"/>
    <x v="15"/>
    <n v="613"/>
    <d v="2024-06-18T00:00:00"/>
    <n v="4250029114"/>
    <n v="11322.5"/>
    <n v="11322.5"/>
    <m/>
    <s v="Q1 2024"/>
    <x v="1"/>
    <x v="2"/>
  </r>
  <r>
    <x v="28"/>
    <x v="9"/>
    <x v="29"/>
    <x v="10"/>
    <n v="613"/>
    <d v="2024-06-30T00:00:00"/>
    <s v="OOPL-2024-25-229"/>
    <n v="73765.289999999994"/>
    <n v="73765.289999999994"/>
    <m/>
    <s v="Q1 2024"/>
    <x v="1"/>
    <x v="2"/>
  </r>
  <r>
    <x v="28"/>
    <x v="9"/>
    <x v="2"/>
    <x v="3"/>
    <n v="613"/>
    <d v="2024-06-30T00:00:00"/>
    <s v="ODM DIGITAL-04"/>
    <n v="1960"/>
    <n v="1960"/>
    <m/>
    <s v="Q1 2024"/>
    <x v="1"/>
    <x v="2"/>
  </r>
  <r>
    <x v="28"/>
    <x v="9"/>
    <x v="11"/>
    <x v="16"/>
    <n v="613"/>
    <d v="2024-06-03T00:00:00"/>
    <s v="WTCB/2024001135"/>
    <n v="17351.25"/>
    <n v="17351.25"/>
    <m/>
    <s v="Q1 2024"/>
    <x v="1"/>
    <x v="2"/>
  </r>
  <r>
    <x v="28"/>
    <x v="9"/>
    <x v="11"/>
    <x v="16"/>
    <n v="614"/>
    <d v="2024-06-03T00:00:00"/>
    <s v="WTCB/2024001136"/>
    <n v="17333.75"/>
    <n v="17333.75"/>
    <m/>
    <s v="Q1 2024"/>
    <x v="1"/>
    <x v="2"/>
  </r>
  <r>
    <x v="28"/>
    <x v="9"/>
    <x v="11"/>
    <x v="12"/>
    <n v="613"/>
    <d v="2024-07-08T00:00:00"/>
    <s v="WTCB-2024001926"/>
    <n v="43112.66"/>
    <n v="43112.66"/>
    <m/>
    <s v="Q1 2024"/>
    <x v="1"/>
    <x v="2"/>
  </r>
  <r>
    <x v="28"/>
    <x v="9"/>
    <x v="11"/>
    <x v="12"/>
    <n v="614"/>
    <d v="2024-07-08T00:00:00"/>
    <s v="WTCB-2024001927"/>
    <n v="50553"/>
    <n v="50553"/>
    <m/>
    <s v="Q1 2024"/>
    <x v="1"/>
    <x v="2"/>
  </r>
  <r>
    <x v="28"/>
    <x v="9"/>
    <x v="11"/>
    <x v="13"/>
    <n v="613"/>
    <d v="2024-07-09T00:00:00"/>
    <s v="WTCB-2024001777"/>
    <n v="12337.92"/>
    <n v="12337.92"/>
    <m/>
    <s v="Q1 2024"/>
    <x v="1"/>
    <x v="2"/>
  </r>
  <r>
    <x v="28"/>
    <x v="9"/>
    <x v="11"/>
    <x v="13"/>
    <n v="614"/>
    <d v="2024-07-09T00:00:00"/>
    <s v="WTCB-2024001778"/>
    <n v="14354.04"/>
    <n v="14354.04"/>
    <m/>
    <s v="Q1 2024"/>
    <x v="1"/>
    <x v="2"/>
  </r>
  <r>
    <x v="28"/>
    <x v="9"/>
    <x v="29"/>
    <x v="19"/>
    <n v="613"/>
    <d v="2024-06-01T00:00:00"/>
    <s v="P/2425/126877"/>
    <n v="68832"/>
    <n v="68832"/>
    <m/>
    <s v="Q1 2024"/>
    <x v="1"/>
    <x v="2"/>
  </r>
  <r>
    <x v="28"/>
    <x v="9"/>
    <x v="29"/>
    <x v="19"/>
    <n v="614"/>
    <d v="2024-06-03T00:00:00"/>
    <s v="D-2024-25-03"/>
    <n v="137596"/>
    <n v="137596"/>
    <m/>
    <s v="Q1 2024"/>
    <x v="1"/>
    <x v="2"/>
  </r>
  <r>
    <x v="28"/>
    <x v="9"/>
    <x v="29"/>
    <x v="4"/>
    <n v="613"/>
    <d v="2024-06-30T00:00:00"/>
    <s v="OD-03"/>
    <n v="20820"/>
    <n v="20820"/>
    <m/>
    <s v="Q1 2024"/>
    <x v="1"/>
    <x v="2"/>
  </r>
  <r>
    <x v="28"/>
    <x v="9"/>
    <x v="3"/>
    <x v="4"/>
    <n v="613"/>
    <d v="2024-07-03T00:00:00"/>
    <s v="D-24-25GST-078"/>
    <n v="32050"/>
    <n v="32050"/>
    <m/>
    <s v="Q1 2024"/>
    <x v="1"/>
    <x v="2"/>
  </r>
  <r>
    <x v="28"/>
    <x v="9"/>
    <x v="4"/>
    <x v="20"/>
    <n v="613"/>
    <d v="2024-06-25T00:00:00"/>
    <s v="STT-24-25-301"/>
    <n v="2700"/>
    <n v="2700"/>
    <m/>
    <s v="Q1 2024"/>
    <x v="1"/>
    <x v="2"/>
  </r>
  <r>
    <x v="28"/>
    <x v="9"/>
    <x v="4"/>
    <x v="5"/>
    <n v="613"/>
    <d v="2024-06-25T00:00:00"/>
    <s v="STT-24-25-300"/>
    <n v="26730"/>
    <n v="22357.5"/>
    <m/>
    <s v="Q1 2024"/>
    <x v="1"/>
    <x v="2"/>
  </r>
  <r>
    <x v="28"/>
    <x v="9"/>
    <x v="5"/>
    <x v="7"/>
    <n v="613"/>
    <d v="2024-06-30T00:00:00"/>
    <n v="1713"/>
    <n v="3920"/>
    <n v="3920"/>
    <m/>
    <s v="Q1 2024"/>
    <x v="1"/>
    <x v="2"/>
  </r>
  <r>
    <x v="28"/>
    <x v="10"/>
    <x v="7"/>
    <x v="9"/>
    <n v="312"/>
    <d v="2024-07-03T00:00:00"/>
    <s v="BM2527I005560033"/>
    <n v="65005.96"/>
    <n v="65005.96"/>
    <m/>
    <s v="Q1 2024"/>
    <x v="1"/>
    <x v="2"/>
  </r>
  <r>
    <x v="28"/>
    <x v="10"/>
    <x v="29"/>
    <x v="19"/>
    <n v="313"/>
    <d v="2024-06-01T00:00:00"/>
    <s v="03/2024-2025"/>
    <n v="537669"/>
    <n v="537669"/>
    <m/>
    <s v="Q1 2024"/>
    <x v="1"/>
    <x v="2"/>
  </r>
  <r>
    <x v="28"/>
    <x v="10"/>
    <x v="29"/>
    <x v="16"/>
    <n v="313"/>
    <d v="2024-06-01T00:00:00"/>
    <s v="03 CAM/2024-25"/>
    <n v="44117"/>
    <n v="44117"/>
    <m/>
    <s v="Q1 2024"/>
    <x v="1"/>
    <x v="2"/>
  </r>
  <r>
    <x v="28"/>
    <x v="10"/>
    <x v="29"/>
    <x v="19"/>
    <n v="311"/>
    <d v="2024-06-01T00:00:00"/>
    <n v="470013921"/>
    <n v="610936"/>
    <n v="610936"/>
    <m/>
    <s v="Q1 2024"/>
    <x v="1"/>
    <x v="2"/>
  </r>
  <r>
    <x v="28"/>
    <x v="10"/>
    <x v="29"/>
    <x v="19"/>
    <n v="312"/>
    <d v="2024-06-01T00:00:00"/>
    <n v="470013922"/>
    <n v="395293"/>
    <n v="395293"/>
    <m/>
    <s v="Q1 2024"/>
    <x v="1"/>
    <x v="2"/>
  </r>
  <r>
    <x v="28"/>
    <x v="10"/>
    <x v="29"/>
    <x v="19"/>
    <n v="314"/>
    <d v="2024-06-01T00:00:00"/>
    <s v="Rent/24-25/03"/>
    <n v="155988"/>
    <n v="155988"/>
    <m/>
    <s v="Q1 2024"/>
    <x v="1"/>
    <x v="2"/>
  </r>
  <r>
    <x v="28"/>
    <x v="10"/>
    <x v="29"/>
    <x v="19"/>
    <n v="315"/>
    <d v="2024-06-04T00:00:00"/>
    <s v="PVP-Rental-15"/>
    <n v="166572"/>
    <n v="166572"/>
    <m/>
    <s v="Q1 2024"/>
    <x v="1"/>
    <x v="2"/>
  </r>
  <r>
    <x v="28"/>
    <x v="10"/>
    <x v="8"/>
    <x v="10"/>
    <n v="312"/>
    <d v="2024-06-30T00:00:00"/>
    <s v="GSF-24-25-81"/>
    <n v="189094"/>
    <n v="189094"/>
    <m/>
    <s v="Q1 2024"/>
    <x v="1"/>
    <x v="2"/>
  </r>
  <r>
    <x v="28"/>
    <x v="10"/>
    <x v="29"/>
    <x v="19"/>
    <n v="310"/>
    <d v="2024-06-01T00:00:00"/>
    <s v="GK-Rental-3"/>
    <n v="72563"/>
    <n v="72563"/>
    <m/>
    <s v="Q1 2024"/>
    <x v="1"/>
    <x v="2"/>
  </r>
  <r>
    <x v="28"/>
    <x v="10"/>
    <x v="29"/>
    <x v="16"/>
    <n v="310"/>
    <d v="2024-06-01T00:00:00"/>
    <s v="GK-CAM-03"/>
    <n v="17308"/>
    <n v="17308"/>
    <m/>
    <s v="Q1 2024"/>
    <x v="1"/>
    <x v="2"/>
  </r>
  <r>
    <x v="28"/>
    <x v="10"/>
    <x v="29"/>
    <x v="19"/>
    <n v="310"/>
    <d v="2024-06-01T00:00:00"/>
    <s v="HK-Rental-3"/>
    <n v="72563"/>
    <n v="72563"/>
    <m/>
    <s v="Q1 2024"/>
    <x v="1"/>
    <x v="2"/>
  </r>
  <r>
    <x v="28"/>
    <x v="10"/>
    <x v="29"/>
    <x v="1"/>
    <n v="312"/>
    <d v="2024-06-06T00:00:00"/>
    <s v="IS/24-25/76"/>
    <n v="3550"/>
    <n v="3550"/>
    <m/>
    <s v="Q1 2024"/>
    <x v="1"/>
    <x v="2"/>
  </r>
  <r>
    <x v="28"/>
    <x v="10"/>
    <x v="29"/>
    <x v="14"/>
    <n v="312"/>
    <d v="2024-06-07T00:00:00"/>
    <s v="J636"/>
    <n v="2066.25"/>
    <n v="2066.25"/>
    <m/>
    <s v="Q1 2024"/>
    <x v="1"/>
    <x v="2"/>
  </r>
  <r>
    <x v="28"/>
    <x v="10"/>
    <x v="29"/>
    <x v="14"/>
    <n v="312"/>
    <d v="2024-06-07T00:00:00"/>
    <s v="J640"/>
    <n v="322.5"/>
    <n v="322.5"/>
    <m/>
    <s v="Q1 2024"/>
    <x v="1"/>
    <x v="2"/>
  </r>
  <r>
    <x v="28"/>
    <x v="10"/>
    <x v="29"/>
    <x v="14"/>
    <n v="312"/>
    <d v="2024-06-14T00:00:00"/>
    <s v="JC721"/>
    <n v="2407.5"/>
    <n v="2407.5"/>
    <m/>
    <s v="Q1 2024"/>
    <x v="1"/>
    <x v="2"/>
  </r>
  <r>
    <x v="28"/>
    <x v="10"/>
    <x v="0"/>
    <x v="0"/>
    <n v="312"/>
    <d v="2024-06-30T00:00:00"/>
    <s v="KRL-24-25-50"/>
    <n v="515945"/>
    <n v="515945"/>
    <m/>
    <s v="Q1 2024"/>
    <x v="1"/>
    <x v="2"/>
  </r>
  <r>
    <x v="28"/>
    <x v="10"/>
    <x v="29"/>
    <x v="14"/>
    <n v="312"/>
    <d v="2024-06-15T00:00:00"/>
    <s v="RV2024000631"/>
    <n v="3250"/>
    <n v="3250"/>
    <m/>
    <s v="Q1 2024"/>
    <x v="1"/>
    <x v="2"/>
  </r>
  <r>
    <x v="28"/>
    <x v="10"/>
    <x v="29"/>
    <x v="14"/>
    <n v="312"/>
    <d v="2024-06-15T00:00:00"/>
    <s v="RV2024000632"/>
    <n v="3552"/>
    <n v="3552"/>
    <m/>
    <s v="Q1 2024"/>
    <x v="1"/>
    <x v="2"/>
  </r>
  <r>
    <x v="28"/>
    <x v="10"/>
    <x v="1"/>
    <x v="1"/>
    <n v="312"/>
    <d v="2024-06-29T00:00:00"/>
    <s v="MS-0171-24-25"/>
    <n v="600"/>
    <n v="600"/>
    <m/>
    <s v="Q1 2024"/>
    <x v="1"/>
    <x v="2"/>
  </r>
  <r>
    <x v="28"/>
    <x v="10"/>
    <x v="1"/>
    <x v="1"/>
    <n v="312"/>
    <d v="2024-06-29T00:00:00"/>
    <s v="MS-0173-24-25"/>
    <n v="24579.8"/>
    <n v="14854"/>
    <m/>
    <s v="Q1 2024"/>
    <x v="1"/>
    <x v="2"/>
  </r>
  <r>
    <x v="28"/>
    <x v="10"/>
    <x v="1"/>
    <x v="2"/>
    <n v="312"/>
    <d v="2024-06-29T00:00:00"/>
    <s v="MS-0172-24-25"/>
    <n v="59012"/>
    <n v="63007"/>
    <m/>
    <s v="Q1 2024"/>
    <x v="1"/>
    <x v="2"/>
  </r>
  <r>
    <x v="28"/>
    <x v="10"/>
    <x v="9"/>
    <x v="11"/>
    <n v="312"/>
    <d v="2024-07-01T00:00:00"/>
    <s v="MFMS-0157-24-25"/>
    <n v="279736.07999999996"/>
    <n v="279736.07999999996"/>
    <m/>
    <s v="Q1 2024"/>
    <x v="1"/>
    <x v="2"/>
  </r>
  <r>
    <x v="28"/>
    <x v="10"/>
    <x v="29"/>
    <x v="19"/>
    <n v="316"/>
    <d v="2024-06-01T00:00:00"/>
    <s v="216/2024-25"/>
    <n v="83202"/>
    <n v="83202"/>
    <m/>
    <s v="Q1 2024"/>
    <x v="1"/>
    <x v="2"/>
  </r>
  <r>
    <x v="28"/>
    <x v="10"/>
    <x v="29"/>
    <x v="29"/>
    <n v="312"/>
    <d v="2024-06-01T00:00:00"/>
    <s v="EWF/03/2024-25"/>
    <n v="65000"/>
    <n v="65000"/>
    <m/>
    <s v="Q1 2024"/>
    <x v="1"/>
    <x v="2"/>
  </r>
  <r>
    <x v="28"/>
    <x v="10"/>
    <x v="29"/>
    <x v="19"/>
    <n v="316"/>
    <d v="2024-06-01T00:00:00"/>
    <s v="009/2024-25"/>
    <n v="83202"/>
    <n v="83202"/>
    <m/>
    <s v="Q1 2024"/>
    <x v="1"/>
    <x v="2"/>
  </r>
  <r>
    <x v="28"/>
    <x v="10"/>
    <x v="29"/>
    <x v="26"/>
    <n v="312"/>
    <d v="2024-06-30T00:00:00"/>
    <s v="000002492769758'"/>
    <n v="16270"/>
    <n v="16270"/>
    <m/>
    <s v="Q1 2024"/>
    <x v="1"/>
    <x v="2"/>
  </r>
  <r>
    <x v="28"/>
    <x v="10"/>
    <x v="29"/>
    <x v="29"/>
    <n v="0"/>
    <d v="2024-06-29T00:00:00"/>
    <s v="Office Cab Innova -14"/>
    <n v="4110"/>
    <n v="4110"/>
    <m/>
    <s v="Q1 2024"/>
    <x v="1"/>
    <x v="2"/>
  </r>
  <r>
    <x v="28"/>
    <x v="10"/>
    <x v="29"/>
    <x v="10"/>
    <n v="312"/>
    <d v="2024-06-30T00:00:00"/>
    <s v="OOPL-2024-25-230"/>
    <n v="312734.08000000002"/>
    <n v="312734.08000000002"/>
    <m/>
    <s v="Q1 2024"/>
    <x v="1"/>
    <x v="2"/>
  </r>
  <r>
    <x v="28"/>
    <x v="10"/>
    <x v="2"/>
    <x v="3"/>
    <n v="312"/>
    <d v="2024-06-30T00:00:00"/>
    <s v="ONDIRECT-03"/>
    <n v="61760"/>
    <n v="61760"/>
    <m/>
    <s v="Q1 2024"/>
    <x v="1"/>
    <x v="2"/>
  </r>
  <r>
    <x v="28"/>
    <x v="10"/>
    <x v="10"/>
    <x v="1"/>
    <n v="312"/>
    <d v="2024-06-10T00:00:00"/>
    <s v="PSPLJ/1284/24-25"/>
    <n v="420"/>
    <n v="420"/>
    <m/>
    <s v="Q1 2024"/>
    <x v="1"/>
    <x v="2"/>
  </r>
  <r>
    <x v="28"/>
    <x v="10"/>
    <x v="10"/>
    <x v="1"/>
    <n v="312"/>
    <d v="2024-06-13T00:00:00"/>
    <s v="PSPLJ/1337/24-25"/>
    <n v="210"/>
    <n v="210"/>
    <m/>
    <s v="Q1 2024"/>
    <x v="1"/>
    <x v="2"/>
  </r>
  <r>
    <x v="28"/>
    <x v="10"/>
    <x v="10"/>
    <x v="1"/>
    <n v="312"/>
    <d v="2024-06-11T00:00:00"/>
    <s v="PSPLJ/1293/24-25"/>
    <n v="1920"/>
    <n v="1920"/>
    <m/>
    <s v="Q1 2024"/>
    <x v="1"/>
    <x v="2"/>
  </r>
  <r>
    <x v="28"/>
    <x v="10"/>
    <x v="10"/>
    <x v="1"/>
    <n v="312"/>
    <d v="2024-06-20T00:00:00"/>
    <s v="PSPLJ/1475/24-25"/>
    <n v="6000"/>
    <n v="6000"/>
    <m/>
    <s v="Q1 2024"/>
    <x v="1"/>
    <x v="2"/>
  </r>
  <r>
    <x v="28"/>
    <x v="10"/>
    <x v="10"/>
    <x v="1"/>
    <n v="312"/>
    <d v="2024-06-20T00:00:00"/>
    <s v="PSPLJ/1476/24-25"/>
    <n v="270"/>
    <n v="270"/>
    <m/>
    <s v="Q1 2024"/>
    <x v="1"/>
    <x v="2"/>
  </r>
  <r>
    <x v="28"/>
    <x v="10"/>
    <x v="10"/>
    <x v="1"/>
    <n v="312"/>
    <d v="2024-06-25T00:00:00"/>
    <s v="PSPLJ/1573/24-25"/>
    <n v="2100"/>
    <n v="2100"/>
    <m/>
    <s v="Q1 2024"/>
    <x v="1"/>
    <x v="2"/>
  </r>
  <r>
    <x v="28"/>
    <x v="10"/>
    <x v="10"/>
    <x v="1"/>
    <n v="312"/>
    <d v="2024-06-26T00:00:00"/>
    <s v="PSPLJ/1589/24-25"/>
    <n v="550"/>
    <n v="550"/>
    <m/>
    <s v="Q1 2024"/>
    <x v="1"/>
    <x v="2"/>
  </r>
  <r>
    <x v="28"/>
    <x v="10"/>
    <x v="11"/>
    <x v="16"/>
    <n v="311"/>
    <d v="2024-06-03T00:00:00"/>
    <s v="WTCB/2024001073"/>
    <n v="48868.75"/>
    <n v="48868.75"/>
    <m/>
    <s v="Q1 2024"/>
    <x v="1"/>
    <x v="2"/>
  </r>
  <r>
    <x v="28"/>
    <x v="10"/>
    <x v="11"/>
    <x v="16"/>
    <n v="312"/>
    <d v="2024-06-03T00:00:00"/>
    <s v="WTCB/2024001074"/>
    <n v="31622.5"/>
    <n v="31622.5"/>
    <m/>
    <s v="Q1 2024"/>
    <x v="1"/>
    <x v="2"/>
  </r>
  <r>
    <x v="28"/>
    <x v="10"/>
    <x v="11"/>
    <x v="16"/>
    <n v="314"/>
    <d v="2024-06-03T00:00:00"/>
    <s v="WTCB/2024001076"/>
    <n v="16248.75"/>
    <n v="16248.75"/>
    <m/>
    <s v="Q1 2024"/>
    <x v="1"/>
    <x v="2"/>
  </r>
  <r>
    <x v="28"/>
    <x v="10"/>
    <x v="11"/>
    <x v="16"/>
    <n v="315"/>
    <d v="2024-06-03T00:00:00"/>
    <s v="WTCB/2024001077"/>
    <n v="17351.25"/>
    <n v="17351.25"/>
    <m/>
    <s v="Q1 2024"/>
    <x v="1"/>
    <x v="2"/>
  </r>
  <r>
    <x v="28"/>
    <x v="10"/>
    <x v="11"/>
    <x v="16"/>
    <n v="316"/>
    <d v="2024-06-03T00:00:00"/>
    <s v="WTCB/2024001078"/>
    <n v="17333.75"/>
    <n v="17333.75"/>
    <m/>
    <s v="Q1 2024"/>
    <x v="1"/>
    <x v="2"/>
  </r>
  <r>
    <x v="28"/>
    <x v="10"/>
    <x v="11"/>
    <x v="12"/>
    <n v="309"/>
    <d v="2024-07-08T00:00:00"/>
    <s v="WTCB-2024001876"/>
    <n v="94459.5"/>
    <n v="94459.5"/>
    <m/>
    <s v="Q1 2024"/>
    <x v="1"/>
    <x v="2"/>
  </r>
  <r>
    <x v="28"/>
    <x v="10"/>
    <x v="11"/>
    <x v="12"/>
    <n v="311"/>
    <d v="2024-07-08T00:00:00"/>
    <s v="WTCB-2024001878"/>
    <n v="106932.53"/>
    <n v="106932.53"/>
    <m/>
    <s v="Q1 2024"/>
    <x v="1"/>
    <x v="2"/>
  </r>
  <r>
    <x v="28"/>
    <x v="10"/>
    <x v="11"/>
    <x v="12"/>
    <n v="312"/>
    <d v="2024-07-08T00:00:00"/>
    <s v="WTCB-2024001879"/>
    <n v="108727.51"/>
    <n v="108727.51"/>
    <m/>
    <s v="Q1 2024"/>
    <x v="1"/>
    <x v="2"/>
  </r>
  <r>
    <x v="28"/>
    <x v="10"/>
    <x v="11"/>
    <x v="12"/>
    <n v="313"/>
    <d v="2024-07-08T00:00:00"/>
    <s v="WTCB-2024001880"/>
    <n v="126812.76"/>
    <n v="126812.76"/>
    <m/>
    <s v="Q1 2024"/>
    <x v="1"/>
    <x v="2"/>
  </r>
  <r>
    <x v="28"/>
    <x v="10"/>
    <x v="11"/>
    <x v="12"/>
    <n v="314"/>
    <d v="2024-07-08T00:00:00"/>
    <s v="WTCB-2024001881"/>
    <n v="23579.03"/>
    <n v="23579.03"/>
    <m/>
    <s v="Q1 2024"/>
    <x v="1"/>
    <x v="2"/>
  </r>
  <r>
    <x v="28"/>
    <x v="10"/>
    <x v="11"/>
    <x v="12"/>
    <n v="315"/>
    <d v="2024-07-08T00:00:00"/>
    <s v="WTCB-2024001882"/>
    <n v="26927.63"/>
    <n v="26927.63"/>
    <m/>
    <s v="Q1 2024"/>
    <x v="1"/>
    <x v="2"/>
  </r>
  <r>
    <x v="28"/>
    <x v="10"/>
    <x v="11"/>
    <x v="12"/>
    <n v="316"/>
    <d v="2024-07-08T00:00:00"/>
    <s v="WTCB-2024001883"/>
    <n v="150.24"/>
    <n v="150.24"/>
    <m/>
    <s v="Q1 2024"/>
    <x v="1"/>
    <x v="2"/>
  </r>
  <r>
    <x v="28"/>
    <x v="10"/>
    <x v="11"/>
    <x v="13"/>
    <n v="309"/>
    <d v="2024-07-09T00:00:00"/>
    <s v="WTCB-2024001727"/>
    <n v="26452.15"/>
    <n v="26452.15"/>
    <m/>
    <s v="Q1 2024"/>
    <x v="1"/>
    <x v="2"/>
  </r>
  <r>
    <x v="28"/>
    <x v="10"/>
    <x v="11"/>
    <x v="13"/>
    <n v="311"/>
    <d v="2024-07-09T00:00:00"/>
    <s v="WTCB-2024001729"/>
    <n v="30234.06"/>
    <n v="30234.06"/>
    <m/>
    <s v="Q1 2024"/>
    <x v="1"/>
    <x v="2"/>
  </r>
  <r>
    <x v="28"/>
    <x v="10"/>
    <x v="11"/>
    <x v="13"/>
    <n v="312"/>
    <d v="2024-07-09T00:00:00"/>
    <s v="WTCB-2024001730"/>
    <n v="29117.88"/>
    <n v="29117.88"/>
    <m/>
    <s v="Q1 2024"/>
    <x v="1"/>
    <x v="2"/>
  </r>
  <r>
    <x v="28"/>
    <x v="10"/>
    <x v="11"/>
    <x v="13"/>
    <n v="313"/>
    <d v="2024-07-09T00:00:00"/>
    <s v="WTCB-2024001731"/>
    <n v="31132.58"/>
    <n v="31132.58"/>
    <m/>
    <s v="Q1 2024"/>
    <x v="1"/>
    <x v="2"/>
  </r>
  <r>
    <x v="28"/>
    <x v="10"/>
    <x v="11"/>
    <x v="13"/>
    <n v="314"/>
    <d v="2024-07-09T00:00:00"/>
    <s v="WTCB-2024001732"/>
    <n v="5520.48"/>
    <n v="5520.48"/>
    <m/>
    <s v="Q1 2024"/>
    <x v="1"/>
    <x v="2"/>
  </r>
  <r>
    <x v="28"/>
    <x v="10"/>
    <x v="11"/>
    <x v="13"/>
    <n v="315"/>
    <d v="2024-07-09T00:00:00"/>
    <s v="WTCB-2024001733"/>
    <n v="7227.25"/>
    <n v="7227.25"/>
    <m/>
    <s v="Q1 2024"/>
    <x v="1"/>
    <x v="2"/>
  </r>
  <r>
    <x v="28"/>
    <x v="10"/>
    <x v="11"/>
    <x v="13"/>
    <n v="316"/>
    <d v="2024-07-09T00:00:00"/>
    <s v="WTCB-2024001734"/>
    <n v="24.69"/>
    <n v="24.69"/>
    <m/>
    <s v="Q1 2024"/>
    <x v="1"/>
    <x v="2"/>
  </r>
  <r>
    <x v="28"/>
    <x v="10"/>
    <x v="29"/>
    <x v="22"/>
    <n v="309"/>
    <d v="2024-06-03T00:00:00"/>
    <s v="SBER/24-25/7"/>
    <n v="194880"/>
    <n v="194880"/>
    <m/>
    <s v="Q1 2024"/>
    <x v="1"/>
    <x v="2"/>
  </r>
  <r>
    <x v="28"/>
    <x v="10"/>
    <x v="29"/>
    <x v="4"/>
    <n v="312"/>
    <d v="2024-06-30T00:00:00"/>
    <s v="ODMS-03"/>
    <n v="582555"/>
    <n v="582555"/>
    <m/>
    <s v="Q1 2024"/>
    <x v="1"/>
    <x v="2"/>
  </r>
  <r>
    <x v="28"/>
    <x v="10"/>
    <x v="3"/>
    <x v="4"/>
    <n v="312"/>
    <d v="2024-06-30T00:00:00"/>
    <s v="D-24-25GST-081"/>
    <n v="419220"/>
    <n v="419220"/>
    <m/>
    <s v="Q1 2024"/>
    <x v="1"/>
    <x v="2"/>
  </r>
  <r>
    <x v="28"/>
    <x v="10"/>
    <x v="5"/>
    <x v="7"/>
    <n v="312"/>
    <d v="2024-06-30T00:00:00"/>
    <n v="1714"/>
    <n v="40425"/>
    <n v="40425"/>
    <m/>
    <s v="Q1 2024"/>
    <x v="1"/>
    <x v="2"/>
  </r>
  <r>
    <x v="28"/>
    <x v="10"/>
    <x v="29"/>
    <x v="27"/>
    <n v="312"/>
    <d v="2024-06-20T00:00:00"/>
    <n v="1335568"/>
    <n v="431"/>
    <n v="431"/>
    <m/>
    <s v="Q1 2024"/>
    <x v="1"/>
    <x v="2"/>
  </r>
  <r>
    <x v="28"/>
    <x v="10"/>
    <x v="29"/>
    <x v="14"/>
    <n v="312"/>
    <d v="2024-06-18T00:00:00"/>
    <s v="WH2425-06222"/>
    <n v="1500"/>
    <n v="1500"/>
    <m/>
    <s v="Q1 2024"/>
    <x v="1"/>
    <x v="2"/>
  </r>
  <r>
    <x v="28"/>
    <x v="11"/>
    <x v="8"/>
    <x v="10"/>
    <n v="719"/>
    <d v="2024-06-30T00:00:00"/>
    <s v="GSF-24-25-77"/>
    <n v="39725.69"/>
    <n v="39725.69"/>
    <m/>
    <s v="Q1 2024"/>
    <x v="1"/>
    <x v="2"/>
  </r>
  <r>
    <x v="28"/>
    <x v="11"/>
    <x v="0"/>
    <x v="0"/>
    <n v="719"/>
    <d v="2024-06-30T00:00:00"/>
    <s v="KRL-24-25-46"/>
    <n v="7030"/>
    <n v="7030"/>
    <m/>
    <s v="Q1 2024"/>
    <x v="1"/>
    <x v="2"/>
  </r>
  <r>
    <x v="28"/>
    <x v="11"/>
    <x v="9"/>
    <x v="11"/>
    <n v="719"/>
    <d v="2024-07-01T00:00:00"/>
    <s v="MFMS-0159-24-25"/>
    <n v="40336.71"/>
    <n v="40336.71"/>
    <m/>
    <s v="Q1 2024"/>
    <x v="1"/>
    <x v="2"/>
  </r>
  <r>
    <x v="28"/>
    <x v="11"/>
    <x v="29"/>
    <x v="10"/>
    <n v="719"/>
    <d v="2024-06-30T00:00:00"/>
    <s v="OOPL-2024-25-231"/>
    <n v="74533.67"/>
    <n v="74533.67"/>
    <m/>
    <s v="Q1 2024"/>
    <x v="1"/>
    <x v="2"/>
  </r>
  <r>
    <x v="28"/>
    <x v="11"/>
    <x v="11"/>
    <x v="16"/>
    <n v="719"/>
    <d v="2024-06-03T00:00:00"/>
    <s v="WTCB/2024001160"/>
    <n v="16248.75"/>
    <n v="16248.75"/>
    <m/>
    <s v="Q1 2024"/>
    <x v="1"/>
    <x v="2"/>
  </r>
  <r>
    <x v="28"/>
    <x v="11"/>
    <x v="11"/>
    <x v="12"/>
    <n v="719"/>
    <d v="2024-07-08T00:00:00"/>
    <s v="WTCB-2024001947"/>
    <n v="61932.13"/>
    <n v="61932.13"/>
    <m/>
    <s v="Q1 2024"/>
    <x v="1"/>
    <x v="2"/>
  </r>
  <r>
    <x v="28"/>
    <x v="11"/>
    <x v="11"/>
    <x v="13"/>
    <n v="719"/>
    <d v="2024-07-09T00:00:00"/>
    <s v="WTCB-2024001798"/>
    <n v="13055.94"/>
    <n v="13055.94"/>
    <m/>
    <s v="Q1 2024"/>
    <x v="1"/>
    <x v="2"/>
  </r>
  <r>
    <x v="28"/>
    <x v="11"/>
    <x v="29"/>
    <x v="4"/>
    <n v="719"/>
    <d v="2024-06-30T00:00:00"/>
    <s v="ODM-03"/>
    <n v="13330"/>
    <n v="13330"/>
    <m/>
    <s v="Q1 2024"/>
    <x v="1"/>
    <x v="2"/>
  </r>
  <r>
    <x v="28"/>
    <x v="11"/>
    <x v="3"/>
    <x v="4"/>
    <n v="719"/>
    <d v="2024-07-03T00:00:00"/>
    <s v="D-24-25GST-080"/>
    <n v="9980"/>
    <n v="9980"/>
    <m/>
    <s v="Q1 2024"/>
    <x v="1"/>
    <x v="2"/>
  </r>
  <r>
    <x v="28"/>
    <x v="11"/>
    <x v="5"/>
    <x v="7"/>
    <n v="719"/>
    <d v="2024-06-30T00:00:00"/>
    <n v="1710"/>
    <n v="2695"/>
    <n v="2695"/>
    <m/>
    <s v="Q1 2024"/>
    <x v="1"/>
    <x v="2"/>
  </r>
  <r>
    <x v="28"/>
    <x v="11"/>
    <x v="29"/>
    <x v="19"/>
    <n v="719"/>
    <d v="2024-06-03T00:00:00"/>
    <s v="TSG-Rental-15"/>
    <n v="143000"/>
    <n v="143000"/>
    <m/>
    <s v="Q1 2024"/>
    <x v="1"/>
    <x v="2"/>
  </r>
  <r>
    <x v="28"/>
    <x v="11"/>
    <x v="29"/>
    <x v="5"/>
    <n v="719"/>
    <d v="2024-06-29T00:00:00"/>
    <s v="VB-691-24-25"/>
    <n v="6400"/>
    <n v="6400"/>
    <m/>
    <s v="Q1 2024"/>
    <x v="1"/>
    <x v="2"/>
  </r>
  <r>
    <x v="28"/>
    <x v="16"/>
    <x v="0"/>
    <x v="0"/>
    <n v="0"/>
    <d v="2024-06-30T00:00:00"/>
    <s v="KRL-24-25-52"/>
    <n v="95"/>
    <n v="95"/>
    <m/>
    <s v="Q1 2024"/>
    <x v="1"/>
    <x v="2"/>
  </r>
  <r>
    <x v="28"/>
    <x v="16"/>
    <x v="0"/>
    <x v="0"/>
    <n v="0"/>
    <d v="2024-06-30T00:00:00"/>
    <s v="KRL-24-25-64"/>
    <n v="316"/>
    <n v="316"/>
    <m/>
    <s v="Q1 2024"/>
    <x v="1"/>
    <x v="2"/>
  </r>
  <r>
    <x v="28"/>
    <x v="16"/>
    <x v="29"/>
    <x v="4"/>
    <n v="0"/>
    <d v="2024-06-30T00:00:00"/>
    <s v="QTS-03"/>
    <n v="9210"/>
    <n v="9210"/>
    <m/>
    <s v="Q1 2024"/>
    <x v="1"/>
    <x v="2"/>
  </r>
  <r>
    <x v="28"/>
    <x v="16"/>
    <x v="3"/>
    <x v="4"/>
    <n v="0"/>
    <d v="2024-07-03T00:00:00"/>
    <s v="D-24-25GST-088"/>
    <n v="11620"/>
    <n v="11620"/>
    <m/>
    <s v="Q1 2024"/>
    <x v="1"/>
    <x v="2"/>
  </r>
  <r>
    <x v="28"/>
    <x v="12"/>
    <x v="7"/>
    <x v="29"/>
    <n v="319"/>
    <d v="2024-06-24T00:00:00"/>
    <s v="HT2527I002858094"/>
    <n v="588.82000000000005"/>
    <n v="588.82000000000005"/>
    <m/>
    <s v="Q1 2024"/>
    <x v="1"/>
    <x v="2"/>
  </r>
  <r>
    <x v="28"/>
    <x v="12"/>
    <x v="7"/>
    <x v="9"/>
    <n v="319"/>
    <d v="2024-07-09T00:00:00"/>
    <s v="BM2527I005997466"/>
    <n v="6176.12"/>
    <n v="6176.12"/>
    <m/>
    <s v="Q1 2024"/>
    <x v="1"/>
    <x v="2"/>
  </r>
  <r>
    <x v="28"/>
    <x v="12"/>
    <x v="29"/>
    <x v="29"/>
    <n v="319"/>
    <d v="2024-07-04T00:00:00"/>
    <s v="WMHR25006403755"/>
    <n v="1058"/>
    <n v="1058"/>
    <m/>
    <s v="Q1 2024"/>
    <x v="1"/>
    <x v="2"/>
  </r>
  <r>
    <x v="28"/>
    <x v="12"/>
    <x v="8"/>
    <x v="10"/>
    <n v="319"/>
    <d v="2024-06-30T00:00:00"/>
    <s v="GSF-24-25-79"/>
    <n v="109512.21"/>
    <n v="109512.21"/>
    <m/>
    <s v="Q1 2024"/>
    <x v="1"/>
    <x v="2"/>
  </r>
  <r>
    <x v="28"/>
    <x v="12"/>
    <x v="29"/>
    <x v="29"/>
    <n v="319"/>
    <d v="2024-06-06T00:00:00"/>
    <s v="GVS-01"/>
    <n v="11500"/>
    <n v="11500"/>
    <m/>
    <s v="Q1 2024"/>
    <x v="1"/>
    <x v="2"/>
  </r>
  <r>
    <x v="28"/>
    <x v="12"/>
    <x v="0"/>
    <x v="0"/>
    <n v="319"/>
    <d v="2024-06-30T00:00:00"/>
    <s v="KRLH-24-25-01"/>
    <n v="7438"/>
    <n v="7438"/>
    <m/>
    <s v="Q1 2024"/>
    <x v="1"/>
    <x v="2"/>
  </r>
  <r>
    <x v="28"/>
    <x v="12"/>
    <x v="0"/>
    <x v="0"/>
    <n v="319"/>
    <d v="2024-06-30T00:00:00"/>
    <s v="KRL-24-25-49"/>
    <n v="71535"/>
    <n v="71535"/>
    <m/>
    <s v="Q1 2024"/>
    <x v="1"/>
    <x v="2"/>
  </r>
  <r>
    <x v="28"/>
    <x v="12"/>
    <x v="0"/>
    <x v="0"/>
    <n v="319"/>
    <d v="2024-06-30T00:00:00"/>
    <s v="KRL-24-25-55"/>
    <n v="958.5"/>
    <n v="958.5"/>
    <m/>
    <s v="Q1 2024"/>
    <x v="1"/>
    <x v="2"/>
  </r>
  <r>
    <x v="28"/>
    <x v="12"/>
    <x v="0"/>
    <x v="0"/>
    <n v="319"/>
    <d v="2024-06-30T00:00:00"/>
    <s v="KRL-24-25-56"/>
    <n v="2144"/>
    <n v="2144"/>
    <m/>
    <s v="Q1 2024"/>
    <x v="1"/>
    <x v="2"/>
  </r>
  <r>
    <x v="28"/>
    <x v="12"/>
    <x v="0"/>
    <x v="0"/>
    <n v="319"/>
    <d v="2024-06-30T00:00:00"/>
    <s v="KRL-24-25-57"/>
    <n v="4388"/>
    <n v="4388"/>
    <m/>
    <s v="Q1 2024"/>
    <x v="1"/>
    <x v="2"/>
  </r>
  <r>
    <x v="28"/>
    <x v="12"/>
    <x v="0"/>
    <x v="0"/>
    <n v="319"/>
    <d v="2024-06-30T00:00:00"/>
    <s v="KRL-24-25-58"/>
    <n v="7596"/>
    <n v="7596"/>
    <m/>
    <s v="Q1 2024"/>
    <x v="1"/>
    <x v="2"/>
  </r>
  <r>
    <x v="28"/>
    <x v="12"/>
    <x v="1"/>
    <x v="1"/>
    <n v="319"/>
    <d v="2024-06-29T00:00:00"/>
    <s v="MS-0177-24-25"/>
    <n v="60"/>
    <n v="60"/>
    <m/>
    <s v="Q1 2024"/>
    <x v="1"/>
    <x v="2"/>
  </r>
  <r>
    <x v="28"/>
    <x v="12"/>
    <x v="9"/>
    <x v="11"/>
    <n v="319"/>
    <d v="2024-07-01T00:00:00"/>
    <s v="MFMS-0110-24-25"/>
    <n v="25777.91"/>
    <n v="25777.91"/>
    <m/>
    <s v="Q1 2024"/>
    <x v="1"/>
    <x v="2"/>
  </r>
  <r>
    <x v="28"/>
    <x v="12"/>
    <x v="29"/>
    <x v="29"/>
    <n v="319"/>
    <d v="2024-06-19T00:00:00"/>
    <s v="000002475326026'"/>
    <n v="22040"/>
    <n v="22040"/>
    <m/>
    <s v="Q1 2024"/>
    <x v="1"/>
    <x v="2"/>
  </r>
  <r>
    <x v="28"/>
    <x v="12"/>
    <x v="29"/>
    <x v="29"/>
    <n v="319"/>
    <d v="2024-06-19T00:00:00"/>
    <s v="000002476277956'"/>
    <n v="640"/>
    <n v="640"/>
    <m/>
    <s v="Q1 2024"/>
    <x v="1"/>
    <x v="2"/>
  </r>
  <r>
    <x v="28"/>
    <x v="12"/>
    <x v="29"/>
    <x v="29"/>
    <n v="319"/>
    <d v="2024-06-20T00:00:00"/>
    <s v="000002477432015'"/>
    <n v="1460"/>
    <n v="1460"/>
    <m/>
    <s v="Q1 2024"/>
    <x v="1"/>
    <x v="2"/>
  </r>
  <r>
    <x v="28"/>
    <x v="12"/>
    <x v="29"/>
    <x v="29"/>
    <n v="319"/>
    <d v="2024-06-17T00:00:00"/>
    <s v="Office Cab Innova -11"/>
    <n v="3750"/>
    <n v="3750"/>
    <m/>
    <s v="Q1 2024"/>
    <x v="1"/>
    <x v="2"/>
  </r>
  <r>
    <x v="28"/>
    <x v="12"/>
    <x v="29"/>
    <x v="19"/>
    <n v="319"/>
    <d v="2024-06-01T00:00:00"/>
    <s v="O-08/24-25"/>
    <n v="155988"/>
    <n v="155988"/>
    <m/>
    <s v="Q1 2024"/>
    <x v="1"/>
    <x v="2"/>
  </r>
  <r>
    <x v="28"/>
    <x v="12"/>
    <x v="2"/>
    <x v="3"/>
    <n v="319"/>
    <d v="2024-06-30T00:00:00"/>
    <s v="XDBS-03"/>
    <n v="3395"/>
    <n v="3395"/>
    <m/>
    <s v="Q1 2024"/>
    <x v="1"/>
    <x v="2"/>
  </r>
  <r>
    <x v="28"/>
    <x v="12"/>
    <x v="11"/>
    <x v="16"/>
    <n v="317"/>
    <d v="2024-06-03T00:00:00"/>
    <s v="WTCB/2024001079"/>
    <n v="17333.75"/>
    <n v="17333.75"/>
    <m/>
    <s v="Q1 2024"/>
    <x v="1"/>
    <x v="2"/>
  </r>
  <r>
    <x v="28"/>
    <x v="12"/>
    <x v="11"/>
    <x v="16"/>
    <n v="318"/>
    <d v="2024-06-03T00:00:00"/>
    <s v="WTCB/2024001080"/>
    <n v="17351.25"/>
    <n v="17351.25"/>
    <m/>
    <s v="Q1 2024"/>
    <x v="1"/>
    <x v="2"/>
  </r>
  <r>
    <x v="28"/>
    <x v="12"/>
    <x v="11"/>
    <x v="16"/>
    <n v="319"/>
    <d v="2024-06-03T00:00:00"/>
    <s v="WTCB/2024001081"/>
    <n v="16248.75"/>
    <n v="16248.75"/>
    <m/>
    <s v="Q1 2024"/>
    <x v="1"/>
    <x v="2"/>
  </r>
  <r>
    <x v="28"/>
    <x v="12"/>
    <x v="11"/>
    <x v="12"/>
    <n v="317"/>
    <d v="2024-07-08T00:00:00"/>
    <s v="WTCB-2024001884"/>
    <n v="99138.79"/>
    <n v="99138.79"/>
    <m/>
    <s v="Q1 2024"/>
    <x v="1"/>
    <x v="2"/>
  </r>
  <r>
    <x v="28"/>
    <x v="12"/>
    <x v="11"/>
    <x v="12"/>
    <n v="318"/>
    <d v="2024-07-08T00:00:00"/>
    <s v="WTCB-2024001885"/>
    <n v="93687.85"/>
    <n v="93687.85"/>
    <m/>
    <s v="Q1 2024"/>
    <x v="1"/>
    <x v="2"/>
  </r>
  <r>
    <x v="28"/>
    <x v="12"/>
    <x v="11"/>
    <x v="12"/>
    <n v="319"/>
    <d v="2024-07-08T00:00:00"/>
    <s v="WTCB-2024001886"/>
    <n v="99696.92"/>
    <n v="99696.92"/>
    <m/>
    <s v="Q1 2024"/>
    <x v="1"/>
    <x v="2"/>
  </r>
  <r>
    <x v="28"/>
    <x v="12"/>
    <x v="11"/>
    <x v="13"/>
    <n v="317"/>
    <d v="2024-07-09T00:00:00"/>
    <s v="WTCB-2024001735"/>
    <n v="25796"/>
    <n v="25796"/>
    <m/>
    <s v="Q1 2024"/>
    <x v="1"/>
    <x v="2"/>
  </r>
  <r>
    <x v="28"/>
    <x v="12"/>
    <x v="11"/>
    <x v="13"/>
    <n v="318"/>
    <d v="2024-07-09T00:00:00"/>
    <s v="WTCB-2024001736"/>
    <n v="24773.18"/>
    <n v="24773.18"/>
    <m/>
    <s v="Q1 2024"/>
    <x v="1"/>
    <x v="2"/>
  </r>
  <r>
    <x v="28"/>
    <x v="12"/>
    <x v="11"/>
    <x v="13"/>
    <n v="319"/>
    <d v="2024-07-09T00:00:00"/>
    <s v="WTCB-2024001737"/>
    <n v="25734.98"/>
    <n v="25734.98"/>
    <m/>
    <s v="Q1 2024"/>
    <x v="1"/>
    <x v="2"/>
  </r>
  <r>
    <x v="28"/>
    <x v="12"/>
    <x v="29"/>
    <x v="19"/>
    <n v="317"/>
    <d v="2024-06-01T00:00:00"/>
    <s v="PS-Rental-03"/>
    <n v="99842"/>
    <n v="99842"/>
    <m/>
    <s v="Q1 2024"/>
    <x v="1"/>
    <x v="2"/>
  </r>
  <r>
    <x v="28"/>
    <x v="12"/>
    <x v="29"/>
    <x v="19"/>
    <n v="317"/>
    <d v="2024-06-01T00:00:00"/>
    <s v="RS-Rental-03"/>
    <n v="66562"/>
    <n v="66562"/>
    <m/>
    <s v="Q1 2024"/>
    <x v="1"/>
    <x v="2"/>
  </r>
  <r>
    <x v="28"/>
    <x v="12"/>
    <x v="29"/>
    <x v="19"/>
    <n v="318"/>
    <d v="2024-06-01T00:00:00"/>
    <s v="R-15/24-25"/>
    <n v="166572"/>
    <n v="166572"/>
    <m/>
    <s v="Q1 2024"/>
    <x v="1"/>
    <x v="2"/>
  </r>
  <r>
    <x v="28"/>
    <x v="12"/>
    <x v="29"/>
    <x v="4"/>
    <n v="319"/>
    <d v="2024-06-30T00:00:00"/>
    <s v="XDBS-03-"/>
    <n v="112695"/>
    <n v="112695"/>
    <m/>
    <s v="Q1 2024"/>
    <x v="1"/>
    <x v="2"/>
  </r>
  <r>
    <x v="28"/>
    <x v="12"/>
    <x v="3"/>
    <x v="4"/>
    <n v="319"/>
    <d v="2024-07-03T00:00:00"/>
    <s v="D-24-25GST-082"/>
    <n v="70250"/>
    <n v="70250"/>
    <m/>
    <s v="Q1 2024"/>
    <x v="1"/>
    <x v="2"/>
  </r>
  <r>
    <x v="28"/>
    <x v="12"/>
    <x v="29"/>
    <x v="9"/>
    <n v="319"/>
    <d v="2024-07-01T00:00:00"/>
    <s v="Vodafone-03"/>
    <n v="13835"/>
    <n v="13835"/>
    <m/>
    <s v="Q1 2024"/>
    <x v="1"/>
    <x v="2"/>
  </r>
  <r>
    <x v="28"/>
    <x v="17"/>
    <x v="29"/>
    <x v="14"/>
    <n v="1100"/>
    <d v="2024-06-10T00:00:00"/>
    <n v="24047"/>
    <n v="4500"/>
    <n v="4500"/>
    <m/>
    <s v="Q1 2024"/>
    <x v="1"/>
    <x v="2"/>
  </r>
  <r>
    <x v="28"/>
    <x v="17"/>
    <x v="29"/>
    <x v="14"/>
    <n v="1100"/>
    <d v="2024-06-15T00:00:00"/>
    <s v="EIPL24-25/171195"/>
    <n v="19492.5"/>
    <n v="19492.5"/>
    <m/>
    <s v="Q1 2024"/>
    <x v="1"/>
    <x v="2"/>
  </r>
  <r>
    <x v="28"/>
    <x v="17"/>
    <x v="8"/>
    <x v="10"/>
    <n v="1100"/>
    <d v="2024-06-30T00:00:00"/>
    <s v="GSF-24-25-82"/>
    <n v="84218.45"/>
    <n v="84218.45"/>
    <m/>
    <s v="Q1 2024"/>
    <x v="1"/>
    <x v="2"/>
  </r>
  <r>
    <x v="28"/>
    <x v="17"/>
    <x v="0"/>
    <x v="0"/>
    <n v="1100"/>
    <d v="2024-06-30T00:00:00"/>
    <s v="KRL-24-25-53"/>
    <n v="475"/>
    <n v="475"/>
    <m/>
    <s v="Q1 2024"/>
    <x v="1"/>
    <x v="2"/>
  </r>
  <r>
    <x v="28"/>
    <x v="17"/>
    <x v="0"/>
    <x v="0"/>
    <n v="1100"/>
    <d v="2024-06-30T00:00:00"/>
    <s v="KRL-24-25-60"/>
    <n v="3270"/>
    <n v="3270"/>
    <m/>
    <s v="Q1 2024"/>
    <x v="1"/>
    <x v="2"/>
  </r>
  <r>
    <x v="28"/>
    <x v="17"/>
    <x v="1"/>
    <x v="1"/>
    <n v="1101"/>
    <d v="2024-06-16T00:00:00"/>
    <s v="MS/0146/24-25"/>
    <n v="5250"/>
    <n v="5250"/>
    <m/>
    <s v="Q1 2024"/>
    <x v="1"/>
    <x v="2"/>
  </r>
  <r>
    <x v="28"/>
    <x v="17"/>
    <x v="1"/>
    <x v="1"/>
    <n v="1100"/>
    <d v="2024-06-29T00:00:00"/>
    <s v="MS-0183-24-25"/>
    <n v="19907.7"/>
    <n v="19908.400000000001"/>
    <m/>
    <s v="Q1 2024"/>
    <x v="1"/>
    <x v="2"/>
  </r>
  <r>
    <x v="28"/>
    <x v="17"/>
    <x v="1"/>
    <x v="2"/>
    <n v="1100"/>
    <d v="2024-06-29T00:00:00"/>
    <s v="MS-0186-24-25"/>
    <n v="64271"/>
    <n v="16224"/>
    <m/>
    <s v="Q1 2024"/>
    <x v="1"/>
    <x v="2"/>
  </r>
  <r>
    <x v="28"/>
    <x v="17"/>
    <x v="9"/>
    <x v="11"/>
    <n v="1100"/>
    <d v="2024-07-01T00:00:00"/>
    <s v="MFMS-0109-24-25"/>
    <n v="114011.19"/>
    <n v="114011.19"/>
    <m/>
    <s v="Q1 2024"/>
    <x v="1"/>
    <x v="2"/>
  </r>
  <r>
    <x v="28"/>
    <x v="17"/>
    <x v="2"/>
    <x v="3"/>
    <n v="1100"/>
    <d v="2024-06-30T00:00:00"/>
    <s v="XKTPL-04"/>
    <n v="1585"/>
    <n v="1585"/>
    <m/>
    <s v="Q1 2024"/>
    <x v="1"/>
    <x v="2"/>
  </r>
  <r>
    <x v="28"/>
    <x v="17"/>
    <x v="10"/>
    <x v="1"/>
    <n v="1100"/>
    <d v="2024-06-04T00:00:00"/>
    <s v="PSPLJ/1157/24-25"/>
    <n v="500"/>
    <n v="500"/>
    <m/>
    <s v="Q1 2024"/>
    <x v="1"/>
    <x v="2"/>
  </r>
  <r>
    <x v="28"/>
    <x v="17"/>
    <x v="29"/>
    <x v="4"/>
    <n v="1100"/>
    <d v="2024-06-30T00:00:00"/>
    <s v="XKT-04"/>
    <n v="30180"/>
    <n v="30180"/>
    <m/>
    <s v="Q1 2024"/>
    <x v="1"/>
    <x v="2"/>
  </r>
  <r>
    <x v="28"/>
    <x v="17"/>
    <x v="3"/>
    <x v="4"/>
    <n v="1100"/>
    <d v="2024-07-03T00:00:00"/>
    <s v="D-24-25GST-075"/>
    <n v="11030"/>
    <n v="11030"/>
    <m/>
    <s v="Q1 2024"/>
    <x v="1"/>
    <x v="2"/>
  </r>
  <r>
    <x v="28"/>
    <x v="17"/>
    <x v="4"/>
    <x v="20"/>
    <n v="1100"/>
    <d v="2024-06-25T00:00:00"/>
    <s v="STT-24-25-305"/>
    <n v="2700"/>
    <n v="2700"/>
    <m/>
    <s v="Q1 2024"/>
    <x v="1"/>
    <x v="2"/>
  </r>
  <r>
    <x v="28"/>
    <x v="17"/>
    <x v="4"/>
    <x v="5"/>
    <n v="1100"/>
    <d v="2024-06-25T00:00:00"/>
    <s v="STT-24-25-304"/>
    <n v="22468.16"/>
    <n v="22468.16"/>
    <m/>
    <s v="Q1 2024"/>
    <x v="1"/>
    <x v="2"/>
  </r>
  <r>
    <x v="29"/>
    <x v="0"/>
    <x v="29"/>
    <x v="0"/>
    <n v="0"/>
    <d v="2024-07-31T00:00:00"/>
    <s v="KRL-24-25-80"/>
    <n v="4750"/>
    <n v="4750"/>
    <m/>
    <s v="Q2 2024"/>
    <x v="2"/>
    <x v="2"/>
  </r>
  <r>
    <x v="29"/>
    <x v="0"/>
    <x v="29"/>
    <x v="14"/>
    <n v="0"/>
    <d v="2024-07-22T00:00:00"/>
    <s v="24-25-4597"/>
    <n v="27270"/>
    <n v="27270"/>
    <m/>
    <s v="Q2 2024"/>
    <x v="2"/>
    <x v="2"/>
  </r>
  <r>
    <x v="29"/>
    <x v="0"/>
    <x v="1"/>
    <x v="1"/>
    <n v="0"/>
    <d v="2024-07-27T00:00:00"/>
    <s v="MS-0237-24-25"/>
    <n v="482.5"/>
    <n v="482.5"/>
    <m/>
    <s v="Q2 2024"/>
    <x v="2"/>
    <x v="2"/>
  </r>
  <r>
    <x v="29"/>
    <x v="0"/>
    <x v="1"/>
    <x v="1"/>
    <n v="0"/>
    <d v="2024-07-27T00:00:00"/>
    <s v="MS-0253-24-25"/>
    <n v="8762"/>
    <n v="8762"/>
    <m/>
    <s v="Q2 2024"/>
    <x v="2"/>
    <x v="2"/>
  </r>
  <r>
    <x v="29"/>
    <x v="0"/>
    <x v="1"/>
    <x v="1"/>
    <n v="0"/>
    <d v="2024-07-27T00:00:00"/>
    <s v="MS-0254-24-25"/>
    <n v="2000"/>
    <n v="2000"/>
    <m/>
    <s v="Q2 2024"/>
    <x v="2"/>
    <x v="2"/>
  </r>
  <r>
    <x v="29"/>
    <x v="0"/>
    <x v="1"/>
    <x v="2"/>
    <n v="0"/>
    <d v="2024-07-27T00:00:00"/>
    <s v="MS-0236-24-25"/>
    <n v="18891"/>
    <n v="20491"/>
    <m/>
    <s v="Q2 2024"/>
    <x v="2"/>
    <x v="2"/>
  </r>
  <r>
    <x v="29"/>
    <x v="0"/>
    <x v="29"/>
    <x v="8"/>
    <n v="0"/>
    <d v="2024-08-03T00:00:00"/>
    <s v="000002531874573'"/>
    <n v="62760"/>
    <n v="62760"/>
    <m/>
    <s v="Q2 2024"/>
    <x v="2"/>
    <x v="2"/>
  </r>
  <r>
    <x v="29"/>
    <x v="0"/>
    <x v="2"/>
    <x v="3"/>
    <n v="0"/>
    <d v="2024-07-31T00:00:00"/>
    <s v="AF-04"/>
    <n v="1055"/>
    <n v="1055"/>
    <m/>
    <s v="Q2 2024"/>
    <x v="2"/>
    <x v="2"/>
  </r>
  <r>
    <x v="29"/>
    <x v="0"/>
    <x v="29"/>
    <x v="1"/>
    <n v="0"/>
    <d v="2024-07-25T00:00:00"/>
    <s v="PSPLJ-2164-24-25"/>
    <n v="360"/>
    <n v="360"/>
    <m/>
    <s v="Q2 2024"/>
    <x v="2"/>
    <x v="2"/>
  </r>
  <r>
    <x v="29"/>
    <x v="0"/>
    <x v="29"/>
    <x v="14"/>
    <n v="0"/>
    <d v="2024-07-01T00:00:00"/>
    <s v="2024-25-0243"/>
    <n v="16348"/>
    <n v="16348"/>
    <m/>
    <s v="Q2 2024"/>
    <x v="2"/>
    <x v="2"/>
  </r>
  <r>
    <x v="29"/>
    <x v="0"/>
    <x v="29"/>
    <x v="14"/>
    <n v="0"/>
    <d v="2024-07-01T00:00:00"/>
    <s v="2024-25-0244"/>
    <n v="16348"/>
    <n v="16348"/>
    <m/>
    <s v="Q2 2024"/>
    <x v="2"/>
    <x v="2"/>
  </r>
  <r>
    <x v="29"/>
    <x v="0"/>
    <x v="29"/>
    <x v="4"/>
    <n v="0"/>
    <d v="2024-07-31T00:00:00"/>
    <s v="AFC-04"/>
    <n v="8090"/>
    <n v="8090"/>
    <m/>
    <s v="Q2 2024"/>
    <x v="2"/>
    <x v="2"/>
  </r>
  <r>
    <x v="29"/>
    <x v="0"/>
    <x v="29"/>
    <x v="4"/>
    <n v="0"/>
    <d v="2024-08-08T00:00:00"/>
    <s v="D-24-25GST-118"/>
    <n v="4010"/>
    <n v="4010"/>
    <m/>
    <s v="Q2 2024"/>
    <x v="2"/>
    <x v="2"/>
  </r>
  <r>
    <x v="29"/>
    <x v="0"/>
    <x v="4"/>
    <x v="20"/>
    <n v="0"/>
    <d v="2024-07-27T00:00:00"/>
    <s v="STT-24-25-447"/>
    <n v="2700"/>
    <n v="2700"/>
    <m/>
    <s v="Q2 2024"/>
    <x v="2"/>
    <x v="2"/>
  </r>
  <r>
    <x v="29"/>
    <x v="0"/>
    <x v="4"/>
    <x v="5"/>
    <n v="0"/>
    <d v="2024-07-27T00:00:00"/>
    <s v="STT-24-25-446"/>
    <n v="4460"/>
    <n v="4460"/>
    <m/>
    <s v="Q2 2024"/>
    <x v="2"/>
    <x v="2"/>
  </r>
  <r>
    <x v="29"/>
    <x v="0"/>
    <x v="29"/>
    <x v="7"/>
    <n v="0"/>
    <d v="2024-07-31T00:00:00"/>
    <n v="1748"/>
    <n v="1050"/>
    <n v="1050"/>
    <m/>
    <s v="Q2 2024"/>
    <x v="2"/>
    <x v="2"/>
  </r>
  <r>
    <x v="29"/>
    <x v="1"/>
    <x v="7"/>
    <x v="9"/>
    <n v="102"/>
    <d v="2024-08-09T00:00:00"/>
    <s v="BM2527I007802400"/>
    <n v="1097.02"/>
    <n v="1097.02"/>
    <m/>
    <s v="Q2 2024"/>
    <x v="2"/>
    <x v="2"/>
  </r>
  <r>
    <x v="29"/>
    <x v="1"/>
    <x v="29"/>
    <x v="19"/>
    <n v="102"/>
    <d v="2024-07-01T00:00:00"/>
    <n v="20240701001"/>
    <n v="216696.48"/>
    <n v="216696.48"/>
    <m/>
    <s v="Q2 2024"/>
    <x v="2"/>
    <x v="2"/>
  </r>
  <r>
    <x v="29"/>
    <x v="1"/>
    <x v="8"/>
    <x v="10"/>
    <n v="102"/>
    <d v="2024-08-01T00:00:00"/>
    <s v="GSF-24-25-104"/>
    <n v="39725.69"/>
    <n v="39725.69"/>
    <m/>
    <s v="Q2 2024"/>
    <x v="2"/>
    <x v="2"/>
  </r>
  <r>
    <x v="29"/>
    <x v="1"/>
    <x v="29"/>
    <x v="0"/>
    <n v="102"/>
    <d v="2024-07-31T00:00:00"/>
    <s v="KRL-24-25-77"/>
    <n v="6840"/>
    <n v="6840"/>
    <m/>
    <s v="Q2 2024"/>
    <x v="2"/>
    <x v="2"/>
  </r>
  <r>
    <x v="29"/>
    <x v="1"/>
    <x v="1"/>
    <x v="1"/>
    <n v="102"/>
    <d v="2024-07-27T00:00:00"/>
    <s v="MS-0244-24-25"/>
    <n v="2300"/>
    <n v="2300"/>
    <m/>
    <s v="Q2 2024"/>
    <x v="2"/>
    <x v="2"/>
  </r>
  <r>
    <x v="29"/>
    <x v="1"/>
    <x v="9"/>
    <x v="11"/>
    <n v="102"/>
    <d v="2024-08-01T00:00:00"/>
    <s v="MFMS-0236-24-25"/>
    <n v="63347.710000000006"/>
    <n v="63347.710000000006"/>
    <m/>
    <s v="Q2 2024"/>
    <x v="2"/>
    <x v="2"/>
  </r>
  <r>
    <x v="29"/>
    <x v="1"/>
    <x v="2"/>
    <x v="3"/>
    <n v="102"/>
    <d v="2024-07-31T00:00:00"/>
    <s v="Itech-03"/>
    <n v="2538"/>
    <n v="2538"/>
    <m/>
    <s v="Q2 2024"/>
    <x v="2"/>
    <x v="2"/>
  </r>
  <r>
    <x v="29"/>
    <x v="1"/>
    <x v="11"/>
    <x v="16"/>
    <n v="102"/>
    <d v="2024-07-01T00:00:00"/>
    <s v="WTCB-2024001499"/>
    <n v="19110"/>
    <n v="19110"/>
    <m/>
    <s v="Q2 2024"/>
    <x v="2"/>
    <x v="2"/>
  </r>
  <r>
    <x v="29"/>
    <x v="1"/>
    <x v="11"/>
    <x v="13"/>
    <n v="102"/>
    <d v="2024-08-20T00:00:00"/>
    <s v="WTCB/2024002311"/>
    <n v="8277.43"/>
    <n v="8277.43"/>
    <m/>
    <s v="Q2 2024"/>
    <x v="2"/>
    <x v="2"/>
  </r>
  <r>
    <x v="29"/>
    <x v="1"/>
    <x v="11"/>
    <x v="12"/>
    <n v="102"/>
    <d v="2024-08-19T00:00:00"/>
    <s v="WTCB/2024002460"/>
    <n v="47665.39"/>
    <n v="47665.39"/>
    <m/>
    <s v="Q2 2024"/>
    <x v="2"/>
    <x v="2"/>
  </r>
  <r>
    <x v="29"/>
    <x v="1"/>
    <x v="29"/>
    <x v="4"/>
    <n v="102"/>
    <d v="2024-07-31T00:00:00"/>
    <s v="IS-04"/>
    <n v="15050"/>
    <n v="15050"/>
    <m/>
    <s v="Q2 2024"/>
    <x v="2"/>
    <x v="2"/>
  </r>
  <r>
    <x v="29"/>
    <x v="1"/>
    <x v="29"/>
    <x v="4"/>
    <n v="102"/>
    <d v="2024-08-08T00:00:00"/>
    <s v="D-24-25GST-115"/>
    <n v="2930"/>
    <n v="2930"/>
    <m/>
    <s v="Q2 2024"/>
    <x v="2"/>
    <x v="2"/>
  </r>
  <r>
    <x v="29"/>
    <x v="1"/>
    <x v="29"/>
    <x v="7"/>
    <n v="102"/>
    <d v="2024-07-31T00:00:00"/>
    <n v="1750"/>
    <n v="1015"/>
    <n v="1015"/>
    <m/>
    <s v="Q2 2024"/>
    <x v="2"/>
    <x v="2"/>
  </r>
  <r>
    <x v="29"/>
    <x v="1"/>
    <x v="29"/>
    <x v="5"/>
    <n v="102"/>
    <d v="2024-07-30T00:00:00"/>
    <s v="VB-944-24-25"/>
    <n v="8000"/>
    <n v="8000"/>
    <m/>
    <s v="Q2 2024"/>
    <x v="2"/>
    <x v="2"/>
  </r>
  <r>
    <x v="29"/>
    <x v="2"/>
    <x v="8"/>
    <x v="10"/>
    <n v="0"/>
    <d v="2024-08-01T00:00:00"/>
    <s v="GSF-24-25-101"/>
    <n v="38933.089999999997"/>
    <n v="38933.089999999997"/>
    <m/>
    <s v="Q2 2024"/>
    <x v="2"/>
    <x v="2"/>
  </r>
  <r>
    <x v="29"/>
    <x v="2"/>
    <x v="1"/>
    <x v="2"/>
    <n v="0"/>
    <d v="2024-07-27T00:00:00"/>
    <s v="MFMS-0239-24-25"/>
    <n v="8647"/>
    <n v="8647"/>
    <m/>
    <s v="Q2 2024"/>
    <x v="2"/>
    <x v="2"/>
  </r>
  <r>
    <x v="29"/>
    <x v="2"/>
    <x v="1"/>
    <x v="1"/>
    <n v="0"/>
    <d v="2024-07-27T00:00:00"/>
    <s v="MS-0238-24-25"/>
    <n v="10145"/>
    <n v="10145"/>
    <m/>
    <s v="Q2 2024"/>
    <x v="2"/>
    <x v="2"/>
  </r>
  <r>
    <x v="29"/>
    <x v="2"/>
    <x v="29"/>
    <x v="7"/>
    <n v="0"/>
    <d v="2024-07-31T00:00:00"/>
    <n v="1753"/>
    <n v="5740"/>
    <n v="5740"/>
    <m/>
    <s v="Q2 2024"/>
    <x v="2"/>
    <x v="2"/>
  </r>
  <r>
    <x v="29"/>
    <x v="3"/>
    <x v="8"/>
    <x v="10"/>
    <n v="0"/>
    <d v="2024-08-01T00:00:00"/>
    <s v="GSF-24-25-102"/>
    <n v="18613.36"/>
    <n v="18613.36"/>
    <m/>
    <s v="Q2 2024"/>
    <x v="2"/>
    <x v="2"/>
  </r>
  <r>
    <x v="29"/>
    <x v="3"/>
    <x v="29"/>
    <x v="0"/>
    <n v="0"/>
    <d v="2024-07-31T00:00:00"/>
    <s v="KRL-24-25-71"/>
    <n v="8017.75"/>
    <n v="8017.75"/>
    <m/>
    <s v="Q2 2024"/>
    <x v="2"/>
    <x v="2"/>
  </r>
  <r>
    <x v="29"/>
    <x v="3"/>
    <x v="29"/>
    <x v="11"/>
    <n v="0"/>
    <d v="2024-07-31T00:00:00"/>
    <s v="3107 2024-KINGS-HK"/>
    <n v="46769.59"/>
    <n v="46769.59"/>
    <m/>
    <s v="Q2 2024"/>
    <x v="2"/>
    <x v="2"/>
  </r>
  <r>
    <x v="29"/>
    <x v="4"/>
    <x v="29"/>
    <x v="0"/>
    <n v="0"/>
    <d v="2024-07-31T00:00:00"/>
    <s v="KRL-24-25-93"/>
    <n v="1055"/>
    <n v="1055"/>
    <m/>
    <s v="Q2 2024"/>
    <x v="2"/>
    <x v="2"/>
  </r>
  <r>
    <x v="29"/>
    <x v="4"/>
    <x v="29"/>
    <x v="4"/>
    <n v="0"/>
    <d v="2024-07-31T00:00:00"/>
    <s v="KDM-04"/>
    <n v="29600"/>
    <n v="29600"/>
    <m/>
    <s v="Q2 2024"/>
    <x v="2"/>
    <x v="2"/>
  </r>
  <r>
    <x v="29"/>
    <x v="5"/>
    <x v="1"/>
    <x v="1"/>
    <n v="0"/>
    <d v="2024-07-27T00:00:00"/>
    <s v="MFMS-0242-24-25"/>
    <n v="1527"/>
    <n v="1527"/>
    <m/>
    <s v="Q2 2024"/>
    <x v="2"/>
    <x v="2"/>
  </r>
  <r>
    <x v="29"/>
    <x v="5"/>
    <x v="29"/>
    <x v="29"/>
    <n v="0"/>
    <d v="2024-07-10T00:00:00"/>
    <s v="Office Cab Innova -15"/>
    <n v="4500"/>
    <n v="4500"/>
    <m/>
    <s v="Q2 2024"/>
    <x v="2"/>
    <x v="2"/>
  </r>
  <r>
    <x v="29"/>
    <x v="5"/>
    <x v="29"/>
    <x v="1"/>
    <n v="0"/>
    <d v="2024-07-24T00:00:00"/>
    <s v="PSPLJ-2147-24-25"/>
    <n v="3500"/>
    <n v="3500"/>
    <m/>
    <s v="Q2 2024"/>
    <x v="2"/>
    <x v="2"/>
  </r>
  <r>
    <x v="29"/>
    <x v="5"/>
    <x v="29"/>
    <x v="4"/>
    <n v="0"/>
    <d v="2024-07-31T00:00:00"/>
    <s v="KF-04"/>
    <n v="5390"/>
    <n v="5390"/>
    <m/>
    <s v="Q2 2024"/>
    <x v="2"/>
    <x v="2"/>
  </r>
  <r>
    <x v="29"/>
    <x v="6"/>
    <x v="29"/>
    <x v="14"/>
    <n v="2"/>
    <d v="2024-07-18T00:00:00"/>
    <n v="784"/>
    <n v="17500"/>
    <n v="17500"/>
    <m/>
    <s v="Q2 2024"/>
    <x v="2"/>
    <x v="2"/>
  </r>
  <r>
    <x v="29"/>
    <x v="6"/>
    <x v="29"/>
    <x v="14"/>
    <n v="2"/>
    <d v="2024-07-01T00:00:00"/>
    <s v="D/F/JUL/24/01"/>
    <n v="61980"/>
    <n v="61980"/>
    <m/>
    <s v="Q2 2024"/>
    <x v="2"/>
    <x v="2"/>
  </r>
  <r>
    <x v="29"/>
    <x v="6"/>
    <x v="8"/>
    <x v="10"/>
    <n v="2"/>
    <d v="2024-08-01T00:00:00"/>
    <s v="GSF-24-25-108"/>
    <n v="78715.710000000006"/>
    <n v="78715.710000000006"/>
    <m/>
    <s v="Q2 2024"/>
    <x v="2"/>
    <x v="2"/>
  </r>
  <r>
    <x v="29"/>
    <x v="6"/>
    <x v="29"/>
    <x v="1"/>
    <n v="2"/>
    <d v="2024-07-09T00:00:00"/>
    <s v="IS/24-25/106"/>
    <n v="4400"/>
    <n v="4400"/>
    <m/>
    <s v="Q2 2024"/>
    <x v="2"/>
    <x v="2"/>
  </r>
  <r>
    <x v="29"/>
    <x v="6"/>
    <x v="29"/>
    <x v="0"/>
    <n v="2"/>
    <d v="2024-07-31T00:00:00"/>
    <s v="KRL-24-25-76"/>
    <n v="1045"/>
    <n v="1045"/>
    <m/>
    <s v="Q2 2024"/>
    <x v="2"/>
    <x v="2"/>
  </r>
  <r>
    <x v="29"/>
    <x v="6"/>
    <x v="29"/>
    <x v="0"/>
    <n v="2"/>
    <d v="2024-07-31T00:00:00"/>
    <s v="KRL-24-25-91"/>
    <n v="633"/>
    <n v="633"/>
    <m/>
    <s v="Q2 2024"/>
    <x v="2"/>
    <x v="2"/>
  </r>
  <r>
    <x v="29"/>
    <x v="6"/>
    <x v="1"/>
    <x v="1"/>
    <n v="2"/>
    <d v="2024-07-27T00:00:00"/>
    <s v="MS-0247-24-25"/>
    <n v="8206"/>
    <n v="7580"/>
    <m/>
    <s v="Q2 2024"/>
    <x v="2"/>
    <x v="2"/>
  </r>
  <r>
    <x v="29"/>
    <x v="6"/>
    <x v="1"/>
    <x v="2"/>
    <n v="2"/>
    <d v="2024-07-27T00:00:00"/>
    <s v="MS-0248-24-25"/>
    <n v="70035"/>
    <n v="33955"/>
    <m/>
    <s v="Q2 2024"/>
    <x v="2"/>
    <x v="2"/>
  </r>
  <r>
    <x v="29"/>
    <x v="6"/>
    <x v="9"/>
    <x v="11"/>
    <n v="2"/>
    <d v="2024-08-01T00:00:00"/>
    <s v="MFMS-0233-24-25"/>
    <n v="256738.99"/>
    <n v="256738.99"/>
    <m/>
    <s v="Q2 2024"/>
    <x v="2"/>
    <x v="2"/>
  </r>
  <r>
    <x v="29"/>
    <x v="6"/>
    <x v="29"/>
    <x v="29"/>
    <n v="2"/>
    <d v="2024-07-31T00:00:00"/>
    <s v="KST-Rental-24-25-04"/>
    <n v="10000"/>
    <n v="10000"/>
    <m/>
    <s v="Q2 2024"/>
    <x v="2"/>
    <x v="2"/>
  </r>
  <r>
    <x v="29"/>
    <x v="6"/>
    <x v="29"/>
    <x v="12"/>
    <n v="2"/>
    <d v="2024-08-05T00:00:00"/>
    <s v="202407351930709'"/>
    <n v="216660"/>
    <n v="216660"/>
    <m/>
    <s v="Q2 2024"/>
    <x v="2"/>
    <x v="2"/>
  </r>
  <r>
    <x v="29"/>
    <x v="6"/>
    <x v="29"/>
    <x v="10"/>
    <n v="2"/>
    <d v="2024-07-31T00:00:00"/>
    <s v="OOPL-2024-25-289"/>
    <n v="192808.57"/>
    <n v="192808.57"/>
    <m/>
    <s v="Q2 2024"/>
    <x v="2"/>
    <x v="2"/>
  </r>
  <r>
    <x v="29"/>
    <x v="6"/>
    <x v="2"/>
    <x v="3"/>
    <n v="2"/>
    <d v="2024-07-31T00:00:00"/>
    <s v="KOS-04"/>
    <n v="5508"/>
    <n v="5508"/>
    <m/>
    <s v="Q2 2024"/>
    <x v="2"/>
    <x v="2"/>
  </r>
  <r>
    <x v="29"/>
    <x v="6"/>
    <x v="23"/>
    <x v="16"/>
    <n v="2"/>
    <d v="2024-07-02T00:00:00"/>
    <s v="CAM-24-25-1074"/>
    <n v="194247.9"/>
    <n v="194247.9"/>
    <m/>
    <s v="Q2 2024"/>
    <x v="2"/>
    <x v="2"/>
  </r>
  <r>
    <x v="29"/>
    <x v="6"/>
    <x v="23"/>
    <x v="7"/>
    <n v="2"/>
    <d v="2024-07-31T00:00:00"/>
    <s v="WR-24-25-133"/>
    <n v="16268.7"/>
    <n v="16268.7"/>
    <m/>
    <s v="Q2 2024"/>
    <x v="2"/>
    <x v="2"/>
  </r>
  <r>
    <x v="29"/>
    <x v="6"/>
    <x v="23"/>
    <x v="12"/>
    <n v="2"/>
    <d v="2024-08-07T00:00:00"/>
    <s v="EC-24-25-159"/>
    <n v="865754.02"/>
    <n v="865754.02"/>
    <m/>
    <s v="Q2 2024"/>
    <x v="2"/>
    <x v="2"/>
  </r>
  <r>
    <x v="29"/>
    <x v="6"/>
    <x v="23"/>
    <x v="13"/>
    <n v="2"/>
    <d v="2024-08-07T00:00:00"/>
    <s v="DG-24-25-130"/>
    <n v="18401.09"/>
    <n v="18401.09"/>
    <m/>
    <s v="Q2 2024"/>
    <x v="2"/>
    <x v="2"/>
  </r>
  <r>
    <x v="29"/>
    <x v="6"/>
    <x v="29"/>
    <x v="4"/>
    <n v="2"/>
    <d v="2024-07-31T00:00:00"/>
    <s v="KOS-04-"/>
    <n v="9425"/>
    <n v="9425"/>
    <m/>
    <s v="Q2 2024"/>
    <x v="2"/>
    <x v="2"/>
  </r>
  <r>
    <x v="29"/>
    <x v="6"/>
    <x v="29"/>
    <x v="4"/>
    <n v="2"/>
    <d v="2024-08-08T00:00:00"/>
    <s v="D-24-25GST-114"/>
    <n v="5120"/>
    <n v="5120"/>
    <m/>
    <s v="Q2 2024"/>
    <x v="2"/>
    <x v="2"/>
  </r>
  <r>
    <x v="29"/>
    <x v="6"/>
    <x v="27"/>
    <x v="29"/>
    <n v="2"/>
    <d v="2024-07-01T00:00:00"/>
    <s v="24-25-008"/>
    <n v="15000"/>
    <n v="15000"/>
    <m/>
    <s v="Q2 2024"/>
    <x v="2"/>
    <x v="2"/>
  </r>
  <r>
    <x v="29"/>
    <x v="6"/>
    <x v="4"/>
    <x v="5"/>
    <n v="2"/>
    <d v="2024-07-27T00:00:00"/>
    <s v="STT-24-25-443"/>
    <n v="13201"/>
    <n v="12145.04"/>
    <m/>
    <s v="Q2 2024"/>
    <x v="2"/>
    <x v="2"/>
  </r>
  <r>
    <x v="29"/>
    <x v="6"/>
    <x v="29"/>
    <x v="7"/>
    <n v="2"/>
    <d v="2024-07-31T00:00:00"/>
    <n v="1747"/>
    <n v="19005"/>
    <n v="19005"/>
    <m/>
    <s v="Q2 2024"/>
    <x v="2"/>
    <x v="2"/>
  </r>
  <r>
    <x v="29"/>
    <x v="6"/>
    <x v="29"/>
    <x v="5"/>
    <n v="2"/>
    <d v="2024-07-30T00:00:00"/>
    <s v="VB-945-24-25"/>
    <n v="20800"/>
    <n v="15040"/>
    <m/>
    <s v="Q2 2024"/>
    <x v="2"/>
    <x v="2"/>
  </r>
  <r>
    <x v="29"/>
    <x v="7"/>
    <x v="29"/>
    <x v="0"/>
    <n v="0"/>
    <d v="2024-07-31T00:00:00"/>
    <s v="KRL-24-25-89"/>
    <n v="2110"/>
    <n v="2110"/>
    <m/>
    <s v="Q2 2024"/>
    <x v="2"/>
    <x v="2"/>
  </r>
  <r>
    <x v="29"/>
    <x v="7"/>
    <x v="29"/>
    <x v="4"/>
    <n v="0"/>
    <d v="2024-07-31T00:00:00"/>
    <s v="KR-04"/>
    <n v="56130"/>
    <n v="56130"/>
    <m/>
    <s v="Q2 2024"/>
    <x v="2"/>
    <x v="2"/>
  </r>
  <r>
    <x v="29"/>
    <x v="7"/>
    <x v="29"/>
    <x v="4"/>
    <n v="0"/>
    <d v="2024-08-08T00:00:00"/>
    <s v="D-2425GST-122"/>
    <n v="1365"/>
    <n v="1365"/>
    <m/>
    <s v="Q2 2024"/>
    <x v="2"/>
    <x v="2"/>
  </r>
  <r>
    <x v="29"/>
    <x v="8"/>
    <x v="8"/>
    <x v="10"/>
    <n v="0"/>
    <d v="2024-08-01T00:00:00"/>
    <s v="GSF-24-25-103"/>
    <n v="45610.97"/>
    <n v="45610.97"/>
    <m/>
    <s v="Q2 2024"/>
    <x v="2"/>
    <x v="2"/>
  </r>
  <r>
    <x v="29"/>
    <x v="8"/>
    <x v="29"/>
    <x v="29"/>
    <n v="0"/>
    <d v="2024-07-05T00:00:00"/>
    <s v="KFT/ICE/24/302"/>
    <n v="1603.8"/>
    <n v="1603.8"/>
    <m/>
    <s v="Q2 2024"/>
    <x v="2"/>
    <x v="2"/>
  </r>
  <r>
    <x v="29"/>
    <x v="8"/>
    <x v="29"/>
    <x v="29"/>
    <n v="0"/>
    <d v="2024-07-05T00:00:00"/>
    <s v="KFT/ICE/24/303"/>
    <n v="4313.25"/>
    <n v="4313.25"/>
    <m/>
    <s v="Q2 2024"/>
    <x v="2"/>
    <x v="2"/>
  </r>
  <r>
    <x v="29"/>
    <x v="8"/>
    <x v="1"/>
    <x v="1"/>
    <n v="0"/>
    <d v="2024-07-27T00:00:00"/>
    <s v="MS-0245-24-25"/>
    <n v="520"/>
    <n v="520"/>
    <m/>
    <s v="Q2 2024"/>
    <x v="2"/>
    <x v="2"/>
  </r>
  <r>
    <x v="29"/>
    <x v="8"/>
    <x v="29"/>
    <x v="1"/>
    <n v="0"/>
    <d v="2024-07-19T00:00:00"/>
    <s v="PSPLJ-2086-24-25"/>
    <n v="700"/>
    <n v="700"/>
    <m/>
    <s v="Q2 2024"/>
    <x v="2"/>
    <x v="2"/>
  </r>
  <r>
    <x v="29"/>
    <x v="8"/>
    <x v="29"/>
    <x v="1"/>
    <n v="0"/>
    <d v="2024-07-19T00:00:00"/>
    <s v="PSPLJ-2088-24-25"/>
    <n v="120"/>
    <n v="120"/>
    <m/>
    <s v="Q2 2024"/>
    <x v="2"/>
    <x v="2"/>
  </r>
  <r>
    <x v="29"/>
    <x v="8"/>
    <x v="29"/>
    <x v="1"/>
    <n v="0"/>
    <d v="2024-07-20T00:00:00"/>
    <s v="PSPLJ-2094-24-25"/>
    <n v="1920"/>
    <n v="1920"/>
    <m/>
    <s v="Q2 2024"/>
    <x v="2"/>
    <x v="2"/>
  </r>
  <r>
    <x v="29"/>
    <x v="8"/>
    <x v="29"/>
    <x v="1"/>
    <n v="0"/>
    <d v="2024-07-30T00:00:00"/>
    <s v="PSPLJ-2247-24-25"/>
    <n v="500"/>
    <n v="500"/>
    <m/>
    <s v="Q2 2024"/>
    <x v="2"/>
    <x v="2"/>
  </r>
  <r>
    <x v="29"/>
    <x v="8"/>
    <x v="29"/>
    <x v="4"/>
    <n v="0"/>
    <d v="2024-07-31T00:00:00"/>
    <s v="KRLLP-04"/>
    <n v="10800"/>
    <n v="10800"/>
    <m/>
    <s v="Q2 2024"/>
    <x v="2"/>
    <x v="2"/>
  </r>
  <r>
    <x v="29"/>
    <x v="8"/>
    <x v="29"/>
    <x v="4"/>
    <n v="0"/>
    <d v="2024-08-08T00:00:00"/>
    <s v="D-2425GST-116"/>
    <n v="8335"/>
    <n v="8335"/>
    <m/>
    <s v="Q2 2024"/>
    <x v="2"/>
    <x v="2"/>
  </r>
  <r>
    <x v="29"/>
    <x v="8"/>
    <x v="29"/>
    <x v="29"/>
    <n v="0"/>
    <d v="2024-07-22T00:00:00"/>
    <s v="2024-25/025"/>
    <n v="31200"/>
    <n v="31200"/>
    <m/>
    <s v="Q2 2024"/>
    <x v="2"/>
    <x v="2"/>
  </r>
  <r>
    <x v="29"/>
    <x v="18"/>
    <x v="29"/>
    <x v="0"/>
    <n v="0"/>
    <d v="2024-07-31T00:00:00"/>
    <s v="KRL-24-25-84"/>
    <n v="5509"/>
    <n v="5509"/>
    <m/>
    <s v="Q2 2024"/>
    <x v="2"/>
    <x v="2"/>
  </r>
  <r>
    <x v="29"/>
    <x v="18"/>
    <x v="29"/>
    <x v="29"/>
    <n v="0"/>
    <d v="2024-07-01T00:00:00"/>
    <s v="002425-000296"/>
    <n v="5500"/>
    <n v="5500"/>
    <m/>
    <s v="Q2 2024"/>
    <x v="2"/>
    <x v="2"/>
  </r>
  <r>
    <x v="29"/>
    <x v="18"/>
    <x v="29"/>
    <x v="29"/>
    <n v="0"/>
    <d v="2024-07-20T00:00:00"/>
    <s v="002425-000317"/>
    <n v="10860"/>
    <n v="10860"/>
    <m/>
    <s v="Q2 2024"/>
    <x v="2"/>
    <x v="2"/>
  </r>
  <r>
    <x v="29"/>
    <x v="18"/>
    <x v="2"/>
    <x v="3"/>
    <n v="0"/>
    <d v="2024-07-31T00:00:00"/>
    <s v="KCAPL-02"/>
    <n v="5445"/>
    <n v="5445"/>
    <m/>
    <s v="Q2 2024"/>
    <x v="2"/>
    <x v="2"/>
  </r>
  <r>
    <x v="29"/>
    <x v="19"/>
    <x v="29"/>
    <x v="12"/>
    <n v="402"/>
    <d v="2024-08-06T00:00:00"/>
    <s v="000002532470247'"/>
    <n v="32220"/>
    <n v="32220"/>
    <m/>
    <s v="Q2 2024"/>
    <x v="2"/>
    <x v="2"/>
  </r>
  <r>
    <x v="29"/>
    <x v="19"/>
    <x v="29"/>
    <x v="12"/>
    <n v="502"/>
    <d v="2024-08-06T00:00:00"/>
    <s v="000002532470250'"/>
    <n v="32220"/>
    <n v="32220"/>
    <m/>
    <s v="Q2 2024"/>
    <x v="2"/>
    <x v="2"/>
  </r>
  <r>
    <x v="29"/>
    <x v="19"/>
    <x v="29"/>
    <x v="12"/>
    <n v="1101"/>
    <d v="2024-08-06T00:00:00"/>
    <s v="000002532470251'"/>
    <n v="167910"/>
    <n v="167910"/>
    <m/>
    <s v="Q2 2024"/>
    <x v="2"/>
    <x v="2"/>
  </r>
  <r>
    <x v="29"/>
    <x v="19"/>
    <x v="29"/>
    <x v="12"/>
    <n v="1102"/>
    <d v="2024-08-06T00:00:00"/>
    <s v="000002532470246'"/>
    <n v="15830"/>
    <n v="15830"/>
    <m/>
    <s v="Q2 2024"/>
    <x v="2"/>
    <x v="2"/>
  </r>
  <r>
    <x v="29"/>
    <x v="19"/>
    <x v="29"/>
    <x v="12"/>
    <n v="1201"/>
    <d v="2024-08-06T00:00:00"/>
    <s v="000002532470252'"/>
    <n v="43060"/>
    <n v="43060"/>
    <m/>
    <s v="Q2 2024"/>
    <x v="2"/>
    <x v="2"/>
  </r>
  <r>
    <x v="29"/>
    <x v="19"/>
    <x v="29"/>
    <x v="12"/>
    <n v="1202"/>
    <d v="2024-08-06T00:00:00"/>
    <s v="000002532470245'"/>
    <n v="32220"/>
    <n v="32220"/>
    <m/>
    <s v="Q2 2024"/>
    <x v="2"/>
    <x v="2"/>
  </r>
  <r>
    <x v="29"/>
    <x v="19"/>
    <x v="29"/>
    <x v="12"/>
    <n v="401"/>
    <d v="2024-08-08T00:00:00"/>
    <s v="000002536492745'"/>
    <n v="57520"/>
    <n v="57520"/>
    <m/>
    <s v="Q2 2024"/>
    <x v="2"/>
    <x v="2"/>
  </r>
  <r>
    <x v="29"/>
    <x v="19"/>
    <x v="29"/>
    <x v="12"/>
    <n v="501"/>
    <d v="2024-08-08T00:00:00"/>
    <s v="000002536492746'"/>
    <n v="58950"/>
    <n v="58950"/>
    <m/>
    <s v="Q2 2024"/>
    <x v="2"/>
    <x v="2"/>
  </r>
  <r>
    <x v="29"/>
    <x v="19"/>
    <x v="29"/>
    <x v="12"/>
    <n v="1301"/>
    <d v="2024-08-08T00:00:00"/>
    <s v="000002536492748'"/>
    <n v="71920"/>
    <n v="71920"/>
    <m/>
    <s v="Q2 2024"/>
    <x v="2"/>
    <x v="2"/>
  </r>
  <r>
    <x v="29"/>
    <x v="14"/>
    <x v="8"/>
    <x v="10"/>
    <n v="0"/>
    <d v="2024-08-01T00:00:00"/>
    <s v="GSF-24-25-111"/>
    <n v="44875.31"/>
    <n v="44875.31"/>
    <m/>
    <s v="Q2 2024"/>
    <x v="2"/>
    <x v="2"/>
  </r>
  <r>
    <x v="29"/>
    <x v="14"/>
    <x v="29"/>
    <x v="0"/>
    <n v="0"/>
    <d v="2024-07-31T00:00:00"/>
    <s v="KRL-24-25-92"/>
    <n v="4114.5"/>
    <n v="4114.5"/>
    <m/>
    <s v="Q2 2024"/>
    <x v="2"/>
    <x v="2"/>
  </r>
  <r>
    <x v="29"/>
    <x v="14"/>
    <x v="29"/>
    <x v="12"/>
    <n v="0"/>
    <d v="2024-07-20T00:00:00"/>
    <s v="000002511415473'"/>
    <n v="8890"/>
    <n v="8890"/>
    <m/>
    <s v="Q2 2024"/>
    <x v="2"/>
    <x v="2"/>
  </r>
  <r>
    <x v="29"/>
    <x v="14"/>
    <x v="2"/>
    <x v="3"/>
    <n v="0"/>
    <d v="2024-07-31T00:00:00"/>
    <s v="KCOBPL-04"/>
    <n v="6629"/>
    <n v="6629"/>
    <m/>
    <s v="Q2 2024"/>
    <x v="2"/>
    <x v="2"/>
  </r>
  <r>
    <x v="29"/>
    <x v="14"/>
    <x v="29"/>
    <x v="4"/>
    <n v="0"/>
    <d v="2024-07-31T00:00:00"/>
    <s v="KOB-04"/>
    <n v="18445"/>
    <n v="18445"/>
    <m/>
    <s v="Q2 2024"/>
    <x v="2"/>
    <x v="2"/>
  </r>
  <r>
    <x v="29"/>
    <x v="15"/>
    <x v="29"/>
    <x v="0"/>
    <n v="0"/>
    <d v="2024-07-31T00:00:00"/>
    <s v="KRL-24-25-78"/>
    <n v="190"/>
    <n v="190"/>
    <m/>
    <s v="Q2 2024"/>
    <x v="2"/>
    <x v="2"/>
  </r>
  <r>
    <x v="29"/>
    <x v="15"/>
    <x v="29"/>
    <x v="4"/>
    <n v="0"/>
    <d v="2024-07-31T00:00:00"/>
    <s v="MRH-02"/>
    <n v="940"/>
    <n v="940"/>
    <m/>
    <s v="Q2 2024"/>
    <x v="2"/>
    <x v="2"/>
  </r>
  <r>
    <x v="29"/>
    <x v="15"/>
    <x v="29"/>
    <x v="4"/>
    <n v="0"/>
    <d v="2024-08-08T00:00:00"/>
    <s v="D-2425GST-123"/>
    <n v="150"/>
    <n v="150"/>
    <m/>
    <s v="Q2 2024"/>
    <x v="2"/>
    <x v="2"/>
  </r>
  <r>
    <x v="29"/>
    <x v="13"/>
    <x v="29"/>
    <x v="0"/>
    <n v="0"/>
    <d v="2024-07-31T00:00:00"/>
    <s v="KRL-24-25-95"/>
    <n v="422"/>
    <n v="422"/>
    <m/>
    <s v="Q2 2024"/>
    <x v="2"/>
    <x v="2"/>
  </r>
  <r>
    <x v="29"/>
    <x v="13"/>
    <x v="29"/>
    <x v="4"/>
    <n v="0"/>
    <d v="2024-07-31T00:00:00"/>
    <s v="NLH-02"/>
    <n v="935"/>
    <n v="935"/>
    <m/>
    <s v="Q2 2024"/>
    <x v="2"/>
    <x v="2"/>
  </r>
  <r>
    <x v="29"/>
    <x v="9"/>
    <x v="7"/>
    <x v="9"/>
    <n v="613"/>
    <d v="2024-07-27T00:00:00"/>
    <s v="BM2527I007207631"/>
    <n v="1294.46"/>
    <n v="1294.46"/>
    <m/>
    <s v="Q2 2024"/>
    <x v="2"/>
    <x v="2"/>
  </r>
  <r>
    <x v="29"/>
    <x v="9"/>
    <x v="29"/>
    <x v="19"/>
    <n v="613"/>
    <d v="2024-07-01T00:00:00"/>
    <s v="7-24-25-278"/>
    <n v="68825"/>
    <n v="68825"/>
    <m/>
    <s v="Q2 2024"/>
    <x v="2"/>
    <x v="2"/>
  </r>
  <r>
    <x v="29"/>
    <x v="9"/>
    <x v="8"/>
    <x v="10"/>
    <n v="613"/>
    <d v="2024-08-01T00:00:00"/>
    <s v="GSF-24-25-106"/>
    <n v="38990"/>
    <n v="38990"/>
    <m/>
    <s v="Q2 2024"/>
    <x v="2"/>
    <x v="2"/>
  </r>
  <r>
    <x v="29"/>
    <x v="9"/>
    <x v="29"/>
    <x v="0"/>
    <n v="613"/>
    <d v="2024-07-31T00:00:00"/>
    <s v="KRL-24-25-81"/>
    <n v="19475"/>
    <n v="19475"/>
    <m/>
    <s v="Q2 2024"/>
    <x v="2"/>
    <x v="2"/>
  </r>
  <r>
    <x v="29"/>
    <x v="9"/>
    <x v="29"/>
    <x v="0"/>
    <n v="613"/>
    <d v="2024-07-31T00:00:00"/>
    <s v="KRL-24-25-94"/>
    <n v="422"/>
    <n v="422"/>
    <m/>
    <s v="Q2 2024"/>
    <x v="2"/>
    <x v="2"/>
  </r>
  <r>
    <x v="29"/>
    <x v="9"/>
    <x v="1"/>
    <x v="2"/>
    <n v="613"/>
    <d v="2024-07-27T00:00:00"/>
    <s v="MS-0249-24-25"/>
    <n v="11000"/>
    <n v="11000"/>
    <m/>
    <s v="Q2 2024"/>
    <x v="2"/>
    <x v="2"/>
  </r>
  <r>
    <x v="29"/>
    <x v="9"/>
    <x v="9"/>
    <x v="11"/>
    <n v="613"/>
    <d v="2024-08-01T00:00:00"/>
    <s v="MFMS-0234-24-25"/>
    <n v="60548.35"/>
    <n v="60548.35"/>
    <m/>
    <s v="Q2 2024"/>
    <x v="2"/>
    <x v="2"/>
  </r>
  <r>
    <x v="29"/>
    <x v="9"/>
    <x v="29"/>
    <x v="10"/>
    <n v="613"/>
    <d v="2024-07-31T00:00:00"/>
    <s v="OOPL-2024-25-290"/>
    <n v="76838.84"/>
    <n v="76838.84"/>
    <m/>
    <s v="Q2 2024"/>
    <x v="2"/>
    <x v="2"/>
  </r>
  <r>
    <x v="29"/>
    <x v="9"/>
    <x v="2"/>
    <x v="3"/>
    <n v="613"/>
    <d v="2024-07-31T00:00:00"/>
    <s v="ODM DIGITAL-05"/>
    <n v="1960"/>
    <n v="1960"/>
    <m/>
    <s v="Q2 2024"/>
    <x v="2"/>
    <x v="2"/>
  </r>
  <r>
    <x v="29"/>
    <x v="9"/>
    <x v="29"/>
    <x v="1"/>
    <n v="613"/>
    <d v="2024-07-22T00:00:00"/>
    <s v="PSPLJ-2107-24-25"/>
    <n v="250"/>
    <n v="250"/>
    <m/>
    <s v="Q2 2024"/>
    <x v="2"/>
    <x v="2"/>
  </r>
  <r>
    <x v="29"/>
    <x v="9"/>
    <x v="11"/>
    <x v="16"/>
    <n v="613"/>
    <d v="2024-07-01T00:00:00"/>
    <s v="WTCB-2024001609"/>
    <n v="17351.25"/>
    <n v="17351.25"/>
    <m/>
    <s v="Q2 2024"/>
    <x v="2"/>
    <x v="2"/>
  </r>
  <r>
    <x v="29"/>
    <x v="9"/>
    <x v="11"/>
    <x v="16"/>
    <n v="614"/>
    <d v="2024-07-01T00:00:00"/>
    <s v="WTCB-2024001610"/>
    <n v="17333.75"/>
    <n v="17333.75"/>
    <m/>
    <s v="Q2 2024"/>
    <x v="2"/>
    <x v="2"/>
  </r>
  <r>
    <x v="29"/>
    <x v="9"/>
    <x v="11"/>
    <x v="13"/>
    <n v="613"/>
    <d v="2024-08-20T00:00:00"/>
    <s v="WTCB/2024002407"/>
    <n v="8903.1"/>
    <n v="8903.1"/>
    <m/>
    <s v="Q2 2024"/>
    <x v="2"/>
    <x v="2"/>
  </r>
  <r>
    <x v="29"/>
    <x v="9"/>
    <x v="11"/>
    <x v="13"/>
    <n v="614"/>
    <d v="2024-08-20T00:00:00"/>
    <s v="WTCB/2024002408"/>
    <n v="8783.86"/>
    <n v="8783.86"/>
    <m/>
    <s v="Q2 2024"/>
    <x v="2"/>
    <x v="2"/>
  </r>
  <r>
    <x v="29"/>
    <x v="9"/>
    <x v="11"/>
    <x v="12"/>
    <n v="613"/>
    <d v="2024-08-19T00:00:00"/>
    <s v="WTCB/2024002556"/>
    <n v="44266.95"/>
    <n v="44266.95"/>
    <m/>
    <s v="Q2 2024"/>
    <x v="2"/>
    <x v="2"/>
  </r>
  <r>
    <x v="29"/>
    <x v="9"/>
    <x v="11"/>
    <x v="12"/>
    <n v="614"/>
    <d v="2024-08-19T00:00:00"/>
    <s v="WTCB/2024002557"/>
    <n v="53981.1"/>
    <n v="53981.1"/>
    <m/>
    <s v="Q2 2024"/>
    <x v="2"/>
    <x v="2"/>
  </r>
  <r>
    <x v="29"/>
    <x v="9"/>
    <x v="29"/>
    <x v="19"/>
    <n v="613"/>
    <d v="2024-07-01T00:00:00"/>
    <s v="P2425-128082"/>
    <n v="68832"/>
    <n v="68832"/>
    <m/>
    <s v="Q2 2024"/>
    <x v="2"/>
    <x v="2"/>
  </r>
  <r>
    <x v="29"/>
    <x v="9"/>
    <x v="29"/>
    <x v="19"/>
    <n v="614"/>
    <d v="2024-07-01T00:00:00"/>
    <s v="D-2024-25-04"/>
    <n v="137596"/>
    <n v="137596"/>
    <m/>
    <s v="Q2 2024"/>
    <x v="2"/>
    <x v="2"/>
  </r>
  <r>
    <x v="29"/>
    <x v="9"/>
    <x v="29"/>
    <x v="4"/>
    <n v="613"/>
    <d v="2024-07-31T00:00:00"/>
    <s v="OD-04"/>
    <n v="36860"/>
    <n v="36860"/>
    <m/>
    <s v="Q2 2024"/>
    <x v="2"/>
    <x v="2"/>
  </r>
  <r>
    <x v="29"/>
    <x v="9"/>
    <x v="29"/>
    <x v="4"/>
    <n v="613"/>
    <d v="2024-08-08T00:00:00"/>
    <s v="D-24-25GST-117"/>
    <n v="11415"/>
    <n v="11415"/>
    <m/>
    <s v="Q2 2024"/>
    <x v="2"/>
    <x v="2"/>
  </r>
  <r>
    <x v="29"/>
    <x v="9"/>
    <x v="4"/>
    <x v="20"/>
    <n v="613"/>
    <d v="2024-07-27T00:00:00"/>
    <s v="STT-24-25-445"/>
    <n v="2700"/>
    <n v="2700"/>
    <m/>
    <s v="Q2 2024"/>
    <x v="2"/>
    <x v="2"/>
  </r>
  <r>
    <x v="29"/>
    <x v="9"/>
    <x v="4"/>
    <x v="5"/>
    <n v="613"/>
    <d v="2024-07-27T00:00:00"/>
    <s v="STT-24-25-444"/>
    <n v="20892.400000000001"/>
    <n v="21742.5"/>
    <m/>
    <s v="Q2 2024"/>
    <x v="2"/>
    <x v="2"/>
  </r>
  <r>
    <x v="29"/>
    <x v="9"/>
    <x v="29"/>
    <x v="7"/>
    <n v="613"/>
    <d v="2024-07-31T00:00:00"/>
    <n v="1749"/>
    <n v="4445"/>
    <n v="4445"/>
    <m/>
    <s v="Q2 2024"/>
    <x v="2"/>
    <x v="2"/>
  </r>
  <r>
    <x v="29"/>
    <x v="10"/>
    <x v="7"/>
    <x v="9"/>
    <n v="312"/>
    <d v="2024-08-03T00:00:00"/>
    <s v="BM2527I007306375"/>
    <n v="73988.7"/>
    <n v="73988.7"/>
    <m/>
    <s v="Q2 2024"/>
    <x v="2"/>
    <x v="2"/>
  </r>
  <r>
    <x v="29"/>
    <x v="10"/>
    <x v="29"/>
    <x v="19"/>
    <n v="313"/>
    <d v="2024-07-01T00:00:00"/>
    <s v="04/2024-2025"/>
    <n v="547208"/>
    <n v="547208"/>
    <m/>
    <s v="Q2 2024"/>
    <x v="2"/>
    <x v="2"/>
  </r>
  <r>
    <x v="29"/>
    <x v="10"/>
    <x v="29"/>
    <x v="16"/>
    <n v="313"/>
    <d v="2024-07-01T00:00:00"/>
    <s v="04 CAM-2024-25"/>
    <n v="44117"/>
    <n v="44117"/>
    <m/>
    <s v="Q2 2024"/>
    <x v="2"/>
    <x v="2"/>
  </r>
  <r>
    <x v="29"/>
    <x v="10"/>
    <x v="29"/>
    <x v="19"/>
    <n v="311"/>
    <d v="2024-07-01T00:00:00"/>
    <n v="470013959"/>
    <n v="621792"/>
    <n v="621792"/>
    <m/>
    <s v="Q2 2024"/>
    <x v="2"/>
    <x v="2"/>
  </r>
  <r>
    <x v="29"/>
    <x v="10"/>
    <x v="29"/>
    <x v="19"/>
    <n v="312"/>
    <d v="2024-07-01T00:00:00"/>
    <n v="470013960"/>
    <n v="402317"/>
    <n v="402317"/>
    <m/>
    <s v="Q2 2024"/>
    <x v="2"/>
    <x v="2"/>
  </r>
  <r>
    <x v="29"/>
    <x v="10"/>
    <x v="29"/>
    <x v="19"/>
    <n v="314"/>
    <d v="2024-07-01T00:00:00"/>
    <s v="Rent/24-25/04"/>
    <n v="155988"/>
    <n v="155988"/>
    <m/>
    <s v="Q2 2024"/>
    <x v="2"/>
    <x v="2"/>
  </r>
  <r>
    <x v="29"/>
    <x v="10"/>
    <x v="29"/>
    <x v="29"/>
    <n v="312"/>
    <d v="2024-07-27T00:00:00"/>
    <s v="712-2425-1003608"/>
    <n v="141094"/>
    <n v="141094"/>
    <m/>
    <s v="Q2 2024"/>
    <x v="2"/>
    <x v="2"/>
  </r>
  <r>
    <x v="29"/>
    <x v="10"/>
    <x v="29"/>
    <x v="19"/>
    <n v="315"/>
    <d v="2024-07-04T00:00:00"/>
    <s v="PVP-Rental-16"/>
    <n v="166572"/>
    <n v="166572"/>
    <m/>
    <s v="Q2 2024"/>
    <x v="2"/>
    <x v="2"/>
  </r>
  <r>
    <x v="29"/>
    <x v="10"/>
    <x v="8"/>
    <x v="10"/>
    <n v="312"/>
    <d v="2024-08-01T00:00:00"/>
    <s v="GSF-24-25-109"/>
    <n v="192007.48"/>
    <n v="192007.48"/>
    <m/>
    <s v="Q2 2024"/>
    <x v="2"/>
    <x v="2"/>
  </r>
  <r>
    <x v="29"/>
    <x v="10"/>
    <x v="29"/>
    <x v="19"/>
    <n v="310"/>
    <d v="2024-07-01T00:00:00"/>
    <s v="GK-Rental-4"/>
    <n v="72563"/>
    <n v="72563"/>
    <m/>
    <s v="Q2 2024"/>
    <x v="2"/>
    <x v="2"/>
  </r>
  <r>
    <x v="29"/>
    <x v="10"/>
    <x v="29"/>
    <x v="16"/>
    <n v="310"/>
    <d v="2024-07-01T00:00:00"/>
    <s v="GK-CAM - 04 "/>
    <n v="17308"/>
    <n v="17308"/>
    <m/>
    <s v="Q2 2024"/>
    <x v="2"/>
    <x v="2"/>
  </r>
  <r>
    <x v="29"/>
    <x v="10"/>
    <x v="29"/>
    <x v="19"/>
    <n v="310"/>
    <d v="2024-07-01T00:00:00"/>
    <s v="HK-Rental-4"/>
    <n v="72563"/>
    <n v="72563"/>
    <m/>
    <s v="Q2 2024"/>
    <x v="2"/>
    <x v="2"/>
  </r>
  <r>
    <x v="29"/>
    <x v="10"/>
    <x v="29"/>
    <x v="14"/>
    <n v="312"/>
    <d v="2024-07-27T00:00:00"/>
    <s v="JC1115"/>
    <n v="2450"/>
    <n v="2450"/>
    <m/>
    <s v="Q2 2024"/>
    <x v="2"/>
    <x v="2"/>
  </r>
  <r>
    <x v="29"/>
    <x v="10"/>
    <x v="29"/>
    <x v="29"/>
    <n v="312"/>
    <d v="2024-07-17T00:00:00"/>
    <s v="KFT/ICE/24/321"/>
    <n v="15406.18"/>
    <n v="15406.18"/>
    <m/>
    <s v="Q2 2024"/>
    <x v="2"/>
    <x v="2"/>
  </r>
  <r>
    <x v="29"/>
    <x v="10"/>
    <x v="29"/>
    <x v="0"/>
    <n v="312"/>
    <d v="2024-07-31T00:00:00"/>
    <s v="KRL-24-25-83"/>
    <n v="625480"/>
    <n v="625480"/>
    <m/>
    <s v="Q2 2024"/>
    <x v="2"/>
    <x v="2"/>
  </r>
  <r>
    <x v="29"/>
    <x v="10"/>
    <x v="29"/>
    <x v="0"/>
    <n v="312"/>
    <d v="2024-07-31T00:00:00"/>
    <s v="KRL-24-25-88"/>
    <n v="10022.5"/>
    <n v="10022.5"/>
    <m/>
    <s v="Q2 2024"/>
    <x v="2"/>
    <x v="2"/>
  </r>
  <r>
    <x v="29"/>
    <x v="10"/>
    <x v="1"/>
    <x v="1"/>
    <n v="312"/>
    <d v="2024-07-27T00:00:00"/>
    <s v="MS-0252-24-25"/>
    <n v="37040.300000000003"/>
    <n v="24558.5"/>
    <m/>
    <s v="Q2 2024"/>
    <x v="2"/>
    <x v="2"/>
  </r>
  <r>
    <x v="29"/>
    <x v="10"/>
    <x v="1"/>
    <x v="1"/>
    <n v="312"/>
    <d v="2024-07-27T00:00:00"/>
    <s v="MS-0250-24-25"/>
    <n v="2340"/>
    <n v="2340"/>
    <m/>
    <s v="Q2 2024"/>
    <x v="2"/>
    <x v="2"/>
  </r>
  <r>
    <x v="29"/>
    <x v="10"/>
    <x v="1"/>
    <x v="2"/>
    <n v="312"/>
    <d v="2024-07-27T00:00:00"/>
    <s v="MS-0251-24-25"/>
    <n v="60723"/>
    <n v="60723"/>
    <m/>
    <s v="Q2 2024"/>
    <x v="2"/>
    <x v="2"/>
  </r>
  <r>
    <x v="29"/>
    <x v="10"/>
    <x v="9"/>
    <x v="11"/>
    <n v="312"/>
    <d v="2024-08-01T00:00:00"/>
    <s v="MFMS-0232-24-25"/>
    <n v="280432.56999999995"/>
    <n v="280432.56999999995"/>
    <m/>
    <s v="Q2 2024"/>
    <x v="2"/>
    <x v="2"/>
  </r>
  <r>
    <x v="29"/>
    <x v="10"/>
    <x v="29"/>
    <x v="19"/>
    <n v="316"/>
    <d v="2024-07-01T00:00:00"/>
    <s v="224/2024-25"/>
    <n v="83202"/>
    <n v="83202"/>
    <m/>
    <s v="Q2 2024"/>
    <x v="2"/>
    <x v="2"/>
  </r>
  <r>
    <x v="29"/>
    <x v="10"/>
    <x v="29"/>
    <x v="29"/>
    <n v="312"/>
    <d v="2024-07-01T00:00:00"/>
    <s v="EWF-04-2024-25"/>
    <n v="65000"/>
    <n v="65000"/>
    <m/>
    <s v="Q2 2024"/>
    <x v="2"/>
    <x v="2"/>
  </r>
  <r>
    <x v="29"/>
    <x v="10"/>
    <x v="29"/>
    <x v="19"/>
    <n v="316"/>
    <d v="2024-07-01T00:00:00"/>
    <s v="010/2024-25"/>
    <n v="83202"/>
    <n v="83202"/>
    <m/>
    <s v="Q2 2024"/>
    <x v="2"/>
    <x v="2"/>
  </r>
  <r>
    <x v="29"/>
    <x v="10"/>
    <x v="29"/>
    <x v="26"/>
    <n v="312"/>
    <d v="2024-07-30T00:00:00"/>
    <s v="000002525303173'"/>
    <n v="6900"/>
    <n v="6900"/>
    <m/>
    <s v="Q2 2024"/>
    <x v="2"/>
    <x v="2"/>
  </r>
  <r>
    <x v="29"/>
    <x v="10"/>
    <x v="21"/>
    <x v="15"/>
    <n v="312"/>
    <d v="2024-07-20T00:00:00"/>
    <n v="4250029186"/>
    <n v="28659"/>
    <n v="28659"/>
    <m/>
    <s v="Q2 2024"/>
    <x v="2"/>
    <x v="2"/>
  </r>
  <r>
    <x v="29"/>
    <x v="10"/>
    <x v="29"/>
    <x v="10"/>
    <n v="312"/>
    <d v="2024-07-31T00:00:00"/>
    <s v="OOPL-2024-25-291"/>
    <n v="303798.01"/>
    <n v="303798.01"/>
    <m/>
    <s v="Q2 2024"/>
    <x v="2"/>
    <x v="2"/>
  </r>
  <r>
    <x v="29"/>
    <x v="10"/>
    <x v="29"/>
    <x v="29"/>
    <n v="312"/>
    <d v="2024-07-20T00:00:00"/>
    <s v="002425-000316"/>
    <n v="77511"/>
    <n v="77511"/>
    <m/>
    <s v="Q2 2024"/>
    <x v="2"/>
    <x v="2"/>
  </r>
  <r>
    <x v="29"/>
    <x v="10"/>
    <x v="2"/>
    <x v="3"/>
    <n v="312"/>
    <d v="2024-07-31T00:00:00"/>
    <s v="ONDIRECT-04"/>
    <n v="77290"/>
    <n v="77290"/>
    <m/>
    <s v="Q2 2024"/>
    <x v="2"/>
    <x v="2"/>
  </r>
  <r>
    <x v="29"/>
    <x v="10"/>
    <x v="29"/>
    <x v="1"/>
    <n v="312"/>
    <d v="2024-07-01T00:00:00"/>
    <s v="PSPLJ/1685/24-25"/>
    <n v="270"/>
    <n v="270"/>
    <m/>
    <s v="Q2 2024"/>
    <x v="2"/>
    <x v="2"/>
  </r>
  <r>
    <x v="29"/>
    <x v="10"/>
    <x v="29"/>
    <x v="1"/>
    <n v="312"/>
    <d v="2024-07-13T00:00:00"/>
    <s v="PSPLJ/1983/24-25"/>
    <n v="6000"/>
    <n v="6000"/>
    <m/>
    <s v="Q2 2024"/>
    <x v="2"/>
    <x v="2"/>
  </r>
  <r>
    <x v="29"/>
    <x v="10"/>
    <x v="29"/>
    <x v="1"/>
    <n v="312"/>
    <d v="2024-07-29T00:00:00"/>
    <s v="PSPLJ-2212-24-25"/>
    <n v="300"/>
    <n v="300"/>
    <m/>
    <s v="Q2 2024"/>
    <x v="2"/>
    <x v="2"/>
  </r>
  <r>
    <x v="29"/>
    <x v="10"/>
    <x v="11"/>
    <x v="16"/>
    <n v="311"/>
    <d v="2024-07-01T00:00:00"/>
    <s v="WTCB-2024001547"/>
    <n v="48868.75"/>
    <n v="48868.75"/>
    <m/>
    <s v="Q2 2024"/>
    <x v="2"/>
    <x v="2"/>
  </r>
  <r>
    <x v="29"/>
    <x v="10"/>
    <x v="11"/>
    <x v="16"/>
    <n v="312"/>
    <d v="2024-07-01T00:00:00"/>
    <s v="WTCB-2024001548"/>
    <n v="31622.5"/>
    <n v="31622.5"/>
    <m/>
    <s v="Q2 2024"/>
    <x v="2"/>
    <x v="2"/>
  </r>
  <r>
    <x v="29"/>
    <x v="10"/>
    <x v="11"/>
    <x v="16"/>
    <n v="314"/>
    <d v="2024-07-01T00:00:00"/>
    <s v="WTCB-2024001550"/>
    <n v="16248.75"/>
    <n v="16248.75"/>
    <m/>
    <s v="Q2 2024"/>
    <x v="2"/>
    <x v="2"/>
  </r>
  <r>
    <x v="29"/>
    <x v="10"/>
    <x v="11"/>
    <x v="16"/>
    <n v="315"/>
    <d v="2024-07-01T00:00:00"/>
    <s v="WTCB-2024001551"/>
    <n v="17351.25"/>
    <n v="17351.25"/>
    <m/>
    <s v="Q2 2024"/>
    <x v="2"/>
    <x v="2"/>
  </r>
  <r>
    <x v="29"/>
    <x v="10"/>
    <x v="11"/>
    <x v="16"/>
    <n v="316"/>
    <d v="2024-07-01T00:00:00"/>
    <s v="WTCB-2024001552"/>
    <n v="17333.75"/>
    <n v="17333.75"/>
    <m/>
    <s v="Q2 2024"/>
    <x v="2"/>
    <x v="2"/>
  </r>
  <r>
    <x v="29"/>
    <x v="10"/>
    <x v="11"/>
    <x v="13"/>
    <n v="312"/>
    <d v="2024-08-20T00:00:00"/>
    <s v="WTCB/2024002358"/>
    <n v="25666.62"/>
    <n v="25666.62"/>
    <m/>
    <s v="Q2 2024"/>
    <x v="2"/>
    <x v="2"/>
  </r>
  <r>
    <x v="29"/>
    <x v="10"/>
    <x v="11"/>
    <x v="13"/>
    <n v="309"/>
    <d v="2024-08-20T00:00:00"/>
    <s v="WTCB/2024002356"/>
    <n v="21392.38"/>
    <n v="21392.38"/>
    <m/>
    <s v="Q2 2024"/>
    <x v="2"/>
    <x v="2"/>
  </r>
  <r>
    <x v="29"/>
    <x v="10"/>
    <x v="11"/>
    <x v="13"/>
    <n v="313"/>
    <d v="2024-08-20T00:00:00"/>
    <s v="WTCB/2024002359"/>
    <n v="25308.3"/>
    <n v="25308.3"/>
    <m/>
    <s v="Q2 2024"/>
    <x v="2"/>
    <x v="2"/>
  </r>
  <r>
    <x v="29"/>
    <x v="10"/>
    <x v="11"/>
    <x v="13"/>
    <n v="311"/>
    <d v="2024-08-20T00:00:00"/>
    <s v="WTCB/2024002357"/>
    <n v="24275.47"/>
    <n v="24275.47"/>
    <m/>
    <s v="Q2 2024"/>
    <x v="2"/>
    <x v="2"/>
  </r>
  <r>
    <x v="29"/>
    <x v="10"/>
    <x v="11"/>
    <x v="13"/>
    <n v="315"/>
    <d v="2024-08-20T00:00:00"/>
    <s v="WTCB/2024002361"/>
    <n v="6630.92"/>
    <n v="6630.92"/>
    <m/>
    <s v="Q2 2024"/>
    <x v="2"/>
    <x v="2"/>
  </r>
  <r>
    <x v="29"/>
    <x v="10"/>
    <x v="11"/>
    <x v="13"/>
    <n v="316"/>
    <d v="2024-08-20T00:00:00"/>
    <s v="WTCB/2024002362"/>
    <n v="17.82"/>
    <n v="17.82"/>
    <m/>
    <s v="Q2 2024"/>
    <x v="2"/>
    <x v="2"/>
  </r>
  <r>
    <x v="29"/>
    <x v="10"/>
    <x v="11"/>
    <x v="13"/>
    <n v="314"/>
    <d v="2024-08-20T00:00:00"/>
    <s v="WTCB/2024002360"/>
    <n v="4735.8"/>
    <n v="4735.8"/>
    <m/>
    <s v="Q2 2024"/>
    <x v="2"/>
    <x v="2"/>
  </r>
  <r>
    <x v="29"/>
    <x v="10"/>
    <x v="11"/>
    <x v="12"/>
    <n v="316"/>
    <d v="2024-08-19T00:00:00"/>
    <s v="WTCB/2024002511"/>
    <n v="287.97000000000003"/>
    <n v="287.97000000000003"/>
    <m/>
    <s v="Q2 2024"/>
    <x v="2"/>
    <x v="2"/>
  </r>
  <r>
    <x v="29"/>
    <x v="10"/>
    <x v="11"/>
    <x v="12"/>
    <n v="311"/>
    <d v="2024-08-19T00:00:00"/>
    <s v="WTCB/2024002506"/>
    <n v="127083.74"/>
    <n v="127083.74"/>
    <m/>
    <s v="Q2 2024"/>
    <x v="2"/>
    <x v="2"/>
  </r>
  <r>
    <x v="29"/>
    <x v="10"/>
    <x v="11"/>
    <x v="12"/>
    <n v="309"/>
    <d v="2024-08-19T00:00:00"/>
    <s v="WTCB/2024002505"/>
    <n v="108849.88"/>
    <n v="108849.88"/>
    <m/>
    <s v="Q2 2024"/>
    <x v="2"/>
    <x v="2"/>
  </r>
  <r>
    <x v="29"/>
    <x v="10"/>
    <x v="11"/>
    <x v="12"/>
    <n v="312"/>
    <d v="2024-08-19T00:00:00"/>
    <s v="WTCB/2024002507"/>
    <n v="128318.43"/>
    <n v="128318.43"/>
    <m/>
    <s v="Q2 2024"/>
    <x v="2"/>
    <x v="2"/>
  </r>
  <r>
    <x v="29"/>
    <x v="10"/>
    <x v="11"/>
    <x v="12"/>
    <n v="314"/>
    <d v="2024-08-19T00:00:00"/>
    <s v="WTCB/2024002509"/>
    <n v="28880.01"/>
    <n v="28880.01"/>
    <m/>
    <s v="Q2 2024"/>
    <x v="2"/>
    <x v="2"/>
  </r>
  <r>
    <x v="29"/>
    <x v="10"/>
    <x v="11"/>
    <x v="12"/>
    <n v="315"/>
    <d v="2024-08-19T00:00:00"/>
    <s v="WTCB/2024002510"/>
    <n v="32918.94"/>
    <n v="32918.94"/>
    <m/>
    <s v="Q2 2024"/>
    <x v="2"/>
    <x v="2"/>
  </r>
  <r>
    <x v="29"/>
    <x v="10"/>
    <x v="11"/>
    <x v="12"/>
    <n v="313"/>
    <d v="2024-08-19T00:00:00"/>
    <s v="WTCB/2024002508"/>
    <n v="122899.44"/>
    <n v="122899.44"/>
    <m/>
    <s v="Q2 2024"/>
    <x v="2"/>
    <x v="2"/>
  </r>
  <r>
    <x v="29"/>
    <x v="10"/>
    <x v="29"/>
    <x v="22"/>
    <n v="309"/>
    <d v="2024-07-03T00:00:00"/>
    <s v="SBER/24-25/11"/>
    <n v="211120"/>
    <n v="211120"/>
    <m/>
    <s v="Q2 2024"/>
    <x v="2"/>
    <x v="2"/>
  </r>
  <r>
    <x v="29"/>
    <x v="10"/>
    <x v="29"/>
    <x v="4"/>
    <n v="312"/>
    <d v="2024-07-31T00:00:00"/>
    <s v="ODMS-04"/>
    <n v="598200"/>
    <n v="598200"/>
    <m/>
    <s v="Q2 2024"/>
    <x v="2"/>
    <x v="2"/>
  </r>
  <r>
    <x v="29"/>
    <x v="10"/>
    <x v="29"/>
    <x v="4"/>
    <n v="312"/>
    <d v="2024-08-08T00:00:00"/>
    <s v="D-24-25GST-120"/>
    <n v="565005"/>
    <n v="565005"/>
    <m/>
    <s v="Q2 2024"/>
    <x v="2"/>
    <x v="2"/>
  </r>
  <r>
    <x v="29"/>
    <x v="10"/>
    <x v="29"/>
    <x v="14"/>
    <n v="312"/>
    <d v="2024-07-29T00:00:00"/>
    <n v="587"/>
    <n v="13000"/>
    <n v="13000"/>
    <m/>
    <s v="Q2 2024"/>
    <x v="2"/>
    <x v="2"/>
  </r>
  <r>
    <x v="29"/>
    <x v="10"/>
    <x v="29"/>
    <x v="7"/>
    <n v="312"/>
    <d v="2024-07-31T00:00:00"/>
    <n v="1752"/>
    <n v="43925"/>
    <n v="43925"/>
    <m/>
    <s v="Q2 2024"/>
    <x v="2"/>
    <x v="2"/>
  </r>
  <r>
    <x v="29"/>
    <x v="10"/>
    <x v="29"/>
    <x v="27"/>
    <n v="312"/>
    <d v="2024-07-26T00:00:00"/>
    <n v="1347643"/>
    <n v="248"/>
    <n v="248"/>
    <m/>
    <s v="Q2 2024"/>
    <x v="2"/>
    <x v="2"/>
  </r>
  <r>
    <x v="29"/>
    <x v="10"/>
    <x v="29"/>
    <x v="5"/>
    <n v="312"/>
    <d v="2024-07-30T00:00:00"/>
    <s v="VB-950-24-25"/>
    <n v="92800"/>
    <n v="32574.52"/>
    <m/>
    <s v="Q2 2024"/>
    <x v="2"/>
    <x v="2"/>
  </r>
  <r>
    <x v="29"/>
    <x v="11"/>
    <x v="8"/>
    <x v="10"/>
    <n v="719"/>
    <d v="2024-08-01T00:00:00"/>
    <s v="GSF-24-25-105"/>
    <n v="36783.040000000001"/>
    <n v="36783.040000000001"/>
    <m/>
    <s v="Q2 2024"/>
    <x v="2"/>
    <x v="2"/>
  </r>
  <r>
    <x v="29"/>
    <x v="11"/>
    <x v="29"/>
    <x v="0"/>
    <n v="719"/>
    <d v="2024-07-31T00:00:00"/>
    <s v="KRL-24-25-79"/>
    <n v="7315"/>
    <n v="7315"/>
    <m/>
    <s v="Q2 2024"/>
    <x v="2"/>
    <x v="2"/>
  </r>
  <r>
    <x v="29"/>
    <x v="11"/>
    <x v="9"/>
    <x v="11"/>
    <n v="719"/>
    <d v="2024-08-01T00:00:00"/>
    <s v="MFMS-0235-24-25"/>
    <n v="39685.979999999996"/>
    <n v="39685.979999999996"/>
    <m/>
    <s v="Q2 2024"/>
    <x v="2"/>
    <x v="2"/>
  </r>
  <r>
    <x v="29"/>
    <x v="11"/>
    <x v="29"/>
    <x v="10"/>
    <n v="719"/>
    <d v="2024-07-31T00:00:00"/>
    <s v="OOPL-2024-25-292"/>
    <n v="74704.429999999993"/>
    <n v="74704.429999999993"/>
    <m/>
    <s v="Q2 2024"/>
    <x v="2"/>
    <x v="2"/>
  </r>
  <r>
    <x v="29"/>
    <x v="11"/>
    <x v="11"/>
    <x v="16"/>
    <n v="719"/>
    <d v="2024-07-01T00:00:00"/>
    <s v="WTCB-2024001634"/>
    <n v="16248.75"/>
    <n v="16248.75"/>
    <m/>
    <s v="Q2 2024"/>
    <x v="2"/>
    <x v="2"/>
  </r>
  <r>
    <x v="29"/>
    <x v="11"/>
    <x v="11"/>
    <x v="13"/>
    <n v="719"/>
    <d v="2024-08-20T00:00:00"/>
    <s v="WTCB/2024002428"/>
    <n v="9230.68"/>
    <n v="9230.68"/>
    <m/>
    <s v="Q2 2024"/>
    <x v="2"/>
    <x v="2"/>
  </r>
  <r>
    <x v="29"/>
    <x v="11"/>
    <x v="11"/>
    <x v="12"/>
    <n v="719"/>
    <d v="2024-08-19T00:00:00"/>
    <s v="WTCB/2024002577"/>
    <n v="64330.51"/>
    <n v="64330.51"/>
    <m/>
    <s v="Q2 2024"/>
    <x v="2"/>
    <x v="2"/>
  </r>
  <r>
    <x v="29"/>
    <x v="11"/>
    <x v="29"/>
    <x v="4"/>
    <n v="719"/>
    <d v="2024-07-31T00:00:00"/>
    <s v="ODM-04"/>
    <n v="13260"/>
    <n v="13260"/>
    <m/>
    <s v="Q2 2024"/>
    <x v="2"/>
    <x v="2"/>
  </r>
  <r>
    <x v="29"/>
    <x v="11"/>
    <x v="29"/>
    <x v="4"/>
    <n v="719"/>
    <d v="2024-08-08T00:00:00"/>
    <s v="D-24-25GST-119"/>
    <n v="6780"/>
    <n v="6780"/>
    <m/>
    <s v="Q2 2024"/>
    <x v="2"/>
    <x v="2"/>
  </r>
  <r>
    <x v="29"/>
    <x v="11"/>
    <x v="29"/>
    <x v="7"/>
    <n v="719"/>
    <d v="2024-07-31T00:00:00"/>
    <n v="1751"/>
    <n v="2695"/>
    <n v="2695"/>
    <m/>
    <s v="Q2 2024"/>
    <x v="2"/>
    <x v="2"/>
  </r>
  <r>
    <x v="29"/>
    <x v="11"/>
    <x v="29"/>
    <x v="19"/>
    <n v="719"/>
    <d v="2024-07-03T00:00:00"/>
    <s v="TSG-Rental-16"/>
    <n v="136500"/>
    <n v="136500"/>
    <m/>
    <s v="Q2 2024"/>
    <x v="2"/>
    <x v="2"/>
  </r>
  <r>
    <x v="29"/>
    <x v="16"/>
    <x v="29"/>
    <x v="0"/>
    <n v="0"/>
    <d v="2024-07-31T00:00:00"/>
    <s v="KRL-24-25-90"/>
    <n v="2215.5"/>
    <n v="2215.5"/>
    <m/>
    <s v="Q2 2024"/>
    <x v="2"/>
    <x v="2"/>
  </r>
  <r>
    <x v="29"/>
    <x v="16"/>
    <x v="1"/>
    <x v="1"/>
    <n v="0"/>
    <d v="2024-07-27T00:00:00"/>
    <s v="MS-0246-24-25"/>
    <n v="818.2"/>
    <n v="818.2"/>
    <m/>
    <s v="Q2 2024"/>
    <x v="2"/>
    <x v="2"/>
  </r>
  <r>
    <x v="29"/>
    <x v="16"/>
    <x v="29"/>
    <x v="4"/>
    <n v="0"/>
    <d v="2024-07-31T00:00:00"/>
    <s v="QTS-04"/>
    <n v="22280"/>
    <n v="22280"/>
    <m/>
    <s v="Q2 2024"/>
    <x v="2"/>
    <x v="2"/>
  </r>
  <r>
    <x v="29"/>
    <x v="12"/>
    <x v="29"/>
    <x v="19"/>
    <n v="319"/>
    <d v="2024-07-04T00:00:00"/>
    <s v="O-10-24-25"/>
    <n v="155988"/>
    <n v="155988"/>
    <m/>
    <s v="Q2 2024"/>
    <x v="2"/>
    <x v="2"/>
  </r>
  <r>
    <x v="29"/>
    <x v="12"/>
    <x v="7"/>
    <x v="9"/>
    <n v="319"/>
    <d v="2024-08-09T00:00:00"/>
    <s v="BM2527I007802671"/>
    <n v="6822.74"/>
    <n v="6822.74"/>
    <m/>
    <s v="Q2 2024"/>
    <x v="2"/>
    <x v="2"/>
  </r>
  <r>
    <x v="29"/>
    <x v="12"/>
    <x v="7"/>
    <x v="29"/>
    <n v="319"/>
    <d v="2024-07-24T00:00:00"/>
    <s v="HT2527I003969458"/>
    <n v="588.82000000000005"/>
    <n v="588.82000000000005"/>
    <m/>
    <s v="Q2 2024"/>
    <x v="2"/>
    <x v="2"/>
  </r>
  <r>
    <x v="29"/>
    <x v="12"/>
    <x v="29"/>
    <x v="29"/>
    <n v="319"/>
    <d v="2024-07-23T00:00:00"/>
    <s v="ROMCIN250022825"/>
    <n v="6101.69"/>
    <n v="6101.69"/>
    <m/>
    <s v="Q2 2024"/>
    <x v="2"/>
    <x v="2"/>
  </r>
  <r>
    <x v="29"/>
    <x v="12"/>
    <x v="29"/>
    <x v="29"/>
    <n v="319"/>
    <d v="2024-08-04T00:00:00"/>
    <s v="WMHR25006688882"/>
    <n v="1129"/>
    <n v="1129"/>
    <m/>
    <s v="Q2 2024"/>
    <x v="2"/>
    <x v="2"/>
  </r>
  <r>
    <x v="29"/>
    <x v="12"/>
    <x v="8"/>
    <x v="10"/>
    <n v="319"/>
    <d v="2024-08-01T00:00:00"/>
    <s v="GSF-24-25-107"/>
    <n v="105078.27"/>
    <n v="105078.27"/>
    <m/>
    <s v="Q2 2024"/>
    <x v="2"/>
    <x v="2"/>
  </r>
  <r>
    <x v="29"/>
    <x v="12"/>
    <x v="29"/>
    <x v="0"/>
    <n v="319"/>
    <d v="2024-07-31T00:00:00"/>
    <s v="KRL-24-25-82"/>
    <n v="80180"/>
    <n v="80180"/>
    <m/>
    <s v="Q2 2024"/>
    <x v="2"/>
    <x v="2"/>
  </r>
  <r>
    <x v="29"/>
    <x v="12"/>
    <x v="29"/>
    <x v="0"/>
    <n v="319"/>
    <d v="2024-07-31T00:00:00"/>
    <s v="KRL-24-25-72"/>
    <n v="9230"/>
    <n v="9230"/>
    <m/>
    <s v="Q2 2024"/>
    <x v="2"/>
    <x v="2"/>
  </r>
  <r>
    <x v="29"/>
    <x v="12"/>
    <x v="29"/>
    <x v="0"/>
    <n v="319"/>
    <d v="2024-07-31T00:00:00"/>
    <s v="KRL-24-25-73"/>
    <n v="777"/>
    <n v="777"/>
    <m/>
    <s v="Q2 2024"/>
    <x v="2"/>
    <x v="2"/>
  </r>
  <r>
    <x v="29"/>
    <x v="12"/>
    <x v="29"/>
    <x v="0"/>
    <n v="319"/>
    <d v="2024-07-31T00:00:00"/>
    <s v="KRL-24-25-74"/>
    <n v="3010"/>
    <n v="3010"/>
    <m/>
    <s v="Q2 2024"/>
    <x v="2"/>
    <x v="2"/>
  </r>
  <r>
    <x v="29"/>
    <x v="12"/>
    <x v="29"/>
    <x v="0"/>
    <n v="319"/>
    <d v="2024-07-31T00:00:00"/>
    <s v="KRL-24-25-75"/>
    <n v="2392"/>
    <n v="2392"/>
    <m/>
    <s v="Q2 2024"/>
    <x v="2"/>
    <x v="2"/>
  </r>
  <r>
    <x v="29"/>
    <x v="12"/>
    <x v="29"/>
    <x v="0"/>
    <n v="319"/>
    <d v="2024-07-31T00:00:00"/>
    <s v="KRL-24-25-85"/>
    <n v="14369"/>
    <n v="14369"/>
    <m/>
    <s v="Q2 2024"/>
    <x v="2"/>
    <x v="2"/>
  </r>
  <r>
    <x v="29"/>
    <x v="12"/>
    <x v="29"/>
    <x v="0"/>
    <n v="319"/>
    <d v="2024-07-31T00:00:00"/>
    <s v="KRL-24-25-86"/>
    <n v="1322"/>
    <n v="1322"/>
    <m/>
    <s v="Q2 2024"/>
    <x v="2"/>
    <x v="2"/>
  </r>
  <r>
    <x v="29"/>
    <x v="12"/>
    <x v="29"/>
    <x v="0"/>
    <n v="319"/>
    <d v="2024-07-31T00:00:00"/>
    <s v="KRL-24-25-87"/>
    <n v="6224.5"/>
    <n v="6224.5"/>
    <m/>
    <s v="Q2 2024"/>
    <x v="2"/>
    <x v="2"/>
  </r>
  <r>
    <x v="29"/>
    <x v="12"/>
    <x v="29"/>
    <x v="0"/>
    <n v="319"/>
    <d v="2024-07-31T00:00:00"/>
    <s v="KRLC-24-25-01"/>
    <n v="4073"/>
    <n v="4073"/>
    <m/>
    <s v="Q2 2024"/>
    <x v="2"/>
    <x v="2"/>
  </r>
  <r>
    <x v="29"/>
    <x v="12"/>
    <x v="29"/>
    <x v="0"/>
    <n v="319"/>
    <d v="2024-07-31T00:00:00"/>
    <s v="KRLP-24-25-07"/>
    <n v="4049"/>
    <n v="4049"/>
    <m/>
    <s v="Q2 2024"/>
    <x v="2"/>
    <x v="2"/>
  </r>
  <r>
    <x v="29"/>
    <x v="12"/>
    <x v="1"/>
    <x v="1"/>
    <n v="319"/>
    <d v="2024-07-27T00:00:00"/>
    <s v="MS-0243-24-25"/>
    <n v="2360"/>
    <n v="2360"/>
    <m/>
    <s v="Q2 2024"/>
    <x v="2"/>
    <x v="2"/>
  </r>
  <r>
    <x v="29"/>
    <x v="12"/>
    <x v="9"/>
    <x v="11"/>
    <n v="319"/>
    <d v="2024-08-01T00:00:00"/>
    <s v="MFMS-0238-24-25"/>
    <n v="58994.8"/>
    <n v="58994.8"/>
    <m/>
    <s v="Q2 2024"/>
    <x v="2"/>
    <x v="2"/>
  </r>
  <r>
    <x v="29"/>
    <x v="12"/>
    <x v="29"/>
    <x v="29"/>
    <n v="319"/>
    <d v="2024-07-19T00:00:00"/>
    <s v="000002510796716'"/>
    <n v="17490"/>
    <n v="17490"/>
    <m/>
    <s v="Q2 2024"/>
    <x v="2"/>
    <x v="2"/>
  </r>
  <r>
    <x v="29"/>
    <x v="12"/>
    <x v="29"/>
    <x v="29"/>
    <n v="319"/>
    <d v="2024-07-19T00:00:00"/>
    <s v="000002511162136'"/>
    <n v="630"/>
    <n v="630"/>
    <m/>
    <s v="Q2 2024"/>
    <x v="2"/>
    <x v="2"/>
  </r>
  <r>
    <x v="29"/>
    <x v="12"/>
    <x v="29"/>
    <x v="29"/>
    <n v="319"/>
    <d v="2024-07-20T00:00:00"/>
    <s v="000002512294454'"/>
    <n v="1460"/>
    <n v="1460"/>
    <m/>
    <s v="Q2 2024"/>
    <x v="2"/>
    <x v="2"/>
  </r>
  <r>
    <x v="29"/>
    <x v="12"/>
    <x v="29"/>
    <x v="29"/>
    <n v="319"/>
    <d v="2024-07-01T00:00:00"/>
    <s v="002425-000282"/>
    <n v="5660"/>
    <n v="5660"/>
    <m/>
    <s v="Q2 2024"/>
    <x v="2"/>
    <x v="2"/>
  </r>
  <r>
    <x v="29"/>
    <x v="12"/>
    <x v="2"/>
    <x v="3"/>
    <n v="319"/>
    <d v="2024-07-31T00:00:00"/>
    <s v="XDBS-04-"/>
    <n v="545"/>
    <n v="545"/>
    <m/>
    <s v="Q2 2024"/>
    <x v="2"/>
    <x v="2"/>
  </r>
  <r>
    <x v="29"/>
    <x v="12"/>
    <x v="11"/>
    <x v="16"/>
    <n v="317"/>
    <d v="2024-07-01T00:00:00"/>
    <s v="WTCB-2024001553"/>
    <n v="17333.75"/>
    <n v="17333.75"/>
    <m/>
    <s v="Q2 2024"/>
    <x v="2"/>
    <x v="2"/>
  </r>
  <r>
    <x v="29"/>
    <x v="12"/>
    <x v="11"/>
    <x v="16"/>
    <n v="318"/>
    <d v="2024-07-01T00:00:00"/>
    <s v="WTCB-2024001554"/>
    <n v="17351.25"/>
    <n v="17351.25"/>
    <m/>
    <s v="Q2 2024"/>
    <x v="2"/>
    <x v="2"/>
  </r>
  <r>
    <x v="29"/>
    <x v="12"/>
    <x v="11"/>
    <x v="16"/>
    <n v="319"/>
    <d v="2024-07-01T00:00:00"/>
    <s v="WTCB-2024001555"/>
    <n v="16248.75"/>
    <n v="16248.75"/>
    <m/>
    <s v="Q2 2024"/>
    <x v="2"/>
    <x v="2"/>
  </r>
  <r>
    <x v="29"/>
    <x v="12"/>
    <x v="11"/>
    <x v="13"/>
    <n v="317"/>
    <d v="2024-08-20T00:00:00"/>
    <s v="WTCB/2024002363"/>
    <n v="17923.27"/>
    <n v="17923.27"/>
    <m/>
    <s v="Q2 2024"/>
    <x v="2"/>
    <x v="2"/>
  </r>
  <r>
    <x v="29"/>
    <x v="12"/>
    <x v="11"/>
    <x v="13"/>
    <n v="318"/>
    <d v="2024-08-20T00:00:00"/>
    <s v="WTCB/2024002364"/>
    <n v="19919.189999999999"/>
    <n v="19919.189999999999"/>
    <m/>
    <s v="Q2 2024"/>
    <x v="2"/>
    <x v="2"/>
  </r>
  <r>
    <x v="29"/>
    <x v="12"/>
    <x v="11"/>
    <x v="13"/>
    <n v="319"/>
    <d v="2024-08-20T00:00:00"/>
    <s v="WTCB/2024002365"/>
    <n v="20370.919999999998"/>
    <n v="20370.919999999998"/>
    <m/>
    <s v="Q2 2024"/>
    <x v="2"/>
    <x v="2"/>
  </r>
  <r>
    <x v="29"/>
    <x v="12"/>
    <x v="11"/>
    <x v="12"/>
    <n v="317"/>
    <d v="2024-08-19T00:00:00"/>
    <s v="WTCB/2024002512"/>
    <n v="106341.57"/>
    <n v="106341.57"/>
    <m/>
    <s v="Q2 2024"/>
    <x v="2"/>
    <x v="2"/>
  </r>
  <r>
    <x v="29"/>
    <x v="12"/>
    <x v="11"/>
    <x v="12"/>
    <n v="318"/>
    <d v="2024-08-19T00:00:00"/>
    <s v="WTCB/2024002513"/>
    <n v="105575.37"/>
    <n v="105575.37"/>
    <m/>
    <s v="Q2 2024"/>
    <x v="2"/>
    <x v="2"/>
  </r>
  <r>
    <x v="29"/>
    <x v="12"/>
    <x v="11"/>
    <x v="12"/>
    <n v="319"/>
    <d v="2024-08-19T00:00:00"/>
    <s v="WTCB/2024002514"/>
    <n v="109961.44"/>
    <n v="109961.44"/>
    <m/>
    <s v="Q2 2024"/>
    <x v="2"/>
    <x v="2"/>
  </r>
  <r>
    <x v="29"/>
    <x v="12"/>
    <x v="29"/>
    <x v="19"/>
    <n v="317"/>
    <d v="2024-07-01T00:00:00"/>
    <s v="PS-Rental-04"/>
    <n v="99842"/>
    <n v="99842"/>
    <m/>
    <s v="Q2 2024"/>
    <x v="2"/>
    <x v="2"/>
  </r>
  <r>
    <x v="29"/>
    <x v="12"/>
    <x v="29"/>
    <x v="19"/>
    <n v="317"/>
    <d v="2024-07-01T00:00:00"/>
    <s v="RS-Rental-04"/>
    <n v="66562"/>
    <n v="66562"/>
    <m/>
    <s v="Q2 2024"/>
    <x v="2"/>
    <x v="2"/>
  </r>
  <r>
    <x v="29"/>
    <x v="12"/>
    <x v="29"/>
    <x v="19"/>
    <n v="318"/>
    <d v="2024-07-04T00:00:00"/>
    <s v="R-18-24-25"/>
    <n v="166572"/>
    <n v="166572"/>
    <m/>
    <s v="Q2 2024"/>
    <x v="2"/>
    <x v="2"/>
  </r>
  <r>
    <x v="29"/>
    <x v="12"/>
    <x v="29"/>
    <x v="4"/>
    <n v="319"/>
    <d v="2024-07-31T00:00:00"/>
    <s v="XDBS-04"/>
    <n v="95660"/>
    <n v="95660"/>
    <m/>
    <s v="Q2 2024"/>
    <x v="2"/>
    <x v="2"/>
  </r>
  <r>
    <x v="29"/>
    <x v="12"/>
    <x v="29"/>
    <x v="4"/>
    <n v="319"/>
    <d v="2024-08-08T00:00:00"/>
    <s v="D-24-25GST-121"/>
    <n v="96310"/>
    <n v="96310"/>
    <m/>
    <s v="Q2 2024"/>
    <x v="2"/>
    <x v="2"/>
  </r>
  <r>
    <x v="29"/>
    <x v="12"/>
    <x v="29"/>
    <x v="9"/>
    <n v="319"/>
    <d v="2024-08-01T00:00:00"/>
    <s v="Vodafone-04"/>
    <n v="11761"/>
    <n v="11761"/>
    <m/>
    <s v="Q2 2024"/>
    <x v="2"/>
    <x v="2"/>
  </r>
  <r>
    <x v="29"/>
    <x v="17"/>
    <x v="8"/>
    <x v="10"/>
    <n v="1100"/>
    <d v="2024-08-01T00:00:00"/>
    <s v="GSF-24-25-110"/>
    <n v="80922.69"/>
    <n v="80922.69"/>
    <m/>
    <s v="Q2 2024"/>
    <x v="2"/>
    <x v="2"/>
  </r>
  <r>
    <x v="29"/>
    <x v="17"/>
    <x v="1"/>
    <x v="1"/>
    <n v="1100"/>
    <d v="2024-07-27T00:00:00"/>
    <s v="MS-0240-24-25"/>
    <n v="4400"/>
    <n v="0"/>
    <m/>
    <s v="Q2 2024"/>
    <x v="2"/>
    <x v="2"/>
  </r>
  <r>
    <x v="29"/>
    <x v="17"/>
    <x v="1"/>
    <x v="1"/>
    <n v="1100"/>
    <d v="2024-07-27T00:00:00"/>
    <s v="MS-0241-24-25"/>
    <n v="6403"/>
    <n v="30383.5"/>
    <m/>
    <s v="Q2 2024"/>
    <x v="2"/>
    <x v="2"/>
  </r>
  <r>
    <x v="29"/>
    <x v="17"/>
    <x v="9"/>
    <x v="11"/>
    <n v="1100"/>
    <d v="2024-08-01T00:00:00"/>
    <s v="MFMS-0237-24-25"/>
    <n v="107652.46"/>
    <n v="107652.46"/>
    <m/>
    <s v="Q2 2024"/>
    <x v="2"/>
    <x v="2"/>
  </r>
  <r>
    <x v="29"/>
    <x v="17"/>
    <x v="2"/>
    <x v="3"/>
    <n v="0"/>
    <d v="2024-07-01T00:00:00"/>
    <s v="XKTPL-03"/>
    <n v="98424"/>
    <n v="98424"/>
    <m/>
    <s v="Q2 2024"/>
    <x v="2"/>
    <x v="2"/>
  </r>
  <r>
    <x v="29"/>
    <x v="17"/>
    <x v="2"/>
    <x v="3"/>
    <n v="1100"/>
    <d v="2024-07-31T00:00:00"/>
    <s v="XKTPL-05"/>
    <n v="425"/>
    <n v="425"/>
    <m/>
    <s v="Q2 2024"/>
    <x v="2"/>
    <x v="2"/>
  </r>
  <r>
    <x v="29"/>
    <x v="17"/>
    <x v="29"/>
    <x v="4"/>
    <n v="1100"/>
    <d v="2024-07-31T00:00:00"/>
    <s v="XKT-05"/>
    <n v="36190"/>
    <n v="36190"/>
    <m/>
    <s v="Q2 2024"/>
    <x v="2"/>
    <x v="2"/>
  </r>
  <r>
    <x v="29"/>
    <x v="17"/>
    <x v="29"/>
    <x v="4"/>
    <n v="1100"/>
    <d v="2024-08-08T00:00:00"/>
    <s v="D-24-25GST-113"/>
    <n v="295"/>
    <n v="295"/>
    <m/>
    <s v="Q2 2024"/>
    <x v="2"/>
    <x v="2"/>
  </r>
  <r>
    <x v="29"/>
    <x v="17"/>
    <x v="4"/>
    <x v="20"/>
    <n v="1100"/>
    <d v="2024-07-27T00:00:00"/>
    <s v="STT-24-25-449"/>
    <n v="2700"/>
    <n v="2700"/>
    <m/>
    <s v="Q2 2024"/>
    <x v="2"/>
    <x v="2"/>
  </r>
  <r>
    <x v="29"/>
    <x v="17"/>
    <x v="4"/>
    <x v="5"/>
    <n v="1100"/>
    <d v="2024-07-27T00:00:00"/>
    <s v="STT-24-25-448"/>
    <n v="14505.6"/>
    <n v="14505.6"/>
    <m/>
    <s v="Q2 2024"/>
    <x v="2"/>
    <x v="2"/>
  </r>
  <r>
    <x v="29"/>
    <x v="17"/>
    <x v="29"/>
    <x v="14"/>
    <n v="1100"/>
    <d v="2024-07-16T00:00:00"/>
    <s v="A 278"/>
    <n v="1600"/>
    <n v="1600"/>
    <m/>
    <s v="Q2 2024"/>
    <x v="2"/>
    <x v="2"/>
  </r>
  <r>
    <x v="29"/>
    <x v="17"/>
    <x v="29"/>
    <x v="7"/>
    <n v="1100"/>
    <d v="2024-07-31T00:00:00"/>
    <n v="1754"/>
    <n v="7035"/>
    <n v="7035"/>
    <m/>
    <s v="Q2 2024"/>
    <x v="2"/>
    <x v="2"/>
  </r>
  <r>
    <x v="30"/>
    <x v="0"/>
    <x v="29"/>
    <x v="0"/>
    <n v="0"/>
    <d v="2024-08-31T00:00:00"/>
    <s v="KRL-24-25-103"/>
    <n v="6745"/>
    <n v="6745"/>
    <m/>
    <s v="Q2 2024"/>
    <x v="2"/>
    <x v="2"/>
  </r>
  <r>
    <x v="30"/>
    <x v="0"/>
    <x v="29"/>
    <x v="0"/>
    <n v="0"/>
    <d v="2024-08-31T00:00:00"/>
    <s v="KRL-24-25-111"/>
    <n v="527"/>
    <n v="527"/>
    <m/>
    <s v="Q2 2024"/>
    <x v="2"/>
    <x v="2"/>
  </r>
  <r>
    <x v="30"/>
    <x v="0"/>
    <x v="1"/>
    <x v="1"/>
    <n v="0"/>
    <d v="2024-09-01T00:00:00"/>
    <s v="MS-0325-24-25"/>
    <n v="19609"/>
    <n v="18507"/>
    <m/>
    <s v="Q2 2024"/>
    <x v="2"/>
    <x v="2"/>
  </r>
  <r>
    <x v="30"/>
    <x v="0"/>
    <x v="1"/>
    <x v="1"/>
    <n v="0"/>
    <d v="2024-09-01T00:00:00"/>
    <s v="MS-0352-24-25"/>
    <n v="3540"/>
    <n v="3540"/>
    <m/>
    <s v="Q2 2024"/>
    <x v="2"/>
    <x v="2"/>
  </r>
  <r>
    <x v="30"/>
    <x v="0"/>
    <x v="1"/>
    <x v="2"/>
    <n v="0"/>
    <d v="2024-09-01T00:00:00"/>
    <s v="MS-0326-24-25"/>
    <n v="2842.9"/>
    <n v="19609"/>
    <m/>
    <s v="Q2 2024"/>
    <x v="2"/>
    <x v="2"/>
  </r>
  <r>
    <x v="30"/>
    <x v="0"/>
    <x v="29"/>
    <x v="8"/>
    <n v="0"/>
    <d v="2024-09-04T00:00:00"/>
    <s v="000002568339641'"/>
    <n v="90340"/>
    <n v="90340"/>
    <m/>
    <s v="Q2 2024"/>
    <x v="2"/>
    <x v="2"/>
  </r>
  <r>
    <x v="30"/>
    <x v="0"/>
    <x v="2"/>
    <x v="3"/>
    <n v="0"/>
    <d v="2024-08-31T00:00:00"/>
    <s v="AF-05"/>
    <n v="1110"/>
    <n v="1110"/>
    <m/>
    <s v="Q2 2024"/>
    <x v="2"/>
    <x v="2"/>
  </r>
  <r>
    <x v="30"/>
    <x v="0"/>
    <x v="29"/>
    <x v="4"/>
    <n v="0"/>
    <d v="2024-09-01T00:00:00"/>
    <s v="AFC-05"/>
    <n v="4250"/>
    <n v="4250"/>
    <m/>
    <s v="Q2 2024"/>
    <x v="2"/>
    <x v="2"/>
  </r>
  <r>
    <x v="30"/>
    <x v="0"/>
    <x v="29"/>
    <x v="4"/>
    <n v="0"/>
    <d v="2024-09-09T00:00:00"/>
    <s v="D-24-25-GST-149"/>
    <n v="4025"/>
    <n v="4025"/>
    <m/>
    <s v="Q2 2024"/>
    <x v="2"/>
    <x v="2"/>
  </r>
  <r>
    <x v="30"/>
    <x v="0"/>
    <x v="4"/>
    <x v="20"/>
    <n v="0"/>
    <d v="2024-08-14T00:00:00"/>
    <s v="STT-24-25-539"/>
    <n v="2700"/>
    <n v="2700"/>
    <m/>
    <s v="Q2 2024"/>
    <x v="2"/>
    <x v="2"/>
  </r>
  <r>
    <x v="30"/>
    <x v="0"/>
    <x v="4"/>
    <x v="5"/>
    <n v="0"/>
    <d v="2024-08-14T00:00:00"/>
    <s v="STT-24-25-538"/>
    <n v="1798.48"/>
    <n v="1668.48"/>
    <m/>
    <s v="Q2 2024"/>
    <x v="2"/>
    <x v="2"/>
  </r>
  <r>
    <x v="30"/>
    <x v="0"/>
    <x v="29"/>
    <x v="7"/>
    <n v="0"/>
    <d v="2024-08-31T00:00:00"/>
    <n v="1771"/>
    <n v="1435"/>
    <n v="1435"/>
    <m/>
    <s v="Q2 2024"/>
    <x v="2"/>
    <x v="2"/>
  </r>
  <r>
    <x v="30"/>
    <x v="1"/>
    <x v="7"/>
    <x v="9"/>
    <n v="102"/>
    <d v="2024-09-09T00:00:00"/>
    <s v="BM2527I009723872"/>
    <n v="823.64"/>
    <n v="823.64"/>
    <m/>
    <s v="Q2 2024"/>
    <x v="2"/>
    <x v="2"/>
  </r>
  <r>
    <x v="30"/>
    <x v="1"/>
    <x v="29"/>
    <x v="19"/>
    <n v="102"/>
    <d v="2024-08-01T00:00:00"/>
    <n v="20240801001"/>
    <n v="216696.48"/>
    <n v="216696.48"/>
    <m/>
    <s v="Q2 2024"/>
    <x v="2"/>
    <x v="2"/>
  </r>
  <r>
    <x v="30"/>
    <x v="1"/>
    <x v="8"/>
    <x v="10"/>
    <n v="102"/>
    <d v="2024-09-01T00:00:00"/>
    <s v="GSF-24-25-133"/>
    <n v="39725.69"/>
    <n v="39725.69"/>
    <m/>
    <s v="Q2 2024"/>
    <x v="2"/>
    <x v="2"/>
  </r>
  <r>
    <x v="30"/>
    <x v="1"/>
    <x v="29"/>
    <x v="0"/>
    <n v="102"/>
    <d v="2024-08-31T00:00:00"/>
    <s v="KRL-24-25-99"/>
    <n v="6745"/>
    <n v="6745"/>
    <m/>
    <s v="Q2 2024"/>
    <x v="2"/>
    <x v="2"/>
  </r>
  <r>
    <x v="30"/>
    <x v="1"/>
    <x v="1"/>
    <x v="1"/>
    <n v="102"/>
    <d v="2024-09-01T00:00:00"/>
    <s v="MS-0322-24-25"/>
    <n v="600"/>
    <n v="600"/>
    <m/>
    <s v="Q2 2024"/>
    <x v="2"/>
    <x v="2"/>
  </r>
  <r>
    <x v="30"/>
    <x v="1"/>
    <x v="9"/>
    <x v="11"/>
    <n v="102"/>
    <d v="2024-09-01T00:00:00"/>
    <s v="MFMS-0318-24-25"/>
    <n v="57460.090000000004"/>
    <n v="57460.090000000004"/>
    <m/>
    <s v="Q2 2024"/>
    <x v="2"/>
    <x v="2"/>
  </r>
  <r>
    <x v="30"/>
    <x v="1"/>
    <x v="11"/>
    <x v="16"/>
    <n v="102"/>
    <d v="2024-08-01T00:00:00"/>
    <s v="WTCB-2024002140"/>
    <n v="19110"/>
    <n v="19110"/>
    <m/>
    <s v="Q2 2024"/>
    <x v="2"/>
    <x v="2"/>
  </r>
  <r>
    <x v="30"/>
    <x v="1"/>
    <x v="11"/>
    <x v="12"/>
    <n v="102"/>
    <d v="2024-09-15T00:00:00"/>
    <s v="WTCB-2024002943"/>
    <n v="47745"/>
    <n v="47745"/>
    <m/>
    <s v="Q2 2024"/>
    <x v="2"/>
    <x v="2"/>
  </r>
  <r>
    <x v="30"/>
    <x v="1"/>
    <x v="11"/>
    <x v="13"/>
    <n v="102"/>
    <d v="2024-09-16T00:00:00"/>
    <s v="WTCB-2024002798"/>
    <n v="4045.6"/>
    <n v="4045.6"/>
    <m/>
    <s v="Q2 2024"/>
    <x v="2"/>
    <x v="2"/>
  </r>
  <r>
    <x v="30"/>
    <x v="1"/>
    <x v="29"/>
    <x v="4"/>
    <n v="102"/>
    <d v="2024-09-01T00:00:00"/>
    <s v="IS-05"/>
    <n v="3190"/>
    <n v="3190"/>
    <m/>
    <s v="Q2 2024"/>
    <x v="2"/>
    <x v="2"/>
  </r>
  <r>
    <x v="30"/>
    <x v="1"/>
    <x v="29"/>
    <x v="4"/>
    <n v="102"/>
    <d v="2024-09-09T00:00:00"/>
    <s v="D-24-25-GST-150"/>
    <n v="8990"/>
    <n v="8990"/>
    <m/>
    <s v="Q2 2024"/>
    <x v="2"/>
    <x v="2"/>
  </r>
  <r>
    <x v="30"/>
    <x v="1"/>
    <x v="29"/>
    <x v="7"/>
    <n v="102"/>
    <d v="2024-08-31T00:00:00"/>
    <n v="1770"/>
    <n v="980"/>
    <n v="980"/>
    <m/>
    <s v="Q2 2024"/>
    <x v="2"/>
    <x v="2"/>
  </r>
  <r>
    <x v="30"/>
    <x v="2"/>
    <x v="8"/>
    <x v="10"/>
    <n v="0"/>
    <d v="2024-09-01T00:00:00"/>
    <s v="GSF-24-25-130"/>
    <n v="39561.050000000003"/>
    <n v="39561.050000000003"/>
    <m/>
    <s v="Q2 2024"/>
    <x v="2"/>
    <x v="2"/>
  </r>
  <r>
    <x v="30"/>
    <x v="2"/>
    <x v="29"/>
    <x v="1"/>
    <n v="0"/>
    <d v="2024-08-08T00:00:00"/>
    <s v="IS-24-25-118"/>
    <n v="350"/>
    <n v="350"/>
    <m/>
    <s v="Q2 2024"/>
    <x v="2"/>
    <x v="2"/>
  </r>
  <r>
    <x v="30"/>
    <x v="2"/>
    <x v="1"/>
    <x v="1"/>
    <n v="0"/>
    <d v="2024-09-01T00:00:00"/>
    <s v="MS-0323-24-25"/>
    <n v="8310"/>
    <n v="8310"/>
    <m/>
    <s v="Q2 2024"/>
    <x v="2"/>
    <x v="2"/>
  </r>
  <r>
    <x v="30"/>
    <x v="2"/>
    <x v="1"/>
    <x v="2"/>
    <n v="0"/>
    <d v="2024-09-01T00:00:00"/>
    <s v="MS-0324-24-25"/>
    <n v="6950"/>
    <n v="6950"/>
    <m/>
    <s v="Q2 2024"/>
    <x v="2"/>
    <x v="2"/>
  </r>
  <r>
    <x v="30"/>
    <x v="2"/>
    <x v="29"/>
    <x v="7"/>
    <n v="0"/>
    <d v="2024-08-31T00:00:00"/>
    <n v="1774"/>
    <n v="6225"/>
    <n v="6225"/>
    <m/>
    <s v="Q2 2024"/>
    <x v="2"/>
    <x v="2"/>
  </r>
  <r>
    <x v="30"/>
    <x v="3"/>
    <x v="8"/>
    <x v="10"/>
    <n v="0"/>
    <d v="2024-09-01T00:00:00"/>
    <s v="GSF-24-25-131"/>
    <n v="18613.36"/>
    <n v="18613.36"/>
    <m/>
    <s v="Q2 2024"/>
    <x v="2"/>
    <x v="2"/>
  </r>
  <r>
    <x v="30"/>
    <x v="3"/>
    <x v="1"/>
    <x v="2"/>
    <n v="0"/>
    <d v="2024-09-01T00:00:00"/>
    <s v="MS-0321-24-25"/>
    <n v="4353"/>
    <n v="4353"/>
    <m/>
    <s v="Q2 2024"/>
    <x v="2"/>
    <x v="2"/>
  </r>
  <r>
    <x v="30"/>
    <x v="3"/>
    <x v="29"/>
    <x v="11"/>
    <n v="0"/>
    <d v="2024-09-01T00:00:00"/>
    <s v="3108 2024-KINGS-HK"/>
    <n v="46184.959999999999"/>
    <n v="46184.959999999999"/>
    <m/>
    <s v="Q2 2024"/>
    <x v="2"/>
    <x v="2"/>
  </r>
  <r>
    <x v="30"/>
    <x v="4"/>
    <x v="1"/>
    <x v="1"/>
    <n v="0"/>
    <d v="2024-09-01T00:00:00"/>
    <s v="MS-0318-24-25"/>
    <n v="60"/>
    <n v="60"/>
    <m/>
    <s v="Q2 2024"/>
    <x v="2"/>
    <x v="2"/>
  </r>
  <r>
    <x v="30"/>
    <x v="4"/>
    <x v="29"/>
    <x v="4"/>
    <n v="0"/>
    <d v="2024-09-01T00:00:00"/>
    <s v="KDM-05"/>
    <n v="2180"/>
    <n v="2180"/>
    <m/>
    <s v="Q2 2024"/>
    <x v="2"/>
    <x v="2"/>
  </r>
  <r>
    <x v="30"/>
    <x v="4"/>
    <x v="29"/>
    <x v="4"/>
    <n v="0"/>
    <d v="2024-09-09T00:00:00"/>
    <s v="D-24-25GST-159"/>
    <n v="16295"/>
    <n v="16295"/>
    <m/>
    <s v="Q2 2024"/>
    <x v="2"/>
    <x v="2"/>
  </r>
  <r>
    <x v="30"/>
    <x v="5"/>
    <x v="29"/>
    <x v="0"/>
    <n v="0"/>
    <d v="2024-08-31T00:00:00"/>
    <s v="KRL-24-25-109"/>
    <n v="95"/>
    <n v="95"/>
    <m/>
    <s v="Q2 2024"/>
    <x v="2"/>
    <x v="2"/>
  </r>
  <r>
    <x v="30"/>
    <x v="5"/>
    <x v="29"/>
    <x v="0"/>
    <n v="0"/>
    <d v="2024-08-31T00:00:00"/>
    <s v="KRL-24-25-116"/>
    <n v="105"/>
    <n v="105"/>
    <m/>
    <s v="Q2 2024"/>
    <x v="2"/>
    <x v="2"/>
  </r>
  <r>
    <x v="30"/>
    <x v="5"/>
    <x v="1"/>
    <x v="1"/>
    <n v="0"/>
    <d v="2024-09-01T00:00:00"/>
    <s v="MS-0320-24-25"/>
    <n v="744"/>
    <n v="744"/>
    <m/>
    <s v="Q2 2024"/>
    <x v="2"/>
    <x v="2"/>
  </r>
  <r>
    <x v="30"/>
    <x v="5"/>
    <x v="29"/>
    <x v="29"/>
    <n v="0"/>
    <d v="2024-08-11T00:00:00"/>
    <s v="Office Cab Innova -17"/>
    <n v="6000"/>
    <n v="6000"/>
    <m/>
    <s v="Q2 2024"/>
    <x v="2"/>
    <x v="2"/>
  </r>
  <r>
    <x v="30"/>
    <x v="5"/>
    <x v="29"/>
    <x v="29"/>
    <n v="0"/>
    <d v="2024-08-13T00:00:00"/>
    <s v="002425-000371"/>
    <n v="31540"/>
    <n v="31540"/>
    <m/>
    <s v="Q2 2024"/>
    <x v="2"/>
    <x v="2"/>
  </r>
  <r>
    <x v="30"/>
    <x v="5"/>
    <x v="2"/>
    <x v="3"/>
    <n v="0"/>
    <d v="2024-08-31T00:00:00"/>
    <s v="KFTPL-03"/>
    <n v="250"/>
    <n v="250"/>
    <m/>
    <s v="Q2 2024"/>
    <x v="2"/>
    <x v="2"/>
  </r>
  <r>
    <x v="30"/>
    <x v="5"/>
    <x v="29"/>
    <x v="1"/>
    <n v="0"/>
    <d v="2024-08-09T00:00:00"/>
    <s v="PSPLJ-2460-24-25"/>
    <n v="560"/>
    <n v="560"/>
    <m/>
    <s v="Q2 2024"/>
    <x v="2"/>
    <x v="2"/>
  </r>
  <r>
    <x v="30"/>
    <x v="5"/>
    <x v="29"/>
    <x v="1"/>
    <n v="0"/>
    <d v="2024-08-10T00:00:00"/>
    <s v="PSPLJ-2478-24-25"/>
    <n v="40"/>
    <n v="40"/>
    <m/>
    <s v="Q2 2024"/>
    <x v="2"/>
    <x v="2"/>
  </r>
  <r>
    <x v="30"/>
    <x v="5"/>
    <x v="29"/>
    <x v="1"/>
    <n v="0"/>
    <d v="2024-08-16T00:00:00"/>
    <s v="PSPLJ-2575-24-25"/>
    <n v="20"/>
    <n v="20"/>
    <m/>
    <s v="Q2 2024"/>
    <x v="2"/>
    <x v="2"/>
  </r>
  <r>
    <x v="30"/>
    <x v="5"/>
    <x v="29"/>
    <x v="4"/>
    <n v="0"/>
    <d v="2024-09-01T00:00:00"/>
    <s v="KF-05"/>
    <n v="1005"/>
    <n v="1005"/>
    <m/>
    <s v="Q2 2024"/>
    <x v="2"/>
    <x v="2"/>
  </r>
  <r>
    <x v="30"/>
    <x v="5"/>
    <x v="29"/>
    <x v="4"/>
    <n v="0"/>
    <d v="2024-09-09T00:00:00"/>
    <s v="D-24-25GST-143"/>
    <n v="3535"/>
    <n v="3535"/>
    <m/>
    <s v="Q2 2024"/>
    <x v="2"/>
    <x v="2"/>
  </r>
  <r>
    <x v="30"/>
    <x v="6"/>
    <x v="29"/>
    <x v="14"/>
    <n v="2"/>
    <d v="2024-08-24T00:00:00"/>
    <s v="EIPL24-25-178624"/>
    <n v="2168"/>
    <n v="2168"/>
    <m/>
    <s v="Q2 2024"/>
    <x v="2"/>
    <x v="2"/>
  </r>
  <r>
    <x v="30"/>
    <x v="6"/>
    <x v="8"/>
    <x v="10"/>
    <n v="2"/>
    <d v="2024-09-01T00:00:00"/>
    <s v="GSF-24-25-137"/>
    <n v="81658.350000000006"/>
    <n v="81658.350000000006"/>
    <m/>
    <s v="Q2 2024"/>
    <x v="2"/>
    <x v="2"/>
  </r>
  <r>
    <x v="30"/>
    <x v="6"/>
    <x v="29"/>
    <x v="1"/>
    <n v="2"/>
    <d v="2024-08-08T00:00:00"/>
    <s v="IS-24-25-117"/>
    <n v="1500"/>
    <n v="1500"/>
    <m/>
    <s v="Q2 2024"/>
    <x v="2"/>
    <x v="2"/>
  </r>
  <r>
    <x v="30"/>
    <x v="6"/>
    <x v="29"/>
    <x v="0"/>
    <n v="2"/>
    <d v="2024-08-31T00:00:00"/>
    <s v="KRL-24-25-110"/>
    <n v="380"/>
    <n v="380"/>
    <m/>
    <s v="Q2 2024"/>
    <x v="2"/>
    <x v="2"/>
  </r>
  <r>
    <x v="30"/>
    <x v="6"/>
    <x v="29"/>
    <x v="0"/>
    <n v="2"/>
    <d v="2024-08-31T00:00:00"/>
    <s v="KRL-24-25-112"/>
    <n v="663"/>
    <n v="663"/>
    <m/>
    <s v="Q2 2024"/>
    <x v="2"/>
    <x v="2"/>
  </r>
  <r>
    <x v="30"/>
    <x v="6"/>
    <x v="1"/>
    <x v="2"/>
    <n v="2"/>
    <d v="2024-09-01T00:00:00"/>
    <s v="MS-0316-24-25"/>
    <n v="72622"/>
    <n v="75869"/>
    <m/>
    <s v="Q2 2024"/>
    <x v="2"/>
    <x v="2"/>
  </r>
  <r>
    <x v="30"/>
    <x v="6"/>
    <x v="9"/>
    <x v="11"/>
    <n v="2"/>
    <d v="2024-09-01T00:00:00"/>
    <s v="MFMS-0315-24-25"/>
    <n v="265732.51"/>
    <n v="265732.51"/>
    <m/>
    <s v="Q2 2024"/>
    <x v="2"/>
    <x v="2"/>
  </r>
  <r>
    <x v="30"/>
    <x v="6"/>
    <x v="29"/>
    <x v="29"/>
    <n v="2"/>
    <d v="2024-08-31T00:00:00"/>
    <s v="KST-Rental-24-25-05"/>
    <n v="10000"/>
    <n v="10000"/>
    <m/>
    <s v="Q2 2024"/>
    <x v="2"/>
    <x v="2"/>
  </r>
  <r>
    <x v="30"/>
    <x v="6"/>
    <x v="29"/>
    <x v="12"/>
    <n v="2"/>
    <d v="2024-09-03T00:00:00"/>
    <s v="202408251931995'"/>
    <n v="227860"/>
    <n v="227860"/>
    <m/>
    <s v="Q2 2024"/>
    <x v="2"/>
    <x v="2"/>
  </r>
  <r>
    <x v="30"/>
    <x v="6"/>
    <x v="29"/>
    <x v="10"/>
    <n v="2"/>
    <d v="2024-09-02T00:00:00"/>
    <s v="OOPL-2024-25-414"/>
    <n v="188539.75"/>
    <n v="188539.75"/>
    <m/>
    <s v="Q2 2024"/>
    <x v="2"/>
    <x v="2"/>
  </r>
  <r>
    <x v="30"/>
    <x v="6"/>
    <x v="2"/>
    <x v="3"/>
    <n v="0"/>
    <d v="2024-08-31T00:00:00"/>
    <s v="KOS-05"/>
    <n v="6485"/>
    <n v="6485"/>
    <m/>
    <s v="Q2 2024"/>
    <x v="2"/>
    <x v="2"/>
  </r>
  <r>
    <x v="30"/>
    <x v="6"/>
    <x v="23"/>
    <x v="16"/>
    <n v="2"/>
    <d v="2024-08-01T00:00:00"/>
    <s v="CAM-24-25-1313"/>
    <n v="194247.9"/>
    <n v="194247.9"/>
    <m/>
    <s v="Q2 2024"/>
    <x v="2"/>
    <x v="2"/>
  </r>
  <r>
    <x v="30"/>
    <x v="6"/>
    <x v="23"/>
    <x v="12"/>
    <n v="2"/>
    <d v="2024-09-11T00:00:00"/>
    <s v="EC-24-25-173"/>
    <n v="823621.68"/>
    <n v="823621.68"/>
    <m/>
    <s v="Q2 2024"/>
    <x v="2"/>
    <x v="2"/>
  </r>
  <r>
    <x v="30"/>
    <x v="6"/>
    <x v="29"/>
    <x v="4"/>
    <n v="2"/>
    <d v="2024-09-01T00:00:00"/>
    <s v="KOS-05-"/>
    <n v="6060"/>
    <n v="6060"/>
    <m/>
    <s v="Q2 2024"/>
    <x v="2"/>
    <x v="2"/>
  </r>
  <r>
    <x v="30"/>
    <x v="6"/>
    <x v="29"/>
    <x v="4"/>
    <n v="2"/>
    <d v="2024-09-09T00:00:00"/>
    <s v="D-24-25GST-151"/>
    <n v="5905"/>
    <n v="5905"/>
    <m/>
    <s v="Q2 2024"/>
    <x v="2"/>
    <x v="2"/>
  </r>
  <r>
    <x v="30"/>
    <x v="6"/>
    <x v="29"/>
    <x v="14"/>
    <n v="2"/>
    <d v="2024-08-07T00:00:00"/>
    <s v="SSSFS-045-24-25"/>
    <n v="12800"/>
    <n v="12800"/>
    <m/>
    <s v="Q2 2024"/>
    <x v="2"/>
    <x v="2"/>
  </r>
  <r>
    <x v="30"/>
    <x v="6"/>
    <x v="27"/>
    <x v="29"/>
    <n v="2"/>
    <d v="2024-08-01T00:00:00"/>
    <s v="24-25-010"/>
    <n v="15000"/>
    <n v="15000"/>
    <m/>
    <s v="Q2 2024"/>
    <x v="2"/>
    <x v="2"/>
  </r>
  <r>
    <x v="30"/>
    <x v="6"/>
    <x v="4"/>
    <x v="5"/>
    <n v="2"/>
    <d v="2024-08-12T00:00:00"/>
    <s v="STT-24-25-526"/>
    <n v="13566"/>
    <n v="13420"/>
    <m/>
    <s v="Q2 2024"/>
    <x v="2"/>
    <x v="2"/>
  </r>
  <r>
    <x v="30"/>
    <x v="6"/>
    <x v="29"/>
    <x v="7"/>
    <n v="2"/>
    <d v="2024-08-31T00:00:00"/>
    <n v="1775"/>
    <n v="19110"/>
    <n v="19110"/>
    <m/>
    <s v="Q2 2024"/>
    <x v="2"/>
    <x v="2"/>
  </r>
  <r>
    <x v="30"/>
    <x v="6"/>
    <x v="29"/>
    <x v="5"/>
    <n v="2"/>
    <d v="2024-08-31T00:00:00"/>
    <s v="VB-1172-24-25"/>
    <n v="30400"/>
    <n v="14500"/>
    <m/>
    <s v="Q2 2024"/>
    <x v="2"/>
    <x v="2"/>
  </r>
  <r>
    <x v="30"/>
    <x v="7"/>
    <x v="29"/>
    <x v="0"/>
    <n v="0"/>
    <d v="2024-08-31T00:00:00"/>
    <s v="KRL-24-25-100"/>
    <n v="95"/>
    <n v="95"/>
    <m/>
    <s v="Q2 2024"/>
    <x v="2"/>
    <x v="2"/>
  </r>
  <r>
    <x v="30"/>
    <x v="7"/>
    <x v="29"/>
    <x v="0"/>
    <n v="0"/>
    <d v="2024-08-31T00:00:00"/>
    <s v="KRL-24-25-114"/>
    <n v="316.5"/>
    <n v="316.5"/>
    <m/>
    <s v="Q2 2024"/>
    <x v="2"/>
    <x v="2"/>
  </r>
  <r>
    <x v="30"/>
    <x v="7"/>
    <x v="29"/>
    <x v="4"/>
    <n v="0"/>
    <d v="2024-09-01T00:00:00"/>
    <s v="KR-05"/>
    <n v="9095"/>
    <n v="9095"/>
    <m/>
    <s v="Q2 2024"/>
    <x v="2"/>
    <x v="2"/>
  </r>
  <r>
    <x v="30"/>
    <x v="7"/>
    <x v="29"/>
    <x v="4"/>
    <n v="0"/>
    <d v="2024-09-09T00:00:00"/>
    <s v="D-24-25GST-152"/>
    <n v="38990"/>
    <n v="38990"/>
    <m/>
    <s v="Q2 2024"/>
    <x v="2"/>
    <x v="2"/>
  </r>
  <r>
    <x v="30"/>
    <x v="8"/>
    <x v="14"/>
    <x v="14"/>
    <n v="0"/>
    <d v="2024-08-21T00:00:00"/>
    <s v="24-25-7491"/>
    <n v="10759.36"/>
    <n v="10759.36"/>
    <m/>
    <s v="Q2 2024"/>
    <x v="2"/>
    <x v="2"/>
  </r>
  <r>
    <x v="30"/>
    <x v="8"/>
    <x v="8"/>
    <x v="10"/>
    <n v="0"/>
    <d v="2024-09-01T00:00:00"/>
    <s v="GSF-24-25-132"/>
    <n v="47082.29"/>
    <n v="47082.29"/>
    <m/>
    <s v="Q2 2024"/>
    <x v="2"/>
    <x v="2"/>
  </r>
  <r>
    <x v="30"/>
    <x v="8"/>
    <x v="29"/>
    <x v="29"/>
    <n v="0"/>
    <d v="2024-08-14T00:00:00"/>
    <s v="KFT-ICE-24-361"/>
    <n v="4811.3999999999996"/>
    <n v="4811.3999999999996"/>
    <m/>
    <s v="Q2 2024"/>
    <x v="2"/>
    <x v="2"/>
  </r>
  <r>
    <x v="30"/>
    <x v="8"/>
    <x v="29"/>
    <x v="29"/>
    <n v="0"/>
    <d v="2024-08-14T00:00:00"/>
    <s v="KFT-ICE-24-362"/>
    <n v="6561"/>
    <n v="6561"/>
    <m/>
    <s v="Q2 2024"/>
    <x v="2"/>
    <x v="2"/>
  </r>
  <r>
    <x v="30"/>
    <x v="8"/>
    <x v="29"/>
    <x v="29"/>
    <n v="0"/>
    <d v="2024-08-14T00:00:00"/>
    <s v="KFT-ICE-24-363"/>
    <n v="899.1"/>
    <n v="899.1"/>
    <m/>
    <s v="Q2 2024"/>
    <x v="2"/>
    <x v="2"/>
  </r>
  <r>
    <x v="30"/>
    <x v="8"/>
    <x v="29"/>
    <x v="29"/>
    <n v="0"/>
    <d v="2024-08-31T00:00:00"/>
    <s v="KFT-ICE-24-395"/>
    <n v="6318"/>
    <n v="6318"/>
    <m/>
    <s v="Q2 2024"/>
    <x v="2"/>
    <x v="2"/>
  </r>
  <r>
    <x v="30"/>
    <x v="8"/>
    <x v="29"/>
    <x v="29"/>
    <n v="0"/>
    <d v="2024-08-31T00:00:00"/>
    <s v="KFT-ICE-24-396"/>
    <n v="3778.65"/>
    <n v="3778.65"/>
    <m/>
    <s v="Q2 2024"/>
    <x v="2"/>
    <x v="2"/>
  </r>
  <r>
    <x v="30"/>
    <x v="8"/>
    <x v="1"/>
    <x v="1"/>
    <n v="0"/>
    <d v="2024-09-01T00:00:00"/>
    <s v="MS-0319-24-25"/>
    <n v="2542"/>
    <n v="2542"/>
    <m/>
    <s v="Q2 2024"/>
    <x v="2"/>
    <x v="2"/>
  </r>
  <r>
    <x v="30"/>
    <x v="8"/>
    <x v="2"/>
    <x v="3"/>
    <n v="0"/>
    <d v="2024-08-31T00:00:00"/>
    <s v="KRLLP-04-"/>
    <n v="630"/>
    <n v="630"/>
    <m/>
    <s v="Q2 2024"/>
    <x v="2"/>
    <x v="2"/>
  </r>
  <r>
    <x v="30"/>
    <x v="8"/>
    <x v="29"/>
    <x v="1"/>
    <n v="0"/>
    <d v="2024-08-16T00:00:00"/>
    <s v="PSPLJ-2574-24-25"/>
    <n v="20"/>
    <n v="20"/>
    <m/>
    <s v="Q2 2024"/>
    <x v="2"/>
    <x v="2"/>
  </r>
  <r>
    <x v="30"/>
    <x v="8"/>
    <x v="29"/>
    <x v="4"/>
    <n v="0"/>
    <d v="2024-09-01T00:00:00"/>
    <s v="KRLLP-05"/>
    <n v="7335"/>
    <n v="7335"/>
    <m/>
    <s v="Q2 2024"/>
    <x v="2"/>
    <x v="2"/>
  </r>
  <r>
    <x v="30"/>
    <x v="8"/>
    <x v="29"/>
    <x v="4"/>
    <n v="0"/>
    <d v="2024-09-09T00:00:00"/>
    <s v="D-24-25GST-145"/>
    <n v="8360"/>
    <n v="8360"/>
    <m/>
    <s v="Q2 2024"/>
    <x v="2"/>
    <x v="2"/>
  </r>
  <r>
    <x v="30"/>
    <x v="18"/>
    <x v="29"/>
    <x v="0"/>
    <n v="0"/>
    <d v="2024-08-31T00:00:00"/>
    <s v="KRL-24-25-115"/>
    <n v="633"/>
    <n v="633"/>
    <m/>
    <s v="Q2 2024"/>
    <x v="2"/>
    <x v="2"/>
  </r>
  <r>
    <x v="30"/>
    <x v="18"/>
    <x v="29"/>
    <x v="0"/>
    <n v="0"/>
    <d v="2024-08-31T00:00:00"/>
    <s v="KRL-24-25-98"/>
    <n v="4488"/>
    <n v="4488"/>
    <m/>
    <s v="Q2 2024"/>
    <x v="2"/>
    <x v="2"/>
  </r>
  <r>
    <x v="30"/>
    <x v="18"/>
    <x v="29"/>
    <x v="29"/>
    <n v="0"/>
    <d v="2024-08-08T00:00:00"/>
    <s v="Office Cab Innova -16"/>
    <n v="5250"/>
    <n v="5250"/>
    <m/>
    <s v="Q2 2024"/>
    <x v="2"/>
    <x v="2"/>
  </r>
  <r>
    <x v="30"/>
    <x v="18"/>
    <x v="29"/>
    <x v="29"/>
    <n v="0"/>
    <d v="2024-08-19T00:00:00"/>
    <s v="Office Cab Innova -18"/>
    <n v="3900"/>
    <n v="3900"/>
    <m/>
    <s v="Q2 2024"/>
    <x v="2"/>
    <x v="2"/>
  </r>
  <r>
    <x v="30"/>
    <x v="18"/>
    <x v="29"/>
    <x v="29"/>
    <n v="0"/>
    <d v="2024-08-27T00:00:00"/>
    <s v="Office Cab Innova -19"/>
    <n v="4750"/>
    <n v="4750"/>
    <m/>
    <s v="Q2 2024"/>
    <x v="2"/>
    <x v="2"/>
  </r>
  <r>
    <x v="30"/>
    <x v="18"/>
    <x v="29"/>
    <x v="29"/>
    <n v="0"/>
    <d v="2024-08-28T00:00:00"/>
    <s v="002425-000376"/>
    <n v="12758"/>
    <n v="12758"/>
    <m/>
    <s v="Q2 2024"/>
    <x v="2"/>
    <x v="2"/>
  </r>
  <r>
    <x v="30"/>
    <x v="18"/>
    <x v="2"/>
    <x v="3"/>
    <n v="0"/>
    <d v="2024-08-31T00:00:00"/>
    <s v="KCAPL-03"/>
    <n v="1130"/>
    <n v="1130"/>
    <m/>
    <s v="Q2 2024"/>
    <x v="2"/>
    <x v="2"/>
  </r>
  <r>
    <x v="30"/>
    <x v="18"/>
    <x v="29"/>
    <x v="4"/>
    <n v="0"/>
    <d v="2024-09-01T00:00:00"/>
    <s v="KCA-01"/>
    <n v="1010"/>
    <n v="1010"/>
    <m/>
    <s v="Q2 2024"/>
    <x v="2"/>
    <x v="2"/>
  </r>
  <r>
    <x v="30"/>
    <x v="18"/>
    <x v="29"/>
    <x v="4"/>
    <n v="0"/>
    <d v="2024-09-09T00:00:00"/>
    <s v="D-24-25GST-155"/>
    <n v="4250"/>
    <n v="4250"/>
    <m/>
    <s v="Q2 2024"/>
    <x v="2"/>
    <x v="2"/>
  </r>
  <r>
    <x v="30"/>
    <x v="18"/>
    <x v="29"/>
    <x v="29"/>
    <n v="0"/>
    <d v="2024-08-21T00:00:00"/>
    <s v="584-SST-0724"/>
    <n v="14670"/>
    <n v="14670"/>
    <m/>
    <s v="Q2 2024"/>
    <x v="2"/>
    <x v="2"/>
  </r>
  <r>
    <x v="30"/>
    <x v="19"/>
    <x v="29"/>
    <x v="12"/>
    <n v="401"/>
    <d v="2024-09-05T00:00:00"/>
    <s v="000002568479076'"/>
    <n v="74070"/>
    <n v="74070"/>
    <m/>
    <s v="Q2 2024"/>
    <x v="2"/>
    <x v="2"/>
  </r>
  <r>
    <x v="30"/>
    <x v="19"/>
    <x v="29"/>
    <x v="12"/>
    <n v="402"/>
    <d v="2024-09-05T00:00:00"/>
    <s v="000002568479075'"/>
    <n v="48610"/>
    <n v="48610"/>
    <m/>
    <s v="Q2 2024"/>
    <x v="2"/>
    <x v="2"/>
  </r>
  <r>
    <x v="30"/>
    <x v="19"/>
    <x v="29"/>
    <x v="12"/>
    <n v="501"/>
    <d v="2024-09-05T00:00:00"/>
    <s v="000002568479077'"/>
    <n v="75520"/>
    <n v="75520"/>
    <m/>
    <s v="Q2 2024"/>
    <x v="2"/>
    <x v="2"/>
  </r>
  <r>
    <x v="30"/>
    <x v="19"/>
    <x v="29"/>
    <x v="12"/>
    <n v="502"/>
    <d v="2024-09-05T00:00:00"/>
    <s v="000002568479078'"/>
    <n v="48610"/>
    <n v="48610"/>
    <m/>
    <s v="Q2 2024"/>
    <x v="2"/>
    <x v="2"/>
  </r>
  <r>
    <x v="30"/>
    <x v="19"/>
    <x v="29"/>
    <x v="12"/>
    <n v="1101"/>
    <d v="2024-09-05T00:00:00"/>
    <s v="000002568479084'"/>
    <n v="182060"/>
    <n v="182060"/>
    <m/>
    <s v="Q2 2024"/>
    <x v="2"/>
    <x v="2"/>
  </r>
  <r>
    <x v="30"/>
    <x v="19"/>
    <x v="29"/>
    <x v="12"/>
    <n v="1102"/>
    <d v="2024-09-05T00:00:00"/>
    <s v="000002568479085'"/>
    <n v="15990"/>
    <n v="15990"/>
    <m/>
    <s v="Q2 2024"/>
    <x v="2"/>
    <x v="2"/>
  </r>
  <r>
    <x v="30"/>
    <x v="19"/>
    <x v="29"/>
    <x v="12"/>
    <n v="1201"/>
    <d v="2024-09-05T00:00:00"/>
    <s v="000002568479086'"/>
    <n v="59540"/>
    <n v="59540"/>
    <m/>
    <s v="Q2 2024"/>
    <x v="2"/>
    <x v="2"/>
  </r>
  <r>
    <x v="30"/>
    <x v="19"/>
    <x v="29"/>
    <x v="12"/>
    <n v="1202"/>
    <d v="2024-09-05T00:00:00"/>
    <s v="000002568479087'"/>
    <n v="48610"/>
    <n v="48610"/>
    <m/>
    <s v="Q2 2024"/>
    <x v="2"/>
    <x v="2"/>
  </r>
  <r>
    <x v="30"/>
    <x v="19"/>
    <x v="29"/>
    <x v="12"/>
    <n v="1301"/>
    <d v="2024-09-05T00:00:00"/>
    <s v="000002568479088'"/>
    <n v="99660"/>
    <n v="99660"/>
    <m/>
    <s v="Q2 2024"/>
    <x v="2"/>
    <x v="2"/>
  </r>
  <r>
    <x v="30"/>
    <x v="19"/>
    <x v="2"/>
    <x v="3"/>
    <n v="0"/>
    <d v="2024-08-31T00:00:00"/>
    <s v="KCEMLLP-03"/>
    <n v="510"/>
    <n v="510"/>
    <m/>
    <s v="Q2 2024"/>
    <x v="2"/>
    <x v="2"/>
  </r>
  <r>
    <x v="30"/>
    <x v="14"/>
    <x v="29"/>
    <x v="14"/>
    <n v="0"/>
    <d v="2024-08-09T00:00:00"/>
    <s v="ECC-24-25-072"/>
    <n v="6441.52"/>
    <n v="6441.52"/>
    <m/>
    <s v="Q2 2024"/>
    <x v="2"/>
    <x v="2"/>
  </r>
  <r>
    <x v="30"/>
    <x v="14"/>
    <x v="8"/>
    <x v="10"/>
    <n v="0"/>
    <d v="2024-09-01T00:00:00"/>
    <s v="GSF-24-25-140"/>
    <n v="47082.29"/>
    <n v="47082.29"/>
    <m/>
    <s v="Q2 2024"/>
    <x v="2"/>
    <x v="2"/>
  </r>
  <r>
    <x v="30"/>
    <x v="14"/>
    <x v="29"/>
    <x v="0"/>
    <n v="0"/>
    <d v="2024-08-31T00:00:00"/>
    <s v="KRL-24-25-113"/>
    <n v="3270.5"/>
    <n v="3270.5"/>
    <m/>
    <s v="Q2 2024"/>
    <x v="2"/>
    <x v="2"/>
  </r>
  <r>
    <x v="30"/>
    <x v="14"/>
    <x v="9"/>
    <x v="11"/>
    <n v="0"/>
    <d v="2024-09-01T00:00:00"/>
    <s v="MFMS-0362-24-25"/>
    <n v="10408.76"/>
    <n v="10408.76"/>
    <m/>
    <s v="Q2 2024"/>
    <x v="2"/>
    <x v="2"/>
  </r>
  <r>
    <x v="30"/>
    <x v="14"/>
    <x v="29"/>
    <x v="12"/>
    <n v="0"/>
    <d v="2024-08-20T00:00:00"/>
    <s v="000002551868037'"/>
    <n v="3390"/>
    <n v="3390"/>
    <m/>
    <s v="Q2 2024"/>
    <x v="2"/>
    <x v="2"/>
  </r>
  <r>
    <x v="30"/>
    <x v="14"/>
    <x v="2"/>
    <x v="3"/>
    <n v="0"/>
    <d v="2024-08-31T00:00:00"/>
    <s v="KCOBPL-05"/>
    <n v="7910"/>
    <n v="7910"/>
    <m/>
    <s v="Q2 2024"/>
    <x v="2"/>
    <x v="2"/>
  </r>
  <r>
    <x v="30"/>
    <x v="14"/>
    <x v="29"/>
    <x v="4"/>
    <n v="0"/>
    <d v="2024-09-01T00:00:00"/>
    <s v="KOB-05"/>
    <n v="1140"/>
    <n v="1140"/>
    <m/>
    <s v="Q2 2024"/>
    <x v="2"/>
    <x v="2"/>
  </r>
  <r>
    <x v="30"/>
    <x v="14"/>
    <x v="29"/>
    <x v="4"/>
    <n v="0"/>
    <d v="2024-09-09T00:00:00"/>
    <s v="D-24-25GST-158"/>
    <n v="7240"/>
    <n v="7240"/>
    <m/>
    <s v="Q2 2024"/>
    <x v="2"/>
    <x v="2"/>
  </r>
  <r>
    <x v="30"/>
    <x v="14"/>
    <x v="29"/>
    <x v="7"/>
    <n v="0"/>
    <d v="2024-08-31T00:00:00"/>
    <n v="1776"/>
    <n v="350"/>
    <n v="350"/>
    <m/>
    <s v="Q2 2024"/>
    <x v="2"/>
    <x v="2"/>
  </r>
  <r>
    <x v="30"/>
    <x v="14"/>
    <x v="29"/>
    <x v="1"/>
    <n v="0"/>
    <d v="2024-08-24T00:00:00"/>
    <s v="024-2024-25"/>
    <n v="900"/>
    <n v="900"/>
    <m/>
    <s v="Q2 2024"/>
    <x v="2"/>
    <x v="2"/>
  </r>
  <r>
    <x v="30"/>
    <x v="15"/>
    <x v="14"/>
    <x v="14"/>
    <n v="0"/>
    <d v="2024-08-21T00:00:00"/>
    <s v="24-25-7487"/>
    <n v="9864.43"/>
    <n v="9864.43"/>
    <m/>
    <s v="Q2 2024"/>
    <x v="2"/>
    <x v="2"/>
  </r>
  <r>
    <x v="30"/>
    <x v="15"/>
    <x v="29"/>
    <x v="0"/>
    <n v="0"/>
    <d v="2024-08-31T00:00:00"/>
    <s v="KRL-24-25-101"/>
    <n v="190"/>
    <n v="190"/>
    <m/>
    <s v="Q2 2024"/>
    <x v="2"/>
    <x v="2"/>
  </r>
  <r>
    <x v="30"/>
    <x v="15"/>
    <x v="29"/>
    <x v="4"/>
    <n v="0"/>
    <d v="2024-09-01T00:00:00"/>
    <s v="MRH-03"/>
    <n v="145"/>
    <n v="145"/>
    <m/>
    <s v="Q2 2024"/>
    <x v="2"/>
    <x v="2"/>
  </r>
  <r>
    <x v="30"/>
    <x v="15"/>
    <x v="29"/>
    <x v="4"/>
    <n v="0"/>
    <d v="2024-09-09T00:00:00"/>
    <s v="D-24-25GST-154"/>
    <n v="645"/>
    <n v="645"/>
    <m/>
    <s v="Q2 2024"/>
    <x v="2"/>
    <x v="2"/>
  </r>
  <r>
    <x v="30"/>
    <x v="13"/>
    <x v="29"/>
    <x v="0"/>
    <n v="0"/>
    <d v="2024-08-31T00:00:00"/>
    <s v="KRL-24-25-121"/>
    <n v="211"/>
    <n v="211"/>
    <m/>
    <s v="Q2 2024"/>
    <x v="2"/>
    <x v="2"/>
  </r>
  <r>
    <x v="30"/>
    <x v="13"/>
    <x v="2"/>
    <x v="3"/>
    <n v="0"/>
    <d v="2024-08-31T00:00:00"/>
    <s v="NLHPL-04"/>
    <n v="700"/>
    <n v="700"/>
    <m/>
    <s v="Q2 2024"/>
    <x v="2"/>
    <x v="2"/>
  </r>
  <r>
    <x v="30"/>
    <x v="13"/>
    <x v="29"/>
    <x v="4"/>
    <n v="0"/>
    <d v="2024-09-01T00:00:00"/>
    <s v="NLH-03"/>
    <n v="290"/>
    <n v="290"/>
    <m/>
    <s v="Q2 2024"/>
    <x v="2"/>
    <x v="2"/>
  </r>
  <r>
    <x v="30"/>
    <x v="13"/>
    <x v="29"/>
    <x v="4"/>
    <n v="0"/>
    <d v="2024-09-09T00:00:00"/>
    <s v="D-24-25GST-155"/>
    <n v="2030"/>
    <n v="2030"/>
    <m/>
    <s v="Q2 2024"/>
    <x v="2"/>
    <x v="2"/>
  </r>
  <r>
    <x v="30"/>
    <x v="9"/>
    <x v="7"/>
    <x v="9"/>
    <n v="613"/>
    <d v="2024-08-27T00:00:00"/>
    <s v="BM2527I008791695"/>
    <n v="4048.58"/>
    <n v="4048.58"/>
    <m/>
    <s v="Q2 2024"/>
    <x v="2"/>
    <x v="2"/>
  </r>
  <r>
    <x v="30"/>
    <x v="9"/>
    <x v="29"/>
    <x v="19"/>
    <n v="613"/>
    <d v="2024-08-01T00:00:00"/>
    <s v="8-24-25-404"/>
    <n v="68825"/>
    <n v="68825"/>
    <m/>
    <s v="Q2 2024"/>
    <x v="2"/>
    <x v="2"/>
  </r>
  <r>
    <x v="30"/>
    <x v="9"/>
    <x v="8"/>
    <x v="10"/>
    <n v="613"/>
    <d v="2024-09-01T00:00:00"/>
    <s v="GSF-24-25-135"/>
    <n v="38254.36"/>
    <n v="38254.36"/>
    <m/>
    <s v="Q2 2024"/>
    <x v="2"/>
    <x v="2"/>
  </r>
  <r>
    <x v="30"/>
    <x v="9"/>
    <x v="29"/>
    <x v="0"/>
    <n v="613"/>
    <d v="2024-08-31T00:00:00"/>
    <s v="KRL-24-25-104"/>
    <n v="15580"/>
    <n v="15580"/>
    <m/>
    <s v="Q2 2024"/>
    <x v="2"/>
    <x v="2"/>
  </r>
  <r>
    <x v="30"/>
    <x v="9"/>
    <x v="1"/>
    <x v="1"/>
    <n v="613"/>
    <d v="2024-09-01T00:00:00"/>
    <s v="MS-0353-24-25"/>
    <n v="7605"/>
    <n v="7605"/>
    <m/>
    <s v="Q2 2024"/>
    <x v="2"/>
    <x v="2"/>
  </r>
  <r>
    <x v="30"/>
    <x v="9"/>
    <x v="1"/>
    <x v="2"/>
    <n v="613"/>
    <d v="2024-09-01T00:00:00"/>
    <s v="MS-0351-24-25"/>
    <n v="5500"/>
    <n v="5500"/>
    <m/>
    <s v="Q2 2024"/>
    <x v="2"/>
    <x v="2"/>
  </r>
  <r>
    <x v="30"/>
    <x v="9"/>
    <x v="9"/>
    <x v="11"/>
    <n v="613"/>
    <d v="2024-09-01T00:00:00"/>
    <s v="MFMS-0316-24-25"/>
    <n v="59615.150000000009"/>
    <n v="59615.150000000009"/>
    <m/>
    <s v="Q2 2024"/>
    <x v="2"/>
    <x v="2"/>
  </r>
  <r>
    <x v="30"/>
    <x v="9"/>
    <x v="29"/>
    <x v="10"/>
    <n v="613"/>
    <d v="2024-09-02T00:00:00"/>
    <s v="OOPL-2424-25-415"/>
    <n v="78261.78"/>
    <n v="78261.78"/>
    <m/>
    <s v="Q2 2024"/>
    <x v="2"/>
    <x v="2"/>
  </r>
  <r>
    <x v="30"/>
    <x v="9"/>
    <x v="2"/>
    <x v="3"/>
    <n v="613"/>
    <d v="2024-08-31T00:00:00"/>
    <s v="ODM DIGITAL-06"/>
    <n v="770"/>
    <n v="770"/>
    <m/>
    <s v="Q2 2024"/>
    <x v="2"/>
    <x v="2"/>
  </r>
  <r>
    <x v="30"/>
    <x v="9"/>
    <x v="11"/>
    <x v="16"/>
    <n v="613"/>
    <d v="2024-08-01T00:00:00"/>
    <s v="WTCB-2024002250"/>
    <n v="17351.25"/>
    <n v="17351.25"/>
    <m/>
    <s v="Q2 2024"/>
    <x v="2"/>
    <x v="2"/>
  </r>
  <r>
    <x v="30"/>
    <x v="9"/>
    <x v="11"/>
    <x v="16"/>
    <n v="613"/>
    <d v="2024-08-01T00:00:00"/>
    <s v="WTCB-2024002251"/>
    <n v="17333.75"/>
    <n v="17333.75"/>
    <m/>
    <s v="Q2 2024"/>
    <x v="2"/>
    <x v="2"/>
  </r>
  <r>
    <x v="30"/>
    <x v="9"/>
    <x v="11"/>
    <x v="12"/>
    <n v="613"/>
    <d v="2024-09-15T00:00:00"/>
    <s v="WTCB-2024003039"/>
    <n v="46987"/>
    <n v="46987"/>
    <m/>
    <s v="Q2 2024"/>
    <x v="2"/>
    <x v="2"/>
  </r>
  <r>
    <x v="30"/>
    <x v="9"/>
    <x v="11"/>
    <x v="12"/>
    <n v="614"/>
    <d v="2024-09-15T00:00:00"/>
    <s v="WTCB-2024003040"/>
    <n v="56130"/>
    <n v="56130"/>
    <m/>
    <s v="Q2 2024"/>
    <x v="2"/>
    <x v="2"/>
  </r>
  <r>
    <x v="30"/>
    <x v="9"/>
    <x v="11"/>
    <x v="13"/>
    <n v="613"/>
    <d v="2024-09-16T00:00:00"/>
    <s v="WTCB-2024002893"/>
    <n v="4344.29"/>
    <n v="4344.29"/>
    <m/>
    <s v="Q2 2024"/>
    <x v="2"/>
    <x v="2"/>
  </r>
  <r>
    <x v="30"/>
    <x v="9"/>
    <x v="11"/>
    <x v="13"/>
    <n v="614"/>
    <d v="2024-09-16T00:00:00"/>
    <s v="WTCB-2024002894"/>
    <n v="5396.87"/>
    <n v="5396.87"/>
    <m/>
    <s v="Q2 2024"/>
    <x v="2"/>
    <x v="2"/>
  </r>
  <r>
    <x v="30"/>
    <x v="9"/>
    <x v="29"/>
    <x v="19"/>
    <n v="613"/>
    <d v="2024-08-01T00:00:00"/>
    <s v="P2425-129395"/>
    <n v="68832"/>
    <n v="68832"/>
    <m/>
    <s v="Q2 2024"/>
    <x v="2"/>
    <x v="2"/>
  </r>
  <r>
    <x v="30"/>
    <x v="9"/>
    <x v="29"/>
    <x v="19"/>
    <n v="614"/>
    <d v="2024-08-02T00:00:00"/>
    <s v="D-2024-25-05"/>
    <n v="137596"/>
    <n v="137596"/>
    <m/>
    <s v="Q2 2024"/>
    <x v="2"/>
    <x v="2"/>
  </r>
  <r>
    <x v="30"/>
    <x v="9"/>
    <x v="29"/>
    <x v="4"/>
    <n v="613"/>
    <d v="2024-09-01T00:00:00"/>
    <s v="OD-05"/>
    <n v="18410"/>
    <n v="18410"/>
    <m/>
    <s v="Q2 2024"/>
    <x v="2"/>
    <x v="2"/>
  </r>
  <r>
    <x v="30"/>
    <x v="9"/>
    <x v="29"/>
    <x v="4"/>
    <n v="613"/>
    <d v="2024-09-09T00:00:00"/>
    <s v="D-24-25GST-148"/>
    <n v="29450"/>
    <n v="29450"/>
    <m/>
    <s v="Q2 2024"/>
    <x v="2"/>
    <x v="2"/>
  </r>
  <r>
    <x v="30"/>
    <x v="9"/>
    <x v="29"/>
    <x v="29"/>
    <n v="613"/>
    <d v="2024-08-22T00:00:00"/>
    <s v="703-SST-0724"/>
    <n v="16420"/>
    <n v="16420"/>
    <m/>
    <s v="Q2 2024"/>
    <x v="2"/>
    <x v="2"/>
  </r>
  <r>
    <x v="30"/>
    <x v="9"/>
    <x v="4"/>
    <x v="20"/>
    <n v="613"/>
    <d v="2024-08-14T00:00:00"/>
    <s v="STT-24-25-540"/>
    <n v="2700"/>
    <n v="2700"/>
    <m/>
    <s v="Q2 2024"/>
    <x v="2"/>
    <x v="2"/>
  </r>
  <r>
    <x v="30"/>
    <x v="9"/>
    <x v="4"/>
    <x v="5"/>
    <n v="613"/>
    <d v="2024-08-30T00:00:00"/>
    <s v="STT-24-25-592"/>
    <n v="20682"/>
    <n v="22541.8"/>
    <m/>
    <s v="Q2 2024"/>
    <x v="2"/>
    <x v="2"/>
  </r>
  <r>
    <x v="30"/>
    <x v="9"/>
    <x v="29"/>
    <x v="7"/>
    <n v="613"/>
    <d v="2024-08-31T00:00:00"/>
    <n v="1772"/>
    <n v="3955"/>
    <n v="3955"/>
    <m/>
    <s v="Q2 2024"/>
    <x v="2"/>
    <x v="2"/>
  </r>
  <r>
    <x v="30"/>
    <x v="10"/>
    <x v="7"/>
    <x v="9"/>
    <n v="312"/>
    <d v="2024-09-03T00:00:00"/>
    <s v="BM2527I009088704"/>
    <n v="82826.070000000007"/>
    <n v="82826.070000000007"/>
    <m/>
    <s v="Q2 2024"/>
    <x v="2"/>
    <x v="2"/>
  </r>
  <r>
    <x v="30"/>
    <x v="10"/>
    <x v="29"/>
    <x v="19"/>
    <n v="313"/>
    <d v="2024-08-01T00:00:00"/>
    <s v="05-2024-2025"/>
    <n v="547208"/>
    <n v="547208"/>
    <m/>
    <s v="Q2 2024"/>
    <x v="2"/>
    <x v="2"/>
  </r>
  <r>
    <x v="30"/>
    <x v="10"/>
    <x v="29"/>
    <x v="16"/>
    <n v="313"/>
    <d v="2024-08-01T00:00:00"/>
    <s v="05 CAM-2024-25"/>
    <n v="44117"/>
    <n v="44117"/>
    <m/>
    <s v="Q2 2024"/>
    <x v="2"/>
    <x v="2"/>
  </r>
  <r>
    <x v="30"/>
    <x v="10"/>
    <x v="29"/>
    <x v="19"/>
    <n v="311"/>
    <d v="2024-08-01T00:00:00"/>
    <n v="470013991"/>
    <n v="621792"/>
    <n v="621792"/>
    <m/>
    <s v="Q2 2024"/>
    <x v="2"/>
    <x v="2"/>
  </r>
  <r>
    <x v="30"/>
    <x v="10"/>
    <x v="29"/>
    <x v="19"/>
    <n v="312"/>
    <d v="2024-08-01T00:00:00"/>
    <n v="470013992"/>
    <n v="402317"/>
    <n v="402317"/>
    <m/>
    <s v="Q2 2024"/>
    <x v="2"/>
    <x v="2"/>
  </r>
  <r>
    <x v="30"/>
    <x v="10"/>
    <x v="29"/>
    <x v="19"/>
    <n v="314"/>
    <d v="2024-08-01T00:00:00"/>
    <s v="Rent-24-25-05"/>
    <n v="155988"/>
    <n v="155988"/>
    <m/>
    <s v="Q2 2024"/>
    <x v="2"/>
    <x v="2"/>
  </r>
  <r>
    <x v="30"/>
    <x v="10"/>
    <x v="29"/>
    <x v="19"/>
    <n v="315"/>
    <d v="2024-08-07T00:00:00"/>
    <s v="PVP-Rental-17"/>
    <n v="166572"/>
    <n v="166572"/>
    <m/>
    <s v="Q2 2024"/>
    <x v="2"/>
    <x v="2"/>
  </r>
  <r>
    <x v="30"/>
    <x v="10"/>
    <x v="29"/>
    <x v="14"/>
    <n v="312"/>
    <d v="2024-08-01T00:00:00"/>
    <n v="525"/>
    <n v="78400"/>
    <n v="78400"/>
    <m/>
    <s v="Q2 2024"/>
    <x v="2"/>
    <x v="2"/>
  </r>
  <r>
    <x v="30"/>
    <x v="10"/>
    <x v="8"/>
    <x v="10"/>
    <n v="312"/>
    <d v="2024-09-01T00:00:00"/>
    <s v="GSF-24-25-138"/>
    <n v="175087.28"/>
    <n v="175087.28"/>
    <m/>
    <s v="Q2 2024"/>
    <x v="2"/>
    <x v="2"/>
  </r>
  <r>
    <x v="30"/>
    <x v="10"/>
    <x v="29"/>
    <x v="19"/>
    <n v="310"/>
    <d v="2024-08-01T00:00:00"/>
    <s v="GK-Rental-05"/>
    <n v="72563"/>
    <n v="72563"/>
    <m/>
    <s v="Q2 2024"/>
    <x v="2"/>
    <x v="2"/>
  </r>
  <r>
    <x v="30"/>
    <x v="10"/>
    <x v="29"/>
    <x v="16"/>
    <n v="310"/>
    <d v="2024-08-01T00:00:00"/>
    <s v="GK-CAM - 05"/>
    <n v="17308"/>
    <n v="17308"/>
    <m/>
    <s v="Q2 2024"/>
    <x v="2"/>
    <x v="2"/>
  </r>
  <r>
    <x v="30"/>
    <x v="10"/>
    <x v="29"/>
    <x v="19"/>
    <n v="310"/>
    <d v="2024-08-01T00:00:00"/>
    <s v="HK-Rental-05"/>
    <n v="72563"/>
    <n v="72563"/>
    <m/>
    <s v="Q2 2024"/>
    <x v="2"/>
    <x v="2"/>
  </r>
  <r>
    <x v="30"/>
    <x v="10"/>
    <x v="29"/>
    <x v="14"/>
    <n v="312"/>
    <d v="2024-08-07T00:00:00"/>
    <s v="JC1203"/>
    <n v="1600"/>
    <n v="1600"/>
    <m/>
    <s v="Q2 2024"/>
    <x v="2"/>
    <x v="2"/>
  </r>
  <r>
    <x v="30"/>
    <x v="10"/>
    <x v="29"/>
    <x v="14"/>
    <n v="312"/>
    <d v="2024-08-07T00:00:00"/>
    <s v="JC1199"/>
    <n v="14076.79"/>
    <n v="14076.79"/>
    <m/>
    <s v="Q2 2024"/>
    <x v="2"/>
    <x v="2"/>
  </r>
  <r>
    <x v="30"/>
    <x v="10"/>
    <x v="29"/>
    <x v="14"/>
    <n v="312"/>
    <d v="2024-08-31T00:00:00"/>
    <s v="JC1412"/>
    <n v="1899.07"/>
    <n v="1899.07"/>
    <m/>
    <s v="Q2 2024"/>
    <x v="2"/>
    <x v="2"/>
  </r>
  <r>
    <x v="30"/>
    <x v="10"/>
    <x v="29"/>
    <x v="0"/>
    <n v="312"/>
    <d v="2024-08-31T00:00:00"/>
    <s v="KRL-24-25-106"/>
    <n v="512890"/>
    <n v="512890"/>
    <m/>
    <s v="Q2 2024"/>
    <x v="2"/>
    <x v="2"/>
  </r>
  <r>
    <x v="30"/>
    <x v="10"/>
    <x v="29"/>
    <x v="0"/>
    <n v="312"/>
    <d v="2024-08-31T00:00:00"/>
    <s v="KRL-24-25-117"/>
    <n v="23632"/>
    <n v="23632"/>
    <m/>
    <s v="Q2 2024"/>
    <x v="2"/>
    <x v="2"/>
  </r>
  <r>
    <x v="30"/>
    <x v="10"/>
    <x v="1"/>
    <x v="1"/>
    <n v="312"/>
    <d v="2024-09-01T00:00:00"/>
    <s v="MS-0315-24-25"/>
    <n v="44355.8"/>
    <n v="44355.8"/>
    <m/>
    <s v="Q2 2024"/>
    <x v="2"/>
    <x v="2"/>
  </r>
  <r>
    <x v="30"/>
    <x v="10"/>
    <x v="1"/>
    <x v="1"/>
    <n v="312"/>
    <d v="2024-09-01T00:00:00"/>
    <s v="MS-0313-24-25"/>
    <n v="3180"/>
    <n v="3180"/>
    <m/>
    <s v="Q2 2024"/>
    <x v="2"/>
    <x v="2"/>
  </r>
  <r>
    <x v="30"/>
    <x v="10"/>
    <x v="1"/>
    <x v="2"/>
    <n v="312"/>
    <d v="2024-09-01T00:00:00"/>
    <s v="MS-0314-24-25"/>
    <n v="74902"/>
    <n v="74902"/>
    <m/>
    <s v="Q2 2024"/>
    <x v="2"/>
    <x v="2"/>
  </r>
  <r>
    <x v="30"/>
    <x v="10"/>
    <x v="9"/>
    <x v="11"/>
    <n v="312"/>
    <d v="2024-09-01T00:00:00"/>
    <s v="MFMS-0314-24-25"/>
    <n v="271841.8"/>
    <n v="271841.8"/>
    <m/>
    <s v="Q2 2024"/>
    <x v="2"/>
    <x v="2"/>
  </r>
  <r>
    <x v="30"/>
    <x v="10"/>
    <x v="29"/>
    <x v="19"/>
    <n v="316"/>
    <d v="2024-08-01T00:00:00"/>
    <s v="229-2024-25"/>
    <n v="83202"/>
    <n v="83202"/>
    <m/>
    <s v="Q2 2024"/>
    <x v="2"/>
    <x v="2"/>
  </r>
  <r>
    <x v="30"/>
    <x v="10"/>
    <x v="29"/>
    <x v="29"/>
    <n v="312"/>
    <d v="2024-08-01T00:00:00"/>
    <s v="EWF-05-2024-25"/>
    <n v="65000"/>
    <n v="65000"/>
    <m/>
    <s v="Q2 2024"/>
    <x v="2"/>
    <x v="2"/>
  </r>
  <r>
    <x v="30"/>
    <x v="10"/>
    <x v="29"/>
    <x v="19"/>
    <n v="316"/>
    <d v="2024-08-01T00:00:00"/>
    <s v="011-2024-25"/>
    <n v="83202"/>
    <n v="83202"/>
    <m/>
    <s v="Q2 2024"/>
    <x v="2"/>
    <x v="2"/>
  </r>
  <r>
    <x v="30"/>
    <x v="10"/>
    <x v="29"/>
    <x v="26"/>
    <n v="312"/>
    <d v="2024-08-30T00:00:00"/>
    <s v="000002568032630'"/>
    <n v="25860"/>
    <n v="25860"/>
    <m/>
    <s v="Q2 2024"/>
    <x v="2"/>
    <x v="2"/>
  </r>
  <r>
    <x v="30"/>
    <x v="10"/>
    <x v="29"/>
    <x v="10"/>
    <n v="312"/>
    <d v="2024-09-02T00:00:00"/>
    <s v="OOPL-2024-25-416"/>
    <n v="314470.07"/>
    <n v="314470.07"/>
    <m/>
    <s v="Q2 2024"/>
    <x v="2"/>
    <x v="2"/>
  </r>
  <r>
    <x v="30"/>
    <x v="10"/>
    <x v="29"/>
    <x v="14"/>
    <n v="312"/>
    <d v="2024-08-31T00:00:00"/>
    <n v="2141"/>
    <n v="124708.46"/>
    <m/>
    <m/>
    <s v="Q2 2024"/>
    <x v="2"/>
    <x v="2"/>
  </r>
  <r>
    <x v="30"/>
    <x v="10"/>
    <x v="2"/>
    <x v="3"/>
    <n v="312"/>
    <d v="2024-08-31T00:00:00"/>
    <s v="ONDIRECT-05"/>
    <n v="61236"/>
    <n v="61236"/>
    <m/>
    <s v="Q2 2024"/>
    <x v="2"/>
    <x v="2"/>
  </r>
  <r>
    <x v="30"/>
    <x v="10"/>
    <x v="29"/>
    <x v="1"/>
    <n v="312"/>
    <d v="2024-08-08T00:00:00"/>
    <s v="PSPLJ-2446-24-25"/>
    <n v="3920"/>
    <n v="3920"/>
    <m/>
    <s v="Q2 2024"/>
    <x v="2"/>
    <x v="2"/>
  </r>
  <r>
    <x v="30"/>
    <x v="10"/>
    <x v="29"/>
    <x v="1"/>
    <n v="312"/>
    <d v="2024-08-16T00:00:00"/>
    <s v="PSPLJ-2576-24-25"/>
    <n v="540"/>
    <n v="540"/>
    <m/>
    <s v="Q2 2024"/>
    <x v="2"/>
    <x v="2"/>
  </r>
  <r>
    <x v="30"/>
    <x v="10"/>
    <x v="29"/>
    <x v="1"/>
    <n v="312"/>
    <d v="2024-08-22T00:00:00"/>
    <s v="PSPLJ-2663-24-25"/>
    <n v="6000"/>
    <n v="6000"/>
    <m/>
    <s v="Q2 2024"/>
    <x v="2"/>
    <x v="2"/>
  </r>
  <r>
    <x v="30"/>
    <x v="10"/>
    <x v="29"/>
    <x v="1"/>
    <n v="312"/>
    <d v="2024-08-31T00:00:00"/>
    <s v="PSPLJ-2830-24-25"/>
    <n v="2500"/>
    <n v="2500"/>
    <m/>
    <s v="Q2 2024"/>
    <x v="2"/>
    <x v="2"/>
  </r>
  <r>
    <x v="30"/>
    <x v="10"/>
    <x v="11"/>
    <x v="16"/>
    <n v="311"/>
    <d v="2024-08-01T00:00:00"/>
    <s v="WTCB-2024002188"/>
    <n v="48868.75"/>
    <n v="48868.75"/>
    <m/>
    <s v="Q2 2024"/>
    <x v="2"/>
    <x v="2"/>
  </r>
  <r>
    <x v="30"/>
    <x v="10"/>
    <x v="11"/>
    <x v="16"/>
    <n v="312"/>
    <d v="2024-08-01T00:00:00"/>
    <s v="WTCB-2024002189"/>
    <n v="31622.5"/>
    <n v="31622.5"/>
    <m/>
    <s v="Q2 2024"/>
    <x v="2"/>
    <x v="2"/>
  </r>
  <r>
    <x v="30"/>
    <x v="10"/>
    <x v="11"/>
    <x v="16"/>
    <n v="314"/>
    <d v="2024-08-01T00:00:00"/>
    <s v="WTCB-2024002191"/>
    <n v="16248.75"/>
    <n v="16248.75"/>
    <m/>
    <s v="Q2 2024"/>
    <x v="2"/>
    <x v="2"/>
  </r>
  <r>
    <x v="30"/>
    <x v="10"/>
    <x v="11"/>
    <x v="16"/>
    <n v="315"/>
    <d v="2024-08-01T00:00:00"/>
    <s v="WTCB-2024002192"/>
    <n v="17351.25"/>
    <n v="17351.25"/>
    <m/>
    <s v="Q2 2024"/>
    <x v="2"/>
    <x v="2"/>
  </r>
  <r>
    <x v="30"/>
    <x v="10"/>
    <x v="11"/>
    <x v="16"/>
    <n v="316"/>
    <d v="2024-08-01T00:00:00"/>
    <s v="WTCB-2024002193"/>
    <n v="17333.75"/>
    <n v="17333.75"/>
    <m/>
    <s v="Q2 2024"/>
    <x v="2"/>
    <x v="2"/>
  </r>
  <r>
    <x v="30"/>
    <x v="10"/>
    <x v="11"/>
    <x v="12"/>
    <n v="309"/>
    <d v="2024-09-15T00:00:00"/>
    <s v="WTCB-2024002988"/>
    <n v="111736"/>
    <n v="111736"/>
    <m/>
    <s v="Q2 2024"/>
    <x v="2"/>
    <x v="2"/>
  </r>
  <r>
    <x v="30"/>
    <x v="10"/>
    <x v="11"/>
    <x v="12"/>
    <n v="311"/>
    <d v="2024-09-15T00:00:00"/>
    <s v="WTCB-2024002989"/>
    <n v="151214"/>
    <n v="151214"/>
    <m/>
    <s v="Q2 2024"/>
    <x v="2"/>
    <x v="2"/>
  </r>
  <r>
    <x v="30"/>
    <x v="10"/>
    <x v="11"/>
    <x v="12"/>
    <n v="312"/>
    <d v="2024-09-15T00:00:00"/>
    <s v="WTCB-2024002990"/>
    <n v="151269"/>
    <n v="151269"/>
    <m/>
    <s v="Q2 2024"/>
    <x v="2"/>
    <x v="2"/>
  </r>
  <r>
    <x v="30"/>
    <x v="10"/>
    <x v="11"/>
    <x v="12"/>
    <n v="313"/>
    <d v="2024-09-15T00:00:00"/>
    <s v="WTCB-2024002991"/>
    <n v="148027"/>
    <n v="148027"/>
    <m/>
    <s v="Q2 2024"/>
    <x v="2"/>
    <x v="2"/>
  </r>
  <r>
    <x v="30"/>
    <x v="10"/>
    <x v="11"/>
    <x v="12"/>
    <n v="314"/>
    <d v="2024-09-15T00:00:00"/>
    <s v="WTCB-2024002992"/>
    <n v="29593"/>
    <n v="29593"/>
    <m/>
    <s v="Q2 2024"/>
    <x v="2"/>
    <x v="2"/>
  </r>
  <r>
    <x v="30"/>
    <x v="10"/>
    <x v="11"/>
    <x v="12"/>
    <n v="315"/>
    <d v="2024-09-15T00:00:00"/>
    <s v="WTCB-2024002993"/>
    <n v="33964"/>
    <n v="33964"/>
    <m/>
    <s v="Q2 2024"/>
    <x v="2"/>
    <x v="2"/>
  </r>
  <r>
    <x v="30"/>
    <x v="10"/>
    <x v="11"/>
    <x v="12"/>
    <n v="316"/>
    <d v="2024-09-15T00:00:00"/>
    <s v="WTCB-2024002994"/>
    <n v="238"/>
    <n v="238"/>
    <m/>
    <s v="Q2 2024"/>
    <x v="2"/>
    <x v="2"/>
  </r>
  <r>
    <x v="30"/>
    <x v="10"/>
    <x v="11"/>
    <x v="13"/>
    <n v="309"/>
    <d v="2024-09-16T00:00:00"/>
    <s v="WTCB-2024002843"/>
    <n v="9492.59"/>
    <n v="9492.59"/>
    <m/>
    <s v="Q2 2024"/>
    <x v="2"/>
    <x v="2"/>
  </r>
  <r>
    <x v="30"/>
    <x v="10"/>
    <x v="11"/>
    <x v="13"/>
    <n v="311"/>
    <d v="2024-09-16T00:00:00"/>
    <s v="WTCB-2024002844"/>
    <n v="12602.2"/>
    <n v="12602.2"/>
    <m/>
    <s v="Q2 2024"/>
    <x v="2"/>
    <x v="2"/>
  </r>
  <r>
    <x v="30"/>
    <x v="10"/>
    <x v="11"/>
    <x v="13"/>
    <n v="312"/>
    <d v="2024-09-16T00:00:00"/>
    <s v="WTCB-2024002845"/>
    <n v="12690.62"/>
    <n v="12690.62"/>
    <m/>
    <s v="Q2 2024"/>
    <x v="2"/>
    <x v="2"/>
  </r>
  <r>
    <x v="30"/>
    <x v="10"/>
    <x v="11"/>
    <x v="13"/>
    <n v="313"/>
    <d v="2024-09-16T00:00:00"/>
    <s v="WTCB-2024002846"/>
    <n v="12032.35"/>
    <n v="12032.35"/>
    <m/>
    <s v="Q2 2024"/>
    <x v="2"/>
    <x v="2"/>
  </r>
  <r>
    <x v="30"/>
    <x v="10"/>
    <x v="11"/>
    <x v="13"/>
    <n v="314"/>
    <d v="2024-09-16T00:00:00"/>
    <s v="WTCB-2024002847"/>
    <n v="2176.56"/>
    <n v="2176.56"/>
    <m/>
    <s v="Q2 2024"/>
    <x v="2"/>
    <x v="2"/>
  </r>
  <r>
    <x v="30"/>
    <x v="10"/>
    <x v="11"/>
    <x v="13"/>
    <n v="315"/>
    <d v="2024-09-16T00:00:00"/>
    <s v="WTCB-2024002848"/>
    <n v="2876.43"/>
    <n v="2876.43"/>
    <m/>
    <s v="Q2 2024"/>
    <x v="2"/>
    <x v="2"/>
  </r>
  <r>
    <x v="30"/>
    <x v="10"/>
    <x v="29"/>
    <x v="22"/>
    <n v="309"/>
    <d v="2024-08-02T00:00:00"/>
    <s v="SBER-24-25-15"/>
    <n v="211120"/>
    <n v="211120"/>
    <m/>
    <s v="Q2 2024"/>
    <x v="2"/>
    <x v="2"/>
  </r>
  <r>
    <x v="30"/>
    <x v="10"/>
    <x v="29"/>
    <x v="4"/>
    <n v="312"/>
    <d v="2024-09-01T00:00:00"/>
    <s v="ODMS-05"/>
    <n v="591700"/>
    <n v="591700"/>
    <m/>
    <s v="Q2 2024"/>
    <x v="2"/>
    <x v="2"/>
  </r>
  <r>
    <x v="30"/>
    <x v="10"/>
    <x v="29"/>
    <x v="4"/>
    <n v="312"/>
    <d v="2024-09-09T00:00:00"/>
    <s v="D24-25GST-146"/>
    <n v="523300"/>
    <n v="523300"/>
    <m/>
    <s v="Q2 2024"/>
    <x v="2"/>
    <x v="2"/>
  </r>
  <r>
    <x v="30"/>
    <x v="10"/>
    <x v="29"/>
    <x v="7"/>
    <n v="312"/>
    <d v="2024-08-31T00:00:00"/>
    <n v="1773"/>
    <n v="46375"/>
    <n v="46375"/>
    <m/>
    <s v="Q2 2024"/>
    <x v="2"/>
    <x v="2"/>
  </r>
  <r>
    <x v="30"/>
    <x v="10"/>
    <x v="29"/>
    <x v="1"/>
    <n v="312"/>
    <d v="2024-08-08T00:00:00"/>
    <s v="00586-2024-25"/>
    <n v="3200"/>
    <n v="3200"/>
    <m/>
    <s v="Q2 2024"/>
    <x v="2"/>
    <x v="2"/>
  </r>
  <r>
    <x v="30"/>
    <x v="10"/>
    <x v="29"/>
    <x v="27"/>
    <n v="312"/>
    <d v="2024-08-26T00:00:00"/>
    <n v="1356075"/>
    <n v="597"/>
    <n v="597"/>
    <m/>
    <s v="Q2 2024"/>
    <x v="2"/>
    <x v="2"/>
  </r>
  <r>
    <x v="30"/>
    <x v="10"/>
    <x v="29"/>
    <x v="5"/>
    <n v="312"/>
    <d v="2024-08-31T00:00:00"/>
    <s v="VB-1171-24-25"/>
    <n v="51200"/>
    <n v="47589.84"/>
    <m/>
    <s v="Q2 2024"/>
    <x v="2"/>
    <x v="2"/>
  </r>
  <r>
    <x v="30"/>
    <x v="11"/>
    <x v="8"/>
    <x v="10"/>
    <n v="719"/>
    <d v="2024-09-01T00:00:00"/>
    <s v="GSF-24-25-134"/>
    <n v="38990.03"/>
    <n v="38990.03"/>
    <m/>
    <s v="Q2 2024"/>
    <x v="2"/>
    <x v="2"/>
  </r>
  <r>
    <x v="30"/>
    <x v="11"/>
    <x v="29"/>
    <x v="0"/>
    <n v="719"/>
    <d v="2024-08-31T00:00:00"/>
    <s v="KRL-24-25-102"/>
    <n v="6935"/>
    <n v="6935"/>
    <m/>
    <s v="Q2 2024"/>
    <x v="2"/>
    <x v="2"/>
  </r>
  <r>
    <x v="30"/>
    <x v="11"/>
    <x v="9"/>
    <x v="11"/>
    <n v="719"/>
    <d v="2024-09-01T00:00:00"/>
    <s v="MFMS-0317-24-25"/>
    <n v="39685.979999999996"/>
    <n v="39685.979999999996"/>
    <m/>
    <s v="Q2 2024"/>
    <x v="2"/>
    <x v="2"/>
  </r>
  <r>
    <x v="30"/>
    <x v="11"/>
    <x v="29"/>
    <x v="10"/>
    <n v="719"/>
    <d v="2024-09-02T00:00:00"/>
    <s v="OOPL-2424-25-417"/>
    <n v="74704.429999999993"/>
    <n v="74704.429999999993"/>
    <m/>
    <s v="Q2 2024"/>
    <x v="2"/>
    <x v="2"/>
  </r>
  <r>
    <x v="30"/>
    <x v="11"/>
    <x v="11"/>
    <x v="16"/>
    <n v="719"/>
    <d v="2024-08-01T00:00:00"/>
    <s v="WTCB-202400275"/>
    <n v="16248.75"/>
    <n v="16248.75"/>
    <m/>
    <s v="Q2 2024"/>
    <x v="2"/>
    <x v="2"/>
  </r>
  <r>
    <x v="30"/>
    <x v="11"/>
    <x v="11"/>
    <x v="12"/>
    <n v="719"/>
    <d v="2024-09-15T00:00:00"/>
    <s v="WTCB-2024003060"/>
    <n v="75817"/>
    <n v="75817"/>
    <m/>
    <s v="Q2 2024"/>
    <x v="2"/>
    <x v="2"/>
  </r>
  <r>
    <x v="30"/>
    <x v="11"/>
    <x v="11"/>
    <x v="13"/>
    <n v="719"/>
    <d v="2024-09-16T00:00:00"/>
    <s v="WTCB-2024002914"/>
    <n v="5987.36"/>
    <n v="5987.36"/>
    <m/>
    <s v="Q2 2024"/>
    <x v="2"/>
    <x v="2"/>
  </r>
  <r>
    <x v="30"/>
    <x v="11"/>
    <x v="29"/>
    <x v="4"/>
    <n v="719"/>
    <d v="2024-09-01T00:00:00"/>
    <s v="ODM-05"/>
    <n v="7660"/>
    <n v="7660"/>
    <m/>
    <s v="Q2 2024"/>
    <x v="2"/>
    <x v="2"/>
  </r>
  <r>
    <x v="30"/>
    <x v="11"/>
    <x v="29"/>
    <x v="4"/>
    <n v="719"/>
    <d v="2024-09-09T00:00:00"/>
    <s v="D-24-25GST-147"/>
    <n v="10125"/>
    <n v="10125"/>
    <m/>
    <s v="Q2 2024"/>
    <x v="2"/>
    <x v="2"/>
  </r>
  <r>
    <x v="30"/>
    <x v="11"/>
    <x v="29"/>
    <x v="7"/>
    <n v="719"/>
    <d v="2024-08-31T00:00:00"/>
    <n v="1769"/>
    <n v="2555"/>
    <n v="2555"/>
    <m/>
    <s v="Q2 2024"/>
    <x v="2"/>
    <x v="2"/>
  </r>
  <r>
    <x v="30"/>
    <x v="11"/>
    <x v="29"/>
    <x v="19"/>
    <n v="719"/>
    <d v="2024-08-03T00:00:00"/>
    <s v="TSG-Rental-17"/>
    <n v="136500"/>
    <n v="136500"/>
    <m/>
    <s v="Q2 2024"/>
    <x v="2"/>
    <x v="2"/>
  </r>
  <r>
    <x v="30"/>
    <x v="16"/>
    <x v="1"/>
    <x v="1"/>
    <n v="0"/>
    <d v="2024-09-01T00:00:00"/>
    <s v="MS-0354-24-25"/>
    <n v="501.9"/>
    <n v="501.9"/>
    <m/>
    <s v="Q2 2024"/>
    <x v="2"/>
    <x v="2"/>
  </r>
  <r>
    <x v="30"/>
    <x v="16"/>
    <x v="2"/>
    <x v="3"/>
    <n v="0"/>
    <d v="2024-08-31T00:00:00"/>
    <s v="QTSLLP-01"/>
    <n v="350"/>
    <n v="350"/>
    <m/>
    <s v="Q2 2024"/>
    <x v="2"/>
    <x v="2"/>
  </r>
  <r>
    <x v="30"/>
    <x v="16"/>
    <x v="29"/>
    <x v="4"/>
    <n v="0"/>
    <d v="2024-09-01T00:00:00"/>
    <s v="QTS-05"/>
    <n v="3835"/>
    <n v="3835"/>
    <m/>
    <s v="Q2 2024"/>
    <x v="2"/>
    <x v="2"/>
  </r>
  <r>
    <x v="30"/>
    <x v="16"/>
    <x v="29"/>
    <x v="4"/>
    <n v="0"/>
    <d v="2024-09-09T00:00:00"/>
    <s v="D-24-25GST-157"/>
    <n v="9450"/>
    <n v="9450"/>
    <m/>
    <s v="Q2 2024"/>
    <x v="2"/>
    <x v="2"/>
  </r>
  <r>
    <x v="30"/>
    <x v="12"/>
    <x v="29"/>
    <x v="19"/>
    <n v="319"/>
    <d v="2024-08-07T00:00:00"/>
    <s v="O-12-24-25"/>
    <n v="155988"/>
    <n v="155988"/>
    <m/>
    <s v="Q2 2024"/>
    <x v="2"/>
    <x v="2"/>
  </r>
  <r>
    <x v="30"/>
    <x v="12"/>
    <x v="7"/>
    <x v="9"/>
    <n v="319"/>
    <d v="2024-09-09T00:00:00"/>
    <s v="BM2527I009723873"/>
    <n v="5868.14"/>
    <n v="5868.14"/>
    <m/>
    <s v="Q2 2024"/>
    <x v="2"/>
    <x v="2"/>
  </r>
  <r>
    <x v="30"/>
    <x v="12"/>
    <x v="7"/>
    <x v="29"/>
    <n v="319"/>
    <d v="2024-08-24T00:00:00"/>
    <s v="HT2527I005053531"/>
    <n v="706.82"/>
    <n v="706.82"/>
    <m/>
    <s v="Q2 2024"/>
    <x v="2"/>
    <x v="2"/>
  </r>
  <r>
    <x v="30"/>
    <x v="12"/>
    <x v="29"/>
    <x v="29"/>
    <n v="319"/>
    <d v="2024-08-26T00:00:00"/>
    <s v="ROMCIN250028691"/>
    <n v="6101.69"/>
    <n v="6101.69"/>
    <m/>
    <s v="Q2 2024"/>
    <x v="2"/>
    <x v="2"/>
  </r>
  <r>
    <x v="30"/>
    <x v="12"/>
    <x v="29"/>
    <x v="29"/>
    <n v="319"/>
    <d v="2024-09-04T00:00:00"/>
    <s v="WMHR25007159768"/>
    <n v="1108"/>
    <n v="1108"/>
    <m/>
    <s v="Q2 2024"/>
    <x v="2"/>
    <x v="2"/>
  </r>
  <r>
    <x v="30"/>
    <x v="12"/>
    <x v="8"/>
    <x v="10"/>
    <n v="319"/>
    <d v="2024-09-01T00:00:00"/>
    <s v="GSF-24-25-136"/>
    <n v="106805.65"/>
    <n v="106805.65"/>
    <m/>
    <s v="Q2 2024"/>
    <x v="2"/>
    <x v="2"/>
  </r>
  <r>
    <x v="30"/>
    <x v="12"/>
    <x v="29"/>
    <x v="0"/>
    <n v="319"/>
    <d v="2024-08-31T00:00:00"/>
    <s v="KRL-24-25-105"/>
    <n v="51110"/>
    <n v="51110"/>
    <m/>
    <s v="Q2 2024"/>
    <x v="2"/>
    <x v="2"/>
  </r>
  <r>
    <x v="30"/>
    <x v="12"/>
    <x v="29"/>
    <x v="0"/>
    <n v="319"/>
    <d v="2024-08-31T00:00:00"/>
    <s v="KRL-24-25-107"/>
    <n v="112.4"/>
    <n v="112.4"/>
    <m/>
    <s v="Q2 2024"/>
    <x v="2"/>
    <x v="2"/>
  </r>
  <r>
    <x v="30"/>
    <x v="12"/>
    <x v="29"/>
    <x v="0"/>
    <n v="319"/>
    <d v="2024-08-31T00:00:00"/>
    <s v="KRL-24-25-108"/>
    <n v="457"/>
    <n v="457"/>
    <m/>
    <s v="Q2 2024"/>
    <x v="2"/>
    <x v="2"/>
  </r>
  <r>
    <x v="30"/>
    <x v="12"/>
    <x v="29"/>
    <x v="0"/>
    <n v="319"/>
    <d v="2024-08-31T00:00:00"/>
    <s v="KRL-24-25-118"/>
    <n v="8335"/>
    <n v="8335"/>
    <m/>
    <s v="Q2 2024"/>
    <x v="2"/>
    <x v="2"/>
  </r>
  <r>
    <x v="30"/>
    <x v="12"/>
    <x v="29"/>
    <x v="0"/>
    <n v="319"/>
    <d v="2024-08-31T00:00:00"/>
    <s v="KRL-24-25-119"/>
    <n v="7655.2"/>
    <n v="7655.2"/>
    <m/>
    <s v="Q2 2024"/>
    <x v="2"/>
    <x v="2"/>
  </r>
  <r>
    <x v="30"/>
    <x v="12"/>
    <x v="29"/>
    <x v="0"/>
    <n v="319"/>
    <d v="2024-08-31T00:00:00"/>
    <s v="KRL-24-25-120"/>
    <n v="2819"/>
    <n v="2819"/>
    <m/>
    <s v="Q2 2024"/>
    <x v="2"/>
    <x v="2"/>
  </r>
  <r>
    <x v="30"/>
    <x v="12"/>
    <x v="29"/>
    <x v="0"/>
    <n v="319"/>
    <d v="2024-08-31T00:00:00"/>
    <s v="KRLC-24-25-02"/>
    <n v="1355.24"/>
    <n v="1355.24"/>
    <m/>
    <s v="Q2 2024"/>
    <x v="2"/>
    <x v="2"/>
  </r>
  <r>
    <x v="30"/>
    <x v="12"/>
    <x v="29"/>
    <x v="0"/>
    <n v="319"/>
    <d v="2024-08-31T00:00:00"/>
    <s v="KRLP-24-25-010"/>
    <n v="1375.24"/>
    <n v="1375.24"/>
    <m/>
    <s v="Q2 2024"/>
    <x v="2"/>
    <x v="2"/>
  </r>
  <r>
    <x v="30"/>
    <x v="12"/>
    <x v="1"/>
    <x v="1"/>
    <n v="319"/>
    <d v="2024-09-01T00:00:00"/>
    <s v="MS-0310-24-25"/>
    <n v="100"/>
    <n v="100"/>
    <m/>
    <s v="Q2 2024"/>
    <x v="2"/>
    <x v="2"/>
  </r>
  <r>
    <x v="30"/>
    <x v="12"/>
    <x v="9"/>
    <x v="11"/>
    <n v="319"/>
    <d v="2024-09-01T00:00:00"/>
    <s v="MFMS-0320-24-25"/>
    <n v="52191.65"/>
    <n v="52191.65"/>
    <m/>
    <s v="Q2 2024"/>
    <x v="2"/>
    <x v="2"/>
  </r>
  <r>
    <x v="30"/>
    <x v="12"/>
    <x v="29"/>
    <x v="29"/>
    <n v="319"/>
    <d v="2024-08-19T00:00:00"/>
    <s v="000002551271238'"/>
    <n v="38310"/>
    <n v="38310"/>
    <m/>
    <s v="Q2 2024"/>
    <x v="2"/>
    <x v="2"/>
  </r>
  <r>
    <x v="30"/>
    <x v="12"/>
    <x v="29"/>
    <x v="29"/>
    <n v="319"/>
    <d v="2024-08-19T00:00:00"/>
    <s v="000002551641169'"/>
    <n v="1280"/>
    <n v="1280"/>
    <m/>
    <s v="Q2 2024"/>
    <x v="2"/>
    <x v="2"/>
  </r>
  <r>
    <x v="30"/>
    <x v="12"/>
    <x v="29"/>
    <x v="29"/>
    <n v="319"/>
    <d v="2024-08-20T00:00:00"/>
    <s v="000002552588670'"/>
    <n v="2940"/>
    <n v="2940"/>
    <m/>
    <s v="Q2 2024"/>
    <x v="2"/>
    <x v="2"/>
  </r>
  <r>
    <x v="30"/>
    <x v="12"/>
    <x v="2"/>
    <x v="3"/>
    <n v="319"/>
    <d v="2024-08-31T00:00:00"/>
    <s v="XDBS-05"/>
    <n v="1690"/>
    <n v="1690"/>
    <m/>
    <s v="Q2 2024"/>
    <x v="2"/>
    <x v="2"/>
  </r>
  <r>
    <x v="30"/>
    <x v="12"/>
    <x v="11"/>
    <x v="16"/>
    <n v="317"/>
    <d v="2024-08-01T00:00:00"/>
    <s v="WTCB-2024002194"/>
    <n v="17333.75"/>
    <n v="17333.75"/>
    <m/>
    <s v="Q2 2024"/>
    <x v="2"/>
    <x v="2"/>
  </r>
  <r>
    <x v="30"/>
    <x v="12"/>
    <x v="11"/>
    <x v="16"/>
    <n v="318"/>
    <d v="2024-08-01T00:00:00"/>
    <s v="WTCB-2024002195"/>
    <n v="17351.25"/>
    <n v="17351.25"/>
    <m/>
    <s v="Q2 2024"/>
    <x v="2"/>
    <x v="2"/>
  </r>
  <r>
    <x v="30"/>
    <x v="12"/>
    <x v="11"/>
    <x v="16"/>
    <n v="319"/>
    <d v="2024-08-01T00:00:00"/>
    <s v="WTCB-2024002196"/>
    <n v="16248.75"/>
    <n v="16248.75"/>
    <m/>
    <s v="Q2 2024"/>
    <x v="2"/>
    <x v="2"/>
  </r>
  <r>
    <x v="30"/>
    <x v="12"/>
    <x v="11"/>
    <x v="12"/>
    <n v="317"/>
    <d v="2024-09-15T00:00:00"/>
    <s v="WTCB-2024002995"/>
    <n v="132838"/>
    <n v="132838"/>
    <m/>
    <s v="Q2 2024"/>
    <x v="2"/>
    <x v="2"/>
  </r>
  <r>
    <x v="30"/>
    <x v="12"/>
    <x v="11"/>
    <x v="12"/>
    <n v="318"/>
    <d v="2024-09-15T00:00:00"/>
    <s v="WTCB-2024002996"/>
    <n v="131455"/>
    <n v="131455"/>
    <m/>
    <s v="Q2 2024"/>
    <x v="2"/>
    <x v="2"/>
  </r>
  <r>
    <x v="30"/>
    <x v="12"/>
    <x v="11"/>
    <x v="12"/>
    <n v="319"/>
    <d v="2024-09-15T00:00:00"/>
    <s v="WTCB-2024002997"/>
    <n v="134357"/>
    <n v="134357"/>
    <m/>
    <s v="Q2 2024"/>
    <x v="2"/>
    <x v="2"/>
  </r>
  <r>
    <x v="30"/>
    <x v="12"/>
    <x v="11"/>
    <x v="13"/>
    <n v="317"/>
    <d v="2024-09-16T00:00:00"/>
    <s v="WTCB-2024002849"/>
    <n v="14189.59"/>
    <n v="14189.59"/>
    <m/>
    <s v="Q2 2024"/>
    <x v="2"/>
    <x v="2"/>
  </r>
  <r>
    <x v="30"/>
    <x v="12"/>
    <x v="11"/>
    <x v="13"/>
    <n v="318"/>
    <d v="2024-09-16T00:00:00"/>
    <s v="WTCB-2024002850"/>
    <n v="11525.06"/>
    <n v="11525.06"/>
    <m/>
    <s v="Q2 2024"/>
    <x v="2"/>
    <x v="2"/>
  </r>
  <r>
    <x v="30"/>
    <x v="12"/>
    <x v="11"/>
    <x v="13"/>
    <n v="319"/>
    <d v="2024-09-16T00:00:00"/>
    <s v="WTCB-2024002851"/>
    <n v="11436.96"/>
    <n v="11436.96"/>
    <m/>
    <s v="Q2 2024"/>
    <x v="2"/>
    <x v="2"/>
  </r>
  <r>
    <x v="30"/>
    <x v="12"/>
    <x v="29"/>
    <x v="19"/>
    <n v="317"/>
    <d v="2024-08-01T00:00:00"/>
    <s v="PS-Rental-05"/>
    <n v="99842"/>
    <n v="99842"/>
    <m/>
    <s v="Q2 2024"/>
    <x v="2"/>
    <x v="2"/>
  </r>
  <r>
    <x v="30"/>
    <x v="12"/>
    <x v="29"/>
    <x v="19"/>
    <n v="317"/>
    <d v="2024-08-01T00:00:00"/>
    <s v="RS-Rental-05"/>
    <n v="66562"/>
    <n v="66562"/>
    <m/>
    <s v="Q2 2024"/>
    <x v="2"/>
    <x v="2"/>
  </r>
  <r>
    <x v="30"/>
    <x v="12"/>
    <x v="29"/>
    <x v="19"/>
    <n v="318"/>
    <d v="2024-08-07T00:00:00"/>
    <s v="R-20-24-25"/>
    <n v="166572"/>
    <n v="166572"/>
    <m/>
    <s v="Q2 2024"/>
    <x v="2"/>
    <x v="2"/>
  </r>
  <r>
    <x v="30"/>
    <x v="12"/>
    <x v="29"/>
    <x v="4"/>
    <n v="319"/>
    <d v="2024-09-01T00:00:00"/>
    <s v="XDBS-05-"/>
    <n v="107185"/>
    <n v="107185"/>
    <m/>
    <s v="Q2 2024"/>
    <x v="2"/>
    <x v="2"/>
  </r>
  <r>
    <x v="30"/>
    <x v="12"/>
    <x v="29"/>
    <x v="4"/>
    <n v="319"/>
    <d v="2024-09-09T00:00:00"/>
    <s v="D-24-25GST-153"/>
    <n v="69760"/>
    <n v="69760"/>
    <m/>
    <s v="Q2 2024"/>
    <x v="2"/>
    <x v="2"/>
  </r>
  <r>
    <x v="30"/>
    <x v="12"/>
    <x v="29"/>
    <x v="9"/>
    <n v="319"/>
    <d v="2024-09-01T00:00:00"/>
    <s v="Vodafone-05"/>
    <n v="12208"/>
    <n v="12208"/>
    <m/>
    <s v="Q2 2024"/>
    <x v="2"/>
    <x v="2"/>
  </r>
  <r>
    <x v="30"/>
    <x v="17"/>
    <x v="8"/>
    <x v="10"/>
    <n v="1100"/>
    <d v="2024-09-01T00:00:00"/>
    <s v="GSF-24-25-139"/>
    <n v="83865.34"/>
    <n v="83865.34"/>
    <m/>
    <s v="Q2 2024"/>
    <x v="2"/>
    <x v="2"/>
  </r>
  <r>
    <x v="30"/>
    <x v="17"/>
    <x v="1"/>
    <x v="1"/>
    <n v="1100"/>
    <d v="2024-09-01T00:00:00"/>
    <s v="MS-0312-24-25"/>
    <n v="5225"/>
    <n v="8589"/>
    <m/>
    <s v="Q2 2024"/>
    <x v="2"/>
    <x v="2"/>
  </r>
  <r>
    <x v="30"/>
    <x v="17"/>
    <x v="1"/>
    <x v="2"/>
    <n v="1100"/>
    <d v="2024-09-01T00:00:00"/>
    <s v="MS-0311-24-25"/>
    <n v="21299"/>
    <n v="6123"/>
    <m/>
    <s v="Q2 2024"/>
    <x v="2"/>
    <x v="2"/>
  </r>
  <r>
    <x v="30"/>
    <x v="17"/>
    <x v="9"/>
    <x v="11"/>
    <n v="1100"/>
    <d v="2024-09-01T00:00:00"/>
    <s v="MFMS-0319-24-25"/>
    <n v="114525.74"/>
    <n v="114525.74"/>
    <m/>
    <s v="Q2 2024"/>
    <x v="2"/>
    <x v="2"/>
  </r>
  <r>
    <x v="30"/>
    <x v="17"/>
    <x v="21"/>
    <x v="15"/>
    <n v="1100"/>
    <d v="2024-08-02T00:00:00"/>
    <n v="4250029195"/>
    <n v="10815"/>
    <n v="10815"/>
    <m/>
    <s v="Q2 2024"/>
    <x v="2"/>
    <x v="2"/>
  </r>
  <r>
    <x v="30"/>
    <x v="17"/>
    <x v="2"/>
    <x v="3"/>
    <n v="1100"/>
    <d v="2024-08-31T00:00:00"/>
    <s v="XKTPL-06"/>
    <n v="3182"/>
    <n v="3182"/>
    <m/>
    <s v="Q2 2024"/>
    <x v="2"/>
    <x v="2"/>
  </r>
  <r>
    <x v="30"/>
    <x v="17"/>
    <x v="29"/>
    <x v="1"/>
    <n v="1100"/>
    <d v="2024-08-12T00:00:00"/>
    <s v="PSPLJ-2522-24-25"/>
    <n v="2970"/>
    <n v="2970"/>
    <m/>
    <s v="Q2 2024"/>
    <x v="2"/>
    <x v="2"/>
  </r>
  <r>
    <x v="30"/>
    <x v="17"/>
    <x v="29"/>
    <x v="1"/>
    <n v="1100"/>
    <d v="2024-08-16T00:00:00"/>
    <s v="PSPLJ-2577-24-25"/>
    <n v="1050"/>
    <n v="1050"/>
    <m/>
    <s v="Q2 2024"/>
    <x v="2"/>
    <x v="2"/>
  </r>
  <r>
    <x v="30"/>
    <x v="17"/>
    <x v="29"/>
    <x v="1"/>
    <n v="1100"/>
    <d v="2024-08-28T00:00:00"/>
    <s v="PSPLJ-2787-24-25"/>
    <n v="350"/>
    <n v="350"/>
    <m/>
    <s v="Q2 2024"/>
    <x v="2"/>
    <x v="2"/>
  </r>
  <r>
    <x v="30"/>
    <x v="17"/>
    <x v="29"/>
    <x v="4"/>
    <n v="1100"/>
    <d v="2024-09-01T00:00:00"/>
    <s v="XKT-06"/>
    <n v="4270"/>
    <n v="4270"/>
    <m/>
    <s v="Q2 2024"/>
    <x v="2"/>
    <x v="2"/>
  </r>
  <r>
    <x v="30"/>
    <x v="17"/>
    <x v="29"/>
    <x v="4"/>
    <n v="1100"/>
    <d v="2024-09-09T00:00:00"/>
    <s v="D-24-25GST-144"/>
    <n v="21665"/>
    <n v="21665"/>
    <m/>
    <s v="Q2 2024"/>
    <x v="2"/>
    <x v="2"/>
  </r>
  <r>
    <x v="30"/>
    <x v="17"/>
    <x v="4"/>
    <x v="20"/>
    <n v="1100"/>
    <d v="2024-08-14T00:00:00"/>
    <s v="STT-24-25-542"/>
    <n v="2700"/>
    <n v="2700"/>
    <m/>
    <s v="Q2 2024"/>
    <x v="2"/>
    <x v="2"/>
  </r>
  <r>
    <x v="30"/>
    <x v="17"/>
    <x v="4"/>
    <x v="5"/>
    <n v="1100"/>
    <d v="2024-08-14T00:00:00"/>
    <s v="STT-24-25-541"/>
    <n v="25342.799999999999"/>
    <n v="17113.84"/>
    <m/>
    <s v="Q2 2024"/>
    <x v="2"/>
    <x v="2"/>
  </r>
  <r>
    <x v="30"/>
    <x v="17"/>
    <x v="29"/>
    <x v="7"/>
    <n v="1100"/>
    <d v="2024-08-31T00:00:00"/>
    <n v="1777"/>
    <n v="3780"/>
    <n v="3780"/>
    <m/>
    <s v="Q2 2024"/>
    <x v="2"/>
    <x v="2"/>
  </r>
  <r>
    <x v="31"/>
    <x v="0"/>
    <x v="29"/>
    <x v="0"/>
    <n v="0"/>
    <d v="2024-09-30T00:00:00"/>
    <s v="KRL/24-25/130"/>
    <n v="5130"/>
    <m/>
    <m/>
    <s v="Q2 2024"/>
    <x v="2"/>
    <x v="2"/>
  </r>
  <r>
    <x v="31"/>
    <x v="0"/>
    <x v="29"/>
    <x v="0"/>
    <n v="0"/>
    <d v="2024-09-30T00:00:00"/>
    <s v="KRL/24-25/139"/>
    <n v="1371.5"/>
    <m/>
    <m/>
    <s v="Q2 2024"/>
    <x v="2"/>
    <x v="2"/>
  </r>
  <r>
    <x v="31"/>
    <x v="0"/>
    <x v="1"/>
    <x v="1"/>
    <n v="0"/>
    <d v="2024-10-01T00:00:00"/>
    <s v="MS/0409/24-25"/>
    <n v="3035"/>
    <m/>
    <m/>
    <s v="Q2 2024"/>
    <x v="2"/>
    <x v="2"/>
  </r>
  <r>
    <x v="31"/>
    <x v="0"/>
    <x v="1"/>
    <x v="2"/>
    <n v="0"/>
    <d v="2024-10-01T00:00:00"/>
    <s v="MS/0410/24-25"/>
    <n v="16182"/>
    <m/>
    <m/>
    <s v="Q2 2024"/>
    <x v="2"/>
    <x v="2"/>
  </r>
  <r>
    <x v="31"/>
    <x v="0"/>
    <x v="29"/>
    <x v="8"/>
    <n v="0"/>
    <d v="2024-10-04T00:00:00"/>
    <s v="000002603477134'"/>
    <n v="65210"/>
    <m/>
    <m/>
    <s v="Q2 2024"/>
    <x v="2"/>
    <x v="2"/>
  </r>
  <r>
    <x v="31"/>
    <x v="0"/>
    <x v="2"/>
    <x v="3"/>
    <n v="0"/>
    <d v="2024-09-30T00:00:00"/>
    <s v="AF-06"/>
    <n v="1470"/>
    <m/>
    <m/>
    <s v="Q2 2024"/>
    <x v="2"/>
    <x v="2"/>
  </r>
  <r>
    <x v="31"/>
    <x v="0"/>
    <x v="29"/>
    <x v="4"/>
    <n v="0"/>
    <d v="2024-10-01T00:00:00"/>
    <s v="AFC/06"/>
    <n v="6300"/>
    <m/>
    <m/>
    <s v="Q2 2024"/>
    <x v="2"/>
    <x v="2"/>
  </r>
  <r>
    <x v="31"/>
    <x v="0"/>
    <x v="29"/>
    <x v="4"/>
    <n v="0"/>
    <d v="2024-10-05T00:00:00"/>
    <s v="D/24-25GST-180"/>
    <n v="1955"/>
    <m/>
    <m/>
    <s v="Q2 2024"/>
    <x v="2"/>
    <x v="2"/>
  </r>
  <r>
    <x v="31"/>
    <x v="0"/>
    <x v="4"/>
    <x v="20"/>
    <n v="0"/>
    <d v="2024-10-01T00:00:00"/>
    <s v="STT/24-25/680"/>
    <n v="2700"/>
    <m/>
    <m/>
    <s v="Q2 2024"/>
    <x v="2"/>
    <x v="2"/>
  </r>
  <r>
    <x v="31"/>
    <x v="0"/>
    <x v="4"/>
    <x v="5"/>
    <n v="0"/>
    <d v="2024-10-01T00:00:00"/>
    <s v="STT/24-25/679"/>
    <n v="4284.24"/>
    <m/>
    <m/>
    <s v="Q2 2024"/>
    <x v="2"/>
    <x v="2"/>
  </r>
  <r>
    <x v="31"/>
    <x v="0"/>
    <x v="29"/>
    <x v="7"/>
    <n v="0"/>
    <d v="2024-10-01T00:00:00"/>
    <n v="1808"/>
    <n v="1190"/>
    <m/>
    <m/>
    <s v="Q2 2024"/>
    <x v="2"/>
    <x v="2"/>
  </r>
  <r>
    <x v="31"/>
    <x v="1"/>
    <x v="7"/>
    <x v="9"/>
    <n v="102"/>
    <d v="2024-10-09T00:00:00"/>
    <s v="BM2527I011563434"/>
    <n v="823.64"/>
    <m/>
    <m/>
    <s v="Q2 2024"/>
    <x v="2"/>
    <x v="2"/>
  </r>
  <r>
    <x v="31"/>
    <x v="1"/>
    <x v="29"/>
    <x v="19"/>
    <n v="102"/>
    <d v="2024-09-01T00:00:00"/>
    <n v="20240901001"/>
    <n v="216696.48"/>
    <m/>
    <m/>
    <s v="Q2 2024"/>
    <x v="2"/>
    <x v="2"/>
  </r>
  <r>
    <x v="31"/>
    <x v="1"/>
    <x v="8"/>
    <x v="10"/>
    <n v="102"/>
    <d v="2024-10-01T00:00:00"/>
    <s v="GSF/24-25/164"/>
    <n v="36547.629999999997"/>
    <m/>
    <m/>
    <s v="Q2 2024"/>
    <x v="2"/>
    <x v="2"/>
  </r>
  <r>
    <x v="31"/>
    <x v="1"/>
    <x v="29"/>
    <x v="0"/>
    <n v="102"/>
    <d v="2024-09-30T00:00:00"/>
    <s v="KRL/24-25/126"/>
    <n v="6080"/>
    <m/>
    <m/>
    <s v="Q2 2024"/>
    <x v="2"/>
    <x v="2"/>
  </r>
  <r>
    <x v="31"/>
    <x v="1"/>
    <x v="9"/>
    <x v="11"/>
    <n v="102"/>
    <d v="2024-10-01T00:00:00"/>
    <s v="MFMS/0388/24-25"/>
    <n v="60632.959999999999"/>
    <m/>
    <m/>
    <s v="Q2 2024"/>
    <x v="2"/>
    <x v="2"/>
  </r>
  <r>
    <x v="31"/>
    <x v="1"/>
    <x v="11"/>
    <x v="16"/>
    <n v="102"/>
    <d v="2024-09-03T00:00:00"/>
    <s v="WTCB-2024002617"/>
    <n v="28392"/>
    <m/>
    <m/>
    <s v="Q2 2024"/>
    <x v="2"/>
    <x v="2"/>
  </r>
  <r>
    <x v="31"/>
    <x v="1"/>
    <x v="11"/>
    <x v="12"/>
    <n v="102"/>
    <d v="2024-10-13T00:00:00"/>
    <s v="WTCB/2024003424"/>
    <n v="47919"/>
    <m/>
    <m/>
    <s v="Q2 2024"/>
    <x v="2"/>
    <x v="2"/>
  </r>
  <r>
    <x v="31"/>
    <x v="1"/>
    <x v="11"/>
    <x v="13"/>
    <n v="102"/>
    <d v="2024-10-14T00:00:00"/>
    <s v="WTCB/2024003281"/>
    <n v="2900.59"/>
    <m/>
    <m/>
    <s v="Q2 2024"/>
    <x v="2"/>
    <x v="2"/>
  </r>
  <r>
    <x v="31"/>
    <x v="1"/>
    <x v="29"/>
    <x v="4"/>
    <n v="102"/>
    <d v="2024-10-01T00:00:00"/>
    <s v="IS/06"/>
    <n v="14755"/>
    <m/>
    <m/>
    <s v="Q2 2024"/>
    <x v="2"/>
    <x v="2"/>
  </r>
  <r>
    <x v="31"/>
    <x v="1"/>
    <x v="29"/>
    <x v="4"/>
    <n v="102"/>
    <d v="2024-10-05T00:00:00"/>
    <s v="D/24-25GST-181"/>
    <n v="1070"/>
    <m/>
    <m/>
    <s v="Q2 2024"/>
    <x v="2"/>
    <x v="2"/>
  </r>
  <r>
    <x v="31"/>
    <x v="1"/>
    <x v="29"/>
    <x v="7"/>
    <n v="102"/>
    <d v="2024-10-01T00:00:00"/>
    <n v="1807"/>
    <n v="1155"/>
    <m/>
    <m/>
    <s v="Q2 2024"/>
    <x v="2"/>
    <x v="2"/>
  </r>
  <r>
    <x v="31"/>
    <x v="2"/>
    <x v="8"/>
    <x v="10"/>
    <n v="0"/>
    <d v="2024-10-01T00:00:00"/>
    <s v="GSF/24-25/161"/>
    <n v="38933.089999999997"/>
    <m/>
    <m/>
    <s v="Q2 2024"/>
    <x v="2"/>
    <x v="2"/>
  </r>
  <r>
    <x v="31"/>
    <x v="2"/>
    <x v="1"/>
    <x v="1"/>
    <n v="0"/>
    <d v="2024-10-01T00:00:00"/>
    <s v="MS/0412/24-25"/>
    <n v="4774"/>
    <m/>
    <m/>
    <s v="Q2 2024"/>
    <x v="2"/>
    <x v="2"/>
  </r>
  <r>
    <x v="31"/>
    <x v="2"/>
    <x v="1"/>
    <x v="2"/>
    <n v="0"/>
    <d v="2024-10-01T00:00:00"/>
    <s v="MS/0411/24-25"/>
    <n v="22413"/>
    <m/>
    <m/>
    <s v="Q2 2024"/>
    <x v="2"/>
    <x v="2"/>
  </r>
  <r>
    <x v="31"/>
    <x v="2"/>
    <x v="29"/>
    <x v="4"/>
    <n v="0"/>
    <d v="2024-10-01T00:00:00"/>
    <s v="JDC/01"/>
    <n v="1080"/>
    <m/>
    <m/>
    <s v="Q2 2024"/>
    <x v="2"/>
    <x v="2"/>
  </r>
  <r>
    <x v="31"/>
    <x v="2"/>
    <x v="29"/>
    <x v="7"/>
    <n v="0"/>
    <d v="2024-10-01T00:00:00"/>
    <n v="1811"/>
    <n v="6545"/>
    <m/>
    <m/>
    <s v="Q2 2024"/>
    <x v="2"/>
    <x v="2"/>
  </r>
  <r>
    <x v="31"/>
    <x v="3"/>
    <x v="8"/>
    <x v="10"/>
    <n v="0"/>
    <d v="2024-10-01T00:00:00"/>
    <s v="GSF/24-25/162"/>
    <n v="18613.36"/>
    <m/>
    <m/>
    <s v="Q2 2024"/>
    <x v="2"/>
    <x v="2"/>
  </r>
  <r>
    <x v="31"/>
    <x v="3"/>
    <x v="29"/>
    <x v="0"/>
    <n v="0"/>
    <d v="2024-09-30T00:00:00"/>
    <s v="KRL/24-25/124"/>
    <n v="1329.5"/>
    <m/>
    <m/>
    <s v="Q2 2024"/>
    <x v="2"/>
    <x v="2"/>
  </r>
  <r>
    <x v="31"/>
    <x v="3"/>
    <x v="1"/>
    <x v="2"/>
    <n v="0"/>
    <d v="2024-10-01T00:00:00"/>
    <s v="MS/0413/24-25"/>
    <n v="3979"/>
    <m/>
    <m/>
    <s v="Q2 2024"/>
    <x v="2"/>
    <x v="2"/>
  </r>
  <r>
    <x v="31"/>
    <x v="3"/>
    <x v="29"/>
    <x v="11"/>
    <n v="0"/>
    <d v="2024-09-30T00:00:00"/>
    <s v="3009 2024-KUNGS-HK"/>
    <n v="52557.33"/>
    <m/>
    <m/>
    <s v="Q2 2024"/>
    <x v="2"/>
    <x v="2"/>
  </r>
  <r>
    <x v="31"/>
    <x v="4"/>
    <x v="2"/>
    <x v="3"/>
    <n v="0"/>
    <d v="2024-09-30T00:00:00"/>
    <s v="KDMPL-01"/>
    <n v="2478"/>
    <m/>
    <m/>
    <s v="Q2 2024"/>
    <x v="2"/>
    <x v="2"/>
  </r>
  <r>
    <x v="31"/>
    <x v="4"/>
    <x v="29"/>
    <x v="0"/>
    <n v="0"/>
    <d v="2024-10-01T00:00:00"/>
    <s v="KDM/06"/>
    <n v="16825"/>
    <m/>
    <m/>
    <s v="Q2 2024"/>
    <x v="2"/>
    <x v="2"/>
  </r>
  <r>
    <x v="31"/>
    <x v="5"/>
    <x v="29"/>
    <x v="0"/>
    <n v="0"/>
    <d v="2024-09-30T00:00:00"/>
    <s v="KRL/24-25-134"/>
    <n v="190"/>
    <m/>
    <m/>
    <s v="Q2 2024"/>
    <x v="2"/>
    <x v="2"/>
  </r>
  <r>
    <x v="31"/>
    <x v="5"/>
    <x v="29"/>
    <x v="29"/>
    <n v="0"/>
    <d v="2024-09-02T00:00:00"/>
    <s v="Office Cab Innova-20"/>
    <n v="6000"/>
    <m/>
    <m/>
    <s v="Q2 2024"/>
    <x v="2"/>
    <x v="2"/>
  </r>
  <r>
    <x v="31"/>
    <x v="5"/>
    <x v="29"/>
    <x v="4"/>
    <n v="0"/>
    <d v="2024-10-01T00:00:00"/>
    <s v="KF/06"/>
    <n v="4540"/>
    <m/>
    <m/>
    <s v="Q2 2024"/>
    <x v="2"/>
    <x v="2"/>
  </r>
  <r>
    <x v="31"/>
    <x v="6"/>
    <x v="8"/>
    <x v="10"/>
    <n v="2"/>
    <d v="2024-10-01T00:00:00"/>
    <s v="GSF/24-25/168"/>
    <n v="78656.86"/>
    <m/>
    <m/>
    <s v="Q2 2024"/>
    <x v="2"/>
    <x v="2"/>
  </r>
  <r>
    <x v="31"/>
    <x v="6"/>
    <x v="29"/>
    <x v="1"/>
    <n v="2"/>
    <d v="2024-09-01T00:00:00"/>
    <s v="IS-24-25-136"/>
    <n v="3550"/>
    <m/>
    <m/>
    <s v="Q2 2024"/>
    <x v="2"/>
    <x v="2"/>
  </r>
  <r>
    <x v="31"/>
    <x v="6"/>
    <x v="29"/>
    <x v="1"/>
    <n v="2"/>
    <d v="2024-09-09T00:00:00"/>
    <s v="IS-24-25-143"/>
    <n v="2200"/>
    <m/>
    <m/>
    <s v="Q2 2024"/>
    <x v="2"/>
    <x v="2"/>
  </r>
  <r>
    <x v="31"/>
    <x v="6"/>
    <x v="29"/>
    <x v="1"/>
    <n v="2"/>
    <d v="2024-09-20T00:00:00"/>
    <s v="IS-24-25-160"/>
    <n v="350"/>
    <m/>
    <m/>
    <s v="Q2 2024"/>
    <x v="2"/>
    <x v="2"/>
  </r>
  <r>
    <x v="31"/>
    <x v="6"/>
    <x v="29"/>
    <x v="1"/>
    <n v="2"/>
    <d v="2024-09-28T00:00:00"/>
    <s v="IS-24-25-169"/>
    <n v="700"/>
    <m/>
    <m/>
    <s v="Q2 2024"/>
    <x v="2"/>
    <x v="2"/>
  </r>
  <r>
    <x v="31"/>
    <x v="6"/>
    <x v="29"/>
    <x v="0"/>
    <n v="2"/>
    <d v="2024-09-30T00:00:00"/>
    <s v="KRL/24-25/141"/>
    <n v="633"/>
    <m/>
    <m/>
    <s v="Q2 2024"/>
    <x v="2"/>
    <x v="2"/>
  </r>
  <r>
    <x v="31"/>
    <x v="6"/>
    <x v="29"/>
    <x v="0"/>
    <n v="2"/>
    <d v="2024-09-30T00:00:00"/>
    <s v="KRL/24-25/136"/>
    <n v="1140"/>
    <m/>
    <m/>
    <s v="Q2 2024"/>
    <x v="2"/>
    <x v="2"/>
  </r>
  <r>
    <x v="31"/>
    <x v="6"/>
    <x v="1"/>
    <x v="1"/>
    <n v="2"/>
    <d v="2024-10-01T00:00:00"/>
    <s v="MS/0317/24-25"/>
    <n v="10737.5"/>
    <m/>
    <m/>
    <s v="Q2 2024"/>
    <x v="2"/>
    <x v="2"/>
  </r>
  <r>
    <x v="31"/>
    <x v="6"/>
    <x v="1"/>
    <x v="2"/>
    <n v="2"/>
    <d v="2024-10-01T00:00:00"/>
    <s v="MS/0416/24-25"/>
    <n v="24932"/>
    <m/>
    <m/>
    <s v="Q2 2024"/>
    <x v="2"/>
    <x v="2"/>
  </r>
  <r>
    <x v="31"/>
    <x v="6"/>
    <x v="9"/>
    <x v="11"/>
    <n v="2"/>
    <d v="2024-10-01T00:00:00"/>
    <s v="MFMS/0385/24-25"/>
    <n v="250619.18"/>
    <m/>
    <m/>
    <s v="Q2 2024"/>
    <x v="2"/>
    <x v="2"/>
  </r>
  <r>
    <x v="31"/>
    <x v="6"/>
    <x v="29"/>
    <x v="29"/>
    <n v="2"/>
    <d v="2024-08-31T00:00:00"/>
    <s v="KST-Rental-24/25-06"/>
    <n v="10000"/>
    <m/>
    <m/>
    <s v="Q2 2024"/>
    <x v="2"/>
    <x v="2"/>
  </r>
  <r>
    <x v="31"/>
    <x v="6"/>
    <x v="29"/>
    <x v="12"/>
    <n v="2"/>
    <d v="2024-10-07T00:00:00"/>
    <s v="202409451934247'"/>
    <n v="465830"/>
    <m/>
    <m/>
    <s v="Q2 2024"/>
    <x v="2"/>
    <x v="2"/>
  </r>
  <r>
    <x v="31"/>
    <x v="6"/>
    <x v="21"/>
    <x v="15"/>
    <n v="2"/>
    <d v="2024-09-23T00:00:00"/>
    <n v="4250029241"/>
    <n v="22646.25"/>
    <m/>
    <m/>
    <s v="Q2 2024"/>
    <x v="2"/>
    <x v="2"/>
  </r>
  <r>
    <x v="31"/>
    <x v="6"/>
    <x v="29"/>
    <x v="10"/>
    <n v="2"/>
    <d v="2024-10-01T00:00:00"/>
    <s v="OOPL/2024-25/527"/>
    <n v="223751.55"/>
    <m/>
    <m/>
    <s v="Q2 2024"/>
    <x v="2"/>
    <x v="2"/>
  </r>
  <r>
    <x v="31"/>
    <x v="6"/>
    <x v="2"/>
    <x v="3"/>
    <n v="2"/>
    <d v="2024-09-30T00:00:00"/>
    <s v="KOS-06"/>
    <n v="2206"/>
    <m/>
    <m/>
    <s v="Q2 2024"/>
    <x v="2"/>
    <x v="2"/>
  </r>
  <r>
    <x v="31"/>
    <x v="6"/>
    <x v="23"/>
    <x v="16"/>
    <n v="2"/>
    <d v="2024-09-02T00:00:00"/>
    <s v="CAM-24-25-1544"/>
    <n v="194247.9"/>
    <m/>
    <m/>
    <s v="Q2 2024"/>
    <x v="2"/>
    <x v="2"/>
  </r>
  <r>
    <x v="31"/>
    <x v="6"/>
    <x v="23"/>
    <x v="7"/>
    <n v="2"/>
    <d v="2024-10-04T00:00:00"/>
    <s v="WR/24-25/166"/>
    <n v="10937.4"/>
    <m/>
    <m/>
    <s v="Q2 2024"/>
    <x v="2"/>
    <x v="2"/>
  </r>
  <r>
    <x v="31"/>
    <x v="6"/>
    <x v="23"/>
    <x v="12"/>
    <n v="2"/>
    <d v="2024-10-08T00:00:00"/>
    <s v="EC/24-25/202"/>
    <n v="766378.55"/>
    <m/>
    <m/>
    <s v="Q2 2024"/>
    <x v="2"/>
    <x v="2"/>
  </r>
  <r>
    <x v="31"/>
    <x v="6"/>
    <x v="23"/>
    <x v="13"/>
    <n v="2"/>
    <d v="2024-10-04T00:00:00"/>
    <s v="DG/24-25/165"/>
    <n v="15949.02"/>
    <m/>
    <m/>
    <s v="Q2 2024"/>
    <x v="2"/>
    <x v="2"/>
  </r>
  <r>
    <x v="31"/>
    <x v="6"/>
    <x v="29"/>
    <x v="4"/>
    <n v="2"/>
    <d v="2024-10-01T00:00:00"/>
    <s v="KOS/06"/>
    <n v="6375"/>
    <m/>
    <m/>
    <s v="Q2 2024"/>
    <x v="2"/>
    <x v="2"/>
  </r>
  <r>
    <x v="31"/>
    <x v="6"/>
    <x v="29"/>
    <x v="4"/>
    <n v="2"/>
    <d v="2024-10-01T00:00:00"/>
    <s v="D/24-25GST-190"/>
    <n v="4890"/>
    <m/>
    <m/>
    <s v="Q2 2024"/>
    <x v="2"/>
    <x v="2"/>
  </r>
  <r>
    <x v="31"/>
    <x v="6"/>
    <x v="27"/>
    <x v="29"/>
    <n v="2"/>
    <d v="2024-09-02T00:00:00"/>
    <s v="24-25-012"/>
    <n v="15000"/>
    <m/>
    <m/>
    <s v="Q2 2024"/>
    <x v="2"/>
    <x v="2"/>
  </r>
  <r>
    <x v="31"/>
    <x v="6"/>
    <x v="4"/>
    <x v="5"/>
    <n v="2"/>
    <d v="2024-10-01T00:00:00"/>
    <s v="STT/24-25/684"/>
    <n v="7028"/>
    <m/>
    <m/>
    <s v="Q2 2024"/>
    <x v="2"/>
    <x v="2"/>
  </r>
  <r>
    <x v="31"/>
    <x v="6"/>
    <x v="29"/>
    <x v="7"/>
    <n v="2"/>
    <d v="2024-10-01T00:00:00"/>
    <n v="1812"/>
    <n v="18410"/>
    <m/>
    <m/>
    <s v="Q2 2024"/>
    <x v="2"/>
    <x v="2"/>
  </r>
  <r>
    <x v="31"/>
    <x v="7"/>
    <x v="29"/>
    <x v="0"/>
    <n v="0"/>
    <d v="2024-09-30T00:00:00"/>
    <s v="KRL/24-25/127"/>
    <n v="190"/>
    <m/>
    <m/>
    <s v="Q2 2024"/>
    <x v="2"/>
    <x v="2"/>
  </r>
  <r>
    <x v="31"/>
    <x v="7"/>
    <x v="29"/>
    <x v="0"/>
    <n v="0"/>
    <d v="2024-09-30T00:00:00"/>
    <s v="KRL/24-25/140"/>
    <n v="2532"/>
    <m/>
    <m/>
    <s v="Q2 2024"/>
    <x v="2"/>
    <x v="2"/>
  </r>
  <r>
    <x v="31"/>
    <x v="7"/>
    <x v="29"/>
    <x v="4"/>
    <n v="0"/>
    <d v="2024-10-01T00:00:00"/>
    <s v="KR/06"/>
    <n v="44160"/>
    <m/>
    <m/>
    <s v="Q2 2024"/>
    <x v="2"/>
    <x v="2"/>
  </r>
  <r>
    <x v="31"/>
    <x v="7"/>
    <x v="29"/>
    <x v="4"/>
    <n v="0"/>
    <d v="2024-10-05T00:00:00"/>
    <s v="D/24-25GST-182"/>
    <n v="2720"/>
    <m/>
    <m/>
    <s v="Q2 2024"/>
    <x v="2"/>
    <x v="2"/>
  </r>
  <r>
    <x v="31"/>
    <x v="8"/>
    <x v="8"/>
    <x v="10"/>
    <n v="0"/>
    <d v="2024-10-01T00:00:00"/>
    <s v="GSF/24-25/163"/>
    <n v="47670.82"/>
    <m/>
    <m/>
    <s v="Q2 2024"/>
    <x v="2"/>
    <x v="2"/>
  </r>
  <r>
    <x v="31"/>
    <x v="8"/>
    <x v="2"/>
    <x v="3"/>
    <n v="0"/>
    <d v="2024-09-30T00:00:00"/>
    <s v="KRLLP-06"/>
    <n v="1188"/>
    <m/>
    <m/>
    <s v="Q2 2024"/>
    <x v="2"/>
    <x v="2"/>
  </r>
  <r>
    <x v="31"/>
    <x v="8"/>
    <x v="29"/>
    <x v="4"/>
    <n v="0"/>
    <d v="2024-10-01T00:00:00"/>
    <s v="KRLLP/06"/>
    <n v="6770"/>
    <m/>
    <m/>
    <s v="Q2 2024"/>
    <x v="2"/>
    <x v="2"/>
  </r>
  <r>
    <x v="31"/>
    <x v="8"/>
    <x v="29"/>
    <x v="4"/>
    <n v="0"/>
    <d v="2024-10-05T00:00:00"/>
    <s v="D/24-25GST-183"/>
    <n v="5555"/>
    <m/>
    <m/>
    <s v="Q2 2024"/>
    <x v="2"/>
    <x v="2"/>
  </r>
  <r>
    <x v="31"/>
    <x v="18"/>
    <x v="29"/>
    <x v="0"/>
    <n v="0"/>
    <d v="2024-09-30T00:00:00"/>
    <s v="KRL/24-25/125"/>
    <n v="10972"/>
    <m/>
    <m/>
    <s v="Q2 2024"/>
    <x v="2"/>
    <x v="2"/>
  </r>
  <r>
    <x v="31"/>
    <x v="18"/>
    <x v="29"/>
    <x v="0"/>
    <n v="0"/>
    <d v="2024-09-30T00:00:00"/>
    <s v="KRLP/24-25/013"/>
    <n v="2193"/>
    <m/>
    <m/>
    <s v="Q2 2024"/>
    <x v="2"/>
    <x v="2"/>
  </r>
  <r>
    <x v="31"/>
    <x v="18"/>
    <x v="29"/>
    <x v="29"/>
    <n v="0"/>
    <d v="2024-09-04T00:00:00"/>
    <s v="Office Cab Innova-22"/>
    <n v="4750"/>
    <m/>
    <m/>
    <s v="Q2 2024"/>
    <x v="2"/>
    <x v="2"/>
  </r>
  <r>
    <x v="31"/>
    <x v="18"/>
    <x v="29"/>
    <x v="29"/>
    <n v="0"/>
    <d v="2024-09-09T00:00:00"/>
    <s v="Office Cab Innova-23"/>
    <n v="4750"/>
    <m/>
    <m/>
    <s v="Q2 2024"/>
    <x v="2"/>
    <x v="2"/>
  </r>
  <r>
    <x v="31"/>
    <x v="18"/>
    <x v="29"/>
    <x v="29"/>
    <n v="0"/>
    <d v="2024-09-11T00:00:00"/>
    <s v="Office Cab Innova-24"/>
    <n v="4400"/>
    <m/>
    <m/>
    <s v="Q2 2024"/>
    <x v="2"/>
    <x v="2"/>
  </r>
  <r>
    <x v="31"/>
    <x v="18"/>
    <x v="29"/>
    <x v="29"/>
    <n v="0"/>
    <d v="2024-09-30T00:00:00"/>
    <s v="Office Cab Innova-25"/>
    <n v="4750"/>
    <m/>
    <m/>
    <s v="Q2 2024"/>
    <x v="2"/>
    <x v="2"/>
  </r>
  <r>
    <x v="31"/>
    <x v="18"/>
    <x v="2"/>
    <x v="3"/>
    <n v="0"/>
    <d v="2024-09-30T00:00:00"/>
    <s v="KCAPL-04"/>
    <n v="2967"/>
    <m/>
    <m/>
    <s v="Q2 2024"/>
    <x v="2"/>
    <x v="2"/>
  </r>
  <r>
    <x v="31"/>
    <x v="18"/>
    <x v="29"/>
    <x v="4"/>
    <n v="0"/>
    <d v="2024-10-01T00:00:00"/>
    <s v="KCA/02"/>
    <n v="6975"/>
    <m/>
    <m/>
    <s v="Q2 2024"/>
    <x v="2"/>
    <x v="2"/>
  </r>
  <r>
    <x v="31"/>
    <x v="18"/>
    <x v="29"/>
    <x v="29"/>
    <n v="0"/>
    <d v="2024-09-03T00:00:00"/>
    <s v="714-SST-0724"/>
    <n v="4300"/>
    <m/>
    <m/>
    <s v="Q2 2024"/>
    <x v="2"/>
    <x v="2"/>
  </r>
  <r>
    <x v="31"/>
    <x v="19"/>
    <x v="29"/>
    <x v="12"/>
    <n v="401"/>
    <d v="2024-10-04T00:00:00"/>
    <s v="000002603434583'"/>
    <n v="90500"/>
    <m/>
    <m/>
    <s v="Q2 2024"/>
    <x v="2"/>
    <x v="2"/>
  </r>
  <r>
    <x v="31"/>
    <x v="19"/>
    <x v="29"/>
    <x v="12"/>
    <n v="402"/>
    <d v="2024-10-04T00:00:00"/>
    <s v="000002603434585'"/>
    <n v="64800"/>
    <m/>
    <m/>
    <s v="Q2 2024"/>
    <x v="2"/>
    <x v="2"/>
  </r>
  <r>
    <x v="31"/>
    <x v="19"/>
    <x v="29"/>
    <x v="12"/>
    <n v="501"/>
    <d v="2024-10-04T00:00:00"/>
    <s v="000002603434582'"/>
    <n v="91940"/>
    <m/>
    <m/>
    <s v="Q2 2024"/>
    <x v="2"/>
    <x v="2"/>
  </r>
  <r>
    <x v="31"/>
    <x v="19"/>
    <x v="29"/>
    <x v="12"/>
    <n v="502"/>
    <d v="2024-10-04T00:00:00"/>
    <s v="000002603434589'"/>
    <n v="64800"/>
    <m/>
    <m/>
    <s v="Q2 2024"/>
    <x v="2"/>
    <x v="2"/>
  </r>
  <r>
    <x v="31"/>
    <x v="19"/>
    <x v="29"/>
    <x v="12"/>
    <n v="1201"/>
    <d v="2024-10-04T00:00:00"/>
    <s v="000002603434591'"/>
    <n v="75770"/>
    <m/>
    <m/>
    <s v="Q2 2024"/>
    <x v="2"/>
    <x v="2"/>
  </r>
  <r>
    <x v="31"/>
    <x v="19"/>
    <x v="29"/>
    <x v="12"/>
    <n v="1202"/>
    <d v="2024-10-04T00:00:00"/>
    <s v="000002603434581'"/>
    <n v="64800"/>
    <m/>
    <m/>
    <s v="Q2 2024"/>
    <x v="2"/>
    <x v="2"/>
  </r>
  <r>
    <x v="31"/>
    <x v="19"/>
    <x v="29"/>
    <x v="12"/>
    <n v="1301"/>
    <d v="2024-10-04T00:00:00"/>
    <s v="000002603434588'"/>
    <n v="116260"/>
    <m/>
    <m/>
    <s v="Q2 2024"/>
    <x v="2"/>
    <x v="2"/>
  </r>
  <r>
    <x v="31"/>
    <x v="14"/>
    <x v="8"/>
    <x v="10"/>
    <n v="0"/>
    <d v="2024-10-01T00:00:00"/>
    <s v="GSF/24-25/171"/>
    <n v="47670.82"/>
    <m/>
    <m/>
    <s v="Q2 2024"/>
    <x v="2"/>
    <x v="2"/>
  </r>
  <r>
    <x v="31"/>
    <x v="14"/>
    <x v="29"/>
    <x v="0"/>
    <n v="0"/>
    <d v="2024-09-30T00:00:00"/>
    <s v="KRl/24-25/144"/>
    <n v="3692.5"/>
    <m/>
    <m/>
    <s v="Q2 2024"/>
    <x v="2"/>
    <x v="2"/>
  </r>
  <r>
    <x v="31"/>
    <x v="14"/>
    <x v="1"/>
    <x v="1"/>
    <n v="0"/>
    <d v="2024-10-01T00:00:00"/>
    <s v="MS/0420/24-25"/>
    <n v="1349"/>
    <m/>
    <m/>
    <s v="Q2 2024"/>
    <x v="2"/>
    <x v="2"/>
  </r>
  <r>
    <x v="31"/>
    <x v="14"/>
    <x v="1"/>
    <x v="2"/>
    <n v="0"/>
    <d v="2024-10-01T00:00:00"/>
    <s v="MS/0419/24-25"/>
    <n v="3047"/>
    <m/>
    <m/>
    <s v="Q2 2024"/>
    <x v="2"/>
    <x v="2"/>
  </r>
  <r>
    <x v="31"/>
    <x v="14"/>
    <x v="9"/>
    <x v="11"/>
    <n v="0"/>
    <d v="2024-10-01T00:00:00"/>
    <s v="MFMS/0391/24-25"/>
    <n v="20165.41"/>
    <m/>
    <m/>
    <s v="Q2 2024"/>
    <x v="2"/>
    <x v="2"/>
  </r>
  <r>
    <x v="31"/>
    <x v="14"/>
    <x v="29"/>
    <x v="12"/>
    <n v="0"/>
    <d v="2024-09-20T00:00:00"/>
    <s v="000002587009015'"/>
    <n v="8640"/>
    <m/>
    <m/>
    <s v="Q2 2024"/>
    <x v="2"/>
    <x v="2"/>
  </r>
  <r>
    <x v="31"/>
    <x v="14"/>
    <x v="2"/>
    <x v="3"/>
    <n v="0"/>
    <d v="2024-09-30T00:00:00"/>
    <s v="KSOBPL-06"/>
    <n v="2533"/>
    <m/>
    <m/>
    <s v="Q2 2024"/>
    <x v="2"/>
    <x v="2"/>
  </r>
  <r>
    <x v="31"/>
    <x v="14"/>
    <x v="29"/>
    <x v="4"/>
    <n v="0"/>
    <d v="2024-10-01T00:00:00"/>
    <s v="KOB/06"/>
    <n v="9450"/>
    <m/>
    <m/>
    <s v="Q2 2024"/>
    <x v="2"/>
    <x v="2"/>
  </r>
  <r>
    <x v="31"/>
    <x v="14"/>
    <x v="29"/>
    <x v="7"/>
    <n v="0"/>
    <d v="2024-10-01T00:00:00"/>
    <n v="1813"/>
    <n v="385"/>
    <m/>
    <m/>
    <s v="Q2 2024"/>
    <x v="2"/>
    <x v="2"/>
  </r>
  <r>
    <x v="31"/>
    <x v="23"/>
    <x v="29"/>
    <x v="0"/>
    <n v="0"/>
    <d v="2024-09-30T00:00:00"/>
    <s v="KRL/24-25/137"/>
    <n v="570"/>
    <m/>
    <m/>
    <s v="Q2 2024"/>
    <x v="2"/>
    <x v="2"/>
  </r>
  <r>
    <x v="31"/>
    <x v="15"/>
    <x v="29"/>
    <x v="0"/>
    <n v="0"/>
    <d v="2024-09-30T00:00:00"/>
    <s v="KRL/24-25/128"/>
    <n v="95"/>
    <m/>
    <m/>
    <s v="Q2 2024"/>
    <x v="2"/>
    <x v="2"/>
  </r>
  <r>
    <x v="31"/>
    <x v="15"/>
    <x v="29"/>
    <x v="4"/>
    <n v="0"/>
    <d v="2024-10-01T00:00:00"/>
    <s v="MRH/04"/>
    <n v="515"/>
    <m/>
    <m/>
    <s v="Q2 2024"/>
    <x v="2"/>
    <x v="2"/>
  </r>
  <r>
    <x v="31"/>
    <x v="13"/>
    <x v="29"/>
    <x v="0"/>
    <n v="0"/>
    <d v="2024-09-30T00:00:00"/>
    <s v="KRL/24-25/142"/>
    <n v="422"/>
    <m/>
    <m/>
    <s v="Q2 2024"/>
    <x v="2"/>
    <x v="2"/>
  </r>
  <r>
    <x v="31"/>
    <x v="13"/>
    <x v="1"/>
    <x v="1"/>
    <n v="0"/>
    <d v="2024-10-01T00:00:00"/>
    <s v="MS-0421-24-25"/>
    <n v="2448"/>
    <m/>
    <m/>
    <s v="Q2 2024"/>
    <x v="2"/>
    <x v="2"/>
  </r>
  <r>
    <x v="31"/>
    <x v="13"/>
    <x v="29"/>
    <x v="4"/>
    <n v="0"/>
    <d v="2024-10-01T00:00:00"/>
    <s v="NLH/04"/>
    <n v="2230"/>
    <m/>
    <m/>
    <s v="Q2 2024"/>
    <x v="2"/>
    <x v="2"/>
  </r>
  <r>
    <x v="31"/>
    <x v="9"/>
    <x v="7"/>
    <x v="9"/>
    <n v="613"/>
    <d v="2024-09-27T00:00:00"/>
    <s v="BM2527I010695251"/>
    <n v="8685.98"/>
    <m/>
    <m/>
    <s v="Q2 2024"/>
    <x v="2"/>
    <x v="2"/>
  </r>
  <r>
    <x v="31"/>
    <x v="9"/>
    <x v="29"/>
    <x v="19"/>
    <n v="613"/>
    <d v="2024-09-02T00:00:00"/>
    <s v="9-24-25-544"/>
    <n v="68825"/>
    <m/>
    <m/>
    <s v="Q2 2024"/>
    <x v="2"/>
    <x v="2"/>
  </r>
  <r>
    <x v="31"/>
    <x v="9"/>
    <x v="29"/>
    <x v="15"/>
    <n v="613"/>
    <d v="2024-09-19T00:00:00"/>
    <s v="DB-2024-2025-040"/>
    <n v="17000"/>
    <m/>
    <m/>
    <s v="Q2 2024"/>
    <x v="2"/>
    <x v="2"/>
  </r>
  <r>
    <x v="31"/>
    <x v="9"/>
    <x v="8"/>
    <x v="10"/>
    <n v="613"/>
    <d v="2024-10-01T00:00:00"/>
    <s v="GSF/24-25/166"/>
    <n v="37342.14"/>
    <m/>
    <m/>
    <s v="Q2 2024"/>
    <x v="2"/>
    <x v="2"/>
  </r>
  <r>
    <x v="31"/>
    <x v="9"/>
    <x v="29"/>
    <x v="1"/>
    <n v="613"/>
    <d v="2024-09-20T00:00:00"/>
    <s v="IS-24-25-161"/>
    <n v="400"/>
    <m/>
    <m/>
    <s v="Q2 2024"/>
    <x v="2"/>
    <x v="2"/>
  </r>
  <r>
    <x v="31"/>
    <x v="9"/>
    <x v="29"/>
    <x v="0"/>
    <n v="613"/>
    <d v="2024-09-30T00:00:00"/>
    <s v="KRL/24-25/131"/>
    <n v="22705"/>
    <m/>
    <m/>
    <s v="Q2 2024"/>
    <x v="2"/>
    <x v="2"/>
  </r>
  <r>
    <x v="31"/>
    <x v="9"/>
    <x v="1"/>
    <x v="1"/>
    <n v="613"/>
    <d v="2024-10-01T00:00:00"/>
    <s v="MS/0414/24-25"/>
    <n v="180"/>
    <m/>
    <m/>
    <s v="Q2 2024"/>
    <x v="2"/>
    <x v="2"/>
  </r>
  <r>
    <x v="31"/>
    <x v="9"/>
    <x v="1"/>
    <x v="2"/>
    <n v="613"/>
    <d v="2024-10-01T00:00:00"/>
    <s v="MS/0415/24-25"/>
    <n v="16500"/>
    <m/>
    <m/>
    <s v="Q2 2024"/>
    <x v="2"/>
    <x v="2"/>
  </r>
  <r>
    <x v="31"/>
    <x v="9"/>
    <x v="9"/>
    <x v="11"/>
    <n v="613"/>
    <d v="2024-10-01T00:00:00"/>
    <s v="MFMS/0386/24-25"/>
    <n v="52524.390000000007"/>
    <m/>
    <m/>
    <s v="Q2 2024"/>
    <x v="2"/>
    <x v="2"/>
  </r>
  <r>
    <x v="31"/>
    <x v="9"/>
    <x v="21"/>
    <x v="15"/>
    <n v="613"/>
    <d v="2024-09-18T00:00:00"/>
    <n v="4250029230"/>
    <n v="11322.5"/>
    <m/>
    <m/>
    <s v="Q2 2024"/>
    <x v="2"/>
    <x v="2"/>
  </r>
  <r>
    <x v="31"/>
    <x v="9"/>
    <x v="29"/>
    <x v="10"/>
    <n v="613"/>
    <d v="2024-10-01T00:00:00"/>
    <s v="OOPL-2024-25-528"/>
    <n v="81438.98"/>
    <m/>
    <m/>
    <s v="Q2 2024"/>
    <x v="2"/>
    <x v="2"/>
  </r>
  <r>
    <x v="31"/>
    <x v="9"/>
    <x v="2"/>
    <x v="3"/>
    <n v="613"/>
    <d v="2024-09-30T00:00:00"/>
    <s v="ODMDIGITAL-07"/>
    <n v="1500"/>
    <m/>
    <m/>
    <s v="Q2 2024"/>
    <x v="2"/>
    <x v="2"/>
  </r>
  <r>
    <x v="31"/>
    <x v="9"/>
    <x v="11"/>
    <x v="16"/>
    <n v="613"/>
    <d v="2024-09-03T00:00:00"/>
    <s v="WTCB-2024002727"/>
    <n v="25779"/>
    <m/>
    <m/>
    <s v="Q2 2024"/>
    <x v="2"/>
    <x v="2"/>
  </r>
  <r>
    <x v="31"/>
    <x v="9"/>
    <x v="11"/>
    <x v="16"/>
    <n v="614"/>
    <d v="2024-09-03T00:00:00"/>
    <s v="WTCB-2024002728"/>
    <n v="25753"/>
    <m/>
    <m/>
    <s v="Q2 2024"/>
    <x v="2"/>
    <x v="2"/>
  </r>
  <r>
    <x v="31"/>
    <x v="9"/>
    <x v="11"/>
    <x v="12"/>
    <n v="613"/>
    <d v="2024-10-13T00:00:00"/>
    <s v="WTCB/2024003519"/>
    <n v="46871"/>
    <m/>
    <m/>
    <s v="Q2 2024"/>
    <x v="2"/>
    <x v="2"/>
  </r>
  <r>
    <x v="31"/>
    <x v="9"/>
    <x v="11"/>
    <x v="12"/>
    <n v="614"/>
    <d v="2024-10-13T00:00:00"/>
    <s v="WTCB/2024003520"/>
    <n v="55972"/>
    <m/>
    <m/>
    <s v="Q2 2024"/>
    <x v="2"/>
    <x v="2"/>
  </r>
  <r>
    <x v="31"/>
    <x v="9"/>
    <x v="11"/>
    <x v="13"/>
    <n v="613"/>
    <d v="2024-10-14T00:00:00"/>
    <s v="WTCB/2024003375"/>
    <n v="3531.43"/>
    <m/>
    <m/>
    <s v="Q2 2024"/>
    <x v="2"/>
    <x v="2"/>
  </r>
  <r>
    <x v="31"/>
    <x v="9"/>
    <x v="11"/>
    <x v="13"/>
    <n v="614"/>
    <d v="2024-10-14T00:00:00"/>
    <s v="WTCB/2024003376"/>
    <n v="3559.26"/>
    <m/>
    <m/>
    <s v="Q2 2024"/>
    <x v="2"/>
    <x v="2"/>
  </r>
  <r>
    <x v="31"/>
    <x v="9"/>
    <x v="29"/>
    <x v="19"/>
    <n v="613"/>
    <d v="2024-09-02T00:00:00"/>
    <s v="P2425-130547"/>
    <n v="68832"/>
    <m/>
    <m/>
    <s v="Q2 2024"/>
    <x v="2"/>
    <x v="2"/>
  </r>
  <r>
    <x v="31"/>
    <x v="9"/>
    <x v="29"/>
    <x v="19"/>
    <n v="614"/>
    <d v="2024-09-02T00:00:00"/>
    <s v="D-2024-25-06"/>
    <n v="137596"/>
    <m/>
    <m/>
    <s v="Q2 2024"/>
    <x v="2"/>
    <x v="2"/>
  </r>
  <r>
    <x v="31"/>
    <x v="9"/>
    <x v="29"/>
    <x v="4"/>
    <n v="613"/>
    <d v="2024-10-01T00:00:00"/>
    <s v="OD/06"/>
    <n v="28935"/>
    <m/>
    <m/>
    <s v="Q2 2024"/>
    <x v="2"/>
    <x v="2"/>
  </r>
  <r>
    <x v="31"/>
    <x v="9"/>
    <x v="29"/>
    <x v="4"/>
    <n v="613"/>
    <d v="2024-10-05T00:00:00"/>
    <s v="D/24-25GST-185"/>
    <n v="9715"/>
    <m/>
    <m/>
    <s v="Q2 2024"/>
    <x v="2"/>
    <x v="2"/>
  </r>
  <r>
    <x v="31"/>
    <x v="9"/>
    <x v="4"/>
    <x v="20"/>
    <n v="613"/>
    <d v="2024-10-01T00:00:00"/>
    <s v="STT/24-25/682"/>
    <n v="2700"/>
    <m/>
    <m/>
    <s v="Q2 2024"/>
    <x v="2"/>
    <x v="2"/>
  </r>
  <r>
    <x v="31"/>
    <x v="9"/>
    <x v="4"/>
    <x v="5"/>
    <n v="613"/>
    <d v="2024-10-01T00:00:00"/>
    <s v="STT/24-25/681"/>
    <n v="14911.2"/>
    <m/>
    <m/>
    <s v="Q2 2024"/>
    <x v="2"/>
    <x v="2"/>
  </r>
  <r>
    <x v="31"/>
    <x v="9"/>
    <x v="29"/>
    <x v="7"/>
    <n v="613"/>
    <d v="2024-10-01T00:00:00"/>
    <n v="1809"/>
    <n v="3920"/>
    <m/>
    <m/>
    <s v="Q2 2024"/>
    <x v="2"/>
    <x v="2"/>
  </r>
  <r>
    <x v="31"/>
    <x v="10"/>
    <x v="7"/>
    <x v="9"/>
    <n v="312"/>
    <d v="2024-10-03T00:00:00"/>
    <s v="BM2527I011424120"/>
    <n v="82882.7"/>
    <m/>
    <m/>
    <s v="Q2 2024"/>
    <x v="2"/>
    <x v="2"/>
  </r>
  <r>
    <x v="31"/>
    <x v="10"/>
    <x v="29"/>
    <x v="19"/>
    <n v="313"/>
    <d v="2024-09-01T00:00:00"/>
    <s v="06-2024-2025"/>
    <n v="547208"/>
    <m/>
    <m/>
    <s v="Q2 2024"/>
    <x v="2"/>
    <x v="2"/>
  </r>
  <r>
    <x v="31"/>
    <x v="10"/>
    <x v="29"/>
    <x v="16"/>
    <n v="313"/>
    <d v="2024-09-01T00:00:00"/>
    <s v="06 CAM-2024-25"/>
    <n v="65546"/>
    <m/>
    <m/>
    <s v="Q2 2024"/>
    <x v="2"/>
    <x v="2"/>
  </r>
  <r>
    <x v="31"/>
    <x v="10"/>
    <x v="29"/>
    <x v="19"/>
    <n v="311"/>
    <d v="2024-09-03T00:00:00"/>
    <s v="IN2401000141"/>
    <n v="621792"/>
    <m/>
    <m/>
    <s v="Q2 2024"/>
    <x v="2"/>
    <x v="2"/>
  </r>
  <r>
    <x v="31"/>
    <x v="10"/>
    <x v="29"/>
    <x v="19"/>
    <n v="312"/>
    <d v="2024-09-03T00:00:00"/>
    <s v="IN2401000142"/>
    <n v="402317"/>
    <m/>
    <m/>
    <s v="Q2 2024"/>
    <x v="2"/>
    <x v="2"/>
  </r>
  <r>
    <x v="31"/>
    <x v="10"/>
    <x v="29"/>
    <x v="19"/>
    <n v="314"/>
    <d v="2024-09-01T00:00:00"/>
    <s v="RENT-24-25-06"/>
    <n v="155988"/>
    <m/>
    <m/>
    <s v="Q2 2024"/>
    <x v="2"/>
    <x v="2"/>
  </r>
  <r>
    <x v="31"/>
    <x v="10"/>
    <x v="29"/>
    <x v="19"/>
    <n v="315"/>
    <d v="2024-09-04T00:00:00"/>
    <s v="PVP-Rental-18"/>
    <n v="166572"/>
    <m/>
    <m/>
    <s v="Q2 2024"/>
    <x v="2"/>
    <x v="2"/>
  </r>
  <r>
    <x v="31"/>
    <x v="10"/>
    <x v="8"/>
    <x v="10"/>
    <n v="312"/>
    <d v="2024-10-01T00:00:00"/>
    <s v="GSF/24-25/169"/>
    <n v="196244.89"/>
    <m/>
    <m/>
    <s v="Q2 2024"/>
    <x v="2"/>
    <x v="2"/>
  </r>
  <r>
    <x v="31"/>
    <x v="10"/>
    <x v="29"/>
    <x v="19"/>
    <n v="310"/>
    <d v="2024-09-01T00:00:00"/>
    <s v="GK-Rental-06"/>
    <n v="72563"/>
    <m/>
    <m/>
    <s v="Q2 2024"/>
    <x v="2"/>
    <x v="2"/>
  </r>
  <r>
    <x v="31"/>
    <x v="10"/>
    <x v="29"/>
    <x v="16"/>
    <n v="310"/>
    <d v="2024-09-01T00:00:00"/>
    <s v="GK-CAM-06"/>
    <n v="17308"/>
    <m/>
    <m/>
    <s v="Q2 2024"/>
    <x v="2"/>
    <x v="2"/>
  </r>
  <r>
    <x v="31"/>
    <x v="10"/>
    <x v="29"/>
    <x v="16"/>
    <n v="310"/>
    <d v="2024-10-01T00:00:00"/>
    <s v="GK-CAM-07"/>
    <n v="8406"/>
    <m/>
    <m/>
    <s v="Q2 2024"/>
    <x v="2"/>
    <x v="2"/>
  </r>
  <r>
    <x v="31"/>
    <x v="10"/>
    <x v="29"/>
    <x v="19"/>
    <n v="310"/>
    <d v="2024-09-01T00:00:00"/>
    <s v="HK-Rental-06"/>
    <n v="72563"/>
    <m/>
    <m/>
    <s v="Q2 2024"/>
    <x v="2"/>
    <x v="2"/>
  </r>
  <r>
    <x v="31"/>
    <x v="10"/>
    <x v="29"/>
    <x v="1"/>
    <n v="312"/>
    <d v="2024-09-06T00:00:00"/>
    <s v="IS-24-25-139"/>
    <n v="2450"/>
    <m/>
    <m/>
    <s v="Q2 2024"/>
    <x v="2"/>
    <x v="2"/>
  </r>
  <r>
    <x v="31"/>
    <x v="10"/>
    <x v="29"/>
    <x v="1"/>
    <n v="312"/>
    <d v="2024-09-30T00:00:00"/>
    <s v="IS-24-25-172"/>
    <n v="1950"/>
    <m/>
    <m/>
    <s v="Q2 2024"/>
    <x v="2"/>
    <x v="2"/>
  </r>
  <r>
    <x v="31"/>
    <x v="10"/>
    <x v="29"/>
    <x v="0"/>
    <n v="312"/>
    <d v="2024-09-30T00:00:00"/>
    <s v="KRL/24-25/133"/>
    <n v="492495"/>
    <m/>
    <m/>
    <s v="Q2 2024"/>
    <x v="2"/>
    <x v="2"/>
  </r>
  <r>
    <x v="31"/>
    <x v="10"/>
    <x v="29"/>
    <x v="0"/>
    <n v="312"/>
    <d v="2024-09-30T00:00:00"/>
    <s v="KRL/24-25/143"/>
    <n v="11605"/>
    <m/>
    <m/>
    <s v="Q2 2024"/>
    <x v="2"/>
    <x v="2"/>
  </r>
  <r>
    <x v="31"/>
    <x v="10"/>
    <x v="1"/>
    <x v="1"/>
    <n v="312"/>
    <d v="2024-10-01T00:00:00"/>
    <s v="MS/0407/24-25"/>
    <n v="23908"/>
    <m/>
    <m/>
    <s v="Q2 2024"/>
    <x v="2"/>
    <x v="2"/>
  </r>
  <r>
    <x v="31"/>
    <x v="10"/>
    <x v="1"/>
    <x v="1"/>
    <n v="312"/>
    <d v="2024-10-01T00:00:00"/>
    <s v="MS/0406/24-25"/>
    <n v="1180"/>
    <m/>
    <m/>
    <s v="Q2 2024"/>
    <x v="2"/>
    <x v="2"/>
  </r>
  <r>
    <x v="31"/>
    <x v="10"/>
    <x v="1"/>
    <x v="2"/>
    <n v="312"/>
    <d v="2024-10-01T00:00:00"/>
    <s v="MS/0408/24-25"/>
    <n v="53548"/>
    <m/>
    <m/>
    <s v="Q2 2024"/>
    <x v="2"/>
    <x v="2"/>
  </r>
  <r>
    <x v="31"/>
    <x v="10"/>
    <x v="9"/>
    <x v="11"/>
    <n v="312"/>
    <d v="2024-10-01T00:00:00"/>
    <s v="MFMS/0384/24-25"/>
    <n v="247243.78999999998"/>
    <m/>
    <m/>
    <s v="Q2 2024"/>
    <x v="2"/>
    <x v="2"/>
  </r>
  <r>
    <x v="31"/>
    <x v="10"/>
    <x v="29"/>
    <x v="19"/>
    <n v="316"/>
    <d v="2024-09-01T00:00:00"/>
    <s v="238-2024-25"/>
    <n v="83202"/>
    <m/>
    <m/>
    <s v="Q2 2024"/>
    <x v="2"/>
    <x v="2"/>
  </r>
  <r>
    <x v="31"/>
    <x v="10"/>
    <x v="29"/>
    <x v="29"/>
    <n v="312"/>
    <d v="2024-09-01T00:00:00"/>
    <s v="EWF-06-2024-25"/>
    <n v="65000"/>
    <m/>
    <m/>
    <s v="Q2 2024"/>
    <x v="2"/>
    <x v="2"/>
  </r>
  <r>
    <x v="31"/>
    <x v="10"/>
    <x v="29"/>
    <x v="19"/>
    <n v="316"/>
    <d v="2024-09-01T00:00:00"/>
    <s v="012-2024-25"/>
    <n v="83202"/>
    <m/>
    <m/>
    <s v="Q2 2024"/>
    <x v="2"/>
    <x v="2"/>
  </r>
  <r>
    <x v="31"/>
    <x v="10"/>
    <x v="29"/>
    <x v="26"/>
    <n v="0"/>
    <d v="2024-09-30T00:00:00"/>
    <s v="000002603202415'"/>
    <n v="14240"/>
    <m/>
    <m/>
    <s v="Q2 2024"/>
    <x v="2"/>
    <x v="2"/>
  </r>
  <r>
    <x v="31"/>
    <x v="10"/>
    <x v="29"/>
    <x v="29"/>
    <n v="312"/>
    <d v="2024-09-05T00:00:00"/>
    <s v="Office Cab Innova-21"/>
    <n v="3900"/>
    <m/>
    <m/>
    <s v="Q2 2024"/>
    <x v="2"/>
    <x v="2"/>
  </r>
  <r>
    <x v="31"/>
    <x v="10"/>
    <x v="29"/>
    <x v="10"/>
    <n v="312"/>
    <d v="2024-10-01T00:00:00"/>
    <s v="OOPL/2024-25/529"/>
    <n v="359483.19"/>
    <m/>
    <m/>
    <s v="Q2 2024"/>
    <x v="2"/>
    <x v="2"/>
  </r>
  <r>
    <x v="31"/>
    <x v="10"/>
    <x v="2"/>
    <x v="3"/>
    <n v="312"/>
    <d v="2024-09-30T00:00:00"/>
    <s v="ONDIRECT-06"/>
    <n v="52501"/>
    <m/>
    <m/>
    <s v="Q2 2024"/>
    <x v="2"/>
    <x v="2"/>
  </r>
  <r>
    <x v="31"/>
    <x v="10"/>
    <x v="29"/>
    <x v="1"/>
    <n v="312"/>
    <d v="2024-09-11T00:00:00"/>
    <s v="PSPLJ-2985-24-25"/>
    <n v="270"/>
    <m/>
    <m/>
    <s v="Q2 2024"/>
    <x v="2"/>
    <x v="2"/>
  </r>
  <r>
    <x v="31"/>
    <x v="10"/>
    <x v="29"/>
    <x v="1"/>
    <n v="312"/>
    <d v="2024-09-14T00:00:00"/>
    <s v="PSPLJ-3039-24-25"/>
    <n v="240"/>
    <m/>
    <m/>
    <s v="Q2 2024"/>
    <x v="2"/>
    <x v="2"/>
  </r>
  <r>
    <x v="31"/>
    <x v="10"/>
    <x v="29"/>
    <x v="1"/>
    <n v="312"/>
    <d v="2024-09-20T00:00:00"/>
    <s v="PSPLJ-3130-24-25"/>
    <n v="6000"/>
    <m/>
    <m/>
    <s v="Q2 2024"/>
    <x v="2"/>
    <x v="2"/>
  </r>
  <r>
    <x v="31"/>
    <x v="10"/>
    <x v="29"/>
    <x v="1"/>
    <n v="312"/>
    <d v="2024-10-05T00:00:00"/>
    <s v="PSPLJ-3464-24-25"/>
    <n v="180"/>
    <m/>
    <m/>
    <s v="Q2 2024"/>
    <x v="2"/>
    <x v="2"/>
  </r>
  <r>
    <x v="31"/>
    <x v="10"/>
    <x v="11"/>
    <x v="16"/>
    <n v="311"/>
    <d v="2024-09-03T00:00:00"/>
    <s v="WTCB-2024002665"/>
    <n v="72605"/>
    <m/>
    <m/>
    <s v="Q2 2024"/>
    <x v="2"/>
    <x v="2"/>
  </r>
  <r>
    <x v="31"/>
    <x v="10"/>
    <x v="11"/>
    <x v="16"/>
    <n v="312"/>
    <d v="2024-09-03T00:00:00"/>
    <s v="WTCB-2024002666"/>
    <n v="46982"/>
    <m/>
    <m/>
    <s v="Q2 2024"/>
    <x v="2"/>
    <x v="2"/>
  </r>
  <r>
    <x v="31"/>
    <x v="10"/>
    <x v="11"/>
    <x v="16"/>
    <n v="314"/>
    <d v="2024-09-03T00:00:00"/>
    <s v="WTCB-2024002668"/>
    <n v="24141"/>
    <m/>
    <m/>
    <s v="Q2 2024"/>
    <x v="2"/>
    <x v="2"/>
  </r>
  <r>
    <x v="31"/>
    <x v="10"/>
    <x v="11"/>
    <x v="16"/>
    <n v="315"/>
    <d v="2024-09-03T00:00:00"/>
    <s v="WTCB-2024002669"/>
    <n v="25779"/>
    <m/>
    <m/>
    <s v="Q2 2024"/>
    <x v="2"/>
    <x v="2"/>
  </r>
  <r>
    <x v="31"/>
    <x v="10"/>
    <x v="11"/>
    <x v="16"/>
    <n v="316"/>
    <d v="2024-09-03T00:00:00"/>
    <s v="WTCB-2024002670"/>
    <n v="25753"/>
    <m/>
    <m/>
    <s v="Q2 2024"/>
    <x v="2"/>
    <x v="2"/>
  </r>
  <r>
    <x v="31"/>
    <x v="10"/>
    <x v="11"/>
    <x v="12"/>
    <n v="309"/>
    <d v="2024-10-13T00:00:00"/>
    <s v="WTCB/2024003469"/>
    <n v="105484"/>
    <m/>
    <m/>
    <s v="Q2 2024"/>
    <x v="2"/>
    <x v="2"/>
  </r>
  <r>
    <x v="31"/>
    <x v="10"/>
    <x v="11"/>
    <x v="12"/>
    <n v="311"/>
    <d v="2024-10-13T00:00:00"/>
    <s v="WTCB/2024003470"/>
    <n v="143159"/>
    <m/>
    <m/>
    <s v="Q2 2024"/>
    <x v="2"/>
    <x v="2"/>
  </r>
  <r>
    <x v="31"/>
    <x v="10"/>
    <x v="11"/>
    <x v="12"/>
    <n v="312"/>
    <d v="2024-10-13T00:00:00"/>
    <s v="WTCB/2024003471"/>
    <n v="174581"/>
    <m/>
    <m/>
    <s v="Q2 2024"/>
    <x v="2"/>
    <x v="2"/>
  </r>
  <r>
    <x v="31"/>
    <x v="10"/>
    <x v="11"/>
    <x v="12"/>
    <n v="313"/>
    <d v="2024-10-13T00:00:00"/>
    <s v="WTCB/2024003472"/>
    <n v="140283"/>
    <m/>
    <m/>
    <s v="Q2 2024"/>
    <x v="2"/>
    <x v="2"/>
  </r>
  <r>
    <x v="31"/>
    <x v="10"/>
    <x v="11"/>
    <x v="12"/>
    <n v="314"/>
    <d v="2024-10-13T00:00:00"/>
    <s v="WTCB/2024003473"/>
    <n v="26995"/>
    <m/>
    <m/>
    <s v="Q2 2024"/>
    <x v="2"/>
    <x v="2"/>
  </r>
  <r>
    <x v="31"/>
    <x v="10"/>
    <x v="11"/>
    <x v="12"/>
    <n v="315"/>
    <d v="2024-10-13T00:00:00"/>
    <s v="WTCB/2024003474"/>
    <n v="32993"/>
    <m/>
    <m/>
    <s v="Q2 2024"/>
    <x v="2"/>
    <x v="2"/>
  </r>
  <r>
    <x v="31"/>
    <x v="10"/>
    <x v="11"/>
    <x v="13"/>
    <n v="309"/>
    <d v="2024-10-14T00:00:00"/>
    <s v="WTCB/2024003326"/>
    <n v="7404.16"/>
    <m/>
    <m/>
    <s v="Q2 2024"/>
    <x v="2"/>
    <x v="2"/>
  </r>
  <r>
    <x v="31"/>
    <x v="10"/>
    <x v="11"/>
    <x v="13"/>
    <n v="311"/>
    <d v="2024-10-14T00:00:00"/>
    <s v="WTCB/2024003327"/>
    <n v="8742.18"/>
    <m/>
    <m/>
    <s v="Q2 2024"/>
    <x v="2"/>
    <x v="2"/>
  </r>
  <r>
    <x v="31"/>
    <x v="10"/>
    <x v="11"/>
    <x v="13"/>
    <n v="312"/>
    <d v="2024-10-14T00:00:00"/>
    <s v="WTCB/2024003328"/>
    <n v="12191.57"/>
    <m/>
    <m/>
    <s v="Q2 2024"/>
    <x v="2"/>
    <x v="2"/>
  </r>
  <r>
    <x v="31"/>
    <x v="10"/>
    <x v="11"/>
    <x v="13"/>
    <n v="313"/>
    <d v="2024-10-14T00:00:00"/>
    <s v="WTCB/2024003329"/>
    <n v="8332.01"/>
    <m/>
    <m/>
    <s v="Q2 2024"/>
    <x v="2"/>
    <x v="2"/>
  </r>
  <r>
    <x v="31"/>
    <x v="10"/>
    <x v="11"/>
    <x v="13"/>
    <n v="314"/>
    <d v="2024-10-14T00:00:00"/>
    <s v="WTCB/2024003330"/>
    <n v="1540.71"/>
    <m/>
    <m/>
    <s v="Q2 2024"/>
    <x v="2"/>
    <x v="2"/>
  </r>
  <r>
    <x v="31"/>
    <x v="10"/>
    <x v="11"/>
    <x v="13"/>
    <n v="315"/>
    <d v="2024-10-14T00:00:00"/>
    <s v="WTCB/2024003331"/>
    <n v="2159.27"/>
    <m/>
    <m/>
    <s v="Q2 2024"/>
    <x v="2"/>
    <x v="2"/>
  </r>
  <r>
    <x v="31"/>
    <x v="10"/>
    <x v="29"/>
    <x v="22"/>
    <n v="309"/>
    <d v="2024-09-02T00:00:00"/>
    <s v="SBER-24-25-18"/>
    <n v="194880"/>
    <m/>
    <m/>
    <s v="Q2 2024"/>
    <x v="2"/>
    <x v="2"/>
  </r>
  <r>
    <x v="31"/>
    <x v="10"/>
    <x v="29"/>
    <x v="22"/>
    <n v="309"/>
    <d v="2024-09-10T00:00:00"/>
    <s v="SBER-24-25-20"/>
    <n v="7888"/>
    <m/>
    <m/>
    <s v="Q2 2024"/>
    <x v="2"/>
    <x v="2"/>
  </r>
  <r>
    <x v="31"/>
    <x v="10"/>
    <x v="29"/>
    <x v="4"/>
    <n v="312"/>
    <d v="2024-10-01T00:00:00"/>
    <s v="ODMS/06"/>
    <n v="474185"/>
    <m/>
    <m/>
    <s v="Q2 2024"/>
    <x v="2"/>
    <x v="2"/>
  </r>
  <r>
    <x v="31"/>
    <x v="10"/>
    <x v="29"/>
    <x v="4"/>
    <n v="312"/>
    <d v="2024-10-05T00:00:00"/>
    <s v="D/24-25GST-187"/>
    <n v="474570"/>
    <m/>
    <m/>
    <s v="Q2 2024"/>
    <x v="2"/>
    <x v="2"/>
  </r>
  <r>
    <x v="31"/>
    <x v="10"/>
    <x v="29"/>
    <x v="7"/>
    <n v="312"/>
    <d v="2024-10-01T00:00:00"/>
    <n v="1810"/>
    <n v="40180"/>
    <m/>
    <m/>
    <s v="Q2 2024"/>
    <x v="2"/>
    <x v="2"/>
  </r>
  <r>
    <x v="31"/>
    <x v="10"/>
    <x v="29"/>
    <x v="27"/>
    <n v="0"/>
    <d v="2024-09-20T00:00:00"/>
    <n v="1363981"/>
    <n v="215"/>
    <m/>
    <m/>
    <s v="Q2 2024"/>
    <x v="2"/>
    <x v="2"/>
  </r>
  <r>
    <x v="31"/>
    <x v="11"/>
    <x v="8"/>
    <x v="10"/>
    <n v="719"/>
    <d v="2024-10-01T00:00:00"/>
    <s v="GSF/24-25/165"/>
    <n v="39725.69"/>
    <m/>
    <m/>
    <s v="Q2 2024"/>
    <x v="2"/>
    <x v="2"/>
  </r>
  <r>
    <x v="31"/>
    <x v="11"/>
    <x v="29"/>
    <x v="0"/>
    <n v="719"/>
    <d v="2024-09-30T00:00:00"/>
    <s v="KRL/24-25/129"/>
    <n v="7030"/>
    <m/>
    <m/>
    <s v="Q2 2024"/>
    <x v="2"/>
    <x v="2"/>
  </r>
  <r>
    <x v="31"/>
    <x v="11"/>
    <x v="9"/>
    <x v="11"/>
    <n v="719"/>
    <d v="2024-10-01T00:00:00"/>
    <s v="MFMS/0387/24-25"/>
    <n v="35496.39"/>
    <m/>
    <m/>
    <s v="Q2 2024"/>
    <x v="2"/>
    <x v="2"/>
  </r>
  <r>
    <x v="31"/>
    <x v="11"/>
    <x v="29"/>
    <x v="10"/>
    <n v="719"/>
    <d v="2024-10-01T00:00:00"/>
    <s v="OOPL-2024-25-530"/>
    <n v="82261.600000000006"/>
    <m/>
    <m/>
    <s v="Q2 2024"/>
    <x v="2"/>
    <x v="2"/>
  </r>
  <r>
    <x v="31"/>
    <x v="11"/>
    <x v="11"/>
    <x v="16"/>
    <n v="719"/>
    <d v="2024-09-03T00:00:00"/>
    <s v="WTCB-2024002752"/>
    <n v="24141"/>
    <m/>
    <m/>
    <s v="Q2 2024"/>
    <x v="2"/>
    <x v="2"/>
  </r>
  <r>
    <x v="31"/>
    <x v="11"/>
    <x v="11"/>
    <x v="12"/>
    <n v="719"/>
    <d v="2024-10-13T00:00:00"/>
    <s v="WTCB/2024003540"/>
    <n v="75370"/>
    <m/>
    <m/>
    <s v="Q2 2024"/>
    <x v="2"/>
    <x v="2"/>
  </r>
  <r>
    <x v="31"/>
    <x v="11"/>
    <x v="11"/>
    <x v="13"/>
    <n v="719"/>
    <d v="2024-10-14T00:00:00"/>
    <s v="WTCB/2024003396"/>
    <n v="3558.96"/>
    <m/>
    <m/>
    <s v="Q2 2024"/>
    <x v="2"/>
    <x v="2"/>
  </r>
  <r>
    <x v="31"/>
    <x v="11"/>
    <x v="29"/>
    <x v="4"/>
    <n v="719"/>
    <d v="2024-10-01T00:00:00"/>
    <s v="ODM/06"/>
    <n v="12460"/>
    <m/>
    <m/>
    <s v="Q2 2024"/>
    <x v="2"/>
    <x v="2"/>
  </r>
  <r>
    <x v="31"/>
    <x v="11"/>
    <x v="29"/>
    <x v="4"/>
    <n v="719"/>
    <d v="2024-10-01T00:00:00"/>
    <s v="D/24-25GST-184"/>
    <n v="3810"/>
    <m/>
    <m/>
    <s v="Q2 2024"/>
    <x v="2"/>
    <x v="2"/>
  </r>
  <r>
    <x v="31"/>
    <x v="11"/>
    <x v="29"/>
    <x v="7"/>
    <n v="719"/>
    <d v="2024-10-01T00:00:00"/>
    <n v="1806"/>
    <n v="2590"/>
    <m/>
    <m/>
    <s v="Q2 2024"/>
    <x v="2"/>
    <x v="2"/>
  </r>
  <r>
    <x v="31"/>
    <x v="11"/>
    <x v="29"/>
    <x v="19"/>
    <n v="719"/>
    <d v="2024-09-03T00:00:00"/>
    <s v="TSG-Rental-18"/>
    <n v="136500"/>
    <m/>
    <m/>
    <s v="Q2 2024"/>
    <x v="2"/>
    <x v="2"/>
  </r>
  <r>
    <x v="31"/>
    <x v="16"/>
    <x v="29"/>
    <x v="4"/>
    <n v="0"/>
    <d v="2024-10-01T00:00:00"/>
    <s v="QTS/06"/>
    <n v="13145"/>
    <m/>
    <m/>
    <s v="Q2 2024"/>
    <x v="2"/>
    <x v="2"/>
  </r>
  <r>
    <x v="31"/>
    <x v="16"/>
    <x v="29"/>
    <x v="4"/>
    <n v="0"/>
    <d v="2024-10-05T00:00:00"/>
    <s v="D/24-25GST-188"/>
    <n v="710"/>
    <m/>
    <m/>
    <s v="Q2 2024"/>
    <x v="2"/>
    <x v="2"/>
  </r>
  <r>
    <x v="31"/>
    <x v="12"/>
    <x v="7"/>
    <x v="29"/>
    <n v="0"/>
    <d v="2024-09-24T00:00:00"/>
    <s v="HT2527I006196508"/>
    <n v="706.82"/>
    <m/>
    <m/>
    <s v="Q2 2024"/>
    <x v="2"/>
    <x v="2"/>
  </r>
  <r>
    <x v="31"/>
    <x v="12"/>
    <x v="7"/>
    <x v="9"/>
    <n v="319"/>
    <d v="2024-10-09T00:00:00"/>
    <s v="BM2527I011563956"/>
    <n v="5915.61"/>
    <m/>
    <m/>
    <s v="Q2 2024"/>
    <x v="2"/>
    <x v="2"/>
  </r>
  <r>
    <x v="31"/>
    <x v="12"/>
    <x v="29"/>
    <x v="29"/>
    <n v="0"/>
    <d v="2024-10-04T00:00:00"/>
    <s v="WMHR25007626865"/>
    <n v="1108"/>
    <m/>
    <m/>
    <s v="Q2 2024"/>
    <x v="2"/>
    <x v="2"/>
  </r>
  <r>
    <x v="31"/>
    <x v="12"/>
    <x v="8"/>
    <x v="10"/>
    <n v="319"/>
    <d v="2024-10-01T00:00:00"/>
    <s v="GSF/24-25/167"/>
    <n v="107370.29"/>
    <m/>
    <m/>
    <s v="Q2 2024"/>
    <x v="2"/>
    <x v="2"/>
  </r>
  <r>
    <x v="31"/>
    <x v="12"/>
    <x v="29"/>
    <x v="0"/>
    <n v="319"/>
    <d v="2024-09-30T00:00:00"/>
    <s v="KRL/24-25/132"/>
    <n v="59280"/>
    <m/>
    <m/>
    <s v="Q2 2024"/>
    <x v="2"/>
    <x v="2"/>
  </r>
  <r>
    <x v="31"/>
    <x v="12"/>
    <x v="29"/>
    <x v="0"/>
    <n v="319"/>
    <d v="2024-09-30T00:00:00"/>
    <s v="KRL/24-25/145"/>
    <n v="5169.5"/>
    <m/>
    <m/>
    <s v="Q2 2024"/>
    <x v="2"/>
    <x v="2"/>
  </r>
  <r>
    <x v="31"/>
    <x v="12"/>
    <x v="29"/>
    <x v="0"/>
    <n v="319"/>
    <d v="2024-09-30T00:00:00"/>
    <s v="KRL/24-25/138"/>
    <n v="4191"/>
    <m/>
    <m/>
    <s v="Q2 2024"/>
    <x v="2"/>
    <x v="2"/>
  </r>
  <r>
    <x v="31"/>
    <x v="12"/>
    <x v="29"/>
    <x v="0"/>
    <n v="319"/>
    <d v="2024-09-30T00:00:00"/>
    <s v="KRLH/24-25/02"/>
    <n v="3750"/>
    <m/>
    <m/>
    <s v="Q2 2024"/>
    <x v="2"/>
    <x v="2"/>
  </r>
  <r>
    <x v="31"/>
    <x v="12"/>
    <x v="29"/>
    <x v="14"/>
    <n v="319"/>
    <d v="2024-09-02T00:00:00"/>
    <s v="TXC-16950"/>
    <n v="41577"/>
    <m/>
    <m/>
    <s v="Q2 2024"/>
    <x v="2"/>
    <x v="2"/>
  </r>
  <r>
    <x v="31"/>
    <x v="12"/>
    <x v="9"/>
    <x v="11"/>
    <n v="319"/>
    <d v="2024-10-01T00:00:00"/>
    <s v="MFMS/0390/24-25"/>
    <n v="54459"/>
    <m/>
    <m/>
    <s v="Q2 2024"/>
    <x v="2"/>
    <x v="2"/>
  </r>
  <r>
    <x v="31"/>
    <x v="12"/>
    <x v="29"/>
    <x v="29"/>
    <n v="0"/>
    <d v="2024-09-19T00:00:00"/>
    <s v="000002586313163'"/>
    <n v="0"/>
    <m/>
    <m/>
    <s v="Q2 2024"/>
    <x v="2"/>
    <x v="2"/>
  </r>
  <r>
    <x v="31"/>
    <x v="12"/>
    <x v="29"/>
    <x v="29"/>
    <n v="0"/>
    <d v="2024-09-19T00:00:00"/>
    <s v="000002586765109'"/>
    <n v="0"/>
    <m/>
    <m/>
    <s v="Q2 2024"/>
    <x v="2"/>
    <x v="2"/>
  </r>
  <r>
    <x v="31"/>
    <x v="12"/>
    <x v="29"/>
    <x v="29"/>
    <n v="0"/>
    <d v="2024-09-20T00:00:00"/>
    <s v="000002587863215'"/>
    <n v="0"/>
    <m/>
    <m/>
    <s v="Q2 2024"/>
    <x v="2"/>
    <x v="2"/>
  </r>
  <r>
    <x v="31"/>
    <x v="12"/>
    <x v="29"/>
    <x v="19"/>
    <n v="319"/>
    <d v="2024-09-03T00:00:00"/>
    <s v="O-15-24-25"/>
    <n v="155988"/>
    <m/>
    <m/>
    <s v="Q2 2024"/>
    <x v="2"/>
    <x v="2"/>
  </r>
  <r>
    <x v="31"/>
    <x v="12"/>
    <x v="11"/>
    <x v="16"/>
    <n v="317"/>
    <d v="2024-09-03T00:00:00"/>
    <s v="WTCB-2024002671"/>
    <n v="25753"/>
    <m/>
    <m/>
    <s v="Q2 2024"/>
    <x v="2"/>
    <x v="2"/>
  </r>
  <r>
    <x v="31"/>
    <x v="12"/>
    <x v="11"/>
    <x v="16"/>
    <n v="318"/>
    <d v="2024-09-03T00:00:00"/>
    <s v="WTCB-2024002672"/>
    <n v="25779"/>
    <m/>
    <m/>
    <s v="Q2 2024"/>
    <x v="2"/>
    <x v="2"/>
  </r>
  <r>
    <x v="31"/>
    <x v="12"/>
    <x v="11"/>
    <x v="16"/>
    <n v="319"/>
    <d v="2024-09-03T00:00:00"/>
    <s v="WTCB-2024002673"/>
    <n v="24141"/>
    <m/>
    <m/>
    <s v="Q2 2024"/>
    <x v="2"/>
    <x v="2"/>
  </r>
  <r>
    <x v="31"/>
    <x v="12"/>
    <x v="11"/>
    <x v="12"/>
    <n v="317"/>
    <d v="2024-10-13T00:00:00"/>
    <s v="WTCB/2024003475"/>
    <n v="139208"/>
    <m/>
    <m/>
    <s v="Q2 2024"/>
    <x v="2"/>
    <x v="2"/>
  </r>
  <r>
    <x v="31"/>
    <x v="12"/>
    <x v="11"/>
    <x v="12"/>
    <n v="318"/>
    <d v="2024-10-13T00:00:00"/>
    <s v="WTCB/2024003476"/>
    <n v="143720"/>
    <m/>
    <m/>
    <s v="Q2 2024"/>
    <x v="2"/>
    <x v="2"/>
  </r>
  <r>
    <x v="31"/>
    <x v="12"/>
    <x v="11"/>
    <x v="12"/>
    <n v="319"/>
    <d v="2024-10-13T00:00:00"/>
    <s v="WTCB/2024003477"/>
    <n v="142196"/>
    <m/>
    <m/>
    <s v="Q2 2024"/>
    <x v="2"/>
    <x v="2"/>
  </r>
  <r>
    <x v="31"/>
    <x v="12"/>
    <x v="11"/>
    <x v="13"/>
    <n v="317"/>
    <d v="2024-10-14T00:00:00"/>
    <s v="WTCB/2024003332"/>
    <n v="8240.09"/>
    <m/>
    <m/>
    <s v="Q2 2024"/>
    <x v="2"/>
    <x v="2"/>
  </r>
  <r>
    <x v="31"/>
    <x v="12"/>
    <x v="11"/>
    <x v="13"/>
    <n v="318"/>
    <d v="2024-10-14T00:00:00"/>
    <s v="WTCB/2024003333"/>
    <n v="8702.66"/>
    <m/>
    <m/>
    <s v="Q2 2024"/>
    <x v="2"/>
    <x v="2"/>
  </r>
  <r>
    <x v="31"/>
    <x v="12"/>
    <x v="11"/>
    <x v="13"/>
    <n v="319"/>
    <d v="2024-10-14T00:00:00"/>
    <s v="WTCB/2024003334"/>
    <n v="8429.01"/>
    <m/>
    <m/>
    <s v="Q2 2024"/>
    <x v="2"/>
    <x v="2"/>
  </r>
  <r>
    <x v="31"/>
    <x v="12"/>
    <x v="29"/>
    <x v="19"/>
    <n v="317"/>
    <d v="2024-09-01T00:00:00"/>
    <s v="PS-Rental-06"/>
    <n v="99842"/>
    <m/>
    <m/>
    <s v="Q2 2024"/>
    <x v="2"/>
    <x v="2"/>
  </r>
  <r>
    <x v="31"/>
    <x v="12"/>
    <x v="29"/>
    <x v="19"/>
    <n v="317"/>
    <d v="2024-09-01T00:00:00"/>
    <s v="RS-Rental-06"/>
    <n v="66562"/>
    <m/>
    <m/>
    <s v="Q2 2024"/>
    <x v="2"/>
    <x v="2"/>
  </r>
  <r>
    <x v="31"/>
    <x v="12"/>
    <x v="29"/>
    <x v="19"/>
    <n v="318"/>
    <d v="2024-09-03T00:00:00"/>
    <s v="R-24-24-25"/>
    <n v="166572"/>
    <m/>
    <m/>
    <s v="Q2 2024"/>
    <x v="2"/>
    <x v="2"/>
  </r>
  <r>
    <x v="31"/>
    <x v="12"/>
    <x v="29"/>
    <x v="4"/>
    <n v="319"/>
    <d v="2024-10-01T00:00:00"/>
    <s v="XDBS/06"/>
    <n v="67505"/>
    <m/>
    <m/>
    <s v="Q2 2024"/>
    <x v="2"/>
    <x v="2"/>
  </r>
  <r>
    <x v="31"/>
    <x v="12"/>
    <x v="29"/>
    <x v="4"/>
    <n v="319"/>
    <d v="2024-09-05T00:00:00"/>
    <s v="D/24-25GST-186"/>
    <n v="64225"/>
    <m/>
    <m/>
    <s v="Q2 2024"/>
    <x v="2"/>
    <x v="2"/>
  </r>
  <r>
    <x v="31"/>
    <x v="12"/>
    <x v="29"/>
    <x v="9"/>
    <n v="319"/>
    <d v="2024-10-01T00:00:00"/>
    <s v="MHI1409495071172"/>
    <n v="646.64"/>
    <m/>
    <m/>
    <s v="Q2 2024"/>
    <x v="2"/>
    <x v="2"/>
  </r>
  <r>
    <x v="31"/>
    <x v="12"/>
    <x v="29"/>
    <x v="9"/>
    <n v="319"/>
    <d v="2024-10-01T00:00:00"/>
    <s v="MHI1409495071181"/>
    <n v="470.82"/>
    <m/>
    <m/>
    <s v="Q2 2024"/>
    <x v="2"/>
    <x v="2"/>
  </r>
  <r>
    <x v="31"/>
    <x v="12"/>
    <x v="29"/>
    <x v="9"/>
    <n v="319"/>
    <d v="2024-10-01T00:00:00"/>
    <s v="MHI1409495071109"/>
    <n v="446.74"/>
    <m/>
    <m/>
    <s v="Q2 2024"/>
    <x v="2"/>
    <x v="2"/>
  </r>
  <r>
    <x v="31"/>
    <x v="12"/>
    <x v="29"/>
    <x v="9"/>
    <n v="319"/>
    <d v="2024-10-01T00:00:00"/>
    <s v="MHI1409495071117"/>
    <n v="444.04"/>
    <m/>
    <m/>
    <s v="Q2 2024"/>
    <x v="2"/>
    <x v="2"/>
  </r>
  <r>
    <x v="31"/>
    <x v="12"/>
    <x v="29"/>
    <x v="9"/>
    <n v="319"/>
    <d v="2024-10-01T00:00:00"/>
    <s v="MHI1409495071160"/>
    <n v="417.72"/>
    <m/>
    <m/>
    <s v="Q2 2024"/>
    <x v="2"/>
    <x v="2"/>
  </r>
  <r>
    <x v="31"/>
    <x v="12"/>
    <x v="29"/>
    <x v="9"/>
    <n v="319"/>
    <d v="2024-10-01T00:00:00"/>
    <s v="MHI1409495071169"/>
    <n v="411.82"/>
    <m/>
    <m/>
    <s v="Q2 2024"/>
    <x v="2"/>
    <x v="2"/>
  </r>
  <r>
    <x v="31"/>
    <x v="12"/>
    <x v="29"/>
    <x v="9"/>
    <n v="319"/>
    <d v="2024-10-01T00:00:00"/>
    <s v="MHI1409495071145"/>
    <n v="411.82"/>
    <m/>
    <m/>
    <s v="Q2 2024"/>
    <x v="2"/>
    <x v="2"/>
  </r>
  <r>
    <x v="31"/>
    <x v="12"/>
    <x v="29"/>
    <x v="9"/>
    <n v="319"/>
    <d v="2024-10-01T00:00:00"/>
    <s v="MHI1409495071149"/>
    <n v="411.82"/>
    <m/>
    <m/>
    <s v="Q2 2024"/>
    <x v="2"/>
    <x v="2"/>
  </r>
  <r>
    <x v="31"/>
    <x v="12"/>
    <x v="29"/>
    <x v="9"/>
    <n v="319"/>
    <d v="2024-10-01T00:00:00"/>
    <s v="MHI1409495071155"/>
    <n v="411.82"/>
    <m/>
    <m/>
    <s v="Q2 2024"/>
    <x v="2"/>
    <x v="2"/>
  </r>
  <r>
    <x v="31"/>
    <x v="12"/>
    <x v="29"/>
    <x v="9"/>
    <n v="319"/>
    <d v="2024-10-01T00:00:00"/>
    <s v="MHI1409495071164"/>
    <n v="411.82"/>
    <m/>
    <m/>
    <s v="Q2 2024"/>
    <x v="2"/>
    <x v="2"/>
  </r>
  <r>
    <x v="31"/>
    <x v="12"/>
    <x v="29"/>
    <x v="9"/>
    <n v="319"/>
    <d v="2024-10-01T00:00:00"/>
    <s v="Vodafone-06"/>
    <n v="5506"/>
    <m/>
    <m/>
    <s v="Q2 2024"/>
    <x v="2"/>
    <x v="2"/>
  </r>
  <r>
    <x v="31"/>
    <x v="17"/>
    <x v="14"/>
    <x v="14"/>
    <n v="1100"/>
    <d v="2024-09-13T00:00:00"/>
    <s v="24-25/8838"/>
    <n v="20169.55"/>
    <m/>
    <m/>
    <s v="Q2 2024"/>
    <x v="2"/>
    <x v="2"/>
  </r>
  <r>
    <x v="31"/>
    <x v="17"/>
    <x v="8"/>
    <x v="10"/>
    <n v="1100"/>
    <d v="2024-10-01T00:00:00"/>
    <s v="GSF/24-25/170"/>
    <n v="60383.040000000001"/>
    <m/>
    <m/>
    <s v="Q2 2024"/>
    <x v="2"/>
    <x v="2"/>
  </r>
  <r>
    <x v="31"/>
    <x v="17"/>
    <x v="29"/>
    <x v="1"/>
    <n v="1100"/>
    <d v="2024-09-13T00:00:00"/>
    <s v="IS-24-25-148"/>
    <n v="3950"/>
    <m/>
    <m/>
    <s v="Q2 2024"/>
    <x v="2"/>
    <x v="2"/>
  </r>
  <r>
    <x v="31"/>
    <x v="17"/>
    <x v="29"/>
    <x v="0"/>
    <n v="1100"/>
    <d v="2024-09-30T00:00:00"/>
    <s v="KRL/24-25/135"/>
    <n v="190"/>
    <m/>
    <m/>
    <s v="Q2 2024"/>
    <x v="2"/>
    <x v="2"/>
  </r>
  <r>
    <x v="31"/>
    <x v="17"/>
    <x v="1"/>
    <x v="1"/>
    <n v="1100"/>
    <d v="2024-10-01T00:00:00"/>
    <s v="MS/0417/24-25"/>
    <n v="7557.7"/>
    <m/>
    <m/>
    <s v="Q2 2024"/>
    <x v="2"/>
    <x v="2"/>
  </r>
  <r>
    <x v="31"/>
    <x v="17"/>
    <x v="1"/>
    <x v="2"/>
    <n v="1100"/>
    <d v="2024-10-01T00:00:00"/>
    <s v="MS/0418/24-25"/>
    <n v="9336"/>
    <m/>
    <m/>
    <s v="Q2 2024"/>
    <x v="2"/>
    <x v="2"/>
  </r>
  <r>
    <x v="31"/>
    <x v="17"/>
    <x v="9"/>
    <x v="11"/>
    <n v="1100"/>
    <d v="2024-10-01T00:00:00"/>
    <s v="MFMS/0389/24-25"/>
    <n v="111846.37"/>
    <m/>
    <m/>
    <s v="Q2 2024"/>
    <x v="2"/>
    <x v="2"/>
  </r>
  <r>
    <x v="31"/>
    <x v="17"/>
    <x v="29"/>
    <x v="12"/>
    <n v="1101"/>
    <d v="2024-10-04T00:00:00"/>
    <s v="000002603434590'"/>
    <n v="188220"/>
    <m/>
    <m/>
    <s v="Q2 2024"/>
    <x v="2"/>
    <x v="2"/>
  </r>
  <r>
    <x v="31"/>
    <x v="17"/>
    <x v="29"/>
    <x v="12"/>
    <n v="1102"/>
    <d v="2024-10-04T00:00:00"/>
    <s v="000002603434584'"/>
    <n v="15820"/>
    <m/>
    <m/>
    <s v="Q2 2024"/>
    <x v="2"/>
    <x v="2"/>
  </r>
  <r>
    <x v="31"/>
    <x v="17"/>
    <x v="21"/>
    <x v="15"/>
    <n v="1100"/>
    <d v="2024-09-18T00:00:00"/>
    <n v="4250029234"/>
    <n v="23793"/>
    <m/>
    <m/>
    <s v="Q2 2024"/>
    <x v="2"/>
    <x v="2"/>
  </r>
  <r>
    <x v="31"/>
    <x v="17"/>
    <x v="2"/>
    <x v="3"/>
    <n v="1100"/>
    <d v="2024-09-30T00:00:00"/>
    <s v="XKTPL-07"/>
    <n v="3090"/>
    <m/>
    <m/>
    <s v="Q2 2024"/>
    <x v="2"/>
    <x v="2"/>
  </r>
  <r>
    <x v="31"/>
    <x v="17"/>
    <x v="29"/>
    <x v="1"/>
    <n v="1100"/>
    <d v="2024-09-13T00:00:00"/>
    <s v="PSPLJ-3028-24-25"/>
    <n v="3240"/>
    <m/>
    <m/>
    <s v="Q2 2024"/>
    <x v="2"/>
    <x v="2"/>
  </r>
  <r>
    <x v="31"/>
    <x v="17"/>
    <x v="29"/>
    <x v="29"/>
    <n v="1100"/>
    <d v="2024-09-09T00:00:00"/>
    <s v="2024-25-275"/>
    <n v="33480"/>
    <m/>
    <m/>
    <s v="Q2 2024"/>
    <x v="2"/>
    <x v="2"/>
  </r>
  <r>
    <x v="31"/>
    <x v="17"/>
    <x v="29"/>
    <x v="29"/>
    <n v="1100"/>
    <d v="2024-09-09T00:00:00"/>
    <s v="2024-25-276"/>
    <n v="16740"/>
    <m/>
    <m/>
    <s v="Q2 2024"/>
    <x v="2"/>
    <x v="2"/>
  </r>
  <r>
    <x v="31"/>
    <x v="17"/>
    <x v="29"/>
    <x v="29"/>
    <n v="1100"/>
    <d v="2024-10-01T00:00:00"/>
    <s v="2024-25-332"/>
    <n v="16740"/>
    <m/>
    <m/>
    <s v="Q2 2024"/>
    <x v="2"/>
    <x v="2"/>
  </r>
  <r>
    <x v="31"/>
    <x v="17"/>
    <x v="29"/>
    <x v="4"/>
    <n v="1100"/>
    <d v="2024-10-01T00:00:00"/>
    <s v="XKT/07"/>
    <n v="24200"/>
    <m/>
    <m/>
    <s v="Q2 2024"/>
    <x v="2"/>
    <x v="2"/>
  </r>
  <r>
    <x v="31"/>
    <x v="17"/>
    <x v="29"/>
    <x v="4"/>
    <n v="1100"/>
    <d v="2024-10-01T00:00:00"/>
    <s v="D/24-25GST-189"/>
    <n v="2815"/>
    <m/>
    <m/>
    <s v="Q2 2024"/>
    <x v="2"/>
    <x v="2"/>
  </r>
  <r>
    <x v="31"/>
    <x v="17"/>
    <x v="4"/>
    <x v="20"/>
    <n v="1100"/>
    <d v="2024-10-01T00:00:00"/>
    <s v="STT/24-25/686"/>
    <n v="2700"/>
    <m/>
    <m/>
    <s v="Q2 2024"/>
    <x v="2"/>
    <x v="2"/>
  </r>
  <r>
    <x v="31"/>
    <x v="17"/>
    <x v="4"/>
    <x v="5"/>
    <n v="1100"/>
    <d v="2024-10-01T00:00:00"/>
    <s v="STT/24-25/685"/>
    <n v="19438.2"/>
    <m/>
    <m/>
    <s v="Q2 2024"/>
    <x v="2"/>
    <x v="2"/>
  </r>
  <r>
    <x v="31"/>
    <x v="17"/>
    <x v="29"/>
    <x v="7"/>
    <n v="1100"/>
    <d v="2024-10-01T00:00:00"/>
    <n v="1814"/>
    <n v="4375"/>
    <m/>
    <m/>
    <s v="Q2 2024"/>
    <x v="2"/>
    <x v="2"/>
  </r>
  <r>
    <x v="32"/>
    <x v="0"/>
    <x v="29"/>
    <x v="14"/>
    <n v="0"/>
    <d v="2024-10-15T00:00:00"/>
    <s v="P 078/CSS/2024-25"/>
    <n v="72080"/>
    <m/>
    <m/>
    <s v="Q3 2024"/>
    <x v="3"/>
    <x v="2"/>
  </r>
  <r>
    <x v="32"/>
    <x v="0"/>
    <x v="29"/>
    <x v="0"/>
    <n v="0"/>
    <d v="2024-10-31T00:00:00"/>
    <s v="KRL/24-25/153"/>
    <n v="3895"/>
    <m/>
    <m/>
    <s v="Q3 2024"/>
    <x v="3"/>
    <x v="2"/>
  </r>
  <r>
    <x v="32"/>
    <x v="0"/>
    <x v="1"/>
    <x v="1"/>
    <n v="0"/>
    <d v="2024-11-01T00:00:00"/>
    <s v="MS/0470/24-25"/>
    <n v="530"/>
    <m/>
    <m/>
    <s v="Q3 2024"/>
    <x v="3"/>
    <x v="2"/>
  </r>
  <r>
    <x v="32"/>
    <x v="0"/>
    <x v="1"/>
    <x v="2"/>
    <n v="0"/>
    <d v="2024-11-01T00:00:00"/>
    <s v="MS/0469/24-25"/>
    <n v="22199"/>
    <m/>
    <m/>
    <s v="Q3 2024"/>
    <x v="3"/>
    <x v="2"/>
  </r>
  <r>
    <x v="32"/>
    <x v="0"/>
    <x v="29"/>
    <x v="8"/>
    <n v="0"/>
    <d v="2024-11-05T00:00:00"/>
    <s v="000002643942852'"/>
    <n v="93400"/>
    <m/>
    <m/>
    <s v="Q3 2024"/>
    <x v="3"/>
    <x v="2"/>
  </r>
  <r>
    <x v="32"/>
    <x v="0"/>
    <x v="2"/>
    <x v="3"/>
    <n v="0"/>
    <d v="2024-10-31T00:00:00"/>
    <s v="AF-07"/>
    <n v="1150"/>
    <m/>
    <m/>
    <s v="Q3 2024"/>
    <x v="3"/>
    <x v="2"/>
  </r>
  <r>
    <x v="32"/>
    <x v="0"/>
    <x v="29"/>
    <x v="1"/>
    <n v="0"/>
    <d v="2024-10-28T00:00:00"/>
    <s v="PSPLJ/3924/24-25"/>
    <n v="1500"/>
    <m/>
    <m/>
    <s v="Q3 2024"/>
    <x v="3"/>
    <x v="2"/>
  </r>
  <r>
    <x v="32"/>
    <x v="0"/>
    <x v="29"/>
    <x v="14"/>
    <n v="702"/>
    <d v="2024-10-01T00:00:00"/>
    <s v="2024-25/0383"/>
    <n v="13685"/>
    <m/>
    <m/>
    <s v="Q3 2024"/>
    <x v="3"/>
    <x v="2"/>
  </r>
  <r>
    <x v="32"/>
    <x v="0"/>
    <x v="29"/>
    <x v="14"/>
    <n v="703"/>
    <d v="2024-10-01T00:00:00"/>
    <s v="2024-25/0384"/>
    <n v="13685"/>
    <m/>
    <m/>
    <s v="Q3 2024"/>
    <x v="3"/>
    <x v="2"/>
  </r>
  <r>
    <x v="32"/>
    <x v="0"/>
    <x v="29"/>
    <x v="4"/>
    <n v="0"/>
    <d v="2024-11-01T00:00:00"/>
    <s v="AFC/07"/>
    <n v="1660"/>
    <m/>
    <m/>
    <s v="Q3 2024"/>
    <x v="3"/>
    <x v="2"/>
  </r>
  <r>
    <x v="32"/>
    <x v="0"/>
    <x v="29"/>
    <x v="4"/>
    <n v="0"/>
    <d v="2024-11-05T00:00:00"/>
    <s v="D/24-25GST-194"/>
    <n v="4670"/>
    <m/>
    <m/>
    <s v="Q3 2024"/>
    <x v="3"/>
    <x v="2"/>
  </r>
  <r>
    <x v="32"/>
    <x v="0"/>
    <x v="4"/>
    <x v="5"/>
    <n v="0"/>
    <d v="2024-11-06T00:00:00"/>
    <s v="STT/24-25/926"/>
    <n v="3328.48"/>
    <m/>
    <m/>
    <s v="Q3 2024"/>
    <x v="3"/>
    <x v="2"/>
  </r>
  <r>
    <x v="32"/>
    <x v="0"/>
    <x v="4"/>
    <x v="20"/>
    <n v="0"/>
    <d v="2024-11-06T00:00:00"/>
    <s v="STT-24-25-927"/>
    <n v="2700"/>
    <m/>
    <m/>
    <s v="Q3 2024"/>
    <x v="3"/>
    <x v="2"/>
  </r>
  <r>
    <x v="32"/>
    <x v="0"/>
    <x v="29"/>
    <x v="7"/>
    <n v="0"/>
    <d v="2024-10-31T00:00:00"/>
    <n v="1837"/>
    <n v="1435"/>
    <m/>
    <m/>
    <s v="Q3 2024"/>
    <x v="3"/>
    <x v="2"/>
  </r>
  <r>
    <x v="32"/>
    <x v="1"/>
    <x v="7"/>
    <x v="9"/>
    <n v="102"/>
    <d v="2024-11-09T00:00:00"/>
    <s v="BM2527I013452719"/>
    <n v="823.64"/>
    <m/>
    <m/>
    <s v="Q3 2024"/>
    <x v="3"/>
    <x v="2"/>
  </r>
  <r>
    <x v="32"/>
    <x v="1"/>
    <x v="29"/>
    <x v="19"/>
    <n v="102"/>
    <d v="2024-10-01T00:00:00"/>
    <n v="20241001001"/>
    <n v="216696.48"/>
    <m/>
    <m/>
    <s v="Q3 2024"/>
    <x v="3"/>
    <x v="2"/>
  </r>
  <r>
    <x v="32"/>
    <x v="1"/>
    <x v="8"/>
    <x v="10"/>
    <n v="102"/>
    <d v="2024-11-01T00:00:00"/>
    <s v="GSF/24-25/195"/>
    <n v="39725.69"/>
    <m/>
    <m/>
    <s v="Q3 2024"/>
    <x v="3"/>
    <x v="2"/>
  </r>
  <r>
    <x v="32"/>
    <x v="1"/>
    <x v="29"/>
    <x v="0"/>
    <n v="102"/>
    <d v="2024-10-31T00:00:00"/>
    <s v="KRL/24-25/150"/>
    <n v="6840"/>
    <m/>
    <m/>
    <s v="Q3 2024"/>
    <x v="3"/>
    <x v="2"/>
  </r>
  <r>
    <x v="32"/>
    <x v="1"/>
    <x v="1"/>
    <x v="2"/>
    <n v="102"/>
    <d v="2024-11-01T00:00:00"/>
    <s v="MS/0477/24-25"/>
    <n v="11000"/>
    <m/>
    <m/>
    <s v="Q3 2024"/>
    <x v="3"/>
    <x v="2"/>
  </r>
  <r>
    <x v="32"/>
    <x v="1"/>
    <x v="9"/>
    <x v="11"/>
    <n v="102"/>
    <d v="2024-11-01T00:00:00"/>
    <s v="MFMS-0710-24-25"/>
    <n v="65756.63"/>
    <m/>
    <m/>
    <s v="Q3 2024"/>
    <x v="3"/>
    <x v="2"/>
  </r>
  <r>
    <x v="32"/>
    <x v="1"/>
    <x v="11"/>
    <x v="16"/>
    <n v="102"/>
    <d v="2024-10-03T00:00:00"/>
    <s v="WTCB/2024003101"/>
    <n v="28392"/>
    <m/>
    <m/>
    <s v="Q3 2024"/>
    <x v="3"/>
    <x v="2"/>
  </r>
  <r>
    <x v="32"/>
    <x v="1"/>
    <x v="11"/>
    <x v="12"/>
    <n v="102"/>
    <d v="2024-11-12T00:00:00"/>
    <s v="WTCB/2024003897"/>
    <n v="55949"/>
    <m/>
    <m/>
    <s v="Q3 2024"/>
    <x v="3"/>
    <x v="2"/>
  </r>
  <r>
    <x v="32"/>
    <x v="1"/>
    <x v="11"/>
    <x v="13"/>
    <n v="102"/>
    <d v="2024-11-13T00:00:00"/>
    <s v="WTCB/2024003752"/>
    <n v="7918.69"/>
    <m/>
    <m/>
    <s v="Q3 2024"/>
    <x v="3"/>
    <x v="2"/>
  </r>
  <r>
    <x v="32"/>
    <x v="1"/>
    <x v="29"/>
    <x v="4"/>
    <n v="102"/>
    <d v="2024-11-01T00:00:00"/>
    <s v="IS/07"/>
    <n v="1495"/>
    <m/>
    <m/>
    <s v="Q3 2024"/>
    <x v="3"/>
    <x v="2"/>
  </r>
  <r>
    <x v="32"/>
    <x v="1"/>
    <x v="29"/>
    <x v="4"/>
    <n v="102"/>
    <d v="2024-11-05T00:00:00"/>
    <s v="D/24-25GST-195"/>
    <n v="12915"/>
    <m/>
    <m/>
    <s v="Q3 2024"/>
    <x v="3"/>
    <x v="2"/>
  </r>
  <r>
    <x v="32"/>
    <x v="1"/>
    <x v="29"/>
    <x v="7"/>
    <n v="102"/>
    <d v="2024-10-31T00:00:00"/>
    <n v="1836"/>
    <n v="980"/>
    <m/>
    <m/>
    <s v="Q3 2024"/>
    <x v="3"/>
    <x v="2"/>
  </r>
  <r>
    <x v="32"/>
    <x v="2"/>
    <x v="8"/>
    <x v="10"/>
    <n v="0"/>
    <d v="2024-11-01T00:00:00"/>
    <s v="GSF/24-25/192"/>
    <n v="40189"/>
    <m/>
    <m/>
    <s v="Q3 2024"/>
    <x v="3"/>
    <x v="2"/>
  </r>
  <r>
    <x v="32"/>
    <x v="2"/>
    <x v="1"/>
    <x v="1"/>
    <n v="0"/>
    <d v="2024-11-01T00:00:00"/>
    <s v="MS/0468/24-25"/>
    <n v="7102"/>
    <m/>
    <m/>
    <s v="Q3 2024"/>
    <x v="3"/>
    <x v="2"/>
  </r>
  <r>
    <x v="32"/>
    <x v="2"/>
    <x v="1"/>
    <x v="2"/>
    <n v="0"/>
    <d v="2024-11-01T00:00:00"/>
    <s v="MS/0467/24-25"/>
    <n v="2179"/>
    <m/>
    <m/>
    <s v="Q3 2024"/>
    <x v="3"/>
    <x v="2"/>
  </r>
  <r>
    <x v="32"/>
    <x v="2"/>
    <x v="29"/>
    <x v="7"/>
    <n v="0"/>
    <d v="2024-10-31T00:00:00"/>
    <n v="1834"/>
    <n v="7245"/>
    <m/>
    <m/>
    <s v="Q3 2024"/>
    <x v="3"/>
    <x v="2"/>
  </r>
  <r>
    <x v="32"/>
    <x v="3"/>
    <x v="8"/>
    <x v="10"/>
    <n v="0"/>
    <d v="2024-11-01T00:00:00"/>
    <s v="GSF/24-25/193"/>
    <n v="19213.8"/>
    <m/>
    <m/>
    <s v="Q3 2024"/>
    <x v="3"/>
    <x v="2"/>
  </r>
  <r>
    <x v="32"/>
    <x v="3"/>
    <x v="29"/>
    <x v="0"/>
    <n v="0"/>
    <d v="2024-10-31T00:00:00"/>
    <s v="KRL/24-25/148"/>
    <n v="1830.48"/>
    <m/>
    <m/>
    <s v="Q3 2024"/>
    <x v="3"/>
    <x v="2"/>
  </r>
  <r>
    <x v="32"/>
    <x v="3"/>
    <x v="1"/>
    <x v="2"/>
    <n v="0"/>
    <d v="2024-11-01T00:00:00"/>
    <s v="MS/0487/24-25"/>
    <n v="3547"/>
    <m/>
    <m/>
    <s v="Q3 2024"/>
    <x v="3"/>
    <x v="2"/>
  </r>
  <r>
    <x v="32"/>
    <x v="3"/>
    <x v="29"/>
    <x v="11"/>
    <n v="0"/>
    <d v="2024-10-31T00:00:00"/>
    <s v="3110 2024-KINGS-HK"/>
    <n v="40923.39"/>
    <m/>
    <m/>
    <s v="Q3 2024"/>
    <x v="3"/>
    <x v="2"/>
  </r>
  <r>
    <x v="32"/>
    <x v="4"/>
    <x v="29"/>
    <x v="0"/>
    <n v="0"/>
    <d v="2024-10-31T00:00:00"/>
    <s v="KRL/24-25/162"/>
    <n v="1266"/>
    <m/>
    <m/>
    <s v="Q3 2024"/>
    <x v="3"/>
    <x v="2"/>
  </r>
  <r>
    <x v="32"/>
    <x v="4"/>
    <x v="29"/>
    <x v="4"/>
    <n v="0"/>
    <d v="2024-11-05T00:00:00"/>
    <s v="D/24-25GST-202"/>
    <n v="18405"/>
    <m/>
    <m/>
    <s v="Q3 2024"/>
    <x v="3"/>
    <x v="2"/>
  </r>
  <r>
    <x v="32"/>
    <x v="5"/>
    <x v="29"/>
    <x v="0"/>
    <n v="0"/>
    <d v="2024-10-31T00:00:00"/>
    <s v="KRL/24-25/157"/>
    <n v="95"/>
    <m/>
    <m/>
    <s v="Q3 2024"/>
    <x v="3"/>
    <x v="2"/>
  </r>
  <r>
    <x v="32"/>
    <x v="5"/>
    <x v="1"/>
    <x v="1"/>
    <n v="0"/>
    <d v="2024-11-01T00:00:00"/>
    <s v="MS/0473/24-25"/>
    <n v="1171.5"/>
    <m/>
    <m/>
    <s v="Q3 2024"/>
    <x v="3"/>
    <x v="2"/>
  </r>
  <r>
    <x v="32"/>
    <x v="5"/>
    <x v="29"/>
    <x v="29"/>
    <n v="0"/>
    <d v="2024-10-04T00:00:00"/>
    <s v="Office Cab Innova-27"/>
    <n v="4750"/>
    <m/>
    <m/>
    <s v="Q3 2024"/>
    <x v="3"/>
    <x v="2"/>
  </r>
  <r>
    <x v="32"/>
    <x v="5"/>
    <x v="29"/>
    <x v="29"/>
    <n v="0"/>
    <d v="2024-10-16T00:00:00"/>
    <s v="Office Cab Innova-29"/>
    <n v="8900"/>
    <m/>
    <m/>
    <s v="Q3 2024"/>
    <x v="3"/>
    <x v="2"/>
  </r>
  <r>
    <x v="32"/>
    <x v="5"/>
    <x v="29"/>
    <x v="1"/>
    <n v="0"/>
    <d v="2024-10-03T00:00:00"/>
    <s v="PSPLJ-3422-24-25"/>
    <n v="500"/>
    <m/>
    <m/>
    <s v="Q3 2024"/>
    <x v="3"/>
    <x v="2"/>
  </r>
  <r>
    <x v="32"/>
    <x v="5"/>
    <x v="29"/>
    <x v="4"/>
    <n v="0"/>
    <d v="2024-11-05T00:00:00"/>
    <s v="D/24-25GST-206"/>
    <n v="4230"/>
    <m/>
    <m/>
    <s v="Q3 2024"/>
    <x v="3"/>
    <x v="2"/>
  </r>
  <r>
    <x v="32"/>
    <x v="6"/>
    <x v="29"/>
    <x v="14"/>
    <n v="2"/>
    <d v="2024-10-22T00:00:00"/>
    <n v="24140"/>
    <n v="7500"/>
    <m/>
    <m/>
    <s v="Q3 2024"/>
    <x v="3"/>
    <x v="2"/>
  </r>
  <r>
    <x v="32"/>
    <x v="6"/>
    <x v="8"/>
    <x v="10"/>
    <n v="2"/>
    <d v="2024-11-01T00:00:00"/>
    <s v="GSF/24-25/199"/>
    <n v="82394.02"/>
    <m/>
    <m/>
    <s v="Q3 2024"/>
    <x v="3"/>
    <x v="2"/>
  </r>
  <r>
    <x v="32"/>
    <x v="6"/>
    <x v="29"/>
    <x v="1"/>
    <n v="2"/>
    <d v="2024-10-07T00:00:00"/>
    <s v="IS/24-25/182"/>
    <n v="1850"/>
    <m/>
    <m/>
    <s v="Q3 2024"/>
    <x v="3"/>
    <x v="2"/>
  </r>
  <r>
    <x v="32"/>
    <x v="6"/>
    <x v="29"/>
    <x v="1"/>
    <n v="2"/>
    <d v="2024-10-28T00:00:00"/>
    <s v="IS/24-25/217"/>
    <n v="2100"/>
    <m/>
    <m/>
    <s v="Q3 2024"/>
    <x v="3"/>
    <x v="2"/>
  </r>
  <r>
    <x v="32"/>
    <x v="6"/>
    <x v="29"/>
    <x v="1"/>
    <n v="2"/>
    <d v="2024-10-28T00:00:00"/>
    <s v="JC2027"/>
    <n v="2527"/>
    <m/>
    <m/>
    <s v="Q3 2024"/>
    <x v="3"/>
    <x v="2"/>
  </r>
  <r>
    <x v="32"/>
    <x v="6"/>
    <x v="29"/>
    <x v="0"/>
    <n v="2"/>
    <d v="2024-10-31T00:00:00"/>
    <s v="KRL/24-25/159"/>
    <n v="760"/>
    <m/>
    <m/>
    <s v="Q3 2024"/>
    <x v="3"/>
    <x v="2"/>
  </r>
  <r>
    <x v="32"/>
    <x v="6"/>
    <x v="29"/>
    <x v="0"/>
    <n v="2"/>
    <d v="2024-10-31T00:00:00"/>
    <s v="KRL/24-25/167"/>
    <n v="422"/>
    <m/>
    <m/>
    <s v="Q3 2024"/>
    <x v="3"/>
    <x v="2"/>
  </r>
  <r>
    <x v="32"/>
    <x v="6"/>
    <x v="1"/>
    <x v="1"/>
    <n v="2"/>
    <d v="2024-11-01T00:00:00"/>
    <s v="MS/0472/24-25"/>
    <n v="5006"/>
    <m/>
    <m/>
    <s v="Q3 2024"/>
    <x v="3"/>
    <x v="2"/>
  </r>
  <r>
    <x v="32"/>
    <x v="6"/>
    <x v="1"/>
    <x v="1"/>
    <n v="2"/>
    <d v="2024-11-01T00:00:00"/>
    <s v="MS/0471/24-25"/>
    <n v="47675"/>
    <m/>
    <m/>
    <s v="Q3 2024"/>
    <x v="3"/>
    <x v="2"/>
  </r>
  <r>
    <x v="32"/>
    <x v="6"/>
    <x v="9"/>
    <x v="11"/>
    <n v="2"/>
    <d v="2024-11-01T00:00:00"/>
    <s v="MFMS/0459/24-25"/>
    <n v="243777.58"/>
    <m/>
    <m/>
    <s v="Q3 2024"/>
    <x v="3"/>
    <x v="2"/>
  </r>
  <r>
    <x v="32"/>
    <x v="6"/>
    <x v="29"/>
    <x v="29"/>
    <n v="2"/>
    <d v="2024-10-31T00:00:00"/>
    <s v="KST-Rental-24/25-07"/>
    <n v="10000"/>
    <m/>
    <m/>
    <s v="Q3 2024"/>
    <x v="3"/>
    <x v="2"/>
  </r>
  <r>
    <x v="32"/>
    <x v="6"/>
    <x v="29"/>
    <x v="12"/>
    <n v="2"/>
    <d v="2024-11-08T00:00:00"/>
    <s v="202410451935964'"/>
    <n v="255700"/>
    <m/>
    <m/>
    <s v="Q3 2024"/>
    <x v="3"/>
    <x v="2"/>
  </r>
  <r>
    <x v="32"/>
    <x v="6"/>
    <x v="29"/>
    <x v="10"/>
    <n v="2"/>
    <d v="2024-11-01T00:00:00"/>
    <s v="OOPL/2024-25/646"/>
    <n v="225457.72"/>
    <m/>
    <m/>
    <s v="Q3 2024"/>
    <x v="3"/>
    <x v="2"/>
  </r>
  <r>
    <x v="32"/>
    <x v="6"/>
    <x v="2"/>
    <x v="3"/>
    <n v="2"/>
    <d v="2024-10-31T00:00:00"/>
    <s v="KOS-07"/>
    <n v="3812"/>
    <m/>
    <m/>
    <s v="Q3 2024"/>
    <x v="3"/>
    <x v="2"/>
  </r>
  <r>
    <x v="32"/>
    <x v="6"/>
    <x v="23"/>
    <x v="16"/>
    <n v="2"/>
    <d v="2024-09-30T00:00:00"/>
    <s v="CAM/24-25/1779"/>
    <n v="204002.34"/>
    <m/>
    <m/>
    <s v="Q3 2024"/>
    <x v="3"/>
    <x v="2"/>
  </r>
  <r>
    <x v="32"/>
    <x v="6"/>
    <x v="23"/>
    <x v="7"/>
    <n v="2"/>
    <d v="2024-11-08T00:00:00"/>
    <s v="WR/24-25/193"/>
    <n v="10418.700000000001"/>
    <m/>
    <m/>
    <s v="Q3 2024"/>
    <x v="3"/>
    <x v="2"/>
  </r>
  <r>
    <x v="32"/>
    <x v="6"/>
    <x v="23"/>
    <x v="12"/>
    <n v="2"/>
    <d v="2024-11-13T00:00:00"/>
    <s v="EC/24-25/236"/>
    <n v="1016097.16"/>
    <m/>
    <m/>
    <s v="Q3 2024"/>
    <x v="3"/>
    <x v="2"/>
  </r>
  <r>
    <x v="32"/>
    <x v="6"/>
    <x v="29"/>
    <x v="4"/>
    <n v="2"/>
    <d v="2024-11-01T00:00:00"/>
    <s v="KOS/07"/>
    <n v="6315"/>
    <m/>
    <m/>
    <s v="Q3 2024"/>
    <x v="3"/>
    <x v="2"/>
  </r>
  <r>
    <x v="32"/>
    <x v="6"/>
    <x v="29"/>
    <x v="4"/>
    <n v="2"/>
    <d v="2024-11-05T00:00:00"/>
    <s v="D/24-25GST-196"/>
    <n v="10830"/>
    <m/>
    <m/>
    <s v="Q3 2024"/>
    <x v="3"/>
    <x v="2"/>
  </r>
  <r>
    <x v="32"/>
    <x v="6"/>
    <x v="27"/>
    <x v="29"/>
    <n v="2"/>
    <d v="2024-10-01T00:00:00"/>
    <s v="24-25/014"/>
    <n v="15000"/>
    <m/>
    <m/>
    <s v="Q3 2024"/>
    <x v="3"/>
    <x v="2"/>
  </r>
  <r>
    <x v="32"/>
    <x v="6"/>
    <x v="4"/>
    <x v="5"/>
    <n v="2"/>
    <d v="2024-11-06T00:00:00"/>
    <s v="STT/24-25/930"/>
    <n v="3227.72"/>
    <m/>
    <m/>
    <s v="Q3 2024"/>
    <x v="3"/>
    <x v="2"/>
  </r>
  <r>
    <x v="32"/>
    <x v="6"/>
    <x v="29"/>
    <x v="7"/>
    <n v="2"/>
    <d v="2024-10-31T00:00:00"/>
    <n v="1840"/>
    <n v="19915"/>
    <m/>
    <m/>
    <s v="Q3 2024"/>
    <x v="3"/>
    <x v="2"/>
  </r>
  <r>
    <x v="32"/>
    <x v="7"/>
    <x v="29"/>
    <x v="0"/>
    <n v="0"/>
    <d v="2024-10-31T00:00:00"/>
    <s v="KRL/24-25/151"/>
    <n v="95"/>
    <m/>
    <m/>
    <s v="Q3 2024"/>
    <x v="3"/>
    <x v="2"/>
  </r>
  <r>
    <x v="32"/>
    <x v="7"/>
    <x v="29"/>
    <x v="0"/>
    <n v="0"/>
    <d v="2024-10-31T00:00:00"/>
    <s v="KRL/24-25/168"/>
    <n v="1477"/>
    <m/>
    <m/>
    <s v="Q3 2024"/>
    <x v="3"/>
    <x v="2"/>
  </r>
  <r>
    <x v="32"/>
    <x v="7"/>
    <x v="29"/>
    <x v="4"/>
    <n v="0"/>
    <d v="2024-11-01T00:00:00"/>
    <s v="KR/07"/>
    <n v="2145"/>
    <m/>
    <m/>
    <s v="Q3 2024"/>
    <x v="3"/>
    <x v="2"/>
  </r>
  <r>
    <x v="32"/>
    <x v="7"/>
    <x v="29"/>
    <x v="4"/>
    <n v="0"/>
    <d v="2024-11-05T00:00:00"/>
    <s v="D/24-25GST-197"/>
    <n v="38315"/>
    <m/>
    <m/>
    <s v="Q3 2024"/>
    <x v="3"/>
    <x v="2"/>
  </r>
  <r>
    <x v="32"/>
    <x v="8"/>
    <x v="8"/>
    <x v="10"/>
    <n v="0"/>
    <d v="2024-11-01T00:00:00"/>
    <s v="GSF/24-25/194"/>
    <n v="47082.29"/>
    <m/>
    <m/>
    <s v="Q3 2024"/>
    <x v="3"/>
    <x v="2"/>
  </r>
  <r>
    <x v="32"/>
    <x v="8"/>
    <x v="29"/>
    <x v="29"/>
    <n v="0"/>
    <d v="2024-10-09T00:00:00"/>
    <s v="KFT/ICE/24/475"/>
    <n v="7809.52"/>
    <m/>
    <m/>
    <s v="Q3 2024"/>
    <x v="3"/>
    <x v="2"/>
  </r>
  <r>
    <x v="32"/>
    <x v="8"/>
    <x v="29"/>
    <x v="29"/>
    <n v="0"/>
    <d v="2024-10-09T00:00:00"/>
    <s v="KFT/ICE/24/476"/>
    <n v="8344.1200000000008"/>
    <m/>
    <m/>
    <s v="Q3 2024"/>
    <x v="3"/>
    <x v="2"/>
  </r>
  <r>
    <x v="32"/>
    <x v="8"/>
    <x v="29"/>
    <x v="4"/>
    <n v="0"/>
    <d v="2024-11-01T00:00:00"/>
    <s v="KRLLP/07"/>
    <n v="6485"/>
    <m/>
    <m/>
    <s v="Q3 2024"/>
    <x v="3"/>
    <x v="2"/>
  </r>
  <r>
    <x v="32"/>
    <x v="8"/>
    <x v="29"/>
    <x v="4"/>
    <n v="0"/>
    <d v="2024-11-05T00:00:00"/>
    <s v="D/24-25GST-203"/>
    <n v="10675"/>
    <m/>
    <m/>
    <s v="Q3 2024"/>
    <x v="3"/>
    <x v="2"/>
  </r>
  <r>
    <x v="32"/>
    <x v="18"/>
    <x v="7"/>
    <x v="9"/>
    <n v="0"/>
    <d v="2024-11-06T00:00:00"/>
    <s v="BM2527I013163744"/>
    <n v="1991.73"/>
    <m/>
    <m/>
    <s v="Q3 2024"/>
    <x v="3"/>
    <x v="2"/>
  </r>
  <r>
    <x v="32"/>
    <x v="18"/>
    <x v="29"/>
    <x v="14"/>
    <n v="0"/>
    <d v="2024-10-05T00:00:00"/>
    <s v="D/F/OCT/24/01"/>
    <n v="24500"/>
    <m/>
    <m/>
    <s v="Q3 2024"/>
    <x v="3"/>
    <x v="2"/>
  </r>
  <r>
    <x v="32"/>
    <x v="18"/>
    <x v="29"/>
    <x v="29"/>
    <n v="0"/>
    <d v="2024-10-23T00:00:00"/>
    <s v="M-VN/2425/1932"/>
    <n v="22881.360000000001"/>
    <m/>
    <m/>
    <s v="Q3 2024"/>
    <x v="3"/>
    <x v="2"/>
  </r>
  <r>
    <x v="32"/>
    <x v="18"/>
    <x v="29"/>
    <x v="29"/>
    <n v="0"/>
    <d v="2024-10-23T00:00:00"/>
    <s v="M-VN/2425/1933"/>
    <n v="15254.24"/>
    <m/>
    <m/>
    <s v="Q3 2024"/>
    <x v="3"/>
    <x v="2"/>
  </r>
  <r>
    <x v="32"/>
    <x v="18"/>
    <x v="29"/>
    <x v="29"/>
    <n v="0"/>
    <d v="2024-10-03T00:00:00"/>
    <s v="Office Cab Innova-26"/>
    <n v="4750"/>
    <m/>
    <m/>
    <s v="Q3 2024"/>
    <x v="3"/>
    <x v="2"/>
  </r>
  <r>
    <x v="32"/>
    <x v="18"/>
    <x v="29"/>
    <x v="29"/>
    <n v="0"/>
    <d v="2024-10-08T00:00:00"/>
    <s v="Office Cab Innova-28"/>
    <n v="4750"/>
    <m/>
    <m/>
    <s v="Q3 2024"/>
    <x v="3"/>
    <x v="2"/>
  </r>
  <r>
    <x v="32"/>
    <x v="18"/>
    <x v="29"/>
    <x v="29"/>
    <n v="0"/>
    <d v="2024-10-16T00:00:00"/>
    <s v="Office Cab Innova-30"/>
    <n v="4750"/>
    <m/>
    <m/>
    <s v="Q3 2024"/>
    <x v="3"/>
    <x v="2"/>
  </r>
  <r>
    <x v="32"/>
    <x v="18"/>
    <x v="29"/>
    <x v="29"/>
    <n v="0"/>
    <d v="2024-10-01T00:00:00"/>
    <s v="002425-000517"/>
    <n v="34752"/>
    <m/>
    <m/>
    <s v="Q3 2024"/>
    <x v="3"/>
    <x v="2"/>
  </r>
  <r>
    <x v="32"/>
    <x v="18"/>
    <x v="2"/>
    <x v="3"/>
    <n v="0"/>
    <d v="2024-10-31T00:00:00"/>
    <s v="KCAPL-05"/>
    <n v="3032"/>
    <m/>
    <m/>
    <s v="Q3 2024"/>
    <x v="3"/>
    <x v="2"/>
  </r>
  <r>
    <x v="32"/>
    <x v="18"/>
    <x v="29"/>
    <x v="1"/>
    <n v="0"/>
    <d v="2024-10-03T00:00:00"/>
    <s v="PSPLJ-3425-24-25"/>
    <n v="250"/>
    <m/>
    <m/>
    <s v="Q3 2024"/>
    <x v="3"/>
    <x v="2"/>
  </r>
  <r>
    <x v="32"/>
    <x v="18"/>
    <x v="29"/>
    <x v="1"/>
    <n v="0"/>
    <d v="2024-10-22T00:00:00"/>
    <s v="PSPLJ/3815/24-25"/>
    <n v="600"/>
    <m/>
    <m/>
    <s v="Q3 2024"/>
    <x v="3"/>
    <x v="2"/>
  </r>
  <r>
    <x v="32"/>
    <x v="18"/>
    <x v="29"/>
    <x v="4"/>
    <n v="0"/>
    <d v="2024-11-05T00:00:00"/>
    <s v="D/24-25GST-204"/>
    <n v="7735"/>
    <m/>
    <m/>
    <s v="Q3 2024"/>
    <x v="3"/>
    <x v="2"/>
  </r>
  <r>
    <x v="32"/>
    <x v="19"/>
    <x v="29"/>
    <x v="12"/>
    <n v="401"/>
    <d v="2024-11-06T00:00:00"/>
    <s v="000002645418558'"/>
    <n v="107350"/>
    <m/>
    <m/>
    <s v="Q3 2024"/>
    <x v="3"/>
    <x v="2"/>
  </r>
  <r>
    <x v="32"/>
    <x v="19"/>
    <x v="29"/>
    <x v="12"/>
    <n v="402"/>
    <d v="2024-11-06T00:00:00"/>
    <s v="000002645418560'"/>
    <n v="81350"/>
    <m/>
    <m/>
    <s v="Q3 2024"/>
    <x v="3"/>
    <x v="2"/>
  </r>
  <r>
    <x v="32"/>
    <x v="19"/>
    <x v="29"/>
    <x v="12"/>
    <n v="501"/>
    <d v="2024-11-06T00:00:00"/>
    <s v="000002645418557'"/>
    <n v="108790"/>
    <m/>
    <m/>
    <s v="Q3 2024"/>
    <x v="3"/>
    <x v="2"/>
  </r>
  <r>
    <x v="32"/>
    <x v="19"/>
    <x v="29"/>
    <x v="12"/>
    <n v="502"/>
    <d v="2024-11-06T00:00:00"/>
    <s v="000002645418564'"/>
    <n v="81350"/>
    <m/>
    <m/>
    <s v="Q3 2024"/>
    <x v="3"/>
    <x v="2"/>
  </r>
  <r>
    <x v="32"/>
    <x v="19"/>
    <x v="29"/>
    <x v="12"/>
    <n v="1201"/>
    <d v="2024-11-06T00:00:00"/>
    <s v="000002645418566'"/>
    <n v="92420"/>
    <m/>
    <m/>
    <s v="Q3 2024"/>
    <x v="3"/>
    <x v="2"/>
  </r>
  <r>
    <x v="32"/>
    <x v="19"/>
    <x v="29"/>
    <x v="12"/>
    <n v="1202"/>
    <d v="2024-11-06T00:00:00"/>
    <s v="000002645418556'"/>
    <n v="81350"/>
    <m/>
    <m/>
    <s v="Q3 2024"/>
    <x v="3"/>
    <x v="2"/>
  </r>
  <r>
    <x v="32"/>
    <x v="19"/>
    <x v="29"/>
    <x v="12"/>
    <n v="1301"/>
    <d v="2024-11-06T00:00:00"/>
    <s v="000002645418563'"/>
    <n v="133220"/>
    <m/>
    <m/>
    <s v="Q3 2024"/>
    <x v="3"/>
    <x v="2"/>
  </r>
  <r>
    <x v="32"/>
    <x v="14"/>
    <x v="8"/>
    <x v="10"/>
    <n v="0"/>
    <d v="2024-11-01T00:00:00"/>
    <s v="GSF/24-25/202"/>
    <n v="47082.29"/>
    <m/>
    <m/>
    <s v="Q3 2024"/>
    <x v="3"/>
    <x v="2"/>
  </r>
  <r>
    <x v="32"/>
    <x v="14"/>
    <x v="29"/>
    <x v="0"/>
    <n v="0"/>
    <d v="2024-10-31T00:00:00"/>
    <s v="KRL/24-25/149"/>
    <n v="95"/>
    <m/>
    <m/>
    <s v="Q3 2024"/>
    <x v="3"/>
    <x v="2"/>
  </r>
  <r>
    <x v="32"/>
    <x v="14"/>
    <x v="29"/>
    <x v="0"/>
    <n v="0"/>
    <d v="2024-10-31T00:00:00"/>
    <s v="KRL/24-25/166"/>
    <n v="949.5"/>
    <m/>
    <m/>
    <s v="Q3 2024"/>
    <x v="3"/>
    <x v="2"/>
  </r>
  <r>
    <x v="32"/>
    <x v="14"/>
    <x v="29"/>
    <x v="0"/>
    <n v="0"/>
    <d v="2024-10-31T00:00:00"/>
    <s v="KRL/24-25/170"/>
    <n v="844"/>
    <m/>
    <m/>
    <s v="Q3 2024"/>
    <x v="3"/>
    <x v="2"/>
  </r>
  <r>
    <x v="32"/>
    <x v="14"/>
    <x v="9"/>
    <x v="11"/>
    <n v="0"/>
    <d v="2024-11-01T00:00:00"/>
    <s v="MFMS-0711-24-25"/>
    <n v="20915.21"/>
    <m/>
    <m/>
    <s v="Q3 2024"/>
    <x v="3"/>
    <x v="2"/>
  </r>
  <r>
    <x v="32"/>
    <x v="14"/>
    <x v="29"/>
    <x v="12"/>
    <n v="0"/>
    <d v="2024-10-20T00:00:00"/>
    <s v="000002625454136'"/>
    <n v="8040"/>
    <m/>
    <m/>
    <s v="Q3 2024"/>
    <x v="3"/>
    <x v="2"/>
  </r>
  <r>
    <x v="32"/>
    <x v="14"/>
    <x v="2"/>
    <x v="3"/>
    <n v="0"/>
    <d v="2024-10-31T00:00:00"/>
    <s v="KCOBPL-07"/>
    <n v="1221"/>
    <m/>
    <m/>
    <s v="Q3 2024"/>
    <x v="3"/>
    <x v="2"/>
  </r>
  <r>
    <x v="32"/>
    <x v="14"/>
    <x v="29"/>
    <x v="1"/>
    <n v="0"/>
    <d v="2024-10-03T00:00:00"/>
    <s v="PSPLJ-3424-24-25"/>
    <n v="250"/>
    <m/>
    <m/>
    <s v="Q3 2024"/>
    <x v="3"/>
    <x v="2"/>
  </r>
  <r>
    <x v="32"/>
    <x v="14"/>
    <x v="29"/>
    <x v="4"/>
    <n v="0"/>
    <d v="2024-11-05T00:00:00"/>
    <s v="D/24-25GST-205"/>
    <n v="6115"/>
    <m/>
    <m/>
    <s v="Q3 2024"/>
    <x v="3"/>
    <x v="2"/>
  </r>
  <r>
    <x v="32"/>
    <x v="14"/>
    <x v="29"/>
    <x v="7"/>
    <n v="0"/>
    <d v="2024-10-31T00:00:00"/>
    <n v="1841"/>
    <n v="420"/>
    <m/>
    <m/>
    <s v="Q3 2024"/>
    <x v="3"/>
    <x v="2"/>
  </r>
  <r>
    <x v="32"/>
    <x v="13"/>
    <x v="29"/>
    <x v="4"/>
    <n v="0"/>
    <d v="2024-11-05T00:00:00"/>
    <s v="D/24-25GST-207"/>
    <n v="1930"/>
    <m/>
    <m/>
    <s v="Q3 2024"/>
    <x v="3"/>
    <x v="2"/>
  </r>
  <r>
    <x v="32"/>
    <x v="9"/>
    <x v="7"/>
    <x v="9"/>
    <n v="613"/>
    <d v="2024-10-27T00:00:00"/>
    <s v="BM2527I012630193"/>
    <n v="5910.26"/>
    <m/>
    <m/>
    <s v="Q3 2024"/>
    <x v="3"/>
    <x v="2"/>
  </r>
  <r>
    <x v="32"/>
    <x v="9"/>
    <x v="29"/>
    <x v="19"/>
    <n v="613"/>
    <d v="2024-10-01T00:00:00"/>
    <s v="10/24-25/684"/>
    <n v="68825"/>
    <m/>
    <m/>
    <s v="Q3 2024"/>
    <x v="3"/>
    <x v="2"/>
  </r>
  <r>
    <x v="32"/>
    <x v="9"/>
    <x v="8"/>
    <x v="10"/>
    <n v="613"/>
    <d v="2024-11-01T00:00:00"/>
    <s v="GSF/24-25/197"/>
    <n v="40461.35"/>
    <m/>
    <m/>
    <s v="Q3 2024"/>
    <x v="3"/>
    <x v="2"/>
  </r>
  <r>
    <x v="32"/>
    <x v="9"/>
    <x v="29"/>
    <x v="0"/>
    <n v="613"/>
    <d v="2024-10-31T00:00:00"/>
    <s v="KRL/24-25/154"/>
    <n v="20520"/>
    <m/>
    <m/>
    <s v="Q3 2024"/>
    <x v="3"/>
    <x v="2"/>
  </r>
  <r>
    <x v="32"/>
    <x v="9"/>
    <x v="9"/>
    <x v="11"/>
    <n v="613"/>
    <d v="2024-11-01T00:00:00"/>
    <s v="MFMS/0460/24-25"/>
    <n v="52968.3"/>
    <m/>
    <m/>
    <s v="Q3 2024"/>
    <x v="3"/>
    <x v="2"/>
  </r>
  <r>
    <x v="32"/>
    <x v="9"/>
    <x v="29"/>
    <x v="10"/>
    <n v="613"/>
    <d v="2024-11-01T00:00:00"/>
    <s v="OOPL/2024-25/647"/>
    <n v="79976.56"/>
    <m/>
    <m/>
    <s v="Q3 2024"/>
    <x v="3"/>
    <x v="2"/>
  </r>
  <r>
    <x v="32"/>
    <x v="9"/>
    <x v="29"/>
    <x v="29"/>
    <n v="613"/>
    <d v="2024-10-01T00:00:00"/>
    <s v="002425-000516"/>
    <n v="5500"/>
    <m/>
    <m/>
    <s v="Q3 2024"/>
    <x v="3"/>
    <x v="2"/>
  </r>
  <r>
    <x v="32"/>
    <x v="9"/>
    <x v="2"/>
    <x v="3"/>
    <n v="613"/>
    <d v="2024-10-31T00:00:00"/>
    <s v="ODMDIGITAL-08"/>
    <n v="1810"/>
    <m/>
    <m/>
    <s v="Q3 2024"/>
    <x v="3"/>
    <x v="2"/>
  </r>
  <r>
    <x v="32"/>
    <x v="9"/>
    <x v="11"/>
    <x v="16"/>
    <n v="613"/>
    <d v="2024-10-03T00:00:00"/>
    <s v="WTCB/2024003211"/>
    <n v="25779"/>
    <m/>
    <m/>
    <s v="Q3 2024"/>
    <x v="3"/>
    <x v="2"/>
  </r>
  <r>
    <x v="32"/>
    <x v="9"/>
    <x v="11"/>
    <x v="16"/>
    <n v="614"/>
    <d v="2024-10-03T00:00:00"/>
    <s v="WTCB/2024003212"/>
    <n v="25753"/>
    <m/>
    <m/>
    <s v="Q3 2024"/>
    <x v="3"/>
    <x v="2"/>
  </r>
  <r>
    <x v="32"/>
    <x v="9"/>
    <x v="11"/>
    <x v="12"/>
    <n v="613"/>
    <d v="2024-11-12T00:00:00"/>
    <s v="WTCB/2024003994"/>
    <n v="54566"/>
    <m/>
    <m/>
    <s v="Q3 2024"/>
    <x v="3"/>
    <x v="2"/>
  </r>
  <r>
    <x v="32"/>
    <x v="9"/>
    <x v="11"/>
    <x v="12"/>
    <n v="614"/>
    <d v="2024-11-12T00:00:00"/>
    <s v="WTCB/2024003995"/>
    <n v="60398"/>
    <m/>
    <m/>
    <s v="Q3 2024"/>
    <x v="3"/>
    <x v="2"/>
  </r>
  <r>
    <x v="32"/>
    <x v="9"/>
    <x v="11"/>
    <x v="13"/>
    <n v="613"/>
    <d v="2024-11-13T00:00:00"/>
    <s v="WTCB/2024003848"/>
    <n v="7998.84"/>
    <m/>
    <m/>
    <s v="Q3 2024"/>
    <x v="3"/>
    <x v="2"/>
  </r>
  <r>
    <x v="32"/>
    <x v="9"/>
    <x v="11"/>
    <x v="13"/>
    <n v="614"/>
    <d v="2024-11-13T00:00:00"/>
    <s v="WTCB/2024003849"/>
    <n v="8365.11"/>
    <m/>
    <m/>
    <s v="Q3 2024"/>
    <x v="3"/>
    <x v="2"/>
  </r>
  <r>
    <x v="32"/>
    <x v="9"/>
    <x v="29"/>
    <x v="19"/>
    <n v="613"/>
    <d v="2024-10-01T00:00:00"/>
    <s v="P2425/131777"/>
    <n v="68832"/>
    <m/>
    <m/>
    <s v="Q3 2024"/>
    <x v="3"/>
    <x v="2"/>
  </r>
  <r>
    <x v="32"/>
    <x v="9"/>
    <x v="29"/>
    <x v="19"/>
    <n v="614"/>
    <d v="2024-10-01T00:00:00"/>
    <s v="D-2024-25-07"/>
    <n v="137596"/>
    <m/>
    <m/>
    <s v="Q3 2024"/>
    <x v="3"/>
    <x v="2"/>
  </r>
  <r>
    <x v="32"/>
    <x v="9"/>
    <x v="29"/>
    <x v="4"/>
    <n v="613"/>
    <d v="2024-11-01T00:00:00"/>
    <s v="OD/07"/>
    <n v="13745"/>
    <m/>
    <m/>
    <s v="Q3 2024"/>
    <x v="3"/>
    <x v="2"/>
  </r>
  <r>
    <x v="32"/>
    <x v="9"/>
    <x v="29"/>
    <x v="4"/>
    <n v="613"/>
    <d v="2024-11-01T00:00:00"/>
    <s v="D/24-25GST-198"/>
    <n v="28735"/>
    <m/>
    <m/>
    <s v="Q3 2024"/>
    <x v="3"/>
    <x v="2"/>
  </r>
  <r>
    <x v="32"/>
    <x v="9"/>
    <x v="4"/>
    <x v="20"/>
    <n v="613"/>
    <d v="2024-11-06T00:00:00"/>
    <s v="STT/24-25/929"/>
    <n v="2700"/>
    <m/>
    <m/>
    <s v="Q3 2024"/>
    <x v="3"/>
    <x v="2"/>
  </r>
  <r>
    <x v="32"/>
    <x v="9"/>
    <x v="4"/>
    <x v="5"/>
    <n v="613"/>
    <d v="2024-11-06T00:00:00"/>
    <s v="STT/24-25/928"/>
    <n v="19033.52"/>
    <m/>
    <m/>
    <s v="Q3 2024"/>
    <x v="3"/>
    <x v="2"/>
  </r>
  <r>
    <x v="32"/>
    <x v="9"/>
    <x v="29"/>
    <x v="7"/>
    <n v="613"/>
    <d v="2024-10-31T00:00:00"/>
    <n v="1838"/>
    <n v="4550"/>
    <m/>
    <m/>
    <s v="Q3 2024"/>
    <x v="3"/>
    <x v="2"/>
  </r>
  <r>
    <x v="32"/>
    <x v="10"/>
    <x v="7"/>
    <x v="9"/>
    <n v="312"/>
    <d v="2024-11-03T00:00:00"/>
    <s v="BM2527I012937868"/>
    <n v="76873.679999999993"/>
    <m/>
    <m/>
    <s v="Q3 2024"/>
    <x v="3"/>
    <x v="2"/>
  </r>
  <r>
    <x v="32"/>
    <x v="10"/>
    <x v="29"/>
    <x v="19"/>
    <n v="313"/>
    <d v="2024-10-01T00:00:00"/>
    <s v="07/2024-2025"/>
    <n v="547208"/>
    <m/>
    <m/>
    <s v="Q3 2024"/>
    <x v="3"/>
    <x v="2"/>
  </r>
  <r>
    <x v="32"/>
    <x v="10"/>
    <x v="29"/>
    <x v="16"/>
    <n v="313"/>
    <d v="2024-10-01T00:00:00"/>
    <s v="07 CAM/2024-25"/>
    <n v="65546"/>
    <m/>
    <m/>
    <s v="Q3 2024"/>
    <x v="3"/>
    <x v="2"/>
  </r>
  <r>
    <x v="32"/>
    <x v="10"/>
    <x v="29"/>
    <x v="19"/>
    <n v="311"/>
    <d v="2024-10-02T00:00:00"/>
    <s v="IN2401000165"/>
    <n v="621792"/>
    <m/>
    <m/>
    <s v="Q3 2024"/>
    <x v="3"/>
    <x v="2"/>
  </r>
  <r>
    <x v="32"/>
    <x v="10"/>
    <x v="29"/>
    <x v="19"/>
    <n v="312"/>
    <d v="2024-10-02T00:00:00"/>
    <s v="IN2401000166"/>
    <n v="402317"/>
    <m/>
    <m/>
    <s v="Q3 2024"/>
    <x v="3"/>
    <x v="2"/>
  </r>
  <r>
    <x v="32"/>
    <x v="10"/>
    <x v="29"/>
    <x v="19"/>
    <n v="314"/>
    <d v="2024-10-01T00:00:00"/>
    <s v="RENT/24-25/07"/>
    <n v="155988"/>
    <m/>
    <m/>
    <s v="Q3 2024"/>
    <x v="3"/>
    <x v="2"/>
  </r>
  <r>
    <x v="32"/>
    <x v="10"/>
    <x v="29"/>
    <x v="19"/>
    <n v="315"/>
    <d v="2024-10-05T00:00:00"/>
    <s v="PVP-Rental-19"/>
    <n v="166572"/>
    <m/>
    <m/>
    <s v="Q3 2024"/>
    <x v="3"/>
    <x v="2"/>
  </r>
  <r>
    <x v="32"/>
    <x v="10"/>
    <x v="29"/>
    <x v="14"/>
    <n v="312"/>
    <d v="2024-10-27T00:00:00"/>
    <s v="D/F/OCT/24/02"/>
    <n v="36300"/>
    <m/>
    <m/>
    <s v="Q3 2024"/>
    <x v="3"/>
    <x v="2"/>
  </r>
  <r>
    <x v="32"/>
    <x v="10"/>
    <x v="8"/>
    <x v="10"/>
    <n v="312"/>
    <d v="2024-11-01T00:00:00"/>
    <s v="GSF/24-25/200"/>
    <n v="182443.89"/>
    <m/>
    <m/>
    <s v="Q3 2024"/>
    <x v="3"/>
    <x v="2"/>
  </r>
  <r>
    <x v="32"/>
    <x v="10"/>
    <x v="29"/>
    <x v="19"/>
    <n v="310"/>
    <d v="2024-10-01T00:00:00"/>
    <s v="GK-Rental-07"/>
    <n v="74976"/>
    <m/>
    <m/>
    <s v="Q3 2024"/>
    <x v="3"/>
    <x v="2"/>
  </r>
  <r>
    <x v="32"/>
    <x v="10"/>
    <x v="29"/>
    <x v="16"/>
    <n v="310"/>
    <d v="2024-10-01T00:00:00"/>
    <s v="GK-CAM-08"/>
    <n v="25714"/>
    <m/>
    <m/>
    <s v="Q3 2024"/>
    <x v="3"/>
    <x v="2"/>
  </r>
  <r>
    <x v="32"/>
    <x v="10"/>
    <x v="29"/>
    <x v="19"/>
    <n v="310"/>
    <d v="2024-10-01T00:00:00"/>
    <s v="HK-Rental-07"/>
    <n v="74976"/>
    <m/>
    <m/>
    <s v="Q3 2024"/>
    <x v="3"/>
    <x v="2"/>
  </r>
  <r>
    <x v="32"/>
    <x v="10"/>
    <x v="29"/>
    <x v="14"/>
    <n v="312"/>
    <d v="2024-10-08T00:00:00"/>
    <s v="JC1797"/>
    <n v="700"/>
    <m/>
    <m/>
    <s v="Q3 2024"/>
    <x v="3"/>
    <x v="2"/>
  </r>
  <r>
    <x v="32"/>
    <x v="10"/>
    <x v="29"/>
    <x v="1"/>
    <n v="312"/>
    <d v="2024-10-17T00:00:00"/>
    <s v="JC1904"/>
    <n v="900"/>
    <m/>
    <m/>
    <s v="Q3 2024"/>
    <x v="3"/>
    <x v="2"/>
  </r>
  <r>
    <x v="32"/>
    <x v="10"/>
    <x v="29"/>
    <x v="14"/>
    <n v="312"/>
    <d v="2024-11-28T00:00:00"/>
    <s v="JC2029"/>
    <n v="262.5"/>
    <m/>
    <m/>
    <s v="Q3 2024"/>
    <x v="3"/>
    <x v="2"/>
  </r>
  <r>
    <x v="32"/>
    <x v="10"/>
    <x v="29"/>
    <x v="0"/>
    <n v="312"/>
    <d v="2024-10-31T00:00:00"/>
    <s v="KRL/24-25/156"/>
    <n v="523355"/>
    <m/>
    <m/>
    <s v="Q3 2024"/>
    <x v="3"/>
    <x v="2"/>
  </r>
  <r>
    <x v="32"/>
    <x v="10"/>
    <x v="29"/>
    <x v="0"/>
    <n v="312"/>
    <d v="2024-10-31T00:00:00"/>
    <s v="KRL/24-25/169"/>
    <n v="13926"/>
    <m/>
    <m/>
    <s v="Q3 2024"/>
    <x v="3"/>
    <x v="2"/>
  </r>
  <r>
    <x v="32"/>
    <x v="10"/>
    <x v="1"/>
    <x v="1"/>
    <n v="312"/>
    <d v="2024-11-01T00:00:00"/>
    <s v="MS/0464/24-25"/>
    <n v="1505"/>
    <m/>
    <m/>
    <s v="Q3 2024"/>
    <x v="3"/>
    <x v="2"/>
  </r>
  <r>
    <x v="32"/>
    <x v="10"/>
    <x v="1"/>
    <x v="1"/>
    <n v="312"/>
    <d v="2024-11-01T00:00:00"/>
    <s v="MS/0466/24-25"/>
    <n v="15982.6"/>
    <m/>
    <m/>
    <s v="Q3 2024"/>
    <x v="3"/>
    <x v="2"/>
  </r>
  <r>
    <x v="32"/>
    <x v="10"/>
    <x v="1"/>
    <x v="2"/>
    <n v="312"/>
    <d v="2024-11-01T00:00:00"/>
    <s v="MS/0465/24-25"/>
    <n v="60721"/>
    <m/>
    <m/>
    <s v="Q3 2024"/>
    <x v="3"/>
    <x v="2"/>
  </r>
  <r>
    <x v="32"/>
    <x v="10"/>
    <x v="9"/>
    <x v="11"/>
    <n v="312"/>
    <d v="2024-11-01T00:00:00"/>
    <s v="MFMS-0712-24-25"/>
    <n v="188343.66999999998"/>
    <m/>
    <m/>
    <s v="Q3 2024"/>
    <x v="3"/>
    <x v="2"/>
  </r>
  <r>
    <x v="32"/>
    <x v="10"/>
    <x v="29"/>
    <x v="19"/>
    <n v="316"/>
    <d v="2024-10-01T00:00:00"/>
    <s v="247/2024-25"/>
    <n v="83202"/>
    <m/>
    <m/>
    <s v="Q3 2024"/>
    <x v="3"/>
    <x v="2"/>
  </r>
  <r>
    <x v="32"/>
    <x v="10"/>
    <x v="29"/>
    <x v="29"/>
    <n v="312"/>
    <d v="2024-10-01T00:00:00"/>
    <s v="EWF/07/2024-25"/>
    <n v="65000"/>
    <m/>
    <m/>
    <s v="Q3 2024"/>
    <x v="3"/>
    <x v="2"/>
  </r>
  <r>
    <x v="32"/>
    <x v="10"/>
    <x v="29"/>
    <x v="19"/>
    <n v="316"/>
    <d v="2024-10-01T00:00:00"/>
    <s v="013/2024-25"/>
    <n v="83202"/>
    <m/>
    <m/>
    <s v="Q3 2024"/>
    <x v="3"/>
    <x v="2"/>
  </r>
  <r>
    <x v="32"/>
    <x v="10"/>
    <x v="29"/>
    <x v="26"/>
    <n v="312"/>
    <d v="2024-10-30T00:00:00"/>
    <s v="000002642950470'"/>
    <n v="30100"/>
    <m/>
    <m/>
    <s v="Q3 2024"/>
    <x v="3"/>
    <x v="2"/>
  </r>
  <r>
    <x v="32"/>
    <x v="10"/>
    <x v="21"/>
    <x v="15"/>
    <n v="312"/>
    <d v="2024-10-25T00:00:00"/>
    <n v="4250029316"/>
    <n v="28659"/>
    <m/>
    <m/>
    <s v="Q3 2024"/>
    <x v="3"/>
    <x v="2"/>
  </r>
  <r>
    <x v="32"/>
    <x v="10"/>
    <x v="29"/>
    <x v="10"/>
    <n v="312"/>
    <d v="2024-11-01T00:00:00"/>
    <s v="OOPL/2024-25/648"/>
    <n v="353420.21"/>
    <m/>
    <m/>
    <s v="Q3 2024"/>
    <x v="3"/>
    <x v="2"/>
  </r>
  <r>
    <x v="32"/>
    <x v="10"/>
    <x v="2"/>
    <x v="3"/>
    <n v="312"/>
    <d v="2024-10-31T00:00:00"/>
    <s v="ONDIRECT-07"/>
    <n v="88218"/>
    <m/>
    <m/>
    <s v="Q3 2024"/>
    <x v="3"/>
    <x v="2"/>
  </r>
  <r>
    <x v="32"/>
    <x v="10"/>
    <x v="29"/>
    <x v="1"/>
    <n v="312"/>
    <d v="2024-10-14T00:00:00"/>
    <s v="PSPLJ/3620/24-25"/>
    <n v="6000"/>
    <m/>
    <m/>
    <s v="Q3 2024"/>
    <x v="3"/>
    <x v="2"/>
  </r>
  <r>
    <x v="32"/>
    <x v="10"/>
    <x v="29"/>
    <x v="1"/>
    <n v="312"/>
    <d v="2024-10-16T00:00:00"/>
    <s v="PSPLJ/3705/24-25"/>
    <n v="270"/>
    <m/>
    <m/>
    <s v="Q3 2024"/>
    <x v="3"/>
    <x v="2"/>
  </r>
  <r>
    <x v="32"/>
    <x v="10"/>
    <x v="29"/>
    <x v="1"/>
    <n v="312"/>
    <d v="2024-10-22T00:00:00"/>
    <s v="PSPLJ/3812/24-25"/>
    <n v="280"/>
    <m/>
    <m/>
    <s v="Q3 2024"/>
    <x v="3"/>
    <x v="2"/>
  </r>
  <r>
    <x v="32"/>
    <x v="10"/>
    <x v="29"/>
    <x v="1"/>
    <n v="312"/>
    <d v="2024-10-23T00:00:00"/>
    <s v="PSPLJ/3837/24-25"/>
    <n v="280"/>
    <m/>
    <m/>
    <s v="Q3 2024"/>
    <x v="3"/>
    <x v="2"/>
  </r>
  <r>
    <x v="32"/>
    <x v="10"/>
    <x v="11"/>
    <x v="16"/>
    <n v="311"/>
    <d v="2024-10-03T00:00:00"/>
    <s v="WTCB/2024003149"/>
    <n v="72605"/>
    <m/>
    <m/>
    <s v="Q3 2024"/>
    <x v="3"/>
    <x v="2"/>
  </r>
  <r>
    <x v="32"/>
    <x v="10"/>
    <x v="11"/>
    <x v="16"/>
    <n v="312"/>
    <d v="2024-10-03T00:00:00"/>
    <s v="WTCB/2024003150"/>
    <n v="46982"/>
    <m/>
    <m/>
    <s v="Q3 2024"/>
    <x v="3"/>
    <x v="2"/>
  </r>
  <r>
    <x v="32"/>
    <x v="10"/>
    <x v="11"/>
    <x v="16"/>
    <n v="314"/>
    <d v="2024-10-03T00:00:00"/>
    <s v="WTCB/2024003152"/>
    <n v="24141"/>
    <m/>
    <m/>
    <s v="Q3 2024"/>
    <x v="3"/>
    <x v="2"/>
  </r>
  <r>
    <x v="32"/>
    <x v="10"/>
    <x v="11"/>
    <x v="16"/>
    <n v="315"/>
    <d v="2024-10-03T00:00:00"/>
    <s v="WTCB/2024003153"/>
    <n v="25779"/>
    <m/>
    <m/>
    <s v="Q3 2024"/>
    <x v="3"/>
    <x v="2"/>
  </r>
  <r>
    <x v="32"/>
    <x v="10"/>
    <x v="11"/>
    <x v="16"/>
    <n v="316"/>
    <d v="2024-10-03T00:00:00"/>
    <s v="WTCB/2024003154"/>
    <n v="25753"/>
    <m/>
    <m/>
    <s v="Q3 2024"/>
    <x v="3"/>
    <x v="2"/>
  </r>
  <r>
    <x v="32"/>
    <x v="10"/>
    <x v="11"/>
    <x v="12"/>
    <n v="309"/>
    <d v="2024-11-12T00:00:00"/>
    <s v="WTCB/2024003942"/>
    <n v="120562"/>
    <m/>
    <m/>
    <s v="Q3 2024"/>
    <x v="3"/>
    <x v="2"/>
  </r>
  <r>
    <x v="32"/>
    <x v="10"/>
    <x v="11"/>
    <x v="12"/>
    <n v="311"/>
    <d v="2024-11-12T00:00:00"/>
    <s v="WTCB/2024003943"/>
    <n v="172841"/>
    <m/>
    <m/>
    <s v="Q3 2024"/>
    <x v="3"/>
    <x v="2"/>
  </r>
  <r>
    <x v="32"/>
    <x v="10"/>
    <x v="11"/>
    <x v="12"/>
    <n v="312"/>
    <d v="2024-11-12T00:00:00"/>
    <s v="WTCB/2024003944"/>
    <n v="173721"/>
    <m/>
    <m/>
    <s v="Q3 2024"/>
    <x v="3"/>
    <x v="2"/>
  </r>
  <r>
    <x v="32"/>
    <x v="10"/>
    <x v="11"/>
    <x v="12"/>
    <n v="313"/>
    <d v="2024-11-12T00:00:00"/>
    <s v="WTCB/2024003945"/>
    <n v="156711"/>
    <m/>
    <m/>
    <s v="Q3 2024"/>
    <x v="3"/>
    <x v="2"/>
  </r>
  <r>
    <x v="32"/>
    <x v="10"/>
    <x v="11"/>
    <x v="12"/>
    <n v="314"/>
    <d v="2024-11-12T00:00:00"/>
    <s v="WTCB/2024003946"/>
    <n v="31157"/>
    <m/>
    <m/>
    <s v="Q3 2024"/>
    <x v="3"/>
    <x v="2"/>
  </r>
  <r>
    <x v="32"/>
    <x v="10"/>
    <x v="11"/>
    <x v="12"/>
    <n v="315"/>
    <d v="2024-11-12T00:00:00"/>
    <s v="WTCB/2024003947"/>
    <n v="39969"/>
    <m/>
    <m/>
    <s v="Q3 2024"/>
    <x v="3"/>
    <x v="2"/>
  </r>
  <r>
    <x v="32"/>
    <x v="10"/>
    <x v="11"/>
    <x v="12"/>
    <n v="316"/>
    <d v="2024-11-12T00:00:00"/>
    <s v="WTCB/2024003948"/>
    <n v="170"/>
    <m/>
    <m/>
    <s v="Q3 2024"/>
    <x v="3"/>
    <x v="2"/>
  </r>
  <r>
    <x v="32"/>
    <x v="10"/>
    <x v="11"/>
    <x v="13"/>
    <n v="309"/>
    <d v="2024-11-13T00:00:00"/>
    <s v="WTCB/2024003796"/>
    <n v="15646.84"/>
    <m/>
    <m/>
    <s v="Q3 2024"/>
    <x v="3"/>
    <x v="2"/>
  </r>
  <r>
    <x v="32"/>
    <x v="10"/>
    <x v="11"/>
    <x v="13"/>
    <n v="311"/>
    <d v="2024-11-13T00:00:00"/>
    <s v="WTCB/2024003797"/>
    <n v="21491.9"/>
    <m/>
    <m/>
    <s v="Q3 2024"/>
    <x v="3"/>
    <x v="2"/>
  </r>
  <r>
    <x v="32"/>
    <x v="10"/>
    <x v="11"/>
    <x v="13"/>
    <n v="312"/>
    <d v="2024-11-13T00:00:00"/>
    <s v="WTCB/2024003798"/>
    <n v="22012.31"/>
    <m/>
    <m/>
    <s v="Q3 2024"/>
    <x v="3"/>
    <x v="2"/>
  </r>
  <r>
    <x v="32"/>
    <x v="10"/>
    <x v="11"/>
    <x v="13"/>
    <n v="313"/>
    <d v="2024-11-13T00:00:00"/>
    <s v="WTCB/2024003799"/>
    <n v="21672.57"/>
    <m/>
    <m/>
    <s v="Q3 2024"/>
    <x v="3"/>
    <x v="2"/>
  </r>
  <r>
    <x v="32"/>
    <x v="10"/>
    <x v="11"/>
    <x v="13"/>
    <n v="314"/>
    <d v="2024-11-13T00:00:00"/>
    <s v="WTCB/2024003800"/>
    <n v="3429.84"/>
    <m/>
    <m/>
    <s v="Q3 2024"/>
    <x v="3"/>
    <x v="2"/>
  </r>
  <r>
    <x v="32"/>
    <x v="10"/>
    <x v="11"/>
    <x v="13"/>
    <n v="315"/>
    <d v="2024-11-13T00:00:00"/>
    <s v="WTCB/2024003801"/>
    <n v="4313.43"/>
    <m/>
    <m/>
    <s v="Q3 2024"/>
    <x v="3"/>
    <x v="2"/>
  </r>
  <r>
    <x v="32"/>
    <x v="10"/>
    <x v="11"/>
    <x v="13"/>
    <n v="316"/>
    <d v="2024-11-13T00:00:00"/>
    <s v="WTCB/2024003802"/>
    <n v="25.9"/>
    <m/>
    <m/>
    <s v="Q3 2024"/>
    <x v="3"/>
    <x v="2"/>
  </r>
  <r>
    <x v="32"/>
    <x v="10"/>
    <x v="29"/>
    <x v="22"/>
    <n v="309"/>
    <d v="2024-10-03T00:00:00"/>
    <s v="SBER/24-25/22"/>
    <n v="219008"/>
    <m/>
    <m/>
    <s v="Q3 2024"/>
    <x v="3"/>
    <x v="2"/>
  </r>
  <r>
    <x v="32"/>
    <x v="10"/>
    <x v="29"/>
    <x v="22"/>
    <n v="309"/>
    <d v="2024-10-03T00:00:00"/>
    <s v="SBER/24-25/24"/>
    <n v="6434.13"/>
    <m/>
    <m/>
    <s v="Q3 2024"/>
    <x v="3"/>
    <x v="2"/>
  </r>
  <r>
    <x v="32"/>
    <x v="10"/>
    <x v="29"/>
    <x v="4"/>
    <n v="312"/>
    <d v="2024-11-01T00:00:00"/>
    <s v="ODMS/07"/>
    <n v="556170"/>
    <m/>
    <m/>
    <s v="Q3 2024"/>
    <x v="3"/>
    <x v="2"/>
  </r>
  <r>
    <x v="32"/>
    <x v="10"/>
    <x v="29"/>
    <x v="4"/>
    <n v="312"/>
    <d v="2024-11-05T00:00:00"/>
    <s v="D/24-25GST-200"/>
    <n v="467530"/>
    <m/>
    <m/>
    <s v="Q3 2024"/>
    <x v="3"/>
    <x v="2"/>
  </r>
  <r>
    <x v="32"/>
    <x v="10"/>
    <x v="29"/>
    <x v="7"/>
    <n v="312"/>
    <d v="2024-10-31T00:00:00"/>
    <n v="1839"/>
    <n v="46060"/>
    <m/>
    <m/>
    <s v="Q3 2024"/>
    <x v="3"/>
    <x v="2"/>
  </r>
  <r>
    <x v="32"/>
    <x v="10"/>
    <x v="29"/>
    <x v="27"/>
    <n v="312"/>
    <d v="2024-10-22T00:00:00"/>
    <n v="1375001"/>
    <n v="562"/>
    <m/>
    <m/>
    <s v="Q3 2024"/>
    <x v="3"/>
    <x v="2"/>
  </r>
  <r>
    <x v="32"/>
    <x v="11"/>
    <x v="8"/>
    <x v="10"/>
    <n v="719"/>
    <d v="2024-11-01T00:00:00"/>
    <s v="GSF/24-25/196"/>
    <n v="41197.01"/>
    <m/>
    <m/>
    <s v="Q3 2024"/>
    <x v="3"/>
    <x v="2"/>
  </r>
  <r>
    <x v="32"/>
    <x v="11"/>
    <x v="29"/>
    <x v="0"/>
    <n v="719"/>
    <d v="2024-10-31T00:00:00"/>
    <s v="KRL/24-25/152"/>
    <n v="10640"/>
    <m/>
    <m/>
    <s v="Q3 2024"/>
    <x v="3"/>
    <x v="2"/>
  </r>
  <r>
    <x v="32"/>
    <x v="11"/>
    <x v="9"/>
    <x v="11"/>
    <n v="719"/>
    <d v="2024-11-01T00:00:00"/>
    <s v="MFMS/0461/24-25"/>
    <n v="35107.67"/>
    <m/>
    <m/>
    <s v="Q3 2024"/>
    <x v="3"/>
    <x v="2"/>
  </r>
  <r>
    <x v="32"/>
    <x v="11"/>
    <x v="21"/>
    <x v="15"/>
    <n v="719"/>
    <d v="2024-10-16T00:00:00"/>
    <n v="4250029303"/>
    <n v="23793"/>
    <m/>
    <m/>
    <s v="Q3 2024"/>
    <x v="3"/>
    <x v="2"/>
  </r>
  <r>
    <x v="32"/>
    <x v="11"/>
    <x v="29"/>
    <x v="10"/>
    <n v="719"/>
    <d v="2024-11-01T00:00:00"/>
    <s v="OOPL/2024-25/649"/>
    <n v="85308.33"/>
    <m/>
    <m/>
    <s v="Q3 2024"/>
    <x v="3"/>
    <x v="2"/>
  </r>
  <r>
    <x v="32"/>
    <x v="11"/>
    <x v="11"/>
    <x v="16"/>
    <n v="719"/>
    <d v="2024-10-03T00:00:00"/>
    <s v="WTCB/2024003236"/>
    <n v="24141"/>
    <m/>
    <m/>
    <s v="Q3 2024"/>
    <x v="3"/>
    <x v="2"/>
  </r>
  <r>
    <x v="32"/>
    <x v="11"/>
    <x v="11"/>
    <x v="12"/>
    <n v="719"/>
    <d v="2024-11-12T00:00:00"/>
    <s v="WTCB/2024004015"/>
    <n v="86497"/>
    <m/>
    <m/>
    <s v="Q3 2024"/>
    <x v="3"/>
    <x v="2"/>
  </r>
  <r>
    <x v="32"/>
    <x v="11"/>
    <x v="11"/>
    <x v="13"/>
    <n v="719"/>
    <d v="2024-11-13T00:00:00"/>
    <s v="WTCB/2024003869"/>
    <n v="9022.7099999999991"/>
    <m/>
    <m/>
    <s v="Q3 2024"/>
    <x v="3"/>
    <x v="2"/>
  </r>
  <r>
    <x v="32"/>
    <x v="11"/>
    <x v="29"/>
    <x v="4"/>
    <n v="719"/>
    <d v="2024-11-01T00:00:00"/>
    <s v="ODM/07"/>
    <n v="8975"/>
    <m/>
    <m/>
    <s v="Q3 2024"/>
    <x v="3"/>
    <x v="2"/>
  </r>
  <r>
    <x v="32"/>
    <x v="11"/>
    <x v="29"/>
    <x v="4"/>
    <n v="719"/>
    <d v="2024-11-05T00:00:00"/>
    <s v="D/24-25GST-199"/>
    <n v="21780"/>
    <m/>
    <m/>
    <s v="Q3 2024"/>
    <x v="3"/>
    <x v="2"/>
  </r>
  <r>
    <x v="32"/>
    <x v="11"/>
    <x v="29"/>
    <x v="7"/>
    <n v="719"/>
    <d v="2024-10-31T00:00:00"/>
    <n v="1835"/>
    <n v="2765"/>
    <m/>
    <m/>
    <s v="Q3 2024"/>
    <x v="3"/>
    <x v="2"/>
  </r>
  <r>
    <x v="32"/>
    <x v="11"/>
    <x v="29"/>
    <x v="19"/>
    <n v="719"/>
    <d v="2024-10-03T00:00:00"/>
    <s v="TSG-Rental-19"/>
    <n v="136500"/>
    <m/>
    <m/>
    <s v="Q3 2024"/>
    <x v="3"/>
    <x v="2"/>
  </r>
  <r>
    <x v="32"/>
    <x v="16"/>
    <x v="29"/>
    <x v="0"/>
    <n v="0"/>
    <d v="2024-10-31T00:00:00"/>
    <s v="KRL/24-25/158"/>
    <n v="190"/>
    <m/>
    <m/>
    <s v="Q3 2024"/>
    <x v="3"/>
    <x v="2"/>
  </r>
  <r>
    <x v="32"/>
    <x v="16"/>
    <x v="29"/>
    <x v="4"/>
    <n v="0"/>
    <d v="2024-11-01T00:00:00"/>
    <s v="QT/07"/>
    <n v="1645"/>
    <m/>
    <m/>
    <s v="Q3 2024"/>
    <x v="3"/>
    <x v="2"/>
  </r>
  <r>
    <x v="32"/>
    <x v="16"/>
    <x v="29"/>
    <x v="4"/>
    <n v="0"/>
    <d v="2024-11-05T00:00:00"/>
    <s v="D/24-25GST-201"/>
    <n v="8890"/>
    <m/>
    <m/>
    <s v="Q3 2024"/>
    <x v="3"/>
    <x v="2"/>
  </r>
  <r>
    <x v="32"/>
    <x v="12"/>
    <x v="7"/>
    <x v="9"/>
    <n v="319"/>
    <d v="2024-11-09T00:00:00"/>
    <s v="BM2527I013452991"/>
    <n v="6370.92"/>
    <m/>
    <m/>
    <s v="Q3 2024"/>
    <x v="3"/>
    <x v="2"/>
  </r>
  <r>
    <x v="32"/>
    <x v="12"/>
    <x v="7"/>
    <x v="29"/>
    <n v="319"/>
    <d v="2024-10-24T00:00:00"/>
    <s v="HF2527I000286575"/>
    <n v="588"/>
    <m/>
    <m/>
    <s v="Q3 2024"/>
    <x v="3"/>
    <x v="2"/>
  </r>
  <r>
    <x v="32"/>
    <x v="12"/>
    <x v="29"/>
    <x v="29"/>
    <n v="319"/>
    <d v="2024-10-31T00:00:00"/>
    <s v="ROMCIN250040634"/>
    <n v="6101.69"/>
    <m/>
    <m/>
    <s v="Q3 2024"/>
    <x v="3"/>
    <x v="2"/>
  </r>
  <r>
    <x v="32"/>
    <x v="12"/>
    <x v="29"/>
    <x v="29"/>
    <n v="319"/>
    <d v="2024-11-04T00:00:00"/>
    <s v="WMHR25008038948"/>
    <n v="1108"/>
    <m/>
    <m/>
    <s v="Q3 2024"/>
    <x v="3"/>
    <x v="2"/>
  </r>
  <r>
    <x v="32"/>
    <x v="12"/>
    <x v="8"/>
    <x v="10"/>
    <n v="319"/>
    <d v="2024-11-01T00:00:00"/>
    <s v="GSF/24-25/198"/>
    <n v="110548.59"/>
    <m/>
    <m/>
    <s v="Q3 2024"/>
    <x v="3"/>
    <x v="2"/>
  </r>
  <r>
    <x v="32"/>
    <x v="12"/>
    <x v="29"/>
    <x v="0"/>
    <n v="319"/>
    <d v="2024-10-31T00:00:00"/>
    <s v="KRL/24-25/155"/>
    <n v="54980"/>
    <m/>
    <m/>
    <s v="Q3 2024"/>
    <x v="3"/>
    <x v="2"/>
  </r>
  <r>
    <x v="32"/>
    <x v="12"/>
    <x v="29"/>
    <x v="0"/>
    <n v="319"/>
    <d v="2024-10-31T00:00:00"/>
    <s v="KRL/24-25/160"/>
    <n v="1147"/>
    <m/>
    <m/>
    <s v="Q3 2024"/>
    <x v="3"/>
    <x v="2"/>
  </r>
  <r>
    <x v="32"/>
    <x v="12"/>
    <x v="29"/>
    <x v="0"/>
    <n v="319"/>
    <d v="2024-10-31T00:00:00"/>
    <s v="KRL/24-25/163"/>
    <n v="5833"/>
    <m/>
    <m/>
    <s v="Q3 2024"/>
    <x v="3"/>
    <x v="2"/>
  </r>
  <r>
    <x v="32"/>
    <x v="12"/>
    <x v="29"/>
    <x v="0"/>
    <n v="319"/>
    <d v="2024-10-31T00:00:00"/>
    <s v="KRL/24-25/164"/>
    <n v="8988"/>
    <m/>
    <m/>
    <s v="Q3 2024"/>
    <x v="3"/>
    <x v="2"/>
  </r>
  <r>
    <x v="32"/>
    <x v="12"/>
    <x v="29"/>
    <x v="0"/>
    <n v="319"/>
    <d v="2024-10-31T00:00:00"/>
    <s v="KRL/24-25/171"/>
    <n v="3798"/>
    <m/>
    <m/>
    <s v="Q3 2024"/>
    <x v="3"/>
    <x v="2"/>
  </r>
  <r>
    <x v="32"/>
    <x v="12"/>
    <x v="1"/>
    <x v="1"/>
    <n v="319"/>
    <d v="2024-11-01T00:00:00"/>
    <s v="MS/0475/24-25"/>
    <n v="60"/>
    <m/>
    <m/>
    <s v="Q3 2024"/>
    <x v="3"/>
    <x v="2"/>
  </r>
  <r>
    <x v="32"/>
    <x v="12"/>
    <x v="9"/>
    <x v="11"/>
    <n v="319"/>
    <d v="2024-11-01T00:00:00"/>
    <s v="MFMS/0464/24-25"/>
    <n v="63139.360000000001"/>
    <m/>
    <m/>
    <s v="Q3 2024"/>
    <x v="3"/>
    <x v="2"/>
  </r>
  <r>
    <x v="32"/>
    <x v="12"/>
    <x v="29"/>
    <x v="29"/>
    <n v="319"/>
    <d v="2024-10-19T00:00:00"/>
    <s v="000002624169064'"/>
    <n v="10420"/>
    <m/>
    <m/>
    <s v="Q3 2024"/>
    <x v="3"/>
    <x v="2"/>
  </r>
  <r>
    <x v="32"/>
    <x v="12"/>
    <x v="29"/>
    <x v="29"/>
    <n v="319"/>
    <d v="2024-10-19T00:00:00"/>
    <s v="000002625085463'"/>
    <n v="630"/>
    <m/>
    <m/>
    <s v="Q3 2024"/>
    <x v="3"/>
    <x v="2"/>
  </r>
  <r>
    <x v="32"/>
    <x v="12"/>
    <x v="29"/>
    <x v="29"/>
    <n v="319"/>
    <d v="2024-10-20T00:00:00"/>
    <s v="000002626371062'"/>
    <n v="1430"/>
    <m/>
    <m/>
    <s v="Q3 2024"/>
    <x v="3"/>
    <x v="2"/>
  </r>
  <r>
    <x v="32"/>
    <x v="12"/>
    <x v="29"/>
    <x v="19"/>
    <n v="319"/>
    <d v="2024-10-05T00:00:00"/>
    <s v="O-17/24-25"/>
    <n v="155988"/>
    <m/>
    <m/>
    <s v="Q3 2024"/>
    <x v="3"/>
    <x v="2"/>
  </r>
  <r>
    <x v="32"/>
    <x v="12"/>
    <x v="29"/>
    <x v="29"/>
    <n v="319"/>
    <d v="2024-10-01T00:00:00"/>
    <s v="002425-000515"/>
    <n v="53420"/>
    <m/>
    <m/>
    <s v="Q3 2024"/>
    <x v="3"/>
    <x v="2"/>
  </r>
  <r>
    <x v="32"/>
    <x v="12"/>
    <x v="2"/>
    <x v="3"/>
    <n v="319"/>
    <d v="2024-10-31T00:00:00"/>
    <s v="XDBS-06"/>
    <n v="1570"/>
    <m/>
    <m/>
    <s v="Q3 2024"/>
    <x v="3"/>
    <x v="2"/>
  </r>
  <r>
    <x v="32"/>
    <x v="12"/>
    <x v="11"/>
    <x v="16"/>
    <n v="317"/>
    <d v="2024-10-03T00:00:00"/>
    <s v="WTCB/2024003155"/>
    <n v="25753"/>
    <m/>
    <m/>
    <s v="Q3 2024"/>
    <x v="3"/>
    <x v="2"/>
  </r>
  <r>
    <x v="32"/>
    <x v="12"/>
    <x v="11"/>
    <x v="16"/>
    <n v="318"/>
    <d v="2024-10-03T00:00:00"/>
    <s v="WTCB/2024003156"/>
    <n v="25779"/>
    <m/>
    <m/>
    <s v="Q3 2024"/>
    <x v="3"/>
    <x v="2"/>
  </r>
  <r>
    <x v="32"/>
    <x v="12"/>
    <x v="11"/>
    <x v="16"/>
    <n v="319"/>
    <d v="2024-10-03T00:00:00"/>
    <s v="WTCB/2024003157"/>
    <n v="24141"/>
    <m/>
    <m/>
    <s v="Q3 2024"/>
    <x v="3"/>
    <x v="2"/>
  </r>
  <r>
    <x v="32"/>
    <x v="12"/>
    <x v="11"/>
    <x v="12"/>
    <n v="317"/>
    <d v="2024-11-12T00:00:00"/>
    <s v="WTCB/2024003949"/>
    <n v="155427"/>
    <m/>
    <m/>
    <s v="Q3 2024"/>
    <x v="3"/>
    <x v="2"/>
  </r>
  <r>
    <x v="32"/>
    <x v="12"/>
    <x v="11"/>
    <x v="12"/>
    <n v="318"/>
    <d v="2024-11-12T00:00:00"/>
    <s v="WTCB/2024003950"/>
    <n v="159547"/>
    <m/>
    <m/>
    <s v="Q3 2024"/>
    <x v="3"/>
    <x v="2"/>
  </r>
  <r>
    <x v="32"/>
    <x v="12"/>
    <x v="11"/>
    <x v="12"/>
    <n v="319"/>
    <d v="2024-11-12T00:00:00"/>
    <s v="WTCB/2024003951"/>
    <n v="152685"/>
    <m/>
    <m/>
    <s v="Q3 2024"/>
    <x v="3"/>
    <x v="2"/>
  </r>
  <r>
    <x v="32"/>
    <x v="12"/>
    <x v="11"/>
    <x v="13"/>
    <n v="317"/>
    <d v="2024-11-13T00:00:00"/>
    <s v="WTCB/2024003803"/>
    <n v="20378.02"/>
    <m/>
    <m/>
    <s v="Q3 2024"/>
    <x v="3"/>
    <x v="2"/>
  </r>
  <r>
    <x v="32"/>
    <x v="12"/>
    <x v="11"/>
    <x v="13"/>
    <n v="318"/>
    <d v="2024-11-13T00:00:00"/>
    <s v="WTCB/2024003804"/>
    <n v="20254.38"/>
    <m/>
    <m/>
    <s v="Q3 2024"/>
    <x v="3"/>
    <x v="2"/>
  </r>
  <r>
    <x v="32"/>
    <x v="12"/>
    <x v="11"/>
    <x v="13"/>
    <n v="319"/>
    <d v="2024-11-13T00:00:00"/>
    <s v="WTCB/2024003805"/>
    <n v="19754.93"/>
    <m/>
    <m/>
    <s v="Q3 2024"/>
    <x v="3"/>
    <x v="2"/>
  </r>
  <r>
    <x v="32"/>
    <x v="12"/>
    <x v="29"/>
    <x v="19"/>
    <n v="317"/>
    <d v="2024-10-01T00:00:00"/>
    <s v="PS-Rental-07"/>
    <n v="99842"/>
    <m/>
    <m/>
    <s v="Q3 2024"/>
    <x v="3"/>
    <x v="2"/>
  </r>
  <r>
    <x v="32"/>
    <x v="12"/>
    <x v="29"/>
    <x v="19"/>
    <n v="317"/>
    <d v="2024-10-01T00:00:00"/>
    <s v="RS-Rental-07"/>
    <n v="66562"/>
    <m/>
    <m/>
    <s v="Q3 2024"/>
    <x v="3"/>
    <x v="2"/>
  </r>
  <r>
    <x v="32"/>
    <x v="12"/>
    <x v="29"/>
    <x v="19"/>
    <n v="318"/>
    <d v="2024-10-05T00:00:00"/>
    <s v="R-30/24-25"/>
    <n v="166572"/>
    <m/>
    <m/>
    <s v="Q3 2024"/>
    <x v="3"/>
    <x v="2"/>
  </r>
  <r>
    <x v="32"/>
    <x v="12"/>
    <x v="29"/>
    <x v="4"/>
    <n v="319"/>
    <d v="2024-11-01T00:00:00"/>
    <s v="XDBS/07"/>
    <n v="70015"/>
    <m/>
    <m/>
    <s v="Q3 2024"/>
    <x v="3"/>
    <x v="2"/>
  </r>
  <r>
    <x v="32"/>
    <x v="12"/>
    <x v="29"/>
    <x v="4"/>
    <n v="319"/>
    <d v="2024-11-05T00:00:00"/>
    <s v="D/24-25GST-208"/>
    <n v="62620"/>
    <m/>
    <m/>
    <s v="Q3 2024"/>
    <x v="3"/>
    <x v="2"/>
  </r>
  <r>
    <x v="32"/>
    <x v="12"/>
    <x v="29"/>
    <x v="9"/>
    <n v="319"/>
    <d v="2024-11-01T00:00:00"/>
    <s v="Vodafone-07"/>
    <n v="5913"/>
    <m/>
    <m/>
    <s v="Q3 2024"/>
    <x v="3"/>
    <x v="2"/>
  </r>
  <r>
    <x v="32"/>
    <x v="12"/>
    <x v="29"/>
    <x v="9"/>
    <n v="319"/>
    <d v="2024-11-01T00:00:00"/>
    <s v="MHI1410497280787"/>
    <n v="441.32"/>
    <m/>
    <m/>
    <s v="Q3 2024"/>
    <x v="3"/>
    <x v="2"/>
  </r>
  <r>
    <x v="32"/>
    <x v="12"/>
    <x v="29"/>
    <x v="9"/>
    <n v="319"/>
    <d v="2024-11-01T00:00:00"/>
    <s v="MHI1410497280791"/>
    <n v="442.67"/>
    <m/>
    <m/>
    <s v="Q3 2024"/>
    <x v="3"/>
    <x v="2"/>
  </r>
  <r>
    <x v="32"/>
    <x v="12"/>
    <x v="29"/>
    <x v="9"/>
    <n v="319"/>
    <d v="2024-11-01T00:00:00"/>
    <s v="MHI1410497280796"/>
    <n v="411.82"/>
    <m/>
    <m/>
    <s v="Q3 2024"/>
    <x v="3"/>
    <x v="2"/>
  </r>
  <r>
    <x v="32"/>
    <x v="12"/>
    <x v="29"/>
    <x v="9"/>
    <n v="319"/>
    <d v="2024-11-01T00:00:00"/>
    <s v="MHI1410497280801"/>
    <n v="411.82"/>
    <m/>
    <m/>
    <s v="Q3 2024"/>
    <x v="3"/>
    <x v="2"/>
  </r>
  <r>
    <x v="32"/>
    <x v="12"/>
    <x v="29"/>
    <x v="9"/>
    <n v="319"/>
    <d v="2024-11-01T00:00:00"/>
    <s v="MHI1410497280806"/>
    <n v="411.82"/>
    <m/>
    <m/>
    <s v="Q3 2024"/>
    <x v="3"/>
    <x v="2"/>
  </r>
  <r>
    <x v="32"/>
    <x v="12"/>
    <x v="29"/>
    <x v="9"/>
    <n v="319"/>
    <d v="2024-11-01T00:00:00"/>
    <s v="MHI1410497280811"/>
    <n v="411.82"/>
    <m/>
    <m/>
    <s v="Q3 2024"/>
    <x v="3"/>
    <x v="2"/>
  </r>
  <r>
    <x v="32"/>
    <x v="12"/>
    <x v="29"/>
    <x v="9"/>
    <n v="319"/>
    <d v="2024-11-01T00:00:00"/>
    <s v="MHI1410497280815"/>
    <n v="411.82"/>
    <m/>
    <m/>
    <s v="Q3 2024"/>
    <x v="3"/>
    <x v="2"/>
  </r>
  <r>
    <x v="32"/>
    <x v="12"/>
    <x v="29"/>
    <x v="9"/>
    <n v="319"/>
    <d v="2024-11-01T00:00:00"/>
    <s v="MHI1410497280821"/>
    <n v="411.82"/>
    <m/>
    <m/>
    <s v="Q3 2024"/>
    <x v="3"/>
    <x v="2"/>
  </r>
  <r>
    <x v="32"/>
    <x v="12"/>
    <x v="29"/>
    <x v="9"/>
    <n v="319"/>
    <d v="2024-11-01T00:00:00"/>
    <s v="MHI1410497280825"/>
    <n v="965.25"/>
    <m/>
    <m/>
    <s v="Q3 2024"/>
    <x v="3"/>
    <x v="2"/>
  </r>
  <r>
    <x v="32"/>
    <x v="12"/>
    <x v="29"/>
    <x v="9"/>
    <n v="319"/>
    <d v="2024-11-01T00:00:00"/>
    <s v="MHI1410497280833"/>
    <n v="470.82"/>
    <m/>
    <m/>
    <s v="Q3 2024"/>
    <x v="3"/>
    <x v="2"/>
  </r>
  <r>
    <x v="32"/>
    <x v="17"/>
    <x v="8"/>
    <x v="10"/>
    <n v="1100"/>
    <d v="2024-11-01T00:00:00"/>
    <s v="GSF/24-25/201"/>
    <n v="61059.85"/>
    <m/>
    <m/>
    <s v="Q3 2024"/>
    <x v="3"/>
    <x v="2"/>
  </r>
  <r>
    <x v="32"/>
    <x v="17"/>
    <x v="29"/>
    <x v="0"/>
    <n v="1100"/>
    <d v="2024-10-31T00:00:00"/>
    <s v="KRL/24-25/161"/>
    <n v="4325"/>
    <m/>
    <m/>
    <s v="Q3 2024"/>
    <x v="3"/>
    <x v="2"/>
  </r>
  <r>
    <x v="32"/>
    <x v="17"/>
    <x v="29"/>
    <x v="0"/>
    <n v="1100"/>
    <d v="2024-10-31T00:00:00"/>
    <s v="KRL/24-25/165"/>
    <n v="1688"/>
    <m/>
    <m/>
    <s v="Q3 2024"/>
    <x v="3"/>
    <x v="2"/>
  </r>
  <r>
    <x v="32"/>
    <x v="17"/>
    <x v="1"/>
    <x v="2"/>
    <n v="1100"/>
    <d v="2024-11-01T00:00:00"/>
    <s v="MS/0476/24-25"/>
    <n v="18326"/>
    <m/>
    <m/>
    <s v="Q3 2024"/>
    <x v="3"/>
    <x v="2"/>
  </r>
  <r>
    <x v="32"/>
    <x v="17"/>
    <x v="9"/>
    <x v="11"/>
    <n v="1100"/>
    <d v="2024-11-01T00:00:00"/>
    <s v="MFMS/0463/24-25"/>
    <n v="94223.23"/>
    <m/>
    <m/>
    <s v="Q3 2024"/>
    <x v="3"/>
    <x v="2"/>
  </r>
  <r>
    <x v="32"/>
    <x v="17"/>
    <x v="29"/>
    <x v="12"/>
    <n v="1101"/>
    <d v="2024-11-06T00:00:00"/>
    <s v="000002645418565'"/>
    <n v="215160"/>
    <m/>
    <m/>
    <s v="Q3 2024"/>
    <x v="3"/>
    <x v="2"/>
  </r>
  <r>
    <x v="32"/>
    <x v="17"/>
    <x v="29"/>
    <x v="12"/>
    <n v="1102"/>
    <d v="2024-11-06T00:00:00"/>
    <s v="000002645418559'"/>
    <n v="15830"/>
    <m/>
    <m/>
    <s v="Q3 2024"/>
    <x v="3"/>
    <x v="2"/>
  </r>
  <r>
    <x v="32"/>
    <x v="17"/>
    <x v="2"/>
    <x v="3"/>
    <n v="1100"/>
    <d v="2024-10-31T00:00:00"/>
    <s v="XKTPL-08"/>
    <n v="1704"/>
    <m/>
    <m/>
    <s v="Q3 2024"/>
    <x v="3"/>
    <x v="2"/>
  </r>
  <r>
    <x v="32"/>
    <x v="17"/>
    <x v="29"/>
    <x v="29"/>
    <n v="1100"/>
    <d v="2024-11-01T00:00:00"/>
    <s v="2024-25/386"/>
    <n v="16740"/>
    <m/>
    <m/>
    <s v="Q3 2024"/>
    <x v="3"/>
    <x v="2"/>
  </r>
  <r>
    <x v="32"/>
    <x v="17"/>
    <x v="29"/>
    <x v="4"/>
    <n v="1100"/>
    <d v="2024-11-01T00:00:00"/>
    <s v="XKT/08"/>
    <n v="500"/>
    <m/>
    <m/>
    <s v="Q3 2024"/>
    <x v="3"/>
    <x v="2"/>
  </r>
  <r>
    <x v="32"/>
    <x v="17"/>
    <x v="29"/>
    <x v="4"/>
    <n v="1100"/>
    <d v="2024-11-05T00:00:00"/>
    <s v="D/24-25GST-193"/>
    <n v="31490"/>
    <m/>
    <m/>
    <s v="Q3 2024"/>
    <x v="3"/>
    <x v="2"/>
  </r>
  <r>
    <x v="32"/>
    <x v="17"/>
    <x v="4"/>
    <x v="20"/>
    <n v="1100"/>
    <d v="2024-11-06T00:00:00"/>
    <s v="STT/24-25/932"/>
    <n v="2700"/>
    <m/>
    <m/>
    <s v="Q3 2024"/>
    <x v="3"/>
    <x v="2"/>
  </r>
  <r>
    <x v="32"/>
    <x v="17"/>
    <x v="4"/>
    <x v="5"/>
    <n v="1100"/>
    <d v="2024-11-06T00:00:00"/>
    <s v="STT/24-25/931"/>
    <n v="10430.4"/>
    <m/>
    <m/>
    <s v="Q3 2024"/>
    <x v="3"/>
    <x v="2"/>
  </r>
  <r>
    <x v="32"/>
    <x v="17"/>
    <x v="29"/>
    <x v="7"/>
    <n v="1100"/>
    <d v="2024-10-31T00:00:00"/>
    <n v="1842"/>
    <n v="3815"/>
    <m/>
    <m/>
    <s v="Q3 2024"/>
    <x v="3"/>
    <x v="2"/>
  </r>
  <r>
    <x v="33"/>
    <x v="0"/>
    <x v="29"/>
    <x v="29"/>
    <n v="0"/>
    <d v="2024-11-27T00:00:00"/>
    <n v="2724119174"/>
    <n v="165480"/>
    <m/>
    <m/>
    <s v="Q3 2024"/>
    <x v="3"/>
    <x v="2"/>
  </r>
  <r>
    <x v="33"/>
    <x v="0"/>
    <x v="29"/>
    <x v="0"/>
    <n v="0"/>
    <d v="2024-11-30T00:00:00"/>
    <s v="KRL/24-25/182"/>
    <n v="4180"/>
    <m/>
    <m/>
    <s v="Q3 2024"/>
    <x v="3"/>
    <x v="2"/>
  </r>
  <r>
    <x v="33"/>
    <x v="0"/>
    <x v="29"/>
    <x v="0"/>
    <n v="0"/>
    <d v="2024-11-30T00:00:00"/>
    <s v="KRL/24-25/192"/>
    <n v="317"/>
    <m/>
    <m/>
    <s v="Q3 2024"/>
    <x v="3"/>
    <x v="2"/>
  </r>
  <r>
    <x v="33"/>
    <x v="0"/>
    <x v="1"/>
    <x v="1"/>
    <n v="0"/>
    <d v="2024-12-02T00:00:00"/>
    <s v="MS/0540/24-25"/>
    <n v="760"/>
    <m/>
    <m/>
    <s v="Q3 2024"/>
    <x v="3"/>
    <x v="2"/>
  </r>
  <r>
    <x v="33"/>
    <x v="0"/>
    <x v="1"/>
    <x v="2"/>
    <n v="0"/>
    <d v="2024-12-02T00:00:00"/>
    <s v="MS/0539/24-25"/>
    <n v="24194"/>
    <m/>
    <m/>
    <s v="Q3 2024"/>
    <x v="3"/>
    <x v="2"/>
  </r>
  <r>
    <x v="33"/>
    <x v="0"/>
    <x v="29"/>
    <x v="12"/>
    <n v="0"/>
    <d v="2024-12-04T00:00:00"/>
    <s v="000002679356296'"/>
    <n v="65990"/>
    <m/>
    <m/>
    <s v="Q3 2024"/>
    <x v="3"/>
    <x v="2"/>
  </r>
  <r>
    <x v="33"/>
    <x v="0"/>
    <x v="2"/>
    <x v="3"/>
    <n v="0"/>
    <d v="2024-11-30T00:00:00"/>
    <s v="AF-08"/>
    <n v="1700"/>
    <m/>
    <m/>
    <s v="Q3 2024"/>
    <x v="3"/>
    <x v="2"/>
  </r>
  <r>
    <x v="33"/>
    <x v="0"/>
    <x v="29"/>
    <x v="4"/>
    <n v="0"/>
    <d v="2024-12-01T00:00:00"/>
    <s v="AFC/08"/>
    <n v="4905"/>
    <m/>
    <m/>
    <s v="Q3 2024"/>
    <x v="3"/>
    <x v="2"/>
  </r>
  <r>
    <x v="33"/>
    <x v="0"/>
    <x v="29"/>
    <x v="4"/>
    <n v="0"/>
    <d v="2024-12-05T00:00:00"/>
    <s v="D/ 24-25GST-248"/>
    <n v="1380"/>
    <m/>
    <m/>
    <s v="Q3 2024"/>
    <x v="3"/>
    <x v="2"/>
  </r>
  <r>
    <x v="33"/>
    <x v="0"/>
    <x v="4"/>
    <x v="5"/>
    <n v="0"/>
    <d v="2024-12-04T00:00:00"/>
    <s v="STT/24-25/1113"/>
    <n v="3680.4"/>
    <m/>
    <m/>
    <s v="Q3 2024"/>
    <x v="3"/>
    <x v="2"/>
  </r>
  <r>
    <x v="33"/>
    <x v="0"/>
    <x v="4"/>
    <x v="20"/>
    <n v="0"/>
    <d v="2024-12-04T00:00:00"/>
    <s v="STT/24-25/1114"/>
    <n v="2700"/>
    <m/>
    <m/>
    <s v="Q3 2024"/>
    <x v="3"/>
    <x v="2"/>
  </r>
  <r>
    <x v="33"/>
    <x v="0"/>
    <x v="29"/>
    <x v="7"/>
    <n v="0"/>
    <d v="2024-11-30T00:00:00"/>
    <n v="1866"/>
    <n v="1365"/>
    <m/>
    <m/>
    <s v="Q3 2024"/>
    <x v="3"/>
    <x v="2"/>
  </r>
  <r>
    <x v="33"/>
    <x v="1"/>
    <x v="7"/>
    <x v="9"/>
    <n v="102"/>
    <d v="2024-12-09T00:00:00"/>
    <s v="BM2527I014925732"/>
    <n v="823.64"/>
    <m/>
    <m/>
    <s v="Q3 2024"/>
    <x v="3"/>
    <x v="2"/>
  </r>
  <r>
    <x v="33"/>
    <x v="1"/>
    <x v="29"/>
    <x v="19"/>
    <n v="102"/>
    <d v="2024-11-01T00:00:00"/>
    <n v="20241101001"/>
    <n v="216696.48"/>
    <m/>
    <m/>
    <s v="Q3 2024"/>
    <x v="3"/>
    <x v="2"/>
  </r>
  <r>
    <x v="33"/>
    <x v="1"/>
    <x v="8"/>
    <x v="10"/>
    <n v="102"/>
    <d v="2024-12-01T00:00:00"/>
    <s v="GSF/24-25-226"/>
    <n v="38961.730000000003"/>
    <m/>
    <m/>
    <s v="Q3 2024"/>
    <x v="3"/>
    <x v="2"/>
  </r>
  <r>
    <x v="33"/>
    <x v="1"/>
    <x v="29"/>
    <x v="0"/>
    <n v="0"/>
    <d v="2024-11-30T00:00:00"/>
    <s v="KRL/24-25/180"/>
    <n v="8550"/>
    <m/>
    <m/>
    <s v="Q3 2024"/>
    <x v="3"/>
    <x v="2"/>
  </r>
  <r>
    <x v="33"/>
    <x v="1"/>
    <x v="1"/>
    <x v="1"/>
    <n v="102"/>
    <d v="2024-12-02T00:00:00"/>
    <s v="MS/0555/24-25"/>
    <n v="1785"/>
    <m/>
    <m/>
    <s v="Q3 2024"/>
    <x v="3"/>
    <x v="2"/>
  </r>
  <r>
    <x v="33"/>
    <x v="1"/>
    <x v="9"/>
    <x v="11"/>
    <n v="102"/>
    <d v="2024-12-01T00:00:00"/>
    <s v="MFMS-0716-24-25"/>
    <n v="60970.23"/>
    <m/>
    <m/>
    <s v="Q3 2024"/>
    <x v="3"/>
    <x v="2"/>
  </r>
  <r>
    <x v="33"/>
    <x v="1"/>
    <x v="2"/>
    <x v="3"/>
    <n v="102"/>
    <d v="2024-11-30T00:00:00"/>
    <s v="Itech -04"/>
    <n v="560"/>
    <m/>
    <m/>
    <s v="Q3 2024"/>
    <x v="3"/>
    <x v="2"/>
  </r>
  <r>
    <x v="33"/>
    <x v="1"/>
    <x v="11"/>
    <x v="16"/>
    <n v="102"/>
    <d v="2024-11-01T00:00:00"/>
    <s v="WTCB/2024003585"/>
    <n v="28392"/>
    <m/>
    <m/>
    <s v="Q3 2024"/>
    <x v="3"/>
    <x v="2"/>
  </r>
  <r>
    <x v="33"/>
    <x v="1"/>
    <x v="11"/>
    <x v="12"/>
    <n v="102"/>
    <d v="2024-12-09T00:00:00"/>
    <s v="WTCB-2024004374"/>
    <n v="52821.95"/>
    <m/>
    <m/>
    <s v="Q3 2024"/>
    <x v="3"/>
    <x v="2"/>
  </r>
  <r>
    <x v="33"/>
    <x v="1"/>
    <x v="11"/>
    <x v="13"/>
    <n v="102"/>
    <d v="2024-12-09T00:00:00"/>
    <s v="WTCB-2024004224"/>
    <n v="730.29"/>
    <m/>
    <m/>
    <s v="Q3 2024"/>
    <x v="3"/>
    <x v="2"/>
  </r>
  <r>
    <x v="33"/>
    <x v="1"/>
    <x v="29"/>
    <x v="4"/>
    <n v="102"/>
    <d v="2024-12-01T00:00:00"/>
    <s v="IS/08"/>
    <n v="14065"/>
    <m/>
    <m/>
    <s v="Q3 2024"/>
    <x v="3"/>
    <x v="2"/>
  </r>
  <r>
    <x v="33"/>
    <x v="1"/>
    <x v="29"/>
    <x v="4"/>
    <n v="102"/>
    <d v="2024-12-05T00:00:00"/>
    <s v="D/ 24-25GST-249"/>
    <n v="2015"/>
    <m/>
    <m/>
    <s v="Q3 2024"/>
    <x v="3"/>
    <x v="2"/>
  </r>
  <r>
    <x v="33"/>
    <x v="1"/>
    <x v="29"/>
    <x v="7"/>
    <n v="102"/>
    <d v="2024-11-30T00:00:00"/>
    <n v="1865"/>
    <n v="980"/>
    <m/>
    <m/>
    <s v="Q3 2024"/>
    <x v="3"/>
    <x v="2"/>
  </r>
  <r>
    <x v="33"/>
    <x v="2"/>
    <x v="8"/>
    <x v="10"/>
    <n v="0"/>
    <d v="2024-12-01T00:00:00"/>
    <s v="GSF/24-25/223"/>
    <n v="38933.089999999997"/>
    <m/>
    <m/>
    <s v="Q3 2024"/>
    <x v="3"/>
    <x v="2"/>
  </r>
  <r>
    <x v="33"/>
    <x v="2"/>
    <x v="29"/>
    <x v="1"/>
    <n v="0"/>
    <d v="2024-11-20T00:00:00"/>
    <s v="IS/24-25/252"/>
    <n v="1200"/>
    <m/>
    <m/>
    <s v="Q3 2024"/>
    <x v="3"/>
    <x v="2"/>
  </r>
  <r>
    <x v="33"/>
    <x v="2"/>
    <x v="1"/>
    <x v="1"/>
    <n v="0"/>
    <d v="2024-12-02T00:00:00"/>
    <s v="MS/0552/24-25"/>
    <n v="1854"/>
    <m/>
    <m/>
    <s v="Q3 2024"/>
    <x v="3"/>
    <x v="2"/>
  </r>
  <r>
    <x v="33"/>
    <x v="2"/>
    <x v="29"/>
    <x v="7"/>
    <n v="0"/>
    <d v="2024-11-30T00:00:00"/>
    <n v="1857"/>
    <n v="6685"/>
    <m/>
    <m/>
    <s v="Q3 2024"/>
    <x v="3"/>
    <x v="2"/>
  </r>
  <r>
    <x v="33"/>
    <x v="3"/>
    <x v="8"/>
    <x v="10"/>
    <n v="0"/>
    <d v="2024-12-01T00:00:00"/>
    <s v="GSF/24-25/224"/>
    <n v="18613.36"/>
    <m/>
    <m/>
    <s v="Q3 2024"/>
    <x v="3"/>
    <x v="2"/>
  </r>
  <r>
    <x v="33"/>
    <x v="3"/>
    <x v="29"/>
    <x v="0"/>
    <n v="0"/>
    <d v="2024-11-09T00:00:00"/>
    <s v="KRL/24-25/177"/>
    <n v="377"/>
    <m/>
    <m/>
    <s v="Q3 2024"/>
    <x v="3"/>
    <x v="2"/>
  </r>
  <r>
    <x v="33"/>
    <x v="3"/>
    <x v="29"/>
    <x v="0"/>
    <n v="0"/>
    <d v="2024-11-08T00:00:00"/>
    <s v="KRL/24-25/176"/>
    <n v="377"/>
    <m/>
    <m/>
    <s v="Q3 2024"/>
    <x v="3"/>
    <x v="2"/>
  </r>
  <r>
    <x v="33"/>
    <x v="3"/>
    <x v="29"/>
    <x v="0"/>
    <n v="0"/>
    <d v="2024-11-30T00:00:00"/>
    <s v="KRL/24-25/194"/>
    <n v="106"/>
    <m/>
    <m/>
    <s v="Q3 2024"/>
    <x v="3"/>
    <x v="2"/>
  </r>
  <r>
    <x v="33"/>
    <x v="3"/>
    <x v="2"/>
    <x v="3"/>
    <n v="0"/>
    <d v="2024-11-30T00:00:00"/>
    <s v="KCCLLP-01"/>
    <n v="700"/>
    <m/>
    <m/>
    <s v="Q3 2024"/>
    <x v="3"/>
    <x v="2"/>
  </r>
  <r>
    <x v="33"/>
    <x v="3"/>
    <x v="29"/>
    <x v="11"/>
    <n v="0"/>
    <d v="2024-11-30T00:00:00"/>
    <s v="3011 2024-KINGS-HK"/>
    <n v="41683.4"/>
    <m/>
    <m/>
    <s v="Q3 2024"/>
    <x v="3"/>
    <x v="2"/>
  </r>
  <r>
    <x v="33"/>
    <x v="4"/>
    <x v="29"/>
    <x v="0"/>
    <n v="0"/>
    <d v="2024-12-31T00:00:00"/>
    <s v="KRL-24-25-211"/>
    <n v="844"/>
    <m/>
    <m/>
    <s v="Q3 2024"/>
    <x v="3"/>
    <x v="2"/>
  </r>
  <r>
    <x v="33"/>
    <x v="4"/>
    <x v="29"/>
    <x v="4"/>
    <n v="0"/>
    <d v="2024-12-01T00:00:00"/>
    <s v="KDM/07"/>
    <n v="15865"/>
    <m/>
    <m/>
    <s v="Q3 2024"/>
    <x v="3"/>
    <x v="2"/>
  </r>
  <r>
    <x v="33"/>
    <x v="4"/>
    <x v="29"/>
    <x v="4"/>
    <n v="0"/>
    <d v="2025-01-08T00:00:00"/>
    <s v="D-24-25GST-300"/>
    <n v="13275"/>
    <m/>
    <m/>
    <s v="Q3 2024"/>
    <x v="3"/>
    <x v="2"/>
  </r>
  <r>
    <x v="33"/>
    <x v="5"/>
    <x v="1"/>
    <x v="1"/>
    <n v="0"/>
    <d v="2024-12-02T00:00:00"/>
    <s v="MS/0558/24-25"/>
    <n v="7710"/>
    <m/>
    <m/>
    <s v="Q3 2024"/>
    <x v="3"/>
    <x v="2"/>
  </r>
  <r>
    <x v="33"/>
    <x v="5"/>
    <x v="29"/>
    <x v="29"/>
    <n v="0"/>
    <d v="2024-12-05T00:00:00"/>
    <s v="Office Cab Innova-34"/>
    <n v="6700"/>
    <m/>
    <m/>
    <s v="Q3 2024"/>
    <x v="3"/>
    <x v="2"/>
  </r>
  <r>
    <x v="33"/>
    <x v="5"/>
    <x v="2"/>
    <x v="3"/>
    <n v="0"/>
    <d v="2024-11-30T00:00:00"/>
    <s v="KFTPL-04"/>
    <n v="1090"/>
    <m/>
    <m/>
    <s v="Q3 2024"/>
    <x v="3"/>
    <x v="2"/>
  </r>
  <r>
    <x v="33"/>
    <x v="5"/>
    <x v="29"/>
    <x v="4"/>
    <n v="0"/>
    <d v="2024-12-01T00:00:00"/>
    <s v="KF/07"/>
    <n v="3305"/>
    <m/>
    <m/>
    <s v="Q3 2024"/>
    <x v="3"/>
    <x v="2"/>
  </r>
  <r>
    <x v="33"/>
    <x v="5"/>
    <x v="29"/>
    <x v="4"/>
    <n v="0"/>
    <d v="2024-12-05T00:00:00"/>
    <s v="D/24-25GST-253"/>
    <n v="75"/>
    <m/>
    <m/>
    <s v="Q3 2024"/>
    <x v="3"/>
    <x v="2"/>
  </r>
  <r>
    <x v="33"/>
    <x v="6"/>
    <x v="29"/>
    <x v="14"/>
    <n v="2"/>
    <d v="2024-11-12T00:00:00"/>
    <n v="72"/>
    <n v="277000"/>
    <m/>
    <m/>
    <s v="Q3 2024"/>
    <x v="3"/>
    <x v="2"/>
  </r>
  <r>
    <x v="33"/>
    <x v="6"/>
    <x v="29"/>
    <x v="14"/>
    <n v="2"/>
    <d v="2024-11-13T00:00:00"/>
    <n v="73"/>
    <n v="12250"/>
    <m/>
    <m/>
    <s v="Q3 2024"/>
    <x v="3"/>
    <x v="2"/>
  </r>
  <r>
    <x v="33"/>
    <x v="6"/>
    <x v="8"/>
    <x v="10"/>
    <n v="2"/>
    <d v="2024-12-01T00:00:00"/>
    <s v="GSF/24-25/230"/>
    <n v="52712.92"/>
    <m/>
    <m/>
    <s v="Q3 2024"/>
    <x v="3"/>
    <x v="2"/>
  </r>
  <r>
    <x v="33"/>
    <x v="6"/>
    <x v="29"/>
    <x v="1"/>
    <n v="2"/>
    <d v="2024-11-04T00:00:00"/>
    <s v="IS/24-25/228"/>
    <n v="1500"/>
    <m/>
    <m/>
    <s v="Q3 2024"/>
    <x v="3"/>
    <x v="2"/>
  </r>
  <r>
    <x v="33"/>
    <x v="6"/>
    <x v="29"/>
    <x v="1"/>
    <n v="2"/>
    <d v="2024-11-25T00:00:00"/>
    <s v="IS/24-25/263"/>
    <n v="800"/>
    <m/>
    <m/>
    <s v="Q3 2024"/>
    <x v="3"/>
    <x v="2"/>
  </r>
  <r>
    <x v="33"/>
    <x v="6"/>
    <x v="29"/>
    <x v="0"/>
    <n v="0"/>
    <d v="2024-11-30T00:00:00"/>
    <s v="KRL/24-25/185"/>
    <n v="2185"/>
    <m/>
    <m/>
    <s v="Q3 2024"/>
    <x v="3"/>
    <x v="2"/>
  </r>
  <r>
    <x v="33"/>
    <x v="6"/>
    <x v="29"/>
    <x v="0"/>
    <n v="0"/>
    <d v="2024-11-30T00:00:00"/>
    <s v="KRL/24-25/195"/>
    <n v="528"/>
    <m/>
    <m/>
    <s v="Q3 2024"/>
    <x v="3"/>
    <x v="2"/>
  </r>
  <r>
    <x v="33"/>
    <x v="6"/>
    <x v="1"/>
    <x v="2"/>
    <n v="2"/>
    <d v="2024-11-02T00:00:00"/>
    <s v="MS/0550/24-25"/>
    <n v="49729"/>
    <m/>
    <m/>
    <s v="Q3 2024"/>
    <x v="3"/>
    <x v="2"/>
  </r>
  <r>
    <x v="33"/>
    <x v="6"/>
    <x v="1"/>
    <x v="1"/>
    <n v="2"/>
    <d v="2024-11-02T00:00:00"/>
    <s v="MS/0551/24-25"/>
    <n v="4342"/>
    <m/>
    <m/>
    <s v="Q3 2024"/>
    <x v="3"/>
    <x v="2"/>
  </r>
  <r>
    <x v="33"/>
    <x v="6"/>
    <x v="9"/>
    <x v="11"/>
    <n v="2"/>
    <d v="2024-12-01T00:00:00"/>
    <s v="MFMS-0713-24-25"/>
    <n v="172486.34"/>
    <m/>
    <m/>
    <s v="Q3 2024"/>
    <x v="3"/>
    <x v="2"/>
  </r>
  <r>
    <x v="33"/>
    <x v="6"/>
    <x v="29"/>
    <x v="29"/>
    <n v="2"/>
    <d v="2024-11-30T00:00:00"/>
    <s v="KST-Rental-24/25-08"/>
    <n v="10000"/>
    <m/>
    <m/>
    <s v="Q3 2024"/>
    <x v="3"/>
    <x v="2"/>
  </r>
  <r>
    <x v="33"/>
    <x v="6"/>
    <x v="29"/>
    <x v="12"/>
    <n v="2"/>
    <d v="2024-12-05T00:00:00"/>
    <s v="202411451937023'"/>
    <n v="224860"/>
    <m/>
    <m/>
    <s v="Q3 2024"/>
    <x v="3"/>
    <x v="2"/>
  </r>
  <r>
    <x v="33"/>
    <x v="6"/>
    <x v="29"/>
    <x v="10"/>
    <n v="2"/>
    <d v="2024-12-01T00:00:00"/>
    <s v="OOPL/2024-25/747"/>
    <n v="178760.78"/>
    <m/>
    <m/>
    <s v="Q3 2024"/>
    <x v="3"/>
    <x v="2"/>
  </r>
  <r>
    <x v="33"/>
    <x v="6"/>
    <x v="2"/>
    <x v="3"/>
    <n v="2"/>
    <d v="2024-11-30T00:00:00"/>
    <s v="KOS-08"/>
    <n v="2080"/>
    <m/>
    <m/>
    <s v="Q3 2024"/>
    <x v="3"/>
    <x v="2"/>
  </r>
  <r>
    <x v="33"/>
    <x v="6"/>
    <x v="23"/>
    <x v="16"/>
    <n v="2"/>
    <d v="2024-11-01T00:00:00"/>
    <s v="CAM/24-25/2026"/>
    <n v="204002"/>
    <m/>
    <m/>
    <s v="Q3 2024"/>
    <x v="3"/>
    <x v="2"/>
  </r>
  <r>
    <x v="33"/>
    <x v="6"/>
    <x v="23"/>
    <x v="12"/>
    <n v="2"/>
    <d v="2024-12-06T00:00:00"/>
    <s v="EC/24-25/263"/>
    <n v="808336.71"/>
    <m/>
    <m/>
    <s v="Q3 2024"/>
    <x v="3"/>
    <x v="2"/>
  </r>
  <r>
    <x v="33"/>
    <x v="6"/>
    <x v="23"/>
    <x v="7"/>
    <n v="2"/>
    <d v="2024-12-02T00:00:00"/>
    <s v="WR/24-25/208"/>
    <n v="22418.7"/>
    <m/>
    <m/>
    <s v="Q3 2024"/>
    <x v="3"/>
    <x v="2"/>
  </r>
  <r>
    <x v="33"/>
    <x v="6"/>
    <x v="29"/>
    <x v="4"/>
    <n v="2"/>
    <d v="2024-12-01T00:00:00"/>
    <s v="KOS/08"/>
    <n v="10075"/>
    <m/>
    <m/>
    <s v="Q3 2024"/>
    <x v="3"/>
    <x v="2"/>
  </r>
  <r>
    <x v="33"/>
    <x v="6"/>
    <x v="25"/>
    <x v="29"/>
    <n v="2"/>
    <d v="2024-11-13T00:00:00"/>
    <s v="SPL2425KO546"/>
    <n v="25416"/>
    <m/>
    <m/>
    <s v="Q3 2024"/>
    <x v="3"/>
    <x v="2"/>
  </r>
  <r>
    <x v="33"/>
    <x v="6"/>
    <x v="29"/>
    <x v="4"/>
    <n v="2"/>
    <d v="2024-12-05T00:00:00"/>
    <s v="D/24-25GST-251"/>
    <n v="7330"/>
    <m/>
    <m/>
    <s v="Q3 2024"/>
    <x v="3"/>
    <x v="2"/>
  </r>
  <r>
    <x v="33"/>
    <x v="6"/>
    <x v="27"/>
    <x v="29"/>
    <n v="2"/>
    <d v="2024-11-01T00:00:00"/>
    <s v="24-25/016"/>
    <n v="15000"/>
    <m/>
    <m/>
    <s v="Q3 2024"/>
    <x v="3"/>
    <x v="2"/>
  </r>
  <r>
    <x v="33"/>
    <x v="6"/>
    <x v="4"/>
    <x v="5"/>
    <n v="2"/>
    <d v="2024-12-04T00:00:00"/>
    <s v="STT/24-25/1117"/>
    <n v="5770"/>
    <m/>
    <m/>
    <s v="Q3 2024"/>
    <x v="3"/>
    <x v="2"/>
  </r>
  <r>
    <x v="33"/>
    <x v="6"/>
    <x v="29"/>
    <x v="7"/>
    <n v="2"/>
    <d v="2024-11-30T00:00:00"/>
    <n v="1869"/>
    <n v="17255"/>
    <m/>
    <m/>
    <s v="Q3 2024"/>
    <x v="3"/>
    <x v="2"/>
  </r>
  <r>
    <x v="33"/>
    <x v="6"/>
    <x v="29"/>
    <x v="5"/>
    <n v="2"/>
    <d v="2024-11-29T00:00:00"/>
    <s v="VB-1828/24-25"/>
    <n v="9600"/>
    <m/>
    <m/>
    <s v="Q3 2024"/>
    <x v="3"/>
    <x v="2"/>
  </r>
  <r>
    <x v="33"/>
    <x v="7"/>
    <x v="29"/>
    <x v="1"/>
    <n v="0"/>
    <d v="2024-11-22T00:00:00"/>
    <s v="PSPLJ/4298/24-25"/>
    <n v="950"/>
    <m/>
    <m/>
    <s v="Q3 2024"/>
    <x v="3"/>
    <x v="2"/>
  </r>
  <r>
    <x v="33"/>
    <x v="7"/>
    <x v="29"/>
    <x v="4"/>
    <n v="0"/>
    <d v="2024-12-01T00:00:00"/>
    <s v="KR/08"/>
    <n v="34470"/>
    <m/>
    <m/>
    <s v="Q3 2024"/>
    <x v="3"/>
    <x v="2"/>
  </r>
  <r>
    <x v="33"/>
    <x v="7"/>
    <x v="29"/>
    <x v="4"/>
    <n v="0"/>
    <d v="2024-12-01T00:00:00"/>
    <s v="D/24-25GST-252"/>
    <n v="1660"/>
    <m/>
    <m/>
    <s v="Q3 2024"/>
    <x v="3"/>
    <x v="2"/>
  </r>
  <r>
    <x v="33"/>
    <x v="8"/>
    <x v="8"/>
    <x v="10"/>
    <n v="0"/>
    <d v="2024-12-01T00:00:00"/>
    <s v="GSF/24-25/225"/>
    <n v="45837.33"/>
    <m/>
    <m/>
    <s v="Q3 2024"/>
    <x v="3"/>
    <x v="2"/>
  </r>
  <r>
    <x v="33"/>
    <x v="8"/>
    <x v="1"/>
    <x v="1"/>
    <n v="0"/>
    <d v="2024-12-02T00:00:00"/>
    <s v="MS/0557/24-25"/>
    <n v="300"/>
    <m/>
    <m/>
    <s v="Q3 2024"/>
    <x v="3"/>
    <x v="2"/>
  </r>
  <r>
    <x v="33"/>
    <x v="8"/>
    <x v="2"/>
    <x v="3"/>
    <n v="0"/>
    <d v="2024-11-30T00:00:00"/>
    <s v="KRLLP-06"/>
    <n v="5070"/>
    <m/>
    <m/>
    <s v="Q3 2024"/>
    <x v="3"/>
    <x v="2"/>
  </r>
  <r>
    <x v="33"/>
    <x v="8"/>
    <x v="29"/>
    <x v="4"/>
    <n v="0"/>
    <d v="2024-12-01T00:00:00"/>
    <s v="KRLLP/08"/>
    <n v="7575"/>
    <m/>
    <m/>
    <s v="Q3 2024"/>
    <x v="3"/>
    <x v="2"/>
  </r>
  <r>
    <x v="33"/>
    <x v="8"/>
    <x v="29"/>
    <x v="4"/>
    <n v="0"/>
    <d v="2024-12-05T00:00:00"/>
    <s v="D/24-25GST-250"/>
    <n v="6070"/>
    <m/>
    <m/>
    <s v="Q3 2024"/>
    <x v="3"/>
    <x v="2"/>
  </r>
  <r>
    <x v="33"/>
    <x v="18"/>
    <x v="7"/>
    <x v="9"/>
    <n v="0"/>
    <d v="2024-12-06T00:00:00"/>
    <s v="BM2527I014768887"/>
    <n v="2587.7399999999998"/>
    <m/>
    <m/>
    <s v="Q3 2024"/>
    <x v="3"/>
    <x v="2"/>
  </r>
  <r>
    <x v="33"/>
    <x v="18"/>
    <x v="29"/>
    <x v="0"/>
    <n v="0"/>
    <d v="2024-11-30T00:00:00"/>
    <s v="KRL/24-25/191"/>
    <n v="2577"/>
    <m/>
    <m/>
    <s v="Q3 2024"/>
    <x v="3"/>
    <x v="2"/>
  </r>
  <r>
    <x v="33"/>
    <x v="18"/>
    <x v="1"/>
    <x v="1"/>
    <n v="0"/>
    <d v="2024-12-02T00:00:00"/>
    <s v="MS/0565/24-25"/>
    <n v="3250"/>
    <m/>
    <m/>
    <s v="Q3 2024"/>
    <x v="3"/>
    <x v="2"/>
  </r>
  <r>
    <x v="33"/>
    <x v="18"/>
    <x v="29"/>
    <x v="29"/>
    <n v="0"/>
    <d v="2024-11-20T00:00:00"/>
    <s v="Office Cab Innova-32"/>
    <n v="5800"/>
    <m/>
    <m/>
    <s v="Q3 2024"/>
    <x v="3"/>
    <x v="2"/>
  </r>
  <r>
    <x v="33"/>
    <x v="18"/>
    <x v="2"/>
    <x v="3"/>
    <n v="0"/>
    <d v="2024-11-30T00:00:00"/>
    <s v="KCAPL-06"/>
    <n v="3618"/>
    <m/>
    <m/>
    <s v="Q3 2024"/>
    <x v="3"/>
    <x v="2"/>
  </r>
  <r>
    <x v="33"/>
    <x v="18"/>
    <x v="29"/>
    <x v="4"/>
    <n v="0"/>
    <d v="2024-12-01T00:00:00"/>
    <s v="KCA/03"/>
    <n v="5245"/>
    <m/>
    <m/>
    <s v="Q3 2024"/>
    <x v="3"/>
    <x v="2"/>
  </r>
  <r>
    <x v="33"/>
    <x v="19"/>
    <x v="29"/>
    <x v="12"/>
    <n v="401"/>
    <d v="2024-12-04T00:00:00"/>
    <s v="000002679329081'"/>
    <n v="124610"/>
    <m/>
    <m/>
    <s v="Q3 2024"/>
    <x v="3"/>
    <x v="2"/>
  </r>
  <r>
    <x v="33"/>
    <x v="19"/>
    <x v="29"/>
    <x v="12"/>
    <n v="402"/>
    <d v="2024-12-04T00:00:00"/>
    <s v="000002679329083'"/>
    <n v="98280"/>
    <m/>
    <m/>
    <s v="Q3 2024"/>
    <x v="3"/>
    <x v="2"/>
  </r>
  <r>
    <x v="33"/>
    <x v="19"/>
    <x v="29"/>
    <x v="12"/>
    <n v="501"/>
    <d v="2024-12-04T00:00:00"/>
    <s v="000002679329080'"/>
    <n v="126070"/>
    <m/>
    <m/>
    <s v="Q3 2024"/>
    <x v="3"/>
    <x v="2"/>
  </r>
  <r>
    <x v="33"/>
    <x v="19"/>
    <x v="29"/>
    <x v="12"/>
    <n v="502"/>
    <d v="2024-12-04T00:00:00"/>
    <s v="000002679329087'"/>
    <n v="98280"/>
    <m/>
    <m/>
    <s v="Q3 2024"/>
    <x v="3"/>
    <x v="2"/>
  </r>
  <r>
    <x v="33"/>
    <x v="19"/>
    <x v="29"/>
    <x v="12"/>
    <n v="1201"/>
    <d v="2024-12-04T00:00:00"/>
    <s v="000002679329089'"/>
    <n v="109500"/>
    <m/>
    <m/>
    <s v="Q3 2024"/>
    <x v="3"/>
    <x v="2"/>
  </r>
  <r>
    <x v="33"/>
    <x v="19"/>
    <x v="29"/>
    <x v="12"/>
    <n v="1202"/>
    <d v="2024-12-04T00:00:00"/>
    <s v="000002679329079'"/>
    <n v="98280"/>
    <m/>
    <m/>
    <s v="Q3 2024"/>
    <x v="3"/>
    <x v="2"/>
  </r>
  <r>
    <x v="33"/>
    <x v="19"/>
    <x v="29"/>
    <x v="12"/>
    <n v="1301"/>
    <d v="2024-12-04T00:00:00"/>
    <s v="000002679329086'"/>
    <n v="150760"/>
    <m/>
    <m/>
    <s v="Q3 2024"/>
    <x v="3"/>
    <x v="2"/>
  </r>
  <r>
    <x v="33"/>
    <x v="14"/>
    <x v="8"/>
    <x v="10"/>
    <n v="0"/>
    <d v="2024-12-01T00:00:00"/>
    <s v="GSF/24-25/233"/>
    <n v="45837.33"/>
    <m/>
    <m/>
    <s v="Q3 2024"/>
    <x v="3"/>
    <x v="2"/>
  </r>
  <r>
    <x v="33"/>
    <x v="14"/>
    <x v="29"/>
    <x v="0"/>
    <n v="0"/>
    <d v="2024-11-30T00:00:00"/>
    <s v="KRL/24-25/193"/>
    <n v="950"/>
    <m/>
    <m/>
    <s v="Q3 2024"/>
    <x v="3"/>
    <x v="2"/>
  </r>
  <r>
    <x v="33"/>
    <x v="14"/>
    <x v="29"/>
    <x v="12"/>
    <n v="0"/>
    <d v="2024-11-20T00:00:00"/>
    <s v="000002662794699'"/>
    <n v="8070"/>
    <m/>
    <m/>
    <s v="Q3 2024"/>
    <x v="3"/>
    <x v="2"/>
  </r>
  <r>
    <x v="33"/>
    <x v="14"/>
    <x v="2"/>
    <x v="3"/>
    <n v="0"/>
    <d v="2024-11-30T00:00:00"/>
    <s v="KCOBPL-08"/>
    <n v="8600"/>
    <m/>
    <m/>
    <s v="Q3 2024"/>
    <x v="3"/>
    <x v="2"/>
  </r>
  <r>
    <x v="33"/>
    <x v="14"/>
    <x v="29"/>
    <x v="4"/>
    <n v="0"/>
    <d v="2024-12-01T00:00:00"/>
    <s v="KOB/07"/>
    <n v="6440"/>
    <m/>
    <m/>
    <s v="Q3 2024"/>
    <x v="3"/>
    <x v="2"/>
  </r>
  <r>
    <x v="33"/>
    <x v="14"/>
    <x v="29"/>
    <x v="4"/>
    <n v="0"/>
    <d v="2024-11-30T00:00:00"/>
    <n v="1870"/>
    <n v="210"/>
    <m/>
    <m/>
    <s v="Q3 2024"/>
    <x v="3"/>
    <x v="2"/>
  </r>
  <r>
    <x v="33"/>
    <x v="23"/>
    <x v="2"/>
    <x v="3"/>
    <n v="0"/>
    <d v="2024-11-30T00:00:00"/>
    <s v="KSPLLP-01"/>
    <n v="130"/>
    <m/>
    <m/>
    <s v="Q3 2024"/>
    <x v="3"/>
    <x v="2"/>
  </r>
  <r>
    <x v="33"/>
    <x v="13"/>
    <x v="2"/>
    <x v="3"/>
    <n v="0"/>
    <d v="2024-11-30T00:00:00"/>
    <s v="NLHPL-05"/>
    <n v="1060"/>
    <m/>
    <m/>
    <s v="Q3 2024"/>
    <x v="3"/>
    <x v="2"/>
  </r>
  <r>
    <x v="33"/>
    <x v="13"/>
    <x v="29"/>
    <x v="4"/>
    <n v="0"/>
    <d v="2024-12-01T00:00:00"/>
    <s v="NJH/05"/>
    <n v="1735"/>
    <m/>
    <m/>
    <s v="Q3 2024"/>
    <x v="3"/>
    <x v="2"/>
  </r>
  <r>
    <x v="33"/>
    <x v="9"/>
    <x v="7"/>
    <x v="9"/>
    <n v="613"/>
    <d v="2024-11-27T00:00:00"/>
    <s v="BM2527I014574376"/>
    <n v="6467.58"/>
    <m/>
    <m/>
    <s v="Q3 2024"/>
    <x v="3"/>
    <x v="2"/>
  </r>
  <r>
    <x v="33"/>
    <x v="9"/>
    <x v="29"/>
    <x v="19"/>
    <n v="613"/>
    <d v="2024-11-01T00:00:00"/>
    <s v="11/24-25/834"/>
    <n v="68825"/>
    <m/>
    <m/>
    <s v="Q3 2024"/>
    <x v="3"/>
    <x v="2"/>
  </r>
  <r>
    <x v="33"/>
    <x v="9"/>
    <x v="8"/>
    <x v="10"/>
    <n v="613"/>
    <d v="2024-12-01T00:00:00"/>
    <s v="GSF/24-25/228"/>
    <n v="38961.730000000003"/>
    <m/>
    <m/>
    <s v="Q3 2024"/>
    <x v="3"/>
    <x v="2"/>
  </r>
  <r>
    <x v="33"/>
    <x v="9"/>
    <x v="29"/>
    <x v="0"/>
    <n v="0"/>
    <d v="2024-11-30T00:00:00"/>
    <s v="KRL/24-25/178"/>
    <n v="17955"/>
    <m/>
    <m/>
    <s v="Q3 2024"/>
    <x v="3"/>
    <x v="2"/>
  </r>
  <r>
    <x v="33"/>
    <x v="9"/>
    <x v="1"/>
    <x v="1"/>
    <n v="613"/>
    <d v="2024-12-02T00:00:00"/>
    <s v="MS/0554/24-25"/>
    <n v="545"/>
    <m/>
    <m/>
    <s v="Q3 2024"/>
    <x v="3"/>
    <x v="2"/>
  </r>
  <r>
    <x v="33"/>
    <x v="9"/>
    <x v="1"/>
    <x v="2"/>
    <n v="613"/>
    <d v="2024-12-02T00:00:00"/>
    <s v="MS/0553/24-25"/>
    <n v="11000"/>
    <m/>
    <m/>
    <s v="Q3 2024"/>
    <x v="3"/>
    <x v="2"/>
  </r>
  <r>
    <x v="33"/>
    <x v="9"/>
    <x v="9"/>
    <x v="11"/>
    <n v="613"/>
    <d v="2024-12-01T00:00:00"/>
    <s v="MFMS-0714-24-25"/>
    <n v="53816.87"/>
    <m/>
    <m/>
    <s v="Q3 2024"/>
    <x v="3"/>
    <x v="2"/>
  </r>
  <r>
    <x v="33"/>
    <x v="9"/>
    <x v="29"/>
    <x v="29"/>
    <n v="613"/>
    <d v="2024-11-15T00:00:00"/>
    <s v="Office Cab Innova-31"/>
    <n v="3950"/>
    <m/>
    <m/>
    <s v="Q3 2024"/>
    <x v="3"/>
    <x v="2"/>
  </r>
  <r>
    <x v="33"/>
    <x v="9"/>
    <x v="29"/>
    <x v="29"/>
    <n v="613"/>
    <d v="2024-11-24T00:00:00"/>
    <s v="Office Cab Innova-33"/>
    <n v="4450"/>
    <m/>
    <m/>
    <s v="Q3 2024"/>
    <x v="3"/>
    <x v="2"/>
  </r>
  <r>
    <x v="33"/>
    <x v="9"/>
    <x v="29"/>
    <x v="10"/>
    <n v="613"/>
    <d v="2024-12-01T00:00:00"/>
    <s v="OOPL/2024-25-744"/>
    <n v="40339.82"/>
    <m/>
    <m/>
    <s v="Q3 2024"/>
    <x v="3"/>
    <x v="2"/>
  </r>
  <r>
    <x v="33"/>
    <x v="9"/>
    <x v="2"/>
    <x v="3"/>
    <n v="613"/>
    <d v="2024-11-30T00:00:00"/>
    <s v="ODMDIGITAL-09"/>
    <n v="4446"/>
    <m/>
    <m/>
    <s v="Q3 2024"/>
    <x v="3"/>
    <x v="2"/>
  </r>
  <r>
    <x v="33"/>
    <x v="9"/>
    <x v="29"/>
    <x v="1"/>
    <n v="613"/>
    <d v="2024-11-29T00:00:00"/>
    <s v="PSPLJ/4387/24-25"/>
    <n v="1090"/>
    <m/>
    <m/>
    <s v="Q3 2024"/>
    <x v="3"/>
    <x v="2"/>
  </r>
  <r>
    <x v="33"/>
    <x v="9"/>
    <x v="11"/>
    <x v="16"/>
    <n v="613"/>
    <d v="2024-11-04T00:00:00"/>
    <s v="WTCB/2024003695"/>
    <n v="25779"/>
    <m/>
    <m/>
    <s v="Q3 2024"/>
    <x v="3"/>
    <x v="2"/>
  </r>
  <r>
    <x v="33"/>
    <x v="9"/>
    <x v="11"/>
    <x v="16"/>
    <n v="614"/>
    <d v="2024-11-04T00:00:00"/>
    <s v="WTCB/2024003696"/>
    <n v="25753"/>
    <m/>
    <m/>
    <s v="Q3 2024"/>
    <x v="3"/>
    <x v="2"/>
  </r>
  <r>
    <x v="33"/>
    <x v="9"/>
    <x v="11"/>
    <x v="12"/>
    <n v="613"/>
    <d v="2024-12-09T00:00:00"/>
    <s v="WTCB-2024004472"/>
    <n v="49210.69"/>
    <m/>
    <m/>
    <s v="Q3 2024"/>
    <x v="3"/>
    <x v="2"/>
  </r>
  <r>
    <x v="33"/>
    <x v="9"/>
    <x v="11"/>
    <x v="12"/>
    <n v="614"/>
    <d v="2024-12-09T00:00:00"/>
    <s v="WTCB-2024004473"/>
    <n v="57004.91"/>
    <m/>
    <m/>
    <s v="Q3 2024"/>
    <x v="3"/>
    <x v="2"/>
  </r>
  <r>
    <x v="33"/>
    <x v="9"/>
    <x v="11"/>
    <x v="13"/>
    <n v="613"/>
    <d v="2024-12-09T00:00:00"/>
    <s v="WTCB-2024004322"/>
    <n v="615.12"/>
    <m/>
    <m/>
    <s v="Q3 2024"/>
    <x v="3"/>
    <x v="2"/>
  </r>
  <r>
    <x v="33"/>
    <x v="9"/>
    <x v="11"/>
    <x v="13"/>
    <n v="614"/>
    <d v="2024-12-09T00:00:00"/>
    <s v="WTCB-2024004323"/>
    <n v="967.89"/>
    <m/>
    <m/>
    <s v="Q3 2024"/>
    <x v="3"/>
    <x v="2"/>
  </r>
  <r>
    <x v="33"/>
    <x v="9"/>
    <x v="29"/>
    <x v="19"/>
    <n v="613"/>
    <d v="2024-11-07T00:00:00"/>
    <s v="P2425/133478"/>
    <n v="68832"/>
    <m/>
    <m/>
    <s v="Q3 2024"/>
    <x v="3"/>
    <x v="2"/>
  </r>
  <r>
    <x v="33"/>
    <x v="9"/>
    <x v="29"/>
    <x v="19"/>
    <n v="614"/>
    <d v="2024-11-03T00:00:00"/>
    <s v="D-2024-25-08"/>
    <n v="137596"/>
    <m/>
    <m/>
    <s v="Q3 2024"/>
    <x v="3"/>
    <x v="2"/>
  </r>
  <r>
    <x v="33"/>
    <x v="9"/>
    <x v="29"/>
    <x v="4"/>
    <n v="613"/>
    <d v="2024-12-01T00:00:00"/>
    <s v="OD/08"/>
    <n v="23265"/>
    <m/>
    <m/>
    <s v="Q3 2024"/>
    <x v="3"/>
    <x v="2"/>
  </r>
  <r>
    <x v="33"/>
    <x v="9"/>
    <x v="29"/>
    <x v="4"/>
    <n v="613"/>
    <d v="2024-12-05T00:00:00"/>
    <s v="D/ 24-25GST-254"/>
    <n v="11435"/>
    <m/>
    <m/>
    <s v="Q3 2024"/>
    <x v="3"/>
    <x v="2"/>
  </r>
  <r>
    <x v="33"/>
    <x v="9"/>
    <x v="4"/>
    <x v="20"/>
    <n v="613"/>
    <d v="2024-12-04T00:00:00"/>
    <s v="STT/24-25/1116"/>
    <n v="2700"/>
    <m/>
    <m/>
    <s v="Q3 2024"/>
    <x v="3"/>
    <x v="2"/>
  </r>
  <r>
    <x v="33"/>
    <x v="9"/>
    <x v="4"/>
    <x v="5"/>
    <n v="613"/>
    <d v="2024-12-04T00:00:00"/>
    <s v="STT/24-25/1115"/>
    <n v="18056.8"/>
    <m/>
    <m/>
    <s v="Q3 2024"/>
    <x v="3"/>
    <x v="2"/>
  </r>
  <r>
    <x v="33"/>
    <x v="9"/>
    <x v="29"/>
    <x v="7"/>
    <n v="613"/>
    <d v="2024-11-30T00:00:00"/>
    <n v="1867"/>
    <n v="3780"/>
    <m/>
    <m/>
    <s v="Q3 2024"/>
    <x v="3"/>
    <x v="2"/>
  </r>
  <r>
    <x v="33"/>
    <x v="9"/>
    <x v="29"/>
    <x v="29"/>
    <n v="613"/>
    <d v="2024-11-04T00:00:00"/>
    <s v="VSE-1403"/>
    <n v="42000"/>
    <m/>
    <m/>
    <s v="Q3 2024"/>
    <x v="3"/>
    <x v="2"/>
  </r>
  <r>
    <x v="33"/>
    <x v="10"/>
    <x v="7"/>
    <x v="9"/>
    <n v="312"/>
    <d v="2024-12-03T00:00:00"/>
    <s v="BM2527I014750857"/>
    <n v="68794.55"/>
    <m/>
    <m/>
    <s v="Q3 2024"/>
    <x v="3"/>
    <x v="2"/>
  </r>
  <r>
    <x v="33"/>
    <x v="10"/>
    <x v="29"/>
    <x v="19"/>
    <n v="313"/>
    <d v="2024-11-01T00:00:00"/>
    <s v="08/2024-2025"/>
    <n v="547208"/>
    <m/>
    <m/>
    <s v="Q3 2024"/>
    <x v="3"/>
    <x v="2"/>
  </r>
  <r>
    <x v="33"/>
    <x v="10"/>
    <x v="29"/>
    <x v="16"/>
    <n v="313"/>
    <d v="2024-11-01T00:00:00"/>
    <s v="08 CAM/2024-25"/>
    <n v="65546"/>
    <m/>
    <m/>
    <s v="Q3 2024"/>
    <x v="3"/>
    <x v="2"/>
  </r>
  <r>
    <x v="33"/>
    <x v="10"/>
    <x v="29"/>
    <x v="14"/>
    <n v="312"/>
    <d v="2024-11-30T00:00:00"/>
    <s v="AFSE/A-134"/>
    <n v="2950"/>
    <m/>
    <m/>
    <s v="Q3 2024"/>
    <x v="3"/>
    <x v="2"/>
  </r>
  <r>
    <x v="33"/>
    <x v="10"/>
    <x v="29"/>
    <x v="19"/>
    <n v="311"/>
    <d v="2024-11-07T00:00:00"/>
    <s v="IN2401000202"/>
    <n v="621792"/>
    <m/>
    <m/>
    <s v="Q3 2024"/>
    <x v="3"/>
    <x v="2"/>
  </r>
  <r>
    <x v="33"/>
    <x v="10"/>
    <x v="29"/>
    <x v="19"/>
    <n v="312"/>
    <d v="2024-11-07T00:00:00"/>
    <s v="IN2401000203"/>
    <n v="402317"/>
    <m/>
    <m/>
    <s v="Q3 2024"/>
    <x v="3"/>
    <x v="2"/>
  </r>
  <r>
    <x v="33"/>
    <x v="10"/>
    <x v="29"/>
    <x v="19"/>
    <n v="314"/>
    <d v="2024-11-01T00:00:00"/>
    <s v="RENT/24-25/08"/>
    <n v="155988"/>
    <m/>
    <m/>
    <s v="Q3 2024"/>
    <x v="3"/>
    <x v="2"/>
  </r>
  <r>
    <x v="33"/>
    <x v="10"/>
    <x v="29"/>
    <x v="19"/>
    <n v="315"/>
    <d v="2024-11-11T00:00:00"/>
    <s v="PVP-Rental-20"/>
    <n v="166572"/>
    <m/>
    <m/>
    <s v="Q3 2024"/>
    <x v="3"/>
    <x v="2"/>
  </r>
  <r>
    <x v="33"/>
    <x v="10"/>
    <x v="8"/>
    <x v="10"/>
    <n v="312"/>
    <d v="2024-12-01T00:00:00"/>
    <s v="GSF/24-25/231"/>
    <n v="114593.33"/>
    <m/>
    <m/>
    <s v="Q3 2024"/>
    <x v="3"/>
    <x v="2"/>
  </r>
  <r>
    <x v="33"/>
    <x v="10"/>
    <x v="29"/>
    <x v="19"/>
    <n v="310"/>
    <d v="2024-11-01T00:00:00"/>
    <s v="GK-Rental-08"/>
    <n v="76183"/>
    <m/>
    <m/>
    <s v="Q3 2024"/>
    <x v="3"/>
    <x v="2"/>
  </r>
  <r>
    <x v="33"/>
    <x v="10"/>
    <x v="29"/>
    <x v="16"/>
    <n v="310"/>
    <d v="2024-11-01T00:00:00"/>
    <s v="GK-CAM-09"/>
    <n v="25714"/>
    <m/>
    <m/>
    <s v="Q3 2024"/>
    <x v="3"/>
    <x v="2"/>
  </r>
  <r>
    <x v="33"/>
    <x v="10"/>
    <x v="29"/>
    <x v="19"/>
    <n v="310"/>
    <d v="2024-11-01T00:00:00"/>
    <s v="HK-Rental-08"/>
    <n v="76182"/>
    <m/>
    <m/>
    <s v="Q3 2024"/>
    <x v="3"/>
    <x v="2"/>
  </r>
  <r>
    <x v="33"/>
    <x v="10"/>
    <x v="29"/>
    <x v="1"/>
    <n v="312"/>
    <d v="2024-11-05T00:00:00"/>
    <s v="IS/24-25/230"/>
    <n v="1850"/>
    <m/>
    <m/>
    <s v="Q3 2024"/>
    <x v="3"/>
    <x v="2"/>
  </r>
  <r>
    <x v="33"/>
    <x v="10"/>
    <x v="29"/>
    <x v="0"/>
    <n v="0"/>
    <d v="2024-11-30T00:00:00"/>
    <s v="KRL/24-25/197"/>
    <n v="10972"/>
    <m/>
    <m/>
    <s v="Q3 2024"/>
    <x v="3"/>
    <x v="2"/>
  </r>
  <r>
    <x v="33"/>
    <x v="10"/>
    <x v="29"/>
    <x v="0"/>
    <n v="0"/>
    <d v="2024-11-30T00:00:00"/>
    <s v="KRL/24-25/183"/>
    <n v="396910"/>
    <m/>
    <m/>
    <s v="Q3 2024"/>
    <x v="3"/>
    <x v="2"/>
  </r>
  <r>
    <x v="33"/>
    <x v="10"/>
    <x v="1"/>
    <x v="1"/>
    <n v="312"/>
    <d v="2024-12-02T00:00:00"/>
    <s v="MS/0542/24-25"/>
    <n v="12509.5"/>
    <m/>
    <m/>
    <s v="Q3 2024"/>
    <x v="3"/>
    <x v="2"/>
  </r>
  <r>
    <x v="33"/>
    <x v="10"/>
    <x v="1"/>
    <x v="2"/>
    <n v="312"/>
    <d v="2024-12-02T00:00:00"/>
    <s v="MS/0543/24-25"/>
    <n v="55135"/>
    <m/>
    <m/>
    <s v="Q3 2024"/>
    <x v="3"/>
    <x v="2"/>
  </r>
  <r>
    <x v="33"/>
    <x v="10"/>
    <x v="1"/>
    <x v="1"/>
    <n v="312"/>
    <d v="2024-12-02T00:00:00"/>
    <s v="MS/0541/24-25"/>
    <n v="2120"/>
    <m/>
    <m/>
    <s v="Q3 2024"/>
    <x v="3"/>
    <x v="2"/>
  </r>
  <r>
    <x v="33"/>
    <x v="10"/>
    <x v="9"/>
    <x v="11"/>
    <n v="312"/>
    <d v="2024-12-01T00:00:00"/>
    <s v="MFMS-0718-24-25"/>
    <n v="136295.84"/>
    <m/>
    <m/>
    <s v="Q3 2024"/>
    <x v="3"/>
    <x v="2"/>
  </r>
  <r>
    <x v="33"/>
    <x v="10"/>
    <x v="29"/>
    <x v="19"/>
    <n v="316"/>
    <d v="2024-11-01T00:00:00"/>
    <s v="254/2024-25"/>
    <n v="83202"/>
    <m/>
    <m/>
    <s v="Q3 2024"/>
    <x v="3"/>
    <x v="2"/>
  </r>
  <r>
    <x v="33"/>
    <x v="10"/>
    <x v="29"/>
    <x v="29"/>
    <n v="312"/>
    <d v="2024-11-01T00:00:00"/>
    <s v="EWF/08/2024-25"/>
    <n v="95000"/>
    <m/>
    <m/>
    <s v="Q3 2024"/>
    <x v="3"/>
    <x v="2"/>
  </r>
  <r>
    <x v="33"/>
    <x v="10"/>
    <x v="29"/>
    <x v="19"/>
    <n v="316"/>
    <d v="2024-11-01T00:00:00"/>
    <s v="014/2024-25"/>
    <n v="83202"/>
    <m/>
    <m/>
    <s v="Q3 2024"/>
    <x v="3"/>
    <x v="2"/>
  </r>
  <r>
    <x v="33"/>
    <x v="10"/>
    <x v="29"/>
    <x v="26"/>
    <n v="312"/>
    <d v="2024-11-30T00:00:00"/>
    <s v="000002679184320'"/>
    <n v="18900"/>
    <m/>
    <m/>
    <s v="Q3 2024"/>
    <x v="3"/>
    <x v="2"/>
  </r>
  <r>
    <x v="33"/>
    <x v="10"/>
    <x v="29"/>
    <x v="10"/>
    <n v="312"/>
    <d v="2024-12-01T00:00:00"/>
    <s v="OOPL/2024-25/745"/>
    <n v="318763.7"/>
    <m/>
    <m/>
    <s v="Q3 2024"/>
    <x v="3"/>
    <x v="2"/>
  </r>
  <r>
    <x v="33"/>
    <x v="10"/>
    <x v="2"/>
    <x v="3"/>
    <n v="312"/>
    <d v="2024-11-30T00:00:00"/>
    <s v="ONDIRECT-08"/>
    <n v="68451"/>
    <m/>
    <m/>
    <s v="Q3 2024"/>
    <x v="3"/>
    <x v="2"/>
  </r>
  <r>
    <x v="33"/>
    <x v="10"/>
    <x v="29"/>
    <x v="1"/>
    <n v="312"/>
    <d v="2024-11-14T00:00:00"/>
    <s v="PSPLJ/4168/24-25"/>
    <n v="6000"/>
    <m/>
    <m/>
    <s v="Q3 2024"/>
    <x v="3"/>
    <x v="2"/>
  </r>
  <r>
    <x v="33"/>
    <x v="10"/>
    <x v="29"/>
    <x v="1"/>
    <n v="312"/>
    <d v="2024-11-21T00:00:00"/>
    <s v="PSPLJ/4264/24-25"/>
    <n v="510"/>
    <m/>
    <m/>
    <s v="Q3 2024"/>
    <x v="3"/>
    <x v="2"/>
  </r>
  <r>
    <x v="33"/>
    <x v="10"/>
    <x v="29"/>
    <x v="1"/>
    <n v="312"/>
    <d v="2024-12-10T00:00:00"/>
    <s v="PSPLJ/4721/24-25"/>
    <n v="6000"/>
    <m/>
    <m/>
    <s v="Q3 2024"/>
    <x v="3"/>
    <x v="2"/>
  </r>
  <r>
    <x v="33"/>
    <x v="10"/>
    <x v="11"/>
    <x v="16"/>
    <n v="311"/>
    <d v="2024-11-04T00:00:00"/>
    <s v="WTCB/2024003633"/>
    <n v="72605"/>
    <m/>
    <m/>
    <s v="Q3 2024"/>
    <x v="3"/>
    <x v="2"/>
  </r>
  <r>
    <x v="33"/>
    <x v="10"/>
    <x v="11"/>
    <x v="16"/>
    <n v="312"/>
    <d v="2024-11-04T00:00:00"/>
    <s v="WTCB/2024003634"/>
    <n v="46982"/>
    <m/>
    <m/>
    <s v="Q3 2024"/>
    <x v="3"/>
    <x v="2"/>
  </r>
  <r>
    <x v="33"/>
    <x v="10"/>
    <x v="11"/>
    <x v="16"/>
    <n v="314"/>
    <d v="2024-11-04T00:00:00"/>
    <s v="WTCB/2024003636"/>
    <n v="24141"/>
    <m/>
    <m/>
    <s v="Q3 2024"/>
    <x v="3"/>
    <x v="2"/>
  </r>
  <r>
    <x v="33"/>
    <x v="10"/>
    <x v="11"/>
    <x v="16"/>
    <n v="315"/>
    <d v="2024-11-04T00:00:00"/>
    <s v="WTCB/2024003637"/>
    <n v="25779"/>
    <m/>
    <m/>
    <s v="Q3 2024"/>
    <x v="3"/>
    <x v="2"/>
  </r>
  <r>
    <x v="33"/>
    <x v="10"/>
    <x v="11"/>
    <x v="16"/>
    <n v="316"/>
    <d v="2024-11-04T00:00:00"/>
    <s v="WTCB/2024003638"/>
    <n v="25753"/>
    <m/>
    <m/>
    <s v="Q3 2024"/>
    <x v="3"/>
    <x v="2"/>
  </r>
  <r>
    <x v="33"/>
    <x v="10"/>
    <x v="11"/>
    <x v="12"/>
    <n v="309"/>
    <d v="2024-12-09T00:00:00"/>
    <s v="WTCB-2024004419"/>
    <n v="103671.47"/>
    <m/>
    <m/>
    <s v="Q3 2024"/>
    <x v="3"/>
    <x v="2"/>
  </r>
  <r>
    <x v="33"/>
    <x v="10"/>
    <x v="11"/>
    <x v="12"/>
    <n v="311"/>
    <d v="2024-12-09T00:00:00"/>
    <s v="WTCB-2024004420"/>
    <n v="154174.65"/>
    <m/>
    <m/>
    <s v="Q3 2024"/>
    <x v="3"/>
    <x v="2"/>
  </r>
  <r>
    <x v="33"/>
    <x v="10"/>
    <x v="11"/>
    <x v="12"/>
    <n v="312"/>
    <d v="2024-12-09T00:00:00"/>
    <s v="WTCB-2024004421"/>
    <n v="156018.62"/>
    <m/>
    <m/>
    <s v="Q3 2024"/>
    <x v="3"/>
    <x v="2"/>
  </r>
  <r>
    <x v="33"/>
    <x v="10"/>
    <x v="11"/>
    <x v="12"/>
    <n v="313"/>
    <d v="2024-12-09T00:00:00"/>
    <s v="WTCB-2024004422"/>
    <n v="125357.62"/>
    <m/>
    <m/>
    <s v="Q3 2024"/>
    <x v="3"/>
    <x v="2"/>
  </r>
  <r>
    <x v="33"/>
    <x v="10"/>
    <x v="11"/>
    <x v="12"/>
    <n v="314"/>
    <d v="2024-12-09T00:00:00"/>
    <s v="WTCB-2024004423"/>
    <n v="28350.52"/>
    <m/>
    <m/>
    <s v="Q3 2024"/>
    <x v="3"/>
    <x v="2"/>
  </r>
  <r>
    <x v="33"/>
    <x v="10"/>
    <x v="11"/>
    <x v="12"/>
    <n v="315"/>
    <d v="2024-12-09T00:00:00"/>
    <s v="WTCB-2024004424"/>
    <n v="33237.279999999999"/>
    <m/>
    <m/>
    <s v="Q3 2024"/>
    <x v="3"/>
    <x v="2"/>
  </r>
  <r>
    <x v="33"/>
    <x v="10"/>
    <x v="11"/>
    <x v="12"/>
    <n v="316"/>
    <d v="2024-12-09T00:00:00"/>
    <s v="WTCB-2024004425"/>
    <n v="54.82"/>
    <m/>
    <m/>
    <s v="Q3 2024"/>
    <x v="3"/>
    <x v="2"/>
  </r>
  <r>
    <x v="33"/>
    <x v="10"/>
    <x v="11"/>
    <x v="13"/>
    <n v="309"/>
    <d v="2024-12-09T00:00:00"/>
    <s v="WTCB-2024004269"/>
    <n v="827.64"/>
    <m/>
    <m/>
    <s v="Q3 2024"/>
    <x v="3"/>
    <x v="2"/>
  </r>
  <r>
    <x v="33"/>
    <x v="10"/>
    <x v="11"/>
    <x v="13"/>
    <n v="311"/>
    <d v="2024-12-09T00:00:00"/>
    <s v="WTCB-2024004270"/>
    <n v="1606.11"/>
    <m/>
    <m/>
    <s v="Q3 2024"/>
    <x v="3"/>
    <x v="2"/>
  </r>
  <r>
    <x v="33"/>
    <x v="10"/>
    <x v="11"/>
    <x v="13"/>
    <n v="312"/>
    <d v="2024-12-09T00:00:00"/>
    <s v="WTCB-2024004271"/>
    <n v="1667.16"/>
    <m/>
    <m/>
    <s v="Q3 2024"/>
    <x v="3"/>
    <x v="2"/>
  </r>
  <r>
    <x v="33"/>
    <x v="10"/>
    <x v="11"/>
    <x v="13"/>
    <n v="313"/>
    <d v="2024-12-09T00:00:00"/>
    <s v="WTCB-2024004272"/>
    <n v="1221.6600000000001"/>
    <m/>
    <m/>
    <s v="Q3 2024"/>
    <x v="3"/>
    <x v="2"/>
  </r>
  <r>
    <x v="33"/>
    <x v="10"/>
    <x v="11"/>
    <x v="13"/>
    <n v="314"/>
    <d v="2024-12-09T00:00:00"/>
    <s v="WTCB-2024004273"/>
    <n v="231.66"/>
    <m/>
    <m/>
    <s v="Q3 2024"/>
    <x v="3"/>
    <x v="2"/>
  </r>
  <r>
    <x v="33"/>
    <x v="10"/>
    <x v="11"/>
    <x v="13"/>
    <n v="315"/>
    <d v="2024-12-09T00:00:00"/>
    <s v="WTCB-2024004274"/>
    <n v="282.81"/>
    <m/>
    <m/>
    <s v="Q3 2024"/>
    <x v="3"/>
    <x v="2"/>
  </r>
  <r>
    <x v="33"/>
    <x v="10"/>
    <x v="11"/>
    <x v="13"/>
    <n v="316"/>
    <d v="2024-12-09T00:00:00"/>
    <s v="WTCB-2024004275"/>
    <n v="0.66"/>
    <m/>
    <m/>
    <s v="Q3 2024"/>
    <x v="3"/>
    <x v="2"/>
  </r>
  <r>
    <x v="33"/>
    <x v="10"/>
    <x v="29"/>
    <x v="22"/>
    <n v="309"/>
    <d v="2024-11-04T00:00:00"/>
    <s v="SBER/24-25/25"/>
    <n v="228659.20000000001"/>
    <m/>
    <m/>
    <s v="Q3 2024"/>
    <x v="3"/>
    <x v="2"/>
  </r>
  <r>
    <x v="33"/>
    <x v="10"/>
    <x v="29"/>
    <x v="4"/>
    <n v="312"/>
    <d v="2024-12-01T00:00:00"/>
    <s v="ODMS/08"/>
    <n v="425740"/>
    <m/>
    <m/>
    <s v="Q3 2024"/>
    <x v="3"/>
    <x v="2"/>
  </r>
  <r>
    <x v="33"/>
    <x v="10"/>
    <x v="29"/>
    <x v="4"/>
    <n v="312"/>
    <d v="2024-12-05T00:00:00"/>
    <s v="D/24-25GST-256"/>
    <n v="452200"/>
    <m/>
    <m/>
    <s v="Q3 2024"/>
    <x v="3"/>
    <x v="2"/>
  </r>
  <r>
    <x v="33"/>
    <x v="10"/>
    <x v="29"/>
    <x v="7"/>
    <n v="312"/>
    <d v="2024-11-30T00:00:00"/>
    <n v="1868"/>
    <n v="37345"/>
    <m/>
    <m/>
    <s v="Q3 2024"/>
    <x v="3"/>
    <x v="2"/>
  </r>
  <r>
    <x v="33"/>
    <x v="10"/>
    <x v="29"/>
    <x v="27"/>
    <n v="312"/>
    <d v="2024-11-22T00:00:00"/>
    <n v="1384260"/>
    <n v="307"/>
    <m/>
    <m/>
    <s v="Q3 2024"/>
    <x v="3"/>
    <x v="2"/>
  </r>
  <r>
    <x v="33"/>
    <x v="10"/>
    <x v="29"/>
    <x v="5"/>
    <n v="312"/>
    <d v="2024-11-29T00:00:00"/>
    <s v="VB-1827/24-25"/>
    <n v="28800"/>
    <m/>
    <m/>
    <s v="Q3 2024"/>
    <x v="3"/>
    <x v="2"/>
  </r>
  <r>
    <x v="33"/>
    <x v="11"/>
    <x v="8"/>
    <x v="10"/>
    <n v="719"/>
    <d v="2024-12-01T00:00:00"/>
    <s v="GSF/24-25/227"/>
    <n v="39725.69"/>
    <m/>
    <m/>
    <s v="Q3 2024"/>
    <x v="3"/>
    <x v="2"/>
  </r>
  <r>
    <x v="33"/>
    <x v="11"/>
    <x v="29"/>
    <x v="0"/>
    <n v="0"/>
    <d v="2024-11-30T00:00:00"/>
    <s v="KRL/24-25/196"/>
    <n v="317"/>
    <m/>
    <m/>
    <s v="Q3 2024"/>
    <x v="3"/>
    <x v="2"/>
  </r>
  <r>
    <x v="33"/>
    <x v="11"/>
    <x v="29"/>
    <x v="0"/>
    <n v="0"/>
    <d v="2024-11-30T00:00:00"/>
    <s v="KRL/24-25/181"/>
    <n v="6935"/>
    <m/>
    <m/>
    <s v="Q3 2024"/>
    <x v="3"/>
    <x v="2"/>
  </r>
  <r>
    <x v="33"/>
    <x v="11"/>
    <x v="1"/>
    <x v="1"/>
    <n v="719"/>
    <d v="2024-12-02T00:00:00"/>
    <s v="MS/0559/24-25"/>
    <n v="150"/>
    <m/>
    <m/>
    <s v="Q3 2024"/>
    <x v="3"/>
    <x v="2"/>
  </r>
  <r>
    <x v="33"/>
    <x v="11"/>
    <x v="9"/>
    <x v="11"/>
    <n v="719"/>
    <d v="2024-12-01T00:00:00"/>
    <s v="MFMS-0715-24-25"/>
    <n v="39561.160000000003"/>
    <m/>
    <m/>
    <s v="Q3 2024"/>
    <x v="3"/>
    <x v="2"/>
  </r>
  <r>
    <x v="33"/>
    <x v="11"/>
    <x v="29"/>
    <x v="10"/>
    <n v="719"/>
    <d v="2024-12-01T00:00:00"/>
    <s v="OOPL/2024-25/746"/>
    <n v="39548.85"/>
    <m/>
    <m/>
    <s v="Q3 2024"/>
    <x v="3"/>
    <x v="2"/>
  </r>
  <r>
    <x v="33"/>
    <x v="11"/>
    <x v="11"/>
    <x v="16"/>
    <n v="719"/>
    <d v="2024-11-04T00:00:00"/>
    <s v="WTCB/2024003720"/>
    <n v="24141"/>
    <m/>
    <m/>
    <s v="Q3 2024"/>
    <x v="3"/>
    <x v="2"/>
  </r>
  <r>
    <x v="33"/>
    <x v="11"/>
    <x v="11"/>
    <x v="12"/>
    <n v="719"/>
    <d v="2024-12-09T00:00:00"/>
    <s v="WTCB-2024004493"/>
    <n v="76781.14"/>
    <m/>
    <m/>
    <s v="Q3 2024"/>
    <x v="3"/>
    <x v="2"/>
  </r>
  <r>
    <x v="33"/>
    <x v="11"/>
    <x v="11"/>
    <x v="13"/>
    <n v="719"/>
    <d v="2024-12-09T00:00:00"/>
    <s v="WTCB-2024004343"/>
    <n v="648.12"/>
    <m/>
    <m/>
    <s v="Q3 2024"/>
    <x v="3"/>
    <x v="2"/>
  </r>
  <r>
    <x v="33"/>
    <x v="11"/>
    <x v="29"/>
    <x v="4"/>
    <n v="719"/>
    <d v="2024-12-01T00:00:00"/>
    <s v="ODM/08"/>
    <n v="17020"/>
    <m/>
    <m/>
    <s v="Q3 2024"/>
    <x v="3"/>
    <x v="2"/>
  </r>
  <r>
    <x v="33"/>
    <x v="11"/>
    <x v="29"/>
    <x v="4"/>
    <n v="719"/>
    <d v="2024-12-05T00:00:00"/>
    <s v="D/ 24-25GST-255"/>
    <n v="5865"/>
    <m/>
    <m/>
    <s v="Q3 2024"/>
    <x v="3"/>
    <x v="2"/>
  </r>
  <r>
    <x v="33"/>
    <x v="11"/>
    <x v="29"/>
    <x v="7"/>
    <n v="719"/>
    <d v="2024-11-30T00:00:00"/>
    <n v="1864"/>
    <n v="2415"/>
    <m/>
    <m/>
    <s v="Q3 2024"/>
    <x v="3"/>
    <x v="2"/>
  </r>
  <r>
    <x v="33"/>
    <x v="11"/>
    <x v="29"/>
    <x v="19"/>
    <n v="719"/>
    <d v="2024-11-03T00:00:00"/>
    <s v="TSG-Rental-20"/>
    <n v="136500"/>
    <m/>
    <m/>
    <s v="Q3 2024"/>
    <x v="3"/>
    <x v="2"/>
  </r>
  <r>
    <x v="33"/>
    <x v="16"/>
    <x v="29"/>
    <x v="0"/>
    <n v="0"/>
    <d v="2024-11-30T00:00:00"/>
    <s v="KRL/24-25/186"/>
    <n v="380"/>
    <m/>
    <m/>
    <s v="Q3 2024"/>
    <x v="3"/>
    <x v="2"/>
  </r>
  <r>
    <x v="33"/>
    <x v="16"/>
    <x v="29"/>
    <x v="0"/>
    <n v="0"/>
    <d v="2024-11-30T00:00:00"/>
    <s v="KRL/24-25/198"/>
    <n v="528"/>
    <m/>
    <m/>
    <s v="Q3 2024"/>
    <x v="3"/>
    <x v="2"/>
  </r>
  <r>
    <x v="33"/>
    <x v="16"/>
    <x v="2"/>
    <x v="3"/>
    <n v="0"/>
    <d v="2024-11-30T00:00:00"/>
    <s v="QTSLLP-02"/>
    <n v="2596"/>
    <m/>
    <m/>
    <s v="Q3 2024"/>
    <x v="3"/>
    <x v="2"/>
  </r>
  <r>
    <x v="33"/>
    <x v="16"/>
    <x v="29"/>
    <x v="4"/>
    <n v="0"/>
    <d v="2024-12-01T00:00:00"/>
    <s v="QTS/08"/>
    <n v="8810"/>
    <m/>
    <m/>
    <s v="Q3 2024"/>
    <x v="3"/>
    <x v="2"/>
  </r>
  <r>
    <x v="33"/>
    <x v="16"/>
    <x v="29"/>
    <x v="4"/>
    <n v="0"/>
    <d v="2024-12-05T00:00:00"/>
    <s v="D/ 24-25GST-257"/>
    <n v="2595"/>
    <m/>
    <m/>
    <s v="Q3 2024"/>
    <x v="3"/>
    <x v="2"/>
  </r>
  <r>
    <x v="33"/>
    <x v="12"/>
    <x v="7"/>
    <x v="29"/>
    <n v="319"/>
    <d v="2024-12-04T00:00:00"/>
    <s v="HF2527I001244639"/>
    <n v="706.82"/>
    <m/>
    <m/>
    <s v="Q3 2024"/>
    <x v="3"/>
    <x v="2"/>
  </r>
  <r>
    <x v="33"/>
    <x v="12"/>
    <x v="7"/>
    <x v="9"/>
    <n v="319"/>
    <d v="2024-12-09T00:00:00"/>
    <s v="BM2527I014925733"/>
    <n v="6284.8"/>
    <m/>
    <m/>
    <s v="Q3 2024"/>
    <x v="3"/>
    <x v="2"/>
  </r>
  <r>
    <x v="33"/>
    <x v="12"/>
    <x v="29"/>
    <x v="29"/>
    <n v="319"/>
    <d v="2024-12-17T00:00:00"/>
    <n v="1025458646"/>
    <n v="1108"/>
    <m/>
    <m/>
    <s v="Q3 2024"/>
    <x v="3"/>
    <x v="2"/>
  </r>
  <r>
    <x v="33"/>
    <x v="12"/>
    <x v="8"/>
    <x v="10"/>
    <n v="319"/>
    <d v="2024-12-01T00:00:00"/>
    <s v="GSF/24-25/229"/>
    <n v="101679.27"/>
    <m/>
    <m/>
    <s v="Q3 2024"/>
    <x v="3"/>
    <x v="2"/>
  </r>
  <r>
    <x v="33"/>
    <x v="12"/>
    <x v="29"/>
    <x v="0"/>
    <n v="0"/>
    <d v="2024-11-30T00:00:00"/>
    <s v="KRL/24-25/189"/>
    <n v="499"/>
    <m/>
    <m/>
    <s v="Q3 2024"/>
    <x v="3"/>
    <x v="2"/>
  </r>
  <r>
    <x v="33"/>
    <x v="12"/>
    <x v="29"/>
    <x v="0"/>
    <n v="0"/>
    <d v="2024-11-30T00:00:00"/>
    <s v="KRL/24-25/190"/>
    <n v="1424"/>
    <m/>
    <m/>
    <s v="Q3 2024"/>
    <x v="3"/>
    <x v="2"/>
  </r>
  <r>
    <x v="33"/>
    <x v="12"/>
    <x v="29"/>
    <x v="0"/>
    <n v="0"/>
    <d v="2024-11-30T00:00:00"/>
    <s v="KRL/24-25/188"/>
    <n v="2142"/>
    <m/>
    <m/>
    <s v="Q3 2024"/>
    <x v="3"/>
    <x v="2"/>
  </r>
  <r>
    <x v="33"/>
    <x v="12"/>
    <x v="29"/>
    <x v="0"/>
    <n v="0"/>
    <d v="2024-11-30T00:00:00"/>
    <s v="KRL/24-25/187"/>
    <n v="996"/>
    <m/>
    <m/>
    <s v="Q3 2024"/>
    <x v="3"/>
    <x v="2"/>
  </r>
  <r>
    <x v="33"/>
    <x v="12"/>
    <x v="29"/>
    <x v="0"/>
    <n v="0"/>
    <d v="2024-11-30T00:00:00"/>
    <s v="KRL/24-25/184"/>
    <n v="45410"/>
    <m/>
    <m/>
    <s v="Q3 2024"/>
    <x v="3"/>
    <x v="2"/>
  </r>
  <r>
    <x v="33"/>
    <x v="12"/>
    <x v="29"/>
    <x v="0"/>
    <n v="0"/>
    <d v="2024-11-30T00:00:00"/>
    <s v="KRL/24-25/199"/>
    <n v="4009"/>
    <m/>
    <m/>
    <s v="Q3 2024"/>
    <x v="3"/>
    <x v="2"/>
  </r>
  <r>
    <x v="33"/>
    <x v="12"/>
    <x v="9"/>
    <x v="11"/>
    <n v="319"/>
    <d v="2024-12-01T00:00:00"/>
    <s v="MFMS-0717-24-25"/>
    <n v="59867.66"/>
    <m/>
    <m/>
    <s v="Q3 2024"/>
    <x v="3"/>
    <x v="2"/>
  </r>
  <r>
    <x v="33"/>
    <x v="12"/>
    <x v="29"/>
    <x v="29"/>
    <n v="319"/>
    <d v="2024-11-19T00:00:00"/>
    <s v="000002661627913'"/>
    <n v="16800"/>
    <m/>
    <m/>
    <s v="Q3 2024"/>
    <x v="3"/>
    <x v="2"/>
  </r>
  <r>
    <x v="33"/>
    <x v="12"/>
    <x v="29"/>
    <x v="29"/>
    <n v="319"/>
    <d v="2024-11-19T00:00:00"/>
    <s v="000002662615429'"/>
    <n v="640"/>
    <m/>
    <m/>
    <s v="Q3 2024"/>
    <x v="3"/>
    <x v="2"/>
  </r>
  <r>
    <x v="33"/>
    <x v="12"/>
    <x v="29"/>
    <x v="29"/>
    <n v="319"/>
    <d v="2024-11-19T00:00:00"/>
    <s v="000002663682696'"/>
    <n v="1470"/>
    <m/>
    <m/>
    <s v="Q3 2024"/>
    <x v="3"/>
    <x v="2"/>
  </r>
  <r>
    <x v="33"/>
    <x v="12"/>
    <x v="29"/>
    <x v="19"/>
    <n v="319"/>
    <d v="2024-11-11T00:00:00"/>
    <s v="O-19/24-25"/>
    <n v="155988"/>
    <m/>
    <m/>
    <s v="Q3 2024"/>
    <x v="3"/>
    <x v="2"/>
  </r>
  <r>
    <x v="33"/>
    <x v="12"/>
    <x v="11"/>
    <x v="16"/>
    <n v="317"/>
    <d v="2024-11-04T00:00:00"/>
    <s v="WTCB/2024003639"/>
    <n v="25753"/>
    <m/>
    <m/>
    <s v="Q3 2024"/>
    <x v="3"/>
    <x v="2"/>
  </r>
  <r>
    <x v="33"/>
    <x v="12"/>
    <x v="11"/>
    <x v="16"/>
    <n v="318"/>
    <d v="2024-11-04T00:00:00"/>
    <s v="WTCB/2024003640"/>
    <n v="25779"/>
    <m/>
    <m/>
    <s v="Q3 2024"/>
    <x v="3"/>
    <x v="2"/>
  </r>
  <r>
    <x v="33"/>
    <x v="12"/>
    <x v="11"/>
    <x v="16"/>
    <n v="319"/>
    <d v="2024-11-04T00:00:00"/>
    <s v="WTCB/2024003641"/>
    <n v="24141"/>
    <m/>
    <m/>
    <s v="Q3 2024"/>
    <x v="3"/>
    <x v="2"/>
  </r>
  <r>
    <x v="33"/>
    <x v="12"/>
    <x v="11"/>
    <x v="12"/>
    <n v="317"/>
    <d v="2024-12-09T00:00:00"/>
    <s v="WTCB-2024004426"/>
    <n v="133037.32999999999"/>
    <m/>
    <m/>
    <s v="Q3 2024"/>
    <x v="3"/>
    <x v="2"/>
  </r>
  <r>
    <x v="33"/>
    <x v="12"/>
    <x v="11"/>
    <x v="12"/>
    <n v="318"/>
    <d v="2024-12-09T00:00:00"/>
    <s v="WTCB-2024004427"/>
    <n v="136815.29"/>
    <m/>
    <m/>
    <s v="Q3 2024"/>
    <x v="3"/>
    <x v="2"/>
  </r>
  <r>
    <x v="33"/>
    <x v="12"/>
    <x v="11"/>
    <x v="12"/>
    <n v="319"/>
    <d v="2024-12-09T00:00:00"/>
    <s v="WTCB-2024004428"/>
    <n v="132744.81"/>
    <m/>
    <m/>
    <s v="Q3 2024"/>
    <x v="3"/>
    <x v="2"/>
  </r>
  <r>
    <x v="33"/>
    <x v="12"/>
    <x v="11"/>
    <x v="13"/>
    <n v="317"/>
    <d v="2024-12-09T00:00:00"/>
    <s v="WTCB-2024004276"/>
    <n v="1259.28"/>
    <m/>
    <m/>
    <s v="Q3 2024"/>
    <x v="3"/>
    <x v="2"/>
  </r>
  <r>
    <x v="33"/>
    <x v="12"/>
    <x v="11"/>
    <x v="13"/>
    <n v="318"/>
    <d v="2024-12-09T00:00:00"/>
    <s v="WTCB-2024004277"/>
    <n v="1429.23"/>
    <m/>
    <m/>
    <s v="Q3 2024"/>
    <x v="3"/>
    <x v="2"/>
  </r>
  <r>
    <x v="33"/>
    <x v="12"/>
    <x v="11"/>
    <x v="13"/>
    <n v="319"/>
    <d v="2024-12-09T00:00:00"/>
    <s v="WTCB-2024004278"/>
    <n v="1324.29"/>
    <m/>
    <m/>
    <s v="Q3 2024"/>
    <x v="3"/>
    <x v="2"/>
  </r>
  <r>
    <x v="33"/>
    <x v="12"/>
    <x v="29"/>
    <x v="19"/>
    <n v="317"/>
    <d v="2024-11-01T00:00:00"/>
    <s v="PS-Rental-08"/>
    <n v="99842"/>
    <m/>
    <m/>
    <s v="Q3 2024"/>
    <x v="3"/>
    <x v="2"/>
  </r>
  <r>
    <x v="33"/>
    <x v="12"/>
    <x v="29"/>
    <x v="19"/>
    <n v="317"/>
    <d v="2024-11-01T00:00:00"/>
    <s v="RS-Rental-08"/>
    <n v="66562"/>
    <m/>
    <m/>
    <s v="Q3 2024"/>
    <x v="3"/>
    <x v="2"/>
  </r>
  <r>
    <x v="33"/>
    <x v="12"/>
    <x v="29"/>
    <x v="19"/>
    <n v="318"/>
    <d v="2024-11-11T00:00:00"/>
    <s v="R-40/24-25"/>
    <n v="166572"/>
    <m/>
    <m/>
    <s v="Q3 2024"/>
    <x v="3"/>
    <x v="2"/>
  </r>
  <r>
    <x v="33"/>
    <x v="12"/>
    <x v="29"/>
    <x v="4"/>
    <n v="319"/>
    <d v="2024-12-01T00:00:00"/>
    <s v="XDBS/08"/>
    <n v="48265"/>
    <m/>
    <m/>
    <s v="Q3 2024"/>
    <x v="3"/>
    <x v="2"/>
  </r>
  <r>
    <x v="33"/>
    <x v="12"/>
    <x v="29"/>
    <x v="4"/>
    <n v="319"/>
    <d v="2024-12-05T00:00:00"/>
    <s v="D/ 24-25GST-258"/>
    <n v="53810"/>
    <m/>
    <m/>
    <s v="Q3 2024"/>
    <x v="3"/>
    <x v="2"/>
  </r>
  <r>
    <x v="33"/>
    <x v="12"/>
    <x v="29"/>
    <x v="9"/>
    <n v="319"/>
    <d v="2024-12-01T00:00:00"/>
    <s v="Vodafone-08"/>
    <n v="6490"/>
    <m/>
    <m/>
    <s v="Q3 2024"/>
    <x v="3"/>
    <x v="2"/>
  </r>
  <r>
    <x v="33"/>
    <x v="12"/>
    <x v="29"/>
    <x v="9"/>
    <n v="319"/>
    <d v="2024-12-01T00:00:00"/>
    <s v="MHI1411499995584"/>
    <n v="441.32"/>
    <m/>
    <m/>
    <s v="Q3 2024"/>
    <x v="3"/>
    <x v="2"/>
  </r>
  <r>
    <x v="33"/>
    <x v="12"/>
    <x v="29"/>
    <x v="9"/>
    <n v="319"/>
    <d v="2024-12-01T00:00:00"/>
    <s v="MHI1411499995591"/>
    <n v="441.32"/>
    <m/>
    <m/>
    <s v="Q3 2024"/>
    <x v="3"/>
    <x v="2"/>
  </r>
  <r>
    <x v="33"/>
    <x v="12"/>
    <x v="29"/>
    <x v="9"/>
    <n v="319"/>
    <d v="2024-12-01T00:00:00"/>
    <s v="MHI1411499995598"/>
    <n v="411.82"/>
    <m/>
    <m/>
    <s v="Q3 2024"/>
    <x v="3"/>
    <x v="2"/>
  </r>
  <r>
    <x v="33"/>
    <x v="12"/>
    <x v="29"/>
    <x v="9"/>
    <n v="319"/>
    <d v="2024-12-01T00:00:00"/>
    <s v="MHI1411499995608"/>
    <n v="653.72"/>
    <m/>
    <m/>
    <s v="Q3 2024"/>
    <x v="3"/>
    <x v="2"/>
  </r>
  <r>
    <x v="33"/>
    <x v="12"/>
    <x v="29"/>
    <x v="9"/>
    <n v="319"/>
    <d v="2024-12-01T00:00:00"/>
    <s v="MHI1411499995612"/>
    <n v="411.82"/>
    <m/>
    <m/>
    <s v="Q3 2024"/>
    <x v="3"/>
    <x v="2"/>
  </r>
  <r>
    <x v="33"/>
    <x v="12"/>
    <x v="29"/>
    <x v="9"/>
    <n v="319"/>
    <d v="2024-12-01T00:00:00"/>
    <s v="MHI1411499995620"/>
    <n v="411.82"/>
    <m/>
    <m/>
    <s v="Q3 2024"/>
    <x v="3"/>
    <x v="2"/>
  </r>
  <r>
    <x v="33"/>
    <x v="12"/>
    <x v="29"/>
    <x v="9"/>
    <n v="319"/>
    <d v="2024-12-01T00:00:00"/>
    <s v="MHI1411499995624"/>
    <n v="411.82"/>
    <m/>
    <m/>
    <s v="Q3 2024"/>
    <x v="3"/>
    <x v="2"/>
  </r>
  <r>
    <x v="33"/>
    <x v="12"/>
    <x v="29"/>
    <x v="9"/>
    <n v="319"/>
    <d v="2024-12-01T00:00:00"/>
    <s v="MHI1411499995630"/>
    <n v="411.82"/>
    <m/>
    <m/>
    <s v="Q3 2024"/>
    <x v="3"/>
    <x v="2"/>
  </r>
  <r>
    <x v="33"/>
    <x v="12"/>
    <x v="29"/>
    <x v="9"/>
    <n v="319"/>
    <d v="2024-12-01T00:00:00"/>
    <s v="MHI1411499995637"/>
    <n v="646.64"/>
    <m/>
    <m/>
    <s v="Q3 2024"/>
    <x v="3"/>
    <x v="2"/>
  </r>
  <r>
    <x v="33"/>
    <x v="12"/>
    <x v="29"/>
    <x v="9"/>
    <n v="319"/>
    <d v="2024-12-01T00:00:00"/>
    <s v="MHI1411499995642"/>
    <n v="470.82"/>
    <m/>
    <m/>
    <s v="Q3 2024"/>
    <x v="3"/>
    <x v="2"/>
  </r>
  <r>
    <x v="33"/>
    <x v="17"/>
    <x v="8"/>
    <x v="10"/>
    <n v="1100"/>
    <d v="2024-12-01T00:00:00"/>
    <s v="GSF/24-25/232"/>
    <n v="60352.480000000003"/>
    <m/>
    <m/>
    <s v="Q3 2024"/>
    <x v="3"/>
    <x v="2"/>
  </r>
  <r>
    <x v="33"/>
    <x v="17"/>
    <x v="29"/>
    <x v="0"/>
    <n v="0"/>
    <d v="2024-11-30T00:00:00"/>
    <s v="KRL/24-25/179"/>
    <n v="95"/>
    <m/>
    <m/>
    <s v="Q3 2024"/>
    <x v="3"/>
    <x v="2"/>
  </r>
  <r>
    <x v="33"/>
    <x v="17"/>
    <x v="1"/>
    <x v="2"/>
    <n v="1100"/>
    <d v="2024-12-02T00:00:00"/>
    <s v="MS/0556/24-25"/>
    <n v="7590"/>
    <m/>
    <m/>
    <s v="Q3 2024"/>
    <x v="3"/>
    <x v="2"/>
  </r>
  <r>
    <x v="33"/>
    <x v="17"/>
    <x v="9"/>
    <x v="11"/>
    <n v="1100"/>
    <d v="2024-12-01T00:00:00"/>
    <s v="MFMS-0719-24-25"/>
    <n v="80222.83"/>
    <m/>
    <m/>
    <s v="Q3 2024"/>
    <x v="3"/>
    <x v="2"/>
  </r>
  <r>
    <x v="33"/>
    <x v="17"/>
    <x v="29"/>
    <x v="12"/>
    <n v="1101"/>
    <d v="2024-12-04T00:00:00"/>
    <s v="000002679329088'"/>
    <n v="183820"/>
    <m/>
    <m/>
    <s v="Q3 2024"/>
    <x v="3"/>
    <x v="2"/>
  </r>
  <r>
    <x v="33"/>
    <x v="17"/>
    <x v="29"/>
    <x v="12"/>
    <n v="1102"/>
    <d v="2024-12-04T00:00:00"/>
    <s v="000002679329082'"/>
    <n v="15990"/>
    <m/>
    <m/>
    <s v="Q3 2024"/>
    <x v="3"/>
    <x v="2"/>
  </r>
  <r>
    <x v="33"/>
    <x v="17"/>
    <x v="21"/>
    <x v="15"/>
    <n v="1100"/>
    <d v="2024-11-04T00:00:00"/>
    <n v="4250029330"/>
    <n v="10815"/>
    <m/>
    <m/>
    <s v="Q3 2024"/>
    <x v="3"/>
    <x v="2"/>
  </r>
  <r>
    <x v="33"/>
    <x v="17"/>
    <x v="2"/>
    <x v="3"/>
    <n v="1100"/>
    <d v="2024-11-30T00:00:00"/>
    <s v="XKTPL-09"/>
    <n v="2475"/>
    <m/>
    <m/>
    <s v="Q3 2024"/>
    <x v="3"/>
    <x v="2"/>
  </r>
  <r>
    <x v="33"/>
    <x v="17"/>
    <x v="29"/>
    <x v="29"/>
    <n v="1100"/>
    <d v="2024-12-01T00:00:00"/>
    <s v="2024-25/434"/>
    <n v="16740"/>
    <m/>
    <m/>
    <s v="Q3 2024"/>
    <x v="3"/>
    <x v="2"/>
  </r>
  <r>
    <x v="33"/>
    <x v="17"/>
    <x v="29"/>
    <x v="4"/>
    <n v="1100"/>
    <d v="2024-12-01T00:00:00"/>
    <s v="XKT/09"/>
    <n v="27775"/>
    <m/>
    <m/>
    <s v="Q3 2024"/>
    <x v="3"/>
    <x v="2"/>
  </r>
  <r>
    <x v="33"/>
    <x v="17"/>
    <x v="4"/>
    <x v="5"/>
    <n v="1100"/>
    <d v="2024-12-04T00:00:00"/>
    <s v="STT/24-25/1118"/>
    <n v="10978.8"/>
    <m/>
    <m/>
    <s v="Q3 2024"/>
    <x v="3"/>
    <x v="2"/>
  </r>
  <r>
    <x v="33"/>
    <x v="17"/>
    <x v="4"/>
    <x v="20"/>
    <n v="1100"/>
    <d v="2024-12-04T00:00:00"/>
    <s v="STT/24-25/1119"/>
    <n v="2700"/>
    <m/>
    <m/>
    <s v="Q3 2024"/>
    <x v="3"/>
    <x v="2"/>
  </r>
  <r>
    <x v="33"/>
    <x v="17"/>
    <x v="29"/>
    <x v="7"/>
    <n v="1100"/>
    <d v="2024-11-30T00:00:00"/>
    <n v="1871"/>
    <n v="3045"/>
    <m/>
    <m/>
    <s v="Q3 2024"/>
    <x v="3"/>
    <x v="2"/>
  </r>
  <r>
    <x v="34"/>
    <x v="0"/>
    <x v="29"/>
    <x v="0"/>
    <n v="0"/>
    <d v="2024-12-31T00:00:00"/>
    <s v="KRL-24-25-202"/>
    <n v="5035"/>
    <n v="5035"/>
    <m/>
    <s v="Q3 2024"/>
    <x v="3"/>
    <x v="2"/>
  </r>
  <r>
    <x v="34"/>
    <x v="0"/>
    <x v="29"/>
    <x v="0"/>
    <n v="0"/>
    <d v="2024-12-31T00:00:00"/>
    <s v="KRL-24-25-210"/>
    <n v="422"/>
    <n v="422"/>
    <m/>
    <s v="Q3 2024"/>
    <x v="3"/>
    <x v="2"/>
  </r>
  <r>
    <x v="34"/>
    <x v="0"/>
    <x v="1"/>
    <x v="1"/>
    <n v="0"/>
    <d v="2025-01-01T00:00:00"/>
    <s v="MS-0609-24-25"/>
    <n v="1242"/>
    <n v="1242"/>
    <m/>
    <s v="Q3 2024"/>
    <x v="3"/>
    <x v="2"/>
  </r>
  <r>
    <x v="34"/>
    <x v="0"/>
    <x v="1"/>
    <x v="2"/>
    <n v="0"/>
    <d v="2025-01-01T00:00:00"/>
    <s v="MS-0610-24-25"/>
    <n v="19638"/>
    <n v="19638"/>
    <m/>
    <s v="Q3 2024"/>
    <x v="3"/>
    <x v="2"/>
  </r>
  <r>
    <x v="34"/>
    <x v="0"/>
    <x v="29"/>
    <x v="8"/>
    <n v="0"/>
    <d v="2025-01-05T00:00:00"/>
    <s v="000002714957160'"/>
    <n v="71830"/>
    <n v="71830"/>
    <m/>
    <s v="Q3 2024"/>
    <x v="3"/>
    <x v="2"/>
  </r>
  <r>
    <x v="34"/>
    <x v="0"/>
    <x v="2"/>
    <x v="3"/>
    <n v="0"/>
    <d v="2024-12-31T00:00:00"/>
    <s v="AF-09"/>
    <n v="550"/>
    <n v="550"/>
    <m/>
    <s v="Q3 2024"/>
    <x v="3"/>
    <x v="2"/>
  </r>
  <r>
    <x v="34"/>
    <x v="0"/>
    <x v="29"/>
    <x v="4"/>
    <n v="0"/>
    <d v="2025-01-01T00:00:00"/>
    <s v="AFC-09"/>
    <n v="2090"/>
    <n v="2090"/>
    <m/>
    <s v="Q3 2024"/>
    <x v="3"/>
    <x v="2"/>
  </r>
  <r>
    <x v="34"/>
    <x v="0"/>
    <x v="29"/>
    <x v="4"/>
    <n v="0"/>
    <d v="2025-01-08T00:00:00"/>
    <s v="D-24-25-GST-302"/>
    <n v="4370"/>
    <n v="4370"/>
    <m/>
    <s v="Q3 2024"/>
    <x v="3"/>
    <x v="2"/>
  </r>
  <r>
    <x v="34"/>
    <x v="0"/>
    <x v="4"/>
    <x v="20"/>
    <n v="0"/>
    <d v="2024-12-04T00:00:00"/>
    <s v="STT-24-25-1114"/>
    <n v="2700"/>
    <n v="2700"/>
    <m/>
    <s v="Q3 2024"/>
    <x v="3"/>
    <x v="2"/>
  </r>
  <r>
    <x v="34"/>
    <x v="0"/>
    <x v="29"/>
    <x v="7"/>
    <n v="0"/>
    <d v="2024-12-31T00:00:00"/>
    <n v="1886"/>
    <n v="1050"/>
    <n v="1050"/>
    <m/>
    <s v="Q3 2024"/>
    <x v="3"/>
    <x v="2"/>
  </r>
  <r>
    <x v="34"/>
    <x v="1"/>
    <x v="7"/>
    <x v="9"/>
    <n v="102"/>
    <d v="2025-01-09T00:00:00"/>
    <s v="BM2527I015672354"/>
    <n v="823.64"/>
    <n v="823.64"/>
    <m/>
    <s v="Q3 2024"/>
    <x v="3"/>
    <x v="2"/>
  </r>
  <r>
    <x v="34"/>
    <x v="1"/>
    <x v="29"/>
    <x v="19"/>
    <n v="102"/>
    <d v="2024-12-01T00:00:00"/>
    <n v="20241201001"/>
    <n v="216696.48"/>
    <n v="216696.48"/>
    <m/>
    <s v="Q3 2024"/>
    <x v="3"/>
    <x v="2"/>
  </r>
  <r>
    <x v="34"/>
    <x v="1"/>
    <x v="8"/>
    <x v="10"/>
    <n v="102"/>
    <d v="2025-01-01T00:00:00"/>
    <s v="GSF-24-25-269"/>
    <n v="38962"/>
    <n v="38962"/>
    <m/>
    <s v="Q3 2024"/>
    <x v="3"/>
    <x v="2"/>
  </r>
  <r>
    <x v="34"/>
    <x v="1"/>
    <x v="29"/>
    <x v="0"/>
    <n v="0"/>
    <d v="2024-12-31T00:00:00"/>
    <s v="KRL-24-25-203"/>
    <n v="8360"/>
    <n v="8360"/>
    <m/>
    <s v="Q3 2024"/>
    <x v="3"/>
    <x v="2"/>
  </r>
  <r>
    <x v="34"/>
    <x v="1"/>
    <x v="9"/>
    <x v="11"/>
    <n v="102"/>
    <d v="2025-01-01T00:00:00"/>
    <s v="MFMS-0721-24-25"/>
    <n v="62133.02"/>
    <n v="62133.02"/>
    <m/>
    <s v="Q3 2024"/>
    <x v="3"/>
    <x v="2"/>
  </r>
  <r>
    <x v="34"/>
    <x v="1"/>
    <x v="2"/>
    <x v="3"/>
    <n v="102"/>
    <d v="2024-12-31T00:00:00"/>
    <s v="Itech-05"/>
    <n v="130"/>
    <n v="130"/>
    <m/>
    <s v="Q3 2024"/>
    <x v="3"/>
    <x v="2"/>
  </r>
  <r>
    <x v="34"/>
    <x v="1"/>
    <x v="11"/>
    <x v="16"/>
    <n v="102"/>
    <d v="2024-12-02T00:00:00"/>
    <s v="WTCB/2024004053"/>
    <n v="28392"/>
    <n v="28392"/>
    <m/>
    <s v="Q3 2024"/>
    <x v="3"/>
    <x v="2"/>
  </r>
  <r>
    <x v="34"/>
    <x v="1"/>
    <x v="11"/>
    <x v="12"/>
    <n v="102"/>
    <d v="2025-01-08T00:00:00"/>
    <s v="WTCB/2024004873"/>
    <n v="46519.34"/>
    <n v="46519.34"/>
    <m/>
    <s v="Q3 2024"/>
    <x v="3"/>
    <x v="2"/>
  </r>
  <r>
    <x v="34"/>
    <x v="1"/>
    <x v="11"/>
    <x v="13"/>
    <n v="102"/>
    <d v="2025-01-09T00:00:00"/>
    <s v="WTCB/2024004723"/>
    <n v="2311.73"/>
    <n v="2311.73"/>
    <m/>
    <s v="Q3 2024"/>
    <x v="3"/>
    <x v="2"/>
  </r>
  <r>
    <x v="34"/>
    <x v="1"/>
    <x v="29"/>
    <x v="4"/>
    <n v="102"/>
    <d v="2025-01-01T00:00:00"/>
    <s v="IS-09"/>
    <n v="1515"/>
    <n v="1515"/>
    <m/>
    <s v="Q3 2024"/>
    <x v="3"/>
    <x v="2"/>
  </r>
  <r>
    <x v="34"/>
    <x v="1"/>
    <x v="29"/>
    <x v="4"/>
    <n v="102"/>
    <d v="2025-01-08T00:00:00"/>
    <s v="D-24-25GST-301"/>
    <n v="11835"/>
    <n v="11835"/>
    <m/>
    <s v="Q3 2024"/>
    <x v="3"/>
    <x v="2"/>
  </r>
  <r>
    <x v="34"/>
    <x v="1"/>
    <x v="29"/>
    <x v="7"/>
    <n v="102"/>
    <d v="2024-12-31T00:00:00"/>
    <n v="1884"/>
    <n v="805"/>
    <n v="805"/>
    <m/>
    <s v="Q3 2024"/>
    <x v="3"/>
    <x v="2"/>
  </r>
  <r>
    <x v="34"/>
    <x v="2"/>
    <x v="8"/>
    <x v="10"/>
    <n v="0"/>
    <d v="2025-01-01T00:00:00"/>
    <s v="GSF-24-25-261"/>
    <n v="38933"/>
    <n v="38933"/>
    <m/>
    <s v="Q3 2024"/>
    <x v="3"/>
    <x v="2"/>
  </r>
  <r>
    <x v="34"/>
    <x v="2"/>
    <x v="1"/>
    <x v="1"/>
    <n v="0"/>
    <d v="2025-01-01T00:00:00"/>
    <s v="MS-0614-24-25"/>
    <n v="4454"/>
    <n v="4454"/>
    <m/>
    <s v="Q3 2024"/>
    <x v="3"/>
    <x v="2"/>
  </r>
  <r>
    <x v="34"/>
    <x v="2"/>
    <x v="1"/>
    <x v="2"/>
    <n v="0"/>
    <d v="2025-01-01T00:00:00"/>
    <s v="MS-0613-24-25"/>
    <n v="11899.5"/>
    <n v="11899.5"/>
    <m/>
    <s v="Q3 2024"/>
    <x v="3"/>
    <x v="2"/>
  </r>
  <r>
    <x v="34"/>
    <x v="2"/>
    <x v="29"/>
    <x v="4"/>
    <n v="0"/>
    <d v="2025-01-08T00:00:00"/>
    <s v="D-24-25GST-291"/>
    <n v="1360"/>
    <n v="1360"/>
    <m/>
    <s v="Q3 2024"/>
    <x v="3"/>
    <x v="2"/>
  </r>
  <r>
    <x v="34"/>
    <x v="2"/>
    <x v="29"/>
    <x v="7"/>
    <n v="0"/>
    <d v="2024-12-31T00:00:00"/>
    <n v="1882"/>
    <n v="5915"/>
    <n v="5915"/>
    <m/>
    <s v="Q3 2024"/>
    <x v="3"/>
    <x v="2"/>
  </r>
  <r>
    <x v="34"/>
    <x v="3"/>
    <x v="8"/>
    <x v="10"/>
    <n v="0"/>
    <d v="2025-01-01T00:00:00"/>
    <s v="GSF-24-25-252"/>
    <n v="18613"/>
    <n v="18613"/>
    <m/>
    <s v="Q3 2024"/>
    <x v="3"/>
    <x v="2"/>
  </r>
  <r>
    <x v="34"/>
    <x v="3"/>
    <x v="29"/>
    <x v="0"/>
    <n v="0"/>
    <d v="2024-12-31T00:00:00"/>
    <s v="KRL-24-25-223"/>
    <n v="3403.75"/>
    <n v="3403.75"/>
    <m/>
    <s v="Q3 2024"/>
    <x v="3"/>
    <x v="2"/>
  </r>
  <r>
    <x v="34"/>
    <x v="3"/>
    <x v="29"/>
    <x v="0"/>
    <n v="0"/>
    <d v="2024-12-31T00:00:00"/>
    <s v="KRL-24-25-212"/>
    <n v="106"/>
    <n v="106"/>
    <m/>
    <s v="Q3 2024"/>
    <x v="3"/>
    <x v="2"/>
  </r>
  <r>
    <x v="34"/>
    <x v="3"/>
    <x v="1"/>
    <x v="2"/>
    <n v="0"/>
    <d v="2025-01-01T00:00:00"/>
    <s v="MS-0612-24-25"/>
    <n v="5296"/>
    <n v="5296"/>
    <m/>
    <s v="Q3 2024"/>
    <x v="3"/>
    <x v="2"/>
  </r>
  <r>
    <x v="34"/>
    <x v="3"/>
    <x v="29"/>
    <x v="11"/>
    <n v="0"/>
    <d v="2024-12-31T00:00:00"/>
    <s v="3112 2024-KINGS-HK"/>
    <n v="51446.54"/>
    <n v="51446.54"/>
    <m/>
    <s v="Q3 2024"/>
    <x v="3"/>
    <x v="2"/>
  </r>
  <r>
    <x v="34"/>
    <x v="3"/>
    <x v="29"/>
    <x v="4"/>
    <n v="0"/>
    <d v="2025-01-08T00:00:00"/>
    <s v="D-24-25GST-301"/>
    <n v="505"/>
    <n v="11835"/>
    <m/>
    <s v="Q3 2024"/>
    <x v="3"/>
    <x v="2"/>
  </r>
  <r>
    <x v="34"/>
    <x v="4"/>
    <x v="29"/>
    <x v="0"/>
    <n v="0"/>
    <d v="2024-12-31T00:00:00"/>
    <s v="KRL/24-25/211"/>
    <n v="844"/>
    <n v="844"/>
    <m/>
    <s v="Q3 2024"/>
    <x v="3"/>
    <x v="2"/>
  </r>
  <r>
    <x v="34"/>
    <x v="4"/>
    <x v="29"/>
    <x v="4"/>
    <n v="0"/>
    <d v="2025-01-08T00:00:00"/>
    <s v="D/24-25GST-300"/>
    <n v="13275"/>
    <n v="13275"/>
    <m/>
    <s v="Q3 2024"/>
    <x v="3"/>
    <x v="2"/>
  </r>
  <r>
    <x v="34"/>
    <x v="5"/>
    <x v="1"/>
    <x v="1"/>
    <n v="0"/>
    <d v="2025-01-01T00:00:00"/>
    <s v="MS-0624-24-25"/>
    <n v="1060"/>
    <n v="1060"/>
    <m/>
    <s v="Q3 2024"/>
    <x v="3"/>
    <x v="2"/>
  </r>
  <r>
    <x v="34"/>
    <x v="5"/>
    <x v="2"/>
    <x v="3"/>
    <n v="0"/>
    <d v="2024-12-31T00:00:00"/>
    <s v="KFTPL-05"/>
    <n v="550"/>
    <n v="550"/>
    <m/>
    <s v="Q3 2024"/>
    <x v="3"/>
    <x v="2"/>
  </r>
  <r>
    <x v="34"/>
    <x v="5"/>
    <x v="29"/>
    <x v="4"/>
    <n v="0"/>
    <d v="2025-01-01T00:00:00"/>
    <s v="KF-08"/>
    <n v="360"/>
    <n v="360"/>
    <m/>
    <s v="Q3 2024"/>
    <x v="3"/>
    <x v="2"/>
  </r>
  <r>
    <x v="34"/>
    <x v="5"/>
    <x v="29"/>
    <x v="4"/>
    <n v="0"/>
    <d v="2025-01-08T00:00:00"/>
    <s v="D-24-25GST-294"/>
    <n v="3185"/>
    <n v="3185"/>
    <m/>
    <s v="Q3 2024"/>
    <x v="3"/>
    <x v="2"/>
  </r>
  <r>
    <x v="34"/>
    <x v="6"/>
    <x v="29"/>
    <x v="14"/>
    <n v="2"/>
    <d v="2024-12-09T00:00:00"/>
    <n v="326"/>
    <n v="92200"/>
    <n v="2885"/>
    <m/>
    <s v="Q3 2024"/>
    <x v="3"/>
    <x v="2"/>
  </r>
  <r>
    <x v="34"/>
    <x v="6"/>
    <x v="8"/>
    <x v="10"/>
    <n v="2"/>
    <d v="2025-01-01T00:00:00"/>
    <s v="GSF-24-25-265"/>
    <n v="59589"/>
    <n v="59589"/>
    <m/>
    <s v="Q3 2024"/>
    <x v="3"/>
    <x v="2"/>
  </r>
  <r>
    <x v="34"/>
    <x v="6"/>
    <x v="29"/>
    <x v="1"/>
    <n v="2"/>
    <d v="2024-12-17T00:00:00"/>
    <s v="IS/24-25/294"/>
    <n v="1900"/>
    <n v="1900"/>
    <m/>
    <s v="Q3 2024"/>
    <x v="3"/>
    <x v="2"/>
  </r>
  <r>
    <x v="34"/>
    <x v="6"/>
    <x v="29"/>
    <x v="0"/>
    <n v="0"/>
    <d v="2024-12-31T00:00:00"/>
    <s v="KRL-24-25-204"/>
    <n v="2755"/>
    <n v="2755"/>
    <m/>
    <s v="Q3 2024"/>
    <x v="3"/>
    <x v="2"/>
  </r>
  <r>
    <x v="34"/>
    <x v="6"/>
    <x v="29"/>
    <x v="0"/>
    <n v="0"/>
    <d v="2024-12-31T00:00:00"/>
    <s v="KRL-24-25-216"/>
    <n v="4748"/>
    <n v="4748"/>
    <m/>
    <s v="Q3 2024"/>
    <x v="3"/>
    <x v="2"/>
  </r>
  <r>
    <x v="34"/>
    <x v="6"/>
    <x v="1"/>
    <x v="2"/>
    <n v="2"/>
    <d v="2025-01-01T00:00:00"/>
    <s v="MS-0618-24-25"/>
    <n v="46885"/>
    <n v="46885"/>
    <m/>
    <s v="Q3 2024"/>
    <x v="3"/>
    <x v="2"/>
  </r>
  <r>
    <x v="34"/>
    <x v="6"/>
    <x v="1"/>
    <x v="1"/>
    <n v="2"/>
    <d v="2025-01-01T00:00:00"/>
    <s v="MS-0622-24-25"/>
    <n v="8046"/>
    <n v="8046"/>
    <m/>
    <s v="Q3 2024"/>
    <x v="3"/>
    <x v="2"/>
  </r>
  <r>
    <x v="34"/>
    <x v="6"/>
    <x v="9"/>
    <x v="11"/>
    <n v="2"/>
    <d v="2025-12-01T00:00:00"/>
    <s v="MFMS-0725-24-25"/>
    <n v="188284.75"/>
    <n v="188284.75"/>
    <m/>
    <s v="Q3 2024"/>
    <x v="3"/>
    <x v="2"/>
  </r>
  <r>
    <x v="34"/>
    <x v="6"/>
    <x v="29"/>
    <x v="29"/>
    <n v="2"/>
    <d v="2024-12-31T00:00:00"/>
    <s v="KST-Rental-24-25-09"/>
    <n v="10000"/>
    <n v="10000"/>
    <m/>
    <s v="Q3 2024"/>
    <x v="3"/>
    <x v="2"/>
  </r>
  <r>
    <x v="34"/>
    <x v="6"/>
    <x v="29"/>
    <x v="12"/>
    <n v="2"/>
    <d v="2025-01-09T00:00:00"/>
    <s v="202412751939357'"/>
    <n v="440790"/>
    <n v="440790"/>
    <m/>
    <s v="Q3 2024"/>
    <x v="3"/>
    <x v="2"/>
  </r>
  <r>
    <x v="34"/>
    <x v="6"/>
    <x v="29"/>
    <x v="10"/>
    <n v="2"/>
    <d v="2025-01-01T00:00:00"/>
    <s v="OOPL-2024-25-851"/>
    <n v="179551.76"/>
    <n v="179551.76"/>
    <m/>
    <s v="Q3 2024"/>
    <x v="3"/>
    <x v="2"/>
  </r>
  <r>
    <x v="34"/>
    <x v="6"/>
    <x v="2"/>
    <x v="3"/>
    <n v="2"/>
    <d v="2024-12-31T00:00:00"/>
    <s v="KOS-009"/>
    <n v="2545"/>
    <n v="2545"/>
    <m/>
    <s v="Q3 2024"/>
    <x v="3"/>
    <x v="2"/>
  </r>
  <r>
    <x v="34"/>
    <x v="6"/>
    <x v="23"/>
    <x v="12"/>
    <n v="2"/>
    <d v="2025-01-12T00:00:00"/>
    <s v="EC/24-25/286"/>
    <n v="735736.47"/>
    <n v="735736.47"/>
    <m/>
    <s v="Q3 2024"/>
    <x v="3"/>
    <x v="2"/>
  </r>
  <r>
    <x v="34"/>
    <x v="6"/>
    <x v="23"/>
    <x v="7"/>
    <n v="2"/>
    <d v="2025-01-12T00:00:00"/>
    <s v="WR-24-25-234"/>
    <n v="33968.699999999997"/>
    <n v="33968.699999999997"/>
    <m/>
    <s v="Q3 2024"/>
    <x v="3"/>
    <x v="2"/>
  </r>
  <r>
    <x v="34"/>
    <x v="6"/>
    <x v="23"/>
    <x v="16"/>
    <n v="2"/>
    <d v="2024-12-03T00:00:00"/>
    <s v="CAM-24-25-2291"/>
    <n v="204002.34"/>
    <n v="204002.34"/>
    <m/>
    <s v="Q3 2024"/>
    <x v="3"/>
    <x v="2"/>
  </r>
  <r>
    <x v="34"/>
    <x v="6"/>
    <x v="29"/>
    <x v="4"/>
    <n v="2"/>
    <d v="2025-01-01T00:00:00"/>
    <s v="KOS-09"/>
    <n v="5225"/>
    <n v="5225"/>
    <m/>
    <s v="Q3 2024"/>
    <x v="3"/>
    <x v="2"/>
  </r>
  <r>
    <x v="34"/>
    <x v="6"/>
    <x v="29"/>
    <x v="4"/>
    <n v="2"/>
    <d v="2025-01-08T00:00:00"/>
    <s v="D-24-25GST-299"/>
    <n v="8895"/>
    <n v="8895"/>
    <m/>
    <s v="Q3 2024"/>
    <x v="3"/>
    <x v="2"/>
  </r>
  <r>
    <x v="34"/>
    <x v="6"/>
    <x v="27"/>
    <x v="29"/>
    <n v="2"/>
    <d v="2024-11-01T00:00:00"/>
    <s v="24-25/018"/>
    <n v="15000"/>
    <n v="15000"/>
    <m/>
    <s v="Q3 2024"/>
    <x v="3"/>
    <x v="2"/>
  </r>
  <r>
    <x v="34"/>
    <x v="6"/>
    <x v="29"/>
    <x v="7"/>
    <n v="2"/>
    <d v="2024-12-31T00:00:00"/>
    <n v="1889"/>
    <n v="16555"/>
    <n v="16555"/>
    <m/>
    <s v="Q3 2024"/>
    <x v="3"/>
    <x v="2"/>
  </r>
  <r>
    <x v="34"/>
    <x v="7"/>
    <x v="29"/>
    <x v="0"/>
    <n v="0"/>
    <d v="2024-12-31T00:00:00"/>
    <s v="KRL-24-25-214"/>
    <n v="5592"/>
    <n v="5592"/>
    <m/>
    <s v="Q3 2024"/>
    <x v="3"/>
    <x v="2"/>
  </r>
  <r>
    <x v="34"/>
    <x v="7"/>
    <x v="1"/>
    <x v="1"/>
    <n v="0"/>
    <d v="2025-01-01T00:00:00"/>
    <s v="MS-0617-24-25"/>
    <n v="1349"/>
    <n v="1349"/>
    <m/>
    <s v="Q3 2024"/>
    <x v="3"/>
    <x v="2"/>
  </r>
  <r>
    <x v="34"/>
    <x v="7"/>
    <x v="2"/>
    <x v="3"/>
    <n v="0"/>
    <d v="2024-12-31T00:00:00"/>
    <s v="KRPL-01"/>
    <n v="1090"/>
    <n v="1090"/>
    <m/>
    <s v="Q3 2024"/>
    <x v="3"/>
    <x v="2"/>
  </r>
  <r>
    <x v="34"/>
    <x v="7"/>
    <x v="29"/>
    <x v="4"/>
    <n v="0"/>
    <d v="2025-01-01T00:00:00"/>
    <s v="KR-09"/>
    <n v="2575"/>
    <n v="2575"/>
    <m/>
    <s v="Q3 2024"/>
    <x v="3"/>
    <x v="2"/>
  </r>
  <r>
    <x v="34"/>
    <x v="7"/>
    <x v="29"/>
    <x v="4"/>
    <n v="0"/>
    <d v="2025-01-08T00:00:00"/>
    <s v="D-24-25GST-298"/>
    <n v="28160"/>
    <n v="28160"/>
    <m/>
    <s v="Q3 2024"/>
    <x v="3"/>
    <x v="2"/>
  </r>
  <r>
    <x v="34"/>
    <x v="8"/>
    <x v="8"/>
    <x v="10"/>
    <n v="0"/>
    <d v="2025-01-01T00:00:00"/>
    <s v="GSF-24-25-262"/>
    <n v="47365"/>
    <n v="47365"/>
    <m/>
    <s v="Q3 2024"/>
    <x v="3"/>
    <x v="2"/>
  </r>
  <r>
    <x v="34"/>
    <x v="8"/>
    <x v="29"/>
    <x v="29"/>
    <n v="0"/>
    <d v="2024-12-15T00:00:00"/>
    <s v="Office Cab Innova-38"/>
    <n v="7000"/>
    <n v="7000"/>
    <m/>
    <s v="Q3 2024"/>
    <x v="3"/>
    <x v="2"/>
  </r>
  <r>
    <x v="34"/>
    <x v="8"/>
    <x v="29"/>
    <x v="4"/>
    <n v="0"/>
    <d v="2025-01-01T00:00:00"/>
    <s v="KRLLP-09"/>
    <n v="4745"/>
    <n v="4745"/>
    <m/>
    <s v="Q3 2024"/>
    <x v="3"/>
    <x v="2"/>
  </r>
  <r>
    <x v="34"/>
    <x v="8"/>
    <x v="29"/>
    <x v="4"/>
    <n v="0"/>
    <d v="2025-01-08T00:00:00"/>
    <s v="D-24-25-GST-297"/>
    <n v="7780"/>
    <n v="7780"/>
    <m/>
    <s v="Q3 2024"/>
    <x v="3"/>
    <x v="2"/>
  </r>
  <r>
    <x v="34"/>
    <x v="18"/>
    <x v="7"/>
    <x v="9"/>
    <n v="0"/>
    <d v="2025-01-06T00:00:00"/>
    <s v="BM2527I015600891"/>
    <n v="1832.4"/>
    <n v="1832.4"/>
    <m/>
    <s v="Q3 2024"/>
    <x v="3"/>
    <x v="2"/>
  </r>
  <r>
    <x v="34"/>
    <x v="18"/>
    <x v="1"/>
    <x v="1"/>
    <n v="0"/>
    <d v="2025-01-01T00:00:00"/>
    <s v="MS-0623-24-25"/>
    <n v="930"/>
    <n v="930"/>
    <m/>
    <s v="Q3 2024"/>
    <x v="3"/>
    <x v="2"/>
  </r>
  <r>
    <x v="34"/>
    <x v="18"/>
    <x v="29"/>
    <x v="29"/>
    <n v="0"/>
    <d v="2004-12-17T00:00:00"/>
    <s v="Office Cab Innova-39"/>
    <n v="4800"/>
    <n v="4800"/>
    <m/>
    <s v="Q3 2024"/>
    <x v="3"/>
    <x v="2"/>
  </r>
  <r>
    <x v="34"/>
    <x v="18"/>
    <x v="29"/>
    <x v="29"/>
    <n v="0"/>
    <d v="2024-12-02T00:00:00"/>
    <s v="002425-000652"/>
    <n v="45424"/>
    <n v="45424"/>
    <m/>
    <s v="Q3 2024"/>
    <x v="3"/>
    <x v="2"/>
  </r>
  <r>
    <x v="34"/>
    <x v="18"/>
    <x v="2"/>
    <x v="3"/>
    <n v="0"/>
    <d v="2024-12-31T00:00:00"/>
    <s v="KCAPL-07"/>
    <n v="3706"/>
    <n v="3706"/>
    <m/>
    <s v="Q3 2024"/>
    <x v="3"/>
    <x v="2"/>
  </r>
  <r>
    <x v="34"/>
    <x v="18"/>
    <x v="29"/>
    <x v="4"/>
    <n v="0"/>
    <d v="2025-01-08T00:00:00"/>
    <s v="D-24-25GST-296"/>
    <n v="5665"/>
    <n v="5665"/>
    <m/>
    <s v="Q3 2024"/>
    <x v="3"/>
    <x v="2"/>
  </r>
  <r>
    <x v="34"/>
    <x v="19"/>
    <x v="29"/>
    <x v="12"/>
    <n v="401"/>
    <d v="2025-01-11T00:00:00"/>
    <s v="000002722578439'"/>
    <n v="142160"/>
    <n v="142160"/>
    <m/>
    <s v="Q3 2024"/>
    <x v="3"/>
    <x v="2"/>
  </r>
  <r>
    <x v="34"/>
    <x v="19"/>
    <x v="29"/>
    <x v="12"/>
    <n v="402"/>
    <d v="2025-01-05T00:00:00"/>
    <s v="000002714884741'"/>
    <n v="99790"/>
    <n v="99790"/>
    <m/>
    <s v="Q3 2024"/>
    <x v="3"/>
    <x v="2"/>
  </r>
  <r>
    <x v="34"/>
    <x v="19"/>
    <x v="29"/>
    <x v="12"/>
    <n v="501"/>
    <d v="2025-01-11T00:00:00"/>
    <s v="000002722578438'"/>
    <n v="143650"/>
    <n v="143650"/>
    <m/>
    <s v="Q3 2024"/>
    <x v="3"/>
    <x v="2"/>
  </r>
  <r>
    <x v="34"/>
    <x v="19"/>
    <x v="29"/>
    <x v="12"/>
    <n v="502"/>
    <d v="2025-01-05T00:00:00"/>
    <s v="000002714884743'"/>
    <n v="99120"/>
    <n v="99120"/>
    <m/>
    <s v="Q3 2024"/>
    <x v="3"/>
    <x v="2"/>
  </r>
  <r>
    <x v="34"/>
    <x v="19"/>
    <x v="29"/>
    <x v="12"/>
    <n v="1201"/>
    <d v="2025-01-05T00:00:00"/>
    <s v="000002714884745'"/>
    <n v="111150"/>
    <n v="111150"/>
    <m/>
    <s v="Q3 2024"/>
    <x v="3"/>
    <x v="2"/>
  </r>
  <r>
    <x v="34"/>
    <x v="19"/>
    <x v="29"/>
    <x v="12"/>
    <n v="1202"/>
    <d v="2025-01-05T00:00:00"/>
    <s v="000002714884739'"/>
    <n v="99790"/>
    <n v="99790"/>
    <m/>
    <s v="Q3 2024"/>
    <x v="3"/>
    <x v="2"/>
  </r>
  <r>
    <x v="34"/>
    <x v="19"/>
    <x v="29"/>
    <x v="12"/>
    <n v="1301"/>
    <d v="2025-01-11T00:00:00"/>
    <s v="000002722578441'"/>
    <n v="168740"/>
    <n v="168740"/>
    <m/>
    <s v="Q3 2024"/>
    <x v="3"/>
    <x v="2"/>
  </r>
  <r>
    <x v="34"/>
    <x v="14"/>
    <x v="8"/>
    <x v="10"/>
    <n v="0"/>
    <d v="2025-01-01T00:00:00"/>
    <s v="GSF-24-25-260"/>
    <n v="47365"/>
    <n v="47365"/>
    <m/>
    <s v="Q3 2024"/>
    <x v="3"/>
    <x v="2"/>
  </r>
  <r>
    <x v="34"/>
    <x v="14"/>
    <x v="29"/>
    <x v="0"/>
    <n v="0"/>
    <d v="2024-12-31T00:00:00"/>
    <s v="KRL-24-25-213"/>
    <n v="317"/>
    <n v="317"/>
    <m/>
    <s v="Q3 2024"/>
    <x v="3"/>
    <x v="2"/>
  </r>
  <r>
    <x v="34"/>
    <x v="14"/>
    <x v="29"/>
    <x v="0"/>
    <n v="0"/>
    <d v="2024-12-31T00:00:00"/>
    <s v="KRL-24-25-215"/>
    <n v="1899"/>
    <n v="1899"/>
    <m/>
    <s v="Q3 2024"/>
    <x v="3"/>
    <x v="2"/>
  </r>
  <r>
    <x v="34"/>
    <x v="14"/>
    <x v="29"/>
    <x v="0"/>
    <n v="0"/>
    <d v="2024-12-31T00:00:00"/>
    <s v="KRL-24-25-205"/>
    <n v="570"/>
    <n v="570"/>
    <m/>
    <s v="Q3 2024"/>
    <x v="3"/>
    <x v="2"/>
  </r>
  <r>
    <x v="34"/>
    <x v="14"/>
    <x v="1"/>
    <x v="2"/>
    <n v="0"/>
    <d v="2025-01-01T00:00:00"/>
    <s v="MS-0611-24-25"/>
    <n v="1796"/>
    <n v="1796"/>
    <m/>
    <s v="Q3 2024"/>
    <x v="3"/>
    <x v="2"/>
  </r>
  <r>
    <x v="34"/>
    <x v="14"/>
    <x v="29"/>
    <x v="12"/>
    <n v="0"/>
    <d v="2024-12-20T00:00:00"/>
    <s v="000002698289886'"/>
    <n v="6670"/>
    <n v="6670"/>
    <m/>
    <s v="Q3 2024"/>
    <x v="3"/>
    <x v="2"/>
  </r>
  <r>
    <x v="34"/>
    <x v="14"/>
    <x v="2"/>
    <x v="3"/>
    <n v="0"/>
    <d v="2024-12-31T00:00:00"/>
    <s v="KCOBPL-09"/>
    <n v="1741"/>
    <n v="1741"/>
    <m/>
    <s v="Q3 2024"/>
    <x v="3"/>
    <x v="2"/>
  </r>
  <r>
    <x v="34"/>
    <x v="14"/>
    <x v="29"/>
    <x v="4"/>
    <n v="0"/>
    <d v="2025-11-08T00:00:00"/>
    <s v="D-24-25GST-295"/>
    <n v="5955"/>
    <n v="5955"/>
    <m/>
    <s v="Q3 2024"/>
    <x v="3"/>
    <x v="2"/>
  </r>
  <r>
    <x v="34"/>
    <x v="14"/>
    <x v="29"/>
    <x v="4"/>
    <n v="0"/>
    <d v="2024-12-31T00:00:00"/>
    <n v="1890"/>
    <n v="175"/>
    <n v="175"/>
    <m/>
    <s v="Q3 2024"/>
    <x v="3"/>
    <x v="2"/>
  </r>
  <r>
    <x v="34"/>
    <x v="13"/>
    <x v="29"/>
    <x v="0"/>
    <n v="0"/>
    <d v="2024-12-31T00:00:00"/>
    <s v="KRL-24-25-217"/>
    <n v="317"/>
    <n v="317"/>
    <m/>
    <s v="Q3 2024"/>
    <x v="3"/>
    <x v="2"/>
  </r>
  <r>
    <x v="34"/>
    <x v="13"/>
    <x v="2"/>
    <x v="3"/>
    <n v="0"/>
    <d v="2024-12-31T00:00:00"/>
    <s v="NLHPL-06"/>
    <n v="700"/>
    <n v="700"/>
    <m/>
    <s v="Q3 2024"/>
    <x v="3"/>
    <x v="2"/>
  </r>
  <r>
    <x v="34"/>
    <x v="13"/>
    <x v="29"/>
    <x v="4"/>
    <n v="0"/>
    <d v="2025-01-08T00:00:00"/>
    <s v="D-24-25GST-289"/>
    <n v="1295"/>
    <n v="1295"/>
    <m/>
    <s v="Q3 2024"/>
    <x v="3"/>
    <x v="2"/>
  </r>
  <r>
    <x v="34"/>
    <x v="9"/>
    <x v="7"/>
    <x v="9"/>
    <n v="613"/>
    <d v="2024-12-27T00:00:00"/>
    <s v="BM2527I015362037"/>
    <n v="1329.09"/>
    <n v="1329.09"/>
    <m/>
    <s v="Q3 2024"/>
    <x v="3"/>
    <x v="2"/>
  </r>
  <r>
    <x v="34"/>
    <x v="9"/>
    <x v="29"/>
    <x v="19"/>
    <n v="613"/>
    <d v="2024-12-01T00:00:00"/>
    <s v="12-24-25-930"/>
    <n v="68825"/>
    <n v="68825"/>
    <m/>
    <s v="Q3 2024"/>
    <x v="3"/>
    <x v="2"/>
  </r>
  <r>
    <x v="34"/>
    <x v="9"/>
    <x v="8"/>
    <x v="10"/>
    <n v="613"/>
    <d v="2025-01-01T00:00:00"/>
    <s v="GSF-24-25-268"/>
    <n v="39726"/>
    <n v="39726"/>
    <m/>
    <s v="Q3 2024"/>
    <x v="3"/>
    <x v="2"/>
  </r>
  <r>
    <x v="34"/>
    <x v="9"/>
    <x v="29"/>
    <x v="0"/>
    <n v="613"/>
    <d v="2024-12-31T00:00:00"/>
    <s v="KRL-24-25-206"/>
    <n v="21660"/>
    <n v="21660"/>
    <m/>
    <s v="Q3 2024"/>
    <x v="3"/>
    <x v="2"/>
  </r>
  <r>
    <x v="34"/>
    <x v="9"/>
    <x v="29"/>
    <x v="0"/>
    <n v="0"/>
    <d v="2024-12-31T00:00:00"/>
    <s v="KRL-24-25-218"/>
    <n v="106"/>
    <n v="106"/>
    <m/>
    <s v="Q3 2024"/>
    <x v="3"/>
    <x v="2"/>
  </r>
  <r>
    <x v="34"/>
    <x v="9"/>
    <x v="1"/>
    <x v="1"/>
    <n v="613"/>
    <d v="2025-01-01T00:00:00"/>
    <s v="MS-0616-24-25"/>
    <n v="660"/>
    <n v="660"/>
    <m/>
    <s v="Q3 2024"/>
    <x v="3"/>
    <x v="2"/>
  </r>
  <r>
    <x v="34"/>
    <x v="9"/>
    <x v="1"/>
    <x v="2"/>
    <n v="613"/>
    <d v="2025-01-01T00:00:00"/>
    <s v="MS-0635-24-25"/>
    <n v="16500"/>
    <n v="16500"/>
    <m/>
    <s v="Q3 2024"/>
    <x v="3"/>
    <x v="2"/>
  </r>
  <r>
    <x v="34"/>
    <x v="9"/>
    <x v="9"/>
    <x v="11"/>
    <n v="613"/>
    <d v="2025-01-01T00:00:00"/>
    <s v="MFMS-0720-24-25"/>
    <n v="55158.54"/>
    <n v="55158.54"/>
    <m/>
    <s v="Q3 2024"/>
    <x v="3"/>
    <x v="2"/>
  </r>
  <r>
    <x v="34"/>
    <x v="9"/>
    <x v="21"/>
    <x v="15"/>
    <n v="613"/>
    <d v="2024-12-18T00:00:00"/>
    <n v="4250029368"/>
    <n v="11322.5"/>
    <m/>
    <m/>
    <s v="Q3 2024"/>
    <x v="3"/>
    <x v="2"/>
  </r>
  <r>
    <x v="34"/>
    <x v="9"/>
    <x v="29"/>
    <x v="29"/>
    <n v="613"/>
    <d v="2024-12-04T00:00:00"/>
    <s v="Office Cab Innova-36"/>
    <n v="4300"/>
    <n v="4300"/>
    <m/>
    <s v="Q3 2024"/>
    <x v="3"/>
    <x v="2"/>
  </r>
  <r>
    <x v="34"/>
    <x v="9"/>
    <x v="29"/>
    <x v="10"/>
    <n v="613"/>
    <d v="2025-01-01T00:00:00"/>
    <s v="OOPL-2024-25-848"/>
    <n v="82261.600000000006"/>
    <n v="82261.600000000006"/>
    <m/>
    <s v="Q3 2024"/>
    <x v="3"/>
    <x v="2"/>
  </r>
  <r>
    <x v="34"/>
    <x v="9"/>
    <x v="2"/>
    <x v="3"/>
    <n v="613"/>
    <d v="2024-12-31T00:00:00"/>
    <s v="ODMDigital-10"/>
    <n v="1492"/>
    <n v="1492"/>
    <m/>
    <s v="Q3 2024"/>
    <x v="3"/>
    <x v="2"/>
  </r>
  <r>
    <x v="34"/>
    <x v="9"/>
    <x v="11"/>
    <x v="16"/>
    <n v="614"/>
    <d v="2024-12-02T00:00:00"/>
    <s v="WTCB/2024004164"/>
    <n v="25753"/>
    <n v="25753"/>
    <m/>
    <s v="Q3 2024"/>
    <x v="3"/>
    <x v="2"/>
  </r>
  <r>
    <x v="34"/>
    <x v="9"/>
    <x v="11"/>
    <x v="16"/>
    <n v="613"/>
    <d v="2024-12-02T00:00:00"/>
    <s v="WTCB/2024004163"/>
    <n v="25779"/>
    <n v="25779"/>
    <m/>
    <s v="Q3 2024"/>
    <x v="3"/>
    <x v="2"/>
  </r>
  <r>
    <x v="34"/>
    <x v="9"/>
    <x v="11"/>
    <x v="12"/>
    <n v="613"/>
    <d v="2025-01-08T00:00:00"/>
    <s v="WTCB/2024004971"/>
    <n v="44230"/>
    <n v="44230"/>
    <m/>
    <s v="Q3 2024"/>
    <x v="3"/>
    <x v="2"/>
  </r>
  <r>
    <x v="34"/>
    <x v="9"/>
    <x v="11"/>
    <x v="12"/>
    <n v="614"/>
    <d v="2025-01-08T00:00:00"/>
    <s v="WTCB/2024004972"/>
    <n v="54918"/>
    <n v="54918"/>
    <m/>
    <s v="Q3 2024"/>
    <x v="3"/>
    <x v="2"/>
  </r>
  <r>
    <x v="34"/>
    <x v="9"/>
    <x v="11"/>
    <x v="13"/>
    <n v="613"/>
    <d v="2025-01-09T00:00:00"/>
    <s v="WTCB/2024004820"/>
    <n v="2788.44"/>
    <n v="2788.44"/>
    <m/>
    <s v="Q3 2024"/>
    <x v="3"/>
    <x v="2"/>
  </r>
  <r>
    <x v="34"/>
    <x v="9"/>
    <x v="11"/>
    <x v="13"/>
    <n v="614"/>
    <d v="2025-01-09T00:00:00"/>
    <s v="WTCB/2024004821"/>
    <n v="2444.2399999999998"/>
    <n v="2444.2399999999998"/>
    <m/>
    <s v="Q3 2024"/>
    <x v="3"/>
    <x v="2"/>
  </r>
  <r>
    <x v="34"/>
    <x v="9"/>
    <x v="29"/>
    <x v="19"/>
    <n v="613"/>
    <d v="2024-12-02T00:00:00"/>
    <s v="P2425/134410"/>
    <n v="68832"/>
    <n v="68832"/>
    <m/>
    <s v="Q3 2024"/>
    <x v="3"/>
    <x v="2"/>
  </r>
  <r>
    <x v="34"/>
    <x v="9"/>
    <x v="29"/>
    <x v="19"/>
    <n v="614"/>
    <d v="2024-12-01T00:00:00"/>
    <s v="D-2024-25-09"/>
    <n v="137596"/>
    <n v="137596"/>
    <m/>
    <s v="Q3 2024"/>
    <x v="3"/>
    <x v="2"/>
  </r>
  <r>
    <x v="34"/>
    <x v="9"/>
    <x v="29"/>
    <x v="4"/>
    <n v="613"/>
    <d v="2025-01-01T00:00:00"/>
    <s v="OD-09"/>
    <n v="13940"/>
    <n v="13940"/>
    <m/>
    <s v="Q3 2024"/>
    <x v="3"/>
    <x v="2"/>
  </r>
  <r>
    <x v="34"/>
    <x v="9"/>
    <x v="29"/>
    <x v="4"/>
    <n v="613"/>
    <d v="2025-01-08T00:00:00"/>
    <s v="D-24-25GST-293"/>
    <n v="20025"/>
    <n v="20025"/>
    <m/>
    <s v="Q3 2024"/>
    <x v="3"/>
    <x v="2"/>
  </r>
  <r>
    <x v="34"/>
    <x v="9"/>
    <x v="4"/>
    <x v="20"/>
    <n v="613"/>
    <d v="2024-12-31T00:00:00"/>
    <s v="STT-24-25-1297"/>
    <n v="2700"/>
    <n v="2700"/>
    <m/>
    <s v="Q3 2024"/>
    <x v="3"/>
    <x v="2"/>
  </r>
  <r>
    <x v="34"/>
    <x v="9"/>
    <x v="29"/>
    <x v="7"/>
    <n v="613"/>
    <d v="2024-12-31T00:00:00"/>
    <n v="1887"/>
    <n v="4200"/>
    <n v="4200"/>
    <m/>
    <s v="Q3 2024"/>
    <x v="3"/>
    <x v="2"/>
  </r>
  <r>
    <x v="34"/>
    <x v="10"/>
    <x v="7"/>
    <x v="9"/>
    <n v="312"/>
    <d v="2025-01-03T00:00:00"/>
    <s v="BM2527I015478330"/>
    <n v="76484.09"/>
    <n v="76484.09"/>
    <m/>
    <s v="Q3 2024"/>
    <x v="3"/>
    <x v="2"/>
  </r>
  <r>
    <x v="34"/>
    <x v="10"/>
    <x v="14"/>
    <x v="14"/>
    <n v="312"/>
    <d v="2024-12-26T00:00:00"/>
    <s v="24-25/17282"/>
    <n v="7150"/>
    <n v="7150"/>
    <m/>
    <s v="Q3 2024"/>
    <x v="3"/>
    <x v="2"/>
  </r>
  <r>
    <x v="34"/>
    <x v="10"/>
    <x v="29"/>
    <x v="19"/>
    <n v="313"/>
    <d v="2024-12-01T00:00:00"/>
    <s v="09/2024-2025"/>
    <n v="547208"/>
    <n v="547208"/>
    <m/>
    <s v="Q3 2024"/>
    <x v="3"/>
    <x v="2"/>
  </r>
  <r>
    <x v="34"/>
    <x v="10"/>
    <x v="29"/>
    <x v="16"/>
    <n v="313"/>
    <d v="2024-12-01T00:00:00"/>
    <s v="09 CAM/2024-25"/>
    <n v="65546"/>
    <n v="65546"/>
    <m/>
    <s v="Q3 2024"/>
    <x v="3"/>
    <x v="2"/>
  </r>
  <r>
    <x v="34"/>
    <x v="10"/>
    <x v="29"/>
    <x v="19"/>
    <n v="312"/>
    <d v="2024-12-02T00:00:00"/>
    <s v="IN2401000226"/>
    <n v="402317"/>
    <n v="402317"/>
    <m/>
    <s v="Q3 2024"/>
    <x v="3"/>
    <x v="2"/>
  </r>
  <r>
    <x v="34"/>
    <x v="10"/>
    <x v="29"/>
    <x v="19"/>
    <n v="311"/>
    <d v="2024-12-02T00:00:00"/>
    <s v="IN2401000225"/>
    <n v="621792"/>
    <n v="621792"/>
    <m/>
    <s v="Q3 2024"/>
    <x v="3"/>
    <x v="2"/>
  </r>
  <r>
    <x v="34"/>
    <x v="10"/>
    <x v="29"/>
    <x v="19"/>
    <n v="314"/>
    <d v="2024-12-01T00:00:00"/>
    <s v="RENT/24-25/09"/>
    <n v="155988"/>
    <n v="155988"/>
    <m/>
    <s v="Q3 2024"/>
    <x v="3"/>
    <x v="2"/>
  </r>
  <r>
    <x v="34"/>
    <x v="10"/>
    <x v="29"/>
    <x v="14"/>
    <n v="2"/>
    <d v="2024-12-03T00:00:00"/>
    <n v="331"/>
    <n v="38000"/>
    <n v="145"/>
    <m/>
    <s v="Q3 2024"/>
    <x v="3"/>
    <x v="2"/>
  </r>
  <r>
    <x v="34"/>
    <x v="10"/>
    <x v="29"/>
    <x v="19"/>
    <n v="315"/>
    <d v="2024-12-04T00:00:00"/>
    <s v="PVP-Rental-21"/>
    <n v="166572"/>
    <n v="166572"/>
    <m/>
    <s v="Q3 2024"/>
    <x v="3"/>
    <x v="2"/>
  </r>
  <r>
    <x v="34"/>
    <x v="10"/>
    <x v="29"/>
    <x v="14"/>
    <n v="613"/>
    <d v="2024-12-19T00:00:00"/>
    <s v="DEC/382"/>
    <n v="24500"/>
    <n v="24500"/>
    <m/>
    <s v="Q3 2024"/>
    <x v="3"/>
    <x v="2"/>
  </r>
  <r>
    <x v="34"/>
    <x v="10"/>
    <x v="8"/>
    <x v="10"/>
    <n v="312"/>
    <d v="2025-01-01T00:00:00"/>
    <s v="GSF-24-25-267"/>
    <n v="129872"/>
    <n v="129872"/>
    <m/>
    <s v="Q3 2024"/>
    <x v="3"/>
    <x v="2"/>
  </r>
  <r>
    <x v="34"/>
    <x v="10"/>
    <x v="29"/>
    <x v="19"/>
    <n v="310"/>
    <d v="2024-12-01T00:00:00"/>
    <s v="GK-Rental-09"/>
    <n v="76182"/>
    <n v="76182"/>
    <m/>
    <s v="Q3 2024"/>
    <x v="3"/>
    <x v="2"/>
  </r>
  <r>
    <x v="34"/>
    <x v="10"/>
    <x v="29"/>
    <x v="16"/>
    <n v="310"/>
    <d v="2024-12-01T00:00:00"/>
    <s v="GK-CAM-10"/>
    <n v="25714"/>
    <n v="25714"/>
    <m/>
    <s v="Q3 2024"/>
    <x v="3"/>
    <x v="2"/>
  </r>
  <r>
    <x v="34"/>
    <x v="10"/>
    <x v="29"/>
    <x v="19"/>
    <n v="310"/>
    <d v="2024-12-01T00:00:00"/>
    <s v="HK-Rental-09"/>
    <n v="76182"/>
    <n v="76182"/>
    <m/>
    <s v="Q3 2024"/>
    <x v="3"/>
    <x v="2"/>
  </r>
  <r>
    <x v="34"/>
    <x v="10"/>
    <x v="29"/>
    <x v="14"/>
    <n v="312"/>
    <d v="2024-12-23T00:00:00"/>
    <s v="JC2737"/>
    <n v="2190"/>
    <n v="2190"/>
    <m/>
    <s v="Q3 2024"/>
    <x v="3"/>
    <x v="2"/>
  </r>
  <r>
    <x v="34"/>
    <x v="10"/>
    <x v="29"/>
    <x v="0"/>
    <n v="0"/>
    <d v="2024-12-31T00:00:00"/>
    <s v="KRL-24-25-207"/>
    <n v="517275"/>
    <n v="517275"/>
    <m/>
    <s v="Q3 2024"/>
    <x v="3"/>
    <x v="2"/>
  </r>
  <r>
    <x v="34"/>
    <x v="10"/>
    <x v="29"/>
    <x v="0"/>
    <n v="0"/>
    <d v="2024-12-31T00:00:00"/>
    <s v="KRL-24-25-219"/>
    <n v="22999"/>
    <n v="22999"/>
    <m/>
    <s v="Q3 2024"/>
    <x v="3"/>
    <x v="2"/>
  </r>
  <r>
    <x v="34"/>
    <x v="10"/>
    <x v="1"/>
    <x v="1"/>
    <n v="312"/>
    <d v="2025-01-01T00:00:00"/>
    <s v="MS-0620-24-25"/>
    <n v="14509"/>
    <n v="14509"/>
    <m/>
    <s v="Q3 2024"/>
    <x v="3"/>
    <x v="2"/>
  </r>
  <r>
    <x v="34"/>
    <x v="10"/>
    <x v="1"/>
    <x v="2"/>
    <n v="312"/>
    <d v="2025-01-01T00:00:00"/>
    <s v="MS-0619-24-25"/>
    <n v="50030"/>
    <n v="50030"/>
    <m/>
    <s v="Q3 2024"/>
    <x v="3"/>
    <x v="2"/>
  </r>
  <r>
    <x v="34"/>
    <x v="10"/>
    <x v="1"/>
    <x v="1"/>
    <n v="312"/>
    <d v="2025-01-01T00:00:00"/>
    <s v="MS-0621-24-25"/>
    <n v="1560"/>
    <n v="1560"/>
    <m/>
    <s v="Q3 2024"/>
    <x v="3"/>
    <x v="2"/>
  </r>
  <r>
    <x v="34"/>
    <x v="10"/>
    <x v="9"/>
    <x v="11"/>
    <n v="312"/>
    <d v="2025-01-01T00:00:00"/>
    <s v="MFMS-0726-24-25"/>
    <n v="141194.9"/>
    <n v="141194.9"/>
    <m/>
    <s v="Q3 2024"/>
    <x v="3"/>
    <x v="2"/>
  </r>
  <r>
    <x v="34"/>
    <x v="10"/>
    <x v="29"/>
    <x v="19"/>
    <n v="316"/>
    <d v="2024-12-01T00:00:00"/>
    <s v="261/2024-25"/>
    <n v="83202"/>
    <n v="83202"/>
    <m/>
    <s v="Q3 2024"/>
    <x v="3"/>
    <x v="2"/>
  </r>
  <r>
    <x v="34"/>
    <x v="10"/>
    <x v="29"/>
    <x v="29"/>
    <n v="0"/>
    <d v="2024-12-01T00:00:00"/>
    <s v="EWF/09/2024-25"/>
    <n v="95000"/>
    <n v="95000"/>
    <m/>
    <s v="Q3 2024"/>
    <x v="3"/>
    <x v="2"/>
  </r>
  <r>
    <x v="34"/>
    <x v="10"/>
    <x v="29"/>
    <x v="19"/>
    <n v="316"/>
    <d v="2024-12-01T00:00:00"/>
    <s v="015/2024-25"/>
    <n v="83202"/>
    <n v="83202"/>
    <m/>
    <s v="Q3 2024"/>
    <x v="3"/>
    <x v="2"/>
  </r>
  <r>
    <x v="34"/>
    <x v="10"/>
    <x v="29"/>
    <x v="26"/>
    <n v="312"/>
    <d v="2024-12-30T00:00:00"/>
    <s v="000002714638195'"/>
    <n v="35120"/>
    <n v="35120"/>
    <m/>
    <s v="Q3 2024"/>
    <x v="3"/>
    <x v="2"/>
  </r>
  <r>
    <x v="34"/>
    <x v="10"/>
    <x v="29"/>
    <x v="29"/>
    <n v="312"/>
    <d v="2024-12-02T00:00:00"/>
    <s v="Office Cab Innova-35"/>
    <n v="3950"/>
    <n v="3950"/>
    <m/>
    <s v="Q3 2024"/>
    <x v="3"/>
    <x v="2"/>
  </r>
  <r>
    <x v="34"/>
    <x v="10"/>
    <x v="29"/>
    <x v="10"/>
    <n v="312"/>
    <d v="2025-01-01T00:00:00"/>
    <s v="OOPL-2024-25-849"/>
    <n v="234920.15"/>
    <n v="234920.15"/>
    <m/>
    <s v="Q3 2024"/>
    <x v="3"/>
    <x v="2"/>
  </r>
  <r>
    <x v="34"/>
    <x v="10"/>
    <x v="29"/>
    <x v="29"/>
    <n v="312"/>
    <d v="2024-12-02T00:00:00"/>
    <s v="002425-000649"/>
    <n v="5500"/>
    <n v="5500"/>
    <m/>
    <s v="Q3 2024"/>
    <x v="3"/>
    <x v="2"/>
  </r>
  <r>
    <x v="34"/>
    <x v="10"/>
    <x v="2"/>
    <x v="3"/>
    <n v="312"/>
    <d v="2024-12-31T00:00:00"/>
    <s v="ONDIRECT-09"/>
    <n v="48870"/>
    <n v="48870"/>
    <m/>
    <s v="Q3 2024"/>
    <x v="3"/>
    <x v="2"/>
  </r>
  <r>
    <x v="34"/>
    <x v="10"/>
    <x v="11"/>
    <x v="16"/>
    <n v="311"/>
    <d v="2024-12-02T00:00:00"/>
    <s v="WTC/2024004101"/>
    <n v="72605"/>
    <n v="72605"/>
    <m/>
    <s v="Q3 2024"/>
    <x v="3"/>
    <x v="2"/>
  </r>
  <r>
    <x v="34"/>
    <x v="10"/>
    <x v="11"/>
    <x v="16"/>
    <n v="312"/>
    <d v="2024-12-02T00:00:00"/>
    <s v="WTC/2024004102"/>
    <n v="46982"/>
    <n v="46982"/>
    <m/>
    <s v="Q3 2024"/>
    <x v="3"/>
    <x v="2"/>
  </r>
  <r>
    <x v="34"/>
    <x v="10"/>
    <x v="11"/>
    <x v="16"/>
    <n v="314"/>
    <d v="2024-12-02T00:00:00"/>
    <s v="WTC/2024004104"/>
    <n v="24141"/>
    <n v="24141"/>
    <m/>
    <s v="Q3 2024"/>
    <x v="3"/>
    <x v="2"/>
  </r>
  <r>
    <x v="34"/>
    <x v="10"/>
    <x v="11"/>
    <x v="16"/>
    <n v="315"/>
    <d v="2024-12-02T00:00:00"/>
    <s v="WTC/2024004105"/>
    <n v="25779"/>
    <n v="25779"/>
    <m/>
    <s v="Q3 2024"/>
    <x v="3"/>
    <x v="2"/>
  </r>
  <r>
    <x v="34"/>
    <x v="10"/>
    <x v="11"/>
    <x v="16"/>
    <n v="316"/>
    <d v="2024-12-02T00:00:00"/>
    <s v="WTC/2024004106"/>
    <n v="25753"/>
    <n v="25753"/>
    <m/>
    <s v="Q3 2024"/>
    <x v="3"/>
    <x v="2"/>
  </r>
  <r>
    <x v="34"/>
    <x v="10"/>
    <x v="11"/>
    <x v="12"/>
    <n v="309"/>
    <d v="2025-01-08T00:00:00"/>
    <s v="WTCB/2024004918"/>
    <n v="99640"/>
    <n v="99640"/>
    <m/>
    <s v="Q3 2024"/>
    <x v="3"/>
    <x v="2"/>
  </r>
  <r>
    <x v="34"/>
    <x v="10"/>
    <x v="11"/>
    <x v="12"/>
    <n v="311"/>
    <d v="2025-01-08T00:00:00"/>
    <s v="WTCB/2024004919"/>
    <n v="152131"/>
    <n v="152131"/>
    <m/>
    <s v="Q3 2024"/>
    <x v="3"/>
    <x v="2"/>
  </r>
  <r>
    <x v="34"/>
    <x v="10"/>
    <x v="11"/>
    <x v="12"/>
    <n v="312"/>
    <d v="2025-01-08T00:00:00"/>
    <s v="WTCB/2024004920"/>
    <n v="152913"/>
    <n v="152913"/>
    <m/>
    <s v="Q3 2024"/>
    <x v="3"/>
    <x v="2"/>
  </r>
  <r>
    <x v="34"/>
    <x v="10"/>
    <x v="11"/>
    <x v="12"/>
    <n v="313"/>
    <d v="2025-01-08T00:00:00"/>
    <s v="WTCB/2024004921"/>
    <n v="112154"/>
    <n v="112154"/>
    <m/>
    <s v="Q3 2024"/>
    <x v="3"/>
    <x v="2"/>
  </r>
  <r>
    <x v="34"/>
    <x v="10"/>
    <x v="11"/>
    <x v="12"/>
    <n v="314"/>
    <d v="2025-01-08T00:00:00"/>
    <s v="WTCB/2024004922"/>
    <n v="26927"/>
    <n v="26927"/>
    <m/>
    <s v="Q3 2024"/>
    <x v="3"/>
    <x v="2"/>
  </r>
  <r>
    <x v="34"/>
    <x v="10"/>
    <x v="11"/>
    <x v="12"/>
    <n v="315"/>
    <d v="2025-01-08T00:00:00"/>
    <s v="WTCB/2024004923"/>
    <n v="34083"/>
    <n v="34083"/>
    <m/>
    <s v="Q3 2024"/>
    <x v="3"/>
    <x v="2"/>
  </r>
  <r>
    <x v="34"/>
    <x v="10"/>
    <x v="11"/>
    <x v="12"/>
    <n v="316"/>
    <d v="2025-01-08T00:00:00"/>
    <s v="WTCB/2024004924"/>
    <n v="79"/>
    <n v="79"/>
    <m/>
    <s v="Q3 2024"/>
    <x v="3"/>
    <x v="2"/>
  </r>
  <r>
    <x v="34"/>
    <x v="10"/>
    <x v="11"/>
    <x v="13"/>
    <n v="309"/>
    <d v="2025-01-09T00:00:00"/>
    <s v="WTCB/2024004768"/>
    <n v="5494.51"/>
    <n v="5494.51"/>
    <m/>
    <s v="Q3 2024"/>
    <x v="3"/>
    <x v="2"/>
  </r>
  <r>
    <x v="34"/>
    <x v="10"/>
    <x v="11"/>
    <x v="13"/>
    <n v="311"/>
    <d v="2025-01-09T00:00:00"/>
    <s v="WTCB/2024004769"/>
    <n v="7735.68"/>
    <n v="7735.68"/>
    <m/>
    <s v="Q3 2024"/>
    <x v="3"/>
    <x v="2"/>
  </r>
  <r>
    <x v="34"/>
    <x v="10"/>
    <x v="11"/>
    <x v="13"/>
    <n v="312"/>
    <d v="2025-01-09T00:00:00"/>
    <s v="WTCB/2024004770"/>
    <n v="7846.48"/>
    <n v="7846.48"/>
    <m/>
    <s v="Q3 2024"/>
    <x v="3"/>
    <x v="2"/>
  </r>
  <r>
    <x v="34"/>
    <x v="10"/>
    <x v="11"/>
    <x v="13"/>
    <n v="313"/>
    <d v="2025-01-09T00:00:00"/>
    <s v="WTCB/2024004771"/>
    <n v="5133.07"/>
    <n v="5133.07"/>
    <m/>
    <s v="Q3 2024"/>
    <x v="3"/>
    <x v="2"/>
  </r>
  <r>
    <x v="34"/>
    <x v="10"/>
    <x v="11"/>
    <x v="13"/>
    <n v="314"/>
    <d v="2025-01-09T00:00:00"/>
    <s v="WTCB/2024004772"/>
    <n v="1254.8499999999999"/>
    <n v="1254.8499999999999"/>
    <m/>
    <s v="Q3 2024"/>
    <x v="3"/>
    <x v="2"/>
  </r>
  <r>
    <x v="34"/>
    <x v="10"/>
    <x v="11"/>
    <x v="13"/>
    <n v="315"/>
    <d v="2025-01-09T00:00:00"/>
    <s v="WTCB/2024004773"/>
    <n v="1777.54"/>
    <n v="1777.54"/>
    <m/>
    <s v="Q3 2024"/>
    <x v="3"/>
    <x v="2"/>
  </r>
  <r>
    <x v="34"/>
    <x v="10"/>
    <x v="11"/>
    <x v="13"/>
    <n v="316"/>
    <d v="2025-01-09T00:00:00"/>
    <s v="WTCB/2024004774"/>
    <n v="2.5499999999999998"/>
    <n v="2.5499999999999998"/>
    <m/>
    <s v="Q3 2024"/>
    <x v="3"/>
    <x v="2"/>
  </r>
  <r>
    <x v="34"/>
    <x v="10"/>
    <x v="29"/>
    <x v="22"/>
    <n v="309"/>
    <d v="2024-12-03T00:00:00"/>
    <s v="SBER/24-25/28"/>
    <n v="228659.20000000001"/>
    <n v="228659.20000000001"/>
    <m/>
    <s v="Q3 2024"/>
    <x v="3"/>
    <x v="2"/>
  </r>
  <r>
    <x v="34"/>
    <x v="10"/>
    <x v="29"/>
    <x v="4"/>
    <n v="312"/>
    <d v="2025-01-01T00:00:00"/>
    <s v="ODMS-09"/>
    <n v="480105"/>
    <n v="480105"/>
    <m/>
    <s v="Q3 2024"/>
    <x v="3"/>
    <x v="2"/>
  </r>
  <r>
    <x v="34"/>
    <x v="10"/>
    <x v="29"/>
    <x v="4"/>
    <n v="312"/>
    <d v="2025-01-08T00:00:00"/>
    <s v="D-24-25GST-292"/>
    <n v="380915"/>
    <n v="380915"/>
    <m/>
    <s v="Q3 2024"/>
    <x v="3"/>
    <x v="2"/>
  </r>
  <r>
    <x v="34"/>
    <x v="10"/>
    <x v="29"/>
    <x v="7"/>
    <n v="312"/>
    <d v="2024-12-31T00:00:00"/>
    <n v="1896"/>
    <n v="34650"/>
    <n v="34650"/>
    <m/>
    <s v="Q3 2024"/>
    <x v="3"/>
    <x v="2"/>
  </r>
  <r>
    <x v="34"/>
    <x v="10"/>
    <x v="29"/>
    <x v="27"/>
    <n v="312"/>
    <d v="2024-12-24T00:00:00"/>
    <n v="1395204"/>
    <n v="94"/>
    <n v="94"/>
    <m/>
    <s v="Q3 2024"/>
    <x v="3"/>
    <x v="2"/>
  </r>
  <r>
    <x v="34"/>
    <x v="11"/>
    <x v="11"/>
    <x v="16"/>
    <n v="719"/>
    <d v="2024-12-02T00:00:00"/>
    <s v="WTCB/2024004188"/>
    <n v="24141"/>
    <n v="24141"/>
    <m/>
    <s v="Q3 2024"/>
    <x v="3"/>
    <x v="2"/>
  </r>
  <r>
    <x v="34"/>
    <x v="11"/>
    <x v="11"/>
    <x v="12"/>
    <n v="719"/>
    <d v="2025-01-08T00:00:00"/>
    <s v="WTCB/2024004992"/>
    <n v="72958"/>
    <n v="72958"/>
    <m/>
    <s v="Q3 2024"/>
    <x v="3"/>
    <x v="2"/>
  </r>
  <r>
    <x v="34"/>
    <x v="11"/>
    <x v="11"/>
    <x v="13"/>
    <n v="719"/>
    <d v="2025-01-09T00:00:00"/>
    <s v="WTCB/2024004841"/>
    <n v="2854.22"/>
    <n v="2854.22"/>
    <m/>
    <s v="Q3 2024"/>
    <x v="3"/>
    <x v="2"/>
  </r>
  <r>
    <x v="34"/>
    <x v="11"/>
    <x v="29"/>
    <x v="19"/>
    <n v="719"/>
    <d v="2024-11-03T00:00:00"/>
    <s v="TSG-Rental-21"/>
    <n v="136500"/>
    <n v="136500"/>
    <m/>
    <s v="Q3 2024"/>
    <x v="3"/>
    <x v="2"/>
  </r>
  <r>
    <x v="34"/>
    <x v="16"/>
    <x v="29"/>
    <x v="0"/>
    <n v="0"/>
    <d v="2024-12-31T00:00:00"/>
    <s v="KRL-24-25-220"/>
    <n v="1477"/>
    <n v="1477"/>
    <m/>
    <s v="Q3 2024"/>
    <x v="3"/>
    <x v="2"/>
  </r>
  <r>
    <x v="34"/>
    <x v="16"/>
    <x v="29"/>
    <x v="4"/>
    <n v="0"/>
    <d v="2025-01-01T00:00:00"/>
    <s v="QTS-09"/>
    <n v="3660"/>
    <n v="3660"/>
    <m/>
    <s v="Q3 2024"/>
    <x v="3"/>
    <x v="2"/>
  </r>
  <r>
    <x v="34"/>
    <x v="16"/>
    <x v="29"/>
    <x v="4"/>
    <n v="0"/>
    <d v="2025-01-08T00:00:00"/>
    <s v="D-24-25GST-290"/>
    <n v="8615"/>
    <n v="8615"/>
    <m/>
    <s v="Q3 2024"/>
    <x v="3"/>
    <x v="2"/>
  </r>
  <r>
    <x v="34"/>
    <x v="12"/>
    <x v="7"/>
    <x v="9"/>
    <n v="319"/>
    <d v="2025-01-09T00:00:00"/>
    <s v="BM2527I015672359"/>
    <n v="6805.43"/>
    <n v="6805.43"/>
    <m/>
    <s v="Q3 2024"/>
    <x v="3"/>
    <x v="2"/>
  </r>
  <r>
    <x v="34"/>
    <x v="12"/>
    <x v="7"/>
    <x v="29"/>
    <n v="319"/>
    <d v="2024-12-24T00:00:00"/>
    <s v="HF2527I002343043"/>
    <n v="588.82000000000005"/>
    <n v="588.82000000000005"/>
    <m/>
    <s v="Q3 2024"/>
    <x v="3"/>
    <x v="2"/>
  </r>
  <r>
    <x v="34"/>
    <x v="12"/>
    <x v="29"/>
    <x v="29"/>
    <n v="319"/>
    <d v="2025-01-06T00:00:00"/>
    <s v="ROMCIN250052860"/>
    <n v="4576.2700000000004"/>
    <n v="4576.2700000000004"/>
    <m/>
    <s v="Q3 2024"/>
    <x v="3"/>
    <x v="2"/>
  </r>
  <r>
    <x v="34"/>
    <x v="12"/>
    <x v="29"/>
    <x v="29"/>
    <n v="319"/>
    <d v="2025-01-04T00:00:00"/>
    <s v="WMHR25008867933"/>
    <n v="1108"/>
    <n v="1108"/>
    <m/>
    <s v="Q3 2024"/>
    <x v="3"/>
    <x v="2"/>
  </r>
  <r>
    <x v="34"/>
    <x v="12"/>
    <x v="8"/>
    <x v="10"/>
    <n v="319"/>
    <d v="2025-01-01T00:00:00"/>
    <s v="GFS-24-25-271"/>
    <n v="111711"/>
    <n v="111711"/>
    <m/>
    <s v="Q3 2024"/>
    <x v="3"/>
    <x v="2"/>
  </r>
  <r>
    <x v="34"/>
    <x v="12"/>
    <x v="8"/>
    <x v="10"/>
    <n v="319"/>
    <d v="2025-01-01T00:00:00"/>
    <s v="GFS-24-25-270"/>
    <n v="39726"/>
    <n v="39726"/>
    <m/>
    <s v="Q3 2024"/>
    <x v="3"/>
    <x v="2"/>
  </r>
  <r>
    <x v="34"/>
    <x v="12"/>
    <x v="29"/>
    <x v="0"/>
    <n v="0"/>
    <d v="2024-12-31T00:00:00"/>
    <s v="KRL-24-25-225"/>
    <n v="727"/>
    <n v="727"/>
    <m/>
    <s v="Q3 2024"/>
    <x v="3"/>
    <x v="2"/>
  </r>
  <r>
    <x v="34"/>
    <x v="12"/>
    <x v="29"/>
    <x v="0"/>
    <n v="0"/>
    <d v="2024-12-31T00:00:00"/>
    <s v="KRL-24-25-221"/>
    <n v="5908"/>
    <n v="5908"/>
    <m/>
    <s v="Q3 2024"/>
    <x v="3"/>
    <x v="2"/>
  </r>
  <r>
    <x v="34"/>
    <x v="12"/>
    <x v="29"/>
    <x v="0"/>
    <n v="0"/>
    <d v="2024-12-31T00:00:00"/>
    <s v="KRL-24-25-208"/>
    <n v="53200"/>
    <n v="53200"/>
    <m/>
    <s v="Q3 2024"/>
    <x v="3"/>
    <x v="2"/>
  </r>
  <r>
    <x v="34"/>
    <x v="12"/>
    <x v="1"/>
    <x v="1"/>
    <n v="319"/>
    <d v="2025-01-01T00:00:00"/>
    <s v="MS-0615-24-25"/>
    <n v="160"/>
    <n v="160"/>
    <m/>
    <s v="Q3 2024"/>
    <x v="3"/>
    <x v="2"/>
  </r>
  <r>
    <x v="34"/>
    <x v="12"/>
    <x v="9"/>
    <x v="11"/>
    <n v="319"/>
    <d v="2025-01-01T00:00:00"/>
    <s v="MFMS-0723-24-25"/>
    <n v="58965.89"/>
    <n v="58965.89"/>
    <m/>
    <s v="Q3 2024"/>
    <x v="3"/>
    <x v="2"/>
  </r>
  <r>
    <x v="34"/>
    <x v="12"/>
    <x v="9"/>
    <x v="11"/>
    <n v="319"/>
    <d v="2025-01-01T00:00:00"/>
    <s v="MFMS-0724-24-25"/>
    <n v="28701.61"/>
    <n v="28701.61"/>
    <m/>
    <s v="Q3 2024"/>
    <x v="3"/>
    <x v="2"/>
  </r>
  <r>
    <x v="34"/>
    <x v="12"/>
    <x v="29"/>
    <x v="29"/>
    <n v="319"/>
    <d v="2024-12-19T00:00:00"/>
    <s v="000002697726923'"/>
    <n v="11910"/>
    <n v="11910"/>
    <m/>
    <s v="Q3 2024"/>
    <x v="3"/>
    <x v="2"/>
  </r>
  <r>
    <x v="34"/>
    <x v="12"/>
    <x v="29"/>
    <x v="29"/>
    <n v="319"/>
    <d v="2024-12-19T00:00:00"/>
    <s v="000002697388097'"/>
    <n v="640"/>
    <n v="640"/>
    <m/>
    <s v="Q3 2024"/>
    <x v="3"/>
    <x v="2"/>
  </r>
  <r>
    <x v="34"/>
    <x v="12"/>
    <x v="29"/>
    <x v="29"/>
    <n v="319"/>
    <d v="2024-12-20T00:00:00"/>
    <s v="000002699156628'"/>
    <n v="1460"/>
    <n v="1460"/>
    <m/>
    <s v="Q3 2024"/>
    <x v="3"/>
    <x v="2"/>
  </r>
  <r>
    <x v="34"/>
    <x v="12"/>
    <x v="29"/>
    <x v="29"/>
    <n v="319"/>
    <d v="2024-12-11T00:00:00"/>
    <s v="Office Cab Innova-37"/>
    <n v="4000"/>
    <n v="4000"/>
    <m/>
    <s v="Q3 2024"/>
    <x v="3"/>
    <x v="2"/>
  </r>
  <r>
    <x v="34"/>
    <x v="12"/>
    <x v="29"/>
    <x v="10"/>
    <n v="319"/>
    <d v="2025-01-01T00:00:00"/>
    <s v="OOPL-2024-25-850"/>
    <n v="84634.53"/>
    <n v="84634.53"/>
    <m/>
    <s v="Q3 2024"/>
    <x v="3"/>
    <x v="2"/>
  </r>
  <r>
    <x v="34"/>
    <x v="12"/>
    <x v="29"/>
    <x v="19"/>
    <n v="319"/>
    <d v="2024-12-04T00:00:00"/>
    <s v="O-21/24-25"/>
    <n v="155988"/>
    <n v="155988"/>
    <m/>
    <s v="Q3 2024"/>
    <x v="3"/>
    <x v="2"/>
  </r>
  <r>
    <x v="34"/>
    <x v="12"/>
    <x v="29"/>
    <x v="29"/>
    <n v="319"/>
    <d v="2024-12-02T00:00:00"/>
    <s v="002425-000651"/>
    <n v="11000"/>
    <n v="11000"/>
    <m/>
    <s v="Q3 2024"/>
    <x v="3"/>
    <x v="2"/>
  </r>
  <r>
    <x v="34"/>
    <x v="12"/>
    <x v="11"/>
    <x v="16"/>
    <n v="318"/>
    <d v="2024-12-02T00:00:00"/>
    <s v="WTCB/2024004108"/>
    <n v="25779"/>
    <n v="25779"/>
    <m/>
    <s v="Q3 2024"/>
    <x v="3"/>
    <x v="2"/>
  </r>
  <r>
    <x v="34"/>
    <x v="12"/>
    <x v="11"/>
    <x v="16"/>
    <n v="319"/>
    <d v="2024-12-02T00:00:00"/>
    <s v="WTCB/2024004109"/>
    <n v="24141"/>
    <n v="24141"/>
    <m/>
    <s v="Q3 2024"/>
    <x v="3"/>
    <x v="2"/>
  </r>
  <r>
    <x v="34"/>
    <x v="12"/>
    <x v="11"/>
    <x v="16"/>
    <n v="317"/>
    <d v="2024-12-02T00:00:00"/>
    <s v="WTCB/2024004107"/>
    <n v="25753"/>
    <n v="25753"/>
    <m/>
    <s v="Q3 2024"/>
    <x v="3"/>
    <x v="2"/>
  </r>
  <r>
    <x v="34"/>
    <x v="12"/>
    <x v="11"/>
    <x v="12"/>
    <n v="317"/>
    <d v="2025-01-08T00:00:00"/>
    <s v="WTCB/2024004925"/>
    <n v="126149.51"/>
    <n v="126149.51"/>
    <m/>
    <s v="Q3 2024"/>
    <x v="3"/>
    <x v="2"/>
  </r>
  <r>
    <x v="34"/>
    <x v="12"/>
    <x v="11"/>
    <x v="12"/>
    <n v="318"/>
    <d v="2025-01-08T00:00:00"/>
    <s v="WTCB/2024004926"/>
    <n v="127550"/>
    <n v="127550"/>
    <m/>
    <s v="Q3 2024"/>
    <x v="3"/>
    <x v="2"/>
  </r>
  <r>
    <x v="34"/>
    <x v="12"/>
    <x v="11"/>
    <x v="12"/>
    <n v="319"/>
    <d v="2025-01-08T00:00:00"/>
    <s v="WTCB/2024004927"/>
    <n v="128375"/>
    <n v="128375"/>
    <m/>
    <s v="Q3 2024"/>
    <x v="3"/>
    <x v="2"/>
  </r>
  <r>
    <x v="34"/>
    <x v="12"/>
    <x v="11"/>
    <x v="13"/>
    <n v="317"/>
    <d v="2025-01-09T00:00:00"/>
    <s v="WTCB/2024004775"/>
    <n v="6513.08"/>
    <n v="6513.08"/>
    <m/>
    <s v="Q3 2024"/>
    <x v="3"/>
    <x v="2"/>
  </r>
  <r>
    <x v="34"/>
    <x v="12"/>
    <x v="11"/>
    <x v="13"/>
    <n v="318"/>
    <d v="2025-01-09T00:00:00"/>
    <s v="WTCB/2024004776"/>
    <n v="6866.86"/>
    <n v="6866.86"/>
    <m/>
    <s v="Q3 2024"/>
    <x v="3"/>
    <x v="2"/>
  </r>
  <r>
    <x v="34"/>
    <x v="12"/>
    <x v="11"/>
    <x v="13"/>
    <n v="319"/>
    <d v="2025-01-09T00:00:00"/>
    <s v="WTCB/2024004777"/>
    <n v="6634.09"/>
    <n v="6634.09"/>
    <m/>
    <s v="Q3 2024"/>
    <x v="3"/>
    <x v="2"/>
  </r>
  <r>
    <x v="34"/>
    <x v="12"/>
    <x v="29"/>
    <x v="19"/>
    <n v="317"/>
    <d v="2024-12-01T00:00:00"/>
    <s v="PS-Rental-09"/>
    <n v="99842"/>
    <n v="99842"/>
    <m/>
    <s v="Q3 2024"/>
    <x v="3"/>
    <x v="2"/>
  </r>
  <r>
    <x v="34"/>
    <x v="12"/>
    <x v="29"/>
    <x v="19"/>
    <n v="317"/>
    <d v="2024-12-01T00:00:00"/>
    <s v="RS-Rental-9"/>
    <n v="66562"/>
    <n v="66562"/>
    <m/>
    <s v="Q3 2024"/>
    <x v="3"/>
    <x v="2"/>
  </r>
  <r>
    <x v="34"/>
    <x v="12"/>
    <x v="29"/>
    <x v="19"/>
    <n v="318"/>
    <d v="2024-12-04T00:00:00"/>
    <s v="R-42/24-25"/>
    <n v="166572"/>
    <n v="166572"/>
    <m/>
    <s v="Q3 2024"/>
    <x v="3"/>
    <x v="2"/>
  </r>
  <r>
    <x v="34"/>
    <x v="12"/>
    <x v="29"/>
    <x v="4"/>
    <n v="319"/>
    <d v="2025-01-01T00:00:00"/>
    <s v="XDBS-09"/>
    <n v="52290"/>
    <n v="52290"/>
    <m/>
    <s v="Q3 2024"/>
    <x v="3"/>
    <x v="2"/>
  </r>
  <r>
    <x v="34"/>
    <x v="12"/>
    <x v="29"/>
    <x v="4"/>
    <n v="319"/>
    <d v="2025-01-08T00:00:00"/>
    <s v="D-24-25GST-288"/>
    <n v="49450"/>
    <n v="49450"/>
    <m/>
    <s v="Q3 2024"/>
    <x v="3"/>
    <x v="2"/>
  </r>
  <r>
    <x v="34"/>
    <x v="12"/>
    <x v="29"/>
    <x v="7"/>
    <n v="319"/>
    <d v="2024-12-31T00:00:00"/>
    <n v="1883"/>
    <n v="2275"/>
    <n v="2275"/>
    <m/>
    <s v="Q3 2024"/>
    <x v="3"/>
    <x v="2"/>
  </r>
  <r>
    <x v="34"/>
    <x v="12"/>
    <x v="29"/>
    <x v="9"/>
    <n v="319"/>
    <d v="2024-12-31T00:00:00"/>
    <s v="Vodafone-09"/>
    <n v="5487"/>
    <n v="5487"/>
    <m/>
    <s v="Q3 2024"/>
    <x v="3"/>
    <x v="2"/>
  </r>
  <r>
    <x v="34"/>
    <x v="12"/>
    <x v="29"/>
    <x v="9"/>
    <n v="319"/>
    <d v="2025-01-01T00:00:00"/>
    <s v="MHI1412402502499"/>
    <n v="646.64"/>
    <n v="646.64"/>
    <m/>
    <s v="Q3 2024"/>
    <x v="3"/>
    <x v="2"/>
  </r>
  <r>
    <x v="34"/>
    <x v="12"/>
    <x v="29"/>
    <x v="9"/>
    <n v="319"/>
    <d v="2025-01-01T00:00:00"/>
    <s v="MHI1412402502501"/>
    <n v="470.82"/>
    <n v="470.82"/>
    <m/>
    <s v="Q3 2024"/>
    <x v="3"/>
    <x v="2"/>
  </r>
  <r>
    <x v="34"/>
    <x v="12"/>
    <x v="29"/>
    <x v="9"/>
    <n v="319"/>
    <d v="2025-01-01T00:00:00"/>
    <s v="MHI1412402502487"/>
    <n v="449.58"/>
    <n v="449.58"/>
    <m/>
    <s v="Q3 2024"/>
    <x v="3"/>
    <x v="2"/>
  </r>
  <r>
    <x v="34"/>
    <x v="12"/>
    <x v="29"/>
    <x v="9"/>
    <n v="319"/>
    <d v="2025-01-01T00:00:00"/>
    <s v="MHI1412402502478"/>
    <n v="441.32"/>
    <n v="441.32"/>
    <m/>
    <s v="Q3 2024"/>
    <x v="3"/>
    <x v="2"/>
  </r>
  <r>
    <x v="34"/>
    <x v="12"/>
    <x v="29"/>
    <x v="9"/>
    <n v="319"/>
    <d v="2025-01-01T00:00:00"/>
    <s v="MHI1412402502480"/>
    <n v="441.32"/>
    <n v="441.32"/>
    <m/>
    <s v="Q3 2024"/>
    <x v="3"/>
    <x v="2"/>
  </r>
  <r>
    <x v="34"/>
    <x v="12"/>
    <x v="29"/>
    <x v="9"/>
    <n v="319"/>
    <d v="2025-01-01T00:00:00"/>
    <s v="MHI1412402502492"/>
    <n v="413.7"/>
    <n v="413.7"/>
    <m/>
    <s v="Q3 2024"/>
    <x v="3"/>
    <x v="2"/>
  </r>
  <r>
    <x v="34"/>
    <x v="12"/>
    <x v="29"/>
    <x v="9"/>
    <n v="319"/>
    <d v="2025-01-01T00:00:00"/>
    <s v="MHI1412402502497"/>
    <n v="411.82"/>
    <n v="411.82"/>
    <m/>
    <s v="Q3 2024"/>
    <x v="3"/>
    <x v="2"/>
  </r>
  <r>
    <x v="34"/>
    <x v="12"/>
    <x v="29"/>
    <x v="9"/>
    <n v="319"/>
    <d v="2025-01-01T00:00:00"/>
    <s v="MHI1412402502485"/>
    <n v="411.82"/>
    <n v="411.82"/>
    <m/>
    <s v="Q3 2024"/>
    <x v="3"/>
    <x v="2"/>
  </r>
  <r>
    <x v="34"/>
    <x v="12"/>
    <x v="29"/>
    <x v="9"/>
    <n v="319"/>
    <d v="2025-01-01T00:00:00"/>
    <s v="MHI1412402502488"/>
    <n v="411.82"/>
    <n v="411.82"/>
    <m/>
    <s v="Q3 2024"/>
    <x v="3"/>
    <x v="2"/>
  </r>
  <r>
    <x v="34"/>
    <x v="12"/>
    <x v="29"/>
    <x v="9"/>
    <n v="319"/>
    <d v="2025-01-01T00:00:00"/>
    <s v="MHI1412402502495"/>
    <n v="411.82"/>
    <n v="411.82"/>
    <m/>
    <s v="Q3 2024"/>
    <x v="3"/>
    <x v="2"/>
  </r>
  <r>
    <x v="34"/>
    <x v="17"/>
    <x v="8"/>
    <x v="10"/>
    <n v="1100"/>
    <d v="2025-01-01T00:00:00"/>
    <s v="GSF-24-25-266"/>
    <n v="57297"/>
    <n v="57297"/>
    <m/>
    <s v="Q3 2024"/>
    <x v="3"/>
    <x v="2"/>
  </r>
  <r>
    <x v="34"/>
    <x v="17"/>
    <x v="29"/>
    <x v="0"/>
    <n v="0"/>
    <d v="2024-12-31T00:00:00"/>
    <s v="KRL-24-25-224"/>
    <n v="2610"/>
    <n v="2610"/>
    <m/>
    <s v="Q3 2024"/>
    <x v="3"/>
    <x v="2"/>
  </r>
  <r>
    <x v="34"/>
    <x v="17"/>
    <x v="29"/>
    <x v="0"/>
    <n v="0"/>
    <d v="2024-12-31T00:00:00"/>
    <s v="KRL-24-25-222"/>
    <n v="1055"/>
    <n v="1055"/>
    <m/>
    <s v="Q3 2024"/>
    <x v="3"/>
    <x v="2"/>
  </r>
  <r>
    <x v="34"/>
    <x v="17"/>
    <x v="29"/>
    <x v="0"/>
    <n v="0"/>
    <d v="2024-12-31T00:00:00"/>
    <s v="KRL-24-25-209"/>
    <n v="1045"/>
    <n v="1045"/>
    <m/>
    <s v="Q3 2024"/>
    <x v="3"/>
    <x v="2"/>
  </r>
  <r>
    <x v="34"/>
    <x v="17"/>
    <x v="1"/>
    <x v="1"/>
    <n v="1100"/>
    <d v="2025-01-01T00:00:00"/>
    <s v="MS-0626-24-25"/>
    <n v="1951"/>
    <n v="1951"/>
    <m/>
    <s v="Q3 2024"/>
    <x v="3"/>
    <x v="2"/>
  </r>
  <r>
    <x v="34"/>
    <x v="17"/>
    <x v="1"/>
    <x v="2"/>
    <n v="1100"/>
    <d v="2025-01-01T00:00:00"/>
    <s v="MS-0625-24-25"/>
    <n v="20204"/>
    <n v="20204"/>
    <m/>
    <s v="Q3 2024"/>
    <x v="3"/>
    <x v="2"/>
  </r>
  <r>
    <x v="34"/>
    <x v="17"/>
    <x v="9"/>
    <x v="11"/>
    <n v="1100"/>
    <d v="2025-01-01T00:00:00"/>
    <s v="MFMS-0722-24-25"/>
    <n v="72382.759999999995"/>
    <n v="72382.759999999995"/>
    <m/>
    <s v="Q3 2024"/>
    <x v="3"/>
    <x v="2"/>
  </r>
  <r>
    <x v="34"/>
    <x v="17"/>
    <x v="29"/>
    <x v="12"/>
    <n v="1101"/>
    <d v="2025-01-05T00:00:00"/>
    <s v="000002714884744'"/>
    <n v="171130"/>
    <n v="171130"/>
    <m/>
    <s v="Q3 2024"/>
    <x v="3"/>
    <x v="2"/>
  </r>
  <r>
    <x v="34"/>
    <x v="17"/>
    <x v="29"/>
    <x v="12"/>
    <n v="1102"/>
    <d v="2025-01-05T00:00:00"/>
    <s v="000002714884740'"/>
    <n v="15860"/>
    <n v="15860"/>
    <m/>
    <s v="Q3 2024"/>
    <x v="3"/>
    <x v="2"/>
  </r>
  <r>
    <x v="34"/>
    <x v="17"/>
    <x v="2"/>
    <x v="3"/>
    <n v="1101"/>
    <d v="2024-12-31T00:00:00"/>
    <s v="XKTPL-10"/>
    <n v="3938"/>
    <n v="3938"/>
    <m/>
    <s v="Q3 2024"/>
    <x v="3"/>
    <x v="2"/>
  </r>
  <r>
    <x v="34"/>
    <x v="17"/>
    <x v="29"/>
    <x v="29"/>
    <n v="1100"/>
    <d v="2025-01-02T00:00:00"/>
    <s v="2024-25-495"/>
    <n v="16740"/>
    <n v="16740"/>
    <m/>
    <s v="Q3 2024"/>
    <x v="3"/>
    <x v="2"/>
  </r>
  <r>
    <x v="34"/>
    <x v="17"/>
    <x v="29"/>
    <x v="4"/>
    <n v="1100"/>
    <d v="2025-01-01T00:00:00"/>
    <s v="XKT-10"/>
    <n v="1505"/>
    <n v="1505"/>
    <m/>
    <s v="Q3 2024"/>
    <x v="3"/>
    <x v="2"/>
  </r>
  <r>
    <x v="34"/>
    <x v="17"/>
    <x v="29"/>
    <x v="4"/>
    <n v="1101"/>
    <d v="2025-01-08T00:00:00"/>
    <s v="D-24-25-GST-287"/>
    <n v="22465"/>
    <n v="22465"/>
    <m/>
    <s v="Q3 2024"/>
    <x v="3"/>
    <x v="2"/>
  </r>
  <r>
    <x v="34"/>
    <x v="17"/>
    <x v="4"/>
    <x v="20"/>
    <n v="1100"/>
    <d v="2025-01-01T00:00:00"/>
    <s v="STT-24-25-1298"/>
    <n v="2700"/>
    <n v="2700"/>
    <m/>
    <s v="Q3 2024"/>
    <x v="3"/>
    <x v="2"/>
  </r>
  <r>
    <x v="34"/>
    <x v="17"/>
    <x v="29"/>
    <x v="7"/>
    <n v="1100"/>
    <d v="2024-12-31T00:00:00"/>
    <n v="1891"/>
    <n v="4165"/>
    <n v="4165"/>
    <m/>
    <s v="Q3 2024"/>
    <x v="3"/>
    <x v="2"/>
  </r>
  <r>
    <x v="35"/>
    <x v="0"/>
    <x v="29"/>
    <x v="0"/>
    <n v="0"/>
    <d v="2025-01-31T00:00:00"/>
    <s v="KRL-24-25-240"/>
    <n v="4655"/>
    <m/>
    <m/>
    <s v="Q4 2024"/>
    <x v="0"/>
    <x v="2"/>
  </r>
  <r>
    <x v="35"/>
    <x v="0"/>
    <x v="29"/>
    <x v="14"/>
    <n v="0"/>
    <d v="2025-01-06T00:00:00"/>
    <s v="M-VN/2425/2396"/>
    <n v="36016.949999999997"/>
    <m/>
    <m/>
    <s v="Q4 2024"/>
    <x v="0"/>
    <x v="2"/>
  </r>
  <r>
    <x v="35"/>
    <x v="0"/>
    <x v="1"/>
    <x v="1"/>
    <n v="0"/>
    <d v="2025-02-01T00:00:00"/>
    <s v="MS-0696-24-25"/>
    <n v="130"/>
    <m/>
    <m/>
    <s v="Q4 2024"/>
    <x v="0"/>
    <x v="2"/>
  </r>
  <r>
    <x v="35"/>
    <x v="0"/>
    <x v="1"/>
    <x v="2"/>
    <n v="0"/>
    <d v="2025-02-01T00:00:00"/>
    <s v="MS-0695-24-25"/>
    <n v="20636"/>
    <m/>
    <m/>
    <s v="Q4 2024"/>
    <x v="0"/>
    <x v="2"/>
  </r>
  <r>
    <x v="35"/>
    <x v="0"/>
    <x v="29"/>
    <x v="8"/>
    <n v="0"/>
    <d v="2025-02-05T00:00:00"/>
    <s v="000002754891991'"/>
    <n v="84100"/>
    <m/>
    <m/>
    <s v="Q4 2024"/>
    <x v="0"/>
    <x v="2"/>
  </r>
  <r>
    <x v="35"/>
    <x v="0"/>
    <x v="2"/>
    <x v="3"/>
    <n v="0"/>
    <d v="2025-01-31T00:00:00"/>
    <s v="AF-10"/>
    <n v="1030"/>
    <m/>
    <m/>
    <s v="Q4 2024"/>
    <x v="0"/>
    <x v="2"/>
  </r>
  <r>
    <x v="35"/>
    <x v="0"/>
    <x v="29"/>
    <x v="14"/>
    <n v="0"/>
    <d v="2025-01-01T00:00:00"/>
    <s v="2024-25/0523"/>
    <n v="32955"/>
    <m/>
    <m/>
    <s v="Q4 2024"/>
    <x v="0"/>
    <x v="2"/>
  </r>
  <r>
    <x v="35"/>
    <x v="0"/>
    <x v="29"/>
    <x v="14"/>
    <n v="0"/>
    <d v="2025-01-01T00:00:00"/>
    <s v="2024-25/0524"/>
    <n v="32955"/>
    <m/>
    <m/>
    <s v="Q4 2024"/>
    <x v="0"/>
    <x v="2"/>
  </r>
  <r>
    <x v="35"/>
    <x v="0"/>
    <x v="29"/>
    <x v="4"/>
    <n v="0"/>
    <d v="2025-02-01T00:00:00"/>
    <s v="AFC-10"/>
    <n v="4970"/>
    <m/>
    <m/>
    <s v="Q4 2024"/>
    <x v="0"/>
    <x v="2"/>
  </r>
  <r>
    <x v="35"/>
    <x v="0"/>
    <x v="29"/>
    <x v="4"/>
    <n v="0"/>
    <d v="2025-02-07T00:00:00"/>
    <s v="D-24-25GST-322"/>
    <n v="1740"/>
    <m/>
    <m/>
    <s v="Q4 2024"/>
    <x v="0"/>
    <x v="2"/>
  </r>
  <r>
    <x v="35"/>
    <x v="0"/>
    <x v="4"/>
    <x v="5"/>
    <n v="0"/>
    <d v="2025-02-01T00:00:00"/>
    <s v="STT-24-25-1557"/>
    <n v="5118.4799999999996"/>
    <m/>
    <m/>
    <s v="Q4 2024"/>
    <x v="0"/>
    <x v="2"/>
  </r>
  <r>
    <x v="35"/>
    <x v="0"/>
    <x v="4"/>
    <x v="20"/>
    <n v="0"/>
    <d v="2025-02-01T00:00:00"/>
    <s v="STT-24-25-1558"/>
    <n v="2700"/>
    <m/>
    <m/>
    <s v="Q4 2024"/>
    <x v="0"/>
    <x v="2"/>
  </r>
  <r>
    <x v="35"/>
    <x v="0"/>
    <x v="29"/>
    <x v="7"/>
    <n v="0"/>
    <d v="2025-02-01T00:00:00"/>
    <n v="1914"/>
    <n v="1190"/>
    <m/>
    <m/>
    <s v="Q4 2024"/>
    <x v="0"/>
    <x v="2"/>
  </r>
  <r>
    <x v="35"/>
    <x v="0"/>
    <x v="29"/>
    <x v="14"/>
    <n v="0"/>
    <d v="2025-01-07T00:00:00"/>
    <s v="PNR-E-SIRT8702"/>
    <n v="36017"/>
    <m/>
    <m/>
    <s v="Q4 2024"/>
    <x v="0"/>
    <x v="2"/>
  </r>
  <r>
    <x v="35"/>
    <x v="1"/>
    <x v="7"/>
    <x v="9"/>
    <n v="102"/>
    <d v="2025-02-09T00:00:00"/>
    <s v="BM2527I016217362"/>
    <n v="823.64"/>
    <m/>
    <m/>
    <s v="Q4 2024"/>
    <x v="0"/>
    <x v="2"/>
  </r>
  <r>
    <x v="35"/>
    <x v="1"/>
    <x v="29"/>
    <x v="19"/>
    <n v="102"/>
    <d v="2025-01-03T00:00:00"/>
    <n v="20250103001"/>
    <n v="216696.48"/>
    <m/>
    <m/>
    <s v="Q4 2024"/>
    <x v="0"/>
    <x v="2"/>
  </r>
  <r>
    <x v="35"/>
    <x v="1"/>
    <x v="8"/>
    <x v="10"/>
    <n v="102"/>
    <d v="2025-02-01T00:00:00"/>
    <s v="GSF-24-25-287"/>
    <n v="40461"/>
    <m/>
    <m/>
    <s v="Q4 2024"/>
    <x v="0"/>
    <x v="2"/>
  </r>
  <r>
    <x v="35"/>
    <x v="1"/>
    <x v="29"/>
    <x v="0"/>
    <n v="102"/>
    <d v="2025-01-31T00:00:00"/>
    <s v="KRL-24-25-237"/>
    <n v="10355"/>
    <m/>
    <m/>
    <s v="Q4 2024"/>
    <x v="0"/>
    <x v="2"/>
  </r>
  <r>
    <x v="35"/>
    <x v="1"/>
    <x v="9"/>
    <x v="11"/>
    <n v="102"/>
    <d v="2025-02-01T00:00:00"/>
    <s v="MFMS-0684-24-25"/>
    <n v="56375.06"/>
    <m/>
    <m/>
    <s v="Q4 2024"/>
    <x v="0"/>
    <x v="2"/>
  </r>
  <r>
    <x v="35"/>
    <x v="1"/>
    <x v="11"/>
    <x v="16"/>
    <n v="102"/>
    <d v="2025-01-02T00:00:00"/>
    <s v="WTCB-2024004533"/>
    <n v="28392"/>
    <m/>
    <m/>
    <s v="Q4 2024"/>
    <x v="0"/>
    <x v="2"/>
  </r>
  <r>
    <x v="35"/>
    <x v="1"/>
    <x v="11"/>
    <x v="12"/>
    <n v="102"/>
    <d v="2025-02-11T00:00:00"/>
    <s v="WTCB/2024005212"/>
    <n v="53510"/>
    <m/>
    <m/>
    <s v="Q4 2024"/>
    <x v="0"/>
    <x v="2"/>
  </r>
  <r>
    <x v="35"/>
    <x v="1"/>
    <x v="11"/>
    <x v="13"/>
    <n v="102"/>
    <d v="2025-02-12T00:00:00"/>
    <s v="WTCB/2024005366"/>
    <n v="3260.36"/>
    <m/>
    <m/>
    <s v="Q4 2024"/>
    <x v="0"/>
    <x v="2"/>
  </r>
  <r>
    <x v="35"/>
    <x v="1"/>
    <x v="29"/>
    <x v="4"/>
    <n v="102"/>
    <d v="2025-02-01T00:00:00"/>
    <s v="IS-10"/>
    <n v="13425"/>
    <m/>
    <m/>
    <s v="Q4 2024"/>
    <x v="0"/>
    <x v="2"/>
  </r>
  <r>
    <x v="35"/>
    <x v="1"/>
    <x v="29"/>
    <x v="4"/>
    <n v="102"/>
    <d v="2025-02-07T00:00:00"/>
    <s v="D-24-25GST-323"/>
    <n v="1445"/>
    <m/>
    <m/>
    <s v="Q4 2024"/>
    <x v="0"/>
    <x v="2"/>
  </r>
  <r>
    <x v="35"/>
    <x v="1"/>
    <x v="29"/>
    <x v="7"/>
    <n v="102"/>
    <d v="2025-02-01T00:00:00"/>
    <n v="1913"/>
    <n v="1015"/>
    <m/>
    <m/>
    <s v="Q4 2024"/>
    <x v="0"/>
    <x v="2"/>
  </r>
  <r>
    <x v="35"/>
    <x v="2"/>
    <x v="8"/>
    <x v="10"/>
    <n v="0"/>
    <d v="2025-02-01T00:00:00"/>
    <s v="GSF-24-25-283"/>
    <n v="40189"/>
    <m/>
    <m/>
    <s v="Q4 2024"/>
    <x v="0"/>
    <x v="2"/>
  </r>
  <r>
    <x v="35"/>
    <x v="2"/>
    <x v="1"/>
    <x v="1"/>
    <n v="0"/>
    <d v="2025-02-01T00:00:00"/>
    <s v="MS-0694-24-25"/>
    <n v="2757"/>
    <m/>
    <m/>
    <s v="Q4 2024"/>
    <x v="0"/>
    <x v="2"/>
  </r>
  <r>
    <x v="35"/>
    <x v="2"/>
    <x v="1"/>
    <x v="2"/>
    <n v="0"/>
    <d v="2025-02-01T00:00:00"/>
    <s v="MS-0693-24-25"/>
    <n v="825"/>
    <m/>
    <m/>
    <s v="Q4 2024"/>
    <x v="0"/>
    <x v="2"/>
  </r>
  <r>
    <x v="35"/>
    <x v="2"/>
    <x v="2"/>
    <x v="3"/>
    <n v="0"/>
    <d v="2025-01-31T00:00:00"/>
    <s v="JDCLLP-01"/>
    <n v="600"/>
    <m/>
    <m/>
    <s v="Q4 2024"/>
    <x v="0"/>
    <x v="2"/>
  </r>
  <r>
    <x v="35"/>
    <x v="2"/>
    <x v="29"/>
    <x v="4"/>
    <n v="0"/>
    <d v="2025-02-01T00:00:00"/>
    <s v="JDC-02"/>
    <n v="1375"/>
    <m/>
    <m/>
    <s v="Q4 2024"/>
    <x v="0"/>
    <x v="2"/>
  </r>
  <r>
    <x v="35"/>
    <x v="2"/>
    <x v="29"/>
    <x v="7"/>
    <n v="0"/>
    <d v="2025-02-01T00:00:00"/>
    <n v="1912"/>
    <n v="8435"/>
    <m/>
    <m/>
    <s v="Q4 2024"/>
    <x v="0"/>
    <x v="2"/>
  </r>
  <r>
    <x v="35"/>
    <x v="3"/>
    <x v="8"/>
    <x v="10"/>
    <n v="0"/>
    <d v="2025-02-01T00:00:00"/>
    <s v="GSF-24-25-293"/>
    <n v="18613"/>
    <m/>
    <m/>
    <s v="Q4 2024"/>
    <x v="0"/>
    <x v="2"/>
  </r>
  <r>
    <x v="35"/>
    <x v="3"/>
    <x v="29"/>
    <x v="0"/>
    <n v="0"/>
    <d v="2025-01-31T00:00:00"/>
    <s v="KRL-24-25-228"/>
    <n v="106"/>
    <m/>
    <m/>
    <s v="Q4 2024"/>
    <x v="0"/>
    <x v="2"/>
  </r>
  <r>
    <x v="35"/>
    <x v="3"/>
    <x v="29"/>
    <x v="0"/>
    <n v="0"/>
    <d v="2025-01-31T00:00:00"/>
    <s v="KRL-24-25-239"/>
    <n v="190"/>
    <m/>
    <m/>
    <s v="Q4 2024"/>
    <x v="0"/>
    <x v="2"/>
  </r>
  <r>
    <x v="35"/>
    <x v="3"/>
    <x v="1"/>
    <x v="2"/>
    <n v="0"/>
    <d v="2025-02-01T00:00:00"/>
    <s v="MS-0699-24-25"/>
    <n v="4052"/>
    <m/>
    <m/>
    <s v="Q4 2024"/>
    <x v="0"/>
    <x v="2"/>
  </r>
  <r>
    <x v="35"/>
    <x v="3"/>
    <x v="29"/>
    <x v="11"/>
    <n v="0"/>
    <d v="2025-01-31T00:00:00"/>
    <s v="3101 2025-KINGS-HK"/>
    <n v="49692.69"/>
    <m/>
    <m/>
    <s v="Q4 2024"/>
    <x v="0"/>
    <x v="2"/>
  </r>
  <r>
    <x v="35"/>
    <x v="3"/>
    <x v="29"/>
    <x v="4"/>
    <n v="0"/>
    <d v="2025-02-01T00:00:00"/>
    <s v="KCC-01"/>
    <n v="590"/>
    <m/>
    <m/>
    <s v="Q4 2024"/>
    <x v="0"/>
    <x v="2"/>
  </r>
  <r>
    <x v="35"/>
    <x v="4"/>
    <x v="29"/>
    <x v="4"/>
    <n v="0"/>
    <d v="2025-02-01T00:00:00"/>
    <s v="KDM-08"/>
    <n v="14740"/>
    <m/>
    <m/>
    <s v="Q4 2024"/>
    <x v="0"/>
    <x v="2"/>
  </r>
  <r>
    <x v="35"/>
    <x v="5"/>
    <x v="1"/>
    <x v="1"/>
    <n v="0"/>
    <d v="2025-02-01T00:00:00"/>
    <s v="MS-0697-24-25"/>
    <n v="3125"/>
    <m/>
    <m/>
    <s v="Q4 2024"/>
    <x v="0"/>
    <x v="2"/>
  </r>
  <r>
    <x v="35"/>
    <x v="5"/>
    <x v="29"/>
    <x v="29"/>
    <n v="0"/>
    <d v="2025-01-01T00:00:00"/>
    <s v="002425-000729"/>
    <n v="17518"/>
    <m/>
    <m/>
    <s v="Q4 2024"/>
    <x v="0"/>
    <x v="2"/>
  </r>
  <r>
    <x v="35"/>
    <x v="5"/>
    <x v="2"/>
    <x v="3"/>
    <n v="0"/>
    <d v="2025-01-31T00:00:00"/>
    <s v="KFTPL-06"/>
    <n v="2832"/>
    <m/>
    <m/>
    <s v="Q4 2024"/>
    <x v="0"/>
    <x v="2"/>
  </r>
  <r>
    <x v="35"/>
    <x v="5"/>
    <x v="29"/>
    <x v="4"/>
    <n v="0"/>
    <d v="2025-02-01T00:00:00"/>
    <s v="KF-09"/>
    <n v="3658"/>
    <m/>
    <m/>
    <s v="Q4 2024"/>
    <x v="0"/>
    <x v="2"/>
  </r>
  <r>
    <x v="35"/>
    <x v="5"/>
    <x v="29"/>
    <x v="4"/>
    <n v="0"/>
    <d v="2025-02-07T00:00:00"/>
    <s v="D-24-25GST-327"/>
    <n v="75"/>
    <m/>
    <m/>
    <s v="Q4 2024"/>
    <x v="0"/>
    <x v="2"/>
  </r>
  <r>
    <x v="35"/>
    <x v="6"/>
    <x v="8"/>
    <x v="10"/>
    <n v="2"/>
    <d v="2025-02-01T00:00:00"/>
    <s v="GSF-24-25-286"/>
    <n v="58117"/>
    <m/>
    <m/>
    <s v="Q4 2024"/>
    <x v="0"/>
    <x v="2"/>
  </r>
  <r>
    <x v="35"/>
    <x v="6"/>
    <x v="29"/>
    <x v="14"/>
    <n v="2"/>
    <d v="2025-01-28T00:00:00"/>
    <s v="24-25/K741"/>
    <n v="9915.2999999999993"/>
    <m/>
    <m/>
    <s v="Q4 2024"/>
    <x v="0"/>
    <x v="2"/>
  </r>
  <r>
    <x v="35"/>
    <x v="6"/>
    <x v="29"/>
    <x v="0"/>
    <n v="2"/>
    <d v="2025-01-31T00:00:00"/>
    <s v="KRL-24-25-229"/>
    <n v="528"/>
    <m/>
    <m/>
    <s v="Q4 2024"/>
    <x v="0"/>
    <x v="2"/>
  </r>
  <r>
    <x v="35"/>
    <x v="6"/>
    <x v="29"/>
    <x v="0"/>
    <s v="A02"/>
    <d v="2025-01-31T00:00:00"/>
    <s v="KRL-24-25-245"/>
    <n v="2375"/>
    <m/>
    <m/>
    <s v="Q4 2024"/>
    <x v="0"/>
    <x v="2"/>
  </r>
  <r>
    <x v="35"/>
    <x v="6"/>
    <x v="1"/>
    <x v="2"/>
    <n v="2"/>
    <d v="2025-02-01T00:00:00"/>
    <s v="MS-0705-24-25"/>
    <n v="48472"/>
    <m/>
    <m/>
    <s v="Q4 2024"/>
    <x v="0"/>
    <x v="2"/>
  </r>
  <r>
    <x v="35"/>
    <x v="6"/>
    <x v="1"/>
    <x v="1"/>
    <n v="2"/>
    <d v="2025-02-01T00:00:00"/>
    <s v="MS-0704-24-25"/>
    <n v="5342"/>
    <m/>
    <m/>
    <s v="Q4 2024"/>
    <x v="0"/>
    <x v="2"/>
  </r>
  <r>
    <x v="35"/>
    <x v="6"/>
    <x v="9"/>
    <x v="11"/>
    <n v="2"/>
    <d v="2025-02-01T00:00:00"/>
    <s v="MFMS-0682-24-25"/>
    <n v="190870.5"/>
    <m/>
    <m/>
    <s v="Q4 2024"/>
    <x v="0"/>
    <x v="2"/>
  </r>
  <r>
    <x v="35"/>
    <x v="6"/>
    <x v="29"/>
    <x v="14"/>
    <n v="2"/>
    <d v="2025-01-25T00:00:00"/>
    <s v="2425/478"/>
    <n v="10000"/>
    <m/>
    <m/>
    <s v="Q4 2024"/>
    <x v="0"/>
    <x v="2"/>
  </r>
  <r>
    <x v="35"/>
    <x v="6"/>
    <x v="29"/>
    <x v="29"/>
    <n v="2"/>
    <d v="2025-01-31T00:00:00"/>
    <s v="KST-Rental-24-25-10"/>
    <n v="10000"/>
    <m/>
    <m/>
    <s v="Q4 2024"/>
    <x v="0"/>
    <x v="2"/>
  </r>
  <r>
    <x v="35"/>
    <x v="6"/>
    <x v="29"/>
    <x v="12"/>
    <n v="2"/>
    <d v="2025-02-06T00:00:00"/>
    <s v="202501451940419'"/>
    <n v="212700"/>
    <m/>
    <m/>
    <s v="Q4 2024"/>
    <x v="0"/>
    <x v="2"/>
  </r>
  <r>
    <x v="35"/>
    <x v="6"/>
    <x v="29"/>
    <x v="10"/>
    <n v="2"/>
    <d v="2025-02-01T00:00:00"/>
    <s v="OOPL-2024-25-937"/>
    <n v="182803.56"/>
    <m/>
    <m/>
    <s v="Q4 2024"/>
    <x v="0"/>
    <x v="2"/>
  </r>
  <r>
    <x v="35"/>
    <x v="6"/>
    <x v="2"/>
    <x v="3"/>
    <n v="2"/>
    <d v="2025-01-31T00:00:00"/>
    <s v="KOS-10-"/>
    <n v="8990"/>
    <m/>
    <m/>
    <s v="Q4 2024"/>
    <x v="0"/>
    <x v="2"/>
  </r>
  <r>
    <x v="35"/>
    <x v="6"/>
    <x v="29"/>
    <x v="1"/>
    <n v="2"/>
    <d v="2025-01-23T00:00:00"/>
    <s v="PSPLJ/6194/24-25"/>
    <n v="480"/>
    <m/>
    <m/>
    <s v="Q4 2024"/>
    <x v="0"/>
    <x v="2"/>
  </r>
  <r>
    <x v="35"/>
    <x v="6"/>
    <x v="23"/>
    <x v="16"/>
    <n v="2"/>
    <d v="2025-01-01T00:00:00"/>
    <s v="CAM-24-25-2471"/>
    <n v="204002.34"/>
    <m/>
    <m/>
    <s v="Q4 2024"/>
    <x v="0"/>
    <x v="2"/>
  </r>
  <r>
    <x v="35"/>
    <x v="6"/>
    <x v="23"/>
    <x v="12"/>
    <n v="2"/>
    <d v="2025-02-10T00:00:00"/>
    <s v="EC-24-25-309"/>
    <n v="799032"/>
    <m/>
    <m/>
    <s v="Q4 2024"/>
    <x v="0"/>
    <x v="2"/>
  </r>
  <r>
    <x v="35"/>
    <x v="6"/>
    <x v="23"/>
    <x v="7"/>
    <n v="2"/>
    <d v="2025-02-10T00:00:00"/>
    <s v="WR-24-25-254"/>
    <n v="31700"/>
    <m/>
    <m/>
    <s v="Q4 2024"/>
    <x v="0"/>
    <x v="2"/>
  </r>
  <r>
    <x v="35"/>
    <x v="6"/>
    <x v="29"/>
    <x v="4"/>
    <n v="2"/>
    <d v="2025-02-01T00:00:00"/>
    <s v="KOS-10"/>
    <n v="13450"/>
    <m/>
    <m/>
    <s v="Q4 2024"/>
    <x v="0"/>
    <x v="2"/>
  </r>
  <r>
    <x v="35"/>
    <x v="6"/>
    <x v="29"/>
    <x v="4"/>
    <n v="2"/>
    <d v="2025-02-07T00:00:00"/>
    <s v="D-24-25GST-325"/>
    <n v="6520"/>
    <m/>
    <m/>
    <s v="Q4 2024"/>
    <x v="0"/>
    <x v="2"/>
  </r>
  <r>
    <x v="35"/>
    <x v="6"/>
    <x v="27"/>
    <x v="29"/>
    <n v="2"/>
    <d v="2025-01-01T00:00:00"/>
    <s v="24-25/020"/>
    <n v="15000"/>
    <m/>
    <m/>
    <s v="Q4 2024"/>
    <x v="0"/>
    <x v="2"/>
  </r>
  <r>
    <x v="35"/>
    <x v="6"/>
    <x v="4"/>
    <x v="5"/>
    <n v="2"/>
    <d v="2025-02-01T00:00:00"/>
    <s v="STT-24-25-1554"/>
    <n v="1000"/>
    <m/>
    <m/>
    <s v="Q4 2024"/>
    <x v="0"/>
    <x v="2"/>
  </r>
  <r>
    <x v="35"/>
    <x v="6"/>
    <x v="29"/>
    <x v="7"/>
    <n v="2"/>
    <d v="2025-02-01T00:00:00"/>
    <n v="1917"/>
    <n v="17570"/>
    <m/>
    <m/>
    <s v="Q4 2024"/>
    <x v="0"/>
    <x v="2"/>
  </r>
  <r>
    <x v="35"/>
    <x v="6"/>
    <x v="29"/>
    <x v="5"/>
    <n v="2"/>
    <d v="2025-02-03T00:00:00"/>
    <s v="VB-2354-24-25"/>
    <n v="14400"/>
    <m/>
    <m/>
    <s v="Q4 2024"/>
    <x v="0"/>
    <x v="2"/>
  </r>
  <r>
    <x v="35"/>
    <x v="7"/>
    <x v="29"/>
    <x v="0"/>
    <n v="0"/>
    <d v="2025-01-31T00:00:00"/>
    <s v="KRL-24-25-238"/>
    <n v="190"/>
    <m/>
    <m/>
    <s v="Q4 2024"/>
    <x v="0"/>
    <x v="2"/>
  </r>
  <r>
    <x v="35"/>
    <x v="7"/>
    <x v="1"/>
    <x v="1"/>
    <n v="0"/>
    <d v="2025-02-01T00:00:00"/>
    <s v="MS-0708-24-25"/>
    <n v="2472.5"/>
    <m/>
    <m/>
    <s v="Q4 2024"/>
    <x v="0"/>
    <x v="2"/>
  </r>
  <r>
    <x v="35"/>
    <x v="7"/>
    <x v="29"/>
    <x v="29"/>
    <n v="0"/>
    <d v="2025-01-19T00:00:00"/>
    <s v="Office Cab Innova-40"/>
    <n v="4150"/>
    <m/>
    <m/>
    <s v="Q4 2024"/>
    <x v="0"/>
    <x v="2"/>
  </r>
  <r>
    <x v="35"/>
    <x v="7"/>
    <x v="29"/>
    <x v="4"/>
    <n v="0"/>
    <d v="2025-02-01T00:00:00"/>
    <s v="KR-10"/>
    <n v="42285"/>
    <m/>
    <m/>
    <s v="Q4 2024"/>
    <x v="0"/>
    <x v="2"/>
  </r>
  <r>
    <x v="35"/>
    <x v="7"/>
    <x v="29"/>
    <x v="4"/>
    <n v="0"/>
    <d v="2025-02-07T00:00:00"/>
    <s v="D-24-25GST-326"/>
    <n v="5105"/>
    <m/>
    <m/>
    <s v="Q4 2024"/>
    <x v="0"/>
    <x v="2"/>
  </r>
  <r>
    <x v="35"/>
    <x v="8"/>
    <x v="8"/>
    <x v="10"/>
    <n v="0"/>
    <d v="2025-02-01T00:00:00"/>
    <s v="GSF-24-25-292"/>
    <n v="47082"/>
    <m/>
    <m/>
    <s v="Q4 2024"/>
    <x v="0"/>
    <x v="2"/>
  </r>
  <r>
    <x v="35"/>
    <x v="8"/>
    <x v="1"/>
    <x v="1"/>
    <n v="0"/>
    <d v="2025-02-01T00:00:00"/>
    <s v="MS-0707-24-25"/>
    <n v="1302"/>
    <m/>
    <m/>
    <s v="Q4 2024"/>
    <x v="0"/>
    <x v="2"/>
  </r>
  <r>
    <x v="35"/>
    <x v="8"/>
    <x v="2"/>
    <x v="3"/>
    <n v="0"/>
    <d v="2025-01-31T00:00:00"/>
    <s v="KRLLP-07"/>
    <n v="1640"/>
    <m/>
    <m/>
    <s v="Q4 2024"/>
    <x v="0"/>
    <x v="2"/>
  </r>
  <r>
    <x v="35"/>
    <x v="8"/>
    <x v="29"/>
    <x v="4"/>
    <n v="0"/>
    <d v="2025-02-01T00:00:00"/>
    <s v="KRLLP-10"/>
    <n v="11510"/>
    <m/>
    <m/>
    <s v="Q4 2024"/>
    <x v="0"/>
    <x v="2"/>
  </r>
  <r>
    <x v="35"/>
    <x v="8"/>
    <x v="29"/>
    <x v="4"/>
    <n v="0"/>
    <d v="2025-02-07T00:00:00"/>
    <s v="D-24-25GST-324"/>
    <n v="5055"/>
    <m/>
    <m/>
    <s v="Q4 2024"/>
    <x v="0"/>
    <x v="2"/>
  </r>
  <r>
    <x v="35"/>
    <x v="18"/>
    <x v="7"/>
    <x v="9"/>
    <n v="0"/>
    <d v="2025-02-06T00:00:00"/>
    <s v="BM2527I016148653"/>
    <n v="2469.7399999999998"/>
    <m/>
    <m/>
    <s v="Q4 2024"/>
    <x v="0"/>
    <x v="2"/>
  </r>
  <r>
    <x v="35"/>
    <x v="18"/>
    <x v="1"/>
    <x v="1"/>
    <n v="0"/>
    <d v="2025-02-01T00:00:00"/>
    <s v="MS-0698-24-25"/>
    <n v="1700"/>
    <m/>
    <m/>
    <s v="Q4 2024"/>
    <x v="0"/>
    <x v="2"/>
  </r>
  <r>
    <x v="35"/>
    <x v="18"/>
    <x v="29"/>
    <x v="4"/>
    <n v="0"/>
    <d v="2025-02-01T00:00:00"/>
    <s v="KCA-04"/>
    <n v="6785"/>
    <m/>
    <m/>
    <s v="Q4 2024"/>
    <x v="0"/>
    <x v="2"/>
  </r>
  <r>
    <x v="35"/>
    <x v="19"/>
    <x v="29"/>
    <x v="12"/>
    <n v="401"/>
    <d v="2025-02-14T00:00:00"/>
    <s v="000002767713413'"/>
    <n v="61050"/>
    <m/>
    <m/>
    <s v="Q4 2024"/>
    <x v="0"/>
    <x v="2"/>
  </r>
  <r>
    <x v="35"/>
    <x v="19"/>
    <x v="29"/>
    <x v="12"/>
    <n v="501"/>
    <d v="2025-02-14T00:00:00"/>
    <s v="000002767713412'"/>
    <n v="60980"/>
    <m/>
    <m/>
    <s v="Q4 2024"/>
    <x v="0"/>
    <x v="2"/>
  </r>
  <r>
    <x v="35"/>
    <x v="19"/>
    <x v="29"/>
    <x v="12"/>
    <n v="1301"/>
    <d v="2025-02-14T00:00:00"/>
    <s v="000002767713415'"/>
    <n v="88000"/>
    <m/>
    <m/>
    <s v="Q4 2024"/>
    <x v="0"/>
    <x v="2"/>
  </r>
  <r>
    <x v="35"/>
    <x v="19"/>
    <x v="2"/>
    <x v="3"/>
    <n v="0"/>
    <d v="2025-01-31T00:00:00"/>
    <s v="KCEMLLP-04"/>
    <n v="520"/>
    <m/>
    <m/>
    <s v="Q4 2024"/>
    <x v="0"/>
    <x v="2"/>
  </r>
  <r>
    <x v="35"/>
    <x v="14"/>
    <x v="8"/>
    <x v="10"/>
    <n v="0"/>
    <d v="2025-02-01T00:00:00"/>
    <s v="GSF-24-25-291"/>
    <n v="47082"/>
    <m/>
    <m/>
    <s v="Q4 2024"/>
    <x v="0"/>
    <x v="2"/>
  </r>
  <r>
    <x v="35"/>
    <x v="14"/>
    <x v="29"/>
    <x v="0"/>
    <n v="0"/>
    <d v="2025-01-31T00:00:00"/>
    <s v="KRL-24-25-233"/>
    <n v="739"/>
    <m/>
    <m/>
    <s v="Q4 2024"/>
    <x v="0"/>
    <x v="2"/>
  </r>
  <r>
    <x v="35"/>
    <x v="14"/>
    <x v="1"/>
    <x v="1"/>
    <n v="0"/>
    <d v="2025-02-01T00:00:00"/>
    <s v="MS-0700-24-25"/>
    <n v="3718.8"/>
    <m/>
    <m/>
    <s v="Q4 2024"/>
    <x v="0"/>
    <x v="2"/>
  </r>
  <r>
    <x v="35"/>
    <x v="14"/>
    <x v="29"/>
    <x v="12"/>
    <n v="0"/>
    <d v="2025-01-20T00:00:00"/>
    <s v="000002733735824'"/>
    <n v="6450"/>
    <m/>
    <m/>
    <s v="Q4 2024"/>
    <x v="0"/>
    <x v="2"/>
  </r>
  <r>
    <x v="35"/>
    <x v="14"/>
    <x v="2"/>
    <x v="3"/>
    <n v="0"/>
    <d v="2025-01-31T00:00:00"/>
    <s v="KCOBPL-10"/>
    <n v="820"/>
    <m/>
    <m/>
    <s v="Q4 2024"/>
    <x v="0"/>
    <x v="2"/>
  </r>
  <r>
    <x v="35"/>
    <x v="14"/>
    <x v="29"/>
    <x v="4"/>
    <n v="0"/>
    <d v="2025-02-01T00:00:00"/>
    <s v="KOB-08"/>
    <n v="7040"/>
    <m/>
    <m/>
    <s v="Q4 2024"/>
    <x v="0"/>
    <x v="2"/>
  </r>
  <r>
    <x v="35"/>
    <x v="14"/>
    <x v="29"/>
    <x v="7"/>
    <n v="0"/>
    <d v="2025-02-01T00:00:00"/>
    <n v="1918"/>
    <n v="245"/>
    <m/>
    <m/>
    <s v="Q4 2024"/>
    <x v="0"/>
    <x v="2"/>
  </r>
  <r>
    <x v="35"/>
    <x v="13"/>
    <x v="2"/>
    <x v="3"/>
    <n v="0"/>
    <d v="2025-01-31T00:00:00"/>
    <s v="NLHPL-07"/>
    <n v="670"/>
    <m/>
    <m/>
    <s v="Q4 2024"/>
    <x v="0"/>
    <x v="2"/>
  </r>
  <r>
    <x v="35"/>
    <x v="13"/>
    <x v="29"/>
    <x v="4"/>
    <n v="0"/>
    <d v="2025-02-01T00:00:00"/>
    <s v="NLH-06"/>
    <n v="1450"/>
    <m/>
    <m/>
    <s v="Q4 2024"/>
    <x v="0"/>
    <x v="2"/>
  </r>
  <r>
    <x v="35"/>
    <x v="9"/>
    <x v="7"/>
    <x v="9"/>
    <n v="613"/>
    <d v="2025-01-27T00:00:00"/>
    <s v="BM2527I016023576"/>
    <n v="1176.46"/>
    <m/>
    <m/>
    <s v="Q4 2024"/>
    <x v="0"/>
    <x v="2"/>
  </r>
  <r>
    <x v="35"/>
    <x v="9"/>
    <x v="29"/>
    <x v="19"/>
    <n v="613"/>
    <d v="2025-01-01T00:00:00"/>
    <s v="1-24-25-1039"/>
    <n v="68825"/>
    <m/>
    <m/>
    <s v="Q4 2024"/>
    <x v="0"/>
    <x v="2"/>
  </r>
  <r>
    <x v="35"/>
    <x v="9"/>
    <x v="8"/>
    <x v="10"/>
    <n v="613"/>
    <d v="2025-02-01T00:00:00"/>
    <s v="GSF-24-25-288"/>
    <n v="40461"/>
    <m/>
    <m/>
    <s v="Q4 2024"/>
    <x v="0"/>
    <x v="2"/>
  </r>
  <r>
    <x v="35"/>
    <x v="9"/>
    <x v="29"/>
    <x v="0"/>
    <n v="613"/>
    <d v="2025-01-31T00:00:00"/>
    <s v="KRL-24-25-230"/>
    <n v="317"/>
    <m/>
    <m/>
    <s v="Q4 2024"/>
    <x v="0"/>
    <x v="2"/>
  </r>
  <r>
    <x v="35"/>
    <x v="9"/>
    <x v="29"/>
    <x v="0"/>
    <n v="613"/>
    <d v="2025-01-31T00:00:00"/>
    <s v="KRL-24-25-241"/>
    <n v="26600"/>
    <m/>
    <m/>
    <s v="Q4 2024"/>
    <x v="0"/>
    <x v="2"/>
  </r>
  <r>
    <x v="35"/>
    <x v="9"/>
    <x v="9"/>
    <x v="11"/>
    <n v="613"/>
    <d v="2025-02-01T00:00:00"/>
    <s v="MFMS-0683-24-25"/>
    <n v="53464.32"/>
    <m/>
    <m/>
    <s v="Q4 2024"/>
    <x v="0"/>
    <x v="2"/>
  </r>
  <r>
    <x v="35"/>
    <x v="9"/>
    <x v="29"/>
    <x v="10"/>
    <n v="613"/>
    <d v="2025-02-01T00:00:00"/>
    <s v="OOPL-2024-25-934"/>
    <n v="39607.440000000002"/>
    <m/>
    <m/>
    <s v="Q4 2024"/>
    <x v="0"/>
    <x v="2"/>
  </r>
  <r>
    <x v="35"/>
    <x v="9"/>
    <x v="2"/>
    <x v="3"/>
    <n v="613"/>
    <d v="2025-01-31T00:00:00"/>
    <s v="ODMDigital-11"/>
    <n v="1728"/>
    <m/>
    <m/>
    <s v="Q4 2024"/>
    <x v="0"/>
    <x v="2"/>
  </r>
  <r>
    <x v="35"/>
    <x v="9"/>
    <x v="29"/>
    <x v="1"/>
    <n v="613"/>
    <d v="2025-01-06T00:00:00"/>
    <s v="PSPLJ/5572/24-25"/>
    <n v="7250"/>
    <m/>
    <m/>
    <s v="Q4 2024"/>
    <x v="0"/>
    <x v="2"/>
  </r>
  <r>
    <x v="35"/>
    <x v="9"/>
    <x v="11"/>
    <x v="16"/>
    <n v="613"/>
    <d v="2025-01-02T00:00:00"/>
    <s v="WTCB-2024004643"/>
    <n v="25779"/>
    <m/>
    <m/>
    <s v="Q4 2024"/>
    <x v="0"/>
    <x v="2"/>
  </r>
  <r>
    <x v="35"/>
    <x v="9"/>
    <x v="11"/>
    <x v="16"/>
    <n v="614"/>
    <d v="2025-01-02T00:00:00"/>
    <s v="WTCB-2024004644"/>
    <n v="25753"/>
    <m/>
    <m/>
    <s v="Q4 2024"/>
    <x v="0"/>
    <x v="2"/>
  </r>
  <r>
    <x v="35"/>
    <x v="9"/>
    <x v="11"/>
    <x v="12"/>
    <n v="613"/>
    <d v="2025-02-11T00:00:00"/>
    <s v="WTCB/2024005310"/>
    <n v="47136"/>
    <m/>
    <m/>
    <s v="Q4 2024"/>
    <x v="0"/>
    <x v="2"/>
  </r>
  <r>
    <x v="35"/>
    <x v="9"/>
    <x v="11"/>
    <x v="12"/>
    <n v="614"/>
    <d v="2025-02-11T00:00:00"/>
    <s v="WTCB/2024005311"/>
    <n v="54182.76"/>
    <m/>
    <m/>
    <s v="Q4 2024"/>
    <x v="0"/>
    <x v="2"/>
  </r>
  <r>
    <x v="35"/>
    <x v="9"/>
    <x v="11"/>
    <x v="13"/>
    <n v="613"/>
    <d v="2025-02-12T00:00:00"/>
    <s v="WTCB/2024005463"/>
    <n v="2566.87"/>
    <m/>
    <m/>
    <s v="Q4 2024"/>
    <x v="0"/>
    <x v="2"/>
  </r>
  <r>
    <x v="35"/>
    <x v="9"/>
    <x v="11"/>
    <x v="13"/>
    <n v="614"/>
    <d v="2025-02-12T00:00:00"/>
    <s v="WTCB/2024005464"/>
    <n v="3677.01"/>
    <m/>
    <m/>
    <s v="Q4 2024"/>
    <x v="0"/>
    <x v="2"/>
  </r>
  <r>
    <x v="35"/>
    <x v="9"/>
    <x v="29"/>
    <x v="19"/>
    <n v="613"/>
    <d v="2025-01-01T00:00:00"/>
    <s v="P2425-135716"/>
    <n v="68832"/>
    <m/>
    <m/>
    <s v="Q4 2024"/>
    <x v="0"/>
    <x v="2"/>
  </r>
  <r>
    <x v="35"/>
    <x v="9"/>
    <x v="29"/>
    <x v="19"/>
    <n v="614"/>
    <d v="2025-01-01T00:00:00"/>
    <s v="D-2024-25-10"/>
    <n v="137596"/>
    <m/>
    <m/>
    <s v="Q4 2024"/>
    <x v="0"/>
    <x v="2"/>
  </r>
  <r>
    <x v="35"/>
    <x v="9"/>
    <x v="29"/>
    <x v="4"/>
    <n v="613"/>
    <d v="2025-02-01T00:00:00"/>
    <s v="OD-10"/>
    <n v="37800"/>
    <m/>
    <m/>
    <s v="Q4 2024"/>
    <x v="0"/>
    <x v="2"/>
  </r>
  <r>
    <x v="35"/>
    <x v="9"/>
    <x v="29"/>
    <x v="4"/>
    <n v="613"/>
    <d v="2025-02-07T00:00:00"/>
    <s v="D-24-25GST-328"/>
    <n v="13910"/>
    <m/>
    <m/>
    <s v="Q4 2024"/>
    <x v="0"/>
    <x v="2"/>
  </r>
  <r>
    <x v="35"/>
    <x v="9"/>
    <x v="4"/>
    <x v="20"/>
    <n v="613"/>
    <d v="2025-02-01T00:00:00"/>
    <s v="STT-24-25-1553"/>
    <n v="2700"/>
    <m/>
    <m/>
    <s v="Q4 2024"/>
    <x v="0"/>
    <x v="2"/>
  </r>
  <r>
    <x v="35"/>
    <x v="9"/>
    <x v="4"/>
    <x v="5"/>
    <n v="613"/>
    <d v="2025-02-01T00:00:00"/>
    <s v="STT-24-25-1552"/>
    <n v="20536.8"/>
    <m/>
    <m/>
    <s v="Q4 2024"/>
    <x v="0"/>
    <x v="2"/>
  </r>
  <r>
    <x v="35"/>
    <x v="9"/>
    <x v="29"/>
    <x v="7"/>
    <n v="613"/>
    <d v="2025-02-01T00:00:00"/>
    <n v="1915"/>
    <n v="4375"/>
    <m/>
    <m/>
    <s v="Q4 2024"/>
    <x v="0"/>
    <x v="2"/>
  </r>
  <r>
    <x v="35"/>
    <x v="10"/>
    <x v="7"/>
    <x v="9"/>
    <n v="312"/>
    <d v="2025-02-03T00:00:00"/>
    <s v="BM2527I016102988"/>
    <n v="71293.89"/>
    <m/>
    <m/>
    <s v="Q4 2024"/>
    <x v="0"/>
    <x v="2"/>
  </r>
  <r>
    <x v="35"/>
    <x v="10"/>
    <x v="29"/>
    <x v="19"/>
    <n v="313"/>
    <d v="2025-01-01T00:00:00"/>
    <s v="010-2024-2025"/>
    <n v="547208"/>
    <m/>
    <m/>
    <s v="Q4 2024"/>
    <x v="0"/>
    <x v="2"/>
  </r>
  <r>
    <x v="35"/>
    <x v="10"/>
    <x v="29"/>
    <x v="16"/>
    <n v="313"/>
    <d v="2025-01-01T00:00:00"/>
    <s v="010 CAM-2024-25"/>
    <n v="65546"/>
    <m/>
    <m/>
    <s v="Q4 2024"/>
    <x v="0"/>
    <x v="2"/>
  </r>
  <r>
    <x v="35"/>
    <x v="10"/>
    <x v="29"/>
    <x v="19"/>
    <n v="311"/>
    <d v="2025-01-01T00:00:00"/>
    <s v="IN2401000253"/>
    <n v="621792"/>
    <m/>
    <m/>
    <s v="Q4 2024"/>
    <x v="0"/>
    <x v="2"/>
  </r>
  <r>
    <x v="35"/>
    <x v="10"/>
    <x v="29"/>
    <x v="19"/>
    <n v="312"/>
    <d v="2025-01-01T00:00:00"/>
    <s v="IN2401000254"/>
    <n v="402317"/>
    <m/>
    <m/>
    <s v="Q4 2024"/>
    <x v="0"/>
    <x v="2"/>
  </r>
  <r>
    <x v="35"/>
    <x v="10"/>
    <x v="29"/>
    <x v="19"/>
    <n v="314"/>
    <d v="2025-01-01T00:00:00"/>
    <s v="RENT-24-25-10"/>
    <n v="155988"/>
    <m/>
    <m/>
    <s v="Q4 2024"/>
    <x v="0"/>
    <x v="2"/>
  </r>
  <r>
    <x v="35"/>
    <x v="10"/>
    <x v="29"/>
    <x v="19"/>
    <n v="315"/>
    <d v="2025-01-04T00:00:00"/>
    <s v="PVP-Rental-22"/>
    <n v="166572"/>
    <m/>
    <m/>
    <s v="Q4 2024"/>
    <x v="0"/>
    <x v="2"/>
  </r>
  <r>
    <x v="35"/>
    <x v="10"/>
    <x v="8"/>
    <x v="10"/>
    <n v="312"/>
    <d v="2025-02-01T00:00:00"/>
    <s v="GSF-24-25-290"/>
    <n v="127269"/>
    <m/>
    <m/>
    <s v="Q4 2024"/>
    <x v="0"/>
    <x v="2"/>
  </r>
  <r>
    <x v="35"/>
    <x v="10"/>
    <x v="29"/>
    <x v="19"/>
    <n v="310"/>
    <d v="2025-01-01T00:00:00"/>
    <s v="GK-Rental-10"/>
    <n v="76183"/>
    <m/>
    <m/>
    <s v="Q4 2024"/>
    <x v="0"/>
    <x v="2"/>
  </r>
  <r>
    <x v="35"/>
    <x v="10"/>
    <x v="29"/>
    <x v="16"/>
    <n v="310"/>
    <d v="2025-01-01T00:00:00"/>
    <s v="GK-CAM-11"/>
    <n v="25714"/>
    <m/>
    <m/>
    <s v="Q4 2024"/>
    <x v="0"/>
    <x v="2"/>
  </r>
  <r>
    <x v="35"/>
    <x v="10"/>
    <x v="29"/>
    <x v="19"/>
    <n v="310"/>
    <d v="2025-01-01T00:00:00"/>
    <s v="HK-Rental-10"/>
    <n v="76182"/>
    <m/>
    <m/>
    <s v="Q4 2024"/>
    <x v="0"/>
    <x v="2"/>
  </r>
  <r>
    <x v="35"/>
    <x v="10"/>
    <x v="29"/>
    <x v="0"/>
    <n v="312"/>
    <d v="2025-01-31T00:00:00"/>
    <s v="KRL-24-25-231"/>
    <n v="12555"/>
    <m/>
    <m/>
    <s v="Q4 2024"/>
    <x v="0"/>
    <x v="2"/>
  </r>
  <r>
    <x v="35"/>
    <x v="10"/>
    <x v="29"/>
    <x v="0"/>
    <n v="312"/>
    <d v="2025-01-31T00:00:00"/>
    <s v="KRL-24-25-243"/>
    <n v="456190"/>
    <m/>
    <m/>
    <s v="Q4 2024"/>
    <x v="0"/>
    <x v="2"/>
  </r>
  <r>
    <x v="35"/>
    <x v="10"/>
    <x v="1"/>
    <x v="1"/>
    <n v="312"/>
    <d v="2025-02-01T00:00:00"/>
    <s v="MS-0703-24-25"/>
    <n v="33982"/>
    <m/>
    <m/>
    <s v="Q4 2024"/>
    <x v="0"/>
    <x v="2"/>
  </r>
  <r>
    <x v="35"/>
    <x v="10"/>
    <x v="1"/>
    <x v="2"/>
    <n v="312"/>
    <d v="2025-02-01T00:00:00"/>
    <s v="MS-0701-24-25"/>
    <n v="43295"/>
    <m/>
    <m/>
    <s v="Q4 2024"/>
    <x v="0"/>
    <x v="2"/>
  </r>
  <r>
    <x v="35"/>
    <x v="10"/>
    <x v="1"/>
    <x v="1"/>
    <n v="312"/>
    <d v="2025-02-01T00:00:00"/>
    <s v="MS-0702-24-25"/>
    <n v="875"/>
    <m/>
    <m/>
    <s v="Q4 2024"/>
    <x v="0"/>
    <x v="2"/>
  </r>
  <r>
    <x v="35"/>
    <x v="10"/>
    <x v="9"/>
    <x v="11"/>
    <n v="312"/>
    <d v="2025-02-01T00:00:00"/>
    <s v="MFMS-0681-24-25"/>
    <n v="141368.25"/>
    <m/>
    <m/>
    <s v="Q4 2024"/>
    <x v="0"/>
    <x v="2"/>
  </r>
  <r>
    <x v="35"/>
    <x v="10"/>
    <x v="29"/>
    <x v="19"/>
    <n v="316"/>
    <d v="2025-01-01T00:00:00"/>
    <s v="268-2024-25"/>
    <n v="83202"/>
    <m/>
    <m/>
    <s v="Q4 2024"/>
    <x v="0"/>
    <x v="2"/>
  </r>
  <r>
    <x v="35"/>
    <x v="10"/>
    <x v="29"/>
    <x v="29"/>
    <n v="312"/>
    <d v="2025-01-01T00:00:00"/>
    <s v="EWF-10-2024-25"/>
    <n v="95000"/>
    <m/>
    <m/>
    <s v="Q4 2024"/>
    <x v="0"/>
    <x v="2"/>
  </r>
  <r>
    <x v="35"/>
    <x v="10"/>
    <x v="29"/>
    <x v="19"/>
    <n v="316"/>
    <d v="2025-01-01T00:00:00"/>
    <s v="016-2024-25"/>
    <n v="83202"/>
    <m/>
    <m/>
    <s v="Q4 2024"/>
    <x v="0"/>
    <x v="2"/>
  </r>
  <r>
    <x v="35"/>
    <x v="10"/>
    <x v="29"/>
    <x v="26"/>
    <n v="312"/>
    <d v="2025-01-30T00:00:00"/>
    <s v="000002754396721'"/>
    <n v="11280"/>
    <m/>
    <m/>
    <s v="Q4 2024"/>
    <x v="0"/>
    <x v="2"/>
  </r>
  <r>
    <x v="35"/>
    <x v="10"/>
    <x v="29"/>
    <x v="10"/>
    <n v="312"/>
    <d v="2025-02-01T00:00:00"/>
    <s v="OOPL-2024-25-935"/>
    <n v="293247.37"/>
    <m/>
    <m/>
    <s v="Q4 2024"/>
    <x v="0"/>
    <x v="2"/>
  </r>
  <r>
    <x v="35"/>
    <x v="10"/>
    <x v="29"/>
    <x v="29"/>
    <n v="312"/>
    <d v="2025-01-01T00:00:00"/>
    <s v="002425-000728"/>
    <n v="5500"/>
    <m/>
    <m/>
    <s v="Q4 2024"/>
    <x v="0"/>
    <x v="2"/>
  </r>
  <r>
    <x v="35"/>
    <x v="10"/>
    <x v="29"/>
    <x v="1"/>
    <n v="312"/>
    <d v="2025-01-06T00:00:00"/>
    <s v="PSPLJ/5571/24-25"/>
    <n v="720"/>
    <m/>
    <m/>
    <s v="Q4 2024"/>
    <x v="0"/>
    <x v="2"/>
  </r>
  <r>
    <x v="35"/>
    <x v="10"/>
    <x v="29"/>
    <x v="1"/>
    <n v="2"/>
    <d v="2025-01-17T00:00:00"/>
    <s v="PSPLJ/5837/24-25"/>
    <n v="180"/>
    <m/>
    <m/>
    <s v="Q4 2024"/>
    <x v="0"/>
    <x v="2"/>
  </r>
  <r>
    <x v="35"/>
    <x v="10"/>
    <x v="11"/>
    <x v="16"/>
    <n v="311"/>
    <d v="2025-01-02T00:00:00"/>
    <s v="WTCB-2024004581"/>
    <n v="72605"/>
    <m/>
    <m/>
    <s v="Q4 2024"/>
    <x v="0"/>
    <x v="2"/>
  </r>
  <r>
    <x v="35"/>
    <x v="10"/>
    <x v="11"/>
    <x v="16"/>
    <n v="312"/>
    <d v="2025-01-02T00:00:00"/>
    <s v="WTCB-2024004582"/>
    <n v="46982"/>
    <m/>
    <m/>
    <s v="Q4 2024"/>
    <x v="0"/>
    <x v="2"/>
  </r>
  <r>
    <x v="35"/>
    <x v="10"/>
    <x v="11"/>
    <x v="16"/>
    <n v="314"/>
    <d v="2025-01-02T00:00:00"/>
    <s v="WTCB-2024004584"/>
    <n v="24141"/>
    <m/>
    <m/>
    <s v="Q4 2024"/>
    <x v="0"/>
    <x v="2"/>
  </r>
  <r>
    <x v="35"/>
    <x v="10"/>
    <x v="11"/>
    <x v="16"/>
    <n v="315"/>
    <d v="2025-01-02T00:00:00"/>
    <s v="WTCB-2024004585"/>
    <n v="25779"/>
    <m/>
    <m/>
    <s v="Q4 2024"/>
    <x v="0"/>
    <x v="2"/>
  </r>
  <r>
    <x v="35"/>
    <x v="10"/>
    <x v="11"/>
    <x v="16"/>
    <n v="316"/>
    <d v="2025-01-02T00:00:00"/>
    <s v="WTCB-2024004586"/>
    <n v="25753"/>
    <m/>
    <m/>
    <s v="Q4 2024"/>
    <x v="0"/>
    <x v="2"/>
  </r>
  <r>
    <x v="35"/>
    <x v="10"/>
    <x v="11"/>
    <x v="12"/>
    <n v="309"/>
    <d v="2025-02-11T00:00:00"/>
    <s v="WTCB/2024005257"/>
    <n v="108552.79"/>
    <m/>
    <m/>
    <s v="Q4 2024"/>
    <x v="0"/>
    <x v="2"/>
  </r>
  <r>
    <x v="35"/>
    <x v="10"/>
    <x v="11"/>
    <x v="12"/>
    <n v="311"/>
    <d v="2025-02-11T00:00:00"/>
    <s v="WTCB/2024005258"/>
    <n v="159517"/>
    <m/>
    <m/>
    <s v="Q4 2024"/>
    <x v="0"/>
    <x v="2"/>
  </r>
  <r>
    <x v="35"/>
    <x v="10"/>
    <x v="11"/>
    <x v="12"/>
    <n v="312"/>
    <d v="2025-02-11T00:00:00"/>
    <s v="WTCB/2024005259"/>
    <n v="158790"/>
    <m/>
    <m/>
    <s v="Q4 2024"/>
    <x v="0"/>
    <x v="2"/>
  </r>
  <r>
    <x v="35"/>
    <x v="10"/>
    <x v="11"/>
    <x v="12"/>
    <n v="313"/>
    <d v="2025-02-11T00:00:00"/>
    <s v="WTCB/2024005260"/>
    <n v="121576"/>
    <m/>
    <m/>
    <s v="Q4 2024"/>
    <x v="0"/>
    <x v="2"/>
  </r>
  <r>
    <x v="35"/>
    <x v="10"/>
    <x v="11"/>
    <x v="12"/>
    <n v="314"/>
    <d v="2025-02-11T00:00:00"/>
    <s v="WTCB/2024005261"/>
    <n v="28011"/>
    <m/>
    <m/>
    <s v="Q4 2024"/>
    <x v="0"/>
    <x v="2"/>
  </r>
  <r>
    <x v="35"/>
    <x v="10"/>
    <x v="11"/>
    <x v="12"/>
    <n v="315"/>
    <d v="2025-02-11T00:00:00"/>
    <s v="WTCB/2024005262"/>
    <n v="34042.79"/>
    <m/>
    <m/>
    <s v="Q4 2024"/>
    <x v="0"/>
    <x v="2"/>
  </r>
  <r>
    <x v="35"/>
    <x v="10"/>
    <x v="11"/>
    <x v="12"/>
    <n v="316"/>
    <d v="2025-02-11T00:00:00"/>
    <s v="WTCB/2024005263"/>
    <n v="207.11"/>
    <m/>
    <m/>
    <s v="Q4 2024"/>
    <x v="0"/>
    <x v="2"/>
  </r>
  <r>
    <x v="35"/>
    <x v="10"/>
    <x v="11"/>
    <x v="13"/>
    <n v="309"/>
    <d v="2025-02-12T00:00:00"/>
    <s v="WTCB/2024005411"/>
    <n v="6867.62"/>
    <m/>
    <m/>
    <s v="Q4 2024"/>
    <x v="0"/>
    <x v="2"/>
  </r>
  <r>
    <x v="35"/>
    <x v="10"/>
    <x v="11"/>
    <x v="13"/>
    <n v="311"/>
    <d v="2025-02-12T00:00:00"/>
    <s v="WTCB/2024005412"/>
    <n v="8699.27"/>
    <m/>
    <m/>
    <s v="Q4 2024"/>
    <x v="0"/>
    <x v="2"/>
  </r>
  <r>
    <x v="35"/>
    <x v="10"/>
    <x v="11"/>
    <x v="13"/>
    <n v="312"/>
    <d v="2025-02-12T00:00:00"/>
    <s v="WTCB/2024005413"/>
    <n v="9512.9599999999991"/>
    <m/>
    <m/>
    <s v="Q4 2024"/>
    <x v="0"/>
    <x v="2"/>
  </r>
  <r>
    <x v="35"/>
    <x v="10"/>
    <x v="11"/>
    <x v="13"/>
    <n v="313"/>
    <d v="2025-02-12T00:00:00"/>
    <s v="WTCB/2024005414"/>
    <n v="5492.17"/>
    <m/>
    <m/>
    <s v="Q4 2024"/>
    <x v="0"/>
    <x v="2"/>
  </r>
  <r>
    <x v="35"/>
    <x v="10"/>
    <x v="11"/>
    <x v="13"/>
    <n v="314"/>
    <d v="2025-02-12T00:00:00"/>
    <s v="WTCB/2024005415"/>
    <n v="1100.49"/>
    <m/>
    <m/>
    <s v="Q4 2024"/>
    <x v="0"/>
    <x v="2"/>
  </r>
  <r>
    <x v="35"/>
    <x v="10"/>
    <x v="11"/>
    <x v="13"/>
    <n v="315"/>
    <d v="2025-02-12T00:00:00"/>
    <m/>
    <m/>
    <m/>
    <m/>
    <s v="Q4 2024"/>
    <x v="0"/>
    <x v="2"/>
  </r>
  <r>
    <x v="35"/>
    <x v="10"/>
    <x v="11"/>
    <x v="13"/>
    <n v="316"/>
    <d v="2025-02-12T00:00:00"/>
    <s v="WTCB/2024005416"/>
    <n v="23.36"/>
    <m/>
    <m/>
    <s v="Q4 2024"/>
    <x v="0"/>
    <x v="2"/>
  </r>
  <r>
    <x v="35"/>
    <x v="10"/>
    <x v="29"/>
    <x v="22"/>
    <n v="309"/>
    <d v="2025-01-02T00:00:00"/>
    <s v="SBER-24-25-33"/>
    <n v="228659.20000000001"/>
    <m/>
    <m/>
    <s v="Q4 2024"/>
    <x v="0"/>
    <x v="2"/>
  </r>
  <r>
    <x v="35"/>
    <x v="10"/>
    <x v="29"/>
    <x v="4"/>
    <n v="312"/>
    <d v="2025-02-01T00:00:00"/>
    <s v="ODMS-10"/>
    <n v="524495"/>
    <m/>
    <m/>
    <s v="Q4 2024"/>
    <x v="0"/>
    <x v="2"/>
  </r>
  <r>
    <x v="35"/>
    <x v="10"/>
    <x v="29"/>
    <x v="4"/>
    <n v="312"/>
    <d v="2025-02-07T00:00:00"/>
    <s v="D-24-25GST-329"/>
    <n v="587310"/>
    <m/>
    <m/>
    <s v="Q4 2024"/>
    <x v="0"/>
    <x v="2"/>
  </r>
  <r>
    <x v="35"/>
    <x v="10"/>
    <x v="29"/>
    <x v="7"/>
    <n v="312"/>
    <d v="2025-02-01T00:00:00"/>
    <n v="1916"/>
    <n v="40600"/>
    <m/>
    <m/>
    <s v="Q4 2024"/>
    <x v="0"/>
    <x v="2"/>
  </r>
  <r>
    <x v="35"/>
    <x v="10"/>
    <x v="29"/>
    <x v="27"/>
    <n v="312"/>
    <d v="2025-01-20T00:00:00"/>
    <n v="1402983"/>
    <n v="558"/>
    <m/>
    <m/>
    <s v="Q4 2024"/>
    <x v="0"/>
    <x v="2"/>
  </r>
  <r>
    <x v="35"/>
    <x v="10"/>
    <x v="29"/>
    <x v="5"/>
    <n v="312"/>
    <d v="2025-02-03T00:00:00"/>
    <s v="VB-2353-24-25"/>
    <n v="48000"/>
    <m/>
    <m/>
    <s v="Q4 2024"/>
    <x v="0"/>
    <x v="2"/>
  </r>
  <r>
    <x v="35"/>
    <x v="11"/>
    <x v="11"/>
    <x v="16"/>
    <n v="719"/>
    <d v="2024-11-04T00:00:00"/>
    <s v="WTCB-2024004668"/>
    <n v="24141"/>
    <m/>
    <m/>
    <s v="Q4 2024"/>
    <x v="0"/>
    <x v="2"/>
  </r>
  <r>
    <x v="35"/>
    <x v="11"/>
    <x v="11"/>
    <x v="12"/>
    <n v="719"/>
    <d v="2025-02-11T00:00:00"/>
    <s v="WTCB/2024005331"/>
    <n v="73940.149999999994"/>
    <m/>
    <m/>
    <s v="Q4 2024"/>
    <x v="0"/>
    <x v="2"/>
  </r>
  <r>
    <x v="35"/>
    <x v="11"/>
    <x v="11"/>
    <x v="13"/>
    <n v="719"/>
    <d v="2025-02-12T00:00:00"/>
    <s v="WTCB/2024005484"/>
    <n v="4398.22"/>
    <m/>
    <m/>
    <s v="Q4 2024"/>
    <x v="0"/>
    <x v="2"/>
  </r>
  <r>
    <x v="35"/>
    <x v="11"/>
    <x v="29"/>
    <x v="19"/>
    <n v="719"/>
    <d v="2025-01-03T00:00:00"/>
    <s v="TSG-Rental-22"/>
    <n v="136500"/>
    <m/>
    <m/>
    <s v="Q4 2024"/>
    <x v="0"/>
    <x v="2"/>
  </r>
  <r>
    <x v="35"/>
    <x v="16"/>
    <x v="29"/>
    <x v="0"/>
    <n v="0"/>
    <d v="2025-01-31T00:00:00"/>
    <s v="KRL-24-25-232"/>
    <n v="1161"/>
    <m/>
    <m/>
    <s v="Q4 2024"/>
    <x v="0"/>
    <x v="2"/>
  </r>
  <r>
    <x v="35"/>
    <x v="16"/>
    <x v="1"/>
    <x v="1"/>
    <n v="0"/>
    <d v="2025-02-01T00:00:00"/>
    <s v="MS-0709-24-25"/>
    <n v="580"/>
    <m/>
    <m/>
    <s v="Q4 2024"/>
    <x v="0"/>
    <x v="2"/>
  </r>
  <r>
    <x v="35"/>
    <x v="16"/>
    <x v="2"/>
    <x v="3"/>
    <n v="0"/>
    <d v="2025-01-31T00:00:00"/>
    <s v="QTSLLP-03"/>
    <n v="1090"/>
    <m/>
    <m/>
    <s v="Q4 2024"/>
    <x v="0"/>
    <x v="2"/>
  </r>
  <r>
    <x v="35"/>
    <x v="16"/>
    <x v="29"/>
    <x v="4"/>
    <n v="0"/>
    <d v="2025-02-01T00:00:00"/>
    <s v="QTS-10"/>
    <n v="12520"/>
    <m/>
    <m/>
    <s v="Q4 2024"/>
    <x v="0"/>
    <x v="2"/>
  </r>
  <r>
    <x v="35"/>
    <x v="16"/>
    <x v="29"/>
    <x v="4"/>
    <n v="0"/>
    <d v="2025-02-07T00:00:00"/>
    <s v="D-24-25GST-331"/>
    <n v="8040"/>
    <m/>
    <m/>
    <s v="Q4 2024"/>
    <x v="0"/>
    <x v="2"/>
  </r>
  <r>
    <x v="35"/>
    <x v="12"/>
    <x v="7"/>
    <x v="29"/>
    <n v="319"/>
    <d v="2025-01-24T00:00:00"/>
    <s v="HF2527I003513643"/>
    <n v="706.82"/>
    <m/>
    <m/>
    <s v="Q4 2024"/>
    <x v="0"/>
    <x v="2"/>
  </r>
  <r>
    <x v="35"/>
    <x v="12"/>
    <x v="7"/>
    <x v="9"/>
    <n v="319"/>
    <d v="2025-02-09T00:00:00"/>
    <s v="BM2527I016244616"/>
    <n v="7349.14"/>
    <m/>
    <m/>
    <s v="Q4 2024"/>
    <x v="0"/>
    <x v="2"/>
  </r>
  <r>
    <x v="35"/>
    <x v="12"/>
    <x v="29"/>
    <x v="29"/>
    <n v="319"/>
    <d v="2025-02-16T00:00:00"/>
    <s v="WMHR25009252421"/>
    <n v="1130"/>
    <m/>
    <m/>
    <s v="Q4 2024"/>
    <x v="0"/>
    <x v="2"/>
  </r>
  <r>
    <x v="35"/>
    <x v="12"/>
    <x v="8"/>
    <x v="10"/>
    <n v="319"/>
    <d v="2025-02-01T00:00:00"/>
    <s v="GFS-24-25-285"/>
    <n v="110293"/>
    <m/>
    <m/>
    <s v="Q4 2024"/>
    <x v="0"/>
    <x v="2"/>
  </r>
  <r>
    <x v="35"/>
    <x v="12"/>
    <x v="8"/>
    <x v="10"/>
    <n v="719"/>
    <d v="2025-02-01T00:00:00"/>
    <s v="GFS-24-25-289"/>
    <n v="39726"/>
    <m/>
    <m/>
    <s v="Q4 2024"/>
    <x v="0"/>
    <x v="2"/>
  </r>
  <r>
    <x v="35"/>
    <x v="12"/>
    <x v="29"/>
    <x v="0"/>
    <n v="319"/>
    <d v="2025-01-31T00:00:00"/>
    <s v="KRL-24-25-234"/>
    <n v="5486"/>
    <m/>
    <m/>
    <s v="Q4 2024"/>
    <x v="0"/>
    <x v="2"/>
  </r>
  <r>
    <x v="35"/>
    <x v="12"/>
    <x v="29"/>
    <x v="0"/>
    <n v="319"/>
    <d v="2025-01-31T00:00:00"/>
    <s v="KRL-24-25-235"/>
    <n v="998"/>
    <m/>
    <m/>
    <s v="Q4 2024"/>
    <x v="0"/>
    <x v="2"/>
  </r>
  <r>
    <x v="35"/>
    <x v="12"/>
    <x v="29"/>
    <x v="0"/>
    <n v="319"/>
    <d v="2025-01-31T00:00:00"/>
    <s v="KRL-24-25-236"/>
    <n v="828"/>
    <m/>
    <m/>
    <s v="Q4 2024"/>
    <x v="0"/>
    <x v="2"/>
  </r>
  <r>
    <x v="35"/>
    <x v="12"/>
    <x v="29"/>
    <x v="0"/>
    <n v="319"/>
    <d v="2025-01-31T00:00:00"/>
    <s v="KRL-24-25-242"/>
    <n v="45790"/>
    <m/>
    <m/>
    <s v="Q4 2024"/>
    <x v="0"/>
    <x v="2"/>
  </r>
  <r>
    <x v="35"/>
    <x v="12"/>
    <x v="9"/>
    <x v="11"/>
    <n v="319"/>
    <d v="2025-02-01T00:00:00"/>
    <s v="MFMS-0686-24-25"/>
    <n v="61402.879999999997"/>
    <m/>
    <m/>
    <s v="Q4 2024"/>
    <x v="0"/>
    <x v="2"/>
  </r>
  <r>
    <x v="35"/>
    <x v="12"/>
    <x v="9"/>
    <x v="11"/>
    <n v="719"/>
    <d v="2025-02-01T00:00:00"/>
    <s v="MFMS-0685-24-25"/>
    <n v="38842.080000000002"/>
    <m/>
    <m/>
    <s v="Q4 2024"/>
    <x v="0"/>
    <x v="2"/>
  </r>
  <r>
    <x v="35"/>
    <x v="12"/>
    <x v="29"/>
    <x v="29"/>
    <n v="319"/>
    <d v="2025-01-19T00:00:00"/>
    <s v="000002733194785'"/>
    <n v="10960"/>
    <m/>
    <m/>
    <s v="Q4 2024"/>
    <x v="0"/>
    <x v="2"/>
  </r>
  <r>
    <x v="35"/>
    <x v="12"/>
    <x v="29"/>
    <x v="29"/>
    <n v="319"/>
    <d v="2025-01-19T00:00:00"/>
    <s v="000002733561558'"/>
    <n v="640"/>
    <m/>
    <m/>
    <s v="Q4 2024"/>
    <x v="0"/>
    <x v="2"/>
  </r>
  <r>
    <x v="35"/>
    <x v="12"/>
    <x v="29"/>
    <x v="29"/>
    <n v="319"/>
    <d v="2025-01-20T00:00:00"/>
    <s v="000002734578827'"/>
    <n v="1470"/>
    <m/>
    <m/>
    <s v="Q4 2024"/>
    <x v="0"/>
    <x v="2"/>
  </r>
  <r>
    <x v="35"/>
    <x v="12"/>
    <x v="29"/>
    <x v="10"/>
    <n v="319"/>
    <d v="2025-02-01T00:00:00"/>
    <s v="OOPL-2024-25-936"/>
    <n v="41130.800000000003"/>
    <m/>
    <m/>
    <s v="Q4 2024"/>
    <x v="0"/>
    <x v="2"/>
  </r>
  <r>
    <x v="35"/>
    <x v="12"/>
    <x v="29"/>
    <x v="19"/>
    <n v="319"/>
    <d v="2025-01-04T00:00:00"/>
    <s v="O-24-24-25"/>
    <n v="155988"/>
    <m/>
    <m/>
    <s v="Q4 2024"/>
    <x v="0"/>
    <x v="2"/>
  </r>
  <r>
    <x v="35"/>
    <x v="12"/>
    <x v="11"/>
    <x v="16"/>
    <n v="317"/>
    <d v="2025-01-02T00:00:00"/>
    <s v="WTCB-2024004587"/>
    <n v="25753"/>
    <m/>
    <m/>
    <s v="Q4 2024"/>
    <x v="0"/>
    <x v="2"/>
  </r>
  <r>
    <x v="35"/>
    <x v="12"/>
    <x v="11"/>
    <x v="16"/>
    <n v="318"/>
    <d v="2025-01-02T00:00:00"/>
    <s v="WTCB-2024004588"/>
    <n v="25779"/>
    <m/>
    <m/>
    <s v="Q4 2024"/>
    <x v="0"/>
    <x v="2"/>
  </r>
  <r>
    <x v="35"/>
    <x v="12"/>
    <x v="11"/>
    <x v="16"/>
    <n v="319"/>
    <d v="2025-01-02T00:00:00"/>
    <s v="WTCB-2024004589"/>
    <n v="24141"/>
    <m/>
    <m/>
    <s v="Q4 2024"/>
    <x v="0"/>
    <x v="2"/>
  </r>
  <r>
    <x v="35"/>
    <x v="12"/>
    <x v="11"/>
    <x v="12"/>
    <n v="317"/>
    <d v="2025-02-11T00:00:00"/>
    <s v="WTCB/2024005264"/>
    <n v="128675"/>
    <m/>
    <m/>
    <s v="Q4 2024"/>
    <x v="0"/>
    <x v="2"/>
  </r>
  <r>
    <x v="35"/>
    <x v="12"/>
    <x v="11"/>
    <x v="12"/>
    <n v="318"/>
    <d v="2025-02-11T00:00:00"/>
    <s v="WTCB/2024005265"/>
    <n v="130511"/>
    <m/>
    <m/>
    <s v="Q4 2024"/>
    <x v="0"/>
    <x v="2"/>
  </r>
  <r>
    <x v="35"/>
    <x v="12"/>
    <x v="11"/>
    <x v="12"/>
    <n v="319"/>
    <d v="2025-02-11T00:00:00"/>
    <s v="WTCB/2024005266"/>
    <n v="131923"/>
    <m/>
    <m/>
    <s v="Q4 2024"/>
    <x v="0"/>
    <x v="2"/>
  </r>
  <r>
    <x v="35"/>
    <x v="12"/>
    <x v="11"/>
    <x v="13"/>
    <n v="317"/>
    <d v="2025-02-12T00:00:00"/>
    <s v="WTCB/2024005417"/>
    <n v="6443.8"/>
    <m/>
    <m/>
    <s v="Q4 2024"/>
    <x v="0"/>
    <x v="2"/>
  </r>
  <r>
    <x v="35"/>
    <x v="12"/>
    <x v="11"/>
    <x v="13"/>
    <n v="318"/>
    <d v="2025-02-12T00:00:00"/>
    <s v="WTCB/2024005418"/>
    <n v="8061.53"/>
    <m/>
    <m/>
    <s v="Q4 2024"/>
    <x v="0"/>
    <x v="2"/>
  </r>
  <r>
    <x v="35"/>
    <x v="12"/>
    <x v="11"/>
    <x v="13"/>
    <n v="319"/>
    <d v="2025-02-12T00:00:00"/>
    <s v="WTCB/2024005419"/>
    <n v="7192.1"/>
    <m/>
    <m/>
    <s v="Q4 2024"/>
    <x v="0"/>
    <x v="2"/>
  </r>
  <r>
    <x v="35"/>
    <x v="12"/>
    <x v="29"/>
    <x v="19"/>
    <n v="317"/>
    <d v="2025-01-01T00:00:00"/>
    <s v="PS-Rental-10"/>
    <n v="99842"/>
    <m/>
    <m/>
    <s v="Q4 2024"/>
    <x v="0"/>
    <x v="2"/>
  </r>
  <r>
    <x v="35"/>
    <x v="12"/>
    <x v="29"/>
    <x v="19"/>
    <n v="317"/>
    <d v="2025-01-01T00:00:00"/>
    <s v="RS-Rental-10"/>
    <n v="66562"/>
    <m/>
    <m/>
    <s v="Q4 2024"/>
    <x v="0"/>
    <x v="2"/>
  </r>
  <r>
    <x v="35"/>
    <x v="12"/>
    <x v="29"/>
    <x v="19"/>
    <n v="318"/>
    <d v="2025-01-04T00:00:00"/>
    <s v="R-46-24-25"/>
    <n v="166572"/>
    <m/>
    <m/>
    <s v="Q4 2024"/>
    <x v="0"/>
    <x v="2"/>
  </r>
  <r>
    <x v="35"/>
    <x v="12"/>
    <x v="29"/>
    <x v="4"/>
    <n v="319"/>
    <d v="2025-02-01T00:00:00"/>
    <s v="XDBS-10"/>
    <n v="53595"/>
    <m/>
    <m/>
    <s v="Q4 2024"/>
    <x v="0"/>
    <x v="2"/>
  </r>
  <r>
    <x v="35"/>
    <x v="12"/>
    <x v="29"/>
    <x v="4"/>
    <n v="319"/>
    <d v="2025-02-07T00:00:00"/>
    <s v="D-24-25GST-330"/>
    <n v="57160"/>
    <m/>
    <m/>
    <s v="Q4 2024"/>
    <x v="0"/>
    <x v="2"/>
  </r>
  <r>
    <x v="35"/>
    <x v="12"/>
    <x v="29"/>
    <x v="7"/>
    <n v="319"/>
    <d v="2025-02-01T00:00:00"/>
    <n v="1919"/>
    <n v="2835"/>
    <m/>
    <m/>
    <s v="Q4 2024"/>
    <x v="0"/>
    <x v="2"/>
  </r>
  <r>
    <x v="35"/>
    <x v="12"/>
    <x v="29"/>
    <x v="9"/>
    <n v="319"/>
    <d v="2025-01-31T00:00:00"/>
    <s v="Vodafone-10"/>
    <n v="5489"/>
    <m/>
    <m/>
    <s v="Q4 2024"/>
    <x v="0"/>
    <x v="2"/>
  </r>
  <r>
    <x v="35"/>
    <x v="12"/>
    <x v="29"/>
    <x v="9"/>
    <n v="319"/>
    <d v="2025-02-01T00:00:00"/>
    <s v="MHI1401505260571"/>
    <n v="559.32000000000005"/>
    <m/>
    <m/>
    <s v="Q4 2024"/>
    <x v="0"/>
    <x v="2"/>
  </r>
  <r>
    <x v="35"/>
    <x v="12"/>
    <x v="29"/>
    <x v="9"/>
    <n v="319"/>
    <d v="2025-02-01T00:00:00"/>
    <s v="MHI1401505260574"/>
    <n v="559.32000000000005"/>
    <m/>
    <m/>
    <s v="Q4 2024"/>
    <x v="0"/>
    <x v="2"/>
  </r>
  <r>
    <x v="35"/>
    <x v="12"/>
    <x v="29"/>
    <x v="9"/>
    <n v="319"/>
    <d v="2025-02-01T00:00:00"/>
    <s v="MHI1401505260576"/>
    <n v="529.82000000000005"/>
    <m/>
    <m/>
    <s v="Q4 2024"/>
    <x v="0"/>
    <x v="2"/>
  </r>
  <r>
    <x v="35"/>
    <x v="12"/>
    <x v="29"/>
    <x v="9"/>
    <n v="319"/>
    <d v="2025-02-01T00:00:00"/>
    <s v="MHI1401505260581"/>
    <n v="586.46"/>
    <m/>
    <m/>
    <s v="Q4 2024"/>
    <x v="0"/>
    <x v="2"/>
  </r>
  <r>
    <x v="35"/>
    <x v="12"/>
    <x v="29"/>
    <x v="9"/>
    <n v="319"/>
    <d v="2025-02-01T00:00:00"/>
    <s v="MHI1401505260583"/>
    <n v="529.82000000000005"/>
    <m/>
    <m/>
    <s v="Q4 2024"/>
    <x v="0"/>
    <x v="2"/>
  </r>
  <r>
    <x v="35"/>
    <x v="12"/>
    <x v="29"/>
    <x v="9"/>
    <n v="319"/>
    <d v="2025-02-01T00:00:00"/>
    <s v="MHI1401505260587"/>
    <n v="529.82000000000005"/>
    <m/>
    <m/>
    <s v="Q4 2024"/>
    <x v="0"/>
    <x v="2"/>
  </r>
  <r>
    <x v="35"/>
    <x v="12"/>
    <x v="29"/>
    <x v="9"/>
    <n v="319"/>
    <d v="2025-02-01T00:00:00"/>
    <s v="MHI1401505260590"/>
    <n v="529.82000000000005"/>
    <m/>
    <m/>
    <s v="Q4 2024"/>
    <x v="0"/>
    <x v="2"/>
  </r>
  <r>
    <x v="35"/>
    <x v="12"/>
    <x v="29"/>
    <x v="9"/>
    <n v="319"/>
    <d v="2025-02-01T00:00:00"/>
    <s v="MHI1401505260594"/>
    <n v="529.82000000000005"/>
    <m/>
    <m/>
    <s v="Q4 2024"/>
    <x v="0"/>
    <x v="2"/>
  </r>
  <r>
    <x v="35"/>
    <x v="12"/>
    <x v="29"/>
    <x v="9"/>
    <n v="319"/>
    <d v="2025-02-01T00:00:00"/>
    <s v="MHI1401505260597"/>
    <n v="764.64"/>
    <m/>
    <m/>
    <s v="Q4 2024"/>
    <x v="0"/>
    <x v="2"/>
  </r>
  <r>
    <x v="35"/>
    <x v="12"/>
    <x v="29"/>
    <x v="9"/>
    <n v="319"/>
    <d v="2025-02-01T00:00:00"/>
    <s v="MHI1401505260600"/>
    <n v="2356.46"/>
    <m/>
    <m/>
    <s v="Q4 2024"/>
    <x v="0"/>
    <x v="2"/>
  </r>
  <r>
    <x v="35"/>
    <x v="17"/>
    <x v="8"/>
    <x v="10"/>
    <n v="1101"/>
    <d v="2025-02-01T00:00:00"/>
    <s v="GSF-24-25-284"/>
    <n v="59589"/>
    <m/>
    <m/>
    <s v="Q4 2024"/>
    <x v="0"/>
    <x v="2"/>
  </r>
  <r>
    <x v="35"/>
    <x v="17"/>
    <x v="29"/>
    <x v="0"/>
    <n v="1101"/>
    <d v="2025-01-31T00:00:00"/>
    <s v="KRL-24-25-244"/>
    <n v="380"/>
    <m/>
    <m/>
    <s v="Q4 2024"/>
    <x v="0"/>
    <x v="2"/>
  </r>
  <r>
    <x v="35"/>
    <x v="17"/>
    <x v="1"/>
    <x v="2"/>
    <n v="1101"/>
    <d v="2025-02-01T00:00:00"/>
    <s v="MS-0706-24-25"/>
    <n v="17528"/>
    <m/>
    <m/>
    <s v="Q4 2024"/>
    <x v="0"/>
    <x v="2"/>
  </r>
  <r>
    <x v="35"/>
    <x v="17"/>
    <x v="9"/>
    <x v="11"/>
    <n v="1101"/>
    <d v="2025-02-01T00:00:00"/>
    <s v="MFMS-0687-24-25"/>
    <n v="81451.12"/>
    <m/>
    <m/>
    <s v="Q4 2024"/>
    <x v="0"/>
    <x v="2"/>
  </r>
  <r>
    <x v="35"/>
    <x v="17"/>
    <x v="29"/>
    <x v="12"/>
    <n v="1101"/>
    <d v="2025-02-05T00:00:00"/>
    <s v="000002754861126'"/>
    <n v="176180"/>
    <m/>
    <m/>
    <s v="Q4 2024"/>
    <x v="0"/>
    <x v="2"/>
  </r>
  <r>
    <x v="35"/>
    <x v="17"/>
    <x v="29"/>
    <x v="12"/>
    <n v="1102"/>
    <d v="2025-02-05T00:00:00"/>
    <s v="000002754861125'"/>
    <n v="15990"/>
    <m/>
    <m/>
    <s v="Q4 2024"/>
    <x v="0"/>
    <x v="2"/>
  </r>
  <r>
    <x v="35"/>
    <x v="17"/>
    <x v="2"/>
    <x v="3"/>
    <n v="1100"/>
    <d v="2025-01-31T00:00:00"/>
    <s v="XKTPL-11"/>
    <n v="6375"/>
    <m/>
    <m/>
    <s v="Q4 2024"/>
    <x v="0"/>
    <x v="2"/>
  </r>
  <r>
    <x v="35"/>
    <x v="17"/>
    <x v="29"/>
    <x v="29"/>
    <n v="1100"/>
    <d v="2025-02-01T00:00:00"/>
    <s v="2024-25-539"/>
    <n v="16740"/>
    <m/>
    <m/>
    <s v="Q4 2024"/>
    <x v="0"/>
    <x v="2"/>
  </r>
  <r>
    <x v="35"/>
    <x v="17"/>
    <x v="29"/>
    <x v="4"/>
    <n v="1101"/>
    <d v="2025-02-01T00:00:00"/>
    <s v="XKT-11"/>
    <n v="40400"/>
    <m/>
    <m/>
    <s v="Q4 2024"/>
    <x v="0"/>
    <x v="2"/>
  </r>
  <r>
    <x v="35"/>
    <x v="17"/>
    <x v="4"/>
    <x v="5"/>
    <n v="1101"/>
    <d v="2025-02-01T00:00:00"/>
    <s v="STT-24-25-1555"/>
    <n v="15141.6"/>
    <m/>
    <m/>
    <s v="Q4 2024"/>
    <x v="0"/>
    <x v="2"/>
  </r>
  <r>
    <x v="35"/>
    <x v="17"/>
    <x v="4"/>
    <x v="20"/>
    <n v="1101"/>
    <d v="2025-02-01T00:00:00"/>
    <s v="STT-24-25-1556"/>
    <n v="2700"/>
    <m/>
    <m/>
    <s v="Q4 2024"/>
    <x v="0"/>
    <x v="2"/>
  </r>
  <r>
    <x v="35"/>
    <x v="17"/>
    <x v="29"/>
    <x v="7"/>
    <n v="1101"/>
    <d v="2025-02-01T00:00:00"/>
    <n v="1920"/>
    <n v="4025"/>
    <m/>
    <m/>
    <s v="Q4 2024"/>
    <x v="0"/>
    <x v="2"/>
  </r>
  <r>
    <x v="36"/>
    <x v="1"/>
    <x v="29"/>
    <x v="19"/>
    <n v="102"/>
    <d v="2025-02-01T00:00:00"/>
    <n v="20250101"/>
    <n v="221725.91999999998"/>
    <m/>
    <m/>
    <s v="Q4 2024"/>
    <x v="0"/>
    <x v="2"/>
  </r>
  <r>
    <x v="36"/>
    <x v="1"/>
    <x v="11"/>
    <x v="16"/>
    <n v="102"/>
    <d v="2025-02-01T00:00:00"/>
    <s v="WTCB-2024005043"/>
    <n v="28392"/>
    <m/>
    <m/>
    <s v="Q4 2024"/>
    <x v="0"/>
    <x v="2"/>
  </r>
  <r>
    <x v="36"/>
    <x v="6"/>
    <x v="23"/>
    <x v="16"/>
    <n v="2"/>
    <d v="2025-02-01T00:00:00"/>
    <s v="CAM-24-25-2755"/>
    <n v="204002.34"/>
    <m/>
    <m/>
    <s v="Q4 2024"/>
    <x v="0"/>
    <x v="2"/>
  </r>
  <r>
    <x v="36"/>
    <x v="9"/>
    <x v="29"/>
    <x v="19"/>
    <n v="613"/>
    <d v="2025-02-01T00:00:00"/>
    <s v="2-24-25-1199"/>
    <n v="72264"/>
    <m/>
    <m/>
    <s v="Q4 2024"/>
    <x v="0"/>
    <x v="2"/>
  </r>
  <r>
    <x v="36"/>
    <x v="9"/>
    <x v="11"/>
    <x v="16"/>
    <n v="613"/>
    <d v="2025-02-01T00:00:00"/>
    <s v="WTCB-2024005153"/>
    <n v="25779"/>
    <m/>
    <m/>
    <s v="Q4 2024"/>
    <x v="0"/>
    <x v="2"/>
  </r>
  <r>
    <x v="36"/>
    <x v="9"/>
    <x v="11"/>
    <x v="16"/>
    <n v="614"/>
    <d v="2025-02-01T00:00:00"/>
    <s v="WTCB-2024005154"/>
    <n v="25753"/>
    <m/>
    <m/>
    <s v="Q4 2024"/>
    <x v="0"/>
    <x v="2"/>
  </r>
  <r>
    <x v="36"/>
    <x v="9"/>
    <x v="29"/>
    <x v="19"/>
    <n v="613"/>
    <d v="2025-02-01T00:00:00"/>
    <s v="P2425-137139"/>
    <n v="72274"/>
    <m/>
    <m/>
    <s v="Q4 2024"/>
    <x v="0"/>
    <x v="2"/>
  </r>
  <r>
    <x v="36"/>
    <x v="9"/>
    <x v="29"/>
    <x v="19"/>
    <n v="614"/>
    <d v="2025-02-01T00:00:00"/>
    <s v="D-2024-25-11"/>
    <n v="144455"/>
    <m/>
    <m/>
    <s v="Q4 2024"/>
    <x v="0"/>
    <x v="2"/>
  </r>
  <r>
    <x v="36"/>
    <x v="10"/>
    <x v="29"/>
    <x v="19"/>
    <n v="313"/>
    <d v="2025-02-01T00:00:00"/>
    <s v="011-2024-2025"/>
    <n v="547208"/>
    <m/>
    <m/>
    <s v="Q4 2024"/>
    <x v="0"/>
    <x v="2"/>
  </r>
  <r>
    <x v="36"/>
    <x v="10"/>
    <x v="29"/>
    <x v="16"/>
    <n v="313"/>
    <d v="2025-02-01T00:00:00"/>
    <s v="011 CAM-2024-25"/>
    <n v="65546"/>
    <m/>
    <m/>
    <s v="Q4 2024"/>
    <x v="0"/>
    <x v="2"/>
  </r>
  <r>
    <x v="36"/>
    <x v="10"/>
    <x v="29"/>
    <x v="19"/>
    <n v="311"/>
    <d v="2025-02-01T00:00:00"/>
    <s v="IN2401000279"/>
    <n v="621792"/>
    <m/>
    <m/>
    <s v="Q4 2024"/>
    <x v="0"/>
    <x v="2"/>
  </r>
  <r>
    <x v="36"/>
    <x v="10"/>
    <x v="29"/>
    <x v="19"/>
    <n v="312"/>
    <d v="2025-02-01T00:00:00"/>
    <s v="IN2401000280"/>
    <n v="402317"/>
    <m/>
    <m/>
    <s v="Q4 2024"/>
    <x v="0"/>
    <x v="2"/>
  </r>
  <r>
    <x v="36"/>
    <x v="10"/>
    <x v="29"/>
    <x v="19"/>
    <n v="314"/>
    <d v="2025-02-01T00:00:00"/>
    <s v="RENT-24-25-11"/>
    <n v="155988"/>
    <m/>
    <m/>
    <s v="Q4 2024"/>
    <x v="0"/>
    <x v="2"/>
  </r>
  <r>
    <x v="36"/>
    <x v="10"/>
    <x v="29"/>
    <x v="19"/>
    <n v="315"/>
    <d v="2025-02-04T00:00:00"/>
    <s v="PVP-Rental-23"/>
    <n v="166572"/>
    <m/>
    <m/>
    <s v="Q4 2024"/>
    <x v="0"/>
    <x v="2"/>
  </r>
  <r>
    <x v="36"/>
    <x v="10"/>
    <x v="29"/>
    <x v="19"/>
    <n v="310"/>
    <d v="2025-02-01T00:00:00"/>
    <s v="GK-Rental-11"/>
    <n v="76183"/>
    <m/>
    <m/>
    <s v="Q4 2024"/>
    <x v="0"/>
    <x v="2"/>
  </r>
  <r>
    <x v="36"/>
    <x v="10"/>
    <x v="29"/>
    <x v="16"/>
    <n v="310"/>
    <d v="2025-02-01T00:00:00"/>
    <s v="GK-CAM-12"/>
    <n v="25714"/>
    <m/>
    <m/>
    <s v="Q4 2024"/>
    <x v="0"/>
    <x v="2"/>
  </r>
  <r>
    <x v="36"/>
    <x v="10"/>
    <x v="29"/>
    <x v="19"/>
    <n v="310"/>
    <d v="2025-02-01T00:00:00"/>
    <s v="HK-Rental-11"/>
    <n v="76182"/>
    <m/>
    <m/>
    <s v="Q4 2024"/>
    <x v="0"/>
    <x v="2"/>
  </r>
  <r>
    <x v="36"/>
    <x v="10"/>
    <x v="29"/>
    <x v="19"/>
    <n v="316"/>
    <d v="2025-02-01T00:00:00"/>
    <s v="276-2024-25"/>
    <n v="83202"/>
    <m/>
    <m/>
    <s v="Q4 2024"/>
    <x v="0"/>
    <x v="2"/>
  </r>
  <r>
    <x v="36"/>
    <x v="10"/>
    <x v="29"/>
    <x v="19"/>
    <n v="316"/>
    <d v="2025-02-01T00:00:00"/>
    <s v="017-2024-25"/>
    <n v="83202"/>
    <m/>
    <m/>
    <s v="Q4 2024"/>
    <x v="0"/>
    <x v="2"/>
  </r>
  <r>
    <x v="36"/>
    <x v="10"/>
    <x v="11"/>
    <x v="16"/>
    <n v="311"/>
    <d v="2025-02-01T00:00:00"/>
    <s v="WTCB-2024005091"/>
    <n v="72605"/>
    <m/>
    <m/>
    <s v="Q4 2024"/>
    <x v="0"/>
    <x v="2"/>
  </r>
  <r>
    <x v="36"/>
    <x v="10"/>
    <x v="11"/>
    <x v="16"/>
    <n v="312"/>
    <d v="2025-02-01T00:00:00"/>
    <s v="WTCB-2024005092"/>
    <n v="46982"/>
    <m/>
    <m/>
    <s v="Q4 2024"/>
    <x v="0"/>
    <x v="2"/>
  </r>
  <r>
    <x v="36"/>
    <x v="10"/>
    <x v="11"/>
    <x v="16"/>
    <n v="314"/>
    <d v="2025-02-01T00:00:00"/>
    <s v="WTCB-2024005094"/>
    <n v="24141"/>
    <m/>
    <m/>
    <s v="Q4 2024"/>
    <x v="0"/>
    <x v="2"/>
  </r>
  <r>
    <x v="36"/>
    <x v="10"/>
    <x v="11"/>
    <x v="16"/>
    <n v="315"/>
    <d v="2025-02-01T00:00:00"/>
    <s v="WTCB-2024005095"/>
    <n v="25779"/>
    <m/>
    <m/>
    <s v="Q4 2024"/>
    <x v="0"/>
    <x v="2"/>
  </r>
  <r>
    <x v="36"/>
    <x v="10"/>
    <x v="11"/>
    <x v="16"/>
    <n v="316"/>
    <d v="2025-02-01T00:00:00"/>
    <s v="WTCB-2024005096"/>
    <n v="25753"/>
    <m/>
    <m/>
    <s v="Q4 2024"/>
    <x v="0"/>
    <x v="2"/>
  </r>
  <r>
    <x v="36"/>
    <x v="10"/>
    <x v="29"/>
    <x v="22"/>
    <n v="309"/>
    <d v="2025-02-03T00:00:00"/>
    <s v="SBER-24-25-36"/>
    <n v="228659.20000000001"/>
    <m/>
    <m/>
    <s v="Q4 2024"/>
    <x v="0"/>
    <x v="2"/>
  </r>
  <r>
    <x v="36"/>
    <x v="11"/>
    <x v="11"/>
    <x v="16"/>
    <n v="719"/>
    <d v="2025-02-01T00:00:00"/>
    <s v="WTCB-2024005178"/>
    <n v="24141"/>
    <m/>
    <m/>
    <s v="Q4 2024"/>
    <x v="0"/>
    <x v="2"/>
  </r>
  <r>
    <x v="36"/>
    <x v="11"/>
    <x v="29"/>
    <x v="19"/>
    <n v="719"/>
    <d v="2025-03-03T00:00:00"/>
    <s v="TSG-Rental-24"/>
    <n v="136500"/>
    <m/>
    <m/>
    <s v="Q4 2024"/>
    <x v="0"/>
    <x v="2"/>
  </r>
  <r>
    <x v="36"/>
    <x v="12"/>
    <x v="29"/>
    <x v="19"/>
    <n v="319"/>
    <d v="2025-02-04T00:00:00"/>
    <s v="O-27-24-25"/>
    <n v="155988"/>
    <m/>
    <m/>
    <s v="Q4 2024"/>
    <x v="0"/>
    <x v="2"/>
  </r>
  <r>
    <x v="36"/>
    <x v="12"/>
    <x v="11"/>
    <x v="16"/>
    <n v="317"/>
    <d v="2025-02-01T00:00:00"/>
    <s v="WTCB-2024005097"/>
    <n v="25753"/>
    <m/>
    <m/>
    <s v="Q4 2024"/>
    <x v="0"/>
    <x v="2"/>
  </r>
  <r>
    <x v="36"/>
    <x v="12"/>
    <x v="11"/>
    <x v="16"/>
    <n v="318"/>
    <d v="2025-02-01T00:00:00"/>
    <s v="WTCB-2024005098"/>
    <n v="25779"/>
    <m/>
    <m/>
    <s v="Q4 2024"/>
    <x v="0"/>
    <x v="2"/>
  </r>
  <r>
    <x v="36"/>
    <x v="12"/>
    <x v="11"/>
    <x v="16"/>
    <n v="319"/>
    <d v="2025-02-01T00:00:00"/>
    <s v="WTCB-2024005099"/>
    <n v="24141"/>
    <m/>
    <m/>
    <s v="Q4 2024"/>
    <x v="0"/>
    <x v="2"/>
  </r>
  <r>
    <x v="36"/>
    <x v="12"/>
    <x v="29"/>
    <x v="19"/>
    <n v="317"/>
    <d v="2025-02-01T00:00:00"/>
    <s v="PS-Rental-11"/>
    <n v="99842"/>
    <m/>
    <m/>
    <s v="Q4 2024"/>
    <x v="0"/>
    <x v="2"/>
  </r>
  <r>
    <x v="36"/>
    <x v="12"/>
    <x v="29"/>
    <x v="19"/>
    <n v="317"/>
    <d v="2025-02-01T00:00:00"/>
    <s v="RS-Rental-11"/>
    <n v="66562"/>
    <m/>
    <m/>
    <s v="Q4 2024"/>
    <x v="0"/>
    <x v="2"/>
  </r>
  <r>
    <x v="36"/>
    <x v="12"/>
    <x v="29"/>
    <x v="19"/>
    <n v="318"/>
    <d v="2025-02-04T00:00:00"/>
    <s v="R-51-24-25"/>
    <n v="166572"/>
    <m/>
    <m/>
    <s v="Q4 2024"/>
    <x v="0"/>
    <x v="2"/>
  </r>
  <r>
    <x v="35"/>
    <x v="19"/>
    <x v="29"/>
    <x v="12"/>
    <n v="402"/>
    <d v="2025-02-14T00:00:00"/>
    <s v="000002768277615'"/>
    <n v="117250"/>
    <m/>
    <m/>
    <s v="Q4 2024"/>
    <x v="0"/>
    <x v="2"/>
  </r>
  <r>
    <x v="35"/>
    <x v="19"/>
    <x v="29"/>
    <x v="12"/>
    <n v="502"/>
    <d v="2025-02-14T00:00:00"/>
    <s v="000002775882711'"/>
    <n v="730"/>
    <m/>
    <m/>
    <s v="Q4 2024"/>
    <x v="0"/>
    <x v="2"/>
  </r>
  <r>
    <x v="35"/>
    <x v="19"/>
    <x v="29"/>
    <x v="12"/>
    <n v="1201"/>
    <d v="2025-02-14T00:00:00"/>
    <s v="000002768277616'"/>
    <n v="128800"/>
    <m/>
    <m/>
    <s v="Q4 2024"/>
    <x v="0"/>
    <x v="2"/>
  </r>
  <r>
    <x v="35"/>
    <x v="19"/>
    <x v="29"/>
    <x v="12"/>
    <n v="1202"/>
    <d v="2025-02-14T00:00:00"/>
    <s v="000002775882710'"/>
    <n v="600"/>
    <m/>
    <m/>
    <s v="Q4 2024"/>
    <x v="0"/>
    <x v="2"/>
  </r>
  <r>
    <x v="35"/>
    <x v="10"/>
    <x v="2"/>
    <x v="3"/>
    <n v="312"/>
    <d v="2025-02-28T00:00:00"/>
    <s v="ONDIRECT-10"/>
    <n v="210523"/>
    <m/>
    <m/>
    <s v="Q4 2024"/>
    <x v="0"/>
    <x v="2"/>
  </r>
  <r>
    <x v="36"/>
    <x v="17"/>
    <x v="21"/>
    <x v="15"/>
    <n v="1101"/>
    <d v="2025-02-04T00:00:00"/>
    <n v="4250029444"/>
    <n v="10815"/>
    <m/>
    <m/>
    <s v="Q4 2024"/>
    <x v="0"/>
    <x v="2"/>
  </r>
  <r>
    <x v="36"/>
    <x v="10"/>
    <x v="29"/>
    <x v="29"/>
    <n v="312"/>
    <d v="2025-02-01T00:00:00"/>
    <s v="EWF-11-2024-25"/>
    <n v="95000"/>
    <m/>
    <m/>
    <s v="Q4 2024"/>
    <x v="0"/>
    <x v="2"/>
  </r>
  <r>
    <x v="36"/>
    <x v="6"/>
    <x v="27"/>
    <x v="29"/>
    <n v="2"/>
    <d v="2025-02-01T00:00:00"/>
    <s v="24-25-022"/>
    <n v="15000"/>
    <m/>
    <m/>
    <s v="Q4 2024"/>
    <x v="0"/>
    <x v="2"/>
  </r>
  <r>
    <x v="36"/>
    <x v="18"/>
    <x v="29"/>
    <x v="29"/>
    <n v="0"/>
    <d v="2025-02-01T00:00:00"/>
    <s v="002425-000785"/>
    <n v="8300"/>
    <m/>
    <m/>
    <s v="Q4 2024"/>
    <x v="0"/>
    <x v="2"/>
  </r>
  <r>
    <x v="36"/>
    <x v="12"/>
    <x v="29"/>
    <x v="29"/>
    <n v="319"/>
    <d v="2025-02-07T00:00:00"/>
    <s v="ROMCIN250058753"/>
    <n v="6101.69"/>
    <m/>
    <m/>
    <s v="Q4 2024"/>
    <x v="0"/>
    <x v="2"/>
  </r>
  <r>
    <x v="36"/>
    <x v="18"/>
    <x v="29"/>
    <x v="29"/>
    <n v="0"/>
    <d v="2025-02-11T00:00:00"/>
    <s v="Office Cab Innova-41"/>
    <n v="4800"/>
    <m/>
    <m/>
    <s v="Q4 2024"/>
    <x v="0"/>
    <x v="2"/>
  </r>
  <r>
    <x v="36"/>
    <x v="12"/>
    <x v="29"/>
    <x v="29"/>
    <n v="0"/>
    <d v="2025-02-11T00:00:00"/>
    <s v="Office Cab Innova-42"/>
    <n v="4300"/>
    <m/>
    <m/>
    <s v="Q4 2024"/>
    <x v="0"/>
    <x v="2"/>
  </r>
  <r>
    <x v="36"/>
    <x v="17"/>
    <x v="29"/>
    <x v="29"/>
    <n v="1100"/>
    <d v="2025-02-14T00:00:00"/>
    <s v="Office Cab Innova-43"/>
    <n v="8950"/>
    <m/>
    <m/>
    <s v="Q4 2024"/>
    <x v="0"/>
    <x v="2"/>
  </r>
  <r>
    <x v="36"/>
    <x v="8"/>
    <x v="29"/>
    <x v="29"/>
    <n v="0"/>
    <d v="2025-02-15T00:00:00"/>
    <s v="Office Cab Innova-44"/>
    <n v="4800"/>
    <m/>
    <m/>
    <s v="Q4 2024"/>
    <x v="0"/>
    <x v="2"/>
  </r>
  <r>
    <x v="36"/>
    <x v="10"/>
    <x v="29"/>
    <x v="14"/>
    <n v="312"/>
    <d v="2025-02-06T00:00:00"/>
    <s v="JC3295"/>
    <n v="1706"/>
    <m/>
    <m/>
    <s v="Q4 2024"/>
    <x v="0"/>
    <x v="2"/>
  </r>
  <r>
    <x v="36"/>
    <x v="1"/>
    <x v="21"/>
    <x v="14"/>
    <n v="102"/>
    <d v="2025-02-13T00:00:00"/>
    <n v="2037218504"/>
    <n v="19000"/>
    <m/>
    <m/>
    <s v="Q4 2024"/>
    <x v="0"/>
    <x v="2"/>
  </r>
  <r>
    <x v="36"/>
    <x v="12"/>
    <x v="29"/>
    <x v="29"/>
    <n v="319"/>
    <d v="2025-02-20T00:00:00"/>
    <s v="Office Cab Innova-45"/>
    <n v="4500"/>
    <m/>
    <m/>
    <s v="Q4 2024"/>
    <x v="0"/>
    <x v="2"/>
  </r>
  <r>
    <x v="36"/>
    <x v="14"/>
    <x v="29"/>
    <x v="12"/>
    <n v="0"/>
    <d v="2025-02-20T00:00:00"/>
    <s v="000002774780941'"/>
    <n v="8140"/>
    <m/>
    <m/>
    <s v="Q4 2024"/>
    <x v="0"/>
    <x v="2"/>
  </r>
  <r>
    <x v="36"/>
    <x v="12"/>
    <x v="29"/>
    <x v="29"/>
    <n v="319"/>
    <d v="2025-02-19T00:00:00"/>
    <s v="000002774250064'"/>
    <n v="10770"/>
    <m/>
    <m/>
    <s v="Q4 2024"/>
    <x v="0"/>
    <x v="2"/>
  </r>
  <r>
    <x v="36"/>
    <x v="12"/>
    <x v="29"/>
    <x v="29"/>
    <n v="319"/>
    <d v="2025-02-19T00:00:00"/>
    <s v="000002774500108'"/>
    <n v="640"/>
    <m/>
    <m/>
    <s v="Q4 2024"/>
    <x v="0"/>
    <x v="2"/>
  </r>
  <r>
    <x v="36"/>
    <x v="12"/>
    <x v="29"/>
    <x v="29"/>
    <n v="319"/>
    <d v="2025-02-20T00:00:00"/>
    <s v="000002775641954'"/>
    <n v="1450"/>
    <m/>
    <m/>
    <s v="Q4 2024"/>
    <x v="0"/>
    <x v="2"/>
  </r>
  <r>
    <x v="36"/>
    <x v="12"/>
    <x v="7"/>
    <x v="29"/>
    <n v="319"/>
    <d v="2025-02-24T00:00:00"/>
    <s v="HF2527I004722859"/>
    <n v="588.82000000000005"/>
    <m/>
    <m/>
    <s v="Q4 2024"/>
    <x v="0"/>
    <x v="2"/>
  </r>
  <r>
    <x v="36"/>
    <x v="10"/>
    <x v="29"/>
    <x v="27"/>
    <n v="312"/>
    <d v="2025-02-18T00:00:00"/>
    <n v="1412079"/>
    <n v="663"/>
    <m/>
    <m/>
    <s v="Q4 2024"/>
    <x v="0"/>
    <x v="2"/>
  </r>
  <r>
    <x v="36"/>
    <x v="8"/>
    <x v="29"/>
    <x v="29"/>
    <n v="0"/>
    <d v="2025-02-25T00:00:00"/>
    <s v="KFT-ICE-24-817"/>
    <n v="10379.68"/>
    <m/>
    <m/>
    <s v="Q4 2024"/>
    <x v="0"/>
    <x v="2"/>
  </r>
  <r>
    <x v="36"/>
    <x v="8"/>
    <x v="29"/>
    <x v="29"/>
    <n v="0"/>
    <d v="2025-02-25T00:00:00"/>
    <s v="KFT-ICE-24-818"/>
    <n v="6072.5"/>
    <m/>
    <m/>
    <s v="Q4 2024"/>
    <x v="0"/>
    <x v="2"/>
  </r>
  <r>
    <x v="36"/>
    <x v="12"/>
    <x v="29"/>
    <x v="14"/>
    <n v="319"/>
    <d v="2025-02-26T00:00:00"/>
    <s v="TAMC24108364"/>
    <n v="14472"/>
    <m/>
    <m/>
    <s v="Q4 2024"/>
    <x v="0"/>
    <x v="2"/>
  </r>
  <r>
    <x v="36"/>
    <x v="12"/>
    <x v="29"/>
    <x v="14"/>
    <n v="319"/>
    <d v="2025-02-26T00:00:00"/>
    <s v="TXC24-36061"/>
    <n v="10297"/>
    <m/>
    <m/>
    <s v="Q4 2024"/>
    <x v="0"/>
    <x v="2"/>
  </r>
  <r>
    <x v="36"/>
    <x v="1"/>
    <x v="29"/>
    <x v="29"/>
    <n v="102"/>
    <d v="2025-02-20T00:00:00"/>
    <s v="712/2425/1007960"/>
    <n v="39292"/>
    <m/>
    <m/>
    <s v="Q4 2024"/>
    <x v="0"/>
    <x v="2"/>
  </r>
  <r>
    <x v="36"/>
    <x v="5"/>
    <x v="29"/>
    <x v="29"/>
    <n v="0"/>
    <d v="2025-02-28T00:00:00"/>
    <s v="Office Cab Innova-46"/>
    <n v="5700"/>
    <m/>
    <m/>
    <s v="Q4 2024"/>
    <x v="0"/>
    <x v="2"/>
  </r>
  <r>
    <x v="36"/>
    <x v="12"/>
    <x v="29"/>
    <x v="9"/>
    <n v="319"/>
    <d v="2025-02-28T00:00:00"/>
    <s v="Vodafone-11"/>
    <n v="5494"/>
    <m/>
    <m/>
    <s v="Q4 2024"/>
    <x v="0"/>
    <x v="2"/>
  </r>
  <r>
    <x v="36"/>
    <x v="17"/>
    <x v="29"/>
    <x v="29"/>
    <n v="1100"/>
    <d v="2025-03-01T00:00:00"/>
    <s v="2024-25-586"/>
    <n v="16740"/>
    <m/>
    <m/>
    <s v="Q4 2024"/>
    <x v="0"/>
    <x v="2"/>
  </r>
  <r>
    <x v="36"/>
    <x v="10"/>
    <x v="29"/>
    <x v="10"/>
    <n v="312"/>
    <d v="2025-03-01T00:00:00"/>
    <s v="OOPL-2024-25-1023"/>
    <n v="277632.90000000002"/>
    <m/>
    <m/>
    <s v="Q4 2024"/>
    <x v="0"/>
    <x v="2"/>
  </r>
  <r>
    <x v="36"/>
    <x v="10"/>
    <x v="29"/>
    <x v="14"/>
    <n v="312"/>
    <d v="2025-02-27T00:00:00"/>
    <s v="JC3520"/>
    <n v="2400"/>
    <m/>
    <m/>
    <s v="Q4 2024"/>
    <x v="0"/>
    <x v="2"/>
  </r>
  <r>
    <x v="36"/>
    <x v="9"/>
    <x v="29"/>
    <x v="10"/>
    <n v="613"/>
    <d v="2025-03-01T00:00:00"/>
    <s v="OOPL-2024-25-1022"/>
    <n v="39417.019999999997"/>
    <m/>
    <m/>
    <s v="Q4 2024"/>
    <x v="0"/>
    <x v="2"/>
  </r>
  <r>
    <x v="36"/>
    <x v="6"/>
    <x v="29"/>
    <x v="10"/>
    <n v="2"/>
    <d v="2025-03-01T00:00:00"/>
    <s v="OOPL-2024-25-1025"/>
    <n v="179947.25"/>
    <m/>
    <m/>
    <s v="Q4 2024"/>
    <x v="0"/>
    <x v="2"/>
  </r>
  <r>
    <x v="36"/>
    <x v="12"/>
    <x v="29"/>
    <x v="10"/>
    <n v="319"/>
    <d v="2025-03-01T00:00:00"/>
    <s v="OOPL-2024-25-1024"/>
    <n v="39417.019999999997"/>
    <m/>
    <m/>
    <s v="Q4 2024"/>
    <x v="0"/>
    <x v="2"/>
  </r>
  <r>
    <x v="36"/>
    <x v="6"/>
    <x v="29"/>
    <x v="29"/>
    <n v="2"/>
    <d v="2025-02-28T00:00:00"/>
    <s v="KST-Rental-24-25-11"/>
    <n v="10000"/>
    <m/>
    <m/>
    <s v="Q4 2024"/>
    <x v="0"/>
    <x v="2"/>
  </r>
  <r>
    <x v="36"/>
    <x v="10"/>
    <x v="29"/>
    <x v="26"/>
    <n v="312"/>
    <d v="2025-01-30T00:00:00"/>
    <s v="000002791303102'"/>
    <n v="7870"/>
    <m/>
    <m/>
    <s v="Q4 2024"/>
    <x v="0"/>
    <x v="2"/>
  </r>
  <r>
    <x v="36"/>
    <x v="0"/>
    <x v="29"/>
    <x v="8"/>
    <n v="0"/>
    <d v="2025-03-04T00:00:00"/>
    <s v="000002791463464'"/>
    <n v="84250"/>
    <m/>
    <m/>
    <s v="Q4 2024"/>
    <x v="0"/>
    <x v="2"/>
  </r>
  <r>
    <x v="36"/>
    <x v="12"/>
    <x v="29"/>
    <x v="29"/>
    <n v="319"/>
    <d v="2025-03-18T00:00:00"/>
    <s v="WMHR25009681757"/>
    <n v="1108"/>
    <m/>
    <m/>
    <s v="Q4 2024"/>
    <x v="0"/>
    <x v="2"/>
  </r>
  <r>
    <x v="36"/>
    <x v="12"/>
    <x v="29"/>
    <x v="29"/>
    <n v="0"/>
    <d v="2025-02-06T00:00:00"/>
    <s v="AUTOM-DEL-27896"/>
    <n v="17881.34"/>
    <m/>
    <m/>
    <s v="Q4 2024"/>
    <x v="0"/>
    <x v="2"/>
  </r>
  <r>
    <x v="36"/>
    <x v="3"/>
    <x v="29"/>
    <x v="11"/>
    <n v="0"/>
    <d v="2025-02-28T00:00:00"/>
    <s v="2802 2025-KINGS-HK"/>
    <n v="47249.81"/>
    <m/>
    <m/>
    <s v="Q4 2024"/>
    <x v="0"/>
    <x v="2"/>
  </r>
  <r>
    <x v="36"/>
    <x v="10"/>
    <x v="9"/>
    <x v="11"/>
    <n v="312"/>
    <d v="2025-03-01T00:00:00"/>
    <s v="MFMS-0775-24-25"/>
    <n v="145291.98000000001"/>
    <m/>
    <m/>
    <s v="Q4 2024"/>
    <x v="0"/>
    <x v="2"/>
  </r>
  <r>
    <x v="36"/>
    <x v="12"/>
    <x v="9"/>
    <x v="11"/>
    <n v="319"/>
    <d v="2025-03-01T00:00:00"/>
    <s v="MFMS-0779-24-25"/>
    <n v="38656.04"/>
    <m/>
    <m/>
    <s v="Q4 2024"/>
    <x v="0"/>
    <x v="2"/>
  </r>
  <r>
    <x v="36"/>
    <x v="12"/>
    <x v="9"/>
    <x v="11"/>
    <n v="719"/>
    <d v="2025-03-01T00:00:00"/>
    <s v="MFMS-0780-24-25"/>
    <n v="60318.32"/>
    <m/>
    <m/>
    <s v="Q4 2024"/>
    <x v="0"/>
    <x v="2"/>
  </r>
  <r>
    <x v="36"/>
    <x v="6"/>
    <x v="9"/>
    <x v="11"/>
    <n v="2"/>
    <d v="2025-03-01T00:00:00"/>
    <s v="MFMS-0776-24-25"/>
    <n v="185453.68"/>
    <m/>
    <m/>
    <s v="Q4 2024"/>
    <x v="0"/>
    <x v="2"/>
  </r>
  <r>
    <x v="36"/>
    <x v="9"/>
    <x v="9"/>
    <x v="11"/>
    <n v="613"/>
    <d v="2025-03-01T00:00:00"/>
    <s v="MFMS-0777-24-25"/>
    <n v="59920.49"/>
    <m/>
    <m/>
    <s v="Q4 2024"/>
    <x v="0"/>
    <x v="2"/>
  </r>
  <r>
    <x v="36"/>
    <x v="1"/>
    <x v="9"/>
    <x v="11"/>
    <n v="102"/>
    <d v="2025-03-01T00:00:00"/>
    <s v="MFMS-0778-24-25"/>
    <n v="61741.66"/>
    <m/>
    <m/>
    <s v="Q4 2024"/>
    <x v="0"/>
    <x v="2"/>
  </r>
  <r>
    <x v="36"/>
    <x v="17"/>
    <x v="9"/>
    <x v="11"/>
    <n v="1101"/>
    <d v="2025-03-01T00:00:00"/>
    <s v="MFMS-0781-24-25"/>
    <n v="88719.52"/>
    <m/>
    <m/>
    <s v="Q4 2024"/>
    <x v="0"/>
    <x v="2"/>
  </r>
  <r>
    <x v="36"/>
    <x v="0"/>
    <x v="29"/>
    <x v="4"/>
    <n v="0"/>
    <d v="2025-03-01T00:00:00"/>
    <s v="AFC-11"/>
    <n v="1585"/>
    <m/>
    <m/>
    <s v="Q4 2024"/>
    <x v="0"/>
    <x v="2"/>
  </r>
  <r>
    <x v="36"/>
    <x v="1"/>
    <x v="29"/>
    <x v="4"/>
    <n v="102"/>
    <d v="2025-03-01T00:00:00"/>
    <s v="IS-11"/>
    <n v="2155"/>
    <m/>
    <m/>
    <s v="Q4 2024"/>
    <x v="0"/>
    <x v="2"/>
  </r>
  <r>
    <x v="36"/>
    <x v="6"/>
    <x v="29"/>
    <x v="4"/>
    <n v="2"/>
    <d v="2025-03-01T00:00:00"/>
    <s v="KOS-11"/>
    <n v="6120"/>
    <m/>
    <m/>
    <s v="Q4 2024"/>
    <x v="0"/>
    <x v="2"/>
  </r>
  <r>
    <x v="36"/>
    <x v="7"/>
    <x v="29"/>
    <x v="4"/>
    <n v="0"/>
    <d v="2025-03-01T00:00:00"/>
    <s v="KR-11"/>
    <n v="5085"/>
    <m/>
    <m/>
    <s v="Q4 2024"/>
    <x v="0"/>
    <x v="2"/>
  </r>
  <r>
    <x v="36"/>
    <x v="8"/>
    <x v="29"/>
    <x v="4"/>
    <n v="0"/>
    <d v="2025-03-01T00:00:00"/>
    <s v="KRLLP-11"/>
    <n v="5185"/>
    <m/>
    <m/>
    <s v="Q4 2024"/>
    <x v="0"/>
    <x v="2"/>
  </r>
  <r>
    <x v="36"/>
    <x v="9"/>
    <x v="29"/>
    <x v="4"/>
    <n v="613"/>
    <d v="2025-03-01T00:00:00"/>
    <s v="OD-11"/>
    <n v="22480"/>
    <m/>
    <m/>
    <s v="Q4 2024"/>
    <x v="0"/>
    <x v="2"/>
  </r>
  <r>
    <x v="36"/>
    <x v="10"/>
    <x v="29"/>
    <x v="4"/>
    <n v="312"/>
    <d v="2025-03-01T00:00:00"/>
    <s v="ODMS-11"/>
    <n v="602575"/>
    <m/>
    <m/>
    <s v="Q4 2024"/>
    <x v="0"/>
    <x v="2"/>
  </r>
  <r>
    <x v="36"/>
    <x v="16"/>
    <x v="29"/>
    <x v="4"/>
    <n v="0"/>
    <d v="2025-03-01T00:00:00"/>
    <s v="QTS-11"/>
    <n v="5950"/>
    <m/>
    <m/>
    <s v="Q4 2024"/>
    <x v="0"/>
    <x v="2"/>
  </r>
  <r>
    <x v="36"/>
    <x v="12"/>
    <x v="29"/>
    <x v="4"/>
    <n v="319"/>
    <d v="2025-03-01T00:00:00"/>
    <s v="XDBS-11"/>
    <n v="52605"/>
    <m/>
    <m/>
    <s v="Q4 2024"/>
    <x v="0"/>
    <x v="2"/>
  </r>
  <r>
    <x v="36"/>
    <x v="17"/>
    <x v="29"/>
    <x v="4"/>
    <n v="1101"/>
    <d v="2025-03-01T00:00:00"/>
    <s v="XKT-12"/>
    <n v="1510"/>
    <m/>
    <m/>
    <s v="Q4 2024"/>
    <x v="0"/>
    <x v="2"/>
  </r>
  <r>
    <x v="36"/>
    <x v="18"/>
    <x v="7"/>
    <x v="9"/>
    <n v="0"/>
    <d v="2025-03-06T00:00:00"/>
    <s v="BM2527I016646278"/>
    <n v="2469.7399999999998"/>
    <m/>
    <m/>
    <s v="Q4 2024"/>
    <x v="0"/>
    <x v="2"/>
  </r>
  <r>
    <x v="36"/>
    <x v="10"/>
    <x v="8"/>
    <x v="10"/>
    <n v="312"/>
    <d v="2025-03-01T00:00:00"/>
    <s v="GSF-24-25-318"/>
    <n v="140624"/>
    <m/>
    <m/>
    <s v="Q4 2024"/>
    <x v="0"/>
    <x v="2"/>
  </r>
  <r>
    <x v="36"/>
    <x v="10"/>
    <x v="29"/>
    <x v="0"/>
    <n v="312"/>
    <d v="2025-02-28T00:00:00"/>
    <s v="KRL-24-25-265"/>
    <n v="19518"/>
    <m/>
    <m/>
    <s v="Q4 2024"/>
    <x v="0"/>
    <x v="2"/>
  </r>
  <r>
    <x v="36"/>
    <x v="10"/>
    <x v="29"/>
    <x v="0"/>
    <n v="312"/>
    <d v="2025-02-28T00:00:00"/>
    <s v="KRL-24-25-255"/>
    <n v="437665"/>
    <m/>
    <m/>
    <s v="Q4 2024"/>
    <x v="0"/>
    <x v="2"/>
  </r>
  <r>
    <x v="36"/>
    <x v="12"/>
    <x v="8"/>
    <x v="10"/>
    <n v="319"/>
    <d v="2025-03-01T00:00:00"/>
    <s v="GSF-24-25-315"/>
    <n v="39930"/>
    <m/>
    <m/>
    <s v="Q4 2024"/>
    <x v="0"/>
    <x v="2"/>
  </r>
  <r>
    <x v="36"/>
    <x v="12"/>
    <x v="8"/>
    <x v="10"/>
    <n v="719"/>
    <d v="2025-03-01T00:00:00"/>
    <s v="GSF-24-25-320"/>
    <n v="117222"/>
    <m/>
    <m/>
    <s v="Q4 2024"/>
    <x v="0"/>
    <x v="2"/>
  </r>
  <r>
    <x v="36"/>
    <x v="12"/>
    <x v="29"/>
    <x v="0"/>
    <n v="319"/>
    <d v="2025-02-28T00:00:00"/>
    <s v="KRL-24-25-269"/>
    <n v="3588"/>
    <m/>
    <m/>
    <s v="Q4 2024"/>
    <x v="0"/>
    <x v="2"/>
  </r>
  <r>
    <x v="36"/>
    <x v="12"/>
    <x v="29"/>
    <x v="0"/>
    <n v="319"/>
    <d v="2025-02-28T00:00:00"/>
    <s v="KRL-24-25-267"/>
    <n v="6647"/>
    <m/>
    <m/>
    <s v="Q4 2024"/>
    <x v="0"/>
    <x v="2"/>
  </r>
  <r>
    <x v="36"/>
    <x v="12"/>
    <x v="29"/>
    <x v="0"/>
    <n v="319"/>
    <d v="2025-02-28T00:00:00"/>
    <s v="KRL-24-25-268"/>
    <n v="998"/>
    <m/>
    <m/>
    <s v="Q4 2024"/>
    <x v="0"/>
    <x v="2"/>
  </r>
  <r>
    <x v="36"/>
    <x v="12"/>
    <x v="29"/>
    <x v="0"/>
    <n v="319"/>
    <d v="2025-02-28T00:00:00"/>
    <s v="KRL-24-25-249"/>
    <n v="1098"/>
    <m/>
    <m/>
    <s v="Q4 2024"/>
    <x v="0"/>
    <x v="2"/>
  </r>
  <r>
    <x v="36"/>
    <x v="12"/>
    <x v="29"/>
    <x v="0"/>
    <n v="319"/>
    <d v="2025-02-28T00:00:00"/>
    <s v="KRL-24-25-254"/>
    <n v="41800"/>
    <m/>
    <m/>
    <s v="Q4 2024"/>
    <x v="0"/>
    <x v="2"/>
  </r>
  <r>
    <x v="36"/>
    <x v="9"/>
    <x v="4"/>
    <x v="20"/>
    <n v="613"/>
    <d v="2025-03-01T00:00:00"/>
    <s v="STT-24-25-1800"/>
    <n v="2700"/>
    <m/>
    <m/>
    <s v="Q4 2024"/>
    <x v="0"/>
    <x v="2"/>
  </r>
  <r>
    <x v="36"/>
    <x v="9"/>
    <x v="4"/>
    <x v="5"/>
    <n v="613"/>
    <d v="2025-03-01T00:00:00"/>
    <s v="STT-24-25-1747"/>
    <n v="13872.72"/>
    <m/>
    <m/>
    <s v="Q4 2024"/>
    <x v="0"/>
    <x v="2"/>
  </r>
  <r>
    <x v="36"/>
    <x v="9"/>
    <x v="8"/>
    <x v="10"/>
    <n v="613"/>
    <d v="2025-03-01T00:00:00"/>
    <s v="GSF-24-25-316"/>
    <n v="40798"/>
    <m/>
    <m/>
    <s v="Q4 2024"/>
    <x v="0"/>
    <x v="2"/>
  </r>
  <r>
    <x v="36"/>
    <x v="9"/>
    <x v="29"/>
    <x v="0"/>
    <n v="613"/>
    <d v="2025-02-28T00:00:00"/>
    <s v="KRL-24-25-264"/>
    <n v="211"/>
    <m/>
    <m/>
    <s v="Q4 2024"/>
    <x v="0"/>
    <x v="2"/>
  </r>
  <r>
    <x v="36"/>
    <x v="9"/>
    <x v="29"/>
    <x v="0"/>
    <n v="613"/>
    <d v="2025-02-28T00:00:00"/>
    <s v="KRL-24-25-253"/>
    <n v="23085"/>
    <m/>
    <m/>
    <s v="Q4 2024"/>
    <x v="0"/>
    <x v="2"/>
  </r>
  <r>
    <x v="36"/>
    <x v="6"/>
    <x v="8"/>
    <x v="10"/>
    <n v="2"/>
    <d v="2025-03-01T00:00:00"/>
    <s v="GSF-24-25-319"/>
    <n v="62499"/>
    <m/>
    <m/>
    <s v="Q4 2024"/>
    <x v="0"/>
    <x v="2"/>
  </r>
  <r>
    <x v="36"/>
    <x v="6"/>
    <x v="4"/>
    <x v="5"/>
    <n v="2"/>
    <d v="2025-03-01T00:00:00"/>
    <s v="STT-24-25-1748"/>
    <n v="7978"/>
    <m/>
    <m/>
    <s v="Q4 2024"/>
    <x v="0"/>
    <x v="2"/>
  </r>
  <r>
    <x v="36"/>
    <x v="6"/>
    <x v="29"/>
    <x v="0"/>
    <n v="2"/>
    <d v="2025-02-28T00:00:00"/>
    <s v="KRL-24-25-260"/>
    <n v="1055"/>
    <m/>
    <m/>
    <s v="Q4 2024"/>
    <x v="0"/>
    <x v="2"/>
  </r>
  <r>
    <x v="36"/>
    <x v="6"/>
    <x v="29"/>
    <x v="0"/>
    <n v="2"/>
    <d v="2025-02-28T00:00:00"/>
    <s v="KRL-24-25-257"/>
    <n v="1995"/>
    <m/>
    <m/>
    <s v="Q4 2024"/>
    <x v="0"/>
    <x v="2"/>
  </r>
  <r>
    <x v="36"/>
    <x v="0"/>
    <x v="4"/>
    <x v="5"/>
    <n v="0"/>
    <d v="2025-03-01T00:00:00"/>
    <s v="STT-24-25-1745"/>
    <n v="3364.24"/>
    <m/>
    <m/>
    <s v="Q4 2024"/>
    <x v="0"/>
    <x v="2"/>
  </r>
  <r>
    <x v="36"/>
    <x v="0"/>
    <x v="4"/>
    <x v="20"/>
    <n v="0"/>
    <d v="2025-03-01T00:00:00"/>
    <s v="STT-24-25-1746"/>
    <n v="2700"/>
    <m/>
    <m/>
    <s v="Q4 2024"/>
    <x v="0"/>
    <x v="2"/>
  </r>
  <r>
    <x v="36"/>
    <x v="0"/>
    <x v="29"/>
    <x v="0"/>
    <n v="0"/>
    <d v="2025-02-28T00:00:00"/>
    <s v="KRL-24-25-252"/>
    <n v="3515"/>
    <m/>
    <m/>
    <s v="Q4 2024"/>
    <x v="0"/>
    <x v="2"/>
  </r>
  <r>
    <x v="36"/>
    <x v="0"/>
    <x v="29"/>
    <x v="0"/>
    <n v="0"/>
    <d v="2025-02-28T00:00:00"/>
    <s v="KRL-24-25-258"/>
    <n v="528"/>
    <m/>
    <m/>
    <s v="Q4 2024"/>
    <x v="0"/>
    <x v="2"/>
  </r>
  <r>
    <x v="36"/>
    <x v="16"/>
    <x v="29"/>
    <x v="0"/>
    <n v="0"/>
    <d v="2025-02-28T00:00:00"/>
    <s v="KRL-24-25-266"/>
    <n v="950"/>
    <m/>
    <m/>
    <s v="Q4 2024"/>
    <x v="0"/>
    <x v="2"/>
  </r>
  <r>
    <x v="36"/>
    <x v="1"/>
    <x v="29"/>
    <x v="0"/>
    <n v="102"/>
    <d v="2025-02-28T00:00:00"/>
    <s v="KRL-24-25-250"/>
    <n v="10830"/>
    <m/>
    <m/>
    <s v="Q4 2024"/>
    <x v="0"/>
    <x v="2"/>
  </r>
  <r>
    <x v="36"/>
    <x v="1"/>
    <x v="8"/>
    <x v="10"/>
    <n v="102"/>
    <d v="2025-03-01T00:00:00"/>
    <s v="GSF-24-25-317"/>
    <n v="41666"/>
    <m/>
    <m/>
    <s v="Q4 2024"/>
    <x v="0"/>
    <x v="2"/>
  </r>
  <r>
    <x v="36"/>
    <x v="13"/>
    <x v="29"/>
    <x v="0"/>
    <n v="0"/>
    <d v="2025-02-28T00:00:00"/>
    <s v="KRL-24-25-263"/>
    <n v="106"/>
    <m/>
    <m/>
    <s v="Q4 2024"/>
    <x v="0"/>
    <x v="2"/>
  </r>
  <r>
    <x v="36"/>
    <x v="18"/>
    <x v="29"/>
    <x v="0"/>
    <n v="0"/>
    <d v="2025-02-28T00:00:00"/>
    <s v="KRL-24-25-262"/>
    <n v="211"/>
    <m/>
    <m/>
    <s v="Q4 2024"/>
    <x v="0"/>
    <x v="2"/>
  </r>
  <r>
    <x v="36"/>
    <x v="7"/>
    <x v="29"/>
    <x v="0"/>
    <n v="0"/>
    <d v="2025-02-28T00:00:00"/>
    <s v="KRL-24-25-261"/>
    <n v="3693"/>
    <m/>
    <m/>
    <s v="Q4 2024"/>
    <x v="0"/>
    <x v="2"/>
  </r>
  <r>
    <x v="37"/>
    <x v="3"/>
    <x v="29"/>
    <x v="0"/>
    <n v="0"/>
    <d v="2025-02-28T00:00:00"/>
    <s v="KRL-24-25-259"/>
    <n v="317"/>
    <m/>
    <m/>
    <s v="Q4 2024"/>
    <x v="0"/>
    <x v="2"/>
  </r>
  <r>
    <x v="37"/>
    <x v="3"/>
    <x v="29"/>
    <x v="0"/>
    <n v="0"/>
    <d v="2025-02-28T00:00:00"/>
    <s v="KRL-24-25-248"/>
    <n v="1456.75"/>
    <m/>
    <m/>
    <s v="Q4 2024"/>
    <x v="0"/>
    <x v="2"/>
  </r>
  <r>
    <x v="37"/>
    <x v="3"/>
    <x v="29"/>
    <x v="0"/>
    <n v="0"/>
    <d v="2025-02-28T00:00:00"/>
    <s v="KRL-24-25-251"/>
    <n v="95"/>
    <m/>
    <m/>
    <s v="Q4 2024"/>
    <x v="0"/>
    <x v="2"/>
  </r>
  <r>
    <x v="36"/>
    <x v="14"/>
    <x v="8"/>
    <x v="10"/>
    <n v="0"/>
    <d v="2025-03-01T00:00:00"/>
    <s v="GSF-24-25-324"/>
    <n v="48611"/>
    <m/>
    <m/>
    <s v="Q4 2024"/>
    <x v="0"/>
    <x v="2"/>
  </r>
  <r>
    <x v="36"/>
    <x v="8"/>
    <x v="8"/>
    <x v="10"/>
    <n v="0"/>
    <d v="2025-03-01T00:00:00"/>
    <s v="GSF-24-25-321"/>
    <n v="48611"/>
    <m/>
    <m/>
    <s v="Q4 2024"/>
    <x v="0"/>
    <x v="2"/>
  </r>
  <r>
    <x v="36"/>
    <x v="10"/>
    <x v="29"/>
    <x v="7"/>
    <n v="312"/>
    <d v="2025-03-01T00:00:00"/>
    <n v="1942"/>
    <n v="42595"/>
    <m/>
    <m/>
    <s v="Q4 2024"/>
    <x v="0"/>
    <x v="2"/>
  </r>
  <r>
    <x v="36"/>
    <x v="12"/>
    <x v="29"/>
    <x v="7"/>
    <n v="319"/>
    <d v="2025-03-01T00:00:00"/>
    <n v="1946"/>
    <n v="2380"/>
    <m/>
    <m/>
    <s v="Q4 2024"/>
    <x v="0"/>
    <x v="2"/>
  </r>
  <r>
    <x v="36"/>
    <x v="6"/>
    <x v="29"/>
    <x v="7"/>
    <n v="2"/>
    <d v="2025-03-01T00:00:00"/>
    <n v="1943"/>
    <n v="19320"/>
    <m/>
    <m/>
    <s v="Q4 2024"/>
    <x v="0"/>
    <x v="2"/>
  </r>
  <r>
    <x v="36"/>
    <x v="9"/>
    <x v="29"/>
    <x v="7"/>
    <n v="613"/>
    <d v="2025-03-01T00:00:00"/>
    <n v="1941"/>
    <n v="4025"/>
    <m/>
    <m/>
    <s v="Q4 2024"/>
    <x v="0"/>
    <x v="2"/>
  </r>
  <r>
    <x v="36"/>
    <x v="1"/>
    <x v="29"/>
    <x v="7"/>
    <n v="102"/>
    <d v="2025-03-01T00:00:00"/>
    <n v="1939"/>
    <n v="1260"/>
    <m/>
    <m/>
    <s v="Q4 2024"/>
    <x v="0"/>
    <x v="2"/>
  </r>
  <r>
    <x v="36"/>
    <x v="17"/>
    <x v="29"/>
    <x v="7"/>
    <n v="1101"/>
    <d v="2025-03-01T00:00:00"/>
    <n v="1945"/>
    <n v="3815"/>
    <m/>
    <m/>
    <s v="Q4 2024"/>
    <x v="0"/>
    <x v="2"/>
  </r>
  <r>
    <x v="36"/>
    <x v="0"/>
    <x v="29"/>
    <x v="7"/>
    <n v="0"/>
    <d v="2025-03-01T00:00:00"/>
    <n v="1940"/>
    <n v="3025"/>
    <m/>
    <m/>
    <s v="Q4 2024"/>
    <x v="0"/>
    <x v="2"/>
  </r>
  <r>
    <x v="36"/>
    <x v="2"/>
    <x v="29"/>
    <x v="7"/>
    <n v="0"/>
    <d v="2025-03-01T00:00:00"/>
    <n v="1937"/>
    <n v="5740"/>
    <m/>
    <m/>
    <s v="Q4 2024"/>
    <x v="0"/>
    <x v="2"/>
  </r>
  <r>
    <x v="36"/>
    <x v="14"/>
    <x v="29"/>
    <x v="7"/>
    <n v="0"/>
    <d v="2025-03-01T00:00:00"/>
    <n v="1944"/>
    <n v="315"/>
    <m/>
    <m/>
    <s v="Q4 2024"/>
    <x v="0"/>
    <x v="2"/>
  </r>
  <r>
    <x v="36"/>
    <x v="1"/>
    <x v="7"/>
    <x v="9"/>
    <n v="102"/>
    <d v="2025-03-09T00:00:00"/>
    <s v="BM2527I016708401"/>
    <n v="823.64"/>
    <m/>
    <m/>
    <s v="Q4 2024"/>
    <x v="0"/>
    <x v="2"/>
  </r>
  <r>
    <x v="36"/>
    <x v="12"/>
    <x v="7"/>
    <x v="9"/>
    <n v="319"/>
    <d v="2025-03-09T00:00:00"/>
    <s v="BM2527I016688426"/>
    <n v="6524.74"/>
    <m/>
    <m/>
    <s v="Q4 2024"/>
    <x v="0"/>
    <x v="2"/>
  </r>
  <r>
    <x v="36"/>
    <x v="10"/>
    <x v="7"/>
    <x v="9"/>
    <n v="312"/>
    <d v="2025-03-03T00:00:00"/>
    <s v="BM2527I016569464"/>
    <n v="70531.199999999997"/>
    <m/>
    <m/>
    <s v="Q4 2024"/>
    <x v="0"/>
    <x v="2"/>
  </r>
  <r>
    <x v="36"/>
    <x v="9"/>
    <x v="7"/>
    <x v="9"/>
    <n v="613"/>
    <d v="2025-02-27T00:00:00"/>
    <s v="BM2527I016516585"/>
    <n v="5494.08"/>
    <m/>
    <m/>
    <s v="Q4 2024"/>
    <x v="0"/>
    <x v="2"/>
  </r>
  <r>
    <x v="36"/>
    <x v="17"/>
    <x v="29"/>
    <x v="0"/>
    <n v="1101"/>
    <d v="2025-02-28T00:00:00"/>
    <s v="KRL-24-25-256"/>
    <n v="665"/>
    <m/>
    <m/>
    <s v="Q4 2024"/>
    <x v="0"/>
    <x v="2"/>
  </r>
  <r>
    <x v="36"/>
    <x v="17"/>
    <x v="4"/>
    <x v="5"/>
    <n v="1101"/>
    <d v="2025-03-01T00:00:00"/>
    <s v="STT-24-25-1743"/>
    <n v="16572"/>
    <m/>
    <m/>
    <s v="Q4 2024"/>
    <x v="0"/>
    <x v="2"/>
  </r>
  <r>
    <x v="36"/>
    <x v="17"/>
    <x v="4"/>
    <x v="20"/>
    <n v="1101"/>
    <d v="2025-03-01T00:00:00"/>
    <s v="STT-24-25-1744"/>
    <n v="2700"/>
    <m/>
    <m/>
    <s v="Q4 2024"/>
    <x v="0"/>
    <x v="2"/>
  </r>
  <r>
    <x v="36"/>
    <x v="17"/>
    <x v="8"/>
    <x v="10"/>
    <n v="1101"/>
    <d v="2025-03-01T00:00:00"/>
    <s v="GSF-24-25-323"/>
    <n v="62499"/>
    <m/>
    <m/>
    <s v="Q4 2024"/>
    <x v="0"/>
    <x v="2"/>
  </r>
  <r>
    <x v="36"/>
    <x v="17"/>
    <x v="29"/>
    <x v="12"/>
    <n v="1101"/>
    <d v="2025-03-04T00:00:00"/>
    <s v="000002791429627'"/>
    <n v="179460"/>
    <m/>
    <m/>
    <s v="Q4 2024"/>
    <x v="0"/>
    <x v="2"/>
  </r>
  <r>
    <x v="36"/>
    <x v="17"/>
    <x v="29"/>
    <x v="12"/>
    <n v="1102"/>
    <d v="2025-03-04T00:00:00"/>
    <s v="000002791429625'"/>
    <n v="15990"/>
    <m/>
    <m/>
    <s v="Q4 2024"/>
    <x v="0"/>
    <x v="2"/>
  </r>
  <r>
    <x v="36"/>
    <x v="0"/>
    <x v="2"/>
    <x v="3"/>
    <n v="0"/>
    <d v="2025-02-28T00:00:00"/>
    <s v="AF-11"/>
    <n v="2230"/>
    <m/>
    <m/>
    <s v="Q4 2024"/>
    <x v="0"/>
    <x v="2"/>
  </r>
  <r>
    <x v="36"/>
    <x v="8"/>
    <x v="2"/>
    <x v="3"/>
    <n v="0"/>
    <d v="2025-02-28T00:00:00"/>
    <s v="KRLLP-08"/>
    <n v="3820"/>
    <m/>
    <m/>
    <s v="Q4 2024"/>
    <x v="0"/>
    <x v="2"/>
  </r>
  <r>
    <x v="36"/>
    <x v="17"/>
    <x v="2"/>
    <x v="3"/>
    <n v="1100"/>
    <d v="2025-02-28T00:00:00"/>
    <s v="XKTPL-12"/>
    <n v="6627"/>
    <m/>
    <m/>
    <s v="Q4 2024"/>
    <x v="0"/>
    <x v="2"/>
  </r>
  <r>
    <x v="36"/>
    <x v="6"/>
    <x v="2"/>
    <x v="3"/>
    <n v="2"/>
    <d v="2025-02-28T00:00:00"/>
    <s v="KOS-11-"/>
    <n v="13230"/>
    <m/>
    <m/>
    <s v="Q4 2024"/>
    <x v="0"/>
    <x v="2"/>
  </r>
  <r>
    <x v="36"/>
    <x v="18"/>
    <x v="2"/>
    <x v="3"/>
    <n v="0"/>
    <d v="2025-02-28T00:00:00"/>
    <s v="KCAPL-08"/>
    <n v="1416"/>
    <m/>
    <m/>
    <s v="Q4 2024"/>
    <x v="0"/>
    <x v="2"/>
  </r>
  <r>
    <x v="36"/>
    <x v="9"/>
    <x v="2"/>
    <x v="3"/>
    <n v="613"/>
    <d v="2025-02-28T00:00:00"/>
    <s v="ODMDigital-12"/>
    <n v="1655"/>
    <m/>
    <m/>
    <s v="Q4 2024"/>
    <x v="0"/>
    <x v="2"/>
  </r>
  <r>
    <x v="36"/>
    <x v="14"/>
    <x v="2"/>
    <x v="3"/>
    <n v="0"/>
    <d v="2025-02-28T00:00:00"/>
    <s v="KCOBPL-11"/>
    <n v="710"/>
    <m/>
    <m/>
    <s v="Q4 2024"/>
    <x v="0"/>
    <x v="2"/>
  </r>
  <r>
    <x v="36"/>
    <x v="5"/>
    <x v="2"/>
    <x v="3"/>
    <n v="0"/>
    <d v="2025-02-28T00:00:00"/>
    <s v="KFTPL-07"/>
    <n v="600"/>
    <m/>
    <m/>
    <s v="Q4 2024"/>
    <x v="0"/>
    <x v="2"/>
  </r>
  <r>
    <x v="36"/>
    <x v="1"/>
    <x v="2"/>
    <x v="3"/>
    <n v="102"/>
    <d v="2025-02-28T00:00:00"/>
    <s v="Itech-06"/>
    <n v="1638"/>
    <m/>
    <m/>
    <s v="Q4 2024"/>
    <x v="0"/>
    <x v="2"/>
  </r>
  <r>
    <x v="36"/>
    <x v="10"/>
    <x v="2"/>
    <x v="3"/>
    <n v="312"/>
    <d v="2025-01-31T00:00:00"/>
    <s v="ONDIRECT-11"/>
    <n v="43349"/>
    <m/>
    <m/>
    <s v="Q4 2024"/>
    <x v="0"/>
    <x v="2"/>
  </r>
  <r>
    <x v="36"/>
    <x v="2"/>
    <x v="2"/>
    <x v="3"/>
    <n v="0"/>
    <d v="2025-02-28T00:00:00"/>
    <s v="JDCLLP-02"/>
    <n v="510"/>
    <m/>
    <m/>
    <s v="Q4 2024"/>
    <x v="0"/>
    <x v="2"/>
  </r>
  <r>
    <x v="36"/>
    <x v="12"/>
    <x v="29"/>
    <x v="9"/>
    <n v="319"/>
    <d v="2025-03-01T00:00:00"/>
    <s v="MHI1402507918112"/>
    <n v="646.64"/>
    <m/>
    <m/>
    <s v="Q4 2024"/>
    <x v="0"/>
    <x v="2"/>
  </r>
  <r>
    <x v="36"/>
    <x v="12"/>
    <x v="29"/>
    <x v="9"/>
    <n v="319"/>
    <d v="2025-03-01T00:00:00"/>
    <s v="MHI1402507918099"/>
    <n v="487.34"/>
    <m/>
    <m/>
    <s v="Q4 2024"/>
    <x v="0"/>
    <x v="2"/>
  </r>
  <r>
    <x v="36"/>
    <x v="12"/>
    <x v="29"/>
    <x v="9"/>
    <n v="319"/>
    <d v="2025-03-01T00:00:00"/>
    <s v="MHI1402507918114"/>
    <n v="470.82"/>
    <m/>
    <m/>
    <s v="Q4 2024"/>
    <x v="0"/>
    <x v="2"/>
  </r>
  <r>
    <x v="36"/>
    <x v="12"/>
    <x v="29"/>
    <x v="9"/>
    <n v="319"/>
    <d v="2025-03-01T00:00:00"/>
    <s v="MHI1402507918093"/>
    <n v="441.32"/>
    <m/>
    <m/>
    <s v="Q4 2024"/>
    <x v="0"/>
    <x v="2"/>
  </r>
  <r>
    <x v="36"/>
    <x v="12"/>
    <x v="29"/>
    <x v="9"/>
    <n v="319"/>
    <d v="2025-03-01T00:00:00"/>
    <s v="MHI1402507918095"/>
    <n v="441.32"/>
    <m/>
    <m/>
    <s v="Q4 2024"/>
    <x v="0"/>
    <x v="2"/>
  </r>
  <r>
    <x v="36"/>
    <x v="12"/>
    <x v="29"/>
    <x v="9"/>
    <n v="319"/>
    <d v="2025-03-01T00:00:00"/>
    <s v="MHI1402507918109"/>
    <n v="411.82"/>
    <m/>
    <m/>
    <s v="Q4 2024"/>
    <x v="0"/>
    <x v="2"/>
  </r>
  <r>
    <x v="36"/>
    <x v="12"/>
    <x v="29"/>
    <x v="9"/>
    <n v="319"/>
    <d v="2025-03-01T00:00:00"/>
    <s v="MHI1402507918097"/>
    <n v="411.82"/>
    <m/>
    <m/>
    <s v="Q4 2024"/>
    <x v="0"/>
    <x v="2"/>
  </r>
  <r>
    <x v="36"/>
    <x v="12"/>
    <x v="29"/>
    <x v="9"/>
    <n v="319"/>
    <d v="2025-03-01T00:00:00"/>
    <s v="MHI1402507918101"/>
    <n v="411.82"/>
    <m/>
    <m/>
    <s v="Q4 2024"/>
    <x v="0"/>
    <x v="2"/>
  </r>
  <r>
    <x v="36"/>
    <x v="12"/>
    <x v="29"/>
    <x v="9"/>
    <n v="319"/>
    <d v="2025-03-01T00:00:00"/>
    <s v="MHI1402507918107"/>
    <n v="411.82"/>
    <m/>
    <m/>
    <s v="Q4 2024"/>
    <x v="0"/>
    <x v="2"/>
  </r>
  <r>
    <x v="36"/>
    <x v="12"/>
    <x v="29"/>
    <x v="9"/>
    <n v="319"/>
    <d v="2025-03-01T00:00:00"/>
    <s v="MHI1402507918104"/>
    <n v="411.82"/>
    <m/>
    <m/>
    <s v="Q4 2024"/>
    <x v="0"/>
    <x v="2"/>
  </r>
  <r>
    <x v="36"/>
    <x v="6"/>
    <x v="29"/>
    <x v="4"/>
    <n v="2"/>
    <d v="2025-03-08T00:00:00"/>
    <s v="D-21-25GST-360"/>
    <n v="10100"/>
    <m/>
    <m/>
    <s v="Q4 2024"/>
    <x v="0"/>
    <x v="2"/>
  </r>
  <r>
    <x v="36"/>
    <x v="10"/>
    <x v="29"/>
    <x v="4"/>
    <n v="312"/>
    <d v="2025-03-08T00:00:00"/>
    <s v="D-24-25GST-354"/>
    <n v="436670"/>
    <m/>
    <m/>
    <s v="Q4 2024"/>
    <x v="0"/>
    <x v="2"/>
  </r>
  <r>
    <x v="36"/>
    <x v="12"/>
    <x v="29"/>
    <x v="4"/>
    <n v="319"/>
    <d v="2025-03-08T00:00:00"/>
    <s v="D-24-25GST-355"/>
    <n v="39605"/>
    <m/>
    <m/>
    <s v="Q4 2024"/>
    <x v="0"/>
    <x v="2"/>
  </r>
  <r>
    <x v="36"/>
    <x v="9"/>
    <x v="29"/>
    <x v="4"/>
    <n v="613"/>
    <d v="2025-03-08T00:00:00"/>
    <s v="D-24-25GST-366"/>
    <n v="28940"/>
    <m/>
    <m/>
    <s v="Q4 2024"/>
    <x v="0"/>
    <x v="2"/>
  </r>
  <r>
    <x v="36"/>
    <x v="0"/>
    <x v="29"/>
    <x v="4"/>
    <n v="0"/>
    <d v="2025-03-08T00:00:00"/>
    <s v="D-24-25GST-356"/>
    <n v="3440"/>
    <m/>
    <m/>
    <s v="Q4 2024"/>
    <x v="0"/>
    <x v="2"/>
  </r>
  <r>
    <x v="36"/>
    <x v="8"/>
    <x v="29"/>
    <x v="4"/>
    <n v="0"/>
    <d v="2025-03-08T00:00:00"/>
    <s v="D-24-25GST-362"/>
    <n v="6260"/>
    <m/>
    <m/>
    <s v="Q4 2024"/>
    <x v="0"/>
    <x v="2"/>
  </r>
  <r>
    <x v="36"/>
    <x v="17"/>
    <x v="29"/>
    <x v="4"/>
    <n v="1101"/>
    <d v="2025-03-08T00:00:00"/>
    <s v="D-24-25GST-370"/>
    <n v="40035"/>
    <m/>
    <m/>
    <s v="Q4 2024"/>
    <x v="0"/>
    <x v="2"/>
  </r>
  <r>
    <x v="36"/>
    <x v="1"/>
    <x v="29"/>
    <x v="4"/>
    <n v="102"/>
    <d v="2025-03-08T00:00:00"/>
    <s v="D-24-25GST-358"/>
    <n v="13040"/>
    <m/>
    <m/>
    <s v="Q4 2024"/>
    <x v="0"/>
    <x v="2"/>
  </r>
  <r>
    <x v="36"/>
    <x v="14"/>
    <x v="29"/>
    <x v="4"/>
    <n v="0"/>
    <d v="2025-03-08T00:00:00"/>
    <s v="D-24-25GST-364"/>
    <n v="7200"/>
    <m/>
    <m/>
    <s v="Q4 2024"/>
    <x v="0"/>
    <x v="2"/>
  </r>
  <r>
    <x v="36"/>
    <x v="13"/>
    <x v="29"/>
    <x v="4"/>
    <n v="0"/>
    <d v="2025-03-08T00:00:00"/>
    <s v="D-24-25GST-369"/>
    <n v="935"/>
    <m/>
    <m/>
    <s v="Q4 2024"/>
    <x v="0"/>
    <x v="2"/>
  </r>
  <r>
    <x v="36"/>
    <x v="2"/>
    <x v="29"/>
    <x v="4"/>
    <n v="0"/>
    <d v="2025-03-08T00:00:00"/>
    <s v="D-24-25GST-367"/>
    <n v="1300"/>
    <m/>
    <m/>
    <s v="Q4 2024"/>
    <x v="0"/>
    <x v="2"/>
  </r>
  <r>
    <x v="36"/>
    <x v="7"/>
    <x v="29"/>
    <x v="4"/>
    <n v="0"/>
    <d v="2025-03-08T00:00:00"/>
    <s v="D-24-25GST-361"/>
    <n v="40485"/>
    <m/>
    <m/>
    <s v="Q4 2024"/>
    <x v="0"/>
    <x v="2"/>
  </r>
  <r>
    <x v="36"/>
    <x v="18"/>
    <x v="29"/>
    <x v="4"/>
    <n v="0"/>
    <d v="2025-03-08T00:00:00"/>
    <s v="D-24-25GST-363"/>
    <n v="4155"/>
    <m/>
    <m/>
    <s v="Q4 2024"/>
    <x v="0"/>
    <x v="2"/>
  </r>
  <r>
    <x v="36"/>
    <x v="5"/>
    <x v="29"/>
    <x v="4"/>
    <n v="0"/>
    <d v="2025-03-08T00:00:00"/>
    <s v="D-24-25GST-365"/>
    <n v="2460"/>
    <m/>
    <m/>
    <s v="Q4 2024"/>
    <x v="0"/>
    <x v="2"/>
  </r>
  <r>
    <x v="36"/>
    <x v="16"/>
    <x v="29"/>
    <x v="4"/>
    <n v="0"/>
    <d v="2025-03-08T00:00:00"/>
    <s v="D-24-25GST-368"/>
    <n v="10330"/>
    <m/>
    <m/>
    <s v="Q4 2024"/>
    <x v="0"/>
    <x v="2"/>
  </r>
  <r>
    <x v="36"/>
    <x v="3"/>
    <x v="29"/>
    <x v="4"/>
    <n v="0"/>
    <d v="2025-03-08T00:00:00"/>
    <s v="D-24-25GST-357"/>
    <n v="285"/>
    <m/>
    <m/>
    <s v="Q4 2024"/>
    <x v="0"/>
    <x v="2"/>
  </r>
  <r>
    <x v="36"/>
    <x v="4"/>
    <x v="29"/>
    <x v="4"/>
    <n v="0"/>
    <d v="2025-03-08T00:00:00"/>
    <s v="D-24-25GST-359"/>
    <n v="11525"/>
    <m/>
    <m/>
    <s v="Q4 2024"/>
    <x v="0"/>
    <x v="2"/>
  </r>
  <r>
    <x v="36"/>
    <x v="1"/>
    <x v="11"/>
    <x v="12"/>
    <n v="102"/>
    <d v="2025-03-11T00:00:00"/>
    <s v="WTCB-2024005695"/>
    <n v="60597"/>
    <m/>
    <m/>
    <s v="Q4 2024"/>
    <x v="0"/>
    <x v="2"/>
  </r>
  <r>
    <x v="36"/>
    <x v="1"/>
    <x v="11"/>
    <x v="13"/>
    <n v="102"/>
    <d v="2025-03-12T00:00:00"/>
    <s v="WTCB-2024005848"/>
    <n v="2891.69"/>
    <m/>
    <m/>
    <s v="Q4 2024"/>
    <x v="0"/>
    <x v="2"/>
  </r>
  <r>
    <x v="36"/>
    <x v="10"/>
    <x v="11"/>
    <x v="12"/>
    <n v="309"/>
    <d v="2025-03-11T00:00:00"/>
    <s v="WTCB-2024005740"/>
    <n v="100508"/>
    <m/>
    <m/>
    <s v="Q4 2024"/>
    <x v="0"/>
    <x v="2"/>
  </r>
  <r>
    <x v="36"/>
    <x v="10"/>
    <x v="11"/>
    <x v="12"/>
    <n v="311"/>
    <d v="2025-03-11T00:00:00"/>
    <s v="WTCB-2024005741"/>
    <n v="154959"/>
    <m/>
    <m/>
    <s v="Q4 2024"/>
    <x v="0"/>
    <x v="2"/>
  </r>
  <r>
    <x v="36"/>
    <x v="10"/>
    <x v="11"/>
    <x v="12"/>
    <n v="312"/>
    <d v="2025-03-11T00:00:00"/>
    <s v="WTCB-2024005742"/>
    <n v="154696"/>
    <m/>
    <m/>
    <s v="Q4 2024"/>
    <x v="0"/>
    <x v="2"/>
  </r>
  <r>
    <x v="36"/>
    <x v="10"/>
    <x v="11"/>
    <x v="12"/>
    <n v="313"/>
    <d v="2025-03-11T00:00:00"/>
    <s v="WTCB-2024005743"/>
    <n v="121679"/>
    <m/>
    <m/>
    <s v="Q4 2024"/>
    <x v="0"/>
    <x v="2"/>
  </r>
  <r>
    <x v="36"/>
    <x v="10"/>
    <x v="11"/>
    <x v="12"/>
    <n v="314"/>
    <d v="2025-03-11T00:00:00"/>
    <s v="WTCB-2024005744"/>
    <n v="25668"/>
    <m/>
    <m/>
    <s v="Q4 2024"/>
    <x v="0"/>
    <x v="2"/>
  </r>
  <r>
    <x v="36"/>
    <x v="10"/>
    <x v="11"/>
    <x v="12"/>
    <n v="315"/>
    <d v="2025-03-11T00:00:00"/>
    <s v="WTCB-2024005745"/>
    <n v="31779"/>
    <m/>
    <m/>
    <s v="Q4 2024"/>
    <x v="0"/>
    <x v="2"/>
  </r>
  <r>
    <x v="36"/>
    <x v="10"/>
    <x v="11"/>
    <x v="12"/>
    <n v="316"/>
    <d v="2025-03-11T00:00:00"/>
    <s v="WTCB-2024005746"/>
    <n v="212"/>
    <m/>
    <m/>
    <s v="Q4 2024"/>
    <x v="0"/>
    <x v="2"/>
  </r>
  <r>
    <x v="36"/>
    <x v="10"/>
    <x v="11"/>
    <x v="13"/>
    <n v="309"/>
    <d v="2025-03-12T00:00:00"/>
    <s v="WTCB-2024005893"/>
    <n v="4176.38"/>
    <m/>
    <m/>
    <s v="Q4 2024"/>
    <x v="0"/>
    <x v="2"/>
  </r>
  <r>
    <x v="36"/>
    <x v="10"/>
    <x v="11"/>
    <x v="13"/>
    <n v="311"/>
    <d v="2025-03-12T00:00:00"/>
    <s v="WTCB-2024005894"/>
    <n v="6410.19"/>
    <m/>
    <m/>
    <s v="Q4 2024"/>
    <x v="0"/>
    <x v="2"/>
  </r>
  <r>
    <x v="36"/>
    <x v="10"/>
    <x v="11"/>
    <x v="13"/>
    <n v="312"/>
    <d v="2025-03-12T00:00:00"/>
    <s v="WTCB-2024005895"/>
    <n v="7183.54"/>
    <m/>
    <m/>
    <s v="Q4 2024"/>
    <x v="0"/>
    <x v="2"/>
  </r>
  <r>
    <x v="36"/>
    <x v="10"/>
    <x v="11"/>
    <x v="13"/>
    <n v="313"/>
    <d v="2025-03-12T00:00:00"/>
    <s v="WTCB-2024005896"/>
    <n v="5652.82"/>
    <m/>
    <m/>
    <s v="Q4 2024"/>
    <x v="0"/>
    <x v="2"/>
  </r>
  <r>
    <x v="36"/>
    <x v="10"/>
    <x v="11"/>
    <x v="13"/>
    <n v="314"/>
    <d v="2025-03-12T00:00:00"/>
    <s v="WTCB-2024005897"/>
    <n v="949.12"/>
    <m/>
    <m/>
    <s v="Q4 2024"/>
    <x v="0"/>
    <x v="2"/>
  </r>
  <r>
    <x v="36"/>
    <x v="10"/>
    <x v="11"/>
    <x v="13"/>
    <n v="315"/>
    <d v="2025-03-12T00:00:00"/>
    <s v="WTCB-2024005898"/>
    <n v="3415.39"/>
    <m/>
    <m/>
    <s v="Q4 2024"/>
    <x v="0"/>
    <x v="2"/>
  </r>
  <r>
    <x v="36"/>
    <x v="10"/>
    <x v="11"/>
    <x v="13"/>
    <n v="316"/>
    <d v="2025-03-12T00:00:00"/>
    <s v="WTCB-2024005899"/>
    <n v="7.24"/>
    <m/>
    <m/>
    <s v="Q4 2024"/>
    <x v="0"/>
    <x v="2"/>
  </r>
  <r>
    <x v="36"/>
    <x v="12"/>
    <x v="11"/>
    <x v="12"/>
    <n v="317"/>
    <d v="2025-03-11T00:00:00"/>
    <s v="WTCB-2024005747"/>
    <n v="135996"/>
    <m/>
    <m/>
    <s v="Q4 2024"/>
    <x v="0"/>
    <x v="2"/>
  </r>
  <r>
    <x v="36"/>
    <x v="12"/>
    <x v="11"/>
    <x v="12"/>
    <n v="318"/>
    <d v="2025-03-11T00:00:00"/>
    <s v="WTCB-2024005748"/>
    <n v="135562"/>
    <m/>
    <m/>
    <s v="Q4 2024"/>
    <x v="0"/>
    <x v="2"/>
  </r>
  <r>
    <x v="36"/>
    <x v="12"/>
    <x v="11"/>
    <x v="12"/>
    <n v="319"/>
    <d v="2025-03-11T00:00:00"/>
    <s v="WTCB-2024005749"/>
    <n v="138234"/>
    <m/>
    <m/>
    <s v="Q4 2024"/>
    <x v="0"/>
    <x v="2"/>
  </r>
  <r>
    <x v="36"/>
    <x v="12"/>
    <x v="11"/>
    <x v="13"/>
    <n v="317"/>
    <d v="2025-03-12T00:00:00"/>
    <s v="WTCB-2024005900"/>
    <n v="5733.62"/>
    <m/>
    <m/>
    <s v="Q4 2024"/>
    <x v="0"/>
    <x v="2"/>
  </r>
  <r>
    <x v="36"/>
    <x v="12"/>
    <x v="11"/>
    <x v="13"/>
    <n v="318"/>
    <d v="2025-03-12T00:00:00"/>
    <s v="WTCB-2024005901"/>
    <n v="6652"/>
    <m/>
    <m/>
    <s v="Q4 2024"/>
    <x v="0"/>
    <x v="2"/>
  </r>
  <r>
    <x v="36"/>
    <x v="12"/>
    <x v="11"/>
    <x v="13"/>
    <n v="319"/>
    <d v="2025-03-12T00:00:00"/>
    <s v="WTCB-2024005902"/>
    <n v="5897.64"/>
    <m/>
    <m/>
    <s v="Q4 2024"/>
    <x v="0"/>
    <x v="2"/>
  </r>
  <r>
    <x v="36"/>
    <x v="9"/>
    <x v="11"/>
    <x v="12"/>
    <n v="613"/>
    <d v="2025-03-11T00:00:00"/>
    <s v="WTCB-2024005793"/>
    <n v="48665"/>
    <m/>
    <m/>
    <s v="Q4 2024"/>
    <x v="0"/>
    <x v="2"/>
  </r>
  <r>
    <x v="36"/>
    <x v="9"/>
    <x v="11"/>
    <x v="12"/>
    <n v="614"/>
    <d v="2025-03-11T00:00:00"/>
    <s v="WTCB-2024005794"/>
    <n v="53998"/>
    <m/>
    <m/>
    <s v="Q4 2024"/>
    <x v="0"/>
    <x v="2"/>
  </r>
  <r>
    <x v="36"/>
    <x v="9"/>
    <x v="11"/>
    <x v="13"/>
    <n v="613"/>
    <d v="2025-03-12T00:00:00"/>
    <s v="WTCB-2024005946"/>
    <n v="2212.41"/>
    <m/>
    <m/>
    <s v="Q4 2024"/>
    <x v="0"/>
    <x v="2"/>
  </r>
  <r>
    <x v="36"/>
    <x v="9"/>
    <x v="11"/>
    <x v="13"/>
    <n v="614"/>
    <d v="2025-03-12T00:00:00"/>
    <s v="WTCB-2024005947"/>
    <n v="2623.66"/>
    <m/>
    <m/>
    <s v="Q4 2024"/>
    <x v="0"/>
    <x v="2"/>
  </r>
  <r>
    <x v="36"/>
    <x v="11"/>
    <x v="11"/>
    <x v="12"/>
    <n v="719"/>
    <d v="2025-03-11T00:00:00"/>
    <s v="WTCB-2024005814"/>
    <n v="76652"/>
    <m/>
    <m/>
    <s v="Q4 2024"/>
    <x v="0"/>
    <x v="2"/>
  </r>
  <r>
    <x v="36"/>
    <x v="11"/>
    <x v="11"/>
    <x v="13"/>
    <n v="719"/>
    <d v="2025-03-12T00:00:00"/>
    <s v="WTCB-2024005967"/>
    <n v="3408.46"/>
    <m/>
    <m/>
    <s v="Q4 2024"/>
    <x v="0"/>
    <x v="2"/>
  </r>
  <r>
    <x v="36"/>
    <x v="19"/>
    <x v="29"/>
    <x v="12"/>
    <n v="401"/>
    <d v="2025-03-13T00:00:00"/>
    <s v="000002802158407'"/>
    <n v="77560"/>
    <m/>
    <m/>
    <s v="Q4 2024"/>
    <x v="0"/>
    <x v="2"/>
  </r>
  <r>
    <x v="36"/>
    <x v="19"/>
    <x v="29"/>
    <x v="12"/>
    <n v="402"/>
    <d v="2025-03-13T00:00:00"/>
    <s v="000002802158408'"/>
    <n v="134580"/>
    <m/>
    <m/>
    <s v="Q4 2024"/>
    <x v="0"/>
    <x v="2"/>
  </r>
  <r>
    <x v="36"/>
    <x v="19"/>
    <x v="29"/>
    <x v="12"/>
    <n v="501"/>
    <d v="2025-03-13T00:00:00"/>
    <s v="000002802158406'"/>
    <n v="77490"/>
    <m/>
    <m/>
    <s v="Q4 2024"/>
    <x v="0"/>
    <x v="2"/>
  </r>
  <r>
    <x v="36"/>
    <x v="19"/>
    <x v="29"/>
    <x v="12"/>
    <n v="502"/>
    <d v="2025-03-13T00:00:00"/>
    <s v="000002810440898'"/>
    <n v="730"/>
    <m/>
    <m/>
    <s v="Q4 2024"/>
    <x v="0"/>
    <x v="2"/>
  </r>
  <r>
    <x v="36"/>
    <x v="19"/>
    <x v="29"/>
    <x v="12"/>
    <n v="1201"/>
    <d v="2025-03-13T00:00:00"/>
    <s v="000002802158411'"/>
    <n v="146250"/>
    <m/>
    <m/>
    <s v="Q4 2024"/>
    <x v="0"/>
    <x v="2"/>
  </r>
  <r>
    <x v="36"/>
    <x v="19"/>
    <x v="29"/>
    <x v="12"/>
    <n v="1202"/>
    <d v="2025-03-13T00:00:00"/>
    <s v="000002810440897'"/>
    <n v="600"/>
    <m/>
    <m/>
    <s v="Q4 2024"/>
    <x v="0"/>
    <x v="2"/>
  </r>
  <r>
    <x v="36"/>
    <x v="19"/>
    <x v="29"/>
    <x v="12"/>
    <n v="1301"/>
    <d v="2025-03-13T00:00:00"/>
    <s v="000002802158410'"/>
    <n v="104800"/>
    <m/>
    <m/>
    <s v="Q4 2024"/>
    <x v="0"/>
    <x v="2"/>
  </r>
  <r>
    <x v="36"/>
    <x v="6"/>
    <x v="29"/>
    <x v="12"/>
    <n v="2"/>
    <d v="2025-03-07T00:00:00"/>
    <s v="202502651942445'"/>
    <n v="418560"/>
    <m/>
    <m/>
    <s v="Q4 2024"/>
    <x v="0"/>
    <x v="2"/>
  </r>
  <r>
    <x v="36"/>
    <x v="6"/>
    <x v="23"/>
    <x v="12"/>
    <n v="2"/>
    <d v="2025-03-10T00:00:00"/>
    <s v="EC-24-25-335"/>
    <n v="811706"/>
    <m/>
    <m/>
    <s v="Q4 2024"/>
    <x v="0"/>
    <x v="2"/>
  </r>
  <r>
    <x v="36"/>
    <x v="6"/>
    <x v="23"/>
    <x v="7"/>
    <n v="2"/>
    <d v="2025-03-10T00:00:00"/>
    <s v="WR-24-25-278"/>
    <n v="26100"/>
    <m/>
    <m/>
    <s v="Q4 2024"/>
    <x v="0"/>
    <x v="2"/>
  </r>
  <r>
    <x v="36"/>
    <x v="2"/>
    <x v="29"/>
    <x v="29"/>
    <n v="0"/>
    <d v="2025-03-01T00:00:00"/>
    <s v="GSF-24-25-322"/>
    <n v="40809"/>
    <m/>
    <m/>
    <s v="Q4 2024"/>
    <x v="0"/>
    <x v="2"/>
  </r>
  <r>
    <x v="36"/>
    <x v="10"/>
    <x v="1"/>
    <x v="1"/>
    <n v="312"/>
    <d v="2025-03-01T00:00:00"/>
    <s v="MS-0797-24-25"/>
    <n v="2900"/>
    <m/>
    <m/>
    <s v="Q4 2024"/>
    <x v="0"/>
    <x v="2"/>
  </r>
  <r>
    <x v="36"/>
    <x v="10"/>
    <x v="1"/>
    <x v="2"/>
    <n v="312"/>
    <d v="2025-03-01T00:00:00"/>
    <s v="MS-0796-24-25"/>
    <n v="55266"/>
    <m/>
    <m/>
    <s v="Q4 2024"/>
    <x v="0"/>
    <x v="2"/>
  </r>
  <r>
    <x v="36"/>
    <x v="10"/>
    <x v="1"/>
    <x v="1"/>
    <n v="312"/>
    <d v="2025-03-01T00:00:00"/>
    <s v="MS-0795-24-25"/>
    <n v="43428"/>
    <m/>
    <m/>
    <s v="Q4 2024"/>
    <x v="0"/>
    <x v="2"/>
  </r>
  <r>
    <x v="36"/>
    <x v="6"/>
    <x v="1"/>
    <x v="2"/>
    <n v="2"/>
    <d v="2025-03-01T00:00:00"/>
    <s v="MS-0779-24-25"/>
    <n v="37125"/>
    <m/>
    <m/>
    <s v="Q4 2024"/>
    <x v="0"/>
    <x v="2"/>
  </r>
  <r>
    <x v="36"/>
    <x v="6"/>
    <x v="1"/>
    <x v="1"/>
    <n v="2"/>
    <d v="2025-03-01T00:00:00"/>
    <s v="MS-0798-24-25"/>
    <n v="4467.5"/>
    <m/>
    <m/>
    <s v="Q4 2024"/>
    <x v="0"/>
    <x v="2"/>
  </r>
  <r>
    <x v="36"/>
    <x v="0"/>
    <x v="1"/>
    <x v="1"/>
    <n v="0"/>
    <d v="2025-03-01T00:00:00"/>
    <s v="MS-0791-24-25"/>
    <n v="870"/>
    <m/>
    <m/>
    <s v="Q4 2024"/>
    <x v="0"/>
    <x v="2"/>
  </r>
  <r>
    <x v="36"/>
    <x v="0"/>
    <x v="1"/>
    <x v="2"/>
    <n v="0"/>
    <d v="2025-03-01T00:00:00"/>
    <s v="MS-0792-24-25"/>
    <n v="22770.5"/>
    <m/>
    <m/>
    <s v="Q4 2024"/>
    <x v="0"/>
    <x v="2"/>
  </r>
  <r>
    <x v="36"/>
    <x v="8"/>
    <x v="1"/>
    <x v="1"/>
    <n v="0"/>
    <d v="2025-03-01T00:00:00"/>
    <s v="MS-0784-24-25"/>
    <n v="1378"/>
    <m/>
    <m/>
    <s v="Q4 2024"/>
    <x v="0"/>
    <x v="2"/>
  </r>
  <r>
    <x v="36"/>
    <x v="2"/>
    <x v="1"/>
    <x v="1"/>
    <n v="0"/>
    <d v="2025-03-01T00:00:00"/>
    <s v="MS-0793-24-25"/>
    <n v="5799.3"/>
    <m/>
    <m/>
    <s v="Q4 2024"/>
    <x v="0"/>
    <x v="2"/>
  </r>
  <r>
    <x v="36"/>
    <x v="2"/>
    <x v="1"/>
    <x v="2"/>
    <n v="0"/>
    <d v="2025-03-01T00:00:00"/>
    <s v="MS-0794-24-25"/>
    <n v="4470"/>
    <m/>
    <m/>
    <s v="Q4 2024"/>
    <x v="0"/>
    <x v="2"/>
  </r>
  <r>
    <x v="36"/>
    <x v="14"/>
    <x v="1"/>
    <x v="1"/>
    <n v="0"/>
    <d v="2025-03-01T00:00:00"/>
    <s v="MS-0785-24-25"/>
    <n v="3014.8"/>
    <m/>
    <m/>
    <s v="Q4 2024"/>
    <x v="0"/>
    <x v="2"/>
  </r>
  <r>
    <x v="36"/>
    <x v="5"/>
    <x v="1"/>
    <x v="1"/>
    <n v="0"/>
    <d v="2025-03-01T00:00:00"/>
    <s v="MS-0782-24-25"/>
    <n v="3440"/>
    <m/>
    <m/>
    <s v="Q4 2024"/>
    <x v="0"/>
    <x v="2"/>
  </r>
  <r>
    <x v="36"/>
    <x v="7"/>
    <x v="1"/>
    <x v="1"/>
    <n v="0"/>
    <d v="2025-03-01T00:00:00"/>
    <s v="MS-0780-24-25"/>
    <n v="3400"/>
    <m/>
    <m/>
    <s v="Q4 2024"/>
    <x v="0"/>
    <x v="2"/>
  </r>
  <r>
    <x v="36"/>
    <x v="18"/>
    <x v="1"/>
    <x v="1"/>
    <n v="0"/>
    <d v="2025-03-01T00:00:00"/>
    <s v="MS-0786-24-25"/>
    <n v="4600"/>
    <m/>
    <m/>
    <s v="Q4 2024"/>
    <x v="0"/>
    <x v="2"/>
  </r>
  <r>
    <x v="36"/>
    <x v="17"/>
    <x v="1"/>
    <x v="2"/>
    <n v="1101"/>
    <d v="2025-03-01T00:00:00"/>
    <s v="MS-0789-24-25"/>
    <n v="12218"/>
    <m/>
    <m/>
    <s v="Q4 2024"/>
    <x v="0"/>
    <x v="2"/>
  </r>
  <r>
    <x v="36"/>
    <x v="17"/>
    <x v="1"/>
    <x v="1"/>
    <n v="1101"/>
    <d v="2025-03-01T00:00:00"/>
    <s v="MS-0790-24-25"/>
    <n v="5264.1"/>
    <m/>
    <m/>
    <s v="Q4 2024"/>
    <x v="0"/>
    <x v="2"/>
  </r>
  <r>
    <x v="36"/>
    <x v="1"/>
    <x v="1"/>
    <x v="2"/>
    <n v="102"/>
    <d v="2025-03-01T00:00:00"/>
    <s v="MS-0788-24-25"/>
    <n v="11000"/>
    <m/>
    <m/>
    <s v="Q4 2024"/>
    <x v="0"/>
    <x v="2"/>
  </r>
  <r>
    <x v="36"/>
    <x v="4"/>
    <x v="1"/>
    <x v="1"/>
    <n v="0"/>
    <d v="2025-03-01T00:00:00"/>
    <s v="MS-0787-24-25"/>
    <n v="40"/>
    <m/>
    <m/>
    <s v="Q4 2024"/>
    <x v="0"/>
    <x v="2"/>
  </r>
  <r>
    <x v="36"/>
    <x v="12"/>
    <x v="1"/>
    <x v="1"/>
    <n v="319"/>
    <d v="2025-03-01T00:00:00"/>
    <s v="MS-0783-24-25"/>
    <n v="60"/>
    <m/>
    <m/>
    <s v="Q4 2024"/>
    <x v="0"/>
    <x v="2"/>
  </r>
  <r>
    <x v="36"/>
    <x v="9"/>
    <x v="1"/>
    <x v="1"/>
    <n v="613"/>
    <d v="2025-03-01T00:00:00"/>
    <s v="MS-0781-24-25"/>
    <n v="1240"/>
    <m/>
    <m/>
    <s v="Q4 2024"/>
    <x v="0"/>
    <x v="2"/>
  </r>
  <r>
    <x v="35"/>
    <x v="10"/>
    <x v="29"/>
    <x v="14"/>
    <n v="312"/>
    <d v="2025-01-13T00:00:00"/>
    <s v="JC2976"/>
    <n v="337.5"/>
    <m/>
    <m/>
    <s v="Q4 2024"/>
    <x v="0"/>
    <x v="2"/>
  </r>
  <r>
    <x v="38"/>
    <x v="11"/>
    <x v="11"/>
    <x v="16"/>
    <n v="719"/>
    <d v="2025-03-01T00:00:00"/>
    <s v="WTCB-2024005661"/>
    <n v="24141"/>
    <m/>
    <m/>
    <s v="Q4 2024"/>
    <x v="0"/>
    <x v="2"/>
  </r>
  <r>
    <x v="38"/>
    <x v="9"/>
    <x v="11"/>
    <x v="16"/>
    <n v="613"/>
    <d v="2025-03-01T00:00:00"/>
    <s v="WTCB-2024005636"/>
    <n v="25779"/>
    <m/>
    <m/>
    <s v="Q4 2024"/>
    <x v="0"/>
    <x v="2"/>
  </r>
  <r>
    <x v="38"/>
    <x v="9"/>
    <x v="11"/>
    <x v="16"/>
    <n v="614"/>
    <d v="2025-03-01T00:00:00"/>
    <s v="WTCB-2024005637"/>
    <n v="25753"/>
    <m/>
    <m/>
    <s v="Q4 2024"/>
    <x v="0"/>
    <x v="2"/>
  </r>
  <r>
    <x v="38"/>
    <x v="10"/>
    <x v="11"/>
    <x v="16"/>
    <n v="316"/>
    <d v="2025-03-01T00:00:00"/>
    <s v="WTCB-2024005580"/>
    <n v="25753"/>
    <m/>
    <m/>
    <s v="Q4 2024"/>
    <x v="0"/>
    <x v="2"/>
  </r>
  <r>
    <x v="38"/>
    <x v="10"/>
    <x v="11"/>
    <x v="16"/>
    <n v="315"/>
    <d v="2025-03-01T00:00:00"/>
    <s v="WTCB-2024005579"/>
    <n v="25779"/>
    <m/>
    <m/>
    <s v="Q4 2024"/>
    <x v="0"/>
    <x v="2"/>
  </r>
  <r>
    <x v="38"/>
    <x v="10"/>
    <x v="11"/>
    <x v="16"/>
    <n v="311"/>
    <d v="2025-03-01T00:00:00"/>
    <s v="WTCB-2024005575"/>
    <n v="72605"/>
    <m/>
    <m/>
    <s v="Q4 2024"/>
    <x v="0"/>
    <x v="2"/>
  </r>
  <r>
    <x v="38"/>
    <x v="10"/>
    <x v="11"/>
    <x v="16"/>
    <n v="312"/>
    <d v="2025-03-01T00:00:00"/>
    <s v="WTCB-2024005576"/>
    <n v="46982"/>
    <m/>
    <m/>
    <s v="Q4 2024"/>
    <x v="0"/>
    <x v="2"/>
  </r>
  <r>
    <x v="38"/>
    <x v="10"/>
    <x v="11"/>
    <x v="16"/>
    <n v="314"/>
    <d v="2025-03-01T00:00:00"/>
    <s v="WTCB-2024005578"/>
    <n v="24141"/>
    <m/>
    <m/>
    <s v="Q4 2024"/>
    <x v="0"/>
    <x v="2"/>
  </r>
  <r>
    <x v="38"/>
    <x v="12"/>
    <x v="11"/>
    <x v="16"/>
    <n v="319"/>
    <d v="2025-03-01T00:00:00"/>
    <s v="WTCB-2024005583"/>
    <n v="24141"/>
    <m/>
    <m/>
    <s v="Q4 2024"/>
    <x v="0"/>
    <x v="2"/>
  </r>
  <r>
    <x v="38"/>
    <x v="12"/>
    <x v="11"/>
    <x v="16"/>
    <n v="318"/>
    <d v="2025-03-01T00:00:00"/>
    <s v="WTCB-2024005582"/>
    <n v="25779"/>
    <m/>
    <m/>
    <s v="Q4 2024"/>
    <x v="0"/>
    <x v="2"/>
  </r>
  <r>
    <x v="38"/>
    <x v="12"/>
    <x v="11"/>
    <x v="16"/>
    <n v="317"/>
    <d v="2025-03-01T00:00:00"/>
    <s v="WTCB-2024005581"/>
    <n v="25753"/>
    <m/>
    <m/>
    <s v="Q4 2024"/>
    <x v="0"/>
    <x v="2"/>
  </r>
  <r>
    <x v="38"/>
    <x v="1"/>
    <x v="11"/>
    <x v="16"/>
    <n v="102"/>
    <d v="2025-03-01T00:00:00"/>
    <s v="WTCB-2024005527"/>
    <n v="28392"/>
    <m/>
    <m/>
    <s v="Q4 2024"/>
    <x v="0"/>
    <x v="2"/>
  </r>
  <r>
    <x v="38"/>
    <x v="9"/>
    <x v="29"/>
    <x v="19"/>
    <n v="614"/>
    <d v="2025-03-02T00:00:00"/>
    <s v="D-2024-25-12"/>
    <n v="144455"/>
    <m/>
    <m/>
    <s v="Q4 2024"/>
    <x v="0"/>
    <x v="2"/>
  </r>
  <r>
    <x v="38"/>
    <x v="10"/>
    <x v="29"/>
    <x v="19"/>
    <n v="316"/>
    <d v="2025-03-01T00:00:00"/>
    <s v="284-2024-25"/>
    <n v="83202"/>
    <m/>
    <m/>
    <s v="Q4 2024"/>
    <x v="0"/>
    <x v="2"/>
  </r>
  <r>
    <x v="38"/>
    <x v="10"/>
    <x v="29"/>
    <x v="19"/>
    <n v="316"/>
    <d v="2025-03-01T00:00:00"/>
    <s v="018-2024-25"/>
    <n v="83202"/>
    <m/>
    <m/>
    <s v="Q4 2024"/>
    <x v="0"/>
    <x v="2"/>
  </r>
  <r>
    <x v="38"/>
    <x v="9"/>
    <x v="29"/>
    <x v="19"/>
    <n v="613"/>
    <d v="2025-03-01T00:00:00"/>
    <s v="3-24-25-1369"/>
    <n v="72264"/>
    <m/>
    <m/>
    <s v="Q4 2024"/>
    <x v="0"/>
    <x v="2"/>
  </r>
  <r>
    <x v="38"/>
    <x v="9"/>
    <x v="29"/>
    <x v="19"/>
    <n v="613"/>
    <d v="2025-03-01T00:00:00"/>
    <s v="P2425-138413"/>
    <n v="72274"/>
    <m/>
    <m/>
    <s v="Q4 2024"/>
    <x v="0"/>
    <x v="2"/>
  </r>
  <r>
    <x v="38"/>
    <x v="6"/>
    <x v="27"/>
    <x v="29"/>
    <s v="A02"/>
    <d v="2025-03-01T00:00:00"/>
    <s v="24-25-024"/>
    <n v="15000"/>
    <m/>
    <m/>
    <s v="Q4 2024"/>
    <x v="0"/>
    <x v="2"/>
  </r>
  <r>
    <x v="38"/>
    <x v="10"/>
    <x v="29"/>
    <x v="29"/>
    <n v="312"/>
    <d v="2025-03-01T00:00:00"/>
    <s v="EWF-12-2024-25"/>
    <n v="95000"/>
    <m/>
    <m/>
    <s v="Q4 2024"/>
    <x v="0"/>
    <x v="2"/>
  </r>
  <r>
    <x v="38"/>
    <x v="10"/>
    <x v="29"/>
    <x v="19"/>
    <n v="311"/>
    <d v="2025-03-03T00:00:00"/>
    <s v="IN2401000329"/>
    <n v="621792"/>
    <m/>
    <m/>
    <s v="Q4 2024"/>
    <x v="0"/>
    <x v="2"/>
  </r>
  <r>
    <x v="38"/>
    <x v="10"/>
    <x v="29"/>
    <x v="19"/>
    <n v="312"/>
    <d v="2025-03-03T00:00:00"/>
    <s v="IN2401000330"/>
    <n v="402317"/>
    <m/>
    <m/>
    <s v="Q4 2024"/>
    <x v="0"/>
    <x v="2"/>
  </r>
  <r>
    <x v="38"/>
    <x v="12"/>
    <x v="29"/>
    <x v="14"/>
    <n v="319"/>
    <d v="2025-03-03T00:00:00"/>
    <n v="856"/>
    <n v="27966.1"/>
    <m/>
    <m/>
    <s v="Q4 2024"/>
    <x v="0"/>
    <x v="2"/>
  </r>
  <r>
    <x v="38"/>
    <x v="6"/>
    <x v="23"/>
    <x v="16"/>
    <s v="A02"/>
    <d v="2025-03-03T00:00:00"/>
    <s v="CAM-24-25-3071"/>
    <n v="204002.34"/>
    <m/>
    <m/>
    <s v="Q4 2024"/>
    <x v="0"/>
    <x v="2"/>
  </r>
  <r>
    <x v="38"/>
    <x v="10"/>
    <x v="29"/>
    <x v="19"/>
    <n v="310"/>
    <d v="2025-03-01T00:00:00"/>
    <s v="HK-Rental-12"/>
    <n v="76182"/>
    <m/>
    <m/>
    <s v="Q4 2024"/>
    <x v="0"/>
    <x v="2"/>
  </r>
  <r>
    <x v="38"/>
    <x v="10"/>
    <x v="29"/>
    <x v="19"/>
    <n v="310"/>
    <d v="2025-03-01T00:00:00"/>
    <s v="GK-Rental-12"/>
    <n v="76183"/>
    <m/>
    <m/>
    <s v="Q4 2024"/>
    <x v="0"/>
    <x v="2"/>
  </r>
  <r>
    <x v="38"/>
    <x v="10"/>
    <x v="29"/>
    <x v="16"/>
    <n v="310"/>
    <d v="2025-03-01T00:00:00"/>
    <s v="GK-CAM-13"/>
    <n v="25714"/>
    <m/>
    <m/>
    <s v="Q4 2024"/>
    <x v="0"/>
    <x v="2"/>
  </r>
  <r>
    <x v="38"/>
    <x v="10"/>
    <x v="29"/>
    <x v="22"/>
    <n v="309"/>
    <d v="2025-03-03T00:00:00"/>
    <s v="SBER-24-25-39"/>
    <n v="228659.20000000001"/>
    <m/>
    <m/>
    <s v="Q4 2024"/>
    <x v="0"/>
    <x v="2"/>
  </r>
  <r>
    <x v="38"/>
    <x v="10"/>
    <x v="29"/>
    <x v="19"/>
    <n v="313"/>
    <d v="2025-03-01T00:00:00"/>
    <s v="012-2024-2025"/>
    <n v="547208"/>
    <m/>
    <m/>
    <s v="Q4 2024"/>
    <x v="0"/>
    <x v="2"/>
  </r>
  <r>
    <x v="38"/>
    <x v="10"/>
    <x v="29"/>
    <x v="16"/>
    <n v="313"/>
    <d v="2025-03-01T00:00:00"/>
    <s v="012 CAM-2024-25"/>
    <n v="65546"/>
    <m/>
    <m/>
    <s v="Q4 2024"/>
    <x v="0"/>
    <x v="2"/>
  </r>
  <r>
    <x v="38"/>
    <x v="10"/>
    <x v="29"/>
    <x v="19"/>
    <n v="314"/>
    <d v="2025-03-01T00:00:00"/>
    <s v="RENT-24-25-12"/>
    <n v="155988"/>
    <m/>
    <m/>
    <s v="Q4 2024"/>
    <x v="0"/>
    <x v="2"/>
  </r>
  <r>
    <x v="38"/>
    <x v="12"/>
    <x v="29"/>
    <x v="19"/>
    <n v="317"/>
    <d v="2025-03-01T00:00:00"/>
    <s v="PS-Rental-12"/>
    <n v="99842"/>
    <m/>
    <m/>
    <s v="Q4 2024"/>
    <x v="0"/>
    <x v="2"/>
  </r>
  <r>
    <x v="38"/>
    <x v="12"/>
    <x v="29"/>
    <x v="19"/>
    <n v="317"/>
    <d v="2025-03-01T00:00:00"/>
    <s v="RS-Rental-12"/>
    <n v="66562"/>
    <m/>
    <m/>
    <s v="Q4 2024"/>
    <x v="0"/>
    <x v="2"/>
  </r>
  <r>
    <x v="38"/>
    <x v="11"/>
    <x v="29"/>
    <x v="19"/>
    <n v="719"/>
    <d v="2025-03-03T00:00:00"/>
    <s v="TSG-Rental-25"/>
    <n v="136500"/>
    <m/>
    <m/>
    <s v="Q4 2024"/>
    <x v="0"/>
    <x v="2"/>
  </r>
  <r>
    <x v="38"/>
    <x v="10"/>
    <x v="29"/>
    <x v="19"/>
    <n v="315"/>
    <d v="2025-03-07T00:00:00"/>
    <s v="PVP-Rental-24"/>
    <n v="166572"/>
    <m/>
    <m/>
    <s v="Q4 2024"/>
    <x v="0"/>
    <x v="2"/>
  </r>
  <r>
    <x v="38"/>
    <x v="12"/>
    <x v="29"/>
    <x v="19"/>
    <n v="319"/>
    <d v="2025-03-06T00:00:00"/>
    <s v="R-54-24-25"/>
    <n v="166572"/>
    <m/>
    <m/>
    <s v="Q4 2024"/>
    <x v="0"/>
    <x v="2"/>
  </r>
  <r>
    <x v="38"/>
    <x v="12"/>
    <x v="29"/>
    <x v="19"/>
    <n v="319"/>
    <d v="2025-03-06T00:00:00"/>
    <s v="O-29-24-25"/>
    <n v="155988"/>
    <m/>
    <m/>
    <s v="Q4 2024"/>
    <x v="0"/>
    <x v="2"/>
  </r>
  <r>
    <x v="38"/>
    <x v="10"/>
    <x v="29"/>
    <x v="29"/>
    <n v="312"/>
    <d v="2025-03-05T00:00:00"/>
    <s v="712/2425/1008458"/>
    <n v="141094"/>
    <m/>
    <m/>
    <s v="Q4 2024"/>
    <x v="0"/>
    <x v="2"/>
  </r>
  <r>
    <x v="38"/>
    <x v="1"/>
    <x v="29"/>
    <x v="19"/>
    <n v="102"/>
    <d v="2025-03-01T00:00:00"/>
    <n v="202503001"/>
    <n v="227529.12"/>
    <m/>
    <m/>
    <s v="Q4 2024"/>
    <x v="0"/>
    <x v="2"/>
  </r>
  <r>
    <x v="38"/>
    <x v="12"/>
    <x v="29"/>
    <x v="29"/>
    <n v="319"/>
    <d v="2025-03-01T00:00:00"/>
    <s v="002425-000870"/>
    <n v="4842"/>
    <m/>
    <m/>
    <s v="Q4 2024"/>
    <x v="0"/>
    <x v="2"/>
  </r>
  <r>
    <x v="38"/>
    <x v="18"/>
    <x v="29"/>
    <x v="29"/>
    <n v="0"/>
    <d v="2025-03-01T00:00:00"/>
    <s v="002425-000869"/>
    <n v="4950"/>
    <m/>
    <m/>
    <s v="Q4 2024"/>
    <x v="0"/>
    <x v="2"/>
  </r>
  <r>
    <x v="38"/>
    <x v="8"/>
    <x v="29"/>
    <x v="29"/>
    <n v="0"/>
    <d v="2025-03-01T00:00:00"/>
    <s v="002425-000868"/>
    <n v="26776"/>
    <m/>
    <m/>
    <s v="Q4 2024"/>
    <x v="0"/>
    <x v="2"/>
  </r>
  <r>
    <x v="38"/>
    <x v="10"/>
    <x v="29"/>
    <x v="14"/>
    <n v="312"/>
    <d v="2025-03-11T00:00:00"/>
    <s v="JC3645"/>
    <n v="2505"/>
    <m/>
    <m/>
    <s v="Q4 2024"/>
    <x v="0"/>
    <x v="2"/>
  </r>
  <r>
    <x v="38"/>
    <x v="8"/>
    <x v="29"/>
    <x v="29"/>
    <n v="0"/>
    <d v="2025-03-19T00:00:00"/>
    <s v="Office Cab Innova-47"/>
    <n v="5000"/>
    <m/>
    <m/>
    <s v="Q4 2024"/>
    <x v="0"/>
    <x v="2"/>
  </r>
  <r>
    <x v="38"/>
    <x v="10"/>
    <x v="29"/>
    <x v="1"/>
    <n v="312"/>
    <d v="2025-03-19T00:00:00"/>
    <s v="PSPLJ/7292/24-25"/>
    <n v="6400"/>
    <m/>
    <m/>
    <s v="Q4 2024"/>
    <x v="0"/>
    <x v="2"/>
  </r>
  <r>
    <x v="38"/>
    <x v="12"/>
    <x v="29"/>
    <x v="29"/>
    <n v="319"/>
    <d v="2025-03-19T00:00:00"/>
    <s v="000002809705566'"/>
    <n v="17770"/>
    <m/>
    <m/>
    <s v="Q4 2024"/>
    <x v="0"/>
    <x v="2"/>
  </r>
  <r>
    <x v="38"/>
    <x v="12"/>
    <x v="7"/>
    <x v="29"/>
    <n v="319"/>
    <d v="2025-03-24T00:00:00"/>
    <s v="HF2527I005977178"/>
    <n v="588.82000000000005"/>
    <m/>
    <m/>
    <s v="Q4 2024"/>
    <x v="0"/>
    <x v="2"/>
  </r>
  <r>
    <x v="38"/>
    <x v="12"/>
    <x v="29"/>
    <x v="29"/>
    <n v="319"/>
    <d v="2025-03-20T00:00:00"/>
    <s v="000002811486228'"/>
    <n v="1440"/>
    <m/>
    <m/>
    <s v="Q4 2024"/>
    <x v="0"/>
    <x v="2"/>
  </r>
  <r>
    <x v="38"/>
    <x v="12"/>
    <x v="29"/>
    <x v="29"/>
    <n v="319"/>
    <d v="2025-03-19T00:00:00"/>
    <s v="000002810402097'"/>
    <n v="640"/>
    <m/>
    <m/>
    <s v="Q4 2024"/>
    <x v="0"/>
    <x v="2"/>
  </r>
  <r>
    <x v="38"/>
    <x v="5"/>
    <x v="29"/>
    <x v="29"/>
    <n v="0"/>
    <d v="2025-03-26T00:00:00"/>
    <s v="Office Cab Innova-48"/>
    <n v="6700"/>
    <m/>
    <m/>
    <s v="Q4 2024"/>
    <x v="0"/>
    <x v="2"/>
  </r>
  <r>
    <x v="38"/>
    <x v="10"/>
    <x v="29"/>
    <x v="27"/>
    <n v="312"/>
    <d v="2025-03-21T00:00:00"/>
    <n v="1422215"/>
    <n v="209"/>
    <m/>
    <m/>
    <s v="Q4 2024"/>
    <x v="0"/>
    <x v="2"/>
  </r>
  <r>
    <x v="38"/>
    <x v="14"/>
    <x v="29"/>
    <x v="12"/>
    <n v="0"/>
    <d v="2025-03-20T00:00:00"/>
    <s v="000002810561594'"/>
    <n v="18030"/>
    <m/>
    <m/>
    <s v="Q4 2024"/>
    <x v="0"/>
    <x v="2"/>
  </r>
  <r>
    <x v="38"/>
    <x v="12"/>
    <x v="29"/>
    <x v="9"/>
    <n v="319"/>
    <d v="2025-03-31T00:00:00"/>
    <s v="Vodafone-12"/>
    <n v="5487"/>
    <m/>
    <m/>
    <s v="Q4 2024"/>
    <x v="0"/>
    <x v="2"/>
  </r>
  <r>
    <x v="38"/>
    <x v="12"/>
    <x v="29"/>
    <x v="29"/>
    <n v="312"/>
    <d v="2025-03-26T00:00:00"/>
    <s v="ROMCIN250067972"/>
    <n v="4881.3599999999997"/>
    <m/>
    <m/>
    <s v="Q4 2024"/>
    <x v="0"/>
    <x v="2"/>
  </r>
  <r>
    <x v="38"/>
    <x v="18"/>
    <x v="29"/>
    <x v="29"/>
    <n v="0"/>
    <d v="2025-03-27T00:00:00"/>
    <s v="Office Cab Innova-49"/>
    <n v="4800"/>
    <m/>
    <m/>
    <s v="Q4 2024"/>
    <x v="0"/>
    <x v="2"/>
  </r>
  <r>
    <x v="38"/>
    <x v="3"/>
    <x v="29"/>
    <x v="11"/>
    <n v="0"/>
    <d v="2025-03-31T00:00:00"/>
    <s v="3103 2025-KINGS-HK"/>
    <n v="50569.62"/>
    <m/>
    <m/>
    <s v="Q4 2024"/>
    <x v="0"/>
    <x v="2"/>
  </r>
  <r>
    <x v="38"/>
    <x v="9"/>
    <x v="29"/>
    <x v="10"/>
    <n v="613"/>
    <d v="2025-03-31T00:00:00"/>
    <s v="OPL-2024-25-1076"/>
    <n v="37966.89"/>
    <m/>
    <m/>
    <s v="Q4 2024"/>
    <x v="0"/>
    <x v="2"/>
  </r>
  <r>
    <x v="38"/>
    <x v="12"/>
    <x v="29"/>
    <x v="10"/>
    <n v="319"/>
    <d v="2025-03-31T00:00:00"/>
    <s v="OPL-2024-25-1078"/>
    <n v="41130.800000000003"/>
    <m/>
    <m/>
    <s v="Q4 2024"/>
    <x v="0"/>
    <x v="2"/>
  </r>
  <r>
    <x v="38"/>
    <x v="10"/>
    <x v="29"/>
    <x v="10"/>
    <n v="312"/>
    <d v="2025-03-31T00:00:00"/>
    <s v="OPL-2025-25-1077"/>
    <n v="298198.3"/>
    <m/>
    <m/>
    <s v="Q4 2024"/>
    <x v="0"/>
    <x v="2"/>
  </r>
  <r>
    <x v="38"/>
    <x v="6"/>
    <x v="29"/>
    <x v="10"/>
    <s v="A02"/>
    <d v="2025-03-31T00:00:00"/>
    <s v="OPL-2024-25-1079"/>
    <n v="171641.99"/>
    <m/>
    <m/>
    <s v="Q4 2024"/>
    <x v="0"/>
    <x v="2"/>
  </r>
  <r>
    <x v="38"/>
    <x v="12"/>
    <x v="8"/>
    <x v="10"/>
    <n v="319"/>
    <d v="2025-03-31T00:00:00"/>
    <s v="GSF-24-25-338"/>
    <n v="41666"/>
    <m/>
    <m/>
    <s v="Q4 2024"/>
    <x v="0"/>
    <x v="2"/>
  </r>
  <r>
    <x v="38"/>
    <x v="12"/>
    <x v="8"/>
    <x v="10"/>
    <n v="719"/>
    <d v="2025-03-31T00:00:00"/>
    <s v="GSF-24-25-340"/>
    <n v="114925"/>
    <m/>
    <m/>
    <s v="Q4 2024"/>
    <x v="0"/>
    <x v="2"/>
  </r>
  <r>
    <x v="38"/>
    <x v="14"/>
    <x v="8"/>
    <x v="10"/>
    <n v="0"/>
    <d v="2025-03-31T00:00:00"/>
    <s v="GSF-24-25-341"/>
    <n v="49679"/>
    <m/>
    <m/>
    <s v="Q4 2024"/>
    <x v="0"/>
    <x v="2"/>
  </r>
  <r>
    <x v="38"/>
    <x v="1"/>
    <x v="8"/>
    <x v="10"/>
    <n v="102"/>
    <d v="2025-03-31T00:00:00"/>
    <s v="GSF-24-25-336"/>
    <n v="42468"/>
    <m/>
    <m/>
    <s v="Q4 2024"/>
    <x v="0"/>
    <x v="2"/>
  </r>
  <r>
    <x v="38"/>
    <x v="2"/>
    <x v="8"/>
    <x v="10"/>
    <n v="0"/>
    <d v="2025-03-31T00:00:00"/>
    <s v="GSF-24-25-339"/>
    <n v="40809"/>
    <m/>
    <m/>
    <s v="Q4 2024"/>
    <x v="0"/>
    <x v="2"/>
  </r>
  <r>
    <x v="38"/>
    <x v="8"/>
    <x v="8"/>
    <x v="10"/>
    <n v="0"/>
    <d v="2025-03-31T00:00:00"/>
    <s v="GSF-24-25-334"/>
    <n v="49679"/>
    <m/>
    <m/>
    <s v="Q4 2024"/>
    <x v="0"/>
    <x v="2"/>
  </r>
  <r>
    <x v="38"/>
    <x v="10"/>
    <x v="8"/>
    <x v="10"/>
    <n v="312"/>
    <d v="2025-03-31T00:00:00"/>
    <s v="GSF-24-25-343"/>
    <n v="136217"/>
    <m/>
    <m/>
    <s v="Q4 2024"/>
    <x v="0"/>
    <x v="2"/>
  </r>
  <r>
    <x v="38"/>
    <x v="6"/>
    <x v="8"/>
    <x v="10"/>
    <s v="A02"/>
    <d v="2025-03-31T00:00:00"/>
    <s v="GSF-24-25-335"/>
    <n v="62499"/>
    <m/>
    <m/>
    <s v="Q4 2024"/>
    <x v="0"/>
    <x v="2"/>
  </r>
  <r>
    <x v="38"/>
    <x v="9"/>
    <x v="8"/>
    <x v="10"/>
    <n v="613"/>
    <d v="2025-03-31T00:00:00"/>
    <s v="GSF-24-25-337"/>
    <n v="40064"/>
    <m/>
    <m/>
    <s v="Q4 2024"/>
    <x v="0"/>
    <x v="2"/>
  </r>
  <r>
    <x v="38"/>
    <x v="10"/>
    <x v="29"/>
    <x v="7"/>
    <n v="312"/>
    <d v="2025-03-31T00:00:00"/>
    <n v="1956"/>
    <n v="42140"/>
    <m/>
    <m/>
    <s v="Q4 2024"/>
    <x v="0"/>
    <x v="2"/>
  </r>
  <r>
    <x v="38"/>
    <x v="12"/>
    <x v="29"/>
    <x v="7"/>
    <n v="319"/>
    <d v="2025-03-31T00:00:00"/>
    <n v="1960"/>
    <n v="2695"/>
    <m/>
    <m/>
    <s v="Q4 2024"/>
    <x v="0"/>
    <x v="2"/>
  </r>
  <r>
    <x v="38"/>
    <x v="6"/>
    <x v="29"/>
    <x v="7"/>
    <s v="A02"/>
    <d v="2025-03-31T00:00:00"/>
    <n v="1957"/>
    <n v="19775"/>
    <m/>
    <m/>
    <s v="Q4 2024"/>
    <x v="0"/>
    <x v="2"/>
  </r>
  <r>
    <x v="38"/>
    <x v="9"/>
    <x v="29"/>
    <x v="7"/>
    <n v="613"/>
    <d v="2025-03-31T00:00:00"/>
    <n v="1955"/>
    <n v="4480"/>
    <m/>
    <m/>
    <s v="Q4 2024"/>
    <x v="0"/>
    <x v="2"/>
  </r>
  <r>
    <x v="38"/>
    <x v="1"/>
    <x v="29"/>
    <x v="7"/>
    <n v="102"/>
    <d v="2025-03-31T00:00:00"/>
    <n v="1953"/>
    <n v="1260"/>
    <m/>
    <m/>
    <s v="Q4 2024"/>
    <x v="0"/>
    <x v="2"/>
  </r>
  <r>
    <x v="38"/>
    <x v="17"/>
    <x v="29"/>
    <x v="7"/>
    <n v="1101"/>
    <d v="2025-03-31T00:00:00"/>
    <n v="1959"/>
    <n v="4270"/>
    <m/>
    <m/>
    <s v="Q4 2024"/>
    <x v="0"/>
    <x v="2"/>
  </r>
  <r>
    <x v="38"/>
    <x v="0"/>
    <x v="29"/>
    <x v="7"/>
    <n v="0"/>
    <d v="2025-03-31T00:00:00"/>
    <n v="1954"/>
    <n v="3600"/>
    <m/>
    <m/>
    <s v="Q4 2024"/>
    <x v="0"/>
    <x v="2"/>
  </r>
  <r>
    <x v="38"/>
    <x v="2"/>
    <x v="29"/>
    <x v="7"/>
    <n v="0"/>
    <d v="2025-03-31T00:00:00"/>
    <n v="1951"/>
    <n v="11200"/>
    <m/>
    <m/>
    <s v="Q4 2024"/>
    <x v="0"/>
    <x v="2"/>
  </r>
  <r>
    <x v="38"/>
    <x v="14"/>
    <x v="29"/>
    <x v="7"/>
    <n v="0"/>
    <d v="2025-03-31T00:00:00"/>
    <n v="1958"/>
    <n v="770"/>
    <m/>
    <m/>
    <s v="Q4 2024"/>
    <x v="0"/>
    <x v="2"/>
  </r>
  <r>
    <x v="38"/>
    <x v="6"/>
    <x v="29"/>
    <x v="29"/>
    <s v="A02"/>
    <d v="2025-03-31T00:00:00"/>
    <s v="KST-Rental-24-25-12"/>
    <n v="10000"/>
    <m/>
    <m/>
    <s v="Q4 2024"/>
    <x v="0"/>
    <x v="2"/>
  </r>
  <r>
    <x v="38"/>
    <x v="1"/>
    <x v="29"/>
    <x v="5"/>
    <n v="102"/>
    <d v="2025-03-31T00:00:00"/>
    <s v="VB-2735-24-25"/>
    <n v="1600"/>
    <m/>
    <m/>
    <s v="Q4 2024"/>
    <x v="0"/>
    <x v="2"/>
  </r>
  <r>
    <x v="38"/>
    <x v="17"/>
    <x v="29"/>
    <x v="29"/>
    <n v="1100"/>
    <d v="2025-03-31T00:00:00"/>
    <s v="2024-25-652"/>
    <n v="16740"/>
    <m/>
    <m/>
    <s v="Q4 2024"/>
    <x v="0"/>
    <x v="2"/>
  </r>
  <r>
    <x v="38"/>
    <x v="10"/>
    <x v="7"/>
    <x v="9"/>
    <n v="312"/>
    <d v="2025-04-03T00:00:00"/>
    <s v="MF2627I000041187"/>
    <n v="70634"/>
    <m/>
    <m/>
    <s v="Q4 2024"/>
    <x v="0"/>
    <x v="2"/>
  </r>
  <r>
    <x v="38"/>
    <x v="6"/>
    <x v="29"/>
    <x v="11"/>
    <s v="A02"/>
    <d v="2025-03-31T00:00:00"/>
    <s v="IS-24-25-085"/>
    <n v="134184.31"/>
    <m/>
    <m/>
    <s v="Q4 2024"/>
    <x v="0"/>
    <x v="2"/>
  </r>
  <r>
    <x v="38"/>
    <x v="6"/>
    <x v="4"/>
    <x v="5"/>
    <s v="A02"/>
    <d v="2025-03-31T00:00:00"/>
    <s v="STT-24-25-2010"/>
    <n v="8800.6"/>
    <m/>
    <m/>
    <s v="Q4 2024"/>
    <x v="0"/>
    <x v="2"/>
  </r>
  <r>
    <x v="38"/>
    <x v="9"/>
    <x v="4"/>
    <x v="20"/>
    <n v="613"/>
    <d v="2025-03-31T00:00:00"/>
    <s v="STT-24-25-2007"/>
    <n v="2700"/>
    <m/>
    <m/>
    <s v="Q4 2024"/>
    <x v="0"/>
    <x v="2"/>
  </r>
  <r>
    <x v="38"/>
    <x v="9"/>
    <x v="4"/>
    <x v="5"/>
    <n v="613"/>
    <d v="2025-03-31T00:00:00"/>
    <s v="STT-24-25-2006"/>
    <n v="21246.799999999999"/>
    <m/>
    <m/>
    <s v="Q4 2024"/>
    <x v="0"/>
    <x v="2"/>
  </r>
  <r>
    <x v="38"/>
    <x v="0"/>
    <x v="4"/>
    <x v="5"/>
    <n v="0"/>
    <d v="2025-04-01T00:00:00"/>
    <s v="STT-24-25-2008"/>
    <n v="3264.24"/>
    <m/>
    <m/>
    <s v="Q4 2024"/>
    <x v="0"/>
    <x v="2"/>
  </r>
  <r>
    <x v="38"/>
    <x v="0"/>
    <x v="4"/>
    <x v="20"/>
    <n v="0"/>
    <d v="2025-04-01T00:00:00"/>
    <s v="STT-24-25-2009"/>
    <n v="2700"/>
    <m/>
    <m/>
    <s v="Q4 2024"/>
    <x v="0"/>
    <x v="2"/>
  </r>
  <r>
    <x v="38"/>
    <x v="17"/>
    <x v="4"/>
    <x v="5"/>
    <n v="1101"/>
    <d v="2025-03-31T00:00:00"/>
    <s v="STT-24-25-2011"/>
    <n v="12686"/>
    <m/>
    <m/>
    <s v="Q4 2024"/>
    <x v="0"/>
    <x v="2"/>
  </r>
  <r>
    <x v="38"/>
    <x v="17"/>
    <x v="4"/>
    <x v="20"/>
    <n v="1101"/>
    <d v="2025-03-31T00:00:00"/>
    <s v="STT-24-25-2012"/>
    <n v="2700"/>
    <m/>
    <m/>
    <s v="Q4 2024"/>
    <x v="0"/>
    <x v="2"/>
  </r>
  <r>
    <x v="38"/>
    <x v="0"/>
    <x v="29"/>
    <x v="4"/>
    <n v="0"/>
    <d v="2025-04-01T00:00:00"/>
    <s v="AFC-12"/>
    <n v="4530"/>
    <m/>
    <m/>
    <s v="Q4 2024"/>
    <x v="0"/>
    <x v="2"/>
  </r>
  <r>
    <x v="38"/>
    <x v="1"/>
    <x v="29"/>
    <x v="4"/>
    <n v="102"/>
    <d v="2025-04-01T00:00:00"/>
    <s v="IS-12"/>
    <n v="11890"/>
    <m/>
    <m/>
    <s v="Q4 2024"/>
    <x v="0"/>
    <x v="2"/>
  </r>
  <r>
    <x v="38"/>
    <x v="18"/>
    <x v="29"/>
    <x v="4"/>
    <n v="0"/>
    <d v="2025-04-01T00:00:00"/>
    <s v="KCA-05"/>
    <n v="4215"/>
    <m/>
    <m/>
    <s v="Q4 2024"/>
    <x v="0"/>
    <x v="2"/>
  </r>
  <r>
    <x v="38"/>
    <x v="3"/>
    <x v="29"/>
    <x v="4"/>
    <n v="0"/>
    <d v="2025-04-01T00:00:00"/>
    <s v="KCC-02"/>
    <n v="300"/>
    <m/>
    <m/>
    <s v="Q4 2024"/>
    <x v="0"/>
    <x v="2"/>
  </r>
  <r>
    <x v="38"/>
    <x v="4"/>
    <x v="29"/>
    <x v="4"/>
    <n v="0"/>
    <d v="2025-04-01T00:00:00"/>
    <s v="KDM-09"/>
    <n v="8465"/>
    <m/>
    <m/>
    <s v="Q4 2024"/>
    <x v="0"/>
    <x v="2"/>
  </r>
  <r>
    <x v="38"/>
    <x v="5"/>
    <x v="29"/>
    <x v="4"/>
    <n v="0"/>
    <d v="2025-04-01T00:00:00"/>
    <s v="KF-10"/>
    <n v="1515"/>
    <m/>
    <m/>
    <s v="Q4 2024"/>
    <x v="0"/>
    <x v="2"/>
  </r>
  <r>
    <x v="38"/>
    <x v="14"/>
    <x v="29"/>
    <x v="4"/>
    <n v="0"/>
    <d v="2025-04-01T00:00:00"/>
    <s v="KOB-09"/>
    <n v="7305"/>
    <m/>
    <m/>
    <s v="Q4 2024"/>
    <x v="0"/>
    <x v="2"/>
  </r>
  <r>
    <x v="38"/>
    <x v="6"/>
    <x v="29"/>
    <x v="4"/>
    <s v="A02"/>
    <d v="2025-04-01T00:00:00"/>
    <s v="KOS-12"/>
    <n v="13015"/>
    <m/>
    <m/>
    <s v="Q4 2024"/>
    <x v="0"/>
    <x v="2"/>
  </r>
  <r>
    <x v="38"/>
    <x v="7"/>
    <x v="29"/>
    <x v="4"/>
    <n v="0"/>
    <d v="2025-04-01T00:00:00"/>
    <s v="KR-12"/>
    <n v="42015"/>
    <m/>
    <m/>
    <s v="Q4 2024"/>
    <x v="0"/>
    <x v="2"/>
  </r>
  <r>
    <x v="38"/>
    <x v="8"/>
    <x v="29"/>
    <x v="4"/>
    <n v="0"/>
    <d v="2025-04-01T00:00:00"/>
    <s v="KRLLP-12"/>
    <n v="7305"/>
    <m/>
    <m/>
    <s v="Q4 2024"/>
    <x v="0"/>
    <x v="2"/>
  </r>
  <r>
    <x v="38"/>
    <x v="13"/>
    <x v="29"/>
    <x v="4"/>
    <n v="0"/>
    <d v="2025-04-01T00:00:00"/>
    <s v="NLH-07"/>
    <n v="1080"/>
    <m/>
    <m/>
    <s v="Q4 2024"/>
    <x v="0"/>
    <x v="2"/>
  </r>
  <r>
    <x v="38"/>
    <x v="9"/>
    <x v="29"/>
    <x v="4"/>
    <n v="613"/>
    <d v="2025-04-01T00:00:00"/>
    <s v="OD-12"/>
    <n v="30845"/>
    <m/>
    <m/>
    <s v="Q4 2024"/>
    <x v="0"/>
    <x v="2"/>
  </r>
  <r>
    <x v="38"/>
    <x v="10"/>
    <x v="29"/>
    <x v="4"/>
    <n v="312"/>
    <d v="2025-04-01T00:00:00"/>
    <s v="ODMS-12"/>
    <n v="470370"/>
    <m/>
    <m/>
    <s v="Q4 2024"/>
    <x v="0"/>
    <x v="2"/>
  </r>
  <r>
    <x v="38"/>
    <x v="16"/>
    <x v="29"/>
    <x v="4"/>
    <n v="0"/>
    <d v="2025-04-01T00:00:00"/>
    <s v="QTS-12"/>
    <n v="10280"/>
    <m/>
    <m/>
    <s v="Q4 2024"/>
    <x v="0"/>
    <x v="2"/>
  </r>
  <r>
    <x v="38"/>
    <x v="12"/>
    <x v="29"/>
    <x v="4"/>
    <n v="319"/>
    <d v="2025-04-01T00:00:00"/>
    <s v="XDBS-12"/>
    <n v="33845"/>
    <m/>
    <m/>
    <s v="Q4 2024"/>
    <x v="0"/>
    <x v="2"/>
  </r>
  <r>
    <x v="38"/>
    <x v="17"/>
    <x v="29"/>
    <x v="4"/>
    <n v="1101"/>
    <d v="2025-04-01T00:00:00"/>
    <s v="XKT-13"/>
    <n v="39450"/>
    <m/>
    <m/>
    <s v="Q4 2024"/>
    <x v="0"/>
    <x v="2"/>
  </r>
  <r>
    <x v="38"/>
    <x v="10"/>
    <x v="9"/>
    <x v="11"/>
    <n v="312"/>
    <d v="2025-03-31T00:00:00"/>
    <s v="MFMS-0817-24-25"/>
    <n v="110069.06"/>
    <m/>
    <m/>
    <s v="Q4 2024"/>
    <x v="0"/>
    <x v="2"/>
  </r>
  <r>
    <x v="38"/>
    <x v="12"/>
    <x v="9"/>
    <x v="11"/>
    <n v="319"/>
    <d v="2025-03-31T00:00:00"/>
    <s v="MFMS-0819-24-25"/>
    <n v="38785.5"/>
    <m/>
    <m/>
    <s v="Q4 2024"/>
    <x v="0"/>
    <x v="2"/>
  </r>
  <r>
    <x v="38"/>
    <x v="12"/>
    <x v="9"/>
    <x v="11"/>
    <n v="719"/>
    <d v="2025-03-31T00:00:00"/>
    <s v="MFMS-0622-24-25"/>
    <n v="58965.89"/>
    <m/>
    <m/>
    <s v="Q4 2024"/>
    <x v="0"/>
    <x v="2"/>
  </r>
  <r>
    <x v="38"/>
    <x v="6"/>
    <x v="9"/>
    <x v="11"/>
    <s v="A02"/>
    <d v="2025-03-31T00:00:00"/>
    <s v="MFMS-0818-24-25"/>
    <n v="87401.62"/>
    <m/>
    <m/>
    <s v="Q4 2024"/>
    <x v="0"/>
    <x v="2"/>
  </r>
  <r>
    <x v="38"/>
    <x v="9"/>
    <x v="9"/>
    <x v="11"/>
    <n v="613"/>
    <d v="2025-03-31T00:00:00"/>
    <s v="MFMS-0820-24-25"/>
    <n v="58108.72"/>
    <m/>
    <m/>
    <s v="Q4 2024"/>
    <x v="0"/>
    <x v="2"/>
  </r>
  <r>
    <x v="38"/>
    <x v="1"/>
    <x v="9"/>
    <x v="11"/>
    <n v="102"/>
    <d v="2025-03-31T00:00:00"/>
    <s v="MFMS-0821-24-25"/>
    <n v="56125.63"/>
    <m/>
    <m/>
    <s v="Q4 2024"/>
    <x v="0"/>
    <x v="2"/>
  </r>
  <r>
    <x v="38"/>
    <x v="17"/>
    <x v="9"/>
    <x v="11"/>
    <n v="1101"/>
    <d v="2025-03-31T00:00:00"/>
    <s v="MFMS-0823-24-25"/>
    <n v="87324.83"/>
    <m/>
    <m/>
    <s v="Q4 2024"/>
    <x v="0"/>
    <x v="2"/>
  </r>
  <r>
    <x v="38"/>
    <x v="18"/>
    <x v="7"/>
    <x v="9"/>
    <n v="0"/>
    <d v="2025-04-03T00:00:00"/>
    <s v="BM2627I000054608"/>
    <n v="2469.7399999999998"/>
    <m/>
    <m/>
    <s v="Q4 2024"/>
    <x v="0"/>
    <x v="2"/>
  </r>
  <r>
    <x v="38"/>
    <x v="6"/>
    <x v="29"/>
    <x v="4"/>
    <s v="A02"/>
    <d v="2025-03-31T00:00:00"/>
    <s v="D-24-25GST-389"/>
    <n v="7990"/>
    <m/>
    <m/>
    <s v="Q4 2024"/>
    <x v="0"/>
    <x v="2"/>
  </r>
  <r>
    <x v="38"/>
    <x v="10"/>
    <x v="29"/>
    <x v="4"/>
    <n v="312"/>
    <d v="2025-03-31T00:00:00"/>
    <s v="D-24-25GST-396"/>
    <n v="494620"/>
    <m/>
    <m/>
    <s v="Q4 2024"/>
    <x v="0"/>
    <x v="2"/>
  </r>
  <r>
    <x v="38"/>
    <x v="12"/>
    <x v="29"/>
    <x v="4"/>
    <n v="319"/>
    <d v="2025-03-31T00:00:00"/>
    <s v="D-24-25GST-399"/>
    <n v="40755"/>
    <m/>
    <m/>
    <s v="Q4 2024"/>
    <x v="0"/>
    <x v="2"/>
  </r>
  <r>
    <x v="38"/>
    <x v="9"/>
    <x v="29"/>
    <x v="4"/>
    <n v="613"/>
    <d v="2025-03-31T00:00:00"/>
    <s v="D-24-25GST-395"/>
    <n v="18160"/>
    <m/>
    <m/>
    <s v="Q4 2024"/>
    <x v="0"/>
    <x v="2"/>
  </r>
  <r>
    <x v="38"/>
    <x v="0"/>
    <x v="29"/>
    <x v="4"/>
    <n v="0"/>
    <d v="2025-03-31T00:00:00"/>
    <s v="D-24-25GST-386"/>
    <n v="1300"/>
    <m/>
    <m/>
    <s v="Q4 2024"/>
    <x v="0"/>
    <x v="2"/>
  </r>
  <r>
    <x v="38"/>
    <x v="8"/>
    <x v="29"/>
    <x v="4"/>
    <n v="0"/>
    <d v="2025-03-31T00:00:00"/>
    <s v="D-24-25GST-391"/>
    <n v="3885"/>
    <m/>
    <m/>
    <s v="Q4 2024"/>
    <x v="0"/>
    <x v="2"/>
  </r>
  <r>
    <x v="38"/>
    <x v="17"/>
    <x v="29"/>
    <x v="4"/>
    <n v="1101"/>
    <d v="2025-03-31T00:00:00"/>
    <s v="D-24-25GST-400"/>
    <n v="3040"/>
    <m/>
    <m/>
    <s v="Q4 2024"/>
    <x v="0"/>
    <x v="2"/>
  </r>
  <r>
    <x v="38"/>
    <x v="1"/>
    <x v="29"/>
    <x v="4"/>
    <n v="102"/>
    <d v="2025-03-31T00:00:00"/>
    <s v="D-24-2GST-387"/>
    <n v="1870"/>
    <m/>
    <m/>
    <s v="Q4 2024"/>
    <x v="0"/>
    <x v="2"/>
  </r>
  <r>
    <x v="38"/>
    <x v="14"/>
    <x v="29"/>
    <x v="4"/>
    <n v="0"/>
    <d v="2025-03-31T00:00:00"/>
    <s v="D-24-25GST-393"/>
    <n v="420"/>
    <m/>
    <m/>
    <s v="Q4 2024"/>
    <x v="0"/>
    <x v="2"/>
  </r>
  <r>
    <x v="38"/>
    <x v="13"/>
    <x v="29"/>
    <x v="4"/>
    <n v="0"/>
    <d v="2025-03-31T00:00:00"/>
    <s v="D-24-25GST-398"/>
    <n v="70"/>
    <m/>
    <m/>
    <s v="Q4 2024"/>
    <x v="0"/>
    <x v="2"/>
  </r>
  <r>
    <x v="38"/>
    <x v="7"/>
    <x v="29"/>
    <x v="4"/>
    <n v="0"/>
    <d v="2025-03-31T00:00:00"/>
    <s v="D-24-25GST-390"/>
    <n v="4155"/>
    <m/>
    <m/>
    <s v="Q4 2024"/>
    <x v="0"/>
    <x v="2"/>
  </r>
  <r>
    <x v="38"/>
    <x v="18"/>
    <x v="29"/>
    <x v="4"/>
    <n v="0"/>
    <d v="2025-03-31T00:00:00"/>
    <s v="D-24-25GST-392"/>
    <n v="50"/>
    <m/>
    <m/>
    <s v="Q4 2024"/>
    <x v="0"/>
    <x v="2"/>
  </r>
  <r>
    <x v="38"/>
    <x v="5"/>
    <x v="29"/>
    <x v="4"/>
    <n v="0"/>
    <d v="2025-03-31T00:00:00"/>
    <s v="D-24-25-GST-394"/>
    <n v="500"/>
    <m/>
    <m/>
    <s v="Q4 2024"/>
    <x v="0"/>
    <x v="2"/>
  </r>
  <r>
    <x v="38"/>
    <x v="16"/>
    <x v="29"/>
    <x v="4"/>
    <n v="0"/>
    <d v="2025-03-31T00:00:00"/>
    <s v="D-24-25-GST-397"/>
    <n v="3725"/>
    <m/>
    <m/>
    <s v="Q4 2024"/>
    <x v="0"/>
    <x v="2"/>
  </r>
  <r>
    <x v="38"/>
    <x v="4"/>
    <x v="29"/>
    <x v="4"/>
    <n v="0"/>
    <d v="2025-03-31T00:00:00"/>
    <s v="D-24-25GST-388"/>
    <n v="420"/>
    <m/>
    <m/>
    <s v="Q4 2024"/>
    <x v="0"/>
    <x v="2"/>
  </r>
  <r>
    <x v="38"/>
    <x v="10"/>
    <x v="29"/>
    <x v="26"/>
    <n v="312"/>
    <d v="2025-03-30T00:00:00"/>
    <s v="000002827160025'"/>
    <n v="23090"/>
    <m/>
    <m/>
    <s v="Q4 2024"/>
    <x v="0"/>
    <x v="2"/>
  </r>
  <r>
    <x v="38"/>
    <x v="0"/>
    <x v="29"/>
    <x v="8"/>
    <n v="0"/>
    <d v="2025-04-05T00:00:00"/>
    <s v="000002827392769'"/>
    <n v="114780"/>
    <m/>
    <m/>
    <s v="Q4 2024"/>
    <x v="0"/>
    <x v="2"/>
  </r>
  <r>
    <x v="38"/>
    <x v="6"/>
    <x v="29"/>
    <x v="12"/>
    <s v="A02"/>
    <d v="2025-03-07T00:00:00"/>
    <s v="202503451943681'"/>
    <n v="223290"/>
    <m/>
    <m/>
    <s v="Q4 2024"/>
    <x v="0"/>
    <x v="2"/>
  </r>
  <r>
    <x v="38"/>
    <x v="17"/>
    <x v="29"/>
    <x v="12"/>
    <n v="1101"/>
    <d v="2025-04-05T00:00:00"/>
    <s v="000002827342530'"/>
    <n v="213650"/>
    <m/>
    <m/>
    <s v="Q4 2024"/>
    <x v="0"/>
    <x v="2"/>
  </r>
  <r>
    <x v="38"/>
    <x v="17"/>
    <x v="29"/>
    <x v="12"/>
    <n v="1102"/>
    <d v="2025-03-04T00:00:00"/>
    <s v="000002827342528'"/>
    <n v="15980"/>
    <m/>
    <m/>
    <s v="Q4 2024"/>
    <x v="0"/>
    <x v="2"/>
  </r>
  <r>
    <x v="38"/>
    <x v="17"/>
    <x v="8"/>
    <x v="10"/>
    <n v="1101"/>
    <d v="2025-03-31T00:00:00"/>
    <s v="GSF-24-25-344"/>
    <n v="62499"/>
    <m/>
    <m/>
    <s v="Q4 2024"/>
    <x v="0"/>
    <x v="2"/>
  </r>
  <r>
    <x v="38"/>
    <x v="19"/>
    <x v="29"/>
    <x v="12"/>
    <n v="401"/>
    <d v="2025-04-06T00:00:00"/>
    <s v="000002828805364'"/>
    <n v="78850"/>
    <m/>
    <m/>
    <s v="Q4 2024"/>
    <x v="0"/>
    <x v="2"/>
  </r>
  <r>
    <x v="38"/>
    <x v="19"/>
    <x v="29"/>
    <x v="12"/>
    <n v="402"/>
    <d v="2025-04-06T00:00:00"/>
    <s v="000002828805365'"/>
    <n v="136450"/>
    <m/>
    <m/>
    <s v="Q4 2024"/>
    <x v="0"/>
    <x v="2"/>
  </r>
  <r>
    <x v="38"/>
    <x v="19"/>
    <x v="29"/>
    <x v="12"/>
    <n v="501"/>
    <d v="2025-04-06T00:00:00"/>
    <s v="000002828805363'"/>
    <n v="78570"/>
    <m/>
    <m/>
    <s v="Q4 2024"/>
    <x v="0"/>
    <x v="2"/>
  </r>
  <r>
    <x v="38"/>
    <x v="19"/>
    <x v="29"/>
    <x v="12"/>
    <n v="502"/>
    <d v="2025-04-06T00:00:00"/>
    <s v="000002853856212'"/>
    <n v="730"/>
    <m/>
    <m/>
    <s v="Q4 2024"/>
    <x v="0"/>
    <x v="2"/>
  </r>
  <r>
    <x v="38"/>
    <x v="19"/>
    <x v="29"/>
    <x v="12"/>
    <n v="1201"/>
    <d v="2025-04-06T00:00:00"/>
    <s v="000002828805368'"/>
    <n v="148300"/>
    <m/>
    <m/>
    <s v="Q4 2024"/>
    <x v="0"/>
    <x v="2"/>
  </r>
  <r>
    <x v="38"/>
    <x v="19"/>
    <x v="29"/>
    <x v="12"/>
    <n v="1202"/>
    <d v="2025-04-06T00:00:00"/>
    <s v="000002853856211'"/>
    <n v="600"/>
    <m/>
    <m/>
    <s v="Q4 2024"/>
    <x v="0"/>
    <x v="2"/>
  </r>
  <r>
    <x v="38"/>
    <x v="19"/>
    <x v="29"/>
    <x v="12"/>
    <n v="1301"/>
    <d v="2025-04-06T00:00:00"/>
    <s v="000002828805367'"/>
    <n v="106130"/>
    <m/>
    <m/>
    <s v="Q4 2024"/>
    <x v="0"/>
    <x v="2"/>
  </r>
  <r>
    <x v="38"/>
    <x v="12"/>
    <x v="29"/>
    <x v="29"/>
    <n v="319"/>
    <d v="2025-04-09T00:00:00"/>
    <s v="WMHR26010019072"/>
    <n v="1108"/>
    <m/>
    <m/>
    <s v="Q4 2024"/>
    <x v="0"/>
    <x v="2"/>
  </r>
  <r>
    <x v="38"/>
    <x v="1"/>
    <x v="7"/>
    <x v="9"/>
    <n v="102"/>
    <d v="2025-04-09T00:00:00"/>
    <s v="MF2627I000378785"/>
    <n v="823.64"/>
    <m/>
    <m/>
    <s v="Q4 2024"/>
    <x v="0"/>
    <x v="2"/>
  </r>
  <r>
    <x v="38"/>
    <x v="8"/>
    <x v="29"/>
    <x v="29"/>
    <s v="A02"/>
    <d v="2025-04-07T00:00:00"/>
    <s v="KFT-ICE-25-16"/>
    <n v="10574.08"/>
    <m/>
    <m/>
    <s v="Q4 2024"/>
    <x v="0"/>
    <x v="2"/>
  </r>
  <r>
    <x v="38"/>
    <x v="8"/>
    <x v="29"/>
    <x v="29"/>
    <s v="A02"/>
    <d v="2025-04-07T00:00:00"/>
    <s v="KFT-ICE-25-17"/>
    <n v="6315.5"/>
    <m/>
    <m/>
    <s v="Q4 2024"/>
    <x v="0"/>
    <x v="2"/>
  </r>
  <r>
    <x v="38"/>
    <x v="8"/>
    <x v="7"/>
    <x v="9"/>
    <n v="319"/>
    <d v="2025-04-09T00:00:00"/>
    <s v="MF2627I000393806"/>
    <n v="4999.66"/>
    <m/>
    <m/>
    <s v="Q4 2024"/>
    <x v="0"/>
    <x v="2"/>
  </r>
  <r>
    <x v="38"/>
    <x v="10"/>
    <x v="29"/>
    <x v="5"/>
    <n v="312"/>
    <d v="2025-03-31T00:00:00"/>
    <s v="VB-2734-24-25"/>
    <n v="68000"/>
    <m/>
    <m/>
    <s v="Q4 2024"/>
    <x v="0"/>
    <x v="2"/>
  </r>
  <r>
    <x v="38"/>
    <x v="10"/>
    <x v="1"/>
    <x v="1"/>
    <n v="312"/>
    <d v="2025-03-31T00:00:00"/>
    <s v="MS-0859-24-25"/>
    <n v="6675"/>
    <m/>
    <m/>
    <s v="Q4 2024"/>
    <x v="0"/>
    <x v="2"/>
  </r>
  <r>
    <x v="38"/>
    <x v="10"/>
    <x v="1"/>
    <x v="2"/>
    <n v="312"/>
    <d v="2025-03-31T00:00:00"/>
    <s v="MS-0860-24-25"/>
    <n v="60365"/>
    <m/>
    <m/>
    <s v="Q4 2024"/>
    <x v="0"/>
    <x v="2"/>
  </r>
  <r>
    <x v="38"/>
    <x v="10"/>
    <x v="1"/>
    <x v="1"/>
    <n v="312"/>
    <d v="2025-03-31T00:00:00"/>
    <s v="MS-0858-24-25"/>
    <n v="22025"/>
    <m/>
    <m/>
    <s v="Q4 2024"/>
    <x v="0"/>
    <x v="2"/>
  </r>
  <r>
    <x v="38"/>
    <x v="6"/>
    <x v="1"/>
    <x v="2"/>
    <s v="A02"/>
    <d v="2025-03-31T00:00:00"/>
    <s v="MS-0844-24-25"/>
    <n v="27423"/>
    <m/>
    <m/>
    <s v="Q4 2024"/>
    <x v="0"/>
    <x v="2"/>
  </r>
  <r>
    <x v="38"/>
    <x v="6"/>
    <x v="1"/>
    <x v="1"/>
    <s v="A02"/>
    <d v="2025-03-31T00:00:00"/>
    <s v="MS-0849-24-25"/>
    <n v="10394"/>
    <m/>
    <m/>
    <s v="Q4 2024"/>
    <x v="0"/>
    <x v="2"/>
  </r>
  <r>
    <x v="38"/>
    <x v="0"/>
    <x v="1"/>
    <x v="1"/>
    <n v="0"/>
    <d v="2025-03-31T00:00:00"/>
    <s v="MS-0482-24-25"/>
    <n v="524"/>
    <m/>
    <m/>
    <s v="Q4 2024"/>
    <x v="0"/>
    <x v="2"/>
  </r>
  <r>
    <x v="38"/>
    <x v="0"/>
    <x v="1"/>
    <x v="2"/>
    <n v="0"/>
    <d v="2025-03-31T00:00:00"/>
    <s v="MS-0843-24-25"/>
    <n v="18997.5"/>
    <m/>
    <m/>
    <s v="Q4 2024"/>
    <x v="0"/>
    <x v="2"/>
  </r>
  <r>
    <x v="38"/>
    <x v="3"/>
    <x v="1"/>
    <x v="2"/>
    <n v="0"/>
    <d v="2025-03-31T00:00:00"/>
    <s v="MS-0854-24-25"/>
    <n v="4900"/>
    <m/>
    <m/>
    <s v="Q4 2024"/>
    <x v="0"/>
    <x v="2"/>
  </r>
  <r>
    <x v="38"/>
    <x v="8"/>
    <x v="1"/>
    <x v="1"/>
    <n v="0"/>
    <d v="2025-03-31T00:00:00"/>
    <s v="MS-0855-24-25"/>
    <n v="800"/>
    <m/>
    <m/>
    <s v="Q4 2024"/>
    <x v="0"/>
    <x v="2"/>
  </r>
  <r>
    <x v="38"/>
    <x v="2"/>
    <x v="1"/>
    <x v="1"/>
    <n v="0"/>
    <d v="2025-03-31T00:00:00"/>
    <s v="MS-0841-24-25"/>
    <n v="7312"/>
    <m/>
    <m/>
    <s v="Q4 2024"/>
    <x v="0"/>
    <x v="2"/>
  </r>
  <r>
    <x v="38"/>
    <x v="2"/>
    <x v="1"/>
    <x v="2"/>
    <n v="0"/>
    <d v="2025-03-31T00:00:00"/>
    <s v="MS-0840-24-25"/>
    <n v="5399"/>
    <m/>
    <m/>
    <s v="Q4 2024"/>
    <x v="0"/>
    <x v="2"/>
  </r>
  <r>
    <x v="38"/>
    <x v="14"/>
    <x v="1"/>
    <x v="2"/>
    <n v="0"/>
    <d v="2025-03-31T00:00:00"/>
    <s v="MS-0856-24-25"/>
    <n v="1860"/>
    <m/>
    <m/>
    <s v="Q4 2024"/>
    <x v="0"/>
    <x v="2"/>
  </r>
  <r>
    <x v="38"/>
    <x v="14"/>
    <x v="1"/>
    <x v="1"/>
    <n v="0"/>
    <d v="2025-03-31T00:00:00"/>
    <s v="MS-0857-24-25"/>
    <n v="2898"/>
    <m/>
    <m/>
    <s v="Q4 2024"/>
    <x v="0"/>
    <x v="2"/>
  </r>
  <r>
    <x v="38"/>
    <x v="5"/>
    <x v="1"/>
    <x v="1"/>
    <n v="0"/>
    <d v="2025-03-31T00:00:00"/>
    <s v="MS-0852-24-25"/>
    <n v="894"/>
    <m/>
    <m/>
    <s v="Q4 2024"/>
    <x v="0"/>
    <x v="2"/>
  </r>
  <r>
    <x v="38"/>
    <x v="12"/>
    <x v="1"/>
    <x v="1"/>
    <n v="0"/>
    <d v="2025-03-31T00:00:00"/>
    <s v="MS-0853-24-25"/>
    <n v="40"/>
    <m/>
    <m/>
    <s v="Q4 2024"/>
    <x v="0"/>
    <x v="2"/>
  </r>
  <r>
    <x v="38"/>
    <x v="7"/>
    <x v="1"/>
    <x v="1"/>
    <n v="0"/>
    <d v="2025-03-31T00:00:00"/>
    <s v="MS-0851-24-25"/>
    <n v="460"/>
    <m/>
    <m/>
    <s v="Q4 2024"/>
    <x v="0"/>
    <x v="2"/>
  </r>
  <r>
    <x v="38"/>
    <x v="17"/>
    <x v="1"/>
    <x v="2"/>
    <n v="1101"/>
    <d v="2025-03-31T00:00:00"/>
    <s v="MS-0848-24-25"/>
    <n v="18717"/>
    <m/>
    <m/>
    <s v="Q4 2024"/>
    <x v="0"/>
    <x v="2"/>
  </r>
  <r>
    <x v="38"/>
    <x v="1"/>
    <x v="1"/>
    <x v="2"/>
    <n v="102"/>
    <d v="2025-03-31T00:00:00"/>
    <s v="MS-0850-24-25"/>
    <n v="11000"/>
    <m/>
    <m/>
    <s v="Q4 2024"/>
    <x v="0"/>
    <x v="2"/>
  </r>
  <r>
    <x v="38"/>
    <x v="9"/>
    <x v="7"/>
    <x v="9"/>
    <n v="613"/>
    <d v="2025-03-27T00:00:00"/>
    <s v="MF2527I005503206"/>
    <n v="7493"/>
    <m/>
    <m/>
    <s v="Q4 2024"/>
    <x v="0"/>
    <x v="2"/>
  </r>
  <r>
    <x v="38"/>
    <x v="10"/>
    <x v="29"/>
    <x v="0"/>
    <n v="312"/>
    <d v="2025-03-31T00:00:00"/>
    <s v="KRL-24-25-283"/>
    <n v="490960"/>
    <m/>
    <m/>
    <s v="Q4 2024"/>
    <x v="0"/>
    <x v="2"/>
  </r>
  <r>
    <x v="38"/>
    <x v="10"/>
    <x v="29"/>
    <x v="0"/>
    <n v="312"/>
    <d v="2025-03-31T00:00:00"/>
    <s v="KRL-24-25-294"/>
    <n v="35448"/>
    <m/>
    <m/>
    <s v="Q4 2024"/>
    <x v="0"/>
    <x v="2"/>
  </r>
  <r>
    <x v="38"/>
    <x v="12"/>
    <x v="29"/>
    <x v="0"/>
    <n v="319"/>
    <d v="2025-03-31T00:00:00"/>
    <s v="KRL-24-25-279"/>
    <n v="46930"/>
    <m/>
    <m/>
    <s v="Q4 2024"/>
    <x v="0"/>
    <x v="2"/>
  </r>
  <r>
    <x v="38"/>
    <x v="12"/>
    <x v="29"/>
    <x v="0"/>
    <n v="319"/>
    <d v="2025-03-31T00:00:00"/>
    <s v="KRL-24-25-280"/>
    <n v="828"/>
    <m/>
    <m/>
    <s v="Q4 2024"/>
    <x v="0"/>
    <x v="2"/>
  </r>
  <r>
    <x v="38"/>
    <x v="12"/>
    <x v="29"/>
    <x v="0"/>
    <n v="319"/>
    <d v="2025-03-31T00:00:00"/>
    <s v="KRL-24-25-281"/>
    <n v="528"/>
    <m/>
    <m/>
    <s v="Q4 2024"/>
    <x v="0"/>
    <x v="2"/>
  </r>
  <r>
    <x v="38"/>
    <x v="12"/>
    <x v="29"/>
    <x v="0"/>
    <n v="319"/>
    <d v="2025-03-31T00:00:00"/>
    <s v="KRL-24-25-296"/>
    <n v="14559"/>
    <m/>
    <m/>
    <s v="Q4 2024"/>
    <x v="0"/>
    <x v="2"/>
  </r>
  <r>
    <x v="38"/>
    <x v="9"/>
    <x v="29"/>
    <x v="0"/>
    <n v="613"/>
    <d v="2025-03-31T00:00:00"/>
    <s v="KRL-24-25-293"/>
    <n v="211"/>
    <m/>
    <m/>
    <s v="Q4 2024"/>
    <x v="0"/>
    <x v="2"/>
  </r>
  <r>
    <x v="38"/>
    <x v="6"/>
    <x v="29"/>
    <x v="0"/>
    <s v="A02"/>
    <d v="2025-03-31T00:00:00"/>
    <s v="KRL-24-25-286"/>
    <n v="2375"/>
    <m/>
    <m/>
    <s v="Q4 2024"/>
    <x v="0"/>
    <x v="2"/>
  </r>
  <r>
    <x v="38"/>
    <x v="6"/>
    <x v="29"/>
    <x v="0"/>
    <s v="A02"/>
    <d v="2025-03-31T00:00:00"/>
    <s v="KRL-24-25-289"/>
    <n v="2849"/>
    <m/>
    <m/>
    <s v="Q4 2024"/>
    <x v="0"/>
    <x v="2"/>
  </r>
  <r>
    <x v="38"/>
    <x v="0"/>
    <x v="29"/>
    <x v="0"/>
    <n v="0"/>
    <d v="2025-03-31T00:00:00"/>
    <s v="KRL-24-25-277"/>
    <n v="3800"/>
    <m/>
    <m/>
    <s v="Q4 2024"/>
    <x v="0"/>
    <x v="2"/>
  </r>
  <r>
    <x v="38"/>
    <x v="0"/>
    <x v="29"/>
    <x v="0"/>
    <n v="0"/>
    <d v="2025-03-31T00:00:00"/>
    <s v="KRL-24-25-282"/>
    <n v="528"/>
    <m/>
    <m/>
    <s v="Q4 2024"/>
    <x v="0"/>
    <x v="2"/>
  </r>
  <r>
    <x v="38"/>
    <x v="16"/>
    <x v="29"/>
    <x v="0"/>
    <n v="0"/>
    <d v="2025-03-31T00:00:00"/>
    <s v="KRL-24-25-295"/>
    <n v="844"/>
    <m/>
    <m/>
    <s v="Q4 2024"/>
    <x v="0"/>
    <x v="2"/>
  </r>
  <r>
    <x v="38"/>
    <x v="16"/>
    <x v="29"/>
    <x v="0"/>
    <n v="0"/>
    <d v="2025-03-31T00:00:00"/>
    <s v="KRL-24-25-284"/>
    <n v="190"/>
    <m/>
    <m/>
    <s v="Q4 2024"/>
    <x v="0"/>
    <x v="2"/>
  </r>
  <r>
    <x v="38"/>
    <x v="1"/>
    <x v="29"/>
    <x v="0"/>
    <n v="102"/>
    <d v="2025-03-31T00:00:00"/>
    <s v="KRL-24-25-276"/>
    <n v="9215"/>
    <m/>
    <m/>
    <s v="Q4 2024"/>
    <x v="0"/>
    <x v="2"/>
  </r>
  <r>
    <x v="38"/>
    <x v="18"/>
    <x v="29"/>
    <x v="0"/>
    <n v="0"/>
    <d v="2025-03-31T00:00:00"/>
    <s v="KRL-24-25-291"/>
    <n v="1161"/>
    <m/>
    <m/>
    <s v="Q4 2024"/>
    <x v="0"/>
    <x v="2"/>
  </r>
  <r>
    <x v="38"/>
    <x v="7"/>
    <x v="29"/>
    <x v="0"/>
    <n v="0"/>
    <d v="2025-03-31T00:00:00"/>
    <s v="KRL-24-25-290"/>
    <n v="422"/>
    <m/>
    <m/>
    <s v="Q4 2024"/>
    <x v="0"/>
    <x v="2"/>
  </r>
  <r>
    <x v="38"/>
    <x v="3"/>
    <x v="29"/>
    <x v="0"/>
    <n v="0"/>
    <d v="2025-03-31T00:00:00"/>
    <s v="KRL-24-25-288"/>
    <n v="106"/>
    <m/>
    <m/>
    <s v="Q4 2024"/>
    <x v="0"/>
    <x v="2"/>
  </r>
  <r>
    <x v="38"/>
    <x v="3"/>
    <x v="29"/>
    <x v="0"/>
    <n v="0"/>
    <d v="2025-03-31T00:00:00"/>
    <s v="KRL-24-25-272"/>
    <n v="1255.25"/>
    <m/>
    <m/>
    <s v="Q4 2024"/>
    <x v="0"/>
    <x v="2"/>
  </r>
  <r>
    <x v="38"/>
    <x v="3"/>
    <x v="29"/>
    <x v="0"/>
    <n v="0"/>
    <d v="2025-03-31T00:00:00"/>
    <s v="KRL-24-25-273"/>
    <n v="282.75"/>
    <m/>
    <m/>
    <s v="Q4 2024"/>
    <x v="0"/>
    <x v="2"/>
  </r>
  <r>
    <x v="38"/>
    <x v="3"/>
    <x v="29"/>
    <x v="0"/>
    <n v="0"/>
    <d v="2025-03-31T00:00:00"/>
    <s v="KRL-24-25-274"/>
    <n v="471.25"/>
    <m/>
    <m/>
    <s v="Q4 2024"/>
    <x v="0"/>
    <x v="2"/>
  </r>
  <r>
    <x v="38"/>
    <x v="17"/>
    <x v="29"/>
    <x v="0"/>
    <n v="1101"/>
    <d v="2025-03-31T00:00:00"/>
    <s v="KRL-24-25-285"/>
    <n v="1615"/>
    <m/>
    <m/>
    <s v="Q4 2024"/>
    <x v="0"/>
    <x v="2"/>
  </r>
  <r>
    <x v="38"/>
    <x v="9"/>
    <x v="29"/>
    <x v="0"/>
    <n v="719"/>
    <d v="2025-03-31T00:00:00"/>
    <s v="KRL-24-25-278"/>
    <n v="28310"/>
    <m/>
    <m/>
    <s v="Q4 2024"/>
    <x v="0"/>
    <x v="2"/>
  </r>
  <r>
    <x v="38"/>
    <x v="2"/>
    <x v="29"/>
    <x v="0"/>
    <n v="0"/>
    <d v="2025-03-31T00:00:00"/>
    <s v="KRL-24-25-287"/>
    <n v="4465"/>
    <m/>
    <m/>
    <s v="Q4 2024"/>
    <x v="0"/>
    <x v="2"/>
  </r>
  <r>
    <x v="38"/>
    <x v="14"/>
    <x v="29"/>
    <x v="0"/>
    <n v="0"/>
    <d v="2025-03-31T00:00:00"/>
    <s v="KRL-24-25-292"/>
    <n v="2638"/>
    <m/>
    <m/>
    <s v="Q4 2024"/>
    <x v="0"/>
    <x v="2"/>
  </r>
  <r>
    <x v="38"/>
    <x v="6"/>
    <x v="23"/>
    <x v="12"/>
    <s v="A02"/>
    <d v="2025-04-10T00:00:00"/>
    <s v="EC-25-26-016"/>
    <n v="1076395.82"/>
    <m/>
    <m/>
    <s v="Q4 2024"/>
    <x v="0"/>
    <x v="2"/>
  </r>
  <r>
    <x v="38"/>
    <x v="6"/>
    <x v="23"/>
    <x v="7"/>
    <s v="A02"/>
    <d v="2025-04-10T00:00:00"/>
    <s v="WR-25-26-012"/>
    <n v="28450"/>
    <m/>
    <m/>
    <s v="Q4 2024"/>
    <x v="0"/>
    <x v="2"/>
  </r>
  <r>
    <x v="38"/>
    <x v="10"/>
    <x v="29"/>
    <x v="14"/>
    <n v="312"/>
    <d v="2025-03-05T00:00:00"/>
    <n v="618"/>
    <n v="75500"/>
    <m/>
    <m/>
    <s v="Q4 2024"/>
    <x v="0"/>
    <x v="2"/>
  </r>
  <r>
    <x v="38"/>
    <x v="12"/>
    <x v="29"/>
    <x v="9"/>
    <n v="319"/>
    <d v="2025-04-01T00:00:00"/>
    <s v="MHI1403510352297"/>
    <n v="864.64"/>
    <m/>
    <m/>
    <s v="Q4 2024"/>
    <x v="0"/>
    <x v="2"/>
  </r>
  <r>
    <x v="38"/>
    <x v="12"/>
    <x v="29"/>
    <x v="9"/>
    <n v="319"/>
    <d v="2025-04-01T00:00:00"/>
    <s v="MHI1403510352300"/>
    <n v="688.82"/>
    <m/>
    <m/>
    <s v="Q4 2024"/>
    <x v="0"/>
    <x v="2"/>
  </r>
  <r>
    <x v="38"/>
    <x v="12"/>
    <x v="29"/>
    <x v="9"/>
    <n v="319"/>
    <d v="2025-04-01T00:00:00"/>
    <s v="MHI1403510352269"/>
    <n v="659.32"/>
    <m/>
    <m/>
    <s v="Q4 2024"/>
    <x v="0"/>
    <x v="2"/>
  </r>
  <r>
    <x v="38"/>
    <x v="12"/>
    <x v="29"/>
    <x v="9"/>
    <n v="319"/>
    <d v="2025-04-01T00:00:00"/>
    <s v="MHI1403510352272"/>
    <n v="659.32"/>
    <m/>
    <m/>
    <s v="Q4 2024"/>
    <x v="0"/>
    <x v="2"/>
  </r>
  <r>
    <x v="38"/>
    <x v="12"/>
    <x v="29"/>
    <x v="9"/>
    <n v="319"/>
    <d v="2025-04-01T00:00:00"/>
    <s v="MHI1403510352286"/>
    <n v="641.62"/>
    <m/>
    <m/>
    <s v="Q4 2024"/>
    <x v="0"/>
    <x v="2"/>
  </r>
  <r>
    <x v="38"/>
    <x v="12"/>
    <x v="29"/>
    <x v="9"/>
    <n v="319"/>
    <d v="2025-04-01T00:00:00"/>
    <s v="MHI1403510352295"/>
    <n v="629.82000000000005"/>
    <m/>
    <m/>
    <s v="Q4 2024"/>
    <x v="0"/>
    <x v="2"/>
  </r>
  <r>
    <x v="38"/>
    <x v="12"/>
    <x v="29"/>
    <x v="9"/>
    <n v="319"/>
    <d v="2025-04-01T00:00:00"/>
    <s v="MHI1403510352274"/>
    <n v="629.82000000000005"/>
    <m/>
    <m/>
    <s v="Q4 2024"/>
    <x v="0"/>
    <x v="2"/>
  </r>
  <r>
    <x v="38"/>
    <x v="12"/>
    <x v="29"/>
    <x v="9"/>
    <n v="319"/>
    <d v="2025-04-01T00:00:00"/>
    <s v="MHI1403510352278"/>
    <n v="629.82000000000005"/>
    <m/>
    <m/>
    <s v="Q4 2024"/>
    <x v="0"/>
    <x v="2"/>
  </r>
  <r>
    <x v="38"/>
    <x v="12"/>
    <x v="29"/>
    <x v="9"/>
    <n v="319"/>
    <d v="2025-04-01T00:00:00"/>
    <s v="MHI1403510352281"/>
    <n v="629.82000000000005"/>
    <m/>
    <m/>
    <s v="Q4 2024"/>
    <x v="0"/>
    <x v="2"/>
  </r>
  <r>
    <x v="38"/>
    <x v="12"/>
    <x v="29"/>
    <x v="9"/>
    <n v="319"/>
    <d v="2025-04-01T00:00:00"/>
    <s v="MHI1403510352291"/>
    <n v="629.82000000000005"/>
    <m/>
    <m/>
    <s v="Q4 2024"/>
    <x v="0"/>
    <x v="2"/>
  </r>
  <r>
    <x v="38"/>
    <x v="1"/>
    <x v="11"/>
    <x v="12"/>
    <n v="102"/>
    <d v="2025-04-16T00:00:00"/>
    <s v="WTCB-202500202"/>
    <n v="72631"/>
    <m/>
    <m/>
    <s v="Q4 2024"/>
    <x v="0"/>
    <x v="2"/>
  </r>
  <r>
    <x v="38"/>
    <x v="10"/>
    <x v="11"/>
    <x v="12"/>
    <n v="309"/>
    <d v="2025-04-16T00:00:00"/>
    <s v="WTCB-202500247"/>
    <n v="105551"/>
    <m/>
    <m/>
    <s v="Q4 2024"/>
    <x v="0"/>
    <x v="2"/>
  </r>
  <r>
    <x v="38"/>
    <x v="10"/>
    <x v="11"/>
    <x v="12"/>
    <n v="311"/>
    <d v="2025-04-16T00:00:00"/>
    <s v="WTCB-202500248"/>
    <n v="166335"/>
    <m/>
    <m/>
    <s v="Q4 2024"/>
    <x v="0"/>
    <x v="2"/>
  </r>
  <r>
    <x v="38"/>
    <x v="10"/>
    <x v="11"/>
    <x v="12"/>
    <n v="312"/>
    <d v="2025-04-16T00:00:00"/>
    <s v="WTCB-202500249"/>
    <n v="167674"/>
    <m/>
    <m/>
    <s v="Q4 2024"/>
    <x v="0"/>
    <x v="2"/>
  </r>
  <r>
    <x v="38"/>
    <x v="10"/>
    <x v="11"/>
    <x v="12"/>
    <n v="313"/>
    <d v="2025-04-16T00:00:00"/>
    <s v="WTCB-202500250"/>
    <n v="150378"/>
    <m/>
    <m/>
    <s v="Q4 2024"/>
    <x v="0"/>
    <x v="2"/>
  </r>
  <r>
    <x v="38"/>
    <x v="10"/>
    <x v="11"/>
    <x v="12"/>
    <n v="314"/>
    <d v="2025-04-16T00:00:00"/>
    <s v="WTCB-202500251"/>
    <n v="26848"/>
    <m/>
    <m/>
    <s v="Q4 2024"/>
    <x v="0"/>
    <x v="2"/>
  </r>
  <r>
    <x v="38"/>
    <x v="10"/>
    <x v="11"/>
    <x v="12"/>
    <n v="315"/>
    <d v="2025-04-16T00:00:00"/>
    <s v="WTCB-202500252"/>
    <n v="33110"/>
    <m/>
    <m/>
    <s v="Q4 2024"/>
    <x v="0"/>
    <x v="2"/>
  </r>
  <r>
    <x v="38"/>
    <x v="10"/>
    <x v="11"/>
    <x v="12"/>
    <n v="316"/>
    <d v="2025-04-16T00:00:00"/>
    <s v="WTCB-202500253"/>
    <n v="236"/>
    <m/>
    <m/>
    <s v="Q4 2024"/>
    <x v="0"/>
    <x v="2"/>
  </r>
  <r>
    <x v="38"/>
    <x v="12"/>
    <x v="11"/>
    <x v="12"/>
    <n v="317"/>
    <d v="2025-04-16T00:00:00"/>
    <s v="WTCB-202500254"/>
    <n v="141556"/>
    <m/>
    <m/>
    <s v="Q4 2024"/>
    <x v="0"/>
    <x v="2"/>
  </r>
  <r>
    <x v="38"/>
    <x v="12"/>
    <x v="11"/>
    <x v="12"/>
    <n v="318"/>
    <d v="2025-04-16T00:00:00"/>
    <s v="WTCB-202500255"/>
    <n v="140958"/>
    <m/>
    <m/>
    <s v="Q4 2024"/>
    <x v="0"/>
    <x v="2"/>
  </r>
  <r>
    <x v="38"/>
    <x v="12"/>
    <x v="11"/>
    <x v="12"/>
    <n v="319"/>
    <d v="2025-04-16T00:00:00"/>
    <s v="WTCB-202500256"/>
    <n v="146521"/>
    <m/>
    <m/>
    <s v="Q4 2024"/>
    <x v="0"/>
    <x v="2"/>
  </r>
  <r>
    <x v="38"/>
    <x v="9"/>
    <x v="11"/>
    <x v="12"/>
    <n v="613"/>
    <d v="2025-04-16T00:00:00"/>
    <s v="WTCB-202500300"/>
    <n v="53065"/>
    <m/>
    <m/>
    <s v="Q4 2024"/>
    <x v="0"/>
    <x v="2"/>
  </r>
  <r>
    <x v="38"/>
    <x v="9"/>
    <x v="11"/>
    <x v="12"/>
    <n v="614"/>
    <d v="2025-04-16T00:00:00"/>
    <s v="WTCB-202500301"/>
    <n v="62514"/>
    <m/>
    <m/>
    <s v="Q4 2024"/>
    <x v="0"/>
    <x v="2"/>
  </r>
  <r>
    <x v="38"/>
    <x v="11"/>
    <x v="11"/>
    <x v="12"/>
    <n v="719"/>
    <d v="2025-04-16T00:00:00"/>
    <s v="WTCB-202500321"/>
    <n v="89219"/>
    <m/>
    <m/>
    <s v="Q4 2024"/>
    <x v="0"/>
    <x v="2"/>
  </r>
  <r>
    <x v="38"/>
    <x v="1"/>
    <x v="11"/>
    <x v="13"/>
    <n v="102"/>
    <d v="2025-04-17T00:00:00"/>
    <s v="WTCB-202500355"/>
    <n v="12008.65"/>
    <m/>
    <m/>
    <s v="Q4 2024"/>
    <x v="0"/>
    <x v="2"/>
  </r>
  <r>
    <x v="38"/>
    <x v="10"/>
    <x v="11"/>
    <x v="13"/>
    <n v="309"/>
    <d v="2025-04-17T00:00:00"/>
    <s v="WTCB-202500400"/>
    <n v="14950.61"/>
    <m/>
    <m/>
    <s v="Q4 2024"/>
    <x v="0"/>
    <x v="2"/>
  </r>
  <r>
    <x v="38"/>
    <x v="10"/>
    <x v="11"/>
    <x v="13"/>
    <n v="311"/>
    <d v="2025-04-17T00:00:00"/>
    <s v="WTCB-202500401"/>
    <n v="22163.360000000001"/>
    <m/>
    <m/>
    <s v="Q4 2024"/>
    <x v="0"/>
    <x v="2"/>
  </r>
  <r>
    <x v="38"/>
    <x v="10"/>
    <x v="11"/>
    <x v="13"/>
    <n v="312"/>
    <d v="2025-04-17T00:00:00"/>
    <s v="WTCB-202500402"/>
    <n v="22611.8"/>
    <m/>
    <m/>
    <s v="Q4 2024"/>
    <x v="0"/>
    <x v="2"/>
  </r>
  <r>
    <x v="38"/>
    <x v="10"/>
    <x v="11"/>
    <x v="13"/>
    <n v="313"/>
    <d v="2025-04-17T00:00:00"/>
    <s v="WTCB-202500403"/>
    <n v="19031.689999999999"/>
    <m/>
    <m/>
    <s v="Q4 2024"/>
    <x v="0"/>
    <x v="2"/>
  </r>
  <r>
    <x v="38"/>
    <x v="10"/>
    <x v="11"/>
    <x v="13"/>
    <n v="314"/>
    <d v="2025-04-17T00:00:00"/>
    <s v="WTCB-202500404"/>
    <n v="2986.54"/>
    <m/>
    <m/>
    <s v="Q4 2024"/>
    <x v="0"/>
    <x v="2"/>
  </r>
  <r>
    <x v="38"/>
    <x v="10"/>
    <x v="11"/>
    <x v="13"/>
    <n v="315"/>
    <d v="2025-04-17T00:00:00"/>
    <s v="WTCB-202500405"/>
    <n v="3912.67"/>
    <m/>
    <m/>
    <s v="Q4 2024"/>
    <x v="0"/>
    <x v="2"/>
  </r>
  <r>
    <x v="38"/>
    <x v="10"/>
    <x v="11"/>
    <x v="13"/>
    <n v="316"/>
    <d v="2025-04-17T00:00:00"/>
    <m/>
    <m/>
    <m/>
    <m/>
    <s v="Q4 2024"/>
    <x v="0"/>
    <x v="2"/>
  </r>
  <r>
    <x v="38"/>
    <x v="12"/>
    <x v="11"/>
    <x v="13"/>
    <n v="317"/>
    <d v="2025-04-17T00:00:00"/>
    <s v="WTCB-202500406"/>
    <n v="20058.919999999998"/>
    <m/>
    <m/>
    <s v="Q4 2024"/>
    <x v="0"/>
    <x v="2"/>
  </r>
  <r>
    <x v="38"/>
    <x v="12"/>
    <x v="11"/>
    <x v="13"/>
    <n v="318"/>
    <d v="2025-04-17T00:00:00"/>
    <s v="WTCB-202500407"/>
    <n v="20126.8"/>
    <m/>
    <m/>
    <s v="Q4 2024"/>
    <x v="0"/>
    <x v="2"/>
  </r>
  <r>
    <x v="38"/>
    <x v="12"/>
    <x v="11"/>
    <x v="13"/>
    <n v="319"/>
    <d v="2025-04-17T00:00:00"/>
    <s v="WTCB-202500408"/>
    <n v="20092.72"/>
    <m/>
    <m/>
    <s v="Q4 2024"/>
    <x v="0"/>
    <x v="2"/>
  </r>
  <r>
    <x v="38"/>
    <x v="9"/>
    <x v="11"/>
    <x v="13"/>
    <n v="613"/>
    <d v="2025-04-17T00:00:00"/>
    <s v="WTCB-202500452"/>
    <n v="7562.92"/>
    <m/>
    <m/>
    <s v="Q4 2024"/>
    <x v="0"/>
    <x v="2"/>
  </r>
  <r>
    <x v="38"/>
    <x v="9"/>
    <x v="11"/>
    <x v="13"/>
    <n v="614"/>
    <d v="2025-04-17T00:00:00"/>
    <s v="WTCB-202500453"/>
    <n v="8326.59"/>
    <m/>
    <m/>
    <s v="Q4 2024"/>
    <x v="0"/>
    <x v="2"/>
  </r>
  <r>
    <x v="38"/>
    <x v="11"/>
    <x v="11"/>
    <x v="13"/>
    <n v="719"/>
    <d v="2025-04-17T00:00:00"/>
    <s v="WTCB-202500473"/>
    <n v="8642.1200000000008"/>
    <m/>
    <m/>
    <s v="Q4 2024"/>
    <x v="0"/>
    <x v="2"/>
  </r>
  <r>
    <x v="38"/>
    <x v="0"/>
    <x v="2"/>
    <x v="3"/>
    <n v="0"/>
    <d v="2025-03-31T00:00:00"/>
    <s v="AF-12"/>
    <n v="3150"/>
    <m/>
    <m/>
    <s v="Q4 2024"/>
    <x v="0"/>
    <x v="2"/>
  </r>
  <r>
    <x v="38"/>
    <x v="20"/>
    <x v="2"/>
    <x v="3"/>
    <n v="0"/>
    <d v="2025-03-31T00:00:00"/>
    <s v="BCTLLP-02"/>
    <n v="510"/>
    <m/>
    <m/>
    <s v="Q4 2024"/>
    <x v="0"/>
    <x v="2"/>
  </r>
  <r>
    <x v="38"/>
    <x v="21"/>
    <x v="2"/>
    <x v="3"/>
    <n v="0"/>
    <d v="2025-03-31T00:00:00"/>
    <s v="FDHLLP-02"/>
    <n v="90"/>
    <m/>
    <m/>
    <s v="Q4 2024"/>
    <x v="0"/>
    <x v="2"/>
  </r>
  <r>
    <x v="38"/>
    <x v="2"/>
    <x v="2"/>
    <x v="3"/>
    <n v="0"/>
    <d v="2025-03-31T00:00:00"/>
    <s v="JDCLLP-03"/>
    <n v="1416"/>
    <m/>
    <m/>
    <s v="Q4 2024"/>
    <x v="0"/>
    <x v="2"/>
  </r>
  <r>
    <x v="38"/>
    <x v="18"/>
    <x v="2"/>
    <x v="3"/>
    <n v="2"/>
    <d v="2025-03-31T00:00:00"/>
    <s v="KCAPL-12"/>
    <n v="510"/>
    <m/>
    <m/>
    <s v="Q4 2024"/>
    <x v="0"/>
    <x v="2"/>
  </r>
  <r>
    <x v="38"/>
    <x v="19"/>
    <x v="2"/>
    <x v="3"/>
    <n v="0"/>
    <d v="2025-03-31T00:00:00"/>
    <s v="KCEMLLP-05"/>
    <n v="510"/>
    <m/>
    <m/>
    <s v="Q4 2024"/>
    <x v="0"/>
    <x v="2"/>
  </r>
  <r>
    <x v="38"/>
    <x v="14"/>
    <x v="2"/>
    <x v="3"/>
    <n v="0"/>
    <d v="2025-03-31T00:00:00"/>
    <s v="KCOBPL-12"/>
    <n v="4388"/>
    <m/>
    <m/>
    <s v="Q4 2024"/>
    <x v="0"/>
    <x v="2"/>
  </r>
  <r>
    <x v="38"/>
    <x v="5"/>
    <x v="2"/>
    <x v="3"/>
    <n v="0"/>
    <d v="2025-03-31T00:00:00"/>
    <s v="KFTPL-08"/>
    <n v="1930"/>
    <m/>
    <m/>
    <s v="Q4 2024"/>
    <x v="0"/>
    <x v="2"/>
  </r>
  <r>
    <x v="38"/>
    <x v="6"/>
    <x v="2"/>
    <x v="3"/>
    <n v="0"/>
    <d v="2025-03-31T00:00:00"/>
    <s v="KOS--12"/>
    <n v="11142"/>
    <m/>
    <m/>
    <s v="Q4 2024"/>
    <x v="0"/>
    <x v="2"/>
  </r>
  <r>
    <x v="38"/>
    <x v="24"/>
    <x v="2"/>
    <x v="3"/>
    <n v="0"/>
    <d v="2025-03-31T00:00:00"/>
    <s v="KPMLLP-01"/>
    <n v="510"/>
    <m/>
    <m/>
    <s v="Q4 2024"/>
    <x v="0"/>
    <x v="2"/>
  </r>
  <r>
    <x v="38"/>
    <x v="8"/>
    <x v="2"/>
    <x v="3"/>
    <n v="0"/>
    <d v="2025-03-31T00:00:00"/>
    <s v="KRLLP--09"/>
    <n v="1620"/>
    <m/>
    <m/>
    <s v="Q4 2024"/>
    <x v="0"/>
    <x v="2"/>
  </r>
  <r>
    <x v="38"/>
    <x v="25"/>
    <x v="2"/>
    <x v="3"/>
    <n v="0"/>
    <d v="2025-03-31T00:00:00"/>
    <s v="KRMLLP-01"/>
    <n v="510"/>
    <m/>
    <m/>
    <s v="Q4 2024"/>
    <x v="0"/>
    <x v="2"/>
  </r>
  <r>
    <x v="38"/>
    <x v="9"/>
    <x v="2"/>
    <x v="3"/>
    <n v="613"/>
    <d v="2025-03-31T00:00:00"/>
    <s v="ODMDigital-13"/>
    <n v="1410"/>
    <m/>
    <m/>
    <s v="Q4 2024"/>
    <x v="0"/>
    <x v="2"/>
  </r>
  <r>
    <x v="38"/>
    <x v="17"/>
    <x v="2"/>
    <x v="3"/>
    <n v="1101"/>
    <d v="2025-03-31T00:00:00"/>
    <s v="XKTPL-13"/>
    <n v="1291"/>
    <m/>
    <m/>
    <s v="Q4 2024"/>
    <x v="0"/>
    <x v="2"/>
  </r>
  <r>
    <x v="38"/>
    <x v="10"/>
    <x v="2"/>
    <x v="3"/>
    <n v="312"/>
    <d v="2025-03-31T00:00:00"/>
    <s v="ONDIRECT-12"/>
    <n v="74594"/>
    <m/>
    <m/>
    <s v="Q4 2024"/>
    <x v="0"/>
    <x v="2"/>
  </r>
  <r>
    <x v="39"/>
    <x v="0"/>
    <x v="29"/>
    <x v="14"/>
    <n v="702"/>
    <d v="2025-04-01T00:00:00"/>
    <s v="2025-25-0105"/>
    <n v="14970"/>
    <m/>
    <m/>
    <s v="Q1 2025"/>
    <x v="1"/>
    <x v="3"/>
  </r>
  <r>
    <x v="39"/>
    <x v="0"/>
    <x v="29"/>
    <x v="14"/>
    <n v="703"/>
    <d v="2025-04-01T00:00:00"/>
    <s v="2025-25-0106"/>
    <n v="14970"/>
    <m/>
    <m/>
    <s v="Q1 2025"/>
    <x v="1"/>
    <x v="3"/>
  </r>
  <r>
    <x v="39"/>
    <x v="10"/>
    <x v="29"/>
    <x v="19"/>
    <n v="316"/>
    <d v="2025-04-01T00:00:00"/>
    <s v="292-2025-26"/>
    <n v="85282"/>
    <m/>
    <m/>
    <s v="Q1 2025"/>
    <x v="1"/>
    <x v="3"/>
  </r>
  <r>
    <x v="39"/>
    <x v="10"/>
    <x v="29"/>
    <x v="19"/>
    <n v="316"/>
    <d v="2025-04-01T00:00:00"/>
    <s v="019-2025-26"/>
    <n v="85282"/>
    <m/>
    <m/>
    <s v="Q1 2025"/>
    <x v="1"/>
    <x v="3"/>
  </r>
  <r>
    <x v="39"/>
    <x v="9"/>
    <x v="29"/>
    <x v="19"/>
    <n v="613"/>
    <d v="2025-04-01T00:00:00"/>
    <s v="P2526-140101"/>
    <n v="72274"/>
    <m/>
    <m/>
    <s v="Q1 2025"/>
    <x v="1"/>
    <x v="3"/>
  </r>
  <r>
    <x v="39"/>
    <x v="6"/>
    <x v="27"/>
    <x v="29"/>
    <n v="2"/>
    <d v="2025-04-01T00:00:00"/>
    <s v="25-26-002"/>
    <n v="15000"/>
    <m/>
    <m/>
    <s v="Q1 2025"/>
    <x v="1"/>
    <x v="3"/>
  </r>
  <r>
    <x v="39"/>
    <x v="9"/>
    <x v="29"/>
    <x v="19"/>
    <n v="614"/>
    <d v="2025-04-02T00:00:00"/>
    <s v="D-2025-26-10"/>
    <n v="144455"/>
    <m/>
    <m/>
    <s v="Q1 2025"/>
    <x v="1"/>
    <x v="3"/>
  </r>
  <r>
    <x v="39"/>
    <x v="1"/>
    <x v="29"/>
    <x v="19"/>
    <n v="102"/>
    <d v="2025-04-01T00:00:00"/>
    <n v="202504001"/>
    <n v="227529.12"/>
    <m/>
    <m/>
    <s v="Q1 2025"/>
    <x v="1"/>
    <x v="3"/>
  </r>
  <r>
    <x v="39"/>
    <x v="10"/>
    <x v="29"/>
    <x v="29"/>
    <n v="312"/>
    <d v="2025-04-01T00:00:00"/>
    <s v="EWF-01-2025-26"/>
    <n v="95000"/>
    <m/>
    <m/>
    <s v="Q1 2025"/>
    <x v="1"/>
    <x v="3"/>
  </r>
  <r>
    <x v="39"/>
    <x v="10"/>
    <x v="29"/>
    <x v="19"/>
    <n v="313"/>
    <d v="2025-04-01T00:00:00"/>
    <s v="001-2025-2026"/>
    <n v="547208"/>
    <m/>
    <m/>
    <s v="Q1 2025"/>
    <x v="1"/>
    <x v="3"/>
  </r>
  <r>
    <x v="39"/>
    <x v="10"/>
    <x v="29"/>
    <x v="16"/>
    <n v="313"/>
    <d v="2025-04-01T00:00:00"/>
    <s v="001 CAM-2025-26"/>
    <n v="65546"/>
    <m/>
    <m/>
    <s v="Q1 2025"/>
    <x v="1"/>
    <x v="3"/>
  </r>
  <r>
    <x v="39"/>
    <x v="9"/>
    <x v="29"/>
    <x v="19"/>
    <n v="613"/>
    <d v="2025-04-01T00:00:00"/>
    <s v="4-25-26-7"/>
    <n v="72264"/>
    <m/>
    <m/>
    <s v="Q1 2025"/>
    <x v="1"/>
    <x v="3"/>
  </r>
  <r>
    <x v="39"/>
    <x v="10"/>
    <x v="29"/>
    <x v="19"/>
    <n v="314"/>
    <d v="2025-04-01T00:00:00"/>
    <s v="RENT-25-26-01"/>
    <n v="159888"/>
    <m/>
    <m/>
    <s v="Q1 2025"/>
    <x v="1"/>
    <x v="3"/>
  </r>
  <r>
    <x v="39"/>
    <x v="11"/>
    <x v="29"/>
    <x v="19"/>
    <n v="719"/>
    <d v="2025-04-03T00:00:00"/>
    <s v="TSG-Rental-26"/>
    <n v="136500"/>
    <m/>
    <m/>
    <s v="Q1 2025"/>
    <x v="1"/>
    <x v="3"/>
  </r>
  <r>
    <x v="39"/>
    <x v="10"/>
    <x v="29"/>
    <x v="19"/>
    <n v="315"/>
    <d v="2025-04-04T00:00:00"/>
    <s v="PVP-Rental-25"/>
    <n v="166572"/>
    <m/>
    <m/>
    <s v="Q1 2025"/>
    <x v="1"/>
    <x v="3"/>
  </r>
  <r>
    <x v="39"/>
    <x v="12"/>
    <x v="29"/>
    <x v="19"/>
    <n v="319"/>
    <d v="2025-04-04T00:00:00"/>
    <s v="O-2-25-26"/>
    <n v="155988"/>
    <m/>
    <m/>
    <s v="Q1 2025"/>
    <x v="1"/>
    <x v="3"/>
  </r>
  <r>
    <x v="39"/>
    <x v="12"/>
    <x v="29"/>
    <x v="19"/>
    <n v="319"/>
    <d v="2025-04-04T00:00:00"/>
    <s v="R-3-25-26"/>
    <n v="166572"/>
    <m/>
    <m/>
    <s v="Q1 2025"/>
    <x v="1"/>
    <x v="3"/>
  </r>
  <r>
    <x v="39"/>
    <x v="6"/>
    <x v="23"/>
    <x v="16"/>
    <s v="A02"/>
    <d v="2025-04-03T00:00:00"/>
    <s v="CAM-25-26-203"/>
    <n v="228388.44"/>
    <m/>
    <m/>
    <s v="Q1 2025"/>
    <x v="1"/>
    <x v="3"/>
  </r>
  <r>
    <x v="39"/>
    <x v="10"/>
    <x v="29"/>
    <x v="19"/>
    <n v="311"/>
    <d v="2025-04-04T00:00:00"/>
    <s v="IN2501000002"/>
    <n v="621792"/>
    <m/>
    <m/>
    <s v="Q1 2025"/>
    <x v="1"/>
    <x v="3"/>
  </r>
  <r>
    <x v="39"/>
    <x v="10"/>
    <x v="29"/>
    <x v="19"/>
    <n v="312"/>
    <d v="2025-04-04T00:00:00"/>
    <s v="IN2501000003"/>
    <n v="402317"/>
    <m/>
    <m/>
    <s v="Q1 2025"/>
    <x v="1"/>
    <x v="3"/>
  </r>
  <r>
    <x v="39"/>
    <x v="10"/>
    <x v="29"/>
    <x v="22"/>
    <n v="309"/>
    <d v="2025-04-03T00:00:00"/>
    <s v="SBER-25-26-2"/>
    <n v="228659.20000000001"/>
    <m/>
    <m/>
    <s v="Q1 2025"/>
    <x v="1"/>
    <x v="3"/>
  </r>
  <r>
    <x v="39"/>
    <x v="12"/>
    <x v="29"/>
    <x v="19"/>
    <n v="317"/>
    <d v="2025-04-01T00:00:00"/>
    <s v="PS-Rental-1"/>
    <n v="102338"/>
    <m/>
    <m/>
    <s v="Q1 2025"/>
    <x v="1"/>
    <x v="3"/>
  </r>
  <r>
    <x v="39"/>
    <x v="12"/>
    <x v="29"/>
    <x v="19"/>
    <n v="317"/>
    <d v="2025-04-01T00:00:00"/>
    <s v="RS-Rental-1"/>
    <n v="68226"/>
    <m/>
    <m/>
    <s v="Q1 2025"/>
    <x v="1"/>
    <x v="3"/>
  </r>
  <r>
    <x v="39"/>
    <x v="10"/>
    <x v="29"/>
    <x v="29"/>
    <n v="312"/>
    <d v="2025-04-08T00:00:00"/>
    <n v="22"/>
    <n v="13200"/>
    <m/>
    <m/>
    <s v="Q1 2025"/>
    <x v="1"/>
    <x v="3"/>
  </r>
  <r>
    <x v="39"/>
    <x v="10"/>
    <x v="29"/>
    <x v="29"/>
    <n v="312"/>
    <d v="2025-04-08T00:00:00"/>
    <s v="IKP/2526/85"/>
    <n v="60932"/>
    <m/>
    <m/>
    <s v="Q1 2025"/>
    <x v="1"/>
    <x v="3"/>
  </r>
  <r>
    <x v="39"/>
    <x v="10"/>
    <x v="29"/>
    <x v="29"/>
    <n v="312"/>
    <d v="2025-04-09T00:00:00"/>
    <s v="PNR-F-SIRT439"/>
    <n v="37891"/>
    <m/>
    <m/>
    <s v="Q1 2025"/>
    <x v="1"/>
    <x v="3"/>
  </r>
  <r>
    <x v="39"/>
    <x v="10"/>
    <x v="29"/>
    <x v="29"/>
    <n v="312"/>
    <d v="2025-04-10T00:00:00"/>
    <s v="PNR-F-SIA36"/>
    <n v="21185.59"/>
    <m/>
    <m/>
    <s v="Q1 2025"/>
    <x v="1"/>
    <x v="3"/>
  </r>
  <r>
    <x v="39"/>
    <x v="11"/>
    <x v="11"/>
    <x v="16"/>
    <n v="719"/>
    <d v="2025-04-03T00:00:00"/>
    <s v="WTCB-202500154"/>
    <n v="24141"/>
    <m/>
    <m/>
    <s v="Q1 2025"/>
    <x v="1"/>
    <x v="3"/>
  </r>
  <r>
    <x v="39"/>
    <x v="9"/>
    <x v="11"/>
    <x v="16"/>
    <n v="613"/>
    <d v="2025-04-03T00:00:00"/>
    <s v="WTCB-202500129"/>
    <n v="25779"/>
    <m/>
    <m/>
    <s v="Q1 2025"/>
    <x v="1"/>
    <x v="3"/>
  </r>
  <r>
    <x v="39"/>
    <x v="9"/>
    <x v="11"/>
    <x v="16"/>
    <n v="614"/>
    <d v="2025-04-03T00:00:00"/>
    <s v="WTCB-202500130"/>
    <n v="25753"/>
    <m/>
    <m/>
    <s v="Q1 2025"/>
    <x v="1"/>
    <x v="3"/>
  </r>
  <r>
    <x v="39"/>
    <x v="10"/>
    <x v="11"/>
    <x v="16"/>
    <n v="316"/>
    <d v="2025-04-03T00:00:00"/>
    <s v="WTCB-202500073"/>
    <n v="25753"/>
    <m/>
    <m/>
    <s v="Q1 2025"/>
    <x v="1"/>
    <x v="3"/>
  </r>
  <r>
    <x v="39"/>
    <x v="10"/>
    <x v="11"/>
    <x v="16"/>
    <n v="315"/>
    <d v="2025-04-03T00:00:00"/>
    <s v="WTCB-202500072"/>
    <n v="25779"/>
    <m/>
    <m/>
    <s v="Q1 2025"/>
    <x v="1"/>
    <x v="3"/>
  </r>
  <r>
    <x v="39"/>
    <x v="10"/>
    <x v="11"/>
    <x v="16"/>
    <n v="311"/>
    <d v="2025-04-03T00:00:00"/>
    <s v="WTCB-202500068"/>
    <n v="72605"/>
    <m/>
    <m/>
    <s v="Q1 2025"/>
    <x v="1"/>
    <x v="3"/>
  </r>
  <r>
    <x v="39"/>
    <x v="10"/>
    <x v="11"/>
    <x v="16"/>
    <n v="312"/>
    <d v="2025-04-03T00:00:00"/>
    <s v="WTCB-202500069"/>
    <n v="46982"/>
    <m/>
    <m/>
    <s v="Q1 2025"/>
    <x v="1"/>
    <x v="3"/>
  </r>
  <r>
    <x v="39"/>
    <x v="10"/>
    <x v="11"/>
    <x v="16"/>
    <n v="314"/>
    <d v="2025-04-03T00:00:00"/>
    <s v="WTCB-202500071"/>
    <n v="24141"/>
    <m/>
    <m/>
    <s v="Q1 2025"/>
    <x v="1"/>
    <x v="3"/>
  </r>
  <r>
    <x v="39"/>
    <x v="12"/>
    <x v="11"/>
    <x v="16"/>
    <n v="319"/>
    <d v="2025-04-03T00:00:00"/>
    <s v="WTCB-202500076"/>
    <n v="24141"/>
    <m/>
    <m/>
    <s v="Q1 2025"/>
    <x v="1"/>
    <x v="3"/>
  </r>
  <r>
    <x v="39"/>
    <x v="12"/>
    <x v="11"/>
    <x v="16"/>
    <n v="318"/>
    <d v="2025-04-03T00:00:00"/>
    <s v="WTCB-202500075"/>
    <n v="25779"/>
    <m/>
    <m/>
    <s v="Q1 2025"/>
    <x v="1"/>
    <x v="3"/>
  </r>
  <r>
    <x v="39"/>
    <x v="12"/>
    <x v="11"/>
    <x v="16"/>
    <n v="317"/>
    <d v="2025-04-03T00:00:00"/>
    <s v="WTCB-202500074"/>
    <n v="25753"/>
    <m/>
    <m/>
    <s v="Q1 2025"/>
    <x v="1"/>
    <x v="3"/>
  </r>
  <r>
    <x v="39"/>
    <x v="1"/>
    <x v="11"/>
    <x v="16"/>
    <n v="102"/>
    <d v="2025-04-03T00:00:00"/>
    <s v="WTCB-202500020"/>
    <n v="28392"/>
    <m/>
    <m/>
    <s v="Q1 2025"/>
    <x v="1"/>
    <x v="3"/>
  </r>
  <r>
    <x v="39"/>
    <x v="10"/>
    <x v="29"/>
    <x v="19"/>
    <n v="310"/>
    <d v="2025-04-01T00:00:00"/>
    <s v="HK-Rental-01"/>
    <n v="76182"/>
    <m/>
    <m/>
    <s v="Q1 2025"/>
    <x v="1"/>
    <x v="3"/>
  </r>
  <r>
    <x v="39"/>
    <x v="10"/>
    <x v="29"/>
    <x v="19"/>
    <n v="310"/>
    <d v="2025-04-01T00:00:00"/>
    <s v="GK-Rental-01"/>
    <n v="76183"/>
    <m/>
    <m/>
    <s v="Q1 2025"/>
    <x v="1"/>
    <x v="3"/>
  </r>
  <r>
    <x v="39"/>
    <x v="10"/>
    <x v="29"/>
    <x v="16"/>
    <n v="310"/>
    <d v="2025-04-01T00:00:00"/>
    <s v="GK-CAM-01"/>
    <n v="30343"/>
    <m/>
    <m/>
    <s v="Q1 2025"/>
    <x v="1"/>
    <x v="3"/>
  </r>
  <r>
    <x v="39"/>
    <x v="14"/>
    <x v="29"/>
    <x v="1"/>
    <n v="0"/>
    <d v="2025-04-23T00:00:00"/>
    <n v="1091"/>
    <n v="10350"/>
    <m/>
    <m/>
    <s v="Q1 2025"/>
    <x v="1"/>
    <x v="3"/>
  </r>
  <r>
    <x v="39"/>
    <x v="12"/>
    <x v="29"/>
    <x v="7"/>
    <n v="319"/>
    <d v="2025-04-15T00:00:00"/>
    <s v="ROMCIN260003019"/>
    <n v="6101.69"/>
    <m/>
    <m/>
    <s v="Q1 2025"/>
    <x v="1"/>
    <x v="3"/>
  </r>
  <r>
    <x v="39"/>
    <x v="10"/>
    <x v="29"/>
    <x v="29"/>
    <n v="312"/>
    <d v="2025-04-08T00:00:00"/>
    <s v="KAPLN2526040005"/>
    <n v="620430"/>
    <m/>
    <m/>
    <s v="Q1 2025"/>
    <x v="1"/>
    <x v="3"/>
  </r>
  <r>
    <x v="39"/>
    <x v="10"/>
    <x v="29"/>
    <x v="29"/>
    <n v="312"/>
    <d v="2025-04-08T00:00:00"/>
    <s v="DNVN252604036"/>
    <n v="41022"/>
    <m/>
    <m/>
    <s v="Q1 2025"/>
    <x v="1"/>
    <x v="3"/>
  </r>
  <r>
    <x v="39"/>
    <x v="10"/>
    <x v="29"/>
    <x v="29"/>
    <n v="312"/>
    <d v="2025-04-08T00:00:00"/>
    <s v="DNVN252604037"/>
    <n v="167710"/>
    <m/>
    <m/>
    <s v="Q1 2025"/>
    <x v="1"/>
    <x v="3"/>
  </r>
  <r>
    <x v="39"/>
    <x v="10"/>
    <x v="29"/>
    <x v="29"/>
    <n v="312"/>
    <d v="2025-04-08T00:00:00"/>
    <s v="DNVN252604038"/>
    <n v="500"/>
    <m/>
    <m/>
    <s v="Q1 2025"/>
    <x v="1"/>
    <x v="3"/>
  </r>
  <r>
    <x v="39"/>
    <x v="10"/>
    <x v="29"/>
    <x v="29"/>
    <n v="312"/>
    <d v="2025-04-08T00:00:00"/>
    <s v="ACHGB2526040058"/>
    <n v="3027"/>
    <m/>
    <m/>
    <s v="Q1 2025"/>
    <x v="1"/>
    <x v="3"/>
  </r>
  <r>
    <x v="39"/>
    <x v="10"/>
    <x v="29"/>
    <x v="29"/>
    <n v="312"/>
    <d v="2025-04-08T00:00:00"/>
    <s v="ACHGB2526040057"/>
    <n v="8523"/>
    <m/>
    <m/>
    <s v="Q1 2025"/>
    <x v="1"/>
    <x v="3"/>
  </r>
  <r>
    <x v="39"/>
    <x v="10"/>
    <x v="29"/>
    <x v="29"/>
    <n v="312"/>
    <d v="2025-04-08T00:00:00"/>
    <s v="MSVN252604010"/>
    <n v="5805"/>
    <m/>
    <m/>
    <s v="Q1 2025"/>
    <x v="1"/>
    <x v="3"/>
  </r>
  <r>
    <x v="39"/>
    <x v="10"/>
    <x v="29"/>
    <x v="29"/>
    <n v="312"/>
    <d v="2025-04-08T00:00:00"/>
    <s v="DNVN252604039"/>
    <n v="27140"/>
    <m/>
    <m/>
    <s v="Q1 2025"/>
    <x v="1"/>
    <x v="3"/>
  </r>
  <r>
    <x v="39"/>
    <x v="10"/>
    <x v="29"/>
    <x v="29"/>
    <n v="312"/>
    <d v="2025-04-08T00:00:00"/>
    <s v="DNVN252604040"/>
    <n v="4834"/>
    <m/>
    <m/>
    <s v="Q1 2025"/>
    <x v="1"/>
    <x v="3"/>
  </r>
  <r>
    <x v="39"/>
    <x v="10"/>
    <x v="29"/>
    <x v="29"/>
    <n v="312"/>
    <d v="2025-04-08T00:00:00"/>
    <s v="MSVN252604011"/>
    <n v="1024"/>
    <m/>
    <m/>
    <s v="Q1 2025"/>
    <x v="1"/>
    <x v="3"/>
  </r>
  <r>
    <x v="39"/>
    <x v="10"/>
    <x v="29"/>
    <x v="29"/>
    <n v="312"/>
    <d v="2025-04-08T00:00:00"/>
    <s v="ACHGB2526040059"/>
    <n v="17100"/>
    <m/>
    <m/>
    <s v="Q1 2025"/>
    <x v="1"/>
    <x v="3"/>
  </r>
  <r>
    <x v="39"/>
    <x v="10"/>
    <x v="29"/>
    <x v="29"/>
    <n v="312"/>
    <d v="2025-04-08T00:00:00"/>
    <s v="2025/NV/19"/>
    <n v="89116"/>
    <m/>
    <m/>
    <s v="Q1 2025"/>
    <x v="1"/>
    <x v="3"/>
  </r>
  <r>
    <x v="39"/>
    <x v="10"/>
    <x v="29"/>
    <x v="29"/>
    <n v="312"/>
    <d v="2025-04-08T00:00:00"/>
    <s v="2025/NV/19"/>
    <n v="26790"/>
    <m/>
    <m/>
    <s v="Q1 2025"/>
    <x v="1"/>
    <x v="3"/>
  </r>
  <r>
    <x v="39"/>
    <x v="10"/>
    <x v="29"/>
    <x v="29"/>
    <n v="312"/>
    <d v="2025-04-08T00:00:00"/>
    <s v="2025/CP/240"/>
    <n v="2195"/>
    <m/>
    <m/>
    <s v="Q1 2025"/>
    <x v="1"/>
    <x v="3"/>
  </r>
  <r>
    <x v="39"/>
    <x v="10"/>
    <x v="29"/>
    <x v="29"/>
    <n v="312"/>
    <d v="2025-04-08T00:00:00"/>
    <s v="2025/CP/241"/>
    <n v="927"/>
    <m/>
    <m/>
    <s v="Q1 2025"/>
    <x v="1"/>
    <x v="3"/>
  </r>
  <r>
    <x v="39"/>
    <x v="10"/>
    <x v="29"/>
    <x v="14"/>
    <n v="312"/>
    <d v="2025-04-17T00:00:00"/>
    <s v="JD185"/>
    <n v="8801.25"/>
    <m/>
    <m/>
    <s v="Q1 2025"/>
    <x v="1"/>
    <x v="3"/>
  </r>
  <r>
    <x v="39"/>
    <x v="14"/>
    <x v="29"/>
    <x v="12"/>
    <n v="0"/>
    <d v="2025-04-20T00:00:00"/>
    <s v="000002847217666'"/>
    <n v="11690"/>
    <m/>
    <m/>
    <s v="Q1 2025"/>
    <x v="1"/>
    <x v="3"/>
  </r>
  <r>
    <x v="39"/>
    <x v="12"/>
    <x v="29"/>
    <x v="29"/>
    <n v="319"/>
    <d v="2025-04-19T00:00:00"/>
    <s v="000002846596077'"/>
    <n v="21080"/>
    <m/>
    <m/>
    <s v="Q1 2025"/>
    <x v="1"/>
    <x v="3"/>
  </r>
  <r>
    <x v="39"/>
    <x v="12"/>
    <x v="29"/>
    <x v="29"/>
    <n v="319"/>
    <d v="2025-04-19T00:00:00"/>
    <s v="000002846988363'"/>
    <n v="640"/>
    <m/>
    <m/>
    <s v="Q1 2025"/>
    <x v="1"/>
    <x v="3"/>
  </r>
  <r>
    <x v="39"/>
    <x v="12"/>
    <x v="29"/>
    <x v="29"/>
    <n v="319"/>
    <d v="2025-04-20T00:00:00"/>
    <s v="000002848096460'"/>
    <n v="2900"/>
    <m/>
    <m/>
    <s v="Q1 2025"/>
    <x v="1"/>
    <x v="3"/>
  </r>
  <r>
    <x v="39"/>
    <x v="10"/>
    <x v="29"/>
    <x v="27"/>
    <n v="312"/>
    <d v="2025-04-23T00:00:00"/>
    <n v="1432079"/>
    <n v="383"/>
    <m/>
    <m/>
    <s v="Q1 2025"/>
    <x v="1"/>
    <x v="3"/>
  </r>
  <r>
    <x v="39"/>
    <x v="12"/>
    <x v="7"/>
    <x v="29"/>
    <n v="319"/>
    <d v="2025-04-24T00:00:00"/>
    <s v="HF2627I000962436"/>
    <n v="706.82"/>
    <m/>
    <m/>
    <s v="Q1 2025"/>
    <x v="1"/>
    <x v="3"/>
  </r>
  <r>
    <x v="39"/>
    <x v="18"/>
    <x v="29"/>
    <x v="29"/>
    <n v="2"/>
    <d v="2025-04-26T00:00:00"/>
    <s v="Office Cab Innova-25-26-01"/>
    <n v="4830"/>
    <m/>
    <m/>
    <s v="Q1 2025"/>
    <x v="1"/>
    <x v="3"/>
  </r>
  <r>
    <x v="39"/>
    <x v="12"/>
    <x v="29"/>
    <x v="9"/>
    <n v="319"/>
    <d v="2025-04-30T00:00:00"/>
    <s v="Vodafone - 01"/>
    <n v="5494"/>
    <m/>
    <m/>
    <s v="Q1 2025"/>
    <x v="1"/>
    <x v="3"/>
  </r>
  <r>
    <x v="39"/>
    <x v="9"/>
    <x v="7"/>
    <x v="9"/>
    <n v="613"/>
    <d v="2025-04-27T00:00:00"/>
    <s v="MF2627I001319255"/>
    <n v="4950.1000000000004"/>
    <m/>
    <m/>
    <s v="Q1 2025"/>
    <x v="1"/>
    <x v="3"/>
  </r>
  <r>
    <x v="39"/>
    <x v="18"/>
    <x v="7"/>
    <x v="9"/>
    <n v="0"/>
    <d v="2025-05-06T00:00:00"/>
    <s v="MF2627I001633294"/>
    <n v="2469.7399999999998"/>
    <m/>
    <m/>
    <s v="Q1 2025"/>
    <x v="1"/>
    <x v="3"/>
  </r>
  <r>
    <x v="39"/>
    <x v="10"/>
    <x v="7"/>
    <x v="9"/>
    <n v="312"/>
    <d v="2025-05-03T00:00:00"/>
    <s v="MF2627I001515291"/>
    <n v="70278.100000000006"/>
    <m/>
    <m/>
    <s v="Q1 2025"/>
    <x v="1"/>
    <x v="3"/>
  </r>
  <r>
    <x v="39"/>
    <x v="9"/>
    <x v="29"/>
    <x v="10"/>
    <n v="613"/>
    <d v="2025-04-30T00:00:00"/>
    <s v="OOPL-25-26-46"/>
    <n v="39548.85"/>
    <m/>
    <m/>
    <s v="Q1 2025"/>
    <x v="1"/>
    <x v="3"/>
  </r>
  <r>
    <x v="39"/>
    <x v="12"/>
    <x v="29"/>
    <x v="10"/>
    <n v="319"/>
    <d v="2025-04-30T00:00:00"/>
    <s v="OOPL-25-26-48"/>
    <n v="40339.82"/>
    <m/>
    <m/>
    <s v="Q1 2025"/>
    <x v="1"/>
    <x v="3"/>
  </r>
  <r>
    <x v="39"/>
    <x v="10"/>
    <x v="29"/>
    <x v="10"/>
    <n v="312"/>
    <d v="2025-04-30T00:00:00"/>
    <s v="OOPL-25-26-47"/>
    <n v="265768.25"/>
    <m/>
    <m/>
    <s v="Q1 2025"/>
    <x v="1"/>
    <x v="3"/>
  </r>
  <r>
    <x v="39"/>
    <x v="6"/>
    <x v="29"/>
    <x v="10"/>
    <s v="A02"/>
    <d v="2025-04-30T00:00:00"/>
    <s v="OOPL-25-25-49"/>
    <n v="176387.85"/>
    <m/>
    <m/>
    <s v="Q1 2025"/>
    <x v="1"/>
    <x v="3"/>
  </r>
  <r>
    <x v="39"/>
    <x v="10"/>
    <x v="9"/>
    <x v="11"/>
    <n v="312"/>
    <d v="2025-05-02T00:00:00"/>
    <s v="MFMS-0022-25-26"/>
    <n v="134256.46"/>
    <m/>
    <m/>
    <s v="Q1 2025"/>
    <x v="1"/>
    <x v="3"/>
  </r>
  <r>
    <x v="39"/>
    <x v="12"/>
    <x v="9"/>
    <x v="11"/>
    <n v="319"/>
    <d v="2025-05-02T00:00:00"/>
    <s v="MFMS-0024-24-25"/>
    <n v="54459.040000000001"/>
    <m/>
    <m/>
    <s v="Q1 2025"/>
    <x v="1"/>
    <x v="3"/>
  </r>
  <r>
    <x v="39"/>
    <x v="1"/>
    <x v="9"/>
    <x v="11"/>
    <n v="102"/>
    <d v="2025-05-02T00:00:00"/>
    <s v="MFMS-0023-25-26"/>
    <n v="60095.77"/>
    <m/>
    <m/>
    <s v="Q1 2025"/>
    <x v="1"/>
    <x v="3"/>
  </r>
  <r>
    <x v="39"/>
    <x v="3"/>
    <x v="29"/>
    <x v="11"/>
    <n v="0"/>
    <d v="2025-04-30T00:00:00"/>
    <s v="3004 2025-KINGS-HK"/>
    <n v="35340.269999999997"/>
    <m/>
    <m/>
    <s v="Q1 2025"/>
    <x v="1"/>
    <x v="3"/>
  </r>
  <r>
    <x v="39"/>
    <x v="6"/>
    <x v="29"/>
    <x v="5"/>
    <s v="A02"/>
    <d v="2025-04-30T00:00:00"/>
    <s v="VB-183-25-26"/>
    <n v="40000"/>
    <m/>
    <m/>
    <s v="Q1 2025"/>
    <x v="1"/>
    <x v="3"/>
  </r>
  <r>
    <x v="39"/>
    <x v="1"/>
    <x v="29"/>
    <x v="5"/>
    <n v="102"/>
    <d v="2025-04-30T00:00:00"/>
    <s v="VB-180-25-26"/>
    <n v="3200"/>
    <m/>
    <m/>
    <s v="Q1 2025"/>
    <x v="1"/>
    <x v="3"/>
  </r>
  <r>
    <x v="39"/>
    <x v="8"/>
    <x v="29"/>
    <x v="29"/>
    <s v="A02"/>
    <d v="2025-05-05T00:00:00"/>
    <s v="KFT-ICE-25-138"/>
    <n v="9316.5499999999993"/>
    <m/>
    <m/>
    <s v="Q1 2025"/>
    <x v="1"/>
    <x v="3"/>
  </r>
  <r>
    <x v="39"/>
    <x v="8"/>
    <x v="29"/>
    <x v="29"/>
    <s v="A02"/>
    <d v="2025-05-05T00:00:00"/>
    <s v="KFT-ICE-25-139"/>
    <n v="6004.27"/>
    <m/>
    <m/>
    <s v="Q1 2025"/>
    <x v="1"/>
    <x v="3"/>
  </r>
  <r>
    <x v="39"/>
    <x v="6"/>
    <x v="29"/>
    <x v="29"/>
    <s v="A02"/>
    <d v="2025-04-30T00:00:00"/>
    <s v="KST-Rental-25-26-01"/>
    <n v="10000"/>
    <m/>
    <m/>
    <s v="Q1 2025"/>
    <x v="1"/>
    <x v="3"/>
  </r>
  <r>
    <x v="39"/>
    <x v="17"/>
    <x v="9"/>
    <x v="11"/>
    <n v="1101"/>
    <d v="2025-04-02T00:00:00"/>
    <s v="MFMS-0046-25-26"/>
    <n v="76760.55"/>
    <m/>
    <m/>
    <s v="Q1 2025"/>
    <x v="1"/>
    <x v="3"/>
  </r>
  <r>
    <x v="39"/>
    <x v="12"/>
    <x v="8"/>
    <x v="10"/>
    <n v="319"/>
    <d v="2025-04-30T00:00:00"/>
    <s v="GSF-25-26-13"/>
    <n v="41666"/>
    <m/>
    <m/>
    <s v="Q1 2025"/>
    <x v="1"/>
    <x v="3"/>
  </r>
  <r>
    <x v="39"/>
    <x v="12"/>
    <x v="8"/>
    <x v="10"/>
    <n v="719"/>
    <d v="2025-04-30T00:00:00"/>
    <s v="GSF-25-26-8"/>
    <n v="109284"/>
    <m/>
    <m/>
    <s v="Q1 2025"/>
    <x v="1"/>
    <x v="3"/>
  </r>
  <r>
    <x v="39"/>
    <x v="14"/>
    <x v="8"/>
    <x v="10"/>
    <n v="0"/>
    <d v="2025-04-30T00:00:00"/>
    <s v="GSF-25-26-9"/>
    <n v="48076"/>
    <m/>
    <m/>
    <s v="Q1 2025"/>
    <x v="1"/>
    <x v="3"/>
  </r>
  <r>
    <x v="39"/>
    <x v="1"/>
    <x v="8"/>
    <x v="10"/>
    <n v="102"/>
    <d v="2025-04-30T00:00:00"/>
    <s v="GSF-25-26-12"/>
    <n v="40865"/>
    <m/>
    <m/>
    <s v="Q1 2025"/>
    <x v="1"/>
    <x v="3"/>
  </r>
  <r>
    <x v="39"/>
    <x v="2"/>
    <x v="8"/>
    <x v="10"/>
    <n v="0"/>
    <d v="2025-04-30T00:00:00"/>
    <s v="GSF-25-26-7"/>
    <n v="40809"/>
    <m/>
    <m/>
    <s v="Q1 2025"/>
    <x v="1"/>
    <x v="3"/>
  </r>
  <r>
    <x v="39"/>
    <x v="8"/>
    <x v="8"/>
    <x v="10"/>
    <n v="0"/>
    <d v="2025-04-30T00:00:00"/>
    <s v="GSF-25-26-6"/>
    <n v="48076"/>
    <m/>
    <m/>
    <s v="Q1 2025"/>
    <x v="1"/>
    <x v="3"/>
  </r>
  <r>
    <x v="39"/>
    <x v="10"/>
    <x v="8"/>
    <x v="10"/>
    <n v="312"/>
    <d v="2025-04-30T00:00:00"/>
    <s v="GSF-25-26-10"/>
    <n v="100159"/>
    <m/>
    <m/>
    <s v="Q1 2025"/>
    <x v="1"/>
    <x v="3"/>
  </r>
  <r>
    <x v="39"/>
    <x v="6"/>
    <x v="8"/>
    <x v="10"/>
    <s v="A02"/>
    <d v="2025-04-30T00:00:00"/>
    <s v="GSF-25-26-5"/>
    <n v="61698"/>
    <m/>
    <m/>
    <s v="Q1 2025"/>
    <x v="1"/>
    <x v="3"/>
  </r>
  <r>
    <x v="39"/>
    <x v="9"/>
    <x v="8"/>
    <x v="10"/>
    <n v="613"/>
    <d v="2025-04-30T00:00:00"/>
    <s v="GSF-25-26-11"/>
    <n v="41666"/>
    <m/>
    <m/>
    <s v="Q1 2025"/>
    <x v="1"/>
    <x v="3"/>
  </r>
  <r>
    <x v="39"/>
    <x v="10"/>
    <x v="29"/>
    <x v="7"/>
    <n v="312"/>
    <d v="2025-04-30T00:00:00"/>
    <n v="1984"/>
    <n v="42980"/>
    <m/>
    <m/>
    <s v="Q1 2025"/>
    <x v="1"/>
    <x v="3"/>
  </r>
  <r>
    <x v="39"/>
    <x v="12"/>
    <x v="29"/>
    <x v="7"/>
    <n v="319"/>
    <d v="2025-04-30T00:00:00"/>
    <n v="1988"/>
    <n v="3220"/>
    <m/>
    <m/>
    <s v="Q1 2025"/>
    <x v="1"/>
    <x v="3"/>
  </r>
  <r>
    <x v="39"/>
    <x v="6"/>
    <x v="29"/>
    <x v="7"/>
    <s v="A02"/>
    <d v="2025-04-30T00:00:00"/>
    <n v="1985"/>
    <n v="21840"/>
    <m/>
    <m/>
    <s v="Q1 2025"/>
    <x v="1"/>
    <x v="3"/>
  </r>
  <r>
    <x v="39"/>
    <x v="9"/>
    <x v="29"/>
    <x v="7"/>
    <n v="613"/>
    <d v="2025-04-30T00:00:00"/>
    <n v="1983"/>
    <n v="3920"/>
    <m/>
    <m/>
    <s v="Q1 2025"/>
    <x v="1"/>
    <x v="3"/>
  </r>
  <r>
    <x v="39"/>
    <x v="1"/>
    <x v="29"/>
    <x v="7"/>
    <n v="102"/>
    <d v="2025-04-30T00:00:00"/>
    <n v="1981"/>
    <n v="1085"/>
    <m/>
    <m/>
    <s v="Q1 2025"/>
    <x v="1"/>
    <x v="3"/>
  </r>
  <r>
    <x v="39"/>
    <x v="0"/>
    <x v="29"/>
    <x v="7"/>
    <n v="0"/>
    <d v="2025-04-30T00:00:00"/>
    <n v="1982"/>
    <n v="4900"/>
    <m/>
    <m/>
    <s v="Q1 2025"/>
    <x v="1"/>
    <x v="3"/>
  </r>
  <r>
    <x v="39"/>
    <x v="2"/>
    <x v="29"/>
    <x v="7"/>
    <n v="0"/>
    <d v="2025-04-30T00:00:00"/>
    <n v="1980"/>
    <n v="10220"/>
    <m/>
    <m/>
    <s v="Q1 2025"/>
    <x v="1"/>
    <x v="3"/>
  </r>
  <r>
    <x v="39"/>
    <x v="14"/>
    <x v="29"/>
    <x v="7"/>
    <n v="0"/>
    <d v="2025-04-30T00:00:00"/>
    <n v="1986"/>
    <n v="665"/>
    <m/>
    <m/>
    <s v="Q1 2025"/>
    <x v="1"/>
    <x v="3"/>
  </r>
  <r>
    <x v="39"/>
    <x v="6"/>
    <x v="29"/>
    <x v="1"/>
    <s v="A02"/>
    <d v="2025-04-30T00:00:00"/>
    <s v="OS-0045-25-26"/>
    <n v="4235"/>
    <m/>
    <m/>
    <s v="Q1 2025"/>
    <x v="1"/>
    <x v="3"/>
  </r>
  <r>
    <x v="39"/>
    <x v="6"/>
    <x v="29"/>
    <x v="29"/>
    <s v="A02"/>
    <d v="2025-05-05T00:00:00"/>
    <n v="20"/>
    <n v="4150"/>
    <m/>
    <m/>
    <s v="Q1 2025"/>
    <x v="1"/>
    <x v="3"/>
  </r>
  <r>
    <x v="39"/>
    <x v="6"/>
    <x v="29"/>
    <x v="5"/>
    <s v="A02"/>
    <d v="2025-04-04T00:00:00"/>
    <s v="BD2543"/>
    <n v="2005.56"/>
    <m/>
    <m/>
    <s v="Q1 2025"/>
    <x v="1"/>
    <x v="3"/>
  </r>
  <r>
    <x v="39"/>
    <x v="6"/>
    <x v="29"/>
    <x v="5"/>
    <s v="A02"/>
    <d v="2025-04-04T00:00:00"/>
    <s v="BD2544"/>
    <n v="24485.24"/>
    <m/>
    <m/>
    <s v="Q1 2025"/>
    <x v="1"/>
    <x v="3"/>
  </r>
  <r>
    <x v="39"/>
    <x v="9"/>
    <x v="4"/>
    <x v="20"/>
    <n v="613"/>
    <d v="2025-05-02T00:00:00"/>
    <s v="STT-25-26-195"/>
    <n v="2700"/>
    <m/>
    <m/>
    <s v="Q1 2025"/>
    <x v="1"/>
    <x v="3"/>
  </r>
  <r>
    <x v="39"/>
    <x v="0"/>
    <x v="4"/>
    <x v="20"/>
    <n v="0"/>
    <d v="2025-05-02T00:00:00"/>
    <s v="STT-25-26-196"/>
    <n v="2700"/>
    <m/>
    <m/>
    <s v="Q1 2025"/>
    <x v="1"/>
    <x v="3"/>
  </r>
  <r>
    <x v="39"/>
    <x v="6"/>
    <x v="29"/>
    <x v="11"/>
    <s v="A02"/>
    <d v="2025-05-01T00:00:00"/>
    <s v="IS-25-26-016"/>
    <n v="216515.12"/>
    <m/>
    <m/>
    <s v="Q1 2025"/>
    <x v="1"/>
    <x v="3"/>
  </r>
  <r>
    <x v="39"/>
    <x v="0"/>
    <x v="29"/>
    <x v="4"/>
    <n v="0"/>
    <d v="2025-05-01T00:00:00"/>
    <s v="AFC-13"/>
    <n v="2255"/>
    <m/>
    <m/>
    <s v="Q1 2025"/>
    <x v="1"/>
    <x v="3"/>
  </r>
  <r>
    <x v="39"/>
    <x v="1"/>
    <x v="29"/>
    <x v="4"/>
    <n v="102"/>
    <d v="2025-05-01T00:00:00"/>
    <s v="IS-13"/>
    <n v="2165"/>
    <m/>
    <m/>
    <s v="Q1 2025"/>
    <x v="1"/>
    <x v="3"/>
  </r>
  <r>
    <x v="39"/>
    <x v="5"/>
    <x v="29"/>
    <x v="4"/>
    <n v="0"/>
    <d v="2025-05-01T00:00:00"/>
    <s v="KF-11"/>
    <n v="145"/>
    <m/>
    <m/>
    <s v="Q1 2025"/>
    <x v="1"/>
    <x v="3"/>
  </r>
  <r>
    <x v="39"/>
    <x v="6"/>
    <x v="29"/>
    <x v="4"/>
    <s v="A02"/>
    <d v="2025-05-01T00:00:00"/>
    <s v="KOS-13"/>
    <n v="9310"/>
    <m/>
    <m/>
    <s v="Q1 2025"/>
    <x v="1"/>
    <x v="3"/>
  </r>
  <r>
    <x v="39"/>
    <x v="7"/>
    <x v="29"/>
    <x v="4"/>
    <n v="0"/>
    <d v="2025-05-01T00:00:00"/>
    <s v="KR-13"/>
    <n v="3150"/>
    <m/>
    <m/>
    <s v="Q1 2025"/>
    <x v="1"/>
    <x v="3"/>
  </r>
  <r>
    <x v="39"/>
    <x v="8"/>
    <x v="29"/>
    <x v="4"/>
    <n v="0"/>
    <d v="2025-05-01T00:00:00"/>
    <s v="KRLLP-13"/>
    <n v="5835"/>
    <m/>
    <m/>
    <s v="Q1 2025"/>
    <x v="1"/>
    <x v="3"/>
  </r>
  <r>
    <x v="39"/>
    <x v="9"/>
    <x v="29"/>
    <x v="4"/>
    <n v="613"/>
    <d v="2025-05-01T00:00:00"/>
    <s v="OD-13"/>
    <n v="19330"/>
    <m/>
    <m/>
    <s v="Q1 2025"/>
    <x v="1"/>
    <x v="3"/>
  </r>
  <r>
    <x v="39"/>
    <x v="10"/>
    <x v="29"/>
    <x v="4"/>
    <n v="312"/>
    <d v="2025-05-01T00:00:00"/>
    <s v="ODMS-13"/>
    <n v="553745"/>
    <m/>
    <m/>
    <s v="Q1 2025"/>
    <x v="1"/>
    <x v="3"/>
  </r>
  <r>
    <x v="39"/>
    <x v="16"/>
    <x v="29"/>
    <x v="4"/>
    <n v="0"/>
    <d v="2025-05-01T00:00:00"/>
    <s v="QTS-13"/>
    <n v="3830"/>
    <m/>
    <m/>
    <s v="Q1 2025"/>
    <x v="1"/>
    <x v="3"/>
  </r>
  <r>
    <x v="39"/>
    <x v="12"/>
    <x v="29"/>
    <x v="4"/>
    <n v="319"/>
    <d v="2025-05-01T00:00:00"/>
    <s v="XDBS-13"/>
    <n v="51455"/>
    <m/>
    <m/>
    <s v="Q1 2025"/>
    <x v="1"/>
    <x v="3"/>
  </r>
  <r>
    <x v="39"/>
    <x v="17"/>
    <x v="29"/>
    <x v="4"/>
    <n v="1101"/>
    <d v="2025-05-01T00:00:00"/>
    <s v="XKT-14"/>
    <n v="430"/>
    <m/>
    <m/>
    <s v="Q1 2025"/>
    <x v="1"/>
    <x v="3"/>
  </r>
  <r>
    <x v="39"/>
    <x v="1"/>
    <x v="7"/>
    <x v="9"/>
    <n v="102"/>
    <d v="2025-06-09T00:00:00"/>
    <s v="MF2627I001927668"/>
    <n v="823.64"/>
    <m/>
    <m/>
    <s v="Q1 2025"/>
    <x v="1"/>
    <x v="3"/>
  </r>
  <r>
    <x v="39"/>
    <x v="17"/>
    <x v="29"/>
    <x v="12"/>
    <n v="1101"/>
    <d v="2025-05-06T00:00:00"/>
    <s v="000002867768320'"/>
    <n v="221480"/>
    <m/>
    <m/>
    <s v="Q1 2025"/>
    <x v="1"/>
    <x v="3"/>
  </r>
  <r>
    <x v="39"/>
    <x v="17"/>
    <x v="29"/>
    <x v="12"/>
    <n v="1102"/>
    <d v="2025-05-06T00:00:00"/>
    <s v="000002867768318'"/>
    <n v="15990"/>
    <m/>
    <m/>
    <s v="Q1 2025"/>
    <x v="1"/>
    <x v="3"/>
  </r>
  <r>
    <x v="39"/>
    <x v="19"/>
    <x v="29"/>
    <x v="12"/>
    <n v="401"/>
    <d v="2025-05-26T00:00:00"/>
    <s v="000002900017252'"/>
    <n v="78860"/>
    <m/>
    <m/>
    <s v="Q1 2025"/>
    <x v="1"/>
    <x v="3"/>
  </r>
  <r>
    <x v="39"/>
    <x v="19"/>
    <x v="29"/>
    <x v="12"/>
    <n v="402"/>
    <d v="2025-05-26T00:00:00"/>
    <s v="000002900017253'"/>
    <n v="38810"/>
    <m/>
    <m/>
    <s v="Q1 2025"/>
    <x v="1"/>
    <x v="3"/>
  </r>
  <r>
    <x v="39"/>
    <x v="19"/>
    <x v="29"/>
    <x v="12"/>
    <n v="501"/>
    <d v="2025-05-26T00:00:00"/>
    <s v="000002900017251'"/>
    <n v="78580"/>
    <m/>
    <m/>
    <s v="Q1 2025"/>
    <x v="1"/>
    <x v="3"/>
  </r>
  <r>
    <x v="39"/>
    <x v="19"/>
    <x v="29"/>
    <x v="12"/>
    <n v="502"/>
    <d v="2025-05-26T00:00:00"/>
    <s v="000002900017256'"/>
    <n v="730"/>
    <m/>
    <m/>
    <s v="Q1 2025"/>
    <x v="1"/>
    <x v="3"/>
  </r>
  <r>
    <x v="39"/>
    <x v="19"/>
    <x v="29"/>
    <x v="12"/>
    <n v="1201"/>
    <d v="2025-05-26T00:00:00"/>
    <s v="000002900017257'"/>
    <n v="49110"/>
    <m/>
    <m/>
    <s v="Q1 2025"/>
    <x v="1"/>
    <x v="3"/>
  </r>
  <r>
    <x v="39"/>
    <x v="19"/>
    <x v="29"/>
    <x v="12"/>
    <n v="1202"/>
    <d v="2025-05-26T00:00:00"/>
    <s v="000002900017250'"/>
    <n v="600"/>
    <m/>
    <m/>
    <s v="Q1 2025"/>
    <x v="1"/>
    <x v="3"/>
  </r>
  <r>
    <x v="39"/>
    <x v="19"/>
    <x v="29"/>
    <x v="12"/>
    <n v="1301"/>
    <d v="2025-05-26T00:00:00"/>
    <s v="000002900017255'"/>
    <n v="106140"/>
    <m/>
    <m/>
    <s v="Q1 2025"/>
    <x v="1"/>
    <x v="3"/>
  </r>
  <r>
    <x v="39"/>
    <x v="9"/>
    <x v="29"/>
    <x v="11"/>
    <n v="613"/>
    <d v="2025-05-02T00:00:00"/>
    <s v="IS-25-26-018"/>
    <n v="54509.7"/>
    <m/>
    <m/>
    <s v="Q1 2025"/>
    <x v="1"/>
    <x v="3"/>
  </r>
  <r>
    <x v="39"/>
    <x v="12"/>
    <x v="29"/>
    <x v="11"/>
    <n v="319"/>
    <d v="2025-05-02T00:00:00"/>
    <s v="IS-25-26-017"/>
    <n v="34503.800000000003"/>
    <m/>
    <m/>
    <s v="Q1 2025"/>
    <x v="1"/>
    <x v="3"/>
  </r>
  <r>
    <x v="39"/>
    <x v="0"/>
    <x v="29"/>
    <x v="8"/>
    <n v="0"/>
    <d v="2025-05-09T00:00:00"/>
    <s v="000002872643871'"/>
    <n v="130260"/>
    <m/>
    <m/>
    <s v="Q1 2025"/>
    <x v="1"/>
    <x v="3"/>
  </r>
  <r>
    <x v="39"/>
    <x v="10"/>
    <x v="29"/>
    <x v="26"/>
    <n v="312"/>
    <d v="2025-04-30T00:00:00"/>
    <s v="000002867480022'"/>
    <n v="40130"/>
    <m/>
    <m/>
    <s v="Q1 2025"/>
    <x v="1"/>
    <x v="3"/>
  </r>
  <r>
    <x v="39"/>
    <x v="17"/>
    <x v="8"/>
    <x v="10"/>
    <n v="1101"/>
    <d v="2025-04-30T00:00:00"/>
    <s v="GSF-25-26-14"/>
    <n v="63301"/>
    <m/>
    <m/>
    <s v="Q1 2025"/>
    <x v="1"/>
    <x v="3"/>
  </r>
  <r>
    <x v="39"/>
    <x v="17"/>
    <x v="4"/>
    <x v="20"/>
    <n v="1101"/>
    <d v="2025-05-02T00:00:00"/>
    <s v="STT-25-26-197"/>
    <n v="2700"/>
    <m/>
    <m/>
    <s v="Q1 2025"/>
    <x v="1"/>
    <x v="3"/>
  </r>
  <r>
    <x v="39"/>
    <x v="17"/>
    <x v="29"/>
    <x v="29"/>
    <n v="1100"/>
    <d v="2025-05-02T00:00:00"/>
    <s v="2024-25-52"/>
    <n v="16240"/>
    <m/>
    <m/>
    <s v="Q1 2025"/>
    <x v="1"/>
    <x v="3"/>
  </r>
  <r>
    <x v="39"/>
    <x v="17"/>
    <x v="29"/>
    <x v="7"/>
    <n v="1101"/>
    <d v="2025-04-30T00:00:00"/>
    <n v="1989"/>
    <n v="4550"/>
    <m/>
    <m/>
    <s v="Q1 2025"/>
    <x v="1"/>
    <x v="3"/>
  </r>
  <r>
    <x v="39"/>
    <x v="14"/>
    <x v="1"/>
    <x v="2"/>
    <n v="0"/>
    <d v="2025-05-01T00:00:00"/>
    <s v="MS-0027-25-26"/>
    <n v="3810"/>
    <m/>
    <m/>
    <s v="Q1 2025"/>
    <x v="1"/>
    <x v="3"/>
  </r>
  <r>
    <x v="39"/>
    <x v="6"/>
    <x v="29"/>
    <x v="12"/>
    <s v="A02"/>
    <d v="2025-05-10T00:00:00"/>
    <s v="202504651945146'"/>
    <n v="26570"/>
    <m/>
    <m/>
    <s v="Q1 2025"/>
    <x v="1"/>
    <x v="3"/>
  </r>
  <r>
    <x v="39"/>
    <x v="12"/>
    <x v="7"/>
    <x v="9"/>
    <n v="319"/>
    <d v="2025-05-09T00:00:00"/>
    <s v="MF2627I001927896"/>
    <n v="5476.01"/>
    <m/>
    <m/>
    <s v="Q1 2025"/>
    <x v="1"/>
    <x v="3"/>
  </r>
  <r>
    <x v="39"/>
    <x v="12"/>
    <x v="29"/>
    <x v="9"/>
    <n v="319"/>
    <d v="2025-05-01T00:00:00"/>
    <s v="MHI1404512844767"/>
    <n v="559.32000000000005"/>
    <m/>
    <m/>
    <s v="Q1 2025"/>
    <x v="1"/>
    <x v="3"/>
  </r>
  <r>
    <x v="39"/>
    <x v="12"/>
    <x v="29"/>
    <x v="9"/>
    <n v="319"/>
    <d v="2025-05-01T00:00:00"/>
    <s v="MHI1404512844769"/>
    <n v="559.32000000000005"/>
    <m/>
    <m/>
    <s v="Q1 2025"/>
    <x v="1"/>
    <x v="3"/>
  </r>
  <r>
    <x v="39"/>
    <x v="12"/>
    <x v="29"/>
    <x v="9"/>
    <n v="319"/>
    <d v="2025-05-01T00:00:00"/>
    <s v="MHI1404512844771"/>
    <n v="529.82000000000005"/>
    <m/>
    <m/>
    <s v="Q1 2025"/>
    <x v="1"/>
    <x v="3"/>
  </r>
  <r>
    <x v="39"/>
    <x v="12"/>
    <x v="29"/>
    <x v="9"/>
    <n v="319"/>
    <d v="2025-05-01T00:00:00"/>
    <s v="MHI1404512844773"/>
    <n v="529.82000000000005"/>
    <m/>
    <m/>
    <s v="Q1 2025"/>
    <x v="1"/>
    <x v="3"/>
  </r>
  <r>
    <x v="39"/>
    <x v="12"/>
    <x v="29"/>
    <x v="9"/>
    <n v="319"/>
    <d v="2025-05-01T00:00:00"/>
    <s v="MHI1404512844775"/>
    <n v="529.82000000000005"/>
    <m/>
    <m/>
    <s v="Q1 2025"/>
    <x v="1"/>
    <x v="3"/>
  </r>
  <r>
    <x v="39"/>
    <x v="12"/>
    <x v="29"/>
    <x v="9"/>
    <n v="319"/>
    <d v="2025-05-01T00:00:00"/>
    <s v="MHI1404512844777"/>
    <n v="529.82000000000005"/>
    <m/>
    <m/>
    <s v="Q1 2025"/>
    <x v="1"/>
    <x v="3"/>
  </r>
  <r>
    <x v="39"/>
    <x v="12"/>
    <x v="29"/>
    <x v="9"/>
    <n v="319"/>
    <d v="2025-05-01T00:00:00"/>
    <s v="MHI1404512844779"/>
    <n v="529.82000000000005"/>
    <m/>
    <m/>
    <s v="Q1 2025"/>
    <x v="1"/>
    <x v="3"/>
  </r>
  <r>
    <x v="39"/>
    <x v="12"/>
    <x v="29"/>
    <x v="9"/>
    <n v="319"/>
    <d v="2025-05-01T00:00:00"/>
    <s v="MHI1404512844780"/>
    <n v="529.82000000000005"/>
    <m/>
    <m/>
    <s v="Q1 2025"/>
    <x v="1"/>
    <x v="3"/>
  </r>
  <r>
    <x v="39"/>
    <x v="12"/>
    <x v="29"/>
    <x v="9"/>
    <n v="319"/>
    <d v="2025-05-01T00:00:00"/>
    <s v="MHI1404512844782"/>
    <n v="764.64"/>
    <m/>
    <m/>
    <s v="Q1 2025"/>
    <x v="1"/>
    <x v="3"/>
  </r>
  <r>
    <x v="39"/>
    <x v="12"/>
    <x v="29"/>
    <x v="9"/>
    <n v="319"/>
    <d v="2025-05-01T00:00:00"/>
    <s v="MHI1404512844784"/>
    <n v="588.82000000000005"/>
    <m/>
    <m/>
    <s v="Q1 2025"/>
    <x v="1"/>
    <x v="3"/>
  </r>
  <r>
    <x v="39"/>
    <x v="6"/>
    <x v="23"/>
    <x v="16"/>
    <s v="A02"/>
    <d v="2025-06-12T00:00:00"/>
    <s v="CR-2025-26-358"/>
    <n v="-24386.1"/>
    <m/>
    <m/>
    <s v="Q1 2025"/>
    <x v="1"/>
    <x v="3"/>
  </r>
  <r>
    <x v="39"/>
    <x v="1"/>
    <x v="11"/>
    <x v="12"/>
    <n v="102"/>
    <d v="2025-05-13T00:00:00"/>
    <s v="WTCB-202500678"/>
    <n v="68590"/>
    <m/>
    <m/>
    <s v="Q1 2025"/>
    <x v="1"/>
    <x v="3"/>
  </r>
  <r>
    <x v="39"/>
    <x v="10"/>
    <x v="11"/>
    <x v="12"/>
    <n v="309"/>
    <d v="2025-05-13T00:00:00"/>
    <s v="WTCB-202500722"/>
    <n v="92687"/>
    <m/>
    <m/>
    <s v="Q1 2025"/>
    <x v="1"/>
    <x v="3"/>
  </r>
  <r>
    <x v="39"/>
    <x v="10"/>
    <x v="11"/>
    <x v="12"/>
    <n v="311"/>
    <d v="2025-05-13T00:00:00"/>
    <s v="WTCB-202500723"/>
    <n v="141461"/>
    <m/>
    <m/>
    <s v="Q1 2025"/>
    <x v="1"/>
    <x v="3"/>
  </r>
  <r>
    <x v="39"/>
    <x v="10"/>
    <x v="11"/>
    <x v="12"/>
    <n v="312"/>
    <d v="2025-05-13T00:00:00"/>
    <s v="WTCB-202500724"/>
    <n v="143162"/>
    <m/>
    <m/>
    <s v="Q1 2025"/>
    <x v="1"/>
    <x v="3"/>
  </r>
  <r>
    <x v="39"/>
    <x v="10"/>
    <x v="11"/>
    <x v="12"/>
    <n v="313"/>
    <d v="2025-05-13T00:00:00"/>
    <s v="WTCB-202500725"/>
    <n v="130038"/>
    <m/>
    <m/>
    <s v="Q1 2025"/>
    <x v="1"/>
    <x v="3"/>
  </r>
  <r>
    <x v="39"/>
    <x v="10"/>
    <x v="11"/>
    <x v="12"/>
    <n v="314"/>
    <d v="2025-05-13T00:00:00"/>
    <s v="WTCB-202500726"/>
    <n v="22187"/>
    <m/>
    <m/>
    <s v="Q1 2025"/>
    <x v="1"/>
    <x v="3"/>
  </r>
  <r>
    <x v="39"/>
    <x v="10"/>
    <x v="11"/>
    <x v="12"/>
    <n v="315"/>
    <d v="2025-05-13T00:00:00"/>
    <s v="WTCB-202500727"/>
    <n v="24822"/>
    <m/>
    <m/>
    <s v="Q1 2025"/>
    <x v="1"/>
    <x v="3"/>
  </r>
  <r>
    <x v="39"/>
    <x v="10"/>
    <x v="11"/>
    <x v="12"/>
    <n v="316"/>
    <d v="2025-05-13T00:00:00"/>
    <s v="WTCB-202500728"/>
    <n v="117"/>
    <m/>
    <m/>
    <s v="Q1 2025"/>
    <x v="1"/>
    <x v="3"/>
  </r>
  <r>
    <x v="39"/>
    <x v="12"/>
    <x v="11"/>
    <x v="12"/>
    <n v="317"/>
    <d v="2025-05-13T00:00:00"/>
    <s v="WTCB-202500729"/>
    <n v="115664"/>
    <m/>
    <m/>
    <s v="Q1 2025"/>
    <x v="1"/>
    <x v="3"/>
  </r>
  <r>
    <x v="39"/>
    <x v="12"/>
    <x v="11"/>
    <x v="12"/>
    <n v="318"/>
    <d v="2025-05-13T00:00:00"/>
    <s v="WTCB-202500730"/>
    <n v="118041"/>
    <m/>
    <m/>
    <s v="Q1 2025"/>
    <x v="1"/>
    <x v="3"/>
  </r>
  <r>
    <x v="39"/>
    <x v="12"/>
    <x v="11"/>
    <x v="12"/>
    <n v="319"/>
    <d v="2025-05-13T00:00:00"/>
    <s v="WTCB-202500731"/>
    <n v="118511"/>
    <m/>
    <m/>
    <s v="Q1 2025"/>
    <x v="1"/>
    <x v="3"/>
  </r>
  <r>
    <x v="39"/>
    <x v="9"/>
    <x v="11"/>
    <x v="12"/>
    <n v="613"/>
    <d v="2025-05-13T00:00:00"/>
    <s v="WTCB-202500774"/>
    <n v="48096"/>
    <m/>
    <m/>
    <s v="Q1 2025"/>
    <x v="1"/>
    <x v="3"/>
  </r>
  <r>
    <x v="39"/>
    <x v="9"/>
    <x v="11"/>
    <x v="12"/>
    <n v="614"/>
    <d v="2025-05-13T00:00:00"/>
    <s v="WTCB-202500775"/>
    <n v="55384"/>
    <m/>
    <m/>
    <s v="Q1 2025"/>
    <x v="1"/>
    <x v="3"/>
  </r>
  <r>
    <x v="39"/>
    <x v="11"/>
    <x v="11"/>
    <x v="12"/>
    <n v="719"/>
    <d v="2025-05-13T00:00:00"/>
    <s v="WTCB-202500795"/>
    <n v="73828"/>
    <m/>
    <m/>
    <s v="Q1 2025"/>
    <x v="1"/>
    <x v="3"/>
  </r>
  <r>
    <x v="39"/>
    <x v="1"/>
    <x v="11"/>
    <x v="13"/>
    <n v="102"/>
    <d v="2025-05-14T00:00:00"/>
    <s v="WTCB-202500829"/>
    <n v="21448.86"/>
    <m/>
    <m/>
    <s v="Q1 2025"/>
    <x v="1"/>
    <x v="3"/>
  </r>
  <r>
    <x v="39"/>
    <x v="10"/>
    <x v="11"/>
    <x v="13"/>
    <n v="309"/>
    <d v="2025-05-14T00:00:00"/>
    <s v="WTCB-202500873"/>
    <n v="25600.720000000001"/>
    <m/>
    <m/>
    <s v="Q1 2025"/>
    <x v="1"/>
    <x v="3"/>
  </r>
  <r>
    <x v="39"/>
    <x v="10"/>
    <x v="11"/>
    <x v="13"/>
    <n v="311"/>
    <d v="2025-05-14T00:00:00"/>
    <s v="WTCB-202500874"/>
    <n v="38085.760000000002"/>
    <m/>
    <m/>
    <s v="Q1 2025"/>
    <x v="1"/>
    <x v="3"/>
  </r>
  <r>
    <x v="39"/>
    <x v="10"/>
    <x v="11"/>
    <x v="13"/>
    <n v="312"/>
    <d v="2025-05-14T00:00:00"/>
    <s v="WTCB-202500875"/>
    <n v="39119.370000000003"/>
    <m/>
    <m/>
    <s v="Q1 2025"/>
    <x v="1"/>
    <x v="3"/>
  </r>
  <r>
    <x v="39"/>
    <x v="10"/>
    <x v="11"/>
    <x v="13"/>
    <n v="313"/>
    <d v="2025-05-14T00:00:00"/>
    <s v="WTCB-202500876"/>
    <n v="35209.18"/>
    <m/>
    <m/>
    <s v="Q1 2025"/>
    <x v="1"/>
    <x v="3"/>
  </r>
  <r>
    <x v="39"/>
    <x v="10"/>
    <x v="11"/>
    <x v="13"/>
    <n v="314"/>
    <d v="2025-05-14T00:00:00"/>
    <s v="WTCB-202500877"/>
    <n v="4722.72"/>
    <m/>
    <m/>
    <s v="Q1 2025"/>
    <x v="1"/>
    <x v="3"/>
  </r>
  <r>
    <x v="39"/>
    <x v="10"/>
    <x v="11"/>
    <x v="13"/>
    <n v="315"/>
    <d v="2025-05-14T00:00:00"/>
    <s v="WTCB-202500878"/>
    <n v="6020.87"/>
    <m/>
    <m/>
    <s v="Q1 2025"/>
    <x v="1"/>
    <x v="3"/>
  </r>
  <r>
    <x v="39"/>
    <x v="10"/>
    <x v="11"/>
    <x v="13"/>
    <n v="316"/>
    <d v="2025-05-14T00:00:00"/>
    <s v="WTCB-202500879"/>
    <n v="41.18"/>
    <m/>
    <m/>
    <s v="Q1 2025"/>
    <x v="1"/>
    <x v="3"/>
  </r>
  <r>
    <x v="39"/>
    <x v="12"/>
    <x v="11"/>
    <x v="13"/>
    <n v="317"/>
    <d v="2025-05-14T00:00:00"/>
    <s v="WTCB-202500880"/>
    <n v="32106.36"/>
    <m/>
    <m/>
    <s v="Q1 2025"/>
    <x v="1"/>
    <x v="3"/>
  </r>
  <r>
    <x v="39"/>
    <x v="12"/>
    <x v="11"/>
    <x v="13"/>
    <n v="318"/>
    <d v="2025-05-14T00:00:00"/>
    <s v="WTCB-202500881"/>
    <n v="36044.86"/>
    <m/>
    <m/>
    <s v="Q1 2025"/>
    <x v="1"/>
    <x v="3"/>
  </r>
  <r>
    <x v="39"/>
    <x v="12"/>
    <x v="11"/>
    <x v="13"/>
    <n v="319"/>
    <d v="2025-05-14T00:00:00"/>
    <s v="WTCB-202500882"/>
    <n v="32712.11"/>
    <m/>
    <m/>
    <s v="Q1 2025"/>
    <x v="1"/>
    <x v="3"/>
  </r>
  <r>
    <x v="39"/>
    <x v="9"/>
    <x v="11"/>
    <x v="13"/>
    <n v="613"/>
    <d v="2025-05-14T00:00:00"/>
    <s v="WTCB-202500925"/>
    <n v="13340.76"/>
    <m/>
    <m/>
    <s v="Q1 2025"/>
    <x v="1"/>
    <x v="3"/>
  </r>
  <r>
    <x v="39"/>
    <x v="9"/>
    <x v="11"/>
    <x v="13"/>
    <n v="614"/>
    <d v="2025-05-14T00:00:00"/>
    <s v="WTCB-202500926"/>
    <n v="16225.64"/>
    <m/>
    <m/>
    <s v="Q1 2025"/>
    <x v="1"/>
    <x v="3"/>
  </r>
  <r>
    <x v="39"/>
    <x v="11"/>
    <x v="11"/>
    <x v="13"/>
    <n v="719"/>
    <d v="2025-05-14T00:00:00"/>
    <s v="WTCB-202500946"/>
    <n v="15359.06"/>
    <m/>
    <m/>
    <s v="Q1 2025"/>
    <x v="1"/>
    <x v="3"/>
  </r>
  <r>
    <x v="39"/>
    <x v="6"/>
    <x v="29"/>
    <x v="4"/>
    <s v="A02"/>
    <d v="2025-05-02T00:00:00"/>
    <s v="D-25-26GST-25"/>
    <n v="15610"/>
    <m/>
    <m/>
    <s v="Q1 2025"/>
    <x v="1"/>
    <x v="3"/>
  </r>
  <r>
    <x v="39"/>
    <x v="10"/>
    <x v="29"/>
    <x v="4"/>
    <n v="312"/>
    <d v="2025-05-02T00:00:00"/>
    <s v="D-25-26GST-32"/>
    <n v="429780"/>
    <m/>
    <m/>
    <s v="Q1 2025"/>
    <x v="1"/>
    <x v="3"/>
  </r>
  <r>
    <x v="39"/>
    <x v="12"/>
    <x v="29"/>
    <x v="4"/>
    <n v="319"/>
    <d v="2025-05-02T00:00:00"/>
    <s v="D-25-26GST-36"/>
    <n v="30035"/>
    <m/>
    <m/>
    <s v="Q1 2025"/>
    <x v="1"/>
    <x v="3"/>
  </r>
  <r>
    <x v="39"/>
    <x v="9"/>
    <x v="29"/>
    <x v="4"/>
    <n v="613"/>
    <d v="2025-05-02T00:00:00"/>
    <s v="D-25-26GST-31"/>
    <n v="29345"/>
    <m/>
    <m/>
    <s v="Q1 2025"/>
    <x v="1"/>
    <x v="3"/>
  </r>
  <r>
    <x v="39"/>
    <x v="0"/>
    <x v="29"/>
    <x v="4"/>
    <n v="0"/>
    <d v="2025-05-02T00:00:00"/>
    <s v="D-25-26GST-21"/>
    <n v="2525"/>
    <m/>
    <m/>
    <s v="Q1 2025"/>
    <x v="1"/>
    <x v="3"/>
  </r>
  <r>
    <x v="39"/>
    <x v="8"/>
    <x v="29"/>
    <x v="4"/>
    <n v="0"/>
    <d v="2025-05-02T00:00:00"/>
    <s v="D-25-26GST-27"/>
    <n v="9595"/>
    <m/>
    <m/>
    <s v="Q1 2025"/>
    <x v="1"/>
    <x v="3"/>
  </r>
  <r>
    <x v="39"/>
    <x v="17"/>
    <x v="29"/>
    <x v="4"/>
    <n v="1101"/>
    <d v="2025-05-02T00:00:00"/>
    <s v="D-25-26GST-37"/>
    <n v="38225"/>
    <m/>
    <m/>
    <s v="Q1 2025"/>
    <x v="1"/>
    <x v="3"/>
  </r>
  <r>
    <x v="39"/>
    <x v="1"/>
    <x v="29"/>
    <x v="4"/>
    <n v="102"/>
    <d v="2025-05-02T00:00:00"/>
    <s v="D-25-26GST-23"/>
    <n v="12305"/>
    <m/>
    <m/>
    <s v="Q1 2025"/>
    <x v="1"/>
    <x v="3"/>
  </r>
  <r>
    <x v="39"/>
    <x v="14"/>
    <x v="29"/>
    <x v="4"/>
    <n v="0"/>
    <d v="2025-05-02T00:00:00"/>
    <s v="D-25-26GST-29"/>
    <n v="8660"/>
    <m/>
    <m/>
    <s v="Q1 2025"/>
    <x v="1"/>
    <x v="3"/>
  </r>
  <r>
    <x v="39"/>
    <x v="13"/>
    <x v="29"/>
    <x v="4"/>
    <n v="0"/>
    <d v="2025-05-02T00:00:00"/>
    <s v="D-25-26GST-35"/>
    <n v="1295"/>
    <m/>
    <m/>
    <s v="Q1 2025"/>
    <x v="1"/>
    <x v="3"/>
  </r>
  <r>
    <x v="39"/>
    <x v="2"/>
    <x v="29"/>
    <x v="4"/>
    <n v="0"/>
    <d v="2025-05-02T00:00:00"/>
    <s v="D-25-26GST-33"/>
    <n v="500"/>
    <m/>
    <m/>
    <s v="Q1 2025"/>
    <x v="1"/>
    <x v="3"/>
  </r>
  <r>
    <x v="39"/>
    <x v="7"/>
    <x v="29"/>
    <x v="4"/>
    <n v="0"/>
    <d v="2025-05-02T00:00:00"/>
    <s v="D-25-26GST-26"/>
    <n v="45190"/>
    <m/>
    <m/>
    <s v="Q1 2025"/>
    <x v="1"/>
    <x v="3"/>
  </r>
  <r>
    <x v="39"/>
    <x v="18"/>
    <x v="29"/>
    <x v="4"/>
    <n v="0"/>
    <d v="2025-05-02T00:00:00"/>
    <s v="D-25-26GST-28"/>
    <n v="5685"/>
    <m/>
    <m/>
    <s v="Q1 2025"/>
    <x v="1"/>
    <x v="3"/>
  </r>
  <r>
    <x v="39"/>
    <x v="5"/>
    <x v="29"/>
    <x v="4"/>
    <n v="0"/>
    <d v="2025-05-02T00:00:00"/>
    <s v="D-25-26GST-30"/>
    <n v="2655"/>
    <m/>
    <m/>
    <s v="Q1 2025"/>
    <x v="1"/>
    <x v="3"/>
  </r>
  <r>
    <x v="39"/>
    <x v="16"/>
    <x v="29"/>
    <x v="4"/>
    <n v="0"/>
    <d v="2025-05-02T00:00:00"/>
    <s v="D-25-26GST-34"/>
    <n v="12520"/>
    <m/>
    <m/>
    <s v="Q1 2025"/>
    <x v="1"/>
    <x v="3"/>
  </r>
  <r>
    <x v="39"/>
    <x v="3"/>
    <x v="29"/>
    <x v="4"/>
    <n v="0"/>
    <d v="2025-05-02T00:00:00"/>
    <s v="D-25-26GST-22"/>
    <n v="655"/>
    <m/>
    <m/>
    <s v="Q1 2025"/>
    <x v="1"/>
    <x v="3"/>
  </r>
  <r>
    <x v="39"/>
    <x v="4"/>
    <x v="29"/>
    <x v="4"/>
    <n v="0"/>
    <d v="2025-05-02T00:00:00"/>
    <s v="D-25-26GST-24"/>
    <n v="11010"/>
    <m/>
    <m/>
    <s v="Q1 2025"/>
    <x v="1"/>
    <x v="3"/>
  </r>
  <r>
    <x v="39"/>
    <x v="0"/>
    <x v="2"/>
    <x v="3"/>
    <n v="0"/>
    <d v="2025-04-30T00:00:00"/>
    <s v="AFCLLP-25-26-01"/>
    <n v="8230"/>
    <m/>
    <m/>
    <s v="Q1 2025"/>
    <x v="1"/>
    <x v="3"/>
  </r>
  <r>
    <x v="39"/>
    <x v="1"/>
    <x v="2"/>
    <x v="3"/>
    <n v="102"/>
    <d v="2025-04-30T00:00:00"/>
    <s v="ISPL-25-26-01"/>
    <n v="774"/>
    <m/>
    <m/>
    <s v="Q1 2025"/>
    <x v="1"/>
    <x v="3"/>
  </r>
  <r>
    <x v="39"/>
    <x v="4"/>
    <x v="2"/>
    <x v="3"/>
    <n v="0"/>
    <d v="2025-04-30T00:00:00"/>
    <s v="KDMPL-25-26-01"/>
    <n v="207"/>
    <m/>
    <m/>
    <s v="Q1 2025"/>
    <x v="1"/>
    <x v="3"/>
  </r>
  <r>
    <x v="39"/>
    <x v="5"/>
    <x v="2"/>
    <x v="3"/>
    <n v="0"/>
    <d v="2025-04-30T00:00:00"/>
    <s v="KFTPL-25-26-01"/>
    <n v="1310"/>
    <m/>
    <m/>
    <s v="Q1 2025"/>
    <x v="1"/>
    <x v="3"/>
  </r>
  <r>
    <x v="39"/>
    <x v="6"/>
    <x v="2"/>
    <x v="3"/>
    <n v="2"/>
    <d v="2025-04-30T00:00:00"/>
    <s v="KOSLLP-25-26-01"/>
    <n v="14012"/>
    <m/>
    <m/>
    <s v="Q1 2025"/>
    <x v="1"/>
    <x v="3"/>
  </r>
  <r>
    <x v="39"/>
    <x v="8"/>
    <x v="2"/>
    <x v="3"/>
    <n v="0"/>
    <d v="2025-04-30T00:00:00"/>
    <s v="KRLLP-25-26-01"/>
    <n v="1910"/>
    <m/>
    <m/>
    <s v="Q1 2025"/>
    <x v="1"/>
    <x v="3"/>
  </r>
  <r>
    <x v="39"/>
    <x v="18"/>
    <x v="2"/>
    <x v="3"/>
    <n v="2"/>
    <d v="2025-04-30T00:00:00"/>
    <s v="KCAPL-25-26-01"/>
    <n v="14242"/>
    <m/>
    <m/>
    <s v="Q1 2025"/>
    <x v="1"/>
    <x v="3"/>
  </r>
  <r>
    <x v="39"/>
    <x v="26"/>
    <x v="2"/>
    <x v="3"/>
    <n v="0"/>
    <d v="2025-04-30T00:00:00"/>
    <s v="KCHHLLP-25-26-01"/>
    <n v="1020"/>
    <m/>
    <m/>
    <s v="Q1 2025"/>
    <x v="1"/>
    <x v="3"/>
  </r>
  <r>
    <x v="39"/>
    <x v="14"/>
    <x v="2"/>
    <x v="3"/>
    <n v="0"/>
    <d v="2025-04-30T00:00:00"/>
    <s v="KCOBPL-25-26-01"/>
    <n v="5010"/>
    <m/>
    <m/>
    <s v="Q1 2025"/>
    <x v="1"/>
    <x v="3"/>
  </r>
  <r>
    <x v="39"/>
    <x v="9"/>
    <x v="2"/>
    <x v="3"/>
    <n v="613"/>
    <d v="2025-04-30T00:00:00"/>
    <s v="ODMDLLP-25-26-01"/>
    <n v="7990"/>
    <m/>
    <m/>
    <s v="Q1 2025"/>
    <x v="1"/>
    <x v="3"/>
  </r>
  <r>
    <x v="39"/>
    <x v="10"/>
    <x v="2"/>
    <x v="3"/>
    <n v="312"/>
    <d v="2025-04-30T00:00:00"/>
    <s v="ODMSLLP-25-26-01"/>
    <n v="82298"/>
    <m/>
    <m/>
    <s v="Q1 2025"/>
    <x v="1"/>
    <x v="3"/>
  </r>
  <r>
    <x v="39"/>
    <x v="16"/>
    <x v="2"/>
    <x v="3"/>
    <n v="0"/>
    <d v="2025-04-30T00:00:00"/>
    <s v="QTSLLP-25-26-01"/>
    <n v="8718"/>
    <m/>
    <m/>
    <s v="Q1 2025"/>
    <x v="1"/>
    <x v="3"/>
  </r>
  <r>
    <x v="39"/>
    <x v="12"/>
    <x v="2"/>
    <x v="3"/>
    <n v="319"/>
    <d v="2025-04-30T00:00:00"/>
    <s v="XDBSPL-25-26-01"/>
    <n v="790"/>
    <m/>
    <m/>
    <s v="Q1 2025"/>
    <x v="1"/>
    <x v="3"/>
  </r>
  <r>
    <x v="39"/>
    <x v="17"/>
    <x v="2"/>
    <x v="3"/>
    <n v="1101"/>
    <d v="2025-04-30T00:00:00"/>
    <s v="XKTPL-25-26-01"/>
    <n v="1719"/>
    <m/>
    <m/>
    <s v="Q1 2025"/>
    <x v="1"/>
    <x v="3"/>
  </r>
  <r>
    <x v="39"/>
    <x v="10"/>
    <x v="29"/>
    <x v="0"/>
    <n v="312"/>
    <d v="2025-04-30T00:00:00"/>
    <s v="KRL-25-26-10"/>
    <n v="31967"/>
    <m/>
    <m/>
    <s v="Q1 2025"/>
    <x v="1"/>
    <x v="3"/>
  </r>
  <r>
    <x v="39"/>
    <x v="10"/>
    <x v="29"/>
    <x v="0"/>
    <n v="312"/>
    <d v="2025-04-30T00:00:00"/>
    <s v="KRL-25-26-17"/>
    <n v="414147"/>
    <m/>
    <m/>
    <s v="Q1 2025"/>
    <x v="1"/>
    <x v="3"/>
  </r>
  <r>
    <x v="39"/>
    <x v="12"/>
    <x v="29"/>
    <x v="0"/>
    <n v="319"/>
    <d v="2025-04-30T00:00:00"/>
    <s v="KRL-25-26-12"/>
    <n v="10972"/>
    <m/>
    <m/>
    <s v="Q1 2025"/>
    <x v="1"/>
    <x v="3"/>
  </r>
  <r>
    <x v="39"/>
    <x v="12"/>
    <x v="29"/>
    <x v="0"/>
    <n v="319"/>
    <d v="2025-04-30T00:00:00"/>
    <s v="KRL-25-26-13"/>
    <n v="499"/>
    <m/>
    <m/>
    <s v="Q1 2025"/>
    <x v="1"/>
    <x v="3"/>
  </r>
  <r>
    <x v="39"/>
    <x v="12"/>
    <x v="29"/>
    <x v="0"/>
    <n v="319"/>
    <d v="2025-04-30T00:00:00"/>
    <s v="KRL-25-26-14"/>
    <n v="1734"/>
    <m/>
    <m/>
    <s v="Q1 2025"/>
    <x v="1"/>
    <x v="3"/>
  </r>
  <r>
    <x v="39"/>
    <x v="12"/>
    <x v="29"/>
    <x v="0"/>
    <n v="319"/>
    <d v="2025-04-30T00:00:00"/>
    <s v="KRL-25-26-18"/>
    <n v="39243"/>
    <m/>
    <m/>
    <s v="Q1 2025"/>
    <x v="1"/>
    <x v="3"/>
  </r>
  <r>
    <x v="39"/>
    <x v="9"/>
    <x v="29"/>
    <x v="0"/>
    <n v="613"/>
    <d v="2025-04-30T00:00:00"/>
    <s v="KRL-25-26-16"/>
    <n v="33430"/>
    <m/>
    <m/>
    <s v="Q1 2025"/>
    <x v="1"/>
    <x v="3"/>
  </r>
  <r>
    <x v="39"/>
    <x v="6"/>
    <x v="29"/>
    <x v="0"/>
    <s v="A02"/>
    <d v="2025-04-30T00:00:00"/>
    <s v="KRL-25-26-3"/>
    <n v="633"/>
    <m/>
    <m/>
    <s v="Q1 2025"/>
    <x v="1"/>
    <x v="3"/>
  </r>
  <r>
    <x v="39"/>
    <x v="6"/>
    <x v="29"/>
    <x v="0"/>
    <s v="A02"/>
    <d v="2025-04-30T00:00:00"/>
    <s v="KRL-25-26-21"/>
    <n v="3524.25"/>
    <m/>
    <m/>
    <s v="Q1 2025"/>
    <x v="1"/>
    <x v="3"/>
  </r>
  <r>
    <x v="39"/>
    <x v="0"/>
    <x v="29"/>
    <x v="0"/>
    <n v="0"/>
    <d v="2025-04-30T00:00:00"/>
    <s v="KRL-25-26-19"/>
    <n v="4000.5"/>
    <m/>
    <m/>
    <s v="Q1 2025"/>
    <x v="1"/>
    <x v="3"/>
  </r>
  <r>
    <x v="39"/>
    <x v="16"/>
    <x v="29"/>
    <x v="0"/>
    <n v="0"/>
    <d v="2025-04-30T00:00:00"/>
    <s v="KRL-25-26-11"/>
    <n v="844"/>
    <m/>
    <m/>
    <s v="Q1 2025"/>
    <x v="1"/>
    <x v="3"/>
  </r>
  <r>
    <x v="39"/>
    <x v="16"/>
    <x v="29"/>
    <x v="0"/>
    <n v="0"/>
    <d v="2025-04-30T00:00:00"/>
    <s v="KRL-25-26-24"/>
    <n v="285.74"/>
    <m/>
    <m/>
    <s v="Q1 2025"/>
    <x v="1"/>
    <x v="3"/>
  </r>
  <r>
    <x v="39"/>
    <x v="1"/>
    <x v="29"/>
    <x v="0"/>
    <n v="102"/>
    <d v="2025-04-30T00:00:00"/>
    <s v="KRL-25-26-15"/>
    <n v="12096.25"/>
    <m/>
    <m/>
    <s v="Q1 2025"/>
    <x v="1"/>
    <x v="3"/>
  </r>
  <r>
    <x v="39"/>
    <x v="18"/>
    <x v="29"/>
    <x v="0"/>
    <n v="0"/>
    <d v="2025-04-30T00:00:00"/>
    <s v="KRL-25-26-5"/>
    <n v="528"/>
    <m/>
    <m/>
    <s v="Q1 2025"/>
    <x v="1"/>
    <x v="3"/>
  </r>
  <r>
    <x v="39"/>
    <x v="7"/>
    <x v="29"/>
    <x v="0"/>
    <n v="0"/>
    <d v="2025-04-30T00:00:00"/>
    <s v="KRL-25-26-23"/>
    <n v="285.74"/>
    <m/>
    <m/>
    <s v="Q1 2025"/>
    <x v="1"/>
    <x v="3"/>
  </r>
  <r>
    <x v="39"/>
    <x v="17"/>
    <x v="29"/>
    <x v="0"/>
    <n v="1101"/>
    <d v="2025-04-30T00:00:00"/>
    <s v="KRL-25-26-22"/>
    <n v="190.5"/>
    <m/>
    <m/>
    <s v="Q1 2025"/>
    <x v="1"/>
    <x v="3"/>
  </r>
  <r>
    <x v="39"/>
    <x v="9"/>
    <x v="29"/>
    <x v="0"/>
    <n v="719"/>
    <d v="2025-04-30T00:00:00"/>
    <s v="KRL-25-26-9"/>
    <n v="211"/>
    <m/>
    <m/>
    <s v="Q1 2025"/>
    <x v="1"/>
    <x v="3"/>
  </r>
  <r>
    <x v="39"/>
    <x v="14"/>
    <x v="29"/>
    <x v="0"/>
    <n v="0"/>
    <d v="2025-04-30T00:00:00"/>
    <s v="KRL-25-26-1"/>
    <n v="2743"/>
    <m/>
    <m/>
    <s v="Q1 2025"/>
    <x v="1"/>
    <x v="3"/>
  </r>
  <r>
    <x v="39"/>
    <x v="14"/>
    <x v="29"/>
    <x v="0"/>
    <n v="0"/>
    <d v="2025-04-30T00:00:00"/>
    <s v="KRL-25-26-7"/>
    <n v="844"/>
    <m/>
    <m/>
    <s v="Q1 2025"/>
    <x v="1"/>
    <x v="3"/>
  </r>
  <r>
    <x v="39"/>
    <x v="5"/>
    <x v="29"/>
    <x v="0"/>
    <n v="0"/>
    <d v="2025-04-30T00:00:00"/>
    <s v="KRL-25-26-2"/>
    <n v="211"/>
    <m/>
    <m/>
    <s v="Q1 2025"/>
    <x v="1"/>
    <x v="3"/>
  </r>
  <r>
    <x v="39"/>
    <x v="7"/>
    <x v="29"/>
    <x v="0"/>
    <n v="0"/>
    <d v="2025-04-30T00:00:00"/>
    <s v="KRL-25-26-4"/>
    <n v="5275"/>
    <m/>
    <m/>
    <s v="Q1 2025"/>
    <x v="1"/>
    <x v="3"/>
  </r>
  <r>
    <x v="39"/>
    <x v="19"/>
    <x v="29"/>
    <x v="0"/>
    <n v="0"/>
    <d v="2025-04-30T00:00:00"/>
    <s v="KRL-25-26-6"/>
    <n v="106"/>
    <m/>
    <m/>
    <s v="Q1 2025"/>
    <x v="1"/>
    <x v="3"/>
  </r>
  <r>
    <x v="39"/>
    <x v="13"/>
    <x v="29"/>
    <x v="0"/>
    <n v="0"/>
    <d v="2025-04-30T00:00:00"/>
    <s v="KRL-25-26-8"/>
    <n v="106"/>
    <m/>
    <m/>
    <s v="Q1 2025"/>
    <x v="1"/>
    <x v="3"/>
  </r>
  <r>
    <x v="39"/>
    <x v="6"/>
    <x v="23"/>
    <x v="12"/>
    <s v="A02"/>
    <d v="2025-05-14T00:00:00"/>
    <s v="EC-25-26-044"/>
    <n v="1205565.24"/>
    <m/>
    <m/>
    <s v="Q1 2025"/>
    <x v="1"/>
    <x v="3"/>
  </r>
  <r>
    <x v="39"/>
    <x v="6"/>
    <x v="23"/>
    <x v="7"/>
    <s v="A02"/>
    <d v="2025-05-14T00:00:00"/>
    <s v="WR-25-26-037"/>
    <n v="29050"/>
    <m/>
    <m/>
    <s v="Q1 2025"/>
    <x v="1"/>
    <x v="3"/>
  </r>
  <r>
    <x v="39"/>
    <x v="6"/>
    <x v="14"/>
    <x v="14"/>
    <n v="2"/>
    <d v="2025-04-29T00:00:00"/>
    <s v="25-26/1659"/>
    <n v="15650"/>
    <m/>
    <m/>
    <s v="Q1 2025"/>
    <x v="1"/>
    <x v="3"/>
  </r>
  <r>
    <x v="39"/>
    <x v="1"/>
    <x v="1"/>
    <x v="1"/>
    <n v="102"/>
    <d v="2025-05-01T00:00:00"/>
    <s v="MS-0085-25-26"/>
    <n v="11000"/>
    <m/>
    <m/>
    <s v="Q1 2025"/>
    <x v="1"/>
    <x v="3"/>
  </r>
  <r>
    <x v="39"/>
    <x v="10"/>
    <x v="1"/>
    <x v="1"/>
    <n v="312"/>
    <d v="2025-05-01T00:00:00"/>
    <s v="MS-0035-25-26"/>
    <n v="8310.7999999999993"/>
    <m/>
    <m/>
    <s v="Q1 2025"/>
    <x v="1"/>
    <x v="3"/>
  </r>
  <r>
    <x v="39"/>
    <x v="10"/>
    <x v="1"/>
    <x v="2"/>
    <n v="312"/>
    <d v="2025-05-01T00:00:00"/>
    <s v="MS-0028-25-26"/>
    <n v="56296"/>
    <m/>
    <m/>
    <s v="Q1 2025"/>
    <x v="1"/>
    <x v="3"/>
  </r>
  <r>
    <x v="39"/>
    <x v="10"/>
    <x v="1"/>
    <x v="1"/>
    <n v="312"/>
    <d v="2025-05-01T00:00:00"/>
    <s v="MS-0036-25-26"/>
    <n v="18800"/>
    <m/>
    <m/>
    <s v="Q1 2025"/>
    <x v="1"/>
    <x v="3"/>
  </r>
  <r>
    <x v="39"/>
    <x v="6"/>
    <x v="1"/>
    <x v="2"/>
    <s v="A02"/>
    <d v="2025-05-01T00:00:00"/>
    <s v="MS-0037-25-26"/>
    <n v="18943"/>
    <m/>
    <m/>
    <s v="Q1 2025"/>
    <x v="1"/>
    <x v="3"/>
  </r>
  <r>
    <x v="39"/>
    <x v="3"/>
    <x v="1"/>
    <x v="2"/>
    <n v="0"/>
    <d v="2025-05-01T00:00:00"/>
    <s v="MS-0024-25-26"/>
    <n v="3524"/>
    <m/>
    <m/>
    <s v="Q1 2025"/>
    <x v="1"/>
    <x v="3"/>
  </r>
  <r>
    <x v="39"/>
    <x v="18"/>
    <x v="1"/>
    <x v="1"/>
    <n v="0"/>
    <d v="2025-05-01T00:00:00"/>
    <s v="MS-0026-25-26"/>
    <n v="4299"/>
    <m/>
    <m/>
    <s v="Q1 2025"/>
    <x v="1"/>
    <x v="3"/>
  </r>
  <r>
    <x v="39"/>
    <x v="2"/>
    <x v="1"/>
    <x v="1"/>
    <n v="0"/>
    <d v="2025-05-01T00:00:00"/>
    <s v="MS-0055-25-26"/>
    <n v="14785.5"/>
    <m/>
    <m/>
    <s v="Q1 2025"/>
    <x v="1"/>
    <x v="3"/>
  </r>
  <r>
    <x v="39"/>
    <x v="0"/>
    <x v="1"/>
    <x v="2"/>
    <n v="0"/>
    <d v="2025-05-01T00:00:00"/>
    <s v="MS-0029-25-26"/>
    <n v="33960"/>
    <m/>
    <m/>
    <s v="Q1 2025"/>
    <x v="1"/>
    <x v="3"/>
  </r>
  <r>
    <x v="39"/>
    <x v="17"/>
    <x v="29"/>
    <x v="5"/>
    <n v="1101"/>
    <d v="2025-04-17T00:00:00"/>
    <s v="BD2547"/>
    <n v="6604.24"/>
    <m/>
    <m/>
    <s v="Q1 2025"/>
    <x v="1"/>
    <x v="3"/>
  </r>
  <r>
    <x v="39"/>
    <x v="17"/>
    <x v="1"/>
    <x v="2"/>
    <n v="1101"/>
    <d v="2025-05-01T00:00:00"/>
    <s v="MS-0030-25-26"/>
    <n v="18964"/>
    <m/>
    <m/>
    <s v="Q1 2025"/>
    <x v="1"/>
    <x v="3"/>
  </r>
  <r>
    <x v="39"/>
    <x v="17"/>
    <x v="1"/>
    <x v="1"/>
    <n v="1101"/>
    <d v="2025-05-01T00:00:00"/>
    <s v="MS-0034-25-26"/>
    <n v="1137.5"/>
    <m/>
    <m/>
    <s v="Q1 2025"/>
    <x v="1"/>
    <x v="3"/>
  </r>
  <r>
    <x v="40"/>
    <x v="11"/>
    <x v="11"/>
    <x v="16"/>
    <n v="719"/>
    <d v="2025-05-02T00:00:00"/>
    <s v="WTCB-202500645"/>
    <n v="24141"/>
    <m/>
    <m/>
    <s v="Q1 2025"/>
    <x v="1"/>
    <x v="3"/>
  </r>
  <r>
    <x v="40"/>
    <x v="9"/>
    <x v="11"/>
    <x v="16"/>
    <n v="613"/>
    <d v="2025-05-02T00:00:00"/>
    <s v="WTCB-202500620"/>
    <n v="25779"/>
    <m/>
    <m/>
    <s v="Q1 2025"/>
    <x v="1"/>
    <x v="3"/>
  </r>
  <r>
    <x v="40"/>
    <x v="9"/>
    <x v="11"/>
    <x v="16"/>
    <n v="614"/>
    <d v="2025-05-02T00:00:00"/>
    <s v="WTCB-202500621"/>
    <n v="25753"/>
    <m/>
    <m/>
    <s v="Q1 2025"/>
    <x v="1"/>
    <x v="3"/>
  </r>
  <r>
    <x v="40"/>
    <x v="10"/>
    <x v="11"/>
    <x v="16"/>
    <n v="316"/>
    <d v="2025-05-02T00:00:00"/>
    <s v="WTCB-202500564"/>
    <n v="25753"/>
    <m/>
    <m/>
    <s v="Q1 2025"/>
    <x v="1"/>
    <x v="3"/>
  </r>
  <r>
    <x v="40"/>
    <x v="10"/>
    <x v="11"/>
    <x v="16"/>
    <n v="315"/>
    <d v="2025-05-02T00:00:00"/>
    <s v="WTCB-202500563"/>
    <n v="25779"/>
    <m/>
    <m/>
    <s v="Q1 2025"/>
    <x v="1"/>
    <x v="3"/>
  </r>
  <r>
    <x v="40"/>
    <x v="10"/>
    <x v="11"/>
    <x v="16"/>
    <n v="311"/>
    <d v="2025-05-02T00:00:00"/>
    <s v="WTCB-202500559"/>
    <n v="72605"/>
    <m/>
    <m/>
    <s v="Q1 2025"/>
    <x v="1"/>
    <x v="3"/>
  </r>
  <r>
    <x v="40"/>
    <x v="10"/>
    <x v="11"/>
    <x v="16"/>
    <n v="312"/>
    <d v="2025-05-02T00:00:00"/>
    <s v="WTCB-202500560"/>
    <n v="46982"/>
    <m/>
    <m/>
    <s v="Q1 2025"/>
    <x v="1"/>
    <x v="3"/>
  </r>
  <r>
    <x v="40"/>
    <x v="10"/>
    <x v="11"/>
    <x v="16"/>
    <n v="314"/>
    <d v="2025-05-02T00:00:00"/>
    <s v="WTCB-202500562"/>
    <n v="24141"/>
    <m/>
    <m/>
    <s v="Q1 2025"/>
    <x v="1"/>
    <x v="3"/>
  </r>
  <r>
    <x v="40"/>
    <x v="12"/>
    <x v="11"/>
    <x v="16"/>
    <n v="319"/>
    <d v="2025-05-02T00:00:00"/>
    <s v="WTCB-202500567"/>
    <n v="24141"/>
    <m/>
    <m/>
    <s v="Q1 2025"/>
    <x v="1"/>
    <x v="3"/>
  </r>
  <r>
    <x v="40"/>
    <x v="12"/>
    <x v="11"/>
    <x v="16"/>
    <n v="318"/>
    <d v="2025-05-02T00:00:00"/>
    <s v="WTCB-202500566"/>
    <n v="25779"/>
    <m/>
    <m/>
    <s v="Q1 2025"/>
    <x v="1"/>
    <x v="3"/>
  </r>
  <r>
    <x v="40"/>
    <x v="12"/>
    <x v="11"/>
    <x v="16"/>
    <n v="317"/>
    <d v="2025-05-02T00:00:00"/>
    <s v="WTCB-202500565"/>
    <n v="25753"/>
    <m/>
    <m/>
    <s v="Q1 2025"/>
    <x v="1"/>
    <x v="3"/>
  </r>
  <r>
    <x v="40"/>
    <x v="1"/>
    <x v="11"/>
    <x v="16"/>
    <n v="102"/>
    <d v="2025-05-02T00:00:00"/>
    <s v="WTCB-202500511"/>
    <n v="28392"/>
    <m/>
    <m/>
    <s v="Q1 2025"/>
    <x v="1"/>
    <x v="3"/>
  </r>
  <r>
    <x v="40"/>
    <x v="6"/>
    <x v="27"/>
    <x v="29"/>
    <s v="A02"/>
    <d v="2025-05-02T00:00:00"/>
    <s v="25-26-004"/>
    <n v="15000"/>
    <m/>
    <m/>
    <s v="Q1 2025"/>
    <x v="1"/>
    <x v="3"/>
  </r>
  <r>
    <x v="40"/>
    <x v="10"/>
    <x v="29"/>
    <x v="19"/>
    <n v="311"/>
    <d v="2025-05-02T00:00:00"/>
    <s v="IN2501000018"/>
    <n v="621792"/>
    <m/>
    <m/>
    <s v="Q1 2025"/>
    <x v="1"/>
    <x v="3"/>
  </r>
  <r>
    <x v="40"/>
    <x v="10"/>
    <x v="29"/>
    <x v="19"/>
    <n v="312"/>
    <d v="2025-05-02T00:00:00"/>
    <s v="IN2501000019"/>
    <n v="402317"/>
    <m/>
    <m/>
    <s v="Q1 2025"/>
    <x v="1"/>
    <x v="3"/>
  </r>
  <r>
    <x v="40"/>
    <x v="9"/>
    <x v="29"/>
    <x v="19"/>
    <n v="613"/>
    <d v="2025-05-02T00:00:00"/>
    <s v="5-25-26-163"/>
    <n v="72264"/>
    <m/>
    <m/>
    <s v="Q1 2025"/>
    <x v="1"/>
    <x v="3"/>
  </r>
  <r>
    <x v="40"/>
    <x v="9"/>
    <x v="29"/>
    <x v="19"/>
    <n v="613"/>
    <d v="2025-05-02T00:00:00"/>
    <s v="P2526-140149"/>
    <n v="72274"/>
    <m/>
    <m/>
    <s v="Q1 2025"/>
    <x v="1"/>
    <x v="3"/>
  </r>
  <r>
    <x v="40"/>
    <x v="10"/>
    <x v="29"/>
    <x v="19"/>
    <n v="316"/>
    <d v="2025-05-01T00:00:00"/>
    <s v="300-2025-26"/>
    <n v="87362"/>
    <m/>
    <m/>
    <s v="Q1 2025"/>
    <x v="1"/>
    <x v="3"/>
  </r>
  <r>
    <x v="40"/>
    <x v="10"/>
    <x v="29"/>
    <x v="19"/>
    <n v="316"/>
    <d v="2025-05-01T00:00:00"/>
    <s v="020-2025-26"/>
    <n v="87362"/>
    <m/>
    <m/>
    <s v="Q1 2025"/>
    <x v="1"/>
    <x v="3"/>
  </r>
  <r>
    <x v="40"/>
    <x v="6"/>
    <x v="23"/>
    <x v="16"/>
    <s v="A02"/>
    <d v="2025-04-02T00:00:00"/>
    <s v="CAM-25-26-284"/>
    <n v="204002.34"/>
    <m/>
    <m/>
    <s v="Q1 2025"/>
    <x v="1"/>
    <x v="3"/>
  </r>
  <r>
    <x v="40"/>
    <x v="10"/>
    <x v="29"/>
    <x v="22"/>
    <n v="309"/>
    <d v="2025-04-02T00:00:00"/>
    <s v="SBER-25-26-5"/>
    <n v="228659.20000000001"/>
    <m/>
    <m/>
    <s v="Q1 2025"/>
    <x v="1"/>
    <x v="3"/>
  </r>
  <r>
    <x v="40"/>
    <x v="10"/>
    <x v="29"/>
    <x v="19"/>
    <n v="310"/>
    <d v="2025-05-01T00:00:00"/>
    <s v="HK-Rental-02"/>
    <n v="76182"/>
    <m/>
    <m/>
    <s v="Q1 2025"/>
    <x v="1"/>
    <x v="3"/>
  </r>
  <r>
    <x v="40"/>
    <x v="10"/>
    <x v="29"/>
    <x v="19"/>
    <n v="310"/>
    <d v="2025-05-01T00:00:00"/>
    <s v="GK-Rental-02"/>
    <n v="76183"/>
    <m/>
    <m/>
    <s v="Q1 2025"/>
    <x v="1"/>
    <x v="3"/>
  </r>
  <r>
    <x v="40"/>
    <x v="10"/>
    <x v="29"/>
    <x v="16"/>
    <n v="310"/>
    <d v="2025-05-01T00:00:00"/>
    <s v="GK-CAM-02"/>
    <n v="30343"/>
    <m/>
    <m/>
    <s v="Q1 2025"/>
    <x v="1"/>
    <x v="3"/>
  </r>
  <r>
    <x v="40"/>
    <x v="10"/>
    <x v="29"/>
    <x v="19"/>
    <n v="313"/>
    <d v="2025-05-01T00:00:00"/>
    <s v="002-2025-2026"/>
    <n v="547208"/>
    <m/>
    <m/>
    <s v="Q1 2025"/>
    <x v="1"/>
    <x v="3"/>
  </r>
  <r>
    <x v="40"/>
    <x v="10"/>
    <x v="29"/>
    <x v="16"/>
    <n v="313"/>
    <d v="2025-05-01T00:00:00"/>
    <s v="002 CAM-2025-06"/>
    <n v="65546"/>
    <m/>
    <m/>
    <s v="Q1 2025"/>
    <x v="1"/>
    <x v="3"/>
  </r>
  <r>
    <x v="40"/>
    <x v="10"/>
    <x v="29"/>
    <x v="19"/>
    <n v="314"/>
    <d v="2025-05-01T00:00:00"/>
    <s v="RENT-25-26-02"/>
    <n v="163787.4"/>
    <m/>
    <m/>
    <s v="Q1 2025"/>
    <x v="1"/>
    <x v="3"/>
  </r>
  <r>
    <x v="40"/>
    <x v="12"/>
    <x v="29"/>
    <x v="19"/>
    <n v="317"/>
    <d v="2025-05-01T00:00:00"/>
    <s v="PS-Rental-2"/>
    <n v="104834"/>
    <m/>
    <m/>
    <s v="Q1 2025"/>
    <x v="1"/>
    <x v="3"/>
  </r>
  <r>
    <x v="40"/>
    <x v="12"/>
    <x v="29"/>
    <x v="19"/>
    <n v="317"/>
    <d v="2025-05-01T00:00:00"/>
    <s v="RS-Rental-2"/>
    <n v="69890"/>
    <m/>
    <m/>
    <s v="Q1 2025"/>
    <x v="1"/>
    <x v="3"/>
  </r>
  <r>
    <x v="40"/>
    <x v="9"/>
    <x v="29"/>
    <x v="19"/>
    <n v="614"/>
    <d v="2025-05-01T00:00:00"/>
    <s v="D-2025-26-02"/>
    <n v="144455"/>
    <m/>
    <m/>
    <s v="Q1 2025"/>
    <x v="1"/>
    <x v="3"/>
  </r>
  <r>
    <x v="40"/>
    <x v="1"/>
    <x v="29"/>
    <x v="19"/>
    <n v="102"/>
    <d v="2025-05-01T00:00:00"/>
    <n v="202505001"/>
    <n v="227529.12"/>
    <m/>
    <m/>
    <s v="Q1 2025"/>
    <x v="1"/>
    <x v="3"/>
  </r>
  <r>
    <x v="40"/>
    <x v="11"/>
    <x v="29"/>
    <x v="19"/>
    <n v="719"/>
    <d v="2025-05-03T00:00:00"/>
    <s v="TSG-Rental-27"/>
    <n v="136500"/>
    <m/>
    <m/>
    <s v="Q1 2025"/>
    <x v="1"/>
    <x v="3"/>
  </r>
  <r>
    <x v="40"/>
    <x v="10"/>
    <x v="29"/>
    <x v="29"/>
    <n v="312"/>
    <d v="2025-05-01T00:00:00"/>
    <s v="EWF-02-2025-26"/>
    <n v="95000"/>
    <m/>
    <m/>
    <s v="Q1 2025"/>
    <x v="1"/>
    <x v="3"/>
  </r>
  <r>
    <x v="40"/>
    <x v="18"/>
    <x v="29"/>
    <x v="29"/>
    <n v="2"/>
    <d v="2025-05-01T00:00:00"/>
    <s v="Office Cab Innova-25-26-02"/>
    <n v="4800"/>
    <m/>
    <m/>
    <s v="Q1 2025"/>
    <x v="1"/>
    <x v="3"/>
  </r>
  <r>
    <x v="40"/>
    <x v="14"/>
    <x v="29"/>
    <x v="29"/>
    <n v="0"/>
    <d v="2025-05-04T00:00:00"/>
    <s v="Office Cab Innova-25-26-03"/>
    <n v="4800"/>
    <m/>
    <m/>
    <s v="Q1 2025"/>
    <x v="1"/>
    <x v="3"/>
  </r>
  <r>
    <x v="40"/>
    <x v="12"/>
    <x v="29"/>
    <x v="19"/>
    <n v="318"/>
    <d v="2025-05-12T00:00:00"/>
    <s v="R-7-25-26"/>
    <n v="179064"/>
    <m/>
    <m/>
    <s v="Q1 2025"/>
    <x v="1"/>
    <x v="3"/>
  </r>
  <r>
    <x v="40"/>
    <x v="12"/>
    <x v="29"/>
    <x v="19"/>
    <n v="319"/>
    <d v="2025-05-13T00:00:00"/>
    <s v="O-4-25-26"/>
    <n v="167687"/>
    <m/>
    <m/>
    <s v="Q1 2025"/>
    <x v="1"/>
    <x v="3"/>
  </r>
  <r>
    <x v="40"/>
    <x v="10"/>
    <x v="29"/>
    <x v="19"/>
    <n v="315"/>
    <d v="2025-05-13T00:00:00"/>
    <s v="PVP-Rental-26"/>
    <n v="179064"/>
    <m/>
    <m/>
    <s v="Q1 2025"/>
    <x v="1"/>
    <x v="3"/>
  </r>
  <r>
    <x v="40"/>
    <x v="12"/>
    <x v="29"/>
    <x v="9"/>
    <n v="319"/>
    <d v="2025-05-31T00:00:00"/>
    <s v="Vodafone - 02"/>
    <n v="7556"/>
    <m/>
    <m/>
    <s v="Q1 2025"/>
    <x v="1"/>
    <x v="3"/>
  </r>
  <r>
    <x v="40"/>
    <x v="12"/>
    <x v="29"/>
    <x v="29"/>
    <n v="319"/>
    <d v="2025-05-19T00:00:00"/>
    <s v="000002886433375'"/>
    <n v="44300"/>
    <m/>
    <m/>
    <s v="Q1 2025"/>
    <x v="1"/>
    <x v="3"/>
  </r>
  <r>
    <x v="40"/>
    <x v="12"/>
    <x v="29"/>
    <x v="29"/>
    <n v="319"/>
    <d v="2025-05-19T00:00:00"/>
    <s v="000002887515608'"/>
    <n v="880"/>
    <m/>
    <m/>
    <s v="Q1 2025"/>
    <x v="1"/>
    <x v="3"/>
  </r>
  <r>
    <x v="40"/>
    <x v="12"/>
    <x v="29"/>
    <x v="29"/>
    <n v="319"/>
    <d v="2025-05-21T00:00:00"/>
    <s v="000002889809353'"/>
    <n v="4080"/>
    <m/>
    <m/>
    <s v="Q1 2025"/>
    <x v="1"/>
    <x v="3"/>
  </r>
  <r>
    <x v="40"/>
    <x v="12"/>
    <x v="7"/>
    <x v="29"/>
    <n v="319"/>
    <d v="2025-05-24T00:00:00"/>
    <s v="HF2627I002366863"/>
    <n v="706.82"/>
    <m/>
    <m/>
    <s v="Q1 2025"/>
    <x v="1"/>
    <x v="3"/>
  </r>
  <r>
    <x v="40"/>
    <x v="14"/>
    <x v="29"/>
    <x v="12"/>
    <n v="0"/>
    <d v="2025-05-20T00:00:00"/>
    <s v="000002887712974'"/>
    <n v="9830"/>
    <m/>
    <m/>
    <s v="Q1 2025"/>
    <x v="1"/>
    <x v="3"/>
  </r>
  <r>
    <x v="40"/>
    <x v="5"/>
    <x v="29"/>
    <x v="29"/>
    <n v="0"/>
    <d v="2025-05-22T00:00:00"/>
    <s v="Office Cab Innova-25-26-04"/>
    <n v="4500"/>
    <m/>
    <m/>
    <s v="Q1 2025"/>
    <x v="1"/>
    <x v="3"/>
  </r>
  <r>
    <x v="40"/>
    <x v="10"/>
    <x v="29"/>
    <x v="9"/>
    <n v="312"/>
    <d v="2025-05-24T00:00:00"/>
    <s v="2025-2026-307"/>
    <n v="8473.84"/>
    <m/>
    <m/>
    <s v="Q1 2025"/>
    <x v="1"/>
    <x v="3"/>
  </r>
  <r>
    <x v="40"/>
    <x v="17"/>
    <x v="29"/>
    <x v="29"/>
    <n v="312"/>
    <d v="2025-05-21T00:00:00"/>
    <s v="DS-25-26-752"/>
    <n v="6600"/>
    <m/>
    <m/>
    <s v="Q1 2025"/>
    <x v="1"/>
    <x v="3"/>
  </r>
  <r>
    <x v="40"/>
    <x v="9"/>
    <x v="7"/>
    <x v="9"/>
    <n v="613"/>
    <d v="2025-05-27T00:00:00"/>
    <s v="MF2627I003055693"/>
    <n v="15668.04"/>
    <m/>
    <m/>
    <s v="Q1 2025"/>
    <x v="1"/>
    <x v="3"/>
  </r>
  <r>
    <x v="40"/>
    <x v="8"/>
    <x v="29"/>
    <x v="29"/>
    <n v="0"/>
    <d v="2025-05-01T00:00:00"/>
    <s v="002526-000068"/>
    <n v="8694"/>
    <m/>
    <m/>
    <s v="Q1 2025"/>
    <x v="1"/>
    <x v="3"/>
  </r>
  <r>
    <x v="40"/>
    <x v="10"/>
    <x v="29"/>
    <x v="29"/>
    <n v="312"/>
    <d v="2025-05-01T00:00:00"/>
    <s v="002526-000070"/>
    <n v="50000"/>
    <m/>
    <m/>
    <s v="Q1 2025"/>
    <x v="1"/>
    <x v="3"/>
  </r>
  <r>
    <x v="40"/>
    <x v="6"/>
    <x v="29"/>
    <x v="1"/>
    <n v="2"/>
    <d v="2025-05-12T00:00:00"/>
    <n v="1103"/>
    <n v="2000"/>
    <m/>
    <m/>
    <s v="Q1 2025"/>
    <x v="1"/>
    <x v="3"/>
  </r>
  <r>
    <x v="40"/>
    <x v="0"/>
    <x v="29"/>
    <x v="1"/>
    <n v="0"/>
    <d v="2025-05-12T00:00:00"/>
    <n v="1102"/>
    <n v="6000"/>
    <m/>
    <m/>
    <s v="Q1 2025"/>
    <x v="1"/>
    <x v="3"/>
  </r>
  <r>
    <x v="40"/>
    <x v="16"/>
    <x v="29"/>
    <x v="1"/>
    <n v="0"/>
    <d v="2025-05-12T00:00:00"/>
    <n v="1104"/>
    <n v="3600"/>
    <m/>
    <m/>
    <s v="Q1 2025"/>
    <x v="1"/>
    <x v="3"/>
  </r>
  <r>
    <x v="40"/>
    <x v="18"/>
    <x v="29"/>
    <x v="29"/>
    <n v="0"/>
    <d v="2025-05-20T00:00:00"/>
    <s v="Office Cab Innova-25-26-05"/>
    <n v="4800"/>
    <m/>
    <m/>
    <s v="Q1 2025"/>
    <x v="1"/>
    <x v="3"/>
  </r>
  <r>
    <x v="40"/>
    <x v="0"/>
    <x v="29"/>
    <x v="29"/>
    <n v="0"/>
    <d v="2025-05-29T00:00:00"/>
    <n v="2725104053"/>
    <n v="177035"/>
    <m/>
    <m/>
    <s v="Q1 2025"/>
    <x v="1"/>
    <x v="3"/>
  </r>
  <r>
    <x v="40"/>
    <x v="0"/>
    <x v="29"/>
    <x v="4"/>
    <n v="0"/>
    <d v="2025-06-01T00:00:00"/>
    <s v="AFC-14"/>
    <n v="3015"/>
    <m/>
    <m/>
    <s v="Q1 2025"/>
    <x v="1"/>
    <x v="3"/>
  </r>
  <r>
    <x v="40"/>
    <x v="1"/>
    <x v="29"/>
    <x v="4"/>
    <n v="102"/>
    <d v="2025-06-01T00:00:00"/>
    <s v="IS-14"/>
    <n v="16050"/>
    <m/>
    <m/>
    <s v="Q1 2025"/>
    <x v="1"/>
    <x v="3"/>
  </r>
  <r>
    <x v="40"/>
    <x v="5"/>
    <x v="29"/>
    <x v="4"/>
    <n v="0"/>
    <d v="2025-06-01T00:00:00"/>
    <s v="KF-12"/>
    <n v="4475"/>
    <m/>
    <m/>
    <s v="Q1 2025"/>
    <x v="1"/>
    <x v="3"/>
  </r>
  <r>
    <x v="40"/>
    <x v="6"/>
    <x v="29"/>
    <x v="4"/>
    <s v="A02"/>
    <d v="2025-06-01T00:00:00"/>
    <s v="KOS-14"/>
    <n v="19395"/>
    <m/>
    <m/>
    <s v="Q1 2025"/>
    <x v="1"/>
    <x v="3"/>
  </r>
  <r>
    <x v="40"/>
    <x v="7"/>
    <x v="29"/>
    <x v="4"/>
    <n v="0"/>
    <d v="2025-06-01T00:00:00"/>
    <s v="KR-14"/>
    <n v="47265"/>
    <m/>
    <m/>
    <s v="Q1 2025"/>
    <x v="1"/>
    <x v="3"/>
  </r>
  <r>
    <x v="40"/>
    <x v="8"/>
    <x v="29"/>
    <x v="4"/>
    <n v="0"/>
    <d v="2025-06-01T00:00:00"/>
    <s v="KRLLP-14"/>
    <n v="10310"/>
    <m/>
    <m/>
    <s v="Q1 2025"/>
    <x v="1"/>
    <x v="3"/>
  </r>
  <r>
    <x v="40"/>
    <x v="9"/>
    <x v="29"/>
    <x v="4"/>
    <n v="613"/>
    <d v="2025-06-01T00:00:00"/>
    <s v="OD-14"/>
    <n v="31640"/>
    <m/>
    <m/>
    <s v="Q1 2025"/>
    <x v="1"/>
    <x v="3"/>
  </r>
  <r>
    <x v="40"/>
    <x v="10"/>
    <x v="29"/>
    <x v="4"/>
    <n v="312"/>
    <d v="2025-06-01T00:00:00"/>
    <s v="ODMS-14"/>
    <n v="404815"/>
    <m/>
    <m/>
    <s v="Q1 2025"/>
    <x v="1"/>
    <x v="3"/>
  </r>
  <r>
    <x v="40"/>
    <x v="16"/>
    <x v="29"/>
    <x v="4"/>
    <n v="0"/>
    <d v="2025-06-01T00:00:00"/>
    <s v="QTS-14"/>
    <n v="12515"/>
    <m/>
    <m/>
    <s v="Q1 2025"/>
    <x v="1"/>
    <x v="3"/>
  </r>
  <r>
    <x v="40"/>
    <x v="12"/>
    <x v="29"/>
    <x v="4"/>
    <n v="319"/>
    <d v="2025-06-01T00:00:00"/>
    <s v="XDBS-14"/>
    <n v="34505"/>
    <m/>
    <m/>
    <s v="Q1 2025"/>
    <x v="1"/>
    <x v="3"/>
  </r>
  <r>
    <x v="40"/>
    <x v="17"/>
    <x v="29"/>
    <x v="4"/>
    <n v="1101"/>
    <d v="2025-06-01T00:00:00"/>
    <s v="XKT-15"/>
    <n v="36760"/>
    <m/>
    <m/>
    <s v="Q1 2025"/>
    <x v="1"/>
    <x v="3"/>
  </r>
  <r>
    <x v="40"/>
    <x v="2"/>
    <x v="29"/>
    <x v="4"/>
    <n v="0"/>
    <d v="2025-06-01T00:00:00"/>
    <s v="JDC-03"/>
    <n v="1440"/>
    <m/>
    <m/>
    <s v="Q1 2025"/>
    <x v="1"/>
    <x v="3"/>
  </r>
  <r>
    <x v="40"/>
    <x v="18"/>
    <x v="29"/>
    <x v="4"/>
    <n v="0"/>
    <d v="2025-06-01T00:00:00"/>
    <s v="KCA-06"/>
    <n v="6985"/>
    <m/>
    <m/>
    <s v="Q1 2025"/>
    <x v="1"/>
    <x v="3"/>
  </r>
  <r>
    <x v="40"/>
    <x v="3"/>
    <x v="29"/>
    <x v="4"/>
    <n v="0"/>
    <d v="2025-06-01T00:00:00"/>
    <s v="KCC-06"/>
    <n v="590"/>
    <m/>
    <m/>
    <s v="Q1 2025"/>
    <x v="1"/>
    <x v="3"/>
  </r>
  <r>
    <x v="40"/>
    <x v="27"/>
    <x v="29"/>
    <x v="4"/>
    <n v="0"/>
    <d v="2025-06-01T00:00:00"/>
    <s v="KCS-01"/>
    <n v="1525"/>
    <m/>
    <m/>
    <s v="Q1 2025"/>
    <x v="1"/>
    <x v="3"/>
  </r>
  <r>
    <x v="40"/>
    <x v="4"/>
    <x v="29"/>
    <x v="4"/>
    <n v="0"/>
    <d v="2025-06-01T00:00:00"/>
    <s v="KDM-10"/>
    <n v="17890"/>
    <m/>
    <m/>
    <s v="Q1 2025"/>
    <x v="1"/>
    <x v="3"/>
  </r>
  <r>
    <x v="40"/>
    <x v="14"/>
    <x v="29"/>
    <x v="4"/>
    <n v="0"/>
    <d v="2025-06-01T00:00:00"/>
    <s v="KOB-10"/>
    <n v="10615"/>
    <m/>
    <m/>
    <s v="Q1 2025"/>
    <x v="1"/>
    <x v="3"/>
  </r>
  <r>
    <x v="40"/>
    <x v="13"/>
    <x v="29"/>
    <x v="4"/>
    <n v="0"/>
    <d v="2025-06-01T00:00:00"/>
    <s v="NLH-08"/>
    <n v="785"/>
    <m/>
    <m/>
    <s v="Q1 2025"/>
    <x v="1"/>
    <x v="3"/>
  </r>
  <r>
    <x v="40"/>
    <x v="10"/>
    <x v="7"/>
    <x v="9"/>
    <n v="312"/>
    <d v="2025-06-03T00:00:00"/>
    <s v="MF2627I003111232"/>
    <n v="68478.679999999993"/>
    <m/>
    <m/>
    <s v="Q1 2025"/>
    <x v="1"/>
    <x v="3"/>
  </r>
  <r>
    <x v="40"/>
    <x v="9"/>
    <x v="29"/>
    <x v="10"/>
    <n v="613"/>
    <d v="2025-06-01T00:00:00"/>
    <s v="OOPL-25-26-165"/>
    <n v="42654.16"/>
    <m/>
    <m/>
    <s v="Q1 2025"/>
    <x v="1"/>
    <x v="3"/>
  </r>
  <r>
    <x v="40"/>
    <x v="12"/>
    <x v="29"/>
    <x v="10"/>
    <n v="319"/>
    <d v="2025-06-01T00:00:00"/>
    <s v="OOPL-25-26-167"/>
    <n v="41130.800000000003"/>
    <m/>
    <m/>
    <s v="Q1 2025"/>
    <x v="1"/>
    <x v="3"/>
  </r>
  <r>
    <x v="40"/>
    <x v="10"/>
    <x v="29"/>
    <x v="10"/>
    <n v="312"/>
    <d v="2025-06-01T00:00:00"/>
    <s v="OOPL-25-26-166"/>
    <n v="200322.23"/>
    <m/>
    <m/>
    <s v="Q1 2025"/>
    <x v="1"/>
    <x v="3"/>
  </r>
  <r>
    <x v="40"/>
    <x v="6"/>
    <x v="29"/>
    <x v="10"/>
    <s v="A02"/>
    <d v="2025-06-01T00:00:00"/>
    <s v="OOPL-25-26-168"/>
    <n v="166046.56"/>
    <m/>
    <m/>
    <s v="Q1 2025"/>
    <x v="1"/>
    <x v="3"/>
  </r>
  <r>
    <x v="40"/>
    <x v="10"/>
    <x v="29"/>
    <x v="7"/>
    <n v="312"/>
    <d v="2025-05-31T00:00:00"/>
    <n v="1995"/>
    <n v="36960"/>
    <m/>
    <m/>
    <s v="Q1 2025"/>
    <x v="1"/>
    <x v="3"/>
  </r>
  <r>
    <x v="40"/>
    <x v="12"/>
    <x v="29"/>
    <x v="7"/>
    <n v="319"/>
    <d v="2025-05-31T00:00:00"/>
    <n v="1999"/>
    <n v="2590"/>
    <m/>
    <m/>
    <s v="Q1 2025"/>
    <x v="1"/>
    <x v="3"/>
  </r>
  <r>
    <x v="40"/>
    <x v="6"/>
    <x v="29"/>
    <x v="7"/>
    <s v="A02"/>
    <d v="2025-05-31T00:00:00"/>
    <n v="1996"/>
    <n v="19950"/>
    <m/>
    <m/>
    <s v="Q1 2025"/>
    <x v="1"/>
    <x v="3"/>
  </r>
  <r>
    <x v="40"/>
    <x v="9"/>
    <x v="29"/>
    <x v="7"/>
    <n v="613"/>
    <d v="2025-05-31T00:00:00"/>
    <n v="1994"/>
    <n v="3885"/>
    <m/>
    <m/>
    <s v="Q1 2025"/>
    <x v="1"/>
    <x v="3"/>
  </r>
  <r>
    <x v="40"/>
    <x v="1"/>
    <x v="29"/>
    <x v="7"/>
    <n v="102"/>
    <d v="2025-05-31T00:00:00"/>
    <n v="1992"/>
    <n v="1190"/>
    <m/>
    <m/>
    <s v="Q1 2025"/>
    <x v="1"/>
    <x v="3"/>
  </r>
  <r>
    <x v="40"/>
    <x v="0"/>
    <x v="29"/>
    <x v="7"/>
    <n v="0"/>
    <d v="2025-05-31T00:00:00"/>
    <n v="1993"/>
    <n v="4100"/>
    <m/>
    <m/>
    <s v="Q1 2025"/>
    <x v="1"/>
    <x v="3"/>
  </r>
  <r>
    <x v="40"/>
    <x v="2"/>
    <x v="29"/>
    <x v="7"/>
    <n v="0"/>
    <d v="2025-05-31T00:00:00"/>
    <n v="1991"/>
    <n v="8995"/>
    <m/>
    <m/>
    <s v="Q1 2025"/>
    <x v="1"/>
    <x v="3"/>
  </r>
  <r>
    <x v="40"/>
    <x v="14"/>
    <x v="29"/>
    <x v="7"/>
    <n v="0"/>
    <d v="2025-05-31T00:00:00"/>
    <n v="1997"/>
    <n v="630"/>
    <m/>
    <m/>
    <s v="Q1 2025"/>
    <x v="1"/>
    <x v="3"/>
  </r>
  <r>
    <x v="40"/>
    <x v="17"/>
    <x v="29"/>
    <x v="7"/>
    <n v="1101"/>
    <d v="2025-05-31T00:00:00"/>
    <n v="1998"/>
    <n v="4725"/>
    <m/>
    <m/>
    <s v="Q1 2025"/>
    <x v="1"/>
    <x v="3"/>
  </r>
  <r>
    <x v="40"/>
    <x v="3"/>
    <x v="29"/>
    <x v="11"/>
    <n v="0"/>
    <d v="2025-05-31T00:00:00"/>
    <s v="3105 2025-KINGS-HK"/>
    <n v="30810.26"/>
    <m/>
    <m/>
    <s v="Q1 2025"/>
    <x v="1"/>
    <x v="3"/>
  </r>
  <r>
    <x v="40"/>
    <x v="18"/>
    <x v="29"/>
    <x v="29"/>
    <n v="0"/>
    <d v="2025-05-26T00:00:00"/>
    <s v="Office Cab Innova-25-26-06"/>
    <n v="4800"/>
    <m/>
    <m/>
    <s v="Q1 2025"/>
    <x v="1"/>
    <x v="3"/>
  </r>
  <r>
    <x v="40"/>
    <x v="0"/>
    <x v="29"/>
    <x v="29"/>
    <n v="0"/>
    <d v="2025-05-29T00:00:00"/>
    <s v="Office Cab Innova-25-26-07"/>
    <n v="4300"/>
    <m/>
    <m/>
    <s v="Q1 2025"/>
    <x v="1"/>
    <x v="3"/>
  </r>
  <r>
    <x v="40"/>
    <x v="4"/>
    <x v="29"/>
    <x v="29"/>
    <n v="0"/>
    <d v="2025-05-31T00:00:00"/>
    <s v="Office Cab Innova-25-26-08"/>
    <n v="4300"/>
    <m/>
    <m/>
    <s v="Q1 2025"/>
    <x v="1"/>
    <x v="3"/>
  </r>
  <r>
    <x v="40"/>
    <x v="18"/>
    <x v="29"/>
    <x v="1"/>
    <n v="0"/>
    <d v="2025-05-28T00:00:00"/>
    <n v="1115"/>
    <n v="4800"/>
    <m/>
    <m/>
    <s v="Q1 2025"/>
    <x v="1"/>
    <x v="3"/>
  </r>
  <r>
    <x v="40"/>
    <x v="12"/>
    <x v="8"/>
    <x v="10"/>
    <n v="319"/>
    <d v="2025-06-01T00:00:00"/>
    <s v="GSF-25-26-30"/>
    <n v="42438"/>
    <m/>
    <m/>
    <s v="Q1 2025"/>
    <x v="1"/>
    <x v="3"/>
  </r>
  <r>
    <x v="40"/>
    <x v="12"/>
    <x v="8"/>
    <x v="10"/>
    <n v="719"/>
    <d v="2025-06-01T00:00:00"/>
    <s v="GSF-25-26-36"/>
    <n v="96389"/>
    <m/>
    <m/>
    <s v="Q1 2025"/>
    <x v="1"/>
    <x v="3"/>
  </r>
  <r>
    <x v="40"/>
    <x v="14"/>
    <x v="8"/>
    <x v="10"/>
    <n v="0"/>
    <d v="2025-06-01T00:00:00"/>
    <s v="GSF-25-26-37"/>
    <n v="49382"/>
    <m/>
    <m/>
    <s v="Q1 2025"/>
    <x v="1"/>
    <x v="3"/>
  </r>
  <r>
    <x v="40"/>
    <x v="1"/>
    <x v="8"/>
    <x v="10"/>
    <n v="102"/>
    <d v="2025-06-01T00:00:00"/>
    <s v="GSF-25-26-32"/>
    <n v="40895"/>
    <m/>
    <m/>
    <s v="Q1 2025"/>
    <x v="1"/>
    <x v="3"/>
  </r>
  <r>
    <x v="40"/>
    <x v="2"/>
    <x v="8"/>
    <x v="10"/>
    <n v="0"/>
    <d v="2025-06-01T00:00:00"/>
    <s v="GSF-25-26-35"/>
    <n v="42126"/>
    <m/>
    <m/>
    <s v="Q1 2025"/>
    <x v="1"/>
    <x v="3"/>
  </r>
  <r>
    <x v="40"/>
    <x v="8"/>
    <x v="8"/>
    <x v="10"/>
    <n v="0"/>
    <d v="2025-06-01T00:00:00"/>
    <s v="GSF-25-26-34"/>
    <n v="49382"/>
    <m/>
    <m/>
    <s v="Q1 2025"/>
    <x v="1"/>
    <x v="3"/>
  </r>
  <r>
    <x v="40"/>
    <x v="10"/>
    <x v="8"/>
    <x v="10"/>
    <n v="312"/>
    <d v="2025-06-01T00:00:00"/>
    <s v="GSF-25-26-29"/>
    <n v="114196"/>
    <m/>
    <m/>
    <s v="Q1 2025"/>
    <x v="1"/>
    <x v="3"/>
  </r>
  <r>
    <x v="40"/>
    <x v="6"/>
    <x v="8"/>
    <x v="10"/>
    <s v="A02"/>
    <d v="2025-06-01T00:00:00"/>
    <s v="GSF-25-26-33"/>
    <n v="62499"/>
    <m/>
    <m/>
    <s v="Q1 2025"/>
    <x v="1"/>
    <x v="3"/>
  </r>
  <r>
    <x v="40"/>
    <x v="9"/>
    <x v="8"/>
    <x v="10"/>
    <n v="613"/>
    <d v="2025-06-01T00:00:00"/>
    <s v="GSF-25-26-31"/>
    <n v="40123"/>
    <m/>
    <m/>
    <s v="Q1 2025"/>
    <x v="1"/>
    <x v="3"/>
  </r>
  <r>
    <x v="40"/>
    <x v="10"/>
    <x v="29"/>
    <x v="0"/>
    <n v="312"/>
    <d v="2025-05-31T00:00:00"/>
    <s v="KRL-25-26-30"/>
    <n v="403479"/>
    <m/>
    <m/>
    <s v="Q1 2025"/>
    <x v="1"/>
    <x v="3"/>
  </r>
  <r>
    <x v="40"/>
    <x v="10"/>
    <x v="29"/>
    <x v="0"/>
    <n v="312"/>
    <d v="2025-05-31T00:00:00"/>
    <s v="KRL-25-26-42"/>
    <n v="42939"/>
    <m/>
    <m/>
    <s v="Q1 2025"/>
    <x v="1"/>
    <x v="3"/>
  </r>
  <r>
    <x v="40"/>
    <x v="12"/>
    <x v="29"/>
    <x v="0"/>
    <n v="319"/>
    <d v="2025-05-31T00:00:00"/>
    <s v="KRL-25-26-31"/>
    <n v="38672"/>
    <m/>
    <m/>
    <s v="Q1 2025"/>
    <x v="1"/>
    <x v="3"/>
  </r>
  <r>
    <x v="40"/>
    <x v="12"/>
    <x v="29"/>
    <x v="0"/>
    <n v="319"/>
    <d v="2025-05-31T00:00:00"/>
    <s v="KRL-25-26-44"/>
    <n v="15720"/>
    <m/>
    <m/>
    <s v="Q1 2025"/>
    <x v="1"/>
    <x v="3"/>
  </r>
  <r>
    <x v="40"/>
    <x v="9"/>
    <x v="29"/>
    <x v="0"/>
    <n v="613"/>
    <d v="2025-05-31T00:00:00"/>
    <s v="KRL-25-26-41"/>
    <n v="739"/>
    <m/>
    <m/>
    <s v="Q1 2025"/>
    <x v="1"/>
    <x v="3"/>
  </r>
  <r>
    <x v="40"/>
    <x v="6"/>
    <x v="29"/>
    <x v="0"/>
    <s v="A02"/>
    <d v="2025-05-31T00:00:00"/>
    <s v="KRL-25-26-28"/>
    <n v="3143"/>
    <m/>
    <m/>
    <s v="Q1 2025"/>
    <x v="1"/>
    <x v="3"/>
  </r>
  <r>
    <x v="40"/>
    <x v="6"/>
    <x v="29"/>
    <x v="0"/>
    <s v="A02"/>
    <d v="2025-05-31T00:00:00"/>
    <s v="KRL-25-26-37"/>
    <n v="1688"/>
    <m/>
    <m/>
    <s v="Q1 2025"/>
    <x v="1"/>
    <x v="3"/>
  </r>
  <r>
    <x v="40"/>
    <x v="0"/>
    <x v="29"/>
    <x v="0"/>
    <n v="0"/>
    <d v="2025-05-31T00:00:00"/>
    <s v="KRL-25-26-33"/>
    <n v="211"/>
    <m/>
    <m/>
    <s v="Q1 2025"/>
    <x v="1"/>
    <x v="3"/>
  </r>
  <r>
    <x v="40"/>
    <x v="0"/>
    <x v="29"/>
    <x v="0"/>
    <n v="0"/>
    <d v="2025-05-31T00:00:00"/>
    <s v="KRL-25-26-25"/>
    <n v="5622"/>
    <m/>
    <m/>
    <s v="Q1 2025"/>
    <x v="1"/>
    <x v="3"/>
  </r>
  <r>
    <x v="40"/>
    <x v="16"/>
    <x v="29"/>
    <x v="0"/>
    <n v="0"/>
    <d v="2025-05-31T00:00:00"/>
    <s v="KRL-25-26-43"/>
    <n v="2321"/>
    <m/>
    <m/>
    <s v="Q1 2025"/>
    <x v="1"/>
    <x v="3"/>
  </r>
  <r>
    <x v="40"/>
    <x v="1"/>
    <x v="29"/>
    <x v="0"/>
    <n v="102"/>
    <d v="2025-05-31T00:00:00"/>
    <s v="KRL-25-26-26"/>
    <n v="11813"/>
    <m/>
    <m/>
    <s v="Q1 2025"/>
    <x v="1"/>
    <x v="3"/>
  </r>
  <r>
    <x v="40"/>
    <x v="18"/>
    <x v="29"/>
    <x v="0"/>
    <n v="0"/>
    <d v="2025-05-31T00:00:00"/>
    <s v="KRL-25-26-39"/>
    <n v="106"/>
    <m/>
    <m/>
    <s v="Q1 2025"/>
    <x v="1"/>
    <x v="3"/>
  </r>
  <r>
    <x v="40"/>
    <x v="7"/>
    <x v="29"/>
    <x v="0"/>
    <n v="0"/>
    <d v="2025-05-31T00:00:00"/>
    <s v="KRL-25-26-38"/>
    <n v="1794"/>
    <m/>
    <m/>
    <s v="Q1 2025"/>
    <x v="1"/>
    <x v="3"/>
  </r>
  <r>
    <x v="40"/>
    <x v="9"/>
    <x v="29"/>
    <x v="0"/>
    <n v="719"/>
    <d v="2025-05-31T00:00:00"/>
    <s v="KRL-25-26-29"/>
    <n v="24575"/>
    <m/>
    <m/>
    <s v="Q1 2025"/>
    <x v="1"/>
    <x v="3"/>
  </r>
  <r>
    <x v="40"/>
    <x v="14"/>
    <x v="29"/>
    <x v="0"/>
    <n v="0"/>
    <d v="2025-05-31T00:00:00"/>
    <s v="KRL-25-26-35"/>
    <n v="3376"/>
    <m/>
    <m/>
    <s v="Q1 2025"/>
    <x v="1"/>
    <x v="3"/>
  </r>
  <r>
    <x v="40"/>
    <x v="5"/>
    <x v="29"/>
    <x v="0"/>
    <n v="0"/>
    <d v="2025-05-31T00:00:00"/>
    <s v="KRL-25-26-40"/>
    <n v="106"/>
    <m/>
    <m/>
    <s v="Q1 2025"/>
    <x v="1"/>
    <x v="3"/>
  </r>
  <r>
    <x v="40"/>
    <x v="3"/>
    <x v="29"/>
    <x v="0"/>
    <n v="0"/>
    <d v="2025-05-31T00:00:00"/>
    <s v="KRL-25-26-32"/>
    <n v="977"/>
    <m/>
    <m/>
    <s v="Q1 2025"/>
    <x v="1"/>
    <x v="3"/>
  </r>
  <r>
    <x v="40"/>
    <x v="4"/>
    <x v="29"/>
    <x v="0"/>
    <n v="0"/>
    <d v="2025-05-31T00:00:00"/>
    <s v="KRL-25-26-27"/>
    <n v="97"/>
    <m/>
    <m/>
    <s v="Q1 2025"/>
    <x v="1"/>
    <x v="3"/>
  </r>
  <r>
    <x v="40"/>
    <x v="2"/>
    <x v="29"/>
    <x v="0"/>
    <n v="0"/>
    <d v="2025-05-31T00:00:00"/>
    <s v="KRL-25-26-34"/>
    <n v="106"/>
    <m/>
    <m/>
    <s v="Q1 2025"/>
    <x v="1"/>
    <x v="3"/>
  </r>
  <r>
    <x v="40"/>
    <x v="27"/>
    <x v="29"/>
    <x v="0"/>
    <n v="0"/>
    <d v="2025-05-31T00:00:00"/>
    <s v="KRL-25-26-36"/>
    <n v="106"/>
    <m/>
    <m/>
    <s v="Q1 2025"/>
    <x v="1"/>
    <x v="3"/>
  </r>
  <r>
    <x v="40"/>
    <x v="6"/>
    <x v="29"/>
    <x v="11"/>
    <s v="A02"/>
    <d v="2025-06-01T00:00:00"/>
    <s v="IS-25-26-034"/>
    <n v="214296.3"/>
    <m/>
    <m/>
    <s v="Q1 2025"/>
    <x v="1"/>
    <x v="3"/>
  </r>
  <r>
    <x v="40"/>
    <x v="6"/>
    <x v="29"/>
    <x v="29"/>
    <s v="A02"/>
    <d v="2025-06-01T00:00:00"/>
    <s v="KST-Rental-25-26-02"/>
    <n v="10000"/>
    <m/>
    <m/>
    <s v="Q1 2025"/>
    <x v="1"/>
    <x v="3"/>
  </r>
  <r>
    <x v="40"/>
    <x v="12"/>
    <x v="29"/>
    <x v="11"/>
    <n v="319"/>
    <d v="2025-06-02T00:00:00"/>
    <s v="IS-25-26-036"/>
    <n v="39871.050000000003"/>
    <m/>
    <m/>
    <s v="Q1 2025"/>
    <x v="1"/>
    <x v="3"/>
  </r>
  <r>
    <x v="40"/>
    <x v="9"/>
    <x v="29"/>
    <x v="11"/>
    <n v="613"/>
    <d v="2025-06-01T00:00:00"/>
    <s v="IS-25-26-035"/>
    <n v="63526.400000000001"/>
    <m/>
    <m/>
    <s v="Q1 2025"/>
    <x v="1"/>
    <x v="3"/>
  </r>
  <r>
    <x v="40"/>
    <x v="9"/>
    <x v="4"/>
    <x v="20"/>
    <n v="613"/>
    <d v="2025-05-28T00:00:00"/>
    <s v="STT-25-26-381"/>
    <n v="2700"/>
    <m/>
    <m/>
    <s v="Q1 2025"/>
    <x v="1"/>
    <x v="3"/>
  </r>
  <r>
    <x v="40"/>
    <x v="0"/>
    <x v="4"/>
    <x v="20"/>
    <n v="0"/>
    <d v="2025-05-28T00:00:00"/>
    <s v="STT-25-26-380"/>
    <n v="2700"/>
    <m/>
    <m/>
    <s v="Q1 2025"/>
    <x v="1"/>
    <x v="3"/>
  </r>
  <r>
    <x v="40"/>
    <x v="0"/>
    <x v="4"/>
    <x v="5"/>
    <n v="0"/>
    <d v="2025-05-28T00:00:00"/>
    <s v="STT-25-26-379"/>
    <n v="4652.4799999999996"/>
    <m/>
    <m/>
    <s v="Q1 2025"/>
    <x v="1"/>
    <x v="3"/>
  </r>
  <r>
    <x v="40"/>
    <x v="9"/>
    <x v="4"/>
    <x v="5"/>
    <n v="613"/>
    <d v="2025-05-28T00:00:00"/>
    <s v="STT-25-26-382"/>
    <n v="7432.48"/>
    <m/>
    <m/>
    <s v="Q1 2025"/>
    <x v="1"/>
    <x v="3"/>
  </r>
  <r>
    <x v="40"/>
    <x v="17"/>
    <x v="29"/>
    <x v="29"/>
    <n v="1101"/>
    <d v="2025-06-02T00:00:00"/>
    <s v="2025-26-104"/>
    <n v="16740"/>
    <m/>
    <m/>
    <s v="Q1 2025"/>
    <x v="1"/>
    <x v="3"/>
  </r>
  <r>
    <x v="40"/>
    <x v="10"/>
    <x v="29"/>
    <x v="27"/>
    <n v="312"/>
    <d v="2025-05-28T00:00:00"/>
    <n v="1442950"/>
    <n v="94"/>
    <m/>
    <m/>
    <s v="Q1 2025"/>
    <x v="1"/>
    <x v="3"/>
  </r>
  <r>
    <x v="40"/>
    <x v="10"/>
    <x v="9"/>
    <x v="11"/>
    <n v="312"/>
    <d v="2025-06-01T00:00:00"/>
    <s v="MFMS-0111-25-26"/>
    <n v="105303.78"/>
    <m/>
    <m/>
    <s v="Q1 2025"/>
    <x v="1"/>
    <x v="3"/>
  </r>
  <r>
    <x v="40"/>
    <x v="12"/>
    <x v="9"/>
    <x v="11"/>
    <n v="319"/>
    <d v="2025-06-01T00:00:00"/>
    <s v="MFMS-0113-25-26"/>
    <n v="57930.92"/>
    <m/>
    <m/>
    <s v="Q1 2025"/>
    <x v="1"/>
    <x v="3"/>
  </r>
  <r>
    <x v="40"/>
    <x v="1"/>
    <x v="9"/>
    <x v="11"/>
    <n v="102"/>
    <d v="2025-06-01T00:00:00"/>
    <s v="MFMS-0112-25-26"/>
    <n v="62127.63"/>
    <m/>
    <m/>
    <s v="Q1 2025"/>
    <x v="1"/>
    <x v="3"/>
  </r>
  <r>
    <x v="40"/>
    <x v="12"/>
    <x v="7"/>
    <x v="9"/>
    <n v="319"/>
    <d v="2025-06-09T00:00:00"/>
    <s v="MF2627I003616405"/>
    <n v="5905.26"/>
    <m/>
    <m/>
    <s v="Q1 2025"/>
    <x v="1"/>
    <x v="3"/>
  </r>
  <r>
    <x v="40"/>
    <x v="1"/>
    <x v="7"/>
    <x v="9"/>
    <n v="102"/>
    <d v="2025-06-09T00:00:00"/>
    <s v="MF2627I003613372"/>
    <n v="823.64"/>
    <m/>
    <m/>
    <s v="Q1 2025"/>
    <x v="1"/>
    <x v="3"/>
  </r>
  <r>
    <x v="40"/>
    <x v="18"/>
    <x v="7"/>
    <x v="9"/>
    <n v="0"/>
    <d v="2025-06-06T00:00:00"/>
    <s v="MF2627I003419095"/>
    <n v="2469.7399999999998"/>
    <m/>
    <m/>
    <s v="Q1 2025"/>
    <x v="1"/>
    <x v="3"/>
  </r>
  <r>
    <x v="40"/>
    <x v="6"/>
    <x v="29"/>
    <x v="12"/>
    <s v="A02"/>
    <d v="2025-05-10T00:00:00"/>
    <s v="202505651947000'"/>
    <n v="214920"/>
    <m/>
    <m/>
    <s v="Q1 2025"/>
    <x v="1"/>
    <x v="3"/>
  </r>
  <r>
    <x v="40"/>
    <x v="1"/>
    <x v="29"/>
    <x v="4"/>
    <n v="102"/>
    <d v="2025-06-01T00:00:00"/>
    <s v="D-25-26GST-056"/>
    <n v="930"/>
    <m/>
    <m/>
    <s v="Q1 2025"/>
    <x v="1"/>
    <x v="3"/>
  </r>
  <r>
    <x v="40"/>
    <x v="10"/>
    <x v="29"/>
    <x v="4"/>
    <n v="312"/>
    <d v="2025-06-01T00:00:00"/>
    <s v="D-25-26GST-062"/>
    <n v="363285"/>
    <m/>
    <m/>
    <s v="Q1 2025"/>
    <x v="1"/>
    <x v="3"/>
  </r>
  <r>
    <x v="40"/>
    <x v="8"/>
    <x v="29"/>
    <x v="4"/>
    <n v="0"/>
    <d v="2025-06-01T00:00:00"/>
    <s v="D-25-26GST-059"/>
    <n v="4625"/>
    <m/>
    <m/>
    <s v="Q1 2025"/>
    <x v="1"/>
    <x v="3"/>
  </r>
  <r>
    <x v="40"/>
    <x v="7"/>
    <x v="29"/>
    <x v="4"/>
    <n v="0"/>
    <d v="2025-06-01T00:00:00"/>
    <s v="D-25-26GST-058"/>
    <n v="3235"/>
    <m/>
    <m/>
    <s v="Q1 2025"/>
    <x v="1"/>
    <x v="3"/>
  </r>
  <r>
    <x v="40"/>
    <x v="0"/>
    <x v="29"/>
    <x v="4"/>
    <n v="0"/>
    <d v="2025-06-01T00:00:00"/>
    <s v="D-25-26GST-055"/>
    <n v="2090"/>
    <m/>
    <m/>
    <s v="Q1 2025"/>
    <x v="1"/>
    <x v="3"/>
  </r>
  <r>
    <x v="40"/>
    <x v="9"/>
    <x v="29"/>
    <x v="4"/>
    <n v="613"/>
    <d v="2025-06-01T00:00:00"/>
    <s v="D-25-26GST-061"/>
    <n v="11500"/>
    <m/>
    <m/>
    <s v="Q1 2025"/>
    <x v="1"/>
    <x v="3"/>
  </r>
  <r>
    <x v="40"/>
    <x v="5"/>
    <x v="29"/>
    <x v="4"/>
    <n v="0"/>
    <d v="2025-06-01T00:00:00"/>
    <s v="D-25-26GST-060"/>
    <n v="720"/>
    <m/>
    <m/>
    <s v="Q1 2025"/>
    <x v="1"/>
    <x v="3"/>
  </r>
  <r>
    <x v="40"/>
    <x v="16"/>
    <x v="29"/>
    <x v="4"/>
    <n v="0"/>
    <d v="2025-06-01T00:00:00"/>
    <s v="D-25-26GST-063"/>
    <n v="3025"/>
    <m/>
    <m/>
    <s v="Q1 2025"/>
    <x v="1"/>
    <x v="3"/>
  </r>
  <r>
    <x v="40"/>
    <x v="6"/>
    <x v="29"/>
    <x v="4"/>
    <s v="A02"/>
    <d v="2025-06-01T00:00:00"/>
    <s v="D-25-26GST-057"/>
    <n v="8350"/>
    <m/>
    <m/>
    <s v="Q1 2025"/>
    <x v="1"/>
    <x v="3"/>
  </r>
  <r>
    <x v="40"/>
    <x v="6"/>
    <x v="29"/>
    <x v="2"/>
    <s v="A02"/>
    <d v="2025-04-30T00:00:00"/>
    <s v="OS-0060-25-26"/>
    <n v="14700"/>
    <m/>
    <m/>
    <s v="Q1 2025"/>
    <x v="1"/>
    <x v="3"/>
  </r>
  <r>
    <x v="40"/>
    <x v="6"/>
    <x v="29"/>
    <x v="1"/>
    <s v="A02"/>
    <d v="2025-04-30T00:00:00"/>
    <s v="OS-0061-25-26"/>
    <n v="1598"/>
    <m/>
    <m/>
    <s v="Q1 2025"/>
    <x v="1"/>
    <x v="3"/>
  </r>
  <r>
    <x v="40"/>
    <x v="12"/>
    <x v="29"/>
    <x v="4"/>
    <n v="319"/>
    <d v="2025-06-01T00:00:00"/>
    <s v="D-25-26GST-064"/>
    <n v="34410"/>
    <m/>
    <m/>
    <s v="Q1 2025"/>
    <x v="1"/>
    <x v="3"/>
  </r>
  <r>
    <x v="40"/>
    <x v="17"/>
    <x v="9"/>
    <x v="11"/>
    <n v="1101"/>
    <d v="2025-06-01T00:00:00"/>
    <s v="MFMS-0114-25-26"/>
    <n v="58142.400000000001"/>
    <m/>
    <m/>
    <s v="Q1 2025"/>
    <x v="1"/>
    <x v="3"/>
  </r>
  <r>
    <x v="40"/>
    <x v="17"/>
    <x v="29"/>
    <x v="4"/>
    <n v="1101"/>
    <d v="2025-06-01T00:00:00"/>
    <s v="D-25-26GST-065"/>
    <n v="70"/>
    <m/>
    <m/>
    <s v="Q1 2025"/>
    <x v="1"/>
    <x v="3"/>
  </r>
  <r>
    <x v="40"/>
    <x v="17"/>
    <x v="8"/>
    <x v="10"/>
    <n v="1101"/>
    <d v="2025-06-01T00:00:00"/>
    <s v="GSF-25-26-40"/>
    <n v="64043"/>
    <m/>
    <m/>
    <s v="Q1 2025"/>
    <x v="1"/>
    <x v="3"/>
  </r>
  <r>
    <x v="40"/>
    <x v="0"/>
    <x v="29"/>
    <x v="8"/>
    <n v="0"/>
    <d v="2025-06-12T00:00:00"/>
    <s v="000002913951547'"/>
    <n v="107040"/>
    <m/>
    <m/>
    <s v="Q1 2025"/>
    <x v="1"/>
    <x v="3"/>
  </r>
  <r>
    <x v="40"/>
    <x v="10"/>
    <x v="29"/>
    <x v="26"/>
    <n v="309"/>
    <d v="2025-05-30T00:00:00"/>
    <s v="000002904495420'"/>
    <n v="10100"/>
    <m/>
    <m/>
    <s v="Q1 2025"/>
    <x v="1"/>
    <x v="3"/>
  </r>
  <r>
    <x v="40"/>
    <x v="17"/>
    <x v="29"/>
    <x v="12"/>
    <n v="1101"/>
    <d v="2025-06-05T00:00:00"/>
    <s v="000002904666325'"/>
    <n v="201430"/>
    <m/>
    <m/>
    <s v="Q1 2025"/>
    <x v="1"/>
    <x v="3"/>
  </r>
  <r>
    <x v="40"/>
    <x v="17"/>
    <x v="29"/>
    <x v="12"/>
    <n v="1102"/>
    <d v="2025-06-05T00:00:00"/>
    <s v="000002904666323'"/>
    <n v="15990"/>
    <m/>
    <m/>
    <s v="Q1 2025"/>
    <x v="1"/>
    <x v="3"/>
  </r>
  <r>
    <x v="40"/>
    <x v="10"/>
    <x v="29"/>
    <x v="14"/>
    <n v="312"/>
    <d v="2025-05-21T00:00:00"/>
    <s v="JD532"/>
    <n v="1983.75"/>
    <m/>
    <m/>
    <s v="Q1 2025"/>
    <x v="1"/>
    <x v="3"/>
  </r>
  <r>
    <x v="40"/>
    <x v="12"/>
    <x v="29"/>
    <x v="9"/>
    <n v="319"/>
    <d v="2025-06-01T00:00:00"/>
    <s v="MHI1405515424664"/>
    <n v="864.64"/>
    <m/>
    <m/>
    <s v="Q1 2025"/>
    <x v="1"/>
    <x v="3"/>
  </r>
  <r>
    <x v="40"/>
    <x v="12"/>
    <x v="29"/>
    <x v="9"/>
    <n v="319"/>
    <d v="2025-06-01T00:00:00"/>
    <s v="MHI1405515424665"/>
    <n v="688.82"/>
    <m/>
    <m/>
    <s v="Q1 2025"/>
    <x v="1"/>
    <x v="3"/>
  </r>
  <r>
    <x v="40"/>
    <x v="12"/>
    <x v="29"/>
    <x v="9"/>
    <n v="319"/>
    <d v="2025-06-01T00:00:00"/>
    <s v="MHI1405515424656"/>
    <n v="659.32"/>
    <m/>
    <m/>
    <s v="Q1 2025"/>
    <x v="1"/>
    <x v="3"/>
  </r>
  <r>
    <x v="40"/>
    <x v="12"/>
    <x v="29"/>
    <x v="9"/>
    <n v="319"/>
    <d v="2025-06-01T00:00:00"/>
    <s v="MHI1405515424657"/>
    <n v="659.32"/>
    <m/>
    <m/>
    <s v="Q1 2025"/>
    <x v="1"/>
    <x v="3"/>
  </r>
  <r>
    <x v="40"/>
    <x v="12"/>
    <x v="29"/>
    <x v="9"/>
    <n v="319"/>
    <d v="2025-06-01T00:00:00"/>
    <s v="MHI1405515424663"/>
    <n v="629.82000000000005"/>
    <m/>
    <m/>
    <s v="Q1 2025"/>
    <x v="1"/>
    <x v="3"/>
  </r>
  <r>
    <x v="40"/>
    <x v="12"/>
    <x v="29"/>
    <x v="9"/>
    <n v="319"/>
    <d v="2025-06-01T00:00:00"/>
    <s v="MHI1405515424658"/>
    <n v="629.82000000000005"/>
    <m/>
    <m/>
    <s v="Q1 2025"/>
    <x v="1"/>
    <x v="3"/>
  </r>
  <r>
    <x v="40"/>
    <x v="12"/>
    <x v="29"/>
    <x v="9"/>
    <n v="319"/>
    <d v="2025-06-01T00:00:00"/>
    <s v="MHI1405515424659"/>
    <n v="629.82000000000005"/>
    <m/>
    <m/>
    <s v="Q1 2025"/>
    <x v="1"/>
    <x v="3"/>
  </r>
  <r>
    <x v="40"/>
    <x v="12"/>
    <x v="29"/>
    <x v="9"/>
    <n v="319"/>
    <d v="2025-06-01T00:00:00"/>
    <s v="MHI1405515424660"/>
    <n v="629.82000000000005"/>
    <m/>
    <m/>
    <s v="Q1 2025"/>
    <x v="1"/>
    <x v="3"/>
  </r>
  <r>
    <x v="40"/>
    <x v="12"/>
    <x v="29"/>
    <x v="9"/>
    <n v="319"/>
    <d v="2025-06-01T00:00:00"/>
    <s v="MHI1405515424662"/>
    <n v="629.82000000000005"/>
    <m/>
    <m/>
    <s v="Q1 2025"/>
    <x v="1"/>
    <x v="3"/>
  </r>
  <r>
    <x v="40"/>
    <x v="12"/>
    <x v="29"/>
    <x v="9"/>
    <n v="319"/>
    <d v="2025-06-01T00:00:00"/>
    <s v="MHI1405515424661"/>
    <n v="629.82000000000005"/>
    <m/>
    <m/>
    <s v="Q1 2025"/>
    <x v="1"/>
    <x v="3"/>
  </r>
  <r>
    <x v="40"/>
    <x v="0"/>
    <x v="2"/>
    <x v="3"/>
    <n v="0"/>
    <d v="2025-05-31T00:00:00"/>
    <s v="AFCLLP-25-26-02"/>
    <n v="2740"/>
    <m/>
    <m/>
    <s v="Q1 2025"/>
    <x v="1"/>
    <x v="3"/>
  </r>
  <r>
    <x v="40"/>
    <x v="6"/>
    <x v="2"/>
    <x v="3"/>
    <n v="2"/>
    <d v="2025-05-31T00:00:00"/>
    <s v="KOSLLP-25-26-02"/>
    <n v="8736"/>
    <m/>
    <m/>
    <s v="Q1 2025"/>
    <x v="1"/>
    <x v="3"/>
  </r>
  <r>
    <x v="40"/>
    <x v="14"/>
    <x v="2"/>
    <x v="3"/>
    <n v="0"/>
    <d v="2025-05-31T00:00:00"/>
    <s v="KCOBPL-25-26-02"/>
    <n v="2705"/>
    <m/>
    <m/>
    <s v="Q1 2025"/>
    <x v="1"/>
    <x v="3"/>
  </r>
  <r>
    <x v="40"/>
    <x v="8"/>
    <x v="2"/>
    <x v="3"/>
    <n v="0"/>
    <d v="2025-05-31T00:00:00"/>
    <s v="KRLLP-25-26-02"/>
    <n v="2400"/>
    <m/>
    <m/>
    <s v="Q1 2025"/>
    <x v="1"/>
    <x v="3"/>
  </r>
  <r>
    <x v="40"/>
    <x v="5"/>
    <x v="2"/>
    <x v="3"/>
    <n v="0"/>
    <d v="2025-05-31T00:00:00"/>
    <s v="KFTPL-25-26-02"/>
    <n v="780"/>
    <m/>
    <m/>
    <s v="Q1 2025"/>
    <x v="1"/>
    <x v="3"/>
  </r>
  <r>
    <x v="40"/>
    <x v="18"/>
    <x v="2"/>
    <x v="3"/>
    <n v="0"/>
    <d v="2025-05-31T00:00:00"/>
    <s v="KCAPL-25-26-02"/>
    <n v="1845"/>
    <m/>
    <m/>
    <s v="Q1 2025"/>
    <x v="1"/>
    <x v="3"/>
  </r>
  <r>
    <x v="40"/>
    <x v="9"/>
    <x v="2"/>
    <x v="3"/>
    <n v="613"/>
    <d v="2025-05-31T00:00:00"/>
    <s v="ODMDLLP-25-26-02"/>
    <n v="2160"/>
    <m/>
    <m/>
    <s v="Q1 2025"/>
    <x v="1"/>
    <x v="3"/>
  </r>
  <r>
    <x v="40"/>
    <x v="13"/>
    <x v="2"/>
    <x v="3"/>
    <n v="0"/>
    <d v="2025-05-31T00:00:00"/>
    <s v="NLHPL-25-26-01"/>
    <n v="510"/>
    <m/>
    <m/>
    <s v="Q1 2025"/>
    <x v="1"/>
    <x v="3"/>
  </r>
  <r>
    <x v="40"/>
    <x v="16"/>
    <x v="2"/>
    <x v="3"/>
    <n v="0"/>
    <d v="2025-05-31T00:00:00"/>
    <s v="QTSLLP-25-26-02"/>
    <n v="1700"/>
    <m/>
    <m/>
    <s v="Q1 2025"/>
    <x v="1"/>
    <x v="3"/>
  </r>
  <r>
    <x v="40"/>
    <x v="4"/>
    <x v="2"/>
    <x v="3"/>
    <n v="0"/>
    <d v="2025-05-31T00:00:00"/>
    <s v="KDMPL-25-26-02"/>
    <n v="207"/>
    <m/>
    <m/>
    <s v="Q1 2025"/>
    <x v="1"/>
    <x v="3"/>
  </r>
  <r>
    <x v="40"/>
    <x v="3"/>
    <x v="2"/>
    <x v="3"/>
    <n v="0"/>
    <d v="2025-05-31T00:00:00"/>
    <s v="KCCLLP-25-26-01"/>
    <n v="700"/>
    <m/>
    <m/>
    <s v="Q1 2025"/>
    <x v="1"/>
    <x v="3"/>
  </r>
  <r>
    <x v="40"/>
    <x v="10"/>
    <x v="2"/>
    <x v="3"/>
    <n v="312"/>
    <d v="2025-05-31T00:00:00"/>
    <s v="ODMSLLP-25-26-02"/>
    <n v="94044"/>
    <m/>
    <m/>
    <s v="Q1 2025"/>
    <x v="1"/>
    <x v="3"/>
  </r>
  <r>
    <x v="40"/>
    <x v="1"/>
    <x v="11"/>
    <x v="13"/>
    <n v="102"/>
    <d v="2025-06-13T00:00:00"/>
    <s v="WTCB-202501454"/>
    <n v="6694.65"/>
    <m/>
    <m/>
    <s v="Q1 2025"/>
    <x v="1"/>
    <x v="3"/>
  </r>
  <r>
    <x v="40"/>
    <x v="10"/>
    <x v="11"/>
    <x v="13"/>
    <n v="309"/>
    <d v="2025-06-13T00:00:00"/>
    <s v="WTCB-202501498"/>
    <n v="9017.23"/>
    <m/>
    <m/>
    <s v="Q1 2025"/>
    <x v="1"/>
    <x v="3"/>
  </r>
  <r>
    <x v="40"/>
    <x v="10"/>
    <x v="11"/>
    <x v="13"/>
    <n v="311"/>
    <d v="2025-06-13T00:00:00"/>
    <s v="WTCB-202501499"/>
    <n v="11445.43"/>
    <m/>
    <m/>
    <s v="Q1 2025"/>
    <x v="1"/>
    <x v="3"/>
  </r>
  <r>
    <x v="40"/>
    <x v="10"/>
    <x v="11"/>
    <x v="13"/>
    <n v="312"/>
    <d v="2025-06-13T00:00:00"/>
    <s v="WTCB-202501500"/>
    <n v="12181.58"/>
    <m/>
    <m/>
    <s v="Q1 2025"/>
    <x v="1"/>
    <x v="3"/>
  </r>
  <r>
    <x v="40"/>
    <x v="10"/>
    <x v="11"/>
    <x v="13"/>
    <n v="313"/>
    <d v="2025-06-13T00:00:00"/>
    <s v="WTCB-202501501"/>
    <n v="9528.25"/>
    <m/>
    <m/>
    <s v="Q1 2025"/>
    <x v="1"/>
    <x v="3"/>
  </r>
  <r>
    <x v="40"/>
    <x v="10"/>
    <x v="11"/>
    <x v="13"/>
    <n v="314"/>
    <d v="2025-06-13T00:00:00"/>
    <s v="WTCB-202501502"/>
    <n v="1642.65"/>
    <m/>
    <m/>
    <s v="Q1 2025"/>
    <x v="1"/>
    <x v="3"/>
  </r>
  <r>
    <x v="40"/>
    <x v="10"/>
    <x v="11"/>
    <x v="13"/>
    <n v="315"/>
    <d v="2025-06-13T00:00:00"/>
    <s v="WTCB-202501503"/>
    <n v="2118.46"/>
    <m/>
    <m/>
    <s v="Q1 2025"/>
    <x v="1"/>
    <x v="3"/>
  </r>
  <r>
    <x v="40"/>
    <x v="10"/>
    <x v="11"/>
    <x v="13"/>
    <n v="316"/>
    <d v="2025-06-13T00:00:00"/>
    <s v="WTCB-202501504"/>
    <n v="6.25"/>
    <m/>
    <m/>
    <s v="Q1 2025"/>
    <x v="1"/>
    <x v="3"/>
  </r>
  <r>
    <x v="40"/>
    <x v="12"/>
    <x v="11"/>
    <x v="13"/>
    <n v="317"/>
    <d v="2025-06-13T00:00:00"/>
    <s v="WTCB-202501505"/>
    <n v="10437.59"/>
    <m/>
    <m/>
    <s v="Q1 2025"/>
    <x v="1"/>
    <x v="3"/>
  </r>
  <r>
    <x v="40"/>
    <x v="12"/>
    <x v="11"/>
    <x v="13"/>
    <n v="318"/>
    <d v="2025-06-13T00:00:00"/>
    <s v="WTCB-202501506"/>
    <n v="8405.14"/>
    <m/>
    <m/>
    <s v="Q1 2025"/>
    <x v="1"/>
    <x v="3"/>
  </r>
  <r>
    <x v="40"/>
    <x v="12"/>
    <x v="11"/>
    <x v="13"/>
    <n v="319"/>
    <d v="2025-06-13T00:00:00"/>
    <s v="WTCB-202501507"/>
    <n v="10919.64"/>
    <m/>
    <m/>
    <s v="Q1 2025"/>
    <x v="1"/>
    <x v="3"/>
  </r>
  <r>
    <x v="40"/>
    <x v="9"/>
    <x v="11"/>
    <x v="13"/>
    <n v="613"/>
    <d v="2025-06-13T00:00:00"/>
    <s v="WTCB-202501551"/>
    <n v="4457.79"/>
    <m/>
    <m/>
    <s v="Q1 2025"/>
    <x v="1"/>
    <x v="3"/>
  </r>
  <r>
    <x v="40"/>
    <x v="9"/>
    <x v="11"/>
    <x v="13"/>
    <n v="614"/>
    <d v="2025-06-13T00:00:00"/>
    <s v="WTCB-202501552"/>
    <n v="5952.53"/>
    <m/>
    <m/>
    <s v="Q1 2025"/>
    <x v="1"/>
    <x v="3"/>
  </r>
  <r>
    <x v="40"/>
    <x v="11"/>
    <x v="11"/>
    <x v="13"/>
    <n v="719"/>
    <d v="2025-06-13T00:00:00"/>
    <s v="WTCB-202501572"/>
    <n v="5901.99"/>
    <m/>
    <m/>
    <s v="Q1 2025"/>
    <x v="1"/>
    <x v="3"/>
  </r>
  <r>
    <x v="40"/>
    <x v="1"/>
    <x v="11"/>
    <x v="12"/>
    <n v="102"/>
    <d v="2025-06-12T00:00:00"/>
    <s v="WTCB-202501300"/>
    <n v="68272"/>
    <m/>
    <m/>
    <s v="Q1 2025"/>
    <x v="1"/>
    <x v="3"/>
  </r>
  <r>
    <x v="40"/>
    <x v="10"/>
    <x v="11"/>
    <x v="12"/>
    <n v="309"/>
    <d v="2025-06-12T00:00:00"/>
    <s v="WTCB-202501345"/>
    <n v="113138"/>
    <m/>
    <m/>
    <s v="Q1 2025"/>
    <x v="1"/>
    <x v="3"/>
  </r>
  <r>
    <x v="40"/>
    <x v="10"/>
    <x v="11"/>
    <x v="12"/>
    <n v="311"/>
    <d v="2025-06-12T00:00:00"/>
    <s v="WTCB-202501346"/>
    <n v="147419"/>
    <m/>
    <m/>
    <s v="Q1 2025"/>
    <x v="1"/>
    <x v="3"/>
  </r>
  <r>
    <x v="40"/>
    <x v="10"/>
    <x v="11"/>
    <x v="12"/>
    <n v="312"/>
    <d v="2025-06-12T00:00:00"/>
    <s v="WTCB-202501347"/>
    <n v="149845"/>
    <m/>
    <m/>
    <s v="Q1 2025"/>
    <x v="1"/>
    <x v="3"/>
  </r>
  <r>
    <x v="40"/>
    <x v="10"/>
    <x v="11"/>
    <x v="12"/>
    <n v="313"/>
    <d v="2025-06-12T00:00:00"/>
    <s v="WTCB-202501348"/>
    <n v="141102"/>
    <m/>
    <m/>
    <s v="Q1 2025"/>
    <x v="1"/>
    <x v="3"/>
  </r>
  <r>
    <x v="40"/>
    <x v="10"/>
    <x v="11"/>
    <x v="12"/>
    <n v="314"/>
    <d v="2025-06-12T00:00:00"/>
    <s v="WTCB-202501349"/>
    <n v="26133"/>
    <m/>
    <m/>
    <s v="Q1 2025"/>
    <x v="1"/>
    <x v="3"/>
  </r>
  <r>
    <x v="40"/>
    <x v="10"/>
    <x v="11"/>
    <x v="12"/>
    <n v="315"/>
    <d v="2025-06-12T00:00:00"/>
    <s v="WTCB-202501350"/>
    <n v="29835"/>
    <m/>
    <m/>
    <s v="Q1 2025"/>
    <x v="1"/>
    <x v="3"/>
  </r>
  <r>
    <x v="40"/>
    <x v="10"/>
    <x v="11"/>
    <x v="12"/>
    <n v="316"/>
    <d v="2025-06-12T00:00:00"/>
    <s v="WTCB-202501351"/>
    <n v="123"/>
    <m/>
    <m/>
    <s v="Q1 2025"/>
    <x v="1"/>
    <x v="3"/>
  </r>
  <r>
    <x v="40"/>
    <x v="12"/>
    <x v="11"/>
    <x v="12"/>
    <n v="317"/>
    <d v="2025-06-12T00:00:00"/>
    <s v="WTCB-202501352"/>
    <n v="126271"/>
    <m/>
    <m/>
    <s v="Q1 2025"/>
    <x v="1"/>
    <x v="3"/>
  </r>
  <r>
    <x v="40"/>
    <x v="12"/>
    <x v="11"/>
    <x v="12"/>
    <n v="318"/>
    <d v="2025-06-12T00:00:00"/>
    <s v="WTCB-202501353"/>
    <n v="128426"/>
    <m/>
    <m/>
    <s v="Q1 2025"/>
    <x v="1"/>
    <x v="3"/>
  </r>
  <r>
    <x v="40"/>
    <x v="12"/>
    <x v="11"/>
    <x v="12"/>
    <n v="319"/>
    <d v="2025-06-12T00:00:00"/>
    <s v="WTCB-202501354"/>
    <n v="128933"/>
    <m/>
    <m/>
    <s v="Q1 2025"/>
    <x v="1"/>
    <x v="3"/>
  </r>
  <r>
    <x v="40"/>
    <x v="9"/>
    <x v="11"/>
    <x v="12"/>
    <n v="613"/>
    <d v="2025-06-12T00:00:00"/>
    <s v="WTCB-202501398"/>
    <n v="49295"/>
    <m/>
    <m/>
    <s v="Q1 2025"/>
    <x v="1"/>
    <x v="3"/>
  </r>
  <r>
    <x v="40"/>
    <x v="9"/>
    <x v="11"/>
    <x v="12"/>
    <n v="614"/>
    <d v="2025-06-12T00:00:00"/>
    <s v="WTCB-202501399"/>
    <n v="60867"/>
    <m/>
    <m/>
    <s v="Q1 2025"/>
    <x v="1"/>
    <x v="3"/>
  </r>
  <r>
    <x v="40"/>
    <x v="11"/>
    <x v="11"/>
    <x v="12"/>
    <n v="719"/>
    <d v="2025-06-12T00:00:00"/>
    <s v="WTCB-202501419"/>
    <n v="81267.570000000007"/>
    <m/>
    <m/>
    <s v="Q1 2025"/>
    <x v="1"/>
    <x v="3"/>
  </r>
  <r>
    <x v="40"/>
    <x v="17"/>
    <x v="29"/>
    <x v="5"/>
    <n v="1101"/>
    <d v="2025-05-16T00:00:00"/>
    <s v="BD2560"/>
    <n v="13254.96"/>
    <m/>
    <m/>
    <s v="Q1 2025"/>
    <x v="1"/>
    <x v="3"/>
  </r>
  <r>
    <x v="40"/>
    <x v="6"/>
    <x v="23"/>
    <x v="12"/>
    <s v="A02"/>
    <d v="2025-06-16T00:00:00"/>
    <s v="EC-25-26-068"/>
    <n v="1146211.3"/>
    <m/>
    <m/>
    <s v="Q1 2025"/>
    <x v="1"/>
    <x v="3"/>
  </r>
  <r>
    <x v="40"/>
    <x v="6"/>
    <x v="23"/>
    <x v="7"/>
    <s v="A02"/>
    <d v="2025-06-16T00:00:00"/>
    <s v="WR-25-26-059"/>
    <n v="21700"/>
    <m/>
    <m/>
    <s v="Q1 2025"/>
    <x v="1"/>
    <x v="3"/>
  </r>
  <r>
    <x v="40"/>
    <x v="0"/>
    <x v="1"/>
    <x v="2"/>
    <n v="0"/>
    <d v="2025-06-01T00:00:00"/>
    <s v="MS-0192-25-26"/>
    <n v="21440"/>
    <m/>
    <m/>
    <s v="Q1 2025"/>
    <x v="1"/>
    <x v="3"/>
  </r>
  <r>
    <x v="40"/>
    <x v="2"/>
    <x v="1"/>
    <x v="1"/>
    <n v="0"/>
    <d v="2025-06-01T00:00:00"/>
    <s v="MS-0191-25-26"/>
    <n v="2590"/>
    <m/>
    <m/>
    <s v="Q1 2025"/>
    <x v="1"/>
    <x v="3"/>
  </r>
  <r>
    <x v="40"/>
    <x v="2"/>
    <x v="1"/>
    <x v="2"/>
    <n v="0"/>
    <d v="2025-06-01T00:00:00"/>
    <s v="MS-0190-25-26"/>
    <n v="11665"/>
    <m/>
    <m/>
    <s v="Q1 2025"/>
    <x v="1"/>
    <x v="3"/>
  </r>
  <r>
    <x v="40"/>
    <x v="6"/>
    <x v="1"/>
    <x v="2"/>
    <s v="A02"/>
    <d v="2025-06-01T00:00:00"/>
    <s v="MS-0188-25-26"/>
    <n v="38099"/>
    <m/>
    <m/>
    <s v="Q1 2025"/>
    <x v="1"/>
    <x v="3"/>
  </r>
  <r>
    <x v="40"/>
    <x v="1"/>
    <x v="1"/>
    <x v="1"/>
    <n v="102"/>
    <d v="2025-06-01T00:00:00"/>
    <s v="MS-0189-25-26"/>
    <n v="2624"/>
    <m/>
    <m/>
    <s v="Q1 2025"/>
    <x v="1"/>
    <x v="3"/>
  </r>
  <r>
    <x v="40"/>
    <x v="6"/>
    <x v="1"/>
    <x v="1"/>
    <s v="A02"/>
    <d v="2025-06-01T00:00:00"/>
    <s v="MS-0187-25-26"/>
    <n v="4560"/>
    <m/>
    <m/>
    <s v="Q1 2025"/>
    <x v="1"/>
    <x v="3"/>
  </r>
  <r>
    <x v="40"/>
    <x v="4"/>
    <x v="1"/>
    <x v="1"/>
    <n v="0"/>
    <d v="2025-06-01T00:00:00"/>
    <s v="MS-0186-25-26"/>
    <n v="598"/>
    <m/>
    <m/>
    <s v="Q1 2025"/>
    <x v="1"/>
    <x v="3"/>
  </r>
  <r>
    <x v="40"/>
    <x v="10"/>
    <x v="1"/>
    <x v="1"/>
    <n v="312"/>
    <d v="2025-06-01T00:00:00"/>
    <s v="MS-0184-25-26"/>
    <n v="2685"/>
    <m/>
    <m/>
    <s v="Q1 2025"/>
    <x v="1"/>
    <x v="3"/>
  </r>
  <r>
    <x v="40"/>
    <x v="9"/>
    <x v="1"/>
    <x v="1"/>
    <n v="613"/>
    <d v="2025-06-01T00:00:00"/>
    <s v="MS-1085-25-26"/>
    <n v="2378"/>
    <m/>
    <m/>
    <s v="Q1 2025"/>
    <x v="1"/>
    <x v="3"/>
  </r>
  <r>
    <x v="40"/>
    <x v="10"/>
    <x v="1"/>
    <x v="1"/>
    <n v="312"/>
    <d v="2025-06-01T00:00:00"/>
    <s v="MS-0183-25-26"/>
    <n v="851"/>
    <m/>
    <m/>
    <s v="Q1 2025"/>
    <x v="1"/>
    <x v="3"/>
  </r>
  <r>
    <x v="40"/>
    <x v="10"/>
    <x v="1"/>
    <x v="2"/>
    <n v="312"/>
    <d v="2025-06-01T00:00:00"/>
    <s v="MS-0182-25-26"/>
    <n v="44040"/>
    <m/>
    <m/>
    <s v="Q1 2025"/>
    <x v="1"/>
    <x v="3"/>
  </r>
  <r>
    <x v="40"/>
    <x v="17"/>
    <x v="1"/>
    <x v="2"/>
    <n v="1101"/>
    <d v="2025-06-01T00:00:00"/>
    <s v="MS-0181-25-26"/>
    <n v="16905"/>
    <m/>
    <m/>
    <s v="Q1 2025"/>
    <x v="1"/>
    <x v="3"/>
  </r>
  <r>
    <x v="40"/>
    <x v="0"/>
    <x v="1"/>
    <x v="1"/>
    <n v="0"/>
    <d v="2025-06-01T00:00:00"/>
    <s v="MS-0193-25-26"/>
    <n v="732.5"/>
    <m/>
    <m/>
    <s v="Q1 2025"/>
    <x v="1"/>
    <x v="3"/>
  </r>
  <r>
    <x v="40"/>
    <x v="19"/>
    <x v="29"/>
    <x v="12"/>
    <n v="401"/>
    <d v="2025-06-25T00:00:00"/>
    <s v="000002930797457'"/>
    <n v="78860"/>
    <m/>
    <m/>
    <s v="Q1 2025"/>
    <x v="1"/>
    <x v="3"/>
  </r>
  <r>
    <x v="40"/>
    <x v="19"/>
    <x v="29"/>
    <x v="12"/>
    <n v="402"/>
    <d v="2025-06-25T00:00:00"/>
    <s v="000002930797458'"/>
    <n v="38810"/>
    <m/>
    <m/>
    <s v="Q1 2025"/>
    <x v="1"/>
    <x v="3"/>
  </r>
  <r>
    <x v="40"/>
    <x v="19"/>
    <x v="29"/>
    <x v="12"/>
    <n v="501"/>
    <d v="2025-06-25T00:00:00"/>
    <s v="000002930797456'"/>
    <n v="78580"/>
    <m/>
    <m/>
    <s v="Q1 2025"/>
    <x v="1"/>
    <x v="3"/>
  </r>
  <r>
    <x v="40"/>
    <x v="19"/>
    <x v="29"/>
    <x v="12"/>
    <n v="502"/>
    <d v="2025-06-25T00:00:00"/>
    <s v="000002930797461'"/>
    <n v="730"/>
    <m/>
    <m/>
    <s v="Q1 2025"/>
    <x v="1"/>
    <x v="3"/>
  </r>
  <r>
    <x v="40"/>
    <x v="19"/>
    <x v="29"/>
    <x v="12"/>
    <n v="1201"/>
    <d v="2025-06-25T00:00:00"/>
    <s v="000002930797462'"/>
    <n v="49110"/>
    <m/>
    <m/>
    <s v="Q1 2025"/>
    <x v="1"/>
    <x v="3"/>
  </r>
  <r>
    <x v="40"/>
    <x v="19"/>
    <x v="29"/>
    <x v="12"/>
    <n v="1202"/>
    <d v="2025-06-25T00:00:00"/>
    <s v="000002930797455'"/>
    <n v="600"/>
    <m/>
    <m/>
    <s v="Q1 2025"/>
    <x v="1"/>
    <x v="3"/>
  </r>
  <r>
    <x v="40"/>
    <x v="19"/>
    <x v="29"/>
    <x v="12"/>
    <n v="1301"/>
    <d v="2025-06-25T00:00:00"/>
    <s v="000002930797460'"/>
    <n v="106140"/>
    <m/>
    <m/>
    <s v="Q1 2025"/>
    <x v="1"/>
    <x v="3"/>
  </r>
  <r>
    <x v="41"/>
    <x v="9"/>
    <x v="29"/>
    <x v="19"/>
    <n v="614"/>
    <d v="2025-06-01T00:00:00"/>
    <s v="D-2025-26-03"/>
    <n v="144455"/>
    <m/>
    <m/>
    <s v="Q1 2025"/>
    <x v="1"/>
    <x v="3"/>
  </r>
  <r>
    <x v="41"/>
    <x v="9"/>
    <x v="29"/>
    <x v="19"/>
    <n v="613"/>
    <d v="2025-06-02T00:00:00"/>
    <s v="P2526-142256"/>
    <n v="72274"/>
    <m/>
    <m/>
    <s v="Q1 2025"/>
    <x v="1"/>
    <x v="3"/>
  </r>
  <r>
    <x v="41"/>
    <x v="9"/>
    <x v="29"/>
    <x v="19"/>
    <n v="613"/>
    <d v="2025-06-02T00:00:00"/>
    <s v="6-25-26-283"/>
    <n v="72264"/>
    <m/>
    <m/>
    <s v="Q1 2025"/>
    <x v="1"/>
    <x v="3"/>
  </r>
  <r>
    <x v="41"/>
    <x v="10"/>
    <x v="29"/>
    <x v="19"/>
    <n v="316"/>
    <d v="2025-06-01T00:00:00"/>
    <s v="308-2025-26"/>
    <n v="87362"/>
    <m/>
    <m/>
    <s v="Q1 2025"/>
    <x v="1"/>
    <x v="3"/>
  </r>
  <r>
    <x v="41"/>
    <x v="10"/>
    <x v="29"/>
    <x v="19"/>
    <n v="316"/>
    <d v="2025-06-01T00:00:00"/>
    <s v="021-2025-26"/>
    <n v="87362"/>
    <m/>
    <m/>
    <s v="Q1 2025"/>
    <x v="1"/>
    <x v="3"/>
  </r>
  <r>
    <x v="41"/>
    <x v="1"/>
    <x v="29"/>
    <x v="19"/>
    <n v="102"/>
    <d v="2025-06-01T00:00:00"/>
    <n v="202506001"/>
    <n v="227529.12"/>
    <m/>
    <m/>
    <s v="Q1 2025"/>
    <x v="1"/>
    <x v="3"/>
  </r>
  <r>
    <x v="41"/>
    <x v="11"/>
    <x v="11"/>
    <x v="16"/>
    <n v="719"/>
    <d v="2025-06-02T00:00:00"/>
    <s v="WTCB-202501266"/>
    <n v="24141"/>
    <m/>
    <m/>
    <s v="Q1 2025"/>
    <x v="1"/>
    <x v="3"/>
  </r>
  <r>
    <x v="41"/>
    <x v="9"/>
    <x v="11"/>
    <x v="16"/>
    <n v="613"/>
    <d v="2025-06-02T00:00:00"/>
    <s v="WTCB-202501241"/>
    <n v="25779"/>
    <m/>
    <m/>
    <s v="Q1 2025"/>
    <x v="1"/>
    <x v="3"/>
  </r>
  <r>
    <x v="41"/>
    <x v="9"/>
    <x v="11"/>
    <x v="16"/>
    <n v="614"/>
    <d v="2025-06-02T00:00:00"/>
    <s v="WTCB-202501242"/>
    <n v="25753"/>
    <m/>
    <m/>
    <s v="Q1 2025"/>
    <x v="1"/>
    <x v="3"/>
  </r>
  <r>
    <x v="41"/>
    <x v="10"/>
    <x v="11"/>
    <x v="16"/>
    <n v="316"/>
    <d v="2025-06-02T00:00:00"/>
    <s v="WTCB-202501184"/>
    <n v="25753"/>
    <m/>
    <m/>
    <s v="Q1 2025"/>
    <x v="1"/>
    <x v="3"/>
  </r>
  <r>
    <x v="41"/>
    <x v="10"/>
    <x v="11"/>
    <x v="16"/>
    <n v="315"/>
    <d v="2025-06-02T00:00:00"/>
    <s v="WTCB-202501183"/>
    <n v="25779"/>
    <m/>
    <m/>
    <s v="Q1 2025"/>
    <x v="1"/>
    <x v="3"/>
  </r>
  <r>
    <x v="41"/>
    <x v="10"/>
    <x v="11"/>
    <x v="16"/>
    <n v="311"/>
    <d v="2025-06-02T00:00:00"/>
    <s v="WTCB-202501179"/>
    <n v="72605"/>
    <m/>
    <m/>
    <s v="Q1 2025"/>
    <x v="1"/>
    <x v="3"/>
  </r>
  <r>
    <x v="41"/>
    <x v="10"/>
    <x v="11"/>
    <x v="16"/>
    <n v="312"/>
    <d v="2025-06-02T00:00:00"/>
    <s v="WTCB-202501180"/>
    <n v="46982"/>
    <m/>
    <m/>
    <s v="Q1 2025"/>
    <x v="1"/>
    <x v="3"/>
  </r>
  <r>
    <x v="41"/>
    <x v="10"/>
    <x v="11"/>
    <x v="16"/>
    <n v="314"/>
    <d v="2025-06-02T00:00:00"/>
    <s v="WTCB-202501182"/>
    <n v="24141"/>
    <m/>
    <m/>
    <s v="Q1 2025"/>
    <x v="1"/>
    <x v="3"/>
  </r>
  <r>
    <x v="41"/>
    <x v="12"/>
    <x v="11"/>
    <x v="16"/>
    <n v="319"/>
    <d v="2025-06-02T00:00:00"/>
    <s v="WTCB-202501187"/>
    <n v="24141"/>
    <m/>
    <m/>
    <s v="Q1 2025"/>
    <x v="1"/>
    <x v="3"/>
  </r>
  <r>
    <x v="41"/>
    <x v="12"/>
    <x v="11"/>
    <x v="16"/>
    <n v="318"/>
    <d v="2025-06-02T00:00:00"/>
    <s v="WTCB-202501186"/>
    <n v="25779"/>
    <m/>
    <m/>
    <s v="Q1 2025"/>
    <x v="1"/>
    <x v="3"/>
  </r>
  <r>
    <x v="41"/>
    <x v="12"/>
    <x v="11"/>
    <x v="16"/>
    <n v="317"/>
    <d v="2025-06-02T00:00:00"/>
    <s v="WTCB-202501185"/>
    <n v="25753"/>
    <m/>
    <m/>
    <s v="Q1 2025"/>
    <x v="1"/>
    <x v="3"/>
  </r>
  <r>
    <x v="41"/>
    <x v="1"/>
    <x v="11"/>
    <x v="16"/>
    <n v="102"/>
    <d v="2025-06-02T00:00:00"/>
    <s v="WTCB-202501131"/>
    <n v="28392"/>
    <m/>
    <m/>
    <s v="Q1 2025"/>
    <x v="1"/>
    <x v="3"/>
  </r>
  <r>
    <x v="41"/>
    <x v="10"/>
    <x v="29"/>
    <x v="29"/>
    <n v="312"/>
    <d v="2025-06-01T00:00:00"/>
    <s v="EWF-03-2025-26"/>
    <n v="95000"/>
    <m/>
    <m/>
    <s v="Q1 2025"/>
    <x v="1"/>
    <x v="3"/>
  </r>
  <r>
    <x v="41"/>
    <x v="10"/>
    <x v="29"/>
    <x v="19"/>
    <n v="313"/>
    <d v="2025-06-01T00:00:00"/>
    <s v="003-2025-2026"/>
    <n v="564516"/>
    <m/>
    <m/>
    <s v="Q1 2025"/>
    <x v="1"/>
    <x v="3"/>
  </r>
  <r>
    <x v="41"/>
    <x v="10"/>
    <x v="29"/>
    <x v="16"/>
    <n v="313"/>
    <d v="2025-06-01T00:00:00"/>
    <s v="003 CAM-2025-26"/>
    <n v="65546"/>
    <m/>
    <m/>
    <s v="Q1 2025"/>
    <x v="1"/>
    <x v="3"/>
  </r>
  <r>
    <x v="41"/>
    <x v="6"/>
    <x v="27"/>
    <x v="29"/>
    <s v="A02"/>
    <d v="2025-06-02T00:00:00"/>
    <s v="25-26-006"/>
    <n v="15000"/>
    <m/>
    <m/>
    <s v="Q1 2025"/>
    <x v="1"/>
    <x v="3"/>
  </r>
  <r>
    <x v="41"/>
    <x v="10"/>
    <x v="29"/>
    <x v="19"/>
    <n v="311"/>
    <d v="2025-06-03T00:00:00"/>
    <s v="IN2501000029"/>
    <n v="641482"/>
    <m/>
    <m/>
    <s v="Q1 2025"/>
    <x v="1"/>
    <x v="3"/>
  </r>
  <r>
    <x v="41"/>
    <x v="10"/>
    <x v="29"/>
    <x v="19"/>
    <n v="312"/>
    <d v="2025-06-03T00:00:00"/>
    <s v="IN2501000032"/>
    <n v="415056"/>
    <m/>
    <m/>
    <s v="Q1 2025"/>
    <x v="1"/>
    <x v="3"/>
  </r>
  <r>
    <x v="41"/>
    <x v="12"/>
    <x v="29"/>
    <x v="19"/>
    <n v="317"/>
    <d v="2025-06-01T00:00:00"/>
    <s v="PS-Rental-3"/>
    <n v="104834"/>
    <m/>
    <m/>
    <s v="Q1 2025"/>
    <x v="1"/>
    <x v="3"/>
  </r>
  <r>
    <x v="41"/>
    <x v="12"/>
    <x v="29"/>
    <x v="19"/>
    <n v="317"/>
    <d v="2025-06-01T00:00:00"/>
    <s v="RS-Rental-3"/>
    <n v="69890"/>
    <m/>
    <m/>
    <s v="Q1 2025"/>
    <x v="1"/>
    <x v="3"/>
  </r>
  <r>
    <x v="41"/>
    <x v="10"/>
    <x v="29"/>
    <x v="19"/>
    <n v="314"/>
    <d v="2025-06-01T00:00:00"/>
    <s v="RENT-25-26-03"/>
    <n v="163787.4"/>
    <m/>
    <m/>
    <s v="Q1 2025"/>
    <x v="1"/>
    <x v="3"/>
  </r>
  <r>
    <x v="41"/>
    <x v="10"/>
    <x v="29"/>
    <x v="19"/>
    <n v="310"/>
    <d v="2025-06-01T00:00:00"/>
    <s v="GK-Rental-03"/>
    <n v="76183"/>
    <m/>
    <m/>
    <s v="Q1 2025"/>
    <x v="1"/>
    <x v="3"/>
  </r>
  <r>
    <x v="41"/>
    <x v="10"/>
    <x v="29"/>
    <x v="16"/>
    <n v="310"/>
    <d v="2025-06-01T00:00:00"/>
    <s v="GK-CAM-03"/>
    <n v="30343"/>
    <m/>
    <m/>
    <s v="Q1 2025"/>
    <x v="1"/>
    <x v="3"/>
  </r>
  <r>
    <x v="41"/>
    <x v="10"/>
    <x v="29"/>
    <x v="19"/>
    <n v="310"/>
    <d v="2025-06-01T00:00:00"/>
    <s v="HK-Rental-03"/>
    <n v="76182"/>
    <m/>
    <m/>
    <s v="Q1 2025"/>
    <x v="1"/>
    <x v="3"/>
  </r>
  <r>
    <x v="41"/>
    <x v="9"/>
    <x v="29"/>
    <x v="29"/>
    <n v="613"/>
    <d v="2025-06-04T00:00:00"/>
    <s v="VSE-1836"/>
    <n v="43260"/>
    <m/>
    <m/>
    <s v="Q1 2025"/>
    <x v="1"/>
    <x v="3"/>
  </r>
  <r>
    <x v="41"/>
    <x v="4"/>
    <x v="29"/>
    <x v="29"/>
    <n v="0"/>
    <d v="2025-06-07T00:00:00"/>
    <s v="Office Cab Innova-25-26-09"/>
    <n v="4950"/>
    <m/>
    <m/>
    <s v="Q1 2025"/>
    <x v="1"/>
    <x v="3"/>
  </r>
  <r>
    <x v="41"/>
    <x v="11"/>
    <x v="29"/>
    <x v="19"/>
    <n v="719"/>
    <d v="2025-06-03T00:00:00"/>
    <s v="TSG-Rental-28"/>
    <n v="143325"/>
    <m/>
    <m/>
    <s v="Q1 2025"/>
    <x v="1"/>
    <x v="3"/>
  </r>
  <r>
    <x v="41"/>
    <x v="10"/>
    <x v="29"/>
    <x v="1"/>
    <n v="312"/>
    <d v="2025-06-10T00:00:00"/>
    <n v="1123"/>
    <n v="8000"/>
    <m/>
    <m/>
    <s v="Q1 2025"/>
    <x v="1"/>
    <x v="3"/>
  </r>
  <r>
    <x v="41"/>
    <x v="9"/>
    <x v="29"/>
    <x v="14"/>
    <n v="613"/>
    <d v="2025-06-05T00:00:00"/>
    <s v="2025-26/0144"/>
    <n v="5000"/>
    <m/>
    <m/>
    <s v="Q1 2025"/>
    <x v="1"/>
    <x v="3"/>
  </r>
  <r>
    <x v="41"/>
    <x v="17"/>
    <x v="29"/>
    <x v="1"/>
    <n v="1101"/>
    <d v="2025-06-06T00:00:00"/>
    <n v="457"/>
    <n v="9800"/>
    <m/>
    <m/>
    <s v="Q1 2025"/>
    <x v="1"/>
    <x v="3"/>
  </r>
  <r>
    <x v="41"/>
    <x v="6"/>
    <x v="23"/>
    <x v="16"/>
    <s v="A02"/>
    <d v="2025-06-02T00:00:00"/>
    <s v="CAM-25-26-559"/>
    <n v="204002.34"/>
    <m/>
    <m/>
    <s v="Q1 2025"/>
    <x v="1"/>
    <x v="3"/>
  </r>
  <r>
    <x v="41"/>
    <x v="10"/>
    <x v="29"/>
    <x v="22"/>
    <n v="309"/>
    <d v="2025-06-02T00:00:00"/>
    <s v="SBER-25-26-8"/>
    <n v="228659.20000000001"/>
    <m/>
    <m/>
    <s v="Q1 2025"/>
    <x v="1"/>
    <x v="3"/>
  </r>
  <r>
    <x v="41"/>
    <x v="10"/>
    <x v="29"/>
    <x v="19"/>
    <n v="315"/>
    <d v="2025-05-17T00:00:00"/>
    <s v="PVP-Rental-27"/>
    <n v="179064"/>
    <m/>
    <m/>
    <s v="Q1 2025"/>
    <x v="1"/>
    <x v="3"/>
  </r>
  <r>
    <x v="41"/>
    <x v="12"/>
    <x v="29"/>
    <x v="19"/>
    <n v="318"/>
    <d v="2025-06-17T00:00:00"/>
    <s v="R-12-25-26"/>
    <n v="174900"/>
    <m/>
    <m/>
    <s v="Q1 2025"/>
    <x v="1"/>
    <x v="3"/>
  </r>
  <r>
    <x v="41"/>
    <x v="12"/>
    <x v="29"/>
    <x v="19"/>
    <n v="319"/>
    <d v="2025-06-17T00:00:00"/>
    <s v="O-6-25-26"/>
    <n v="163787"/>
    <m/>
    <m/>
    <s v="Q1 2025"/>
    <x v="1"/>
    <x v="3"/>
  </r>
  <r>
    <x v="41"/>
    <x v="12"/>
    <x v="29"/>
    <x v="7"/>
    <n v="319"/>
    <d v="2025-06-10T00:00:00"/>
    <s v="ROMCIN260014124"/>
    <n v="6101.69"/>
    <m/>
    <m/>
    <s v="Q1 2025"/>
    <x v="1"/>
    <x v="3"/>
  </r>
  <r>
    <x v="41"/>
    <x v="14"/>
    <x v="29"/>
    <x v="29"/>
    <n v="0"/>
    <d v="2025-06-22T00:00:00"/>
    <s v="Office Cab Innova-25-26-10"/>
    <n v="4870"/>
    <m/>
    <m/>
    <s v="Q1 2025"/>
    <x v="1"/>
    <x v="3"/>
  </r>
  <r>
    <x v="41"/>
    <x v="12"/>
    <x v="29"/>
    <x v="29"/>
    <n v="319"/>
    <d v="2025-06-19T00:00:00"/>
    <s v="000002923317285'"/>
    <n v="20290"/>
    <m/>
    <m/>
    <s v="Q1 2025"/>
    <x v="1"/>
    <x v="3"/>
  </r>
  <r>
    <x v="41"/>
    <x v="12"/>
    <x v="29"/>
    <x v="29"/>
    <n v="319"/>
    <d v="2025-06-19T00:00:00"/>
    <s v="000002923662473'"/>
    <n v="640"/>
    <m/>
    <m/>
    <s v="Q1 2025"/>
    <x v="1"/>
    <x v="3"/>
  </r>
  <r>
    <x v="41"/>
    <x v="12"/>
    <x v="7"/>
    <x v="29"/>
    <n v="319"/>
    <d v="2025-06-24T00:00:00"/>
    <s v="HF2627I003706357"/>
    <n v="706.82"/>
    <m/>
    <m/>
    <s v="Q1 2025"/>
    <x v="1"/>
    <x v="3"/>
  </r>
  <r>
    <x v="41"/>
    <x v="14"/>
    <x v="29"/>
    <x v="12"/>
    <n v="0"/>
    <d v="2025-06-20T00:00:00"/>
    <s v="000002923882689'"/>
    <n v="8720"/>
    <m/>
    <m/>
    <s v="Q1 2025"/>
    <x v="1"/>
    <x v="3"/>
  </r>
  <r>
    <x v="41"/>
    <x v="9"/>
    <x v="2"/>
    <x v="3"/>
    <n v="613"/>
    <d v="2025-06-24T00:00:00"/>
    <s v="ODMDLLP-25-26-03"/>
    <n v="3440"/>
    <m/>
    <m/>
    <s v="Q1 2025"/>
    <x v="1"/>
    <x v="3"/>
  </r>
  <r>
    <x v="41"/>
    <x v="10"/>
    <x v="29"/>
    <x v="27"/>
    <n v="312"/>
    <d v="2025-06-19T00:00:00"/>
    <n v="1448875"/>
    <n v="318"/>
    <m/>
    <m/>
    <s v="Q1 2025"/>
    <x v="1"/>
    <x v="3"/>
  </r>
  <r>
    <x v="41"/>
    <x v="9"/>
    <x v="7"/>
    <x v="9"/>
    <n v="613"/>
    <d v="2025-06-27T00:00:00"/>
    <s v="MF2627I004694737"/>
    <n v="796.97"/>
    <m/>
    <m/>
    <s v="Q1 2025"/>
    <x v="1"/>
    <x v="3"/>
  </r>
  <r>
    <x v="41"/>
    <x v="8"/>
    <x v="29"/>
    <x v="29"/>
    <s v="A02"/>
    <d v="2025-06-30T00:00:00"/>
    <s v="KFT-ICE-25-278"/>
    <n v="9518.11"/>
    <m/>
    <m/>
    <s v="Q1 2025"/>
    <x v="1"/>
    <x v="3"/>
  </r>
  <r>
    <x v="41"/>
    <x v="8"/>
    <x v="29"/>
    <x v="29"/>
    <s v="A02"/>
    <d v="2025-06-30T00:00:00"/>
    <s v="KFT-ICE-25-277"/>
    <n v="6608.19"/>
    <m/>
    <m/>
    <s v="Q1 2025"/>
    <x v="1"/>
    <x v="3"/>
  </r>
  <r>
    <x v="41"/>
    <x v="3"/>
    <x v="29"/>
    <x v="11"/>
    <n v="0"/>
    <d v="2025-06-30T00:00:00"/>
    <s v="3006 2025-KINGS-HK"/>
    <n v="32431.85"/>
    <m/>
    <m/>
    <s v="Q1 2025"/>
    <x v="1"/>
    <x v="3"/>
  </r>
  <r>
    <x v="41"/>
    <x v="6"/>
    <x v="29"/>
    <x v="29"/>
    <s v="A02"/>
    <d v="2025-06-30T00:00:00"/>
    <s v="KST-Rental-25-26-03"/>
    <n v="10000"/>
    <m/>
    <m/>
    <s v="Q1 2025"/>
    <x v="1"/>
    <x v="3"/>
  </r>
  <r>
    <x v="41"/>
    <x v="6"/>
    <x v="29"/>
    <x v="11"/>
    <s v="A02"/>
    <d v="2025-07-01T00:00:00"/>
    <s v="IS-25-26-054"/>
    <n v="212051.13"/>
    <m/>
    <m/>
    <s v="Q1 2025"/>
    <x v="1"/>
    <x v="3"/>
  </r>
  <r>
    <x v="41"/>
    <x v="12"/>
    <x v="29"/>
    <x v="11"/>
    <n v="319"/>
    <d v="2025-07-01T00:00:00"/>
    <s v="IS-25-26-052"/>
    <n v="31099.42"/>
    <m/>
    <m/>
    <s v="Q1 2025"/>
    <x v="1"/>
    <x v="3"/>
  </r>
  <r>
    <x v="41"/>
    <x v="9"/>
    <x v="29"/>
    <x v="11"/>
    <n v="613"/>
    <d v="2025-07-01T00:00:00"/>
    <s v="IS-25-26-053"/>
    <n v="49513.3"/>
    <m/>
    <m/>
    <s v="Q1 2025"/>
    <x v="1"/>
    <x v="3"/>
  </r>
  <r>
    <x v="41"/>
    <x v="14"/>
    <x v="29"/>
    <x v="11"/>
    <n v="0"/>
    <d v="2025-07-01T00:00:00"/>
    <s v="IS-25-26-055"/>
    <n v="19935.53"/>
    <m/>
    <m/>
    <s v="Q1 2025"/>
    <x v="1"/>
    <x v="3"/>
  </r>
  <r>
    <x v="41"/>
    <x v="12"/>
    <x v="9"/>
    <x v="11"/>
    <n v="312"/>
    <d v="2025-07-01T00:00:00"/>
    <s v="MFMS-0171-25-26"/>
    <n v="60083.72"/>
    <m/>
    <m/>
    <s v="Q1 2025"/>
    <x v="1"/>
    <x v="3"/>
  </r>
  <r>
    <x v="41"/>
    <x v="10"/>
    <x v="9"/>
    <x v="11"/>
    <n v="319"/>
    <d v="2025-07-01T00:00:00"/>
    <s v="MFMS-0169-25-26"/>
    <n v="159372.66"/>
    <m/>
    <m/>
    <s v="Q1 2025"/>
    <x v="1"/>
    <x v="3"/>
  </r>
  <r>
    <x v="41"/>
    <x v="1"/>
    <x v="9"/>
    <x v="11"/>
    <n v="1101"/>
    <d v="2025-07-01T00:00:00"/>
    <s v="MFMS-0170-25-26"/>
    <n v="63604.959999999999"/>
    <m/>
    <m/>
    <s v="Q1 2025"/>
    <x v="1"/>
    <x v="3"/>
  </r>
  <r>
    <x v="41"/>
    <x v="10"/>
    <x v="7"/>
    <x v="9"/>
    <n v="312"/>
    <d v="2025-07-03T00:00:00"/>
    <s v="MF2627I004932015"/>
    <n v="69451.73"/>
    <m/>
    <m/>
    <s v="Q1 2025"/>
    <x v="1"/>
    <x v="3"/>
  </r>
  <r>
    <x v="41"/>
    <x v="0"/>
    <x v="29"/>
    <x v="4"/>
    <n v="0"/>
    <d v="2025-07-01T00:00:00"/>
    <s v="AFC-15"/>
    <n v="2885"/>
    <m/>
    <m/>
    <s v="Q1 2025"/>
    <x v="1"/>
    <x v="3"/>
  </r>
  <r>
    <x v="41"/>
    <x v="1"/>
    <x v="29"/>
    <x v="4"/>
    <n v="102"/>
    <d v="2025-07-01T00:00:00"/>
    <s v="IS-15"/>
    <n v="2065"/>
    <m/>
    <m/>
    <s v="Q1 2025"/>
    <x v="1"/>
    <x v="3"/>
  </r>
  <r>
    <x v="41"/>
    <x v="5"/>
    <x v="29"/>
    <x v="4"/>
    <n v="0"/>
    <d v="2025-07-01T00:00:00"/>
    <s v="KF-13"/>
    <n v="1070"/>
    <m/>
    <m/>
    <s v="Q1 2025"/>
    <x v="1"/>
    <x v="3"/>
  </r>
  <r>
    <x v="41"/>
    <x v="6"/>
    <x v="29"/>
    <x v="4"/>
    <s v="A02"/>
    <d v="2025-07-01T00:00:00"/>
    <s v="KOS-15"/>
    <n v="11865"/>
    <m/>
    <m/>
    <s v="Q1 2025"/>
    <x v="1"/>
    <x v="3"/>
  </r>
  <r>
    <x v="41"/>
    <x v="7"/>
    <x v="29"/>
    <x v="4"/>
    <n v="0"/>
    <d v="2025-07-01T00:00:00"/>
    <s v="KR-15"/>
    <n v="6195"/>
    <m/>
    <m/>
    <s v="Q1 2025"/>
    <x v="1"/>
    <x v="3"/>
  </r>
  <r>
    <x v="41"/>
    <x v="8"/>
    <x v="29"/>
    <x v="4"/>
    <n v="0"/>
    <d v="2025-07-01T00:00:00"/>
    <s v="KRLLP-15"/>
    <n v="5190"/>
    <m/>
    <m/>
    <s v="Q1 2025"/>
    <x v="1"/>
    <x v="3"/>
  </r>
  <r>
    <x v="41"/>
    <x v="9"/>
    <x v="29"/>
    <x v="4"/>
    <n v="613"/>
    <d v="2025-07-01T00:00:00"/>
    <s v="OD-15"/>
    <n v="13470"/>
    <m/>
    <m/>
    <s v="Q1 2025"/>
    <x v="1"/>
    <x v="3"/>
  </r>
  <r>
    <x v="41"/>
    <x v="10"/>
    <x v="29"/>
    <x v="4"/>
    <n v="312"/>
    <d v="2025-07-01T00:00:00"/>
    <s v="ODMS-15"/>
    <n v="422460"/>
    <m/>
    <m/>
    <s v="Q1 2025"/>
    <x v="1"/>
    <x v="3"/>
  </r>
  <r>
    <x v="41"/>
    <x v="16"/>
    <x v="29"/>
    <x v="4"/>
    <n v="0"/>
    <d v="2025-07-01T00:00:00"/>
    <s v="QTS-15"/>
    <n v="2930"/>
    <m/>
    <m/>
    <s v="Q1 2025"/>
    <x v="1"/>
    <x v="3"/>
  </r>
  <r>
    <x v="41"/>
    <x v="12"/>
    <x v="29"/>
    <x v="4"/>
    <n v="319"/>
    <d v="2025-07-01T00:00:00"/>
    <s v="XDBS-15"/>
    <n v="37420"/>
    <m/>
    <m/>
    <s v="Q1 2025"/>
    <x v="1"/>
    <x v="3"/>
  </r>
  <r>
    <x v="41"/>
    <x v="17"/>
    <x v="29"/>
    <x v="4"/>
    <n v="1101"/>
    <d v="2025-07-01T00:00:00"/>
    <s v="XKT-16"/>
    <n v="2615"/>
    <m/>
    <m/>
    <s v="Q1 2025"/>
    <x v="1"/>
    <x v="3"/>
  </r>
  <r>
    <x v="41"/>
    <x v="18"/>
    <x v="29"/>
    <x v="4"/>
    <n v="0"/>
    <d v="2025-07-01T00:00:00"/>
    <s v="KCA-07"/>
    <n v="140"/>
    <m/>
    <m/>
    <s v="Q1 2025"/>
    <x v="1"/>
    <x v="3"/>
  </r>
  <r>
    <x v="41"/>
    <x v="3"/>
    <x v="29"/>
    <x v="4"/>
    <n v="0"/>
    <d v="2025-07-01T00:00:00"/>
    <s v="KCC-04"/>
    <n v="70"/>
    <m/>
    <m/>
    <s v="Q1 2025"/>
    <x v="1"/>
    <x v="3"/>
  </r>
  <r>
    <x v="41"/>
    <x v="27"/>
    <x v="29"/>
    <x v="4"/>
    <n v="0"/>
    <d v="2025-07-01T00:00:00"/>
    <s v="KCS-02"/>
    <n v="70"/>
    <m/>
    <m/>
    <s v="Q1 2025"/>
    <x v="1"/>
    <x v="3"/>
  </r>
  <r>
    <x v="41"/>
    <x v="4"/>
    <x v="29"/>
    <x v="4"/>
    <n v="0"/>
    <d v="2025-07-01T00:00:00"/>
    <s v="KDM-11"/>
    <n v="840"/>
    <m/>
    <m/>
    <s v="Q1 2025"/>
    <x v="1"/>
    <x v="3"/>
  </r>
  <r>
    <x v="41"/>
    <x v="14"/>
    <x v="29"/>
    <x v="4"/>
    <n v="0"/>
    <d v="2025-07-01T00:00:00"/>
    <s v="KOB-11"/>
    <n v="350"/>
    <m/>
    <m/>
    <s v="Q1 2025"/>
    <x v="1"/>
    <x v="3"/>
  </r>
  <r>
    <x v="41"/>
    <x v="13"/>
    <x v="29"/>
    <x v="4"/>
    <n v="0"/>
    <d v="2025-07-01T00:00:00"/>
    <s v="NLH-09"/>
    <n v="140"/>
    <m/>
    <m/>
    <s v="Q1 2025"/>
    <x v="1"/>
    <x v="3"/>
  </r>
  <r>
    <x v="41"/>
    <x v="17"/>
    <x v="4"/>
    <x v="5"/>
    <n v="1101"/>
    <d v="2025-07-01T00:00:00"/>
    <s v="STT-25-26-678"/>
    <n v="20001.599999999999"/>
    <m/>
    <m/>
    <s v="Q1 2025"/>
    <x v="1"/>
    <x v="3"/>
  </r>
  <r>
    <x v="41"/>
    <x v="17"/>
    <x v="4"/>
    <x v="20"/>
    <n v="1101"/>
    <d v="2025-07-01T00:00:00"/>
    <s v="STT-25-26-677"/>
    <n v="2700"/>
    <m/>
    <m/>
    <s v="Q1 2025"/>
    <x v="1"/>
    <x v="3"/>
  </r>
  <r>
    <x v="41"/>
    <x v="6"/>
    <x v="4"/>
    <x v="5"/>
    <s v="A02"/>
    <d v="2025-07-01T00:00:00"/>
    <s v="STT-25-26-671"/>
    <n v="19851"/>
    <m/>
    <m/>
    <s v="Q1 2025"/>
    <x v="1"/>
    <x v="3"/>
  </r>
  <r>
    <x v="41"/>
    <x v="0"/>
    <x v="4"/>
    <x v="5"/>
    <n v="0"/>
    <d v="2025-07-01T00:00:00"/>
    <s v="STT-25-26-674"/>
    <n v="5216.24"/>
    <m/>
    <m/>
    <s v="Q1 2025"/>
    <x v="1"/>
    <x v="3"/>
  </r>
  <r>
    <x v="41"/>
    <x v="0"/>
    <x v="4"/>
    <x v="20"/>
    <n v="0"/>
    <d v="2025-07-01T00:00:00"/>
    <s v="STT-25-26-673"/>
    <n v="2700"/>
    <m/>
    <m/>
    <s v="Q1 2025"/>
    <x v="1"/>
    <x v="3"/>
  </r>
  <r>
    <x v="41"/>
    <x v="12"/>
    <x v="8"/>
    <x v="10"/>
    <n v="319"/>
    <d v="2025-07-01T00:00:00"/>
    <s v="GSF-25-26-68"/>
    <n v="40833"/>
    <m/>
    <m/>
    <s v="Q1 2025"/>
    <x v="1"/>
    <x v="3"/>
  </r>
  <r>
    <x v="41"/>
    <x v="12"/>
    <x v="8"/>
    <x v="10"/>
    <s v="Villa"/>
    <d v="2025-07-01T00:00:00"/>
    <s v="GSF-25-26-63"/>
    <n v="120933"/>
    <m/>
    <m/>
    <s v="Q1 2025"/>
    <x v="1"/>
    <x v="3"/>
  </r>
  <r>
    <x v="41"/>
    <x v="14"/>
    <x v="8"/>
    <x v="10"/>
    <n v="0"/>
    <d v="2025-07-01T00:00:00"/>
    <s v="GSF-25-26-62"/>
    <n v="49999"/>
    <m/>
    <m/>
    <s v="Q1 2025"/>
    <x v="1"/>
    <x v="3"/>
  </r>
  <r>
    <x v="41"/>
    <x v="1"/>
    <x v="8"/>
    <x v="10"/>
    <n v="102"/>
    <d v="2025-07-01T00:00:00"/>
    <s v="GSF-25-26-66"/>
    <n v="40833"/>
    <m/>
    <m/>
    <s v="Q1 2025"/>
    <x v="1"/>
    <x v="3"/>
  </r>
  <r>
    <x v="41"/>
    <x v="2"/>
    <x v="8"/>
    <x v="10"/>
    <n v="0"/>
    <d v="2025-07-01T00:00:00"/>
    <s v="GSF-25-26-61"/>
    <n v="40809"/>
    <m/>
    <m/>
    <s v="Q1 2025"/>
    <x v="1"/>
    <x v="3"/>
  </r>
  <r>
    <x v="41"/>
    <x v="8"/>
    <x v="8"/>
    <x v="10"/>
    <n v="0"/>
    <d v="2025-07-01T00:00:00"/>
    <s v="GSF-25-26-64"/>
    <n v="49999"/>
    <m/>
    <m/>
    <s v="Q1 2025"/>
    <x v="1"/>
    <x v="3"/>
  </r>
  <r>
    <x v="41"/>
    <x v="10"/>
    <x v="8"/>
    <x v="10"/>
    <n v="312"/>
    <d v="2025-07-01T00:00:00"/>
    <s v="GSF-25-26-69"/>
    <n v="138332"/>
    <m/>
    <m/>
    <s v="Q1 2025"/>
    <x v="1"/>
    <x v="3"/>
  </r>
  <r>
    <x v="41"/>
    <x v="6"/>
    <x v="8"/>
    <x v="10"/>
    <s v="A02"/>
    <d v="2025-07-01T00:00:00"/>
    <s v="GSF-25-26-65"/>
    <n v="61666"/>
    <m/>
    <m/>
    <s v="Q1 2025"/>
    <x v="1"/>
    <x v="3"/>
  </r>
  <r>
    <x v="41"/>
    <x v="9"/>
    <x v="8"/>
    <x v="10"/>
    <n v="613"/>
    <d v="2025-07-01T00:00:00"/>
    <s v="GSF-25-26-67"/>
    <n v="40833"/>
    <m/>
    <m/>
    <s v="Q1 2025"/>
    <x v="1"/>
    <x v="3"/>
  </r>
  <r>
    <x v="41"/>
    <x v="17"/>
    <x v="8"/>
    <x v="10"/>
    <n v="1101"/>
    <d v="2025-07-01T00:00:00"/>
    <s v="GSF-25-26-70"/>
    <n v="62500"/>
    <m/>
    <m/>
    <s v="Q1 2025"/>
    <x v="1"/>
    <x v="3"/>
  </r>
  <r>
    <x v="41"/>
    <x v="10"/>
    <x v="29"/>
    <x v="7"/>
    <n v="312"/>
    <d v="2025-06-30T00:00:00"/>
    <n v="2031"/>
    <n v="31885"/>
    <m/>
    <m/>
    <s v="Q1 2025"/>
    <x v="1"/>
    <x v="3"/>
  </r>
  <r>
    <x v="41"/>
    <x v="12"/>
    <x v="29"/>
    <x v="7"/>
    <n v="319"/>
    <d v="2025-06-30T00:00:00"/>
    <n v="2032"/>
    <n v="2485"/>
    <m/>
    <m/>
    <s v="Q1 2025"/>
    <x v="1"/>
    <x v="3"/>
  </r>
  <r>
    <x v="41"/>
    <x v="6"/>
    <x v="29"/>
    <x v="7"/>
    <s v="A02"/>
    <d v="2025-06-30T00:00:00"/>
    <n v="2035"/>
    <n v="17150"/>
    <m/>
    <m/>
    <s v="Q1 2025"/>
    <x v="1"/>
    <x v="3"/>
  </r>
  <r>
    <x v="41"/>
    <x v="9"/>
    <x v="29"/>
    <x v="7"/>
    <n v="613"/>
    <d v="2025-06-30T00:00:00"/>
    <n v="2033"/>
    <n v="3745"/>
    <m/>
    <m/>
    <s v="Q1 2025"/>
    <x v="1"/>
    <x v="3"/>
  </r>
  <r>
    <x v="41"/>
    <x v="1"/>
    <x v="29"/>
    <x v="7"/>
    <n v="102"/>
    <d v="2025-06-30T00:00:00"/>
    <n v="2034"/>
    <n v="1645"/>
    <m/>
    <m/>
    <s v="Q1 2025"/>
    <x v="1"/>
    <x v="3"/>
  </r>
  <r>
    <x v="41"/>
    <x v="0"/>
    <x v="29"/>
    <x v="7"/>
    <n v="0"/>
    <d v="2025-06-30T00:00:00"/>
    <n v="2038"/>
    <n v="2700"/>
    <m/>
    <m/>
    <s v="Q1 2025"/>
    <x v="1"/>
    <x v="3"/>
  </r>
  <r>
    <x v="41"/>
    <x v="2"/>
    <x v="29"/>
    <x v="7"/>
    <n v="0"/>
    <d v="2025-06-30T00:00:00"/>
    <n v="2037"/>
    <n v="7595"/>
    <m/>
    <m/>
    <s v="Q1 2025"/>
    <x v="1"/>
    <x v="3"/>
  </r>
  <r>
    <x v="41"/>
    <x v="14"/>
    <x v="29"/>
    <x v="7"/>
    <n v="0"/>
    <d v="2025-06-30T00:00:00"/>
    <n v="2036"/>
    <n v="840"/>
    <m/>
    <m/>
    <s v="Q1 2025"/>
    <x v="1"/>
    <x v="3"/>
  </r>
  <r>
    <x v="41"/>
    <x v="17"/>
    <x v="29"/>
    <x v="7"/>
    <n v="1101"/>
    <d v="2025-07-01T00:00:00"/>
    <n v="2040"/>
    <n v="3920"/>
    <m/>
    <m/>
    <s v="Q1 2025"/>
    <x v="1"/>
    <x v="3"/>
  </r>
  <r>
    <x v="41"/>
    <x v="18"/>
    <x v="7"/>
    <x v="9"/>
    <n v="0"/>
    <d v="2025-07-06T00:00:00"/>
    <s v="MF2627I005031915"/>
    <n v="2469.7399999999998"/>
    <m/>
    <m/>
    <s v="Q1 2025"/>
    <x v="1"/>
    <x v="3"/>
  </r>
  <r>
    <x v="41"/>
    <x v="6"/>
    <x v="29"/>
    <x v="12"/>
    <s v="A02"/>
    <d v="2025-07-04T00:00:00"/>
    <s v="202506451948468'"/>
    <n v="205350"/>
    <m/>
    <m/>
    <s v="Q1 2025"/>
    <x v="1"/>
    <x v="3"/>
  </r>
  <r>
    <x v="41"/>
    <x v="6"/>
    <x v="29"/>
    <x v="10"/>
    <s v="A02"/>
    <d v="2025-07-01T00:00:00"/>
    <s v="OOPL-25-26-260"/>
    <n v="169458.9"/>
    <m/>
    <m/>
    <s v="Q1 2025"/>
    <x v="1"/>
    <x v="3"/>
  </r>
  <r>
    <x v="41"/>
    <x v="6"/>
    <x v="29"/>
    <x v="4"/>
    <s v="A02"/>
    <d v="2025-07-01T00:00:00"/>
    <s v="D-25-26GST-100"/>
    <n v="15950"/>
    <m/>
    <m/>
    <s v="Q1 2025"/>
    <x v="1"/>
    <x v="3"/>
  </r>
  <r>
    <x v="41"/>
    <x v="6"/>
    <x v="29"/>
    <x v="0"/>
    <s v="A02"/>
    <d v="2025-06-30T00:00:00"/>
    <s v="KRL-25-26-48"/>
    <n v="4085"/>
    <m/>
    <m/>
    <s v="Q1 2025"/>
    <x v="1"/>
    <x v="3"/>
  </r>
  <r>
    <x v="41"/>
    <x v="6"/>
    <x v="29"/>
    <x v="0"/>
    <s v="A02"/>
    <d v="2025-06-30T00:00:00"/>
    <s v="KRL-25-26-56"/>
    <n v="317"/>
    <m/>
    <m/>
    <s v="Q1 2025"/>
    <x v="1"/>
    <x v="3"/>
  </r>
  <r>
    <x v="41"/>
    <x v="10"/>
    <x v="29"/>
    <x v="0"/>
    <n v="312"/>
    <d v="2025-06-30T00:00:00"/>
    <s v="KRL-25-26-50"/>
    <n v="334210"/>
    <m/>
    <m/>
    <s v="Q1 2025"/>
    <x v="1"/>
    <x v="3"/>
  </r>
  <r>
    <x v="41"/>
    <x v="10"/>
    <x v="29"/>
    <x v="0"/>
    <n v="312"/>
    <d v="2025-06-30T00:00:00"/>
    <s v="KRL-25-26-62"/>
    <n v="33866"/>
    <m/>
    <m/>
    <s v="Q1 2025"/>
    <x v="1"/>
    <x v="3"/>
  </r>
  <r>
    <x v="41"/>
    <x v="10"/>
    <x v="29"/>
    <x v="4"/>
    <n v="312"/>
    <d v="2025-07-01T00:00:00"/>
    <s v="D-25-26GST-108"/>
    <n v="326090"/>
    <m/>
    <m/>
    <s v="Q1 2025"/>
    <x v="1"/>
    <x v="3"/>
  </r>
  <r>
    <x v="41"/>
    <x v="10"/>
    <x v="29"/>
    <x v="10"/>
    <n v="312"/>
    <d v="2025-07-01T00:00:00"/>
    <s v="OOPL-25-26-258"/>
    <n v="204831.38"/>
    <m/>
    <m/>
    <s v="Q1 2025"/>
    <x v="1"/>
    <x v="3"/>
  </r>
  <r>
    <x v="41"/>
    <x v="12"/>
    <x v="29"/>
    <x v="10"/>
    <n v="319"/>
    <d v="2025-07-01T00:00:00"/>
    <s v="OOPL-25-26-259"/>
    <n v="39485.57"/>
    <m/>
    <m/>
    <s v="Q1 2025"/>
    <x v="1"/>
    <x v="3"/>
  </r>
  <r>
    <x v="41"/>
    <x v="12"/>
    <x v="29"/>
    <x v="4"/>
    <n v="319"/>
    <d v="2025-07-01T00:00:00"/>
    <s v="D-25-26GST-112"/>
    <n v="29400"/>
    <m/>
    <m/>
    <s v="Q1 2025"/>
    <x v="1"/>
    <x v="3"/>
  </r>
  <r>
    <x v="41"/>
    <x v="12"/>
    <x v="29"/>
    <x v="0"/>
    <n v="319"/>
    <d v="2025-06-30T00:00:00"/>
    <s v="KRL-25-26-52"/>
    <n v="28025"/>
    <m/>
    <m/>
    <s v="Q1 2025"/>
    <x v="1"/>
    <x v="3"/>
  </r>
  <r>
    <x v="41"/>
    <x v="12"/>
    <x v="29"/>
    <x v="0"/>
    <n v="319"/>
    <d v="2025-06-30T00:00:00"/>
    <s v="KRL-25-26-64"/>
    <n v="10339"/>
    <m/>
    <m/>
    <s v="Q1 2025"/>
    <x v="1"/>
    <x v="3"/>
  </r>
  <r>
    <x v="41"/>
    <x v="12"/>
    <x v="29"/>
    <x v="0"/>
    <n v="319"/>
    <d v="2025-06-30T00:00:00"/>
    <s v="KRL-25-26-65"/>
    <n v="9822"/>
    <m/>
    <m/>
    <s v="Q1 2025"/>
    <x v="1"/>
    <x v="3"/>
  </r>
  <r>
    <x v="41"/>
    <x v="1"/>
    <x v="29"/>
    <x v="0"/>
    <n v="102"/>
    <d v="2025-06-30T00:00:00"/>
    <s v="KRL-25-26-47"/>
    <n v="8170"/>
    <m/>
    <m/>
    <s v="Q1 2025"/>
    <x v="1"/>
    <x v="3"/>
  </r>
  <r>
    <x v="41"/>
    <x v="1"/>
    <x v="29"/>
    <x v="4"/>
    <n v="102"/>
    <d v="2025-07-01T00:00:00"/>
    <s v="D-25-26GST-098"/>
    <n v="15015"/>
    <m/>
    <m/>
    <s v="Q1 2025"/>
    <x v="1"/>
    <x v="3"/>
  </r>
  <r>
    <x v="41"/>
    <x v="4"/>
    <x v="29"/>
    <x v="4"/>
    <n v="0"/>
    <d v="2025-07-01T00:00:00"/>
    <s v="D-25-26GST-099"/>
    <n v="16755"/>
    <m/>
    <m/>
    <s v="Q1 2025"/>
    <x v="1"/>
    <x v="3"/>
  </r>
  <r>
    <x v="41"/>
    <x v="27"/>
    <x v="29"/>
    <x v="4"/>
    <n v="0"/>
    <d v="2025-07-01T00:00:00"/>
    <s v="D-25-26GST-104"/>
    <n v="585"/>
    <m/>
    <m/>
    <s v="Q1 2025"/>
    <x v="1"/>
    <x v="3"/>
  </r>
  <r>
    <x v="41"/>
    <x v="14"/>
    <x v="29"/>
    <x v="0"/>
    <n v="0"/>
    <d v="2025-06-30T00:00:00"/>
    <s v="KRL-25-26-59"/>
    <n v="3587"/>
    <m/>
    <m/>
    <s v="Q1 2025"/>
    <x v="1"/>
    <x v="3"/>
  </r>
  <r>
    <x v="41"/>
    <x v="14"/>
    <x v="29"/>
    <x v="4"/>
    <n v="0"/>
    <d v="2025-07-01T00:00:00"/>
    <s v="D-25-26GST-105"/>
    <n v="8120"/>
    <m/>
    <m/>
    <s v="Q1 2025"/>
    <x v="1"/>
    <x v="3"/>
  </r>
  <r>
    <x v="41"/>
    <x v="18"/>
    <x v="29"/>
    <x v="0"/>
    <n v="0"/>
    <d v="2025-06-30T00:00:00"/>
    <s v="KRL-25-26-58"/>
    <n v="1662"/>
    <m/>
    <m/>
    <s v="Q1 2025"/>
    <x v="1"/>
    <x v="3"/>
  </r>
  <r>
    <x v="41"/>
    <x v="18"/>
    <x v="29"/>
    <x v="4"/>
    <n v="0"/>
    <d v="2025-07-01T00:00:00"/>
    <s v="D-25-26GST-103"/>
    <n v="5470"/>
    <m/>
    <m/>
    <s v="Q1 2025"/>
    <x v="1"/>
    <x v="3"/>
  </r>
  <r>
    <x v="41"/>
    <x v="13"/>
    <x v="29"/>
    <x v="4"/>
    <n v="0"/>
    <d v="2025-07-01T00:00:00"/>
    <s v="D-25-26GST-111"/>
    <n v="1300"/>
    <m/>
    <m/>
    <s v="Q1 2025"/>
    <x v="1"/>
    <x v="3"/>
  </r>
  <r>
    <x v="41"/>
    <x v="0"/>
    <x v="29"/>
    <x v="0"/>
    <n v="0"/>
    <d v="2025-06-30T00:00:00"/>
    <s v="KRL-25-26-54"/>
    <n v="422"/>
    <m/>
    <m/>
    <s v="Q1 2025"/>
    <x v="1"/>
    <x v="3"/>
  </r>
  <r>
    <x v="41"/>
    <x v="0"/>
    <x v="29"/>
    <x v="0"/>
    <n v="0"/>
    <d v="2025-06-30T00:00:00"/>
    <s v="KRL-25-26-46"/>
    <n v="5700"/>
    <m/>
    <m/>
    <s v="Q1 2025"/>
    <x v="1"/>
    <x v="3"/>
  </r>
  <r>
    <x v="41"/>
    <x v="0"/>
    <x v="29"/>
    <x v="4"/>
    <n v="0"/>
    <d v="2025-07-01T00:00:00"/>
    <s v="D-25-26GST-096"/>
    <n v="580"/>
    <m/>
    <m/>
    <s v="Q1 2025"/>
    <x v="1"/>
    <x v="3"/>
  </r>
  <r>
    <x v="41"/>
    <x v="3"/>
    <x v="29"/>
    <x v="4"/>
    <n v="0"/>
    <d v="2025-07-01T00:00:00"/>
    <s v="D-25-26GST-097"/>
    <n v="1080"/>
    <m/>
    <m/>
    <s v="Q1 2025"/>
    <x v="1"/>
    <x v="3"/>
  </r>
  <r>
    <x v="41"/>
    <x v="5"/>
    <x v="29"/>
    <x v="4"/>
    <n v="0"/>
    <d v="2025-07-01T00:00:00"/>
    <s v="D-25-26GST-106"/>
    <n v="3585"/>
    <m/>
    <m/>
    <s v="Q1 2025"/>
    <x v="1"/>
    <x v="3"/>
  </r>
  <r>
    <x v="41"/>
    <x v="5"/>
    <x v="29"/>
    <x v="0"/>
    <n v="0"/>
    <d v="2025-06-30T00:00:00"/>
    <s v="KRL-25-26-60"/>
    <n v="582"/>
    <m/>
    <m/>
    <s v="Q1 2025"/>
    <x v="1"/>
    <x v="3"/>
  </r>
  <r>
    <x v="41"/>
    <x v="7"/>
    <x v="29"/>
    <x v="4"/>
    <n v="0"/>
    <d v="2025-07-01T00:00:00"/>
    <s v="D-25-26GST-101"/>
    <n v="36245"/>
    <m/>
    <m/>
    <s v="Q1 2025"/>
    <x v="1"/>
    <x v="3"/>
  </r>
  <r>
    <x v="41"/>
    <x v="10"/>
    <x v="29"/>
    <x v="26"/>
    <n v="309"/>
    <d v="2025-06-30T00:00:00"/>
    <s v="000002940696021'"/>
    <n v="24940"/>
    <m/>
    <m/>
    <s v="Q1 2025"/>
    <x v="1"/>
    <x v="3"/>
  </r>
  <r>
    <x v="41"/>
    <x v="17"/>
    <x v="9"/>
    <x v="11"/>
    <n v="1101"/>
    <d v="2025-07-01T00:00:00"/>
    <s v="MFMS-0174-25-26"/>
    <n v="91342.91"/>
    <m/>
    <m/>
    <s v="Q1 2025"/>
    <x v="1"/>
    <x v="3"/>
  </r>
  <r>
    <x v="41"/>
    <x v="17"/>
    <x v="29"/>
    <x v="4"/>
    <n v="1101"/>
    <d v="2025-07-01T00:00:00"/>
    <s v="D-25-26GST-113"/>
    <n v="37290"/>
    <m/>
    <m/>
    <s v="Q1 2025"/>
    <x v="1"/>
    <x v="3"/>
  </r>
  <r>
    <x v="41"/>
    <x v="17"/>
    <x v="29"/>
    <x v="0"/>
    <n v="1101"/>
    <d v="2025-06-30T00:00:00"/>
    <s v="KRL-25-26-53"/>
    <n v="95"/>
    <m/>
    <m/>
    <s v="Q1 2025"/>
    <x v="1"/>
    <x v="3"/>
  </r>
  <r>
    <x v="41"/>
    <x v="8"/>
    <x v="29"/>
    <x v="4"/>
    <n v="0"/>
    <d v="2025-07-01T00:00:00"/>
    <s v="D-25-26GST-102"/>
    <n v="8160"/>
    <m/>
    <m/>
    <s v="Q1 2025"/>
    <x v="1"/>
    <x v="3"/>
  </r>
  <r>
    <x v="41"/>
    <x v="16"/>
    <x v="29"/>
    <x v="4"/>
    <n v="0"/>
    <d v="2025-07-01T00:00:00"/>
    <s v="D-25-26GST-110"/>
    <n v="9610"/>
    <m/>
    <m/>
    <s v="Q1 2025"/>
    <x v="1"/>
    <x v="3"/>
  </r>
  <r>
    <x v="41"/>
    <x v="16"/>
    <x v="29"/>
    <x v="0"/>
    <n v="0"/>
    <d v="2025-06-30T00:00:00"/>
    <s v="KRL-25-26-63"/>
    <n v="1266"/>
    <m/>
    <m/>
    <s v="Q1 2025"/>
    <x v="1"/>
    <x v="3"/>
  </r>
  <r>
    <x v="41"/>
    <x v="16"/>
    <x v="29"/>
    <x v="0"/>
    <n v="0"/>
    <d v="2025-06-30T00:00:00"/>
    <s v="KRL-25-26-51"/>
    <n v="95"/>
    <m/>
    <m/>
    <s v="Q1 2025"/>
    <x v="1"/>
    <x v="3"/>
  </r>
  <r>
    <x v="41"/>
    <x v="2"/>
    <x v="29"/>
    <x v="4"/>
    <n v="0"/>
    <d v="2025-07-01T00:00:00"/>
    <s v="D-25-26GST-109"/>
    <n v="920"/>
    <m/>
    <m/>
    <s v="Q1 2025"/>
    <x v="1"/>
    <x v="3"/>
  </r>
  <r>
    <x v="41"/>
    <x v="2"/>
    <x v="29"/>
    <x v="0"/>
    <n v="0"/>
    <d v="2025-06-30T00:00:00"/>
    <s v="KRL-25-26-55"/>
    <n v="106"/>
    <m/>
    <m/>
    <s v="Q1 2025"/>
    <x v="1"/>
    <x v="3"/>
  </r>
  <r>
    <x v="41"/>
    <x v="9"/>
    <x v="29"/>
    <x v="10"/>
    <n v="613"/>
    <d v="2025-07-01T00:00:00"/>
    <s v="OOPL-25-26-257"/>
    <n v="38662.949999999997"/>
    <m/>
    <m/>
    <s v="Q1 2025"/>
    <x v="1"/>
    <x v="3"/>
  </r>
  <r>
    <x v="41"/>
    <x v="9"/>
    <x v="29"/>
    <x v="4"/>
    <n v="613"/>
    <d v="2025-07-01T00:00:00"/>
    <s v="D-25-26GST-107"/>
    <n v="26475"/>
    <m/>
    <m/>
    <s v="Q1 2025"/>
    <x v="1"/>
    <x v="3"/>
  </r>
  <r>
    <x v="41"/>
    <x v="9"/>
    <x v="29"/>
    <x v="0"/>
    <n v="613"/>
    <d v="2025-06-30T00:00:00"/>
    <s v="KRL-25-26-49"/>
    <n v="28880"/>
    <m/>
    <m/>
    <s v="Q1 2025"/>
    <x v="1"/>
    <x v="3"/>
  </r>
  <r>
    <x v="41"/>
    <x v="9"/>
    <x v="29"/>
    <x v="0"/>
    <n v="613"/>
    <d v="2025-06-30T00:00:00"/>
    <s v="KRL-25-26-61"/>
    <n v="528"/>
    <m/>
    <m/>
    <s v="Q1 2025"/>
    <x v="1"/>
    <x v="3"/>
  </r>
  <r>
    <x v="41"/>
    <x v="17"/>
    <x v="29"/>
    <x v="12"/>
    <n v="1101"/>
    <d v="2025-07-06T00:00:00"/>
    <s v="000002940915790'"/>
    <n v="187900"/>
    <m/>
    <m/>
    <s v="Q1 2025"/>
    <x v="1"/>
    <x v="3"/>
  </r>
  <r>
    <x v="41"/>
    <x v="17"/>
    <x v="29"/>
    <x v="12"/>
    <n v="1102"/>
    <d v="2025-07-07T00:00:00"/>
    <s v="000002942485848'"/>
    <n v="15990"/>
    <m/>
    <m/>
    <s v="Q1 2025"/>
    <x v="1"/>
    <x v="3"/>
  </r>
  <r>
    <x v="40"/>
    <x v="17"/>
    <x v="4"/>
    <x v="5"/>
    <n v="1101"/>
    <d v="2025-05-28T00:00:00"/>
    <s v="STT-25-26-383"/>
    <n v="5462.48"/>
    <m/>
    <m/>
    <s v="Q1 2025"/>
    <x v="1"/>
    <x v="3"/>
  </r>
  <r>
    <x v="40"/>
    <x v="17"/>
    <x v="4"/>
    <x v="20"/>
    <n v="1101"/>
    <d v="2025-05-28T00:00:00"/>
    <s v="STT-25-26-384"/>
    <n v="2700"/>
    <m/>
    <m/>
    <s v="Q1 2025"/>
    <x v="1"/>
    <x v="3"/>
  </r>
  <r>
    <x v="41"/>
    <x v="2"/>
    <x v="1"/>
    <x v="2"/>
    <n v="0"/>
    <d v="2025-07-01T00:00:00"/>
    <s v="MS-0255-25-26"/>
    <n v="5406"/>
    <m/>
    <m/>
    <s v="Q1 2025"/>
    <x v="1"/>
    <x v="3"/>
  </r>
  <r>
    <x v="41"/>
    <x v="2"/>
    <x v="1"/>
    <x v="1"/>
    <n v="0"/>
    <d v="2025-07-01T00:00:00"/>
    <s v="MS-0254-25-26"/>
    <n v="8834.7000000000007"/>
    <m/>
    <m/>
    <s v="Q1 2025"/>
    <x v="1"/>
    <x v="3"/>
  </r>
  <r>
    <x v="41"/>
    <x v="14"/>
    <x v="1"/>
    <x v="1"/>
    <n v="0"/>
    <d v="2025-07-01T00:00:00"/>
    <s v="MS-0252-25-26"/>
    <n v="1708"/>
    <m/>
    <m/>
    <s v="Q1 2025"/>
    <x v="1"/>
    <x v="3"/>
  </r>
  <r>
    <x v="41"/>
    <x v="9"/>
    <x v="1"/>
    <x v="1"/>
    <n v="0"/>
    <d v="2025-07-01T00:00:00"/>
    <s v="MS-0251-25-26"/>
    <n v="322"/>
    <m/>
    <m/>
    <s v="Q1 2025"/>
    <x v="1"/>
    <x v="3"/>
  </r>
  <r>
    <x v="41"/>
    <x v="10"/>
    <x v="1"/>
    <x v="2"/>
    <n v="312"/>
    <d v="2025-07-01T00:00:00"/>
    <s v="MS-0249-25-26"/>
    <n v="45497"/>
    <m/>
    <m/>
    <s v="Q1 2025"/>
    <x v="1"/>
    <x v="3"/>
  </r>
  <r>
    <x v="41"/>
    <x v="10"/>
    <x v="1"/>
    <x v="1"/>
    <n v="312"/>
    <d v="2025-07-01T00:00:00"/>
    <s v="MS-0248-25-26"/>
    <n v="8286.5"/>
    <m/>
    <m/>
    <s v="Q1 2025"/>
    <x v="1"/>
    <x v="3"/>
  </r>
  <r>
    <x v="41"/>
    <x v="6"/>
    <x v="1"/>
    <x v="1"/>
    <s v="A02"/>
    <d v="2025-07-01T00:00:00"/>
    <s v="MS-0246-25-26"/>
    <n v="9169"/>
    <m/>
    <m/>
    <s v="Q1 2025"/>
    <x v="1"/>
    <x v="3"/>
  </r>
  <r>
    <x v="41"/>
    <x v="6"/>
    <x v="1"/>
    <x v="2"/>
    <s v="A02"/>
    <d v="2025-07-01T00:00:00"/>
    <s v="MS-0245-25-26"/>
    <n v="51826"/>
    <m/>
    <m/>
    <s v="Q1 2025"/>
    <x v="1"/>
    <x v="3"/>
  </r>
  <r>
    <x v="41"/>
    <x v="10"/>
    <x v="1"/>
    <x v="1"/>
    <n v="312"/>
    <d v="2025-07-01T00:00:00"/>
    <s v="MS-0247-25-26"/>
    <n v="1127"/>
    <m/>
    <m/>
    <s v="Q1 2025"/>
    <x v="1"/>
    <x v="3"/>
  </r>
  <r>
    <x v="41"/>
    <x v="18"/>
    <x v="1"/>
    <x v="1"/>
    <n v="0"/>
    <d v="2025-07-01T00:00:00"/>
    <s v="MS-0250-25-26"/>
    <n v="161"/>
    <m/>
    <m/>
    <s v="Q1 2025"/>
    <x v="1"/>
    <x v="3"/>
  </r>
  <r>
    <x v="41"/>
    <x v="8"/>
    <x v="1"/>
    <x v="1"/>
    <n v="0"/>
    <d v="2025-07-01T00:00:00"/>
    <s v="MS-0258-25-26"/>
    <n v="5709"/>
    <m/>
    <m/>
    <s v="Q1 2025"/>
    <x v="1"/>
    <x v="3"/>
  </r>
  <r>
    <x v="41"/>
    <x v="14"/>
    <x v="1"/>
    <x v="2"/>
    <n v="0"/>
    <d v="2025-07-01T00:00:00"/>
    <s v="MS-0253-25-26"/>
    <n v="2164"/>
    <m/>
    <m/>
    <s v="Q1 2025"/>
    <x v="1"/>
    <x v="3"/>
  </r>
  <r>
    <x v="41"/>
    <x v="3"/>
    <x v="1"/>
    <x v="2"/>
    <n v="0"/>
    <d v="2025-07-01T00:00:00"/>
    <s v="MS-0263-25-26"/>
    <n v="3640"/>
    <m/>
    <m/>
    <s v="Q1 2025"/>
    <x v="1"/>
    <x v="3"/>
  </r>
  <r>
    <x v="41"/>
    <x v="0"/>
    <x v="1"/>
    <x v="1"/>
    <n v="0"/>
    <d v="2025-07-01T00:00:00"/>
    <s v="MS-0262-25-26"/>
    <n v="670"/>
    <m/>
    <m/>
    <s v="Q1 2025"/>
    <x v="1"/>
    <x v="3"/>
  </r>
  <r>
    <x v="41"/>
    <x v="0"/>
    <x v="1"/>
    <x v="2"/>
    <n v="0"/>
    <d v="2025-07-01T00:00:00"/>
    <s v="MS-0261-25-26"/>
    <n v="12210"/>
    <m/>
    <m/>
    <s v="Q1 2025"/>
    <x v="1"/>
    <x v="3"/>
  </r>
  <r>
    <x v="41"/>
    <x v="12"/>
    <x v="29"/>
    <x v="9"/>
    <n v="319"/>
    <d v="2025-06-30T00:00:00"/>
    <s v="Vodafone - 03"/>
    <n v="3658"/>
    <m/>
    <m/>
    <s v="Q1 2025"/>
    <x v="1"/>
    <x v="3"/>
  </r>
  <r>
    <x v="41"/>
    <x v="10"/>
    <x v="29"/>
    <x v="14"/>
    <n v="312"/>
    <d v="2025-06-30T00:00:00"/>
    <s v="JD998"/>
    <n v="5568.75"/>
    <m/>
    <m/>
    <s v="Q1 2025"/>
    <x v="1"/>
    <x v="3"/>
  </r>
  <r>
    <x v="41"/>
    <x v="1"/>
    <x v="7"/>
    <x v="9"/>
    <n v="102"/>
    <d v="2025-06-09T00:00:00"/>
    <s v="MF2627I005424470"/>
    <n v="823.64"/>
    <m/>
    <m/>
    <s v="Q1 2025"/>
    <x v="1"/>
    <x v="3"/>
  </r>
  <r>
    <x v="41"/>
    <x v="0"/>
    <x v="29"/>
    <x v="8"/>
    <n v="0"/>
    <d v="2025-07-07T00:00:00"/>
    <s v="000002942522094'"/>
    <n v="114330"/>
    <m/>
    <m/>
    <s v="Q1 2025"/>
    <x v="1"/>
    <x v="3"/>
  </r>
  <r>
    <x v="41"/>
    <x v="12"/>
    <x v="7"/>
    <x v="9"/>
    <n v="319"/>
    <d v="2025-07-09T00:00:00"/>
    <s v="MF2627I005323793"/>
    <n v="5538.28"/>
    <m/>
    <m/>
    <s v="Q1 2025"/>
    <x v="1"/>
    <x v="3"/>
  </r>
  <r>
    <x v="41"/>
    <x v="12"/>
    <x v="29"/>
    <x v="9"/>
    <n v="319"/>
    <d v="2025-07-01T00:00:00"/>
    <s v="MHI1406517966126"/>
    <n v="559.32000000000005"/>
    <m/>
    <m/>
    <s v="Q1 2025"/>
    <x v="1"/>
    <x v="3"/>
  </r>
  <r>
    <x v="41"/>
    <x v="12"/>
    <x v="29"/>
    <x v="9"/>
    <n v="319"/>
    <d v="2025-07-01T00:00:00"/>
    <s v="MHI1406517966127"/>
    <n v="559.32000000000005"/>
    <m/>
    <m/>
    <s v="Q1 2025"/>
    <x v="1"/>
    <x v="3"/>
  </r>
  <r>
    <x v="41"/>
    <x v="12"/>
    <x v="29"/>
    <x v="9"/>
    <n v="319"/>
    <d v="2025-07-01T00:00:00"/>
    <s v="MHI1406517966129"/>
    <n v="529.82000000000005"/>
    <m/>
    <m/>
    <s v="Q1 2025"/>
    <x v="1"/>
    <x v="3"/>
  </r>
  <r>
    <x v="41"/>
    <x v="12"/>
    <x v="29"/>
    <x v="9"/>
    <n v="319"/>
    <d v="2025-07-01T00:00:00"/>
    <s v="MHI1406517966130"/>
    <n v="529.82000000000005"/>
    <m/>
    <m/>
    <s v="Q1 2025"/>
    <x v="1"/>
    <x v="3"/>
  </r>
  <r>
    <x v="41"/>
    <x v="12"/>
    <x v="29"/>
    <x v="9"/>
    <n v="319"/>
    <d v="2025-07-01T00:00:00"/>
    <s v="MHI1406517966131"/>
    <n v="529.82000000000005"/>
    <m/>
    <m/>
    <s v="Q1 2025"/>
    <x v="1"/>
    <x v="3"/>
  </r>
  <r>
    <x v="41"/>
    <x v="12"/>
    <x v="29"/>
    <x v="9"/>
    <n v="319"/>
    <d v="2025-07-01T00:00:00"/>
    <s v="MHI1406517966133"/>
    <n v="529.82000000000005"/>
    <m/>
    <m/>
    <s v="Q1 2025"/>
    <x v="1"/>
    <x v="3"/>
  </r>
  <r>
    <x v="41"/>
    <x v="12"/>
    <x v="29"/>
    <x v="9"/>
    <n v="319"/>
    <d v="2025-07-01T00:00:00"/>
    <s v="MHI1406517966134"/>
    <n v="529.82000000000005"/>
    <m/>
    <m/>
    <s v="Q1 2025"/>
    <x v="1"/>
    <x v="3"/>
  </r>
  <r>
    <x v="41"/>
    <x v="12"/>
    <x v="29"/>
    <x v="9"/>
    <n v="319"/>
    <d v="2025-07-01T00:00:00"/>
    <s v="MHI1406517966136"/>
    <n v="529.82000000000005"/>
    <m/>
    <m/>
    <s v="Q1 2025"/>
    <x v="1"/>
    <x v="3"/>
  </r>
  <r>
    <x v="41"/>
    <x v="12"/>
    <x v="29"/>
    <x v="9"/>
    <n v="319"/>
    <d v="2025-07-01T00:00:00"/>
    <s v="MHI1406517966138"/>
    <n v="764.64"/>
    <m/>
    <m/>
    <s v="Q1 2025"/>
    <x v="1"/>
    <x v="3"/>
  </r>
  <r>
    <x v="41"/>
    <x v="12"/>
    <x v="29"/>
    <x v="9"/>
    <n v="319"/>
    <d v="2025-07-01T00:00:00"/>
    <s v="MHI1406517966139"/>
    <n v="588.82000000000005"/>
    <m/>
    <m/>
    <s v="Q1 2025"/>
    <x v="1"/>
    <x v="3"/>
  </r>
  <r>
    <x v="41"/>
    <x v="13"/>
    <x v="2"/>
    <x v="3"/>
    <n v="0"/>
    <d v="2025-06-30T00:00:00"/>
    <s v="NLHPL-25-26-02"/>
    <n v="1060"/>
    <m/>
    <m/>
    <s v="Q1 2025"/>
    <x v="1"/>
    <x v="3"/>
  </r>
  <r>
    <x v="41"/>
    <x v="8"/>
    <x v="2"/>
    <x v="3"/>
    <n v="0"/>
    <d v="2025-06-30T00:00:00"/>
    <s v="KRLLP-25-26-03"/>
    <n v="4342"/>
    <m/>
    <m/>
    <s v="Q1 2025"/>
    <x v="1"/>
    <x v="3"/>
  </r>
  <r>
    <x v="41"/>
    <x v="28"/>
    <x v="2"/>
    <x v="3"/>
    <n v="0"/>
    <d v="2025-06-30T00:00:00"/>
    <s v="KPHLLP-25-26-01"/>
    <n v="510"/>
    <m/>
    <m/>
    <s v="Q1 2025"/>
    <x v="1"/>
    <x v="3"/>
  </r>
  <r>
    <x v="41"/>
    <x v="12"/>
    <x v="2"/>
    <x v="3"/>
    <n v="319"/>
    <d v="2025-06-30T00:00:00"/>
    <s v="XDBSPL-25-26-02"/>
    <n v="800"/>
    <m/>
    <m/>
    <s v="Q1 2025"/>
    <x v="1"/>
    <x v="3"/>
  </r>
  <r>
    <x v="41"/>
    <x v="9"/>
    <x v="2"/>
    <x v="3"/>
    <n v="613"/>
    <d v="2025-06-30T00:00:00"/>
    <s v="ODMDLLP-25-26-04"/>
    <n v="2220"/>
    <m/>
    <m/>
    <s v="Q1 2025"/>
    <x v="1"/>
    <x v="3"/>
  </r>
  <r>
    <x v="41"/>
    <x v="18"/>
    <x v="2"/>
    <x v="3"/>
    <n v="0"/>
    <d v="2025-06-30T00:00:00"/>
    <s v="KCAPL-25-26-03"/>
    <n v="922"/>
    <m/>
    <m/>
    <s v="Q1 2025"/>
    <x v="1"/>
    <x v="3"/>
  </r>
  <r>
    <x v="41"/>
    <x v="29"/>
    <x v="2"/>
    <x v="3"/>
    <n v="0"/>
    <d v="2025-06-30T00:00:00"/>
    <s v="MRHPL-25-26-01"/>
    <n v="1020"/>
    <m/>
    <m/>
    <s v="Q1 2025"/>
    <x v="1"/>
    <x v="3"/>
  </r>
  <r>
    <x v="41"/>
    <x v="0"/>
    <x v="2"/>
    <x v="3"/>
    <n v="0"/>
    <d v="2025-06-30T00:00:00"/>
    <s v="AFCLLP-25-26-03"/>
    <n v="1700"/>
    <m/>
    <m/>
    <s v="Q1 2025"/>
    <x v="1"/>
    <x v="3"/>
  </r>
  <r>
    <x v="41"/>
    <x v="5"/>
    <x v="2"/>
    <x v="3"/>
    <n v="0"/>
    <d v="2025-06-30T00:00:00"/>
    <s v="KFTPL-25-26-03"/>
    <n v="1150"/>
    <m/>
    <m/>
    <s v="Q1 2025"/>
    <x v="1"/>
    <x v="3"/>
  </r>
  <r>
    <x v="41"/>
    <x v="17"/>
    <x v="2"/>
    <x v="3"/>
    <n v="1100"/>
    <d v="2025-06-30T00:00:00"/>
    <s v="XKTPL-25-26-02"/>
    <n v="3998"/>
    <m/>
    <m/>
    <s v="Q1 2025"/>
    <x v="1"/>
    <x v="3"/>
  </r>
  <r>
    <x v="41"/>
    <x v="14"/>
    <x v="2"/>
    <x v="3"/>
    <n v="0"/>
    <d v="2025-06-30T00:00:00"/>
    <s v="KCOBPL-25-26-03"/>
    <n v="1840"/>
    <m/>
    <m/>
    <s v="Q1 2025"/>
    <x v="1"/>
    <x v="3"/>
  </r>
  <r>
    <x v="41"/>
    <x v="6"/>
    <x v="2"/>
    <x v="3"/>
    <n v="0"/>
    <d v="2025-06-30T00:00:00"/>
    <s v="KOSLLP-25-26-03"/>
    <n v="10548"/>
    <m/>
    <m/>
    <s v="Q1 2025"/>
    <x v="1"/>
    <x v="3"/>
  </r>
  <r>
    <x v="41"/>
    <x v="17"/>
    <x v="29"/>
    <x v="29"/>
    <n v="1101"/>
    <d v="2025-07-01T00:00:00"/>
    <s v="2025-26-172"/>
    <n v="16740"/>
    <m/>
    <m/>
    <s v="Q1 2025"/>
    <x v="1"/>
    <x v="3"/>
  </r>
  <r>
    <x v="41"/>
    <x v="10"/>
    <x v="2"/>
    <x v="3"/>
    <n v="312"/>
    <d v="2025-06-30T00:00:00"/>
    <s v="ODMSLLP-25-26-03"/>
    <n v="128252"/>
    <m/>
    <m/>
    <s v="Q1 2025"/>
    <x v="1"/>
    <x v="3"/>
  </r>
  <r>
    <x v="41"/>
    <x v="18"/>
    <x v="29"/>
    <x v="29"/>
    <n v="0"/>
    <d v="2025-06-30T00:00:00"/>
    <s v="Office Cab Innova-25-26-11"/>
    <n v="4300"/>
    <m/>
    <m/>
    <s v="Q1 2025"/>
    <x v="1"/>
    <x v="3"/>
  </r>
  <r>
    <x v="41"/>
    <x v="6"/>
    <x v="23"/>
    <x v="12"/>
    <s v="A02"/>
    <d v="2025-07-08T00:00:00"/>
    <s v="EC-25-26-092"/>
    <n v="731471.58"/>
    <m/>
    <m/>
    <s v="Q1 2025"/>
    <x v="1"/>
    <x v="3"/>
  </r>
  <r>
    <x v="41"/>
    <x v="6"/>
    <x v="23"/>
    <x v="7"/>
    <s v="A02"/>
    <d v="2025-07-09T00:00:00"/>
    <s v="WR-25-26-081"/>
    <n v="250"/>
    <m/>
    <m/>
    <s v="Q1 2025"/>
    <x v="1"/>
    <x v="3"/>
  </r>
  <r>
    <x v="41"/>
    <x v="1"/>
    <x v="11"/>
    <x v="12"/>
    <n v="102"/>
    <d v="2025-07-15T00:00:00"/>
    <s v="WTCB-202501795"/>
    <n v="48300.43"/>
    <m/>
    <m/>
    <s v="Q1 2025"/>
    <x v="1"/>
    <x v="3"/>
  </r>
  <r>
    <x v="41"/>
    <x v="10"/>
    <x v="11"/>
    <x v="12"/>
    <n v="309"/>
    <d v="2025-07-15T00:00:00"/>
    <s v="WTCB-202501837"/>
    <n v="90996.83"/>
    <m/>
    <m/>
    <s v="Q1 2025"/>
    <x v="1"/>
    <x v="3"/>
  </r>
  <r>
    <x v="41"/>
    <x v="10"/>
    <x v="11"/>
    <x v="12"/>
    <n v="311"/>
    <d v="2025-07-15T00:00:00"/>
    <s v="WTCB-202501838"/>
    <n v="137506.34"/>
    <m/>
    <m/>
    <s v="Q1 2025"/>
    <x v="1"/>
    <x v="3"/>
  </r>
  <r>
    <x v="41"/>
    <x v="10"/>
    <x v="11"/>
    <x v="12"/>
    <n v="312"/>
    <d v="2025-07-15T00:00:00"/>
    <s v="WTCB-202501839"/>
    <n v="142156.53"/>
    <m/>
    <m/>
    <s v="Q1 2025"/>
    <x v="1"/>
    <x v="3"/>
  </r>
  <r>
    <x v="41"/>
    <x v="10"/>
    <x v="11"/>
    <x v="12"/>
    <n v="313"/>
    <d v="2025-07-15T00:00:00"/>
    <s v="WTCB-202501840"/>
    <n v="124861"/>
    <m/>
    <m/>
    <s v="Q1 2025"/>
    <x v="1"/>
    <x v="3"/>
  </r>
  <r>
    <x v="41"/>
    <x v="10"/>
    <x v="11"/>
    <x v="12"/>
    <n v="314"/>
    <d v="2025-07-15T00:00:00"/>
    <s v="WTCB-202501841"/>
    <n v="23224.35"/>
    <m/>
    <m/>
    <s v="Q1 2025"/>
    <x v="1"/>
    <x v="3"/>
  </r>
  <r>
    <x v="41"/>
    <x v="10"/>
    <x v="11"/>
    <x v="12"/>
    <n v="315"/>
    <d v="2025-07-15T00:00:00"/>
    <s v="WTCB-202501842"/>
    <n v="27299.57"/>
    <m/>
    <m/>
    <s v="Q1 2025"/>
    <x v="1"/>
    <x v="3"/>
  </r>
  <r>
    <x v="41"/>
    <x v="10"/>
    <x v="11"/>
    <x v="12"/>
    <n v="316"/>
    <d v="2025-07-15T00:00:00"/>
    <s v="WTCB-202501843"/>
    <n v="98.98"/>
    <m/>
    <m/>
    <s v="Q1 2025"/>
    <x v="1"/>
    <x v="3"/>
  </r>
  <r>
    <x v="41"/>
    <x v="12"/>
    <x v="11"/>
    <x v="12"/>
    <n v="317"/>
    <d v="2025-07-15T00:00:00"/>
    <s v="WTCB-202501844"/>
    <n v="115567.55"/>
    <m/>
    <m/>
    <s v="Q1 2025"/>
    <x v="1"/>
    <x v="3"/>
  </r>
  <r>
    <x v="41"/>
    <x v="12"/>
    <x v="11"/>
    <x v="12"/>
    <n v="318"/>
    <d v="2025-07-15T00:00:00"/>
    <s v="WTCB-202501845"/>
    <n v="117319.37"/>
    <m/>
    <m/>
    <s v="Q1 2025"/>
    <x v="1"/>
    <x v="3"/>
  </r>
  <r>
    <x v="41"/>
    <x v="12"/>
    <x v="11"/>
    <x v="12"/>
    <n v="319"/>
    <d v="2025-07-15T00:00:00"/>
    <s v="WTCB-202501846"/>
    <n v="119714.44"/>
    <m/>
    <m/>
    <s v="Q1 2025"/>
    <x v="1"/>
    <x v="3"/>
  </r>
  <r>
    <x v="41"/>
    <x v="9"/>
    <x v="11"/>
    <x v="12"/>
    <n v="613"/>
    <d v="2025-07-15T00:00:00"/>
    <s v="WTCB-202501890"/>
    <n v="42465.34"/>
    <m/>
    <m/>
    <s v="Q1 2025"/>
    <x v="1"/>
    <x v="3"/>
  </r>
  <r>
    <x v="41"/>
    <x v="9"/>
    <x v="11"/>
    <x v="12"/>
    <n v="614"/>
    <d v="2025-07-15T00:00:00"/>
    <s v="WTCB-202501891"/>
    <n v="55130.51"/>
    <m/>
    <m/>
    <s v="Q1 2025"/>
    <x v="1"/>
    <x v="3"/>
  </r>
  <r>
    <x v="41"/>
    <x v="11"/>
    <x v="11"/>
    <x v="12"/>
    <n v="719"/>
    <d v="2025-07-15T00:00:00"/>
    <s v="WTCB-202501911"/>
    <n v="71141.78"/>
    <m/>
    <m/>
    <s v="Q1 2025"/>
    <x v="1"/>
    <x v="3"/>
  </r>
  <r>
    <x v="41"/>
    <x v="1"/>
    <x v="11"/>
    <x v="13"/>
    <n v="102"/>
    <d v="2025-07-16T00:00:00"/>
    <s v="WTCB-202501946"/>
    <n v="4279.2"/>
    <m/>
    <m/>
    <s v="Q1 2025"/>
    <x v="1"/>
    <x v="3"/>
  </r>
  <r>
    <x v="41"/>
    <x v="10"/>
    <x v="11"/>
    <x v="13"/>
    <n v="309"/>
    <d v="2025-07-16T00:00:00"/>
    <s v="WTCB-202501988"/>
    <n v="10137.27"/>
    <m/>
    <m/>
    <s v="Q1 2025"/>
    <x v="1"/>
    <x v="3"/>
  </r>
  <r>
    <x v="41"/>
    <x v="10"/>
    <x v="11"/>
    <x v="13"/>
    <n v="311"/>
    <d v="2025-07-16T00:00:00"/>
    <s v="WTCB-202501989"/>
    <n v="13512.62"/>
    <m/>
    <m/>
    <s v="Q1 2025"/>
    <x v="1"/>
    <x v="3"/>
  </r>
  <r>
    <x v="41"/>
    <x v="10"/>
    <x v="11"/>
    <x v="13"/>
    <n v="312"/>
    <d v="2025-07-16T00:00:00"/>
    <s v="WTCB-202501990"/>
    <n v="14251.91"/>
    <m/>
    <m/>
    <s v="Q1 2025"/>
    <x v="1"/>
    <x v="3"/>
  </r>
  <r>
    <x v="41"/>
    <x v="10"/>
    <x v="11"/>
    <x v="13"/>
    <n v="313"/>
    <d v="2025-07-16T00:00:00"/>
    <s v="WTCB-202501991"/>
    <n v="10605.59"/>
    <m/>
    <m/>
    <s v="Q1 2025"/>
    <x v="1"/>
    <x v="3"/>
  </r>
  <r>
    <x v="41"/>
    <x v="10"/>
    <x v="11"/>
    <x v="13"/>
    <n v="314"/>
    <d v="2025-07-16T00:00:00"/>
    <s v="WTCB-202501992"/>
    <n v="1934.91"/>
    <m/>
    <m/>
    <s v="Q1 2025"/>
    <x v="1"/>
    <x v="3"/>
  </r>
  <r>
    <x v="41"/>
    <x v="10"/>
    <x v="11"/>
    <x v="13"/>
    <n v="315"/>
    <d v="2025-07-16T00:00:00"/>
    <s v="WTCB-202501993"/>
    <n v="2669.4"/>
    <m/>
    <m/>
    <s v="Q1 2025"/>
    <x v="1"/>
    <x v="3"/>
  </r>
  <r>
    <x v="41"/>
    <x v="10"/>
    <x v="11"/>
    <x v="13"/>
    <n v="316"/>
    <d v="2025-07-16T00:00:00"/>
    <s v="WTCB-202501994"/>
    <n v="13.87"/>
    <m/>
    <m/>
    <s v="Q1 2025"/>
    <x v="1"/>
    <x v="3"/>
  </r>
  <r>
    <x v="41"/>
    <x v="12"/>
    <x v="11"/>
    <x v="13"/>
    <n v="317"/>
    <d v="2025-07-16T00:00:00"/>
    <s v="WTCB-202501995"/>
    <n v="10026.32"/>
    <m/>
    <m/>
    <s v="Q1 2025"/>
    <x v="1"/>
    <x v="3"/>
  </r>
  <r>
    <x v="41"/>
    <x v="12"/>
    <x v="11"/>
    <x v="13"/>
    <n v="318"/>
    <d v="2025-07-16T00:00:00"/>
    <s v="WTCB-202501996"/>
    <n v="10986.17"/>
    <m/>
    <m/>
    <s v="Q1 2025"/>
    <x v="1"/>
    <x v="3"/>
  </r>
  <r>
    <x v="41"/>
    <x v="12"/>
    <x v="11"/>
    <x v="13"/>
    <n v="319"/>
    <d v="2025-07-16T00:00:00"/>
    <s v="WTCB-202501997"/>
    <n v="10427.44"/>
    <m/>
    <m/>
    <s v="Q1 2025"/>
    <x v="1"/>
    <x v="3"/>
  </r>
  <r>
    <x v="41"/>
    <x v="9"/>
    <x v="11"/>
    <x v="13"/>
    <n v="613"/>
    <d v="2025-07-16T00:00:00"/>
    <s v="WTCB-202502041"/>
    <n v="4514.6899999999996"/>
    <m/>
    <m/>
    <s v="Q1 2025"/>
    <x v="1"/>
    <x v="3"/>
  </r>
  <r>
    <x v="41"/>
    <x v="9"/>
    <x v="11"/>
    <x v="13"/>
    <n v="614"/>
    <d v="2025-07-16T00:00:00"/>
    <s v="WTCB-202502042"/>
    <n v="4993.6899999999996"/>
    <m/>
    <m/>
    <s v="Q1 2025"/>
    <x v="1"/>
    <x v="3"/>
  </r>
  <r>
    <x v="41"/>
    <x v="11"/>
    <x v="11"/>
    <x v="13"/>
    <n v="719"/>
    <d v="2025-07-16T00:00:00"/>
    <s v="WTCB-202502062"/>
    <n v="5436.14"/>
    <m/>
    <m/>
    <s v="Q1 2025"/>
    <x v="1"/>
    <x v="3"/>
  </r>
  <r>
    <x v="41"/>
    <x v="1"/>
    <x v="29"/>
    <x v="29"/>
    <n v="102"/>
    <d v="2025-06-18T00:00:00"/>
    <s v="712-25-26-1002831"/>
    <n v="41250"/>
    <m/>
    <m/>
    <s v="Q1 2025"/>
    <x v="1"/>
    <x v="3"/>
  </r>
  <r>
    <x v="41"/>
    <x v="10"/>
    <x v="29"/>
    <x v="29"/>
    <n v="312"/>
    <d v="2025-06-18T00:00:00"/>
    <s v="12-25-26-1002832"/>
    <n v="296250"/>
    <m/>
    <m/>
    <s v="Q1 2025"/>
    <x v="1"/>
    <x v="3"/>
  </r>
  <r>
    <x v="41"/>
    <x v="11"/>
    <x v="29"/>
    <x v="29"/>
    <n v="719"/>
    <d v="2025-06-18T00:00:00"/>
    <s v="712-25-26-1003155"/>
    <n v="42864"/>
    <m/>
    <m/>
    <s v="Q1 2025"/>
    <x v="1"/>
    <x v="3"/>
  </r>
  <r>
    <x v="41"/>
    <x v="19"/>
    <x v="29"/>
    <x v="12"/>
    <n v="401"/>
    <d v="2025-07-25T00:00:00"/>
    <s v="000002969765658'"/>
    <n v="78860"/>
    <m/>
    <m/>
    <s v="Q1 2025"/>
    <x v="1"/>
    <x v="3"/>
  </r>
  <r>
    <x v="41"/>
    <x v="19"/>
    <x v="29"/>
    <x v="12"/>
    <n v="402"/>
    <d v="2025-07-25T00:00:00"/>
    <s v="000002969765659'"/>
    <n v="38810"/>
    <m/>
    <m/>
    <s v="Q1 2025"/>
    <x v="1"/>
    <x v="3"/>
  </r>
  <r>
    <x v="41"/>
    <x v="19"/>
    <x v="29"/>
    <x v="12"/>
    <n v="501"/>
    <d v="2025-07-25T00:00:00"/>
    <s v="000002969765657'"/>
    <n v="78580"/>
    <m/>
    <m/>
    <s v="Q1 2025"/>
    <x v="1"/>
    <x v="3"/>
  </r>
  <r>
    <x v="41"/>
    <x v="19"/>
    <x v="29"/>
    <x v="12"/>
    <n v="502"/>
    <d v="2025-07-25T00:00:00"/>
    <s v="000002969765662'"/>
    <n v="730"/>
    <m/>
    <m/>
    <s v="Q1 2025"/>
    <x v="1"/>
    <x v="3"/>
  </r>
  <r>
    <x v="41"/>
    <x v="19"/>
    <x v="29"/>
    <x v="12"/>
    <n v="1201"/>
    <d v="2025-07-25T00:00:00"/>
    <s v="000002969765663'"/>
    <n v="49110"/>
    <m/>
    <m/>
    <s v="Q1 2025"/>
    <x v="1"/>
    <x v="3"/>
  </r>
  <r>
    <x v="41"/>
    <x v="19"/>
    <x v="29"/>
    <x v="12"/>
    <n v="1202"/>
    <d v="2025-07-25T00:00:00"/>
    <s v="000002969765656'"/>
    <n v="600"/>
    <m/>
    <m/>
    <s v="Q1 2025"/>
    <x v="1"/>
    <x v="3"/>
  </r>
  <r>
    <x v="41"/>
    <x v="19"/>
    <x v="29"/>
    <x v="12"/>
    <n v="1301"/>
    <d v="2025-07-25T00:00:00"/>
    <s v="000002969765661'"/>
    <n v="78860"/>
    <m/>
    <m/>
    <s v="Q1 2025"/>
    <x v="1"/>
    <x v="3"/>
  </r>
  <r>
    <x v="42"/>
    <x v="9"/>
    <x v="29"/>
    <x v="19"/>
    <n v="613"/>
    <d v="2025-07-01T00:00:00"/>
    <s v="P2526-143506"/>
    <n v="72274"/>
    <m/>
    <m/>
    <s v="Q2 2025"/>
    <x v="2"/>
    <x v="3"/>
  </r>
  <r>
    <x v="42"/>
    <x v="10"/>
    <x v="29"/>
    <x v="16"/>
    <n v="313"/>
    <d v="2025-07-01T00:00:00"/>
    <s v="004 CAM-2025-26"/>
    <n v="65546"/>
    <m/>
    <m/>
    <s v="Q2 2025"/>
    <x v="2"/>
    <x v="3"/>
  </r>
  <r>
    <x v="42"/>
    <x v="10"/>
    <x v="29"/>
    <x v="19"/>
    <n v="313"/>
    <d v="2025-07-01T00:00:00"/>
    <s v="004-2025-2026"/>
    <n v="574536"/>
    <m/>
    <m/>
    <s v="Q2 2025"/>
    <x v="2"/>
    <x v="3"/>
  </r>
  <r>
    <x v="42"/>
    <x v="6"/>
    <x v="27"/>
    <x v="29"/>
    <s v="A02"/>
    <d v="2025-07-01T00:00:00"/>
    <s v="25-26-008"/>
    <n v="15000"/>
    <m/>
    <m/>
    <s v="Q2 2025"/>
    <x v="2"/>
    <x v="3"/>
  </r>
  <r>
    <x v="42"/>
    <x v="10"/>
    <x v="29"/>
    <x v="19"/>
    <n v="316"/>
    <d v="2025-07-01T00:00:00"/>
    <s v="316-2025-26"/>
    <n v="87362"/>
    <m/>
    <m/>
    <s v="Q2 2025"/>
    <x v="2"/>
    <x v="3"/>
  </r>
  <r>
    <x v="42"/>
    <x v="10"/>
    <x v="29"/>
    <x v="19"/>
    <n v="316"/>
    <d v="2025-07-01T00:00:00"/>
    <s v="022-2025-26"/>
    <n v="87362"/>
    <m/>
    <m/>
    <s v="Q2 2025"/>
    <x v="2"/>
    <x v="3"/>
  </r>
  <r>
    <x v="42"/>
    <x v="0"/>
    <x v="29"/>
    <x v="14"/>
    <n v="702"/>
    <d v="2025-07-01T00:00:00"/>
    <s v="2025-26-0253"/>
    <n v="15291"/>
    <m/>
    <m/>
    <s v="Q2 2025"/>
    <x v="2"/>
    <x v="3"/>
  </r>
  <r>
    <x v="42"/>
    <x v="0"/>
    <x v="29"/>
    <x v="14"/>
    <n v="703"/>
    <d v="2025-07-01T00:00:00"/>
    <s v="2025-26-0254"/>
    <n v="15291"/>
    <m/>
    <m/>
    <s v="Q2 2025"/>
    <x v="2"/>
    <x v="3"/>
  </r>
  <r>
    <x v="42"/>
    <x v="9"/>
    <x v="29"/>
    <x v="19"/>
    <n v="613"/>
    <d v="2025-07-01T00:00:00"/>
    <s v="7-25-26-444"/>
    <n v="72264"/>
    <m/>
    <m/>
    <s v="Q2 2025"/>
    <x v="2"/>
    <x v="3"/>
  </r>
  <r>
    <x v="42"/>
    <x v="9"/>
    <x v="29"/>
    <x v="19"/>
    <n v="614"/>
    <d v="2025-07-01T00:00:00"/>
    <s v="D-2025-26-04"/>
    <n v="144455"/>
    <m/>
    <m/>
    <s v="Q2 2025"/>
    <x v="2"/>
    <x v="3"/>
  </r>
  <r>
    <x v="42"/>
    <x v="10"/>
    <x v="29"/>
    <x v="29"/>
    <n v="312"/>
    <d v="2025-07-01T00:00:00"/>
    <s v="EWF-04-2025-26"/>
    <n v="95000"/>
    <m/>
    <m/>
    <s v="Q2 2025"/>
    <x v="2"/>
    <x v="3"/>
  </r>
  <r>
    <x v="42"/>
    <x v="10"/>
    <x v="29"/>
    <x v="19"/>
    <n v="314"/>
    <d v="2025-07-01T00:00:00"/>
    <s v="RENT-25-26-04"/>
    <n v="163787.4"/>
    <m/>
    <m/>
    <s v="Q2 2025"/>
    <x v="2"/>
    <x v="3"/>
  </r>
  <r>
    <x v="42"/>
    <x v="12"/>
    <x v="29"/>
    <x v="19"/>
    <n v="317"/>
    <d v="2025-07-01T00:00:00"/>
    <s v="PS-Rental-4"/>
    <n v="104834"/>
    <m/>
    <m/>
    <s v="Q2 2025"/>
    <x v="2"/>
    <x v="3"/>
  </r>
  <r>
    <x v="42"/>
    <x v="12"/>
    <x v="29"/>
    <x v="19"/>
    <n v="317"/>
    <d v="2025-07-01T00:00:00"/>
    <s v="RS-Rental-4"/>
    <n v="69890"/>
    <m/>
    <m/>
    <s v="Q2 2025"/>
    <x v="2"/>
    <x v="3"/>
  </r>
  <r>
    <x v="42"/>
    <x v="1"/>
    <x v="29"/>
    <x v="19"/>
    <n v="102"/>
    <d v="2025-07-01T00:00:00"/>
    <n v="202507001"/>
    <n v="227529.12"/>
    <m/>
    <m/>
    <s v="Q2 2025"/>
    <x v="2"/>
    <x v="3"/>
  </r>
  <r>
    <x v="42"/>
    <x v="10"/>
    <x v="29"/>
    <x v="22"/>
    <n v="309"/>
    <d v="2025-07-02T00:00:00"/>
    <s v="SBER-25-26-12"/>
    <n v="228659.20000000001"/>
    <m/>
    <m/>
    <s v="Q2 2025"/>
    <x v="2"/>
    <x v="3"/>
  </r>
  <r>
    <x v="42"/>
    <x v="10"/>
    <x v="29"/>
    <x v="19"/>
    <n v="310"/>
    <d v="2025-07-01T00:00:00"/>
    <s v="HK-Rental-04"/>
    <n v="76182"/>
    <m/>
    <m/>
    <s v="Q2 2025"/>
    <x v="2"/>
    <x v="3"/>
  </r>
  <r>
    <x v="42"/>
    <x v="10"/>
    <x v="29"/>
    <x v="19"/>
    <n v="310"/>
    <d v="2025-07-01T00:00:00"/>
    <s v="GK-Rental-04"/>
    <n v="76183"/>
    <m/>
    <m/>
    <s v="Q2 2025"/>
    <x v="2"/>
    <x v="3"/>
  </r>
  <r>
    <x v="42"/>
    <x v="10"/>
    <x v="29"/>
    <x v="16"/>
    <n v="310"/>
    <d v="2025-07-01T00:00:00"/>
    <s v="GK-CAM-04"/>
    <n v="30343"/>
    <m/>
    <m/>
    <s v="Q2 2025"/>
    <x v="2"/>
    <x v="3"/>
  </r>
  <r>
    <x v="42"/>
    <x v="11"/>
    <x v="29"/>
    <x v="19"/>
    <n v="719"/>
    <d v="2025-07-03T00:00:00"/>
    <s v="TSG-Rental-29"/>
    <n v="143325"/>
    <m/>
    <m/>
    <s v="Q2 2025"/>
    <x v="2"/>
    <x v="3"/>
  </r>
  <r>
    <x v="42"/>
    <x v="6"/>
    <x v="23"/>
    <x v="16"/>
    <s v="A02"/>
    <d v="2025-07-01T00:00:00"/>
    <s v="CAM-25-26-1035"/>
    <n v="204002.34"/>
    <m/>
    <m/>
    <s v="Q2 2025"/>
    <x v="2"/>
    <x v="3"/>
  </r>
  <r>
    <x v="42"/>
    <x v="11"/>
    <x v="11"/>
    <x v="16"/>
    <n v="719"/>
    <d v="2025-07-01T00:00:00"/>
    <s v="WTCB-202501741"/>
    <n v="24141"/>
    <m/>
    <m/>
    <s v="Q2 2025"/>
    <x v="2"/>
    <x v="3"/>
  </r>
  <r>
    <x v="42"/>
    <x v="9"/>
    <x v="11"/>
    <x v="16"/>
    <n v="613"/>
    <d v="2025-07-01T00:00:00"/>
    <s v="WTCB-202501716"/>
    <n v="25779"/>
    <m/>
    <m/>
    <s v="Q2 2025"/>
    <x v="2"/>
    <x v="3"/>
  </r>
  <r>
    <x v="42"/>
    <x v="9"/>
    <x v="11"/>
    <x v="16"/>
    <n v="614"/>
    <d v="2025-07-01T00:00:00"/>
    <s v="WTCB-202501717"/>
    <n v="25753"/>
    <m/>
    <m/>
    <s v="Q2 2025"/>
    <x v="2"/>
    <x v="3"/>
  </r>
  <r>
    <x v="42"/>
    <x v="10"/>
    <x v="11"/>
    <x v="16"/>
    <n v="316"/>
    <d v="2025-07-01T00:00:00"/>
    <s v="WTCB-202501659"/>
    <n v="25753"/>
    <m/>
    <m/>
    <s v="Q2 2025"/>
    <x v="2"/>
    <x v="3"/>
  </r>
  <r>
    <x v="42"/>
    <x v="10"/>
    <x v="11"/>
    <x v="16"/>
    <n v="315"/>
    <d v="2025-07-01T00:00:00"/>
    <s v="WTCB-202501658"/>
    <n v="25779"/>
    <m/>
    <m/>
    <s v="Q2 2025"/>
    <x v="2"/>
    <x v="3"/>
  </r>
  <r>
    <x v="42"/>
    <x v="10"/>
    <x v="11"/>
    <x v="16"/>
    <n v="311"/>
    <d v="2025-07-01T00:00:00"/>
    <s v="WTCB-202501654"/>
    <n v="72605"/>
    <m/>
    <m/>
    <s v="Q2 2025"/>
    <x v="2"/>
    <x v="3"/>
  </r>
  <r>
    <x v="42"/>
    <x v="10"/>
    <x v="11"/>
    <x v="16"/>
    <n v="312"/>
    <d v="2025-07-01T00:00:00"/>
    <s v="WTCB-202501655"/>
    <n v="46982"/>
    <m/>
    <m/>
    <s v="Q2 2025"/>
    <x v="2"/>
    <x v="3"/>
  </r>
  <r>
    <x v="42"/>
    <x v="10"/>
    <x v="11"/>
    <x v="16"/>
    <n v="314"/>
    <d v="2025-07-01T00:00:00"/>
    <s v="WTCB-202501657"/>
    <n v="24141"/>
    <m/>
    <m/>
    <s v="Q2 2025"/>
    <x v="2"/>
    <x v="3"/>
  </r>
  <r>
    <x v="42"/>
    <x v="12"/>
    <x v="11"/>
    <x v="16"/>
    <n v="319"/>
    <d v="2025-07-01T00:00:00"/>
    <s v="WTCB-202501662"/>
    <n v="24141"/>
    <m/>
    <m/>
    <s v="Q2 2025"/>
    <x v="2"/>
    <x v="3"/>
  </r>
  <r>
    <x v="42"/>
    <x v="12"/>
    <x v="11"/>
    <x v="16"/>
    <n v="318"/>
    <d v="2025-07-01T00:00:00"/>
    <s v="WTCB-202501661"/>
    <n v="25779"/>
    <m/>
    <m/>
    <s v="Q2 2025"/>
    <x v="2"/>
    <x v="3"/>
  </r>
  <r>
    <x v="42"/>
    <x v="12"/>
    <x v="11"/>
    <x v="16"/>
    <n v="317"/>
    <d v="2025-07-01T00:00:00"/>
    <s v="WTCB-202501660"/>
    <n v="25753"/>
    <m/>
    <m/>
    <s v="Q2 2025"/>
    <x v="2"/>
    <x v="3"/>
  </r>
  <r>
    <x v="42"/>
    <x v="1"/>
    <x v="11"/>
    <x v="16"/>
    <n v="102"/>
    <d v="2025-07-01T00:00:00"/>
    <s v="WTCB-202501606"/>
    <n v="28392"/>
    <m/>
    <m/>
    <s v="Q2 2025"/>
    <x v="2"/>
    <x v="3"/>
  </r>
  <r>
    <x v="42"/>
    <x v="10"/>
    <x v="29"/>
    <x v="19"/>
    <n v="311"/>
    <d v="2025-07-03T00:00:00"/>
    <s v="IN2501000038"/>
    <n v="652882"/>
    <m/>
    <m/>
    <s v="Q2 2025"/>
    <x v="2"/>
    <x v="3"/>
  </r>
  <r>
    <x v="42"/>
    <x v="10"/>
    <x v="29"/>
    <x v="19"/>
    <n v="312"/>
    <d v="2025-07-03T00:00:00"/>
    <s v="IN2501000039"/>
    <n v="422432"/>
    <m/>
    <m/>
    <s v="Q2 2025"/>
    <x v="2"/>
    <x v="3"/>
  </r>
  <r>
    <x v="42"/>
    <x v="19"/>
    <x v="29"/>
    <x v="29"/>
    <n v="0"/>
    <d v="2025-07-01T00:00:00"/>
    <s v="Office Cab Innova-25-26-12"/>
    <n v="4800"/>
    <m/>
    <m/>
    <s v="Q2 2025"/>
    <x v="2"/>
    <x v="3"/>
  </r>
  <r>
    <x v="42"/>
    <x v="10"/>
    <x v="29"/>
    <x v="29"/>
    <n v="312"/>
    <d v="2025-07-02T00:00:00"/>
    <s v="Office Cab Innova-25-26-13"/>
    <n v="3500"/>
    <m/>
    <m/>
    <s v="Q2 2025"/>
    <x v="2"/>
    <x v="3"/>
  </r>
  <r>
    <x v="42"/>
    <x v="12"/>
    <x v="29"/>
    <x v="7"/>
    <n v="319"/>
    <d v="2025-07-08T00:00:00"/>
    <s v="ROMCIN260019114"/>
    <n v="4881.3599999999997"/>
    <m/>
    <m/>
    <s v="Q2 2025"/>
    <x v="2"/>
    <x v="3"/>
  </r>
  <r>
    <x v="42"/>
    <x v="10"/>
    <x v="29"/>
    <x v="19"/>
    <n v="315"/>
    <d v="2025-07-10T00:00:00"/>
    <s v="PVP-Rental-29"/>
    <n v="179064"/>
    <m/>
    <m/>
    <s v="Q2 2025"/>
    <x v="2"/>
    <x v="3"/>
  </r>
  <r>
    <x v="42"/>
    <x v="12"/>
    <x v="29"/>
    <x v="19"/>
    <n v="318"/>
    <d v="2025-07-10T00:00:00"/>
    <s v="R-16-25-26"/>
    <n v="174900"/>
    <m/>
    <m/>
    <s v="Q2 2025"/>
    <x v="2"/>
    <x v="3"/>
  </r>
  <r>
    <x v="42"/>
    <x v="12"/>
    <x v="29"/>
    <x v="19"/>
    <n v="319"/>
    <d v="2025-07-10T00:00:00"/>
    <s v="O-8-25-26"/>
    <n v="163787"/>
    <m/>
    <m/>
    <s v="Q2 2025"/>
    <x v="2"/>
    <x v="3"/>
  </r>
  <r>
    <x v="42"/>
    <x v="18"/>
    <x v="29"/>
    <x v="29"/>
    <n v="0"/>
    <d v="2025-07-02T00:00:00"/>
    <s v="002526-000204"/>
    <n v="25438"/>
    <m/>
    <m/>
    <s v="Q2 2025"/>
    <x v="2"/>
    <x v="3"/>
  </r>
  <r>
    <x v="42"/>
    <x v="12"/>
    <x v="29"/>
    <x v="29"/>
    <n v="319"/>
    <d v="2025-07-07T00:00:00"/>
    <s v="Office Cab Innova-25-26-14"/>
    <n v="4800"/>
    <m/>
    <m/>
    <s v="Q2 2025"/>
    <x v="2"/>
    <x v="3"/>
  </r>
  <r>
    <x v="42"/>
    <x v="9"/>
    <x v="29"/>
    <x v="29"/>
    <n v="613"/>
    <d v="2025-07-10T00:00:00"/>
    <s v="Office Cab Innova-25-26-15"/>
    <n v="4800"/>
    <m/>
    <m/>
    <s v="Q2 2025"/>
    <x v="2"/>
    <x v="3"/>
  </r>
  <r>
    <x v="42"/>
    <x v="14"/>
    <x v="29"/>
    <x v="12"/>
    <n v="0"/>
    <d v="2025-07-20T00:00:00"/>
    <s v="000002961194872'"/>
    <n v="10840"/>
    <m/>
    <m/>
    <s v="Q2 2025"/>
    <x v="2"/>
    <x v="3"/>
  </r>
  <r>
    <x v="42"/>
    <x v="12"/>
    <x v="29"/>
    <x v="29"/>
    <n v="319"/>
    <d v="2025-07-19T00:00:00"/>
    <s v="000002959818713'"/>
    <n v="1130"/>
    <m/>
    <m/>
    <s v="Q2 2025"/>
    <x v="2"/>
    <x v="3"/>
  </r>
  <r>
    <x v="42"/>
    <x v="12"/>
    <x v="29"/>
    <x v="29"/>
    <n v="319"/>
    <d v="2025-07-19T00:00:00"/>
    <s v="000002959426723'"/>
    <n v="16040"/>
    <m/>
    <m/>
    <s v="Q2 2025"/>
    <x v="2"/>
    <x v="3"/>
  </r>
  <r>
    <x v="42"/>
    <x v="18"/>
    <x v="29"/>
    <x v="1"/>
    <n v="0"/>
    <d v="2025-07-15T00:00:00"/>
    <n v="1138"/>
    <n v="4800"/>
    <m/>
    <m/>
    <s v="Q2 2025"/>
    <x v="2"/>
    <x v="3"/>
  </r>
  <r>
    <x v="42"/>
    <x v="5"/>
    <x v="29"/>
    <x v="29"/>
    <n v="0"/>
    <d v="2025-07-18T00:00:00"/>
    <s v="Office Cab Innova-25-26-16"/>
    <n v="6700"/>
    <m/>
    <m/>
    <s v="Q2 2025"/>
    <x v="2"/>
    <x v="3"/>
  </r>
  <r>
    <x v="42"/>
    <x v="18"/>
    <x v="2"/>
    <x v="3"/>
    <n v="0"/>
    <d v="2025-07-17T00:00:00"/>
    <s v="KCAPL-25-26-04"/>
    <n v="10000"/>
    <m/>
    <m/>
    <s v="Q2 2025"/>
    <x v="2"/>
    <x v="3"/>
  </r>
  <r>
    <x v="42"/>
    <x v="12"/>
    <x v="29"/>
    <x v="29"/>
    <n v="319"/>
    <d v="2025-07-23T00:00:00"/>
    <s v="TXC25-13372"/>
    <n v="45302.5"/>
    <m/>
    <m/>
    <s v="Q2 2025"/>
    <x v="2"/>
    <x v="3"/>
  </r>
  <r>
    <x v="42"/>
    <x v="9"/>
    <x v="7"/>
    <x v="9"/>
    <n v="613"/>
    <d v="2025-07-27T00:00:00"/>
    <s v="MF2627I006544799"/>
    <n v="470.58"/>
    <m/>
    <m/>
    <s v="Q2 2025"/>
    <x v="2"/>
    <x v="3"/>
  </r>
  <r>
    <x v="42"/>
    <x v="10"/>
    <x v="29"/>
    <x v="27"/>
    <n v="312"/>
    <d v="2025-07-22T00:00:00"/>
    <n v="1458879"/>
    <n v="277"/>
    <m/>
    <m/>
    <s v="Q2 2025"/>
    <x v="2"/>
    <x v="3"/>
  </r>
  <r>
    <x v="42"/>
    <x v="12"/>
    <x v="29"/>
    <x v="9"/>
    <n v="319"/>
    <d v="2025-06-30T00:00:00"/>
    <s v="Vodafone - 04"/>
    <n v="5511"/>
    <m/>
    <m/>
    <s v="Q2 2025"/>
    <x v="2"/>
    <x v="3"/>
  </r>
  <r>
    <x v="42"/>
    <x v="10"/>
    <x v="29"/>
    <x v="26"/>
    <n v="312"/>
    <d v="2025-07-30T00:00:00"/>
    <s v="000002980770571'"/>
    <n v="40570"/>
    <m/>
    <m/>
    <s v="Q2 2025"/>
    <x v="2"/>
    <x v="3"/>
  </r>
  <r>
    <x v="42"/>
    <x v="12"/>
    <x v="7"/>
    <x v="29"/>
    <n v="319"/>
    <d v="2025-07-24T00:00:00"/>
    <s v="HF2627I005177526"/>
    <n v="706.82"/>
    <m/>
    <m/>
    <s v="Q2 2025"/>
    <x v="2"/>
    <x v="3"/>
  </r>
  <r>
    <x v="42"/>
    <x v="0"/>
    <x v="1"/>
    <x v="2"/>
    <n v="0"/>
    <d v="2025-08-01T00:00:00"/>
    <s v="MS-0300-25-26"/>
    <n v="29091"/>
    <m/>
    <m/>
    <s v="Q2 2025"/>
    <x v="2"/>
    <x v="3"/>
  </r>
  <r>
    <x v="42"/>
    <x v="10"/>
    <x v="1"/>
    <x v="2"/>
    <n v="312"/>
    <d v="2025-08-01T00:00:00"/>
    <s v="MS-0303-25-26"/>
    <n v="46656"/>
    <m/>
    <m/>
    <s v="Q2 2025"/>
    <x v="2"/>
    <x v="3"/>
  </r>
  <r>
    <x v="42"/>
    <x v="10"/>
    <x v="1"/>
    <x v="1"/>
    <n v="312"/>
    <d v="2025-08-01T00:00:00"/>
    <s v="MS-0304-25-26"/>
    <n v="70"/>
    <m/>
    <m/>
    <s v="Q2 2025"/>
    <x v="2"/>
    <x v="3"/>
  </r>
  <r>
    <x v="42"/>
    <x v="4"/>
    <x v="1"/>
    <x v="1"/>
    <n v="0"/>
    <d v="2025-08-01T00:00:00"/>
    <s v="MS-0309-25-26"/>
    <n v="150"/>
    <m/>
    <m/>
    <s v="Q2 2025"/>
    <x v="2"/>
    <x v="3"/>
  </r>
  <r>
    <x v="42"/>
    <x v="14"/>
    <x v="1"/>
    <x v="2"/>
    <n v="0"/>
    <d v="2025-08-01T00:00:00"/>
    <s v="MS-0301-25-26"/>
    <n v="1445"/>
    <m/>
    <m/>
    <s v="Q2 2025"/>
    <x v="2"/>
    <x v="3"/>
  </r>
  <r>
    <x v="42"/>
    <x v="14"/>
    <x v="1"/>
    <x v="1"/>
    <n v="0"/>
    <d v="2025-08-01T00:00:00"/>
    <s v="MS-0302-25-26"/>
    <n v="5647"/>
    <m/>
    <m/>
    <s v="Q2 2025"/>
    <x v="2"/>
    <x v="3"/>
  </r>
  <r>
    <x v="42"/>
    <x v="2"/>
    <x v="1"/>
    <x v="2"/>
    <n v="0"/>
    <d v="2025-08-01T00:00:00"/>
    <s v="MS-0307-25-26"/>
    <n v="13184"/>
    <m/>
    <m/>
    <s v="Q2 2025"/>
    <x v="2"/>
    <x v="3"/>
  </r>
  <r>
    <x v="42"/>
    <x v="2"/>
    <x v="1"/>
    <x v="1"/>
    <n v="0"/>
    <d v="2025-08-01T00:00:00"/>
    <s v="MS-0308-25-26"/>
    <n v="1374"/>
    <m/>
    <m/>
    <s v="Q2 2025"/>
    <x v="2"/>
    <x v="3"/>
  </r>
  <r>
    <x v="42"/>
    <x v="17"/>
    <x v="1"/>
    <x v="1"/>
    <n v="1101"/>
    <d v="2025-08-01T00:00:00"/>
    <s v="MS-0306-25-26"/>
    <n v="3085.5"/>
    <m/>
    <m/>
    <s v="Q2 2025"/>
    <x v="2"/>
    <x v="3"/>
  </r>
  <r>
    <x v="42"/>
    <x v="5"/>
    <x v="1"/>
    <x v="1"/>
    <n v="0"/>
    <d v="2025-08-01T00:00:00"/>
    <s v="MS-0297-25-26"/>
    <n v="6910"/>
    <m/>
    <m/>
    <s v="Q2 2025"/>
    <x v="2"/>
    <x v="3"/>
  </r>
  <r>
    <x v="42"/>
    <x v="0"/>
    <x v="1"/>
    <x v="1"/>
    <n v="0"/>
    <d v="2025-08-01T00:00:00"/>
    <s v="MS-0299-25-26"/>
    <n v="1140"/>
    <m/>
    <m/>
    <s v="Q2 2025"/>
    <x v="2"/>
    <x v="3"/>
  </r>
  <r>
    <x v="42"/>
    <x v="6"/>
    <x v="1"/>
    <x v="2"/>
    <n v="0"/>
    <d v="2025-08-01T00:00:00"/>
    <s v="MS-0305-25-26"/>
    <n v="41580"/>
    <m/>
    <m/>
    <s v="Q2 2025"/>
    <x v="2"/>
    <x v="3"/>
  </r>
  <r>
    <x v="42"/>
    <x v="1"/>
    <x v="29"/>
    <x v="5"/>
    <n v="102"/>
    <d v="2025-07-30T00:00:00"/>
    <s v="VB-792-25-26"/>
    <n v="14400"/>
    <m/>
    <m/>
    <s v="Q2 2025"/>
    <x v="2"/>
    <x v="3"/>
  </r>
  <r>
    <x v="42"/>
    <x v="10"/>
    <x v="29"/>
    <x v="5"/>
    <n v="312"/>
    <d v="2025-07-30T00:00:00"/>
    <s v="VB-793-25-26"/>
    <n v="4800"/>
    <m/>
    <m/>
    <s v="Q2 2025"/>
    <x v="2"/>
    <x v="3"/>
  </r>
  <r>
    <x v="42"/>
    <x v="6"/>
    <x v="29"/>
    <x v="11"/>
    <s v="A02"/>
    <d v="2025-08-01T00:00:00"/>
    <s v="IS-25-26-087"/>
    <n v="187435.64"/>
    <m/>
    <m/>
    <s v="Q2 2025"/>
    <x v="2"/>
    <x v="3"/>
  </r>
  <r>
    <x v="42"/>
    <x v="9"/>
    <x v="29"/>
    <x v="11"/>
    <n v="613"/>
    <d v="2025-08-01T00:00:00"/>
    <s v="IS-25-26-088"/>
    <n v="50652.56"/>
    <m/>
    <m/>
    <s v="Q2 2025"/>
    <x v="2"/>
    <x v="3"/>
  </r>
  <r>
    <x v="42"/>
    <x v="12"/>
    <x v="29"/>
    <x v="11"/>
    <n v="319"/>
    <d v="2025-08-01T00:00:00"/>
    <s v="IS-25-26-089"/>
    <n v="36917.64"/>
    <m/>
    <m/>
    <s v="Q2 2025"/>
    <x v="2"/>
    <x v="3"/>
  </r>
  <r>
    <x v="42"/>
    <x v="14"/>
    <x v="29"/>
    <x v="11"/>
    <n v="0"/>
    <d v="2025-08-01T00:00:00"/>
    <s v="IS-25-26-090"/>
    <n v="17720.47"/>
    <m/>
    <m/>
    <s v="Q2 2025"/>
    <x v="2"/>
    <x v="3"/>
  </r>
  <r>
    <x v="42"/>
    <x v="9"/>
    <x v="4"/>
    <x v="20"/>
    <n v="613"/>
    <d v="2025-07-28T00:00:00"/>
    <s v="STT-25-26-894"/>
    <n v="2700"/>
    <m/>
    <m/>
    <s v="Q2 2025"/>
    <x v="2"/>
    <x v="3"/>
  </r>
  <r>
    <x v="42"/>
    <x v="0"/>
    <x v="4"/>
    <x v="20"/>
    <n v="0"/>
    <d v="2025-07-28T00:00:00"/>
    <s v="STT-25-26-867"/>
    <n v="2700"/>
    <m/>
    <m/>
    <s v="Q2 2025"/>
    <x v="2"/>
    <x v="3"/>
  </r>
  <r>
    <x v="42"/>
    <x v="12"/>
    <x v="8"/>
    <x v="10"/>
    <n v="319"/>
    <d v="2025-08-01T00:00:00"/>
    <s v="GSF-25-26-88"/>
    <n v="39351"/>
    <m/>
    <m/>
    <s v="Q2 2025"/>
    <x v="2"/>
    <x v="3"/>
  </r>
  <r>
    <x v="42"/>
    <x v="12"/>
    <x v="8"/>
    <x v="10"/>
    <s v="Villa"/>
    <d v="2025-08-01T00:00:00"/>
    <s v="GSF-25-26-94"/>
    <n v="117882"/>
    <m/>
    <m/>
    <s v="Q2 2025"/>
    <x v="2"/>
    <x v="3"/>
  </r>
  <r>
    <x v="42"/>
    <x v="14"/>
    <x v="8"/>
    <x v="10"/>
    <n v="0"/>
    <d v="2025-08-01T00:00:00"/>
    <s v="GSF-25-26-95"/>
    <n v="47839"/>
    <m/>
    <m/>
    <s v="Q2 2025"/>
    <x v="2"/>
    <x v="3"/>
  </r>
  <r>
    <x v="42"/>
    <x v="1"/>
    <x v="8"/>
    <x v="10"/>
    <n v="102"/>
    <d v="2025-08-01T00:00:00"/>
    <s v="GSF-25-26-90"/>
    <n v="40895"/>
    <m/>
    <m/>
    <s v="Q2 2025"/>
    <x v="2"/>
    <x v="3"/>
  </r>
  <r>
    <x v="42"/>
    <x v="2"/>
    <x v="8"/>
    <x v="10"/>
    <n v="0"/>
    <d v="2025-08-01T00:00:00"/>
    <s v="GSF-25-26-93"/>
    <n v="40809"/>
    <m/>
    <m/>
    <s v="Q2 2025"/>
    <x v="2"/>
    <x v="3"/>
  </r>
  <r>
    <x v="42"/>
    <x v="8"/>
    <x v="8"/>
    <x v="10"/>
    <n v="0"/>
    <d v="2025-08-01T00:00:00"/>
    <s v="GSF-25-26-92"/>
    <n v="47839"/>
    <m/>
    <m/>
    <s v="Q2 2025"/>
    <x v="2"/>
    <x v="3"/>
  </r>
  <r>
    <x v="42"/>
    <x v="10"/>
    <x v="8"/>
    <x v="10"/>
    <n v="312"/>
    <d v="2025-08-01T00:00:00"/>
    <s v="GSF-25-26-87"/>
    <n v="123455"/>
    <m/>
    <m/>
    <s v="Q2 2025"/>
    <x v="2"/>
    <x v="3"/>
  </r>
  <r>
    <x v="42"/>
    <x v="6"/>
    <x v="8"/>
    <x v="10"/>
    <s v="A02"/>
    <d v="2025-08-01T00:00:00"/>
    <s v="GSF-25-26-91"/>
    <n v="60957"/>
    <m/>
    <m/>
    <s v="Q2 2025"/>
    <x v="2"/>
    <x v="3"/>
  </r>
  <r>
    <x v="42"/>
    <x v="9"/>
    <x v="8"/>
    <x v="10"/>
    <n v="613"/>
    <d v="2025-08-01T00:00:00"/>
    <s v="GSF-25-26-89"/>
    <n v="40895"/>
    <m/>
    <m/>
    <s v="Q2 2025"/>
    <x v="2"/>
    <x v="3"/>
  </r>
  <r>
    <x v="42"/>
    <x v="17"/>
    <x v="8"/>
    <x v="10"/>
    <n v="1101"/>
    <d v="2025-08-01T00:00:00"/>
    <s v="GSF-25-26-96"/>
    <n v="62500"/>
    <m/>
    <m/>
    <s v="Q2 2025"/>
    <x v="2"/>
    <x v="3"/>
  </r>
  <r>
    <x v="42"/>
    <x v="12"/>
    <x v="9"/>
    <x v="11"/>
    <n v="319"/>
    <d v="2025-08-01T00:00:00"/>
    <s v="MFMS-0231-25-26"/>
    <n v="60535.14"/>
    <m/>
    <m/>
    <s v="Q2 2025"/>
    <x v="2"/>
    <x v="3"/>
  </r>
  <r>
    <x v="42"/>
    <x v="10"/>
    <x v="9"/>
    <x v="11"/>
    <n v="319"/>
    <d v="2025-08-01T00:00:00"/>
    <s v="MFMS-0229-25-26"/>
    <n v="159450.1"/>
    <m/>
    <m/>
    <s v="Q2 2025"/>
    <x v="2"/>
    <x v="3"/>
  </r>
  <r>
    <x v="42"/>
    <x v="1"/>
    <x v="9"/>
    <x v="11"/>
    <n v="1101"/>
    <d v="2025-08-01T00:00:00"/>
    <s v="MFMS-0230-25-26"/>
    <n v="24683.95"/>
    <m/>
    <m/>
    <s v="Q2 2025"/>
    <x v="2"/>
    <x v="3"/>
  </r>
  <r>
    <x v="42"/>
    <x v="17"/>
    <x v="9"/>
    <x v="11"/>
    <n v="1101"/>
    <d v="2025-08-01T00:00:00"/>
    <s v="MFMS-0270-25-26"/>
    <n v="76453.45"/>
    <m/>
    <m/>
    <s v="Q2 2025"/>
    <x v="2"/>
    <x v="3"/>
  </r>
  <r>
    <x v="42"/>
    <x v="3"/>
    <x v="29"/>
    <x v="11"/>
    <n v="0"/>
    <d v="2025-06-30T00:00:00"/>
    <s v="3107 2025-KINGS-HK"/>
    <n v="25108.53"/>
    <m/>
    <m/>
    <s v="Q2 2025"/>
    <x v="2"/>
    <x v="3"/>
  </r>
  <r>
    <x v="42"/>
    <x v="17"/>
    <x v="4"/>
    <x v="20"/>
    <n v="1101"/>
    <d v="2025-07-28T00:00:00"/>
    <s v="STT-25-26-909"/>
    <n v="2700"/>
    <m/>
    <m/>
    <s v="Q2 2025"/>
    <x v="2"/>
    <x v="3"/>
  </r>
  <r>
    <x v="42"/>
    <x v="0"/>
    <x v="4"/>
    <x v="5"/>
    <n v="0"/>
    <d v="2025-08-01T00:00:00"/>
    <s v="STT-25-26-943"/>
    <n v="3046.24"/>
    <m/>
    <m/>
    <s v="Q2 2025"/>
    <x v="2"/>
    <x v="3"/>
  </r>
  <r>
    <x v="42"/>
    <x v="9"/>
    <x v="4"/>
    <x v="5"/>
    <n v="613"/>
    <d v="2025-08-01T00:00:00"/>
    <s v="STT-25-26-944"/>
    <n v="4925.72"/>
    <m/>
    <m/>
    <s v="Q2 2025"/>
    <x v="2"/>
    <x v="3"/>
  </r>
  <r>
    <x v="42"/>
    <x v="10"/>
    <x v="7"/>
    <x v="9"/>
    <n v="312"/>
    <d v="2025-08-03T00:00:00"/>
    <s v="MF2627I006766766"/>
    <n v="69911.27"/>
    <m/>
    <m/>
    <s v="Q2 2025"/>
    <x v="2"/>
    <x v="3"/>
  </r>
  <r>
    <x v="42"/>
    <x v="9"/>
    <x v="29"/>
    <x v="10"/>
    <n v="613"/>
    <d v="2025-08-01T00:00:00"/>
    <s v="OOPL-25-26-343"/>
    <n v="41940.199999999997"/>
    <m/>
    <m/>
    <s v="Q2 2025"/>
    <x v="2"/>
    <x v="3"/>
  </r>
  <r>
    <x v="42"/>
    <x v="10"/>
    <x v="29"/>
    <x v="10"/>
    <n v="312"/>
    <d v="2025-08-01T00:00:00"/>
    <s v="OOPL-25-26-344"/>
    <n v="196796.3"/>
    <m/>
    <m/>
    <s v="Q2 2025"/>
    <x v="2"/>
    <x v="3"/>
  </r>
  <r>
    <x v="42"/>
    <x v="12"/>
    <x v="29"/>
    <x v="10"/>
    <n v="319"/>
    <d v="2025-08-01T00:00:00"/>
    <s v="OOPL-25-26-345"/>
    <n v="41940.199999999997"/>
    <m/>
    <m/>
    <s v="Q2 2025"/>
    <x v="2"/>
    <x v="3"/>
  </r>
  <r>
    <x v="42"/>
    <x v="6"/>
    <x v="29"/>
    <x v="10"/>
    <s v="A02"/>
    <d v="2025-08-01T00:00:00"/>
    <s v="OOPL-25-26-346"/>
    <n v="170180.41"/>
    <m/>
    <m/>
    <s v="Q2 2025"/>
    <x v="2"/>
    <x v="3"/>
  </r>
  <r>
    <x v="42"/>
    <x v="0"/>
    <x v="29"/>
    <x v="4"/>
    <n v="0"/>
    <d v="2025-08-01T00:00:00"/>
    <s v="AFC-16"/>
    <n v="5745"/>
    <m/>
    <m/>
    <s v="Q2 2025"/>
    <x v="2"/>
    <x v="3"/>
  </r>
  <r>
    <x v="42"/>
    <x v="1"/>
    <x v="29"/>
    <x v="4"/>
    <n v="102"/>
    <d v="2025-08-01T00:00:00"/>
    <s v="IS-16"/>
    <n v="14720"/>
    <m/>
    <m/>
    <s v="Q2 2025"/>
    <x v="2"/>
    <x v="3"/>
  </r>
  <r>
    <x v="42"/>
    <x v="2"/>
    <x v="29"/>
    <x v="4"/>
    <n v="0"/>
    <d v="2025-08-01T00:00:00"/>
    <s v="JDC-04"/>
    <n v="855"/>
    <m/>
    <m/>
    <s v="Q2 2025"/>
    <x v="2"/>
    <x v="3"/>
  </r>
  <r>
    <x v="42"/>
    <x v="5"/>
    <x v="29"/>
    <x v="4"/>
    <n v="0"/>
    <d v="2025-08-01T00:00:00"/>
    <s v="KF-14"/>
    <n v="4325"/>
    <m/>
    <m/>
    <s v="Q2 2025"/>
    <x v="2"/>
    <x v="3"/>
  </r>
  <r>
    <x v="42"/>
    <x v="6"/>
    <x v="29"/>
    <x v="4"/>
    <s v="A02"/>
    <d v="2025-08-01T00:00:00"/>
    <s v="KOS-16"/>
    <n v="16835"/>
    <m/>
    <m/>
    <s v="Q2 2025"/>
    <x v="2"/>
    <x v="3"/>
  </r>
  <r>
    <x v="42"/>
    <x v="7"/>
    <x v="29"/>
    <x v="4"/>
    <n v="0"/>
    <d v="2025-08-01T00:00:00"/>
    <s v="KR-16"/>
    <n v="48200"/>
    <m/>
    <m/>
    <s v="Q2 2025"/>
    <x v="2"/>
    <x v="3"/>
  </r>
  <r>
    <x v="42"/>
    <x v="8"/>
    <x v="29"/>
    <x v="4"/>
    <n v="0"/>
    <d v="2025-08-01T00:00:00"/>
    <s v="KRLLP-17"/>
    <n v="8745"/>
    <m/>
    <m/>
    <s v="Q2 2025"/>
    <x v="2"/>
    <x v="3"/>
  </r>
  <r>
    <x v="42"/>
    <x v="9"/>
    <x v="29"/>
    <x v="4"/>
    <n v="613"/>
    <d v="2025-08-01T00:00:00"/>
    <s v="OD-16"/>
    <n v="30165"/>
    <m/>
    <m/>
    <s v="Q2 2025"/>
    <x v="2"/>
    <x v="3"/>
  </r>
  <r>
    <x v="42"/>
    <x v="10"/>
    <x v="29"/>
    <x v="4"/>
    <n v="312"/>
    <d v="2025-08-01T00:00:00"/>
    <s v="ODMS-16"/>
    <n v="389300"/>
    <m/>
    <m/>
    <s v="Q2 2025"/>
    <x v="2"/>
    <x v="3"/>
  </r>
  <r>
    <x v="42"/>
    <x v="16"/>
    <x v="29"/>
    <x v="4"/>
    <n v="0"/>
    <d v="2025-08-01T00:00:00"/>
    <s v="QTS-16"/>
    <n v="11005"/>
    <m/>
    <m/>
    <s v="Q2 2025"/>
    <x v="2"/>
    <x v="3"/>
  </r>
  <r>
    <x v="42"/>
    <x v="12"/>
    <x v="29"/>
    <x v="4"/>
    <n v="319"/>
    <d v="2025-08-01T00:00:00"/>
    <s v="XDBS-16"/>
    <n v="70985"/>
    <m/>
    <m/>
    <s v="Q2 2025"/>
    <x v="2"/>
    <x v="3"/>
  </r>
  <r>
    <x v="42"/>
    <x v="17"/>
    <x v="29"/>
    <x v="4"/>
    <n v="1101"/>
    <d v="2025-08-01T00:00:00"/>
    <s v="XKT-17"/>
    <n v="38625"/>
    <m/>
    <m/>
    <s v="Q2 2025"/>
    <x v="2"/>
    <x v="3"/>
  </r>
  <r>
    <x v="42"/>
    <x v="18"/>
    <x v="29"/>
    <x v="4"/>
    <n v="0"/>
    <d v="2025-08-01T00:00:00"/>
    <s v="KCA-08"/>
    <n v="8565"/>
    <m/>
    <m/>
    <s v="Q2 2025"/>
    <x v="2"/>
    <x v="3"/>
  </r>
  <r>
    <x v="42"/>
    <x v="3"/>
    <x v="29"/>
    <x v="4"/>
    <n v="0"/>
    <d v="2025-08-01T00:00:00"/>
    <s v="KCC-05"/>
    <n v="1650"/>
    <m/>
    <m/>
    <s v="Q2 2025"/>
    <x v="2"/>
    <x v="3"/>
  </r>
  <r>
    <x v="42"/>
    <x v="27"/>
    <x v="29"/>
    <x v="4"/>
    <n v="0"/>
    <d v="2025-08-01T00:00:00"/>
    <s v="KCS-03"/>
    <n v="1080"/>
    <m/>
    <m/>
    <s v="Q2 2025"/>
    <x v="2"/>
    <x v="3"/>
  </r>
  <r>
    <x v="42"/>
    <x v="4"/>
    <x v="29"/>
    <x v="4"/>
    <n v="0"/>
    <d v="2025-08-01T00:00:00"/>
    <s v="KDM-12"/>
    <n v="18920"/>
    <m/>
    <m/>
    <s v="Q2 2025"/>
    <x v="2"/>
    <x v="3"/>
  </r>
  <r>
    <x v="42"/>
    <x v="14"/>
    <x v="29"/>
    <x v="4"/>
    <n v="0"/>
    <d v="2025-08-01T00:00:00"/>
    <s v="KOB-12"/>
    <n v="8335"/>
    <m/>
    <m/>
    <s v="Q2 2025"/>
    <x v="2"/>
    <x v="3"/>
  </r>
  <r>
    <x v="42"/>
    <x v="13"/>
    <x v="29"/>
    <x v="4"/>
    <n v="0"/>
    <d v="2025-08-01T00:00:00"/>
    <s v="NLH-10"/>
    <n v="1295"/>
    <m/>
    <m/>
    <s v="Q2 2025"/>
    <x v="2"/>
    <x v="3"/>
  </r>
  <r>
    <x v="42"/>
    <x v="10"/>
    <x v="29"/>
    <x v="7"/>
    <n v="312"/>
    <d v="2025-08-30T00:00:00"/>
    <n v="2053"/>
    <n v="37450"/>
    <m/>
    <m/>
    <s v="Q2 2025"/>
    <x v="2"/>
    <x v="3"/>
  </r>
  <r>
    <x v="42"/>
    <x v="12"/>
    <x v="29"/>
    <x v="7"/>
    <n v="319"/>
    <d v="2025-08-30T00:00:00"/>
    <n v="2054"/>
    <n v="2275"/>
    <m/>
    <m/>
    <s v="Q2 2025"/>
    <x v="2"/>
    <x v="3"/>
  </r>
  <r>
    <x v="42"/>
    <x v="6"/>
    <x v="29"/>
    <x v="7"/>
    <s v="A02"/>
    <d v="2025-08-30T00:00:00"/>
    <n v="2057"/>
    <n v="18480"/>
    <m/>
    <m/>
    <s v="Q2 2025"/>
    <x v="2"/>
    <x v="3"/>
  </r>
  <r>
    <x v="42"/>
    <x v="9"/>
    <x v="29"/>
    <x v="7"/>
    <n v="613"/>
    <d v="2025-08-30T00:00:00"/>
    <n v="2055"/>
    <n v="3850"/>
    <m/>
    <m/>
    <s v="Q2 2025"/>
    <x v="2"/>
    <x v="3"/>
  </r>
  <r>
    <x v="42"/>
    <x v="1"/>
    <x v="29"/>
    <x v="7"/>
    <n v="102"/>
    <d v="2025-08-30T00:00:00"/>
    <n v="2056"/>
    <n v="1820"/>
    <m/>
    <m/>
    <s v="Q2 2025"/>
    <x v="2"/>
    <x v="3"/>
  </r>
  <r>
    <x v="42"/>
    <x v="0"/>
    <x v="29"/>
    <x v="7"/>
    <n v="0"/>
    <d v="2025-08-30T00:00:00"/>
    <n v="2060"/>
    <n v="5000"/>
    <m/>
    <m/>
    <s v="Q2 2025"/>
    <x v="2"/>
    <x v="3"/>
  </r>
  <r>
    <x v="42"/>
    <x v="2"/>
    <x v="29"/>
    <x v="7"/>
    <n v="0"/>
    <d v="2025-08-30T00:00:00"/>
    <n v="2059"/>
    <n v="7945"/>
    <m/>
    <m/>
    <s v="Q2 2025"/>
    <x v="2"/>
    <x v="3"/>
  </r>
  <r>
    <x v="42"/>
    <x v="14"/>
    <x v="29"/>
    <x v="7"/>
    <n v="0"/>
    <d v="2025-08-30T00:00:00"/>
    <n v="2058"/>
    <n v="770"/>
    <m/>
    <m/>
    <s v="Q2 2025"/>
    <x v="2"/>
    <x v="3"/>
  </r>
  <r>
    <x v="42"/>
    <x v="17"/>
    <x v="29"/>
    <x v="7"/>
    <n v="1101"/>
    <d v="2025-08-30T00:00:00"/>
    <n v="2062"/>
    <n v="4060"/>
    <m/>
    <m/>
    <s v="Q2 2025"/>
    <x v="2"/>
    <x v="3"/>
  </r>
  <r>
    <x v="42"/>
    <x v="17"/>
    <x v="29"/>
    <x v="29"/>
    <n v="1101"/>
    <d v="2025-08-01T00:00:00"/>
    <s v="2025-26-224"/>
    <n v="16740"/>
    <m/>
    <m/>
    <s v="Q2 2025"/>
    <x v="2"/>
    <x v="3"/>
  </r>
  <r>
    <x v="42"/>
    <x v="18"/>
    <x v="7"/>
    <x v="9"/>
    <n v="0"/>
    <d v="2025-08-06T00:00:00"/>
    <s v="MF2627I007052141"/>
    <n v="2587.7399999999998"/>
    <m/>
    <m/>
    <s v="Q2 2025"/>
    <x v="2"/>
    <x v="3"/>
  </r>
  <r>
    <x v="42"/>
    <x v="12"/>
    <x v="29"/>
    <x v="9"/>
    <n v="319"/>
    <d v="2025-08-01T00:00:00"/>
    <s v="MHI1407520175662"/>
    <n v="441.32"/>
    <m/>
    <m/>
    <s v="Q2 2025"/>
    <x v="2"/>
    <x v="3"/>
  </r>
  <r>
    <x v="42"/>
    <x v="12"/>
    <x v="29"/>
    <x v="9"/>
    <n v="319"/>
    <d v="2025-08-01T00:00:00"/>
    <s v="MHI1407520175664"/>
    <n v="441.32"/>
    <m/>
    <m/>
    <s v="Q2 2025"/>
    <x v="2"/>
    <x v="3"/>
  </r>
  <r>
    <x v="42"/>
    <x v="12"/>
    <x v="29"/>
    <x v="9"/>
    <n v="319"/>
    <d v="2025-08-01T00:00:00"/>
    <s v="MHI1407520175666"/>
    <n v="411.82"/>
    <m/>
    <m/>
    <s v="Q2 2025"/>
    <x v="2"/>
    <x v="3"/>
  </r>
  <r>
    <x v="42"/>
    <x v="12"/>
    <x v="29"/>
    <x v="9"/>
    <n v="319"/>
    <d v="2025-08-01T00:00:00"/>
    <s v="MHI1407520175668"/>
    <n v="440.14"/>
    <m/>
    <m/>
    <s v="Q2 2025"/>
    <x v="2"/>
    <x v="3"/>
  </r>
  <r>
    <x v="42"/>
    <x v="12"/>
    <x v="29"/>
    <x v="9"/>
    <n v="319"/>
    <d v="2025-08-01T00:00:00"/>
    <s v="MHI1407520175671"/>
    <n v="411.82"/>
    <m/>
    <m/>
    <s v="Q2 2025"/>
    <x v="2"/>
    <x v="3"/>
  </r>
  <r>
    <x v="42"/>
    <x v="12"/>
    <x v="29"/>
    <x v="9"/>
    <n v="319"/>
    <d v="2025-08-01T00:00:00"/>
    <s v="MHI1407520175673"/>
    <n v="411.62"/>
    <m/>
    <m/>
    <s v="Q2 2025"/>
    <x v="2"/>
    <x v="3"/>
  </r>
  <r>
    <x v="42"/>
    <x v="12"/>
    <x v="29"/>
    <x v="9"/>
    <n v="319"/>
    <d v="2025-08-01T00:00:00"/>
    <s v="MHI1407520175676"/>
    <n v="411.82"/>
    <m/>
    <m/>
    <s v="Q2 2025"/>
    <x v="2"/>
    <x v="3"/>
  </r>
  <r>
    <x v="42"/>
    <x v="12"/>
    <x v="29"/>
    <x v="9"/>
    <n v="319"/>
    <d v="2025-08-01T00:00:00"/>
    <s v="MHI1407520175678"/>
    <n v="411.82"/>
    <m/>
    <m/>
    <s v="Q2 2025"/>
    <x v="2"/>
    <x v="3"/>
  </r>
  <r>
    <x v="42"/>
    <x v="12"/>
    <x v="29"/>
    <x v="9"/>
    <n v="319"/>
    <d v="2025-08-01T00:00:00"/>
    <s v="MHI1407520175680"/>
    <n v="646.64"/>
    <m/>
    <m/>
    <s v="Q2 2025"/>
    <x v="2"/>
    <x v="3"/>
  </r>
  <r>
    <x v="42"/>
    <x v="12"/>
    <x v="29"/>
    <x v="9"/>
    <n v="319"/>
    <d v="2025-08-01T00:00:00"/>
    <s v="MHI1407520175682"/>
    <n v="470.82"/>
    <m/>
    <m/>
    <s v="Q2 2025"/>
    <x v="2"/>
    <x v="3"/>
  </r>
  <r>
    <x v="42"/>
    <x v="6"/>
    <x v="29"/>
    <x v="4"/>
    <s v="A02"/>
    <d v="2025-08-01T00:00:00"/>
    <s v="D-25-26GST-146"/>
    <n v="10080"/>
    <m/>
    <m/>
    <s v="Q2 2025"/>
    <x v="2"/>
    <x v="3"/>
  </r>
  <r>
    <x v="42"/>
    <x v="10"/>
    <x v="29"/>
    <x v="4"/>
    <n v="312"/>
    <d v="2025-08-01T00:00:00"/>
    <s v="D-25-26GST-151"/>
    <n v="390985"/>
    <m/>
    <m/>
    <s v="Q2 2025"/>
    <x v="2"/>
    <x v="3"/>
  </r>
  <r>
    <x v="42"/>
    <x v="12"/>
    <x v="29"/>
    <x v="4"/>
    <n v="319"/>
    <d v="2025-08-01T00:00:00"/>
    <s v="D-25-26GST-153"/>
    <n v="64055"/>
    <m/>
    <m/>
    <s v="Q2 2025"/>
    <x v="2"/>
    <x v="3"/>
  </r>
  <r>
    <x v="42"/>
    <x v="1"/>
    <x v="29"/>
    <x v="4"/>
    <n v="102"/>
    <d v="2025-08-01T00:00:00"/>
    <s v="D-25-26GST-145"/>
    <n v="3020"/>
    <m/>
    <m/>
    <s v="Q2 2025"/>
    <x v="2"/>
    <x v="3"/>
  </r>
  <r>
    <x v="42"/>
    <x v="0"/>
    <x v="29"/>
    <x v="4"/>
    <n v="0"/>
    <d v="2025-08-01T00:00:00"/>
    <s v="D-25-26GST-144"/>
    <n v="710"/>
    <m/>
    <m/>
    <s v="Q2 2025"/>
    <x v="2"/>
    <x v="3"/>
  </r>
  <r>
    <x v="42"/>
    <x v="5"/>
    <x v="29"/>
    <x v="4"/>
    <n v="0"/>
    <d v="2025-08-01T00:00:00"/>
    <s v="D-25-26GST-149"/>
    <n v="1015"/>
    <m/>
    <m/>
    <s v="Q2 2025"/>
    <x v="2"/>
    <x v="3"/>
  </r>
  <r>
    <x v="42"/>
    <x v="7"/>
    <x v="29"/>
    <x v="4"/>
    <n v="0"/>
    <d v="2025-08-01T00:00:00"/>
    <s v="D-25-26GST-147"/>
    <n v="4025"/>
    <m/>
    <m/>
    <s v="Q2 2025"/>
    <x v="2"/>
    <x v="3"/>
  </r>
  <r>
    <x v="42"/>
    <x v="17"/>
    <x v="29"/>
    <x v="4"/>
    <n v="1101"/>
    <d v="2025-08-01T00:00:00"/>
    <s v="D-25-26GST-154"/>
    <n v="285"/>
    <m/>
    <m/>
    <s v="Q2 2025"/>
    <x v="2"/>
    <x v="3"/>
  </r>
  <r>
    <x v="42"/>
    <x v="8"/>
    <x v="29"/>
    <x v="4"/>
    <n v="0"/>
    <d v="2025-08-01T00:00:00"/>
    <s v="D-25-26GST-148"/>
    <n v="2940"/>
    <m/>
    <m/>
    <s v="Q2 2025"/>
    <x v="2"/>
    <x v="3"/>
  </r>
  <r>
    <x v="42"/>
    <x v="16"/>
    <x v="29"/>
    <x v="4"/>
    <n v="0"/>
    <d v="2025-08-01T00:00:00"/>
    <s v="D-25-26GST-152"/>
    <n v="2450"/>
    <m/>
    <m/>
    <s v="Q2 2025"/>
    <x v="2"/>
    <x v="3"/>
  </r>
  <r>
    <x v="42"/>
    <x v="9"/>
    <x v="29"/>
    <x v="4"/>
    <n v="613"/>
    <d v="2025-08-01T00:00:00"/>
    <s v="D-25-26GST-150"/>
    <n v="12055"/>
    <m/>
    <m/>
    <s v="Q2 2025"/>
    <x v="2"/>
    <x v="3"/>
  </r>
  <r>
    <x v="42"/>
    <x v="6"/>
    <x v="29"/>
    <x v="0"/>
    <s v="A02"/>
    <d v="2025-07-31T00:00:00"/>
    <s v="KRL-25-26-71"/>
    <n v="1995"/>
    <m/>
    <m/>
    <s v="Q2 2025"/>
    <x v="2"/>
    <x v="3"/>
  </r>
  <r>
    <x v="42"/>
    <x v="6"/>
    <x v="29"/>
    <x v="0"/>
    <s v="A02"/>
    <d v="2025-07-31T00:00:00"/>
    <s v="KRL-25-26-75"/>
    <n v="1266"/>
    <m/>
    <m/>
    <s v="Q2 2025"/>
    <x v="2"/>
    <x v="3"/>
  </r>
  <r>
    <x v="42"/>
    <x v="10"/>
    <x v="29"/>
    <x v="0"/>
    <n v="312"/>
    <d v="2025-07-31T00:00:00"/>
    <s v="KRL-25-26-70"/>
    <n v="395580"/>
    <m/>
    <m/>
    <s v="Q2 2025"/>
    <x v="2"/>
    <x v="3"/>
  </r>
  <r>
    <x v="42"/>
    <x v="10"/>
    <x v="29"/>
    <x v="0"/>
    <n v="312"/>
    <d v="2025-07-31T00:00:00"/>
    <s v="KRL-25-26-81"/>
    <n v="25004"/>
    <m/>
    <m/>
    <s v="Q2 2025"/>
    <x v="2"/>
    <x v="3"/>
  </r>
  <r>
    <x v="42"/>
    <x v="12"/>
    <x v="29"/>
    <x v="0"/>
    <n v="319"/>
    <d v="2025-07-31T00:00:00"/>
    <s v="KRL-25-26-84"/>
    <n v="5415.56"/>
    <m/>
    <m/>
    <s v="Q2 2025"/>
    <x v="2"/>
    <x v="3"/>
  </r>
  <r>
    <x v="42"/>
    <x v="12"/>
    <x v="29"/>
    <x v="0"/>
    <n v="319"/>
    <d v="2025-07-31T00:00:00"/>
    <s v="KRL-25-26-83"/>
    <n v="7596.2"/>
    <m/>
    <m/>
    <s v="Q2 2025"/>
    <x v="2"/>
    <x v="3"/>
  </r>
  <r>
    <x v="42"/>
    <x v="12"/>
    <x v="29"/>
    <x v="0"/>
    <n v="319"/>
    <d v="2025-07-31T00:00:00"/>
    <s v="KRL-25-26-69"/>
    <n v="58330"/>
    <m/>
    <m/>
    <s v="Q2 2025"/>
    <x v="2"/>
    <x v="3"/>
  </r>
  <r>
    <x v="42"/>
    <x v="1"/>
    <x v="29"/>
    <x v="0"/>
    <n v="102"/>
    <d v="2025-07-31T00:00:00"/>
    <s v="KRL-25-26-66"/>
    <n v="7581"/>
    <m/>
    <m/>
    <s v="Q2 2025"/>
    <x v="2"/>
    <x v="3"/>
  </r>
  <r>
    <x v="42"/>
    <x v="14"/>
    <x v="29"/>
    <x v="0"/>
    <n v="0"/>
    <d v="2025-07-31T00:00:00"/>
    <s v="KRL-25-26-77"/>
    <n v="2954"/>
    <m/>
    <m/>
    <s v="Q2 2025"/>
    <x v="2"/>
    <x v="3"/>
  </r>
  <r>
    <x v="42"/>
    <x v="18"/>
    <x v="29"/>
    <x v="0"/>
    <n v="0"/>
    <d v="2025-07-31T00:00:00"/>
    <s v="KRL-25-26-74"/>
    <n v="739"/>
    <m/>
    <m/>
    <s v="Q2 2025"/>
    <x v="2"/>
    <x v="3"/>
  </r>
  <r>
    <x v="42"/>
    <x v="2"/>
    <x v="29"/>
    <x v="0"/>
    <n v="0"/>
    <d v="2025-07-31T00:00:00"/>
    <s v="KRL-25-26-73"/>
    <n v="106"/>
    <m/>
    <m/>
    <s v="Q2 2025"/>
    <x v="2"/>
    <x v="3"/>
  </r>
  <r>
    <x v="42"/>
    <x v="0"/>
    <x v="29"/>
    <x v="0"/>
    <n v="0"/>
    <d v="2025-07-31T00:00:00"/>
    <s v="KRL-25-26-67"/>
    <n v="3420"/>
    <m/>
    <m/>
    <s v="Q2 2025"/>
    <x v="2"/>
    <x v="3"/>
  </r>
  <r>
    <x v="42"/>
    <x v="5"/>
    <x v="29"/>
    <x v="0"/>
    <n v="0"/>
    <d v="2025-07-31T00:00:00"/>
    <s v="KRL-25-26-79"/>
    <n v="317"/>
    <m/>
    <m/>
    <s v="Q2 2025"/>
    <x v="2"/>
    <x v="3"/>
  </r>
  <r>
    <x v="42"/>
    <x v="0"/>
    <x v="29"/>
    <x v="0"/>
    <n v="0"/>
    <d v="2025-07-31T00:00:00"/>
    <s v="KRL-25-26-72"/>
    <n v="317"/>
    <m/>
    <m/>
    <s v="Q2 2025"/>
    <x v="2"/>
    <x v="3"/>
  </r>
  <r>
    <x v="42"/>
    <x v="16"/>
    <x v="29"/>
    <x v="0"/>
    <n v="0"/>
    <d v="2025-07-31T00:00:00"/>
    <s v="KRL-25-26-82"/>
    <n v="528"/>
    <m/>
    <m/>
    <s v="Q2 2025"/>
    <x v="2"/>
    <x v="3"/>
  </r>
  <r>
    <x v="42"/>
    <x v="9"/>
    <x v="29"/>
    <x v="0"/>
    <n v="613"/>
    <d v="2025-07-31T00:00:00"/>
    <s v="KRL-25-26-80"/>
    <n v="528"/>
    <m/>
    <m/>
    <s v="Q2 2025"/>
    <x v="2"/>
    <x v="3"/>
  </r>
  <r>
    <x v="42"/>
    <x v="9"/>
    <x v="29"/>
    <x v="0"/>
    <n v="613"/>
    <d v="2025-07-31T00:00:00"/>
    <s v="KRL-25-26-68"/>
    <n v="26695"/>
    <m/>
    <m/>
    <s v="Q2 2025"/>
    <x v="2"/>
    <x v="3"/>
  </r>
  <r>
    <x v="42"/>
    <x v="27"/>
    <x v="29"/>
    <x v="0"/>
    <n v="0"/>
    <d v="2025-07-31T00:00:00"/>
    <s v="KRL-25-26-78"/>
    <n v="106"/>
    <m/>
    <m/>
    <s v="Q2 2025"/>
    <x v="2"/>
    <x v="3"/>
  </r>
  <r>
    <x v="42"/>
    <x v="7"/>
    <x v="29"/>
    <x v="0"/>
    <n v="0"/>
    <d v="2025-07-31T00:00:00"/>
    <s v="KRL-25-26-76"/>
    <n v="528"/>
    <m/>
    <m/>
    <s v="Q2 2025"/>
    <x v="2"/>
    <x v="3"/>
  </r>
  <r>
    <x v="42"/>
    <x v="0"/>
    <x v="29"/>
    <x v="8"/>
    <n v="0"/>
    <d v="2025-08-05T00:00:00"/>
    <s v="000002981749326'"/>
    <n v="102120"/>
    <m/>
    <m/>
    <s v="Q2 2025"/>
    <x v="2"/>
    <x v="3"/>
  </r>
  <r>
    <x v="42"/>
    <x v="17"/>
    <x v="29"/>
    <x v="12"/>
    <n v="1101"/>
    <d v="2025-08-05T00:00:00"/>
    <s v="000002981695807'"/>
    <n v="182110"/>
    <m/>
    <m/>
    <s v="Q2 2025"/>
    <x v="2"/>
    <x v="3"/>
  </r>
  <r>
    <x v="42"/>
    <x v="17"/>
    <x v="29"/>
    <x v="12"/>
    <n v="1102"/>
    <d v="2025-08-05T00:00:00"/>
    <s v="000002983357583'"/>
    <n v="16230"/>
    <m/>
    <m/>
    <s v="Q2 2025"/>
    <x v="2"/>
    <x v="3"/>
  </r>
  <r>
    <x v="42"/>
    <x v="6"/>
    <x v="29"/>
    <x v="12"/>
    <s v="A02"/>
    <d v="2025-08-07T00:00:00"/>
    <s v="202507351950534'"/>
    <n v="212960"/>
    <m/>
    <m/>
    <s v="Q2 2025"/>
    <x v="2"/>
    <x v="3"/>
  </r>
  <r>
    <x v="42"/>
    <x v="17"/>
    <x v="1"/>
    <x v="2"/>
    <n v="1101"/>
    <d v="2025-08-01T00:00:00"/>
    <s v="MS-0296-25-26"/>
    <n v="9846"/>
    <m/>
    <m/>
    <s v="Q2 2025"/>
    <x v="2"/>
    <x v="3"/>
  </r>
  <r>
    <x v="42"/>
    <x v="1"/>
    <x v="7"/>
    <x v="9"/>
    <n v="102"/>
    <d v="2025-08-09T00:00:00"/>
    <s v="MF2627I007182601"/>
    <n v="823.64"/>
    <m/>
    <m/>
    <s v="Q2 2025"/>
    <x v="2"/>
    <x v="3"/>
  </r>
  <r>
    <x v="42"/>
    <x v="6"/>
    <x v="29"/>
    <x v="1"/>
    <s v="A02"/>
    <d v="2025-08-07T00:00:00"/>
    <n v="1149"/>
    <n v="2000"/>
    <m/>
    <m/>
    <s v="Q2 2025"/>
    <x v="2"/>
    <x v="3"/>
  </r>
  <r>
    <x v="42"/>
    <x v="1"/>
    <x v="11"/>
    <x v="12"/>
    <n v="102"/>
    <d v="2025-08-12T00:00:00"/>
    <s v="WTCB-202502273"/>
    <n v="54385.19"/>
    <m/>
    <m/>
    <s v="Q2 2025"/>
    <x v="2"/>
    <x v="3"/>
  </r>
  <r>
    <x v="42"/>
    <x v="10"/>
    <x v="11"/>
    <x v="12"/>
    <n v="309"/>
    <d v="2025-08-12T00:00:00"/>
    <s v="WTCB-202502317"/>
    <n v="96419.87"/>
    <m/>
    <m/>
    <s v="Q2 2025"/>
    <x v="2"/>
    <x v="3"/>
  </r>
  <r>
    <x v="42"/>
    <x v="10"/>
    <x v="11"/>
    <x v="12"/>
    <n v="310"/>
    <d v="2025-08-12T00:00:00"/>
    <s v="WTCB-202502318"/>
    <n v="58.12"/>
    <m/>
    <m/>
    <s v="Q2 2025"/>
    <x v="2"/>
    <x v="3"/>
  </r>
  <r>
    <x v="42"/>
    <x v="10"/>
    <x v="11"/>
    <x v="12"/>
    <n v="311"/>
    <d v="2025-08-12T00:00:00"/>
    <s v="WTCB-202502319"/>
    <n v="152903.51999999999"/>
    <m/>
    <m/>
    <s v="Q2 2025"/>
    <x v="2"/>
    <x v="3"/>
  </r>
  <r>
    <x v="42"/>
    <x v="10"/>
    <x v="11"/>
    <x v="12"/>
    <n v="312"/>
    <d v="2025-08-12T00:00:00"/>
    <s v="WTCB-202502320"/>
    <n v="154324.09"/>
    <m/>
    <m/>
    <s v="Q2 2025"/>
    <x v="2"/>
    <x v="3"/>
  </r>
  <r>
    <x v="42"/>
    <x v="10"/>
    <x v="11"/>
    <x v="12"/>
    <n v="313"/>
    <d v="2025-08-12T00:00:00"/>
    <s v="WTCB-202502321"/>
    <n v="121403.42"/>
    <m/>
    <m/>
    <s v="Q2 2025"/>
    <x v="2"/>
    <x v="3"/>
  </r>
  <r>
    <x v="42"/>
    <x v="10"/>
    <x v="11"/>
    <x v="12"/>
    <n v="314"/>
    <d v="2025-08-12T00:00:00"/>
    <s v="WTCB-202502322"/>
    <n v="25230.97"/>
    <m/>
    <m/>
    <s v="Q2 2025"/>
    <x v="2"/>
    <x v="3"/>
  </r>
  <r>
    <x v="42"/>
    <x v="10"/>
    <x v="11"/>
    <x v="12"/>
    <n v="315"/>
    <d v="2025-08-12T00:00:00"/>
    <s v="WTCB-202502323"/>
    <n v="29975.91"/>
    <m/>
    <m/>
    <s v="Q2 2025"/>
    <x v="2"/>
    <x v="3"/>
  </r>
  <r>
    <x v="42"/>
    <x v="10"/>
    <x v="11"/>
    <x v="12"/>
    <n v="316"/>
    <d v="2025-08-12T00:00:00"/>
    <s v="WTCB-202502324"/>
    <n v="93.58"/>
    <m/>
    <m/>
    <s v="Q2 2025"/>
    <x v="2"/>
    <x v="3"/>
  </r>
  <r>
    <x v="42"/>
    <x v="12"/>
    <x v="11"/>
    <x v="12"/>
    <n v="317"/>
    <d v="2025-08-12T00:00:00"/>
    <s v="WTCB-202502325"/>
    <n v="126769.7"/>
    <m/>
    <m/>
    <s v="Q2 2025"/>
    <x v="2"/>
    <x v="3"/>
  </r>
  <r>
    <x v="42"/>
    <x v="12"/>
    <x v="11"/>
    <x v="12"/>
    <n v="318"/>
    <d v="2025-08-12T00:00:00"/>
    <s v="WTCB-202502326"/>
    <n v="131451.79"/>
    <m/>
    <m/>
    <s v="Q2 2025"/>
    <x v="2"/>
    <x v="3"/>
  </r>
  <r>
    <x v="42"/>
    <x v="12"/>
    <x v="11"/>
    <x v="12"/>
    <n v="319"/>
    <d v="2025-08-12T00:00:00"/>
    <s v="WTCB-202502327"/>
    <n v="130865.33"/>
    <m/>
    <m/>
    <s v="Q2 2025"/>
    <x v="2"/>
    <x v="3"/>
  </r>
  <r>
    <x v="42"/>
    <x v="9"/>
    <x v="11"/>
    <x v="12"/>
    <n v="613"/>
    <d v="2025-08-12T00:00:00"/>
    <s v="WTCB-202502373"/>
    <n v="42944.43"/>
    <m/>
    <m/>
    <s v="Q2 2025"/>
    <x v="2"/>
    <x v="3"/>
  </r>
  <r>
    <x v="42"/>
    <x v="9"/>
    <x v="11"/>
    <x v="12"/>
    <n v="614"/>
    <d v="2025-08-12T00:00:00"/>
    <s v="WTCB-202502374"/>
    <n v="59218.2"/>
    <m/>
    <m/>
    <s v="Q2 2025"/>
    <x v="2"/>
    <x v="3"/>
  </r>
  <r>
    <x v="42"/>
    <x v="11"/>
    <x v="11"/>
    <x v="12"/>
    <n v="719"/>
    <d v="2025-08-12T00:00:00"/>
    <s v="WTCB-202502394"/>
    <n v="69838.47"/>
    <m/>
    <m/>
    <s v="Q2 2025"/>
    <x v="2"/>
    <x v="3"/>
  </r>
  <r>
    <x v="42"/>
    <x v="1"/>
    <x v="11"/>
    <x v="13"/>
    <n v="102"/>
    <d v="2025-08-13T00:00:00"/>
    <s v="WTCB-202502430"/>
    <n v="3995.42"/>
    <m/>
    <m/>
    <s v="Q2 2025"/>
    <x v="2"/>
    <x v="3"/>
  </r>
  <r>
    <x v="42"/>
    <x v="10"/>
    <x v="11"/>
    <x v="13"/>
    <n v="309"/>
    <d v="2025-08-13T00:00:00"/>
    <s v="WTCB-202502473"/>
    <n v="7201.79"/>
    <m/>
    <m/>
    <s v="Q2 2025"/>
    <x v="2"/>
    <x v="3"/>
  </r>
  <r>
    <x v="42"/>
    <x v="10"/>
    <x v="11"/>
    <x v="13"/>
    <n v="310"/>
    <d v="2025-08-13T00:00:00"/>
    <s v="WTCB-202502474"/>
    <n v="0.3"/>
    <m/>
    <m/>
    <s v="Q2 2025"/>
    <x v="2"/>
    <x v="3"/>
  </r>
  <r>
    <x v="42"/>
    <x v="10"/>
    <x v="11"/>
    <x v="13"/>
    <n v="311"/>
    <d v="2025-08-13T00:00:00"/>
    <s v="WTCB-202502475"/>
    <n v="11039.64"/>
    <m/>
    <m/>
    <s v="Q2 2025"/>
    <x v="2"/>
    <x v="3"/>
  </r>
  <r>
    <x v="42"/>
    <x v="10"/>
    <x v="11"/>
    <x v="13"/>
    <n v="312"/>
    <d v="2025-08-13T00:00:00"/>
    <s v="WTCB-202502476"/>
    <n v="11783.18"/>
    <m/>
    <m/>
    <s v="Q2 2025"/>
    <x v="2"/>
    <x v="3"/>
  </r>
  <r>
    <x v="42"/>
    <x v="10"/>
    <x v="11"/>
    <x v="13"/>
    <n v="313"/>
    <d v="2025-08-13T00:00:00"/>
    <s v="WTCB-202502477"/>
    <n v="7624.55"/>
    <m/>
    <m/>
    <s v="Q2 2025"/>
    <x v="2"/>
    <x v="3"/>
  </r>
  <r>
    <x v="42"/>
    <x v="10"/>
    <x v="11"/>
    <x v="13"/>
    <n v="314"/>
    <d v="2025-08-13T00:00:00"/>
    <s v="WTCB-202502478"/>
    <n v="1584.31"/>
    <m/>
    <m/>
    <s v="Q2 2025"/>
    <x v="2"/>
    <x v="3"/>
  </r>
  <r>
    <x v="42"/>
    <x v="10"/>
    <x v="11"/>
    <x v="13"/>
    <n v="315"/>
    <d v="2025-08-13T00:00:00"/>
    <s v="WTCB-202502479"/>
    <n v="2131.34"/>
    <m/>
    <m/>
    <s v="Q2 2025"/>
    <x v="2"/>
    <x v="3"/>
  </r>
  <r>
    <x v="42"/>
    <x v="10"/>
    <x v="11"/>
    <x v="13"/>
    <n v="316"/>
    <d v="2025-08-13T00:00:00"/>
    <s v="WTCB-202502480"/>
    <n v="7.43"/>
    <m/>
    <m/>
    <s v="Q2 2025"/>
    <x v="2"/>
    <x v="3"/>
  </r>
  <r>
    <x v="42"/>
    <x v="12"/>
    <x v="11"/>
    <x v="13"/>
    <n v="317"/>
    <d v="2025-08-13T00:00:00"/>
    <s v="WTCB-202502481"/>
    <n v="9008.49"/>
    <m/>
    <m/>
    <s v="Q2 2025"/>
    <x v="2"/>
    <x v="3"/>
  </r>
  <r>
    <x v="42"/>
    <x v="12"/>
    <x v="11"/>
    <x v="13"/>
    <n v="318"/>
    <d v="2025-08-13T00:00:00"/>
    <s v="WTCB-202502482"/>
    <n v="10343.07"/>
    <m/>
    <m/>
    <s v="Q2 2025"/>
    <x v="2"/>
    <x v="3"/>
  </r>
  <r>
    <x v="42"/>
    <x v="12"/>
    <x v="11"/>
    <x v="13"/>
    <n v="319"/>
    <d v="2025-08-13T00:00:00"/>
    <s v="WTCB-202502483"/>
    <n v="9287.06"/>
    <m/>
    <m/>
    <s v="Q2 2025"/>
    <x v="2"/>
    <x v="3"/>
  </r>
  <r>
    <x v="42"/>
    <x v="9"/>
    <x v="11"/>
    <x v="13"/>
    <n v="613"/>
    <d v="2025-08-13T00:00:00"/>
    <s v="WTCB-202502528"/>
    <n v="3250.08"/>
    <m/>
    <m/>
    <s v="Q2 2025"/>
    <x v="2"/>
    <x v="3"/>
  </r>
  <r>
    <x v="42"/>
    <x v="9"/>
    <x v="11"/>
    <x v="13"/>
    <n v="614"/>
    <d v="2025-08-13T00:00:00"/>
    <s v="WTCB-202502529"/>
    <n v="4587.34"/>
    <m/>
    <m/>
    <s v="Q2 2025"/>
    <x v="2"/>
    <x v="3"/>
  </r>
  <r>
    <x v="42"/>
    <x v="11"/>
    <x v="11"/>
    <x v="13"/>
    <n v="719"/>
    <d v="2025-08-13T00:00:00"/>
    <s v="WTCB-202502548"/>
    <n v="4363.7700000000004"/>
    <m/>
    <m/>
    <s v="Q2 2025"/>
    <x v="2"/>
    <x v="3"/>
  </r>
  <r>
    <x v="42"/>
    <x v="18"/>
    <x v="29"/>
    <x v="1"/>
    <n v="0"/>
    <d v="2025-08-07T00:00:00"/>
    <n v="1146"/>
    <n v="1200"/>
    <m/>
    <m/>
    <s v="Q2 2025"/>
    <x v="2"/>
    <x v="3"/>
  </r>
  <r>
    <x v="42"/>
    <x v="16"/>
    <x v="29"/>
    <x v="1"/>
    <n v="0"/>
    <d v="2025-08-07T00:00:00"/>
    <n v="1148"/>
    <n v="2400"/>
    <m/>
    <m/>
    <s v="Q2 2025"/>
    <x v="2"/>
    <x v="3"/>
  </r>
  <r>
    <x v="42"/>
    <x v="0"/>
    <x v="29"/>
    <x v="1"/>
    <n v="0"/>
    <d v="2025-08-07T00:00:00"/>
    <n v="1147"/>
    <n v="2400"/>
    <m/>
    <m/>
    <s v="Q2 2025"/>
    <x v="2"/>
    <x v="3"/>
  </r>
  <r>
    <x v="42"/>
    <x v="10"/>
    <x v="29"/>
    <x v="29"/>
    <n v="312"/>
    <d v="2025-08-01T00:00:00"/>
    <s v="002526-000306"/>
    <n v="12622"/>
    <m/>
    <m/>
    <s v="Q2 2025"/>
    <x v="2"/>
    <x v="3"/>
  </r>
  <r>
    <x v="42"/>
    <x v="10"/>
    <x v="29"/>
    <x v="29"/>
    <n v="312"/>
    <d v="2025-07-25T00:00:00"/>
    <s v="002526-000256"/>
    <n v="80000"/>
    <m/>
    <m/>
    <s v="Q2 2025"/>
    <x v="2"/>
    <x v="3"/>
  </r>
  <r>
    <x v="42"/>
    <x v="18"/>
    <x v="29"/>
    <x v="29"/>
    <n v="0"/>
    <d v="2025-08-01T00:00:00"/>
    <s v="002526-000307"/>
    <n v="47294"/>
    <m/>
    <m/>
    <s v="Q2 2025"/>
    <x v="2"/>
    <x v="3"/>
  </r>
  <r>
    <x v="42"/>
    <x v="10"/>
    <x v="2"/>
    <x v="3"/>
    <n v="312"/>
    <d v="2025-07-31T00:00:00"/>
    <s v="ODMSLLP-25-26-04"/>
    <n v="127304"/>
    <m/>
    <m/>
    <s v="Q2 2025"/>
    <x v="2"/>
    <x v="3"/>
  </r>
  <r>
    <x v="42"/>
    <x v="6"/>
    <x v="23"/>
    <x v="12"/>
    <s v="A02"/>
    <d v="2025-08-12T00:00:00"/>
    <s v="EC-25-26-116"/>
    <n v="998252.95"/>
    <m/>
    <m/>
    <s v="Q2 2025"/>
    <x v="2"/>
    <x v="3"/>
  </r>
  <r>
    <x v="42"/>
    <x v="6"/>
    <x v="23"/>
    <x v="7"/>
    <s v="A02"/>
    <d v="2025-08-12T00:00:00"/>
    <s v="WR-25-26-103"/>
    <n v="10400"/>
    <m/>
    <m/>
    <s v="Q2 2025"/>
    <x v="2"/>
    <x v="3"/>
  </r>
  <r>
    <x v="42"/>
    <x v="19"/>
    <x v="29"/>
    <x v="12"/>
    <n v="401"/>
    <d v="2025-08-25T00:00:00"/>
    <s v="000003009420595'"/>
    <n v="78860"/>
    <m/>
    <m/>
    <s v="Q2 2025"/>
    <x v="2"/>
    <x v="3"/>
  </r>
  <r>
    <x v="42"/>
    <x v="19"/>
    <x v="29"/>
    <x v="12"/>
    <n v="402"/>
    <d v="2025-08-25T00:00:00"/>
    <s v="000003009420596'"/>
    <n v="38810"/>
    <m/>
    <m/>
    <s v="Q2 2025"/>
    <x v="2"/>
    <x v="3"/>
  </r>
  <r>
    <x v="42"/>
    <x v="19"/>
    <x v="29"/>
    <x v="12"/>
    <n v="501"/>
    <d v="2025-08-25T00:00:00"/>
    <s v="000003009420594'"/>
    <n v="78580"/>
    <m/>
    <m/>
    <s v="Q2 2025"/>
    <x v="2"/>
    <x v="3"/>
  </r>
  <r>
    <x v="42"/>
    <x v="19"/>
    <x v="29"/>
    <x v="12"/>
    <n v="502"/>
    <d v="2025-08-25T00:00:00"/>
    <s v="000003009420599'"/>
    <n v="730"/>
    <m/>
    <m/>
    <s v="Q2 2025"/>
    <x v="2"/>
    <x v="3"/>
  </r>
  <r>
    <x v="42"/>
    <x v="19"/>
    <x v="29"/>
    <x v="12"/>
    <n v="1201"/>
    <d v="2025-08-25T00:00:00"/>
    <s v="000003009420600'"/>
    <n v="49110"/>
    <m/>
    <m/>
    <s v="Q2 2025"/>
    <x v="2"/>
    <x v="3"/>
  </r>
  <r>
    <x v="42"/>
    <x v="19"/>
    <x v="29"/>
    <x v="12"/>
    <n v="1202"/>
    <d v="2025-08-25T00:00:00"/>
    <s v="000003009420593'"/>
    <n v="600"/>
    <m/>
    <m/>
    <s v="Q2 2025"/>
    <x v="2"/>
    <x v="3"/>
  </r>
  <r>
    <x v="42"/>
    <x v="19"/>
    <x v="29"/>
    <x v="12"/>
    <n v="1301"/>
    <d v="2025-08-25T00:00:00"/>
    <s v="000003009420598'"/>
    <n v="106140"/>
    <m/>
    <m/>
    <s v="Q2 2025"/>
    <x v="2"/>
    <x v="3"/>
  </r>
  <r>
    <x v="42"/>
    <x v="6"/>
    <x v="29"/>
    <x v="29"/>
    <s v="A02"/>
    <d v="2025-08-01T00:00:00"/>
    <s v="KST-Rental-25-26-04"/>
    <n v="10000"/>
    <m/>
    <m/>
    <s v="Q2 2025"/>
    <x v="2"/>
    <x v="3"/>
  </r>
  <r>
    <x v="43"/>
    <x v="10"/>
    <x v="29"/>
    <x v="16"/>
    <n v="313"/>
    <d v="2025-08-01T00:00:00"/>
    <s v="005 CAM-2025-26"/>
    <n v="65546"/>
    <m/>
    <m/>
    <s v="Q2 2025"/>
    <x v="2"/>
    <x v="3"/>
  </r>
  <r>
    <x v="43"/>
    <x v="10"/>
    <x v="29"/>
    <x v="19"/>
    <n v="313"/>
    <d v="2025-08-01T00:00:00"/>
    <s v="005-2025-2026"/>
    <n v="574536"/>
    <m/>
    <m/>
    <s v="Q2 2025"/>
    <x v="2"/>
    <x v="3"/>
  </r>
  <r>
    <x v="43"/>
    <x v="6"/>
    <x v="27"/>
    <x v="29"/>
    <s v="A02"/>
    <d v="2025-08-01T00:00:00"/>
    <s v="25-26-010"/>
    <n v="15000"/>
    <m/>
    <m/>
    <s v="Q2 2025"/>
    <x v="2"/>
    <x v="3"/>
  </r>
  <r>
    <x v="43"/>
    <x v="10"/>
    <x v="29"/>
    <x v="19"/>
    <n v="316"/>
    <d v="2025-08-01T00:00:00"/>
    <s v="324-2025-26"/>
    <n v="87362"/>
    <m/>
    <m/>
    <s v="Q2 2025"/>
    <x v="2"/>
    <x v="3"/>
  </r>
  <r>
    <x v="43"/>
    <x v="10"/>
    <x v="29"/>
    <x v="19"/>
    <n v="316"/>
    <d v="2025-08-01T00:00:00"/>
    <s v="023-2025-26"/>
    <n v="87362"/>
    <m/>
    <m/>
    <s v="Q2 2025"/>
    <x v="2"/>
    <x v="3"/>
  </r>
  <r>
    <x v="43"/>
    <x v="9"/>
    <x v="29"/>
    <x v="19"/>
    <n v="613"/>
    <d v="2025-08-01T00:00:00"/>
    <s v="P2526-145226"/>
    <n v="72274"/>
    <m/>
    <m/>
    <s v="Q2 2025"/>
    <x v="2"/>
    <x v="3"/>
  </r>
  <r>
    <x v="43"/>
    <x v="12"/>
    <x v="29"/>
    <x v="19"/>
    <n v="317"/>
    <d v="2025-08-01T00:00:00"/>
    <s v="PS-Rental-5"/>
    <n v="104834"/>
    <m/>
    <m/>
    <s v="Q2 2025"/>
    <x v="2"/>
    <x v="3"/>
  </r>
  <r>
    <x v="43"/>
    <x v="12"/>
    <x v="29"/>
    <x v="19"/>
    <n v="317"/>
    <d v="2025-08-01T00:00:00"/>
    <s v="RS-Rental-5"/>
    <n v="69890"/>
    <m/>
    <m/>
    <s v="Q2 2025"/>
    <x v="2"/>
    <x v="3"/>
  </r>
  <r>
    <x v="43"/>
    <x v="10"/>
    <x v="29"/>
    <x v="19"/>
    <n v="310"/>
    <d v="2025-08-01T00:00:00"/>
    <s v="HK-Rental-05"/>
    <n v="76182"/>
    <m/>
    <m/>
    <s v="Q2 2025"/>
    <x v="2"/>
    <x v="3"/>
  </r>
  <r>
    <x v="43"/>
    <x v="10"/>
    <x v="29"/>
    <x v="19"/>
    <n v="310"/>
    <d v="2025-08-01T00:00:00"/>
    <s v="GK-Rental-05"/>
    <n v="76183"/>
    <m/>
    <m/>
    <s v="Q2 2025"/>
    <x v="2"/>
    <x v="3"/>
  </r>
  <r>
    <x v="43"/>
    <x v="10"/>
    <x v="29"/>
    <x v="16"/>
    <n v="310"/>
    <d v="2025-08-01T00:00:00"/>
    <s v="GK-CAM-05"/>
    <n v="30343"/>
    <m/>
    <m/>
    <s v="Q2 2025"/>
    <x v="2"/>
    <x v="3"/>
  </r>
  <r>
    <x v="43"/>
    <x v="9"/>
    <x v="29"/>
    <x v="19"/>
    <n v="613"/>
    <d v="2025-08-01T00:00:00"/>
    <s v="8-25-26-600"/>
    <n v="72264"/>
    <m/>
    <m/>
    <s v="Q2 2025"/>
    <x v="2"/>
    <x v="3"/>
  </r>
  <r>
    <x v="43"/>
    <x v="9"/>
    <x v="29"/>
    <x v="19"/>
    <n v="614"/>
    <d v="2025-08-01T00:00:00"/>
    <s v="D-2025-25-05"/>
    <n v="144455"/>
    <m/>
    <m/>
    <s v="Q2 2025"/>
    <x v="2"/>
    <x v="3"/>
  </r>
  <r>
    <x v="43"/>
    <x v="11"/>
    <x v="11"/>
    <x v="16"/>
    <n v="719"/>
    <d v="2025-08-01T00:00:00"/>
    <s v="WTCB-202502231"/>
    <n v="24141"/>
    <m/>
    <m/>
    <s v="Q2 2025"/>
    <x v="2"/>
    <x v="3"/>
  </r>
  <r>
    <x v="43"/>
    <x v="9"/>
    <x v="11"/>
    <x v="16"/>
    <n v="613"/>
    <d v="2025-08-01T00:00:00"/>
    <s v="WTCB-202502206"/>
    <n v="25779"/>
    <m/>
    <m/>
    <s v="Q2 2025"/>
    <x v="2"/>
    <x v="3"/>
  </r>
  <r>
    <x v="43"/>
    <x v="9"/>
    <x v="11"/>
    <x v="16"/>
    <n v="614"/>
    <d v="2025-08-01T00:00:00"/>
    <s v="WTCB-202502207"/>
    <n v="25753"/>
    <m/>
    <m/>
    <s v="Q2 2025"/>
    <x v="2"/>
    <x v="3"/>
  </r>
  <r>
    <x v="43"/>
    <x v="10"/>
    <x v="11"/>
    <x v="16"/>
    <n v="316"/>
    <d v="2025-08-01T00:00:00"/>
    <s v="WTCB-202502149"/>
    <n v="25753"/>
    <m/>
    <m/>
    <s v="Q2 2025"/>
    <x v="2"/>
    <x v="3"/>
  </r>
  <r>
    <x v="43"/>
    <x v="10"/>
    <x v="11"/>
    <x v="16"/>
    <n v="315"/>
    <d v="2025-08-01T00:00:00"/>
    <s v="WTCB-202502148"/>
    <n v="25779"/>
    <m/>
    <m/>
    <s v="Q2 2025"/>
    <x v="2"/>
    <x v="3"/>
  </r>
  <r>
    <x v="43"/>
    <x v="10"/>
    <x v="11"/>
    <x v="16"/>
    <n v="311"/>
    <d v="2025-08-01T00:00:00"/>
    <s v="WTCB-202502144"/>
    <n v="72605"/>
    <m/>
    <m/>
    <s v="Q2 2025"/>
    <x v="2"/>
    <x v="3"/>
  </r>
  <r>
    <x v="43"/>
    <x v="10"/>
    <x v="11"/>
    <x v="16"/>
    <n v="312"/>
    <d v="2025-08-01T00:00:00"/>
    <s v="WTCB-202502145"/>
    <n v="46982"/>
    <m/>
    <m/>
    <s v="Q2 2025"/>
    <x v="2"/>
    <x v="3"/>
  </r>
  <r>
    <x v="43"/>
    <x v="10"/>
    <x v="11"/>
    <x v="16"/>
    <n v="314"/>
    <d v="2025-08-01T00:00:00"/>
    <s v="WTCB-202502147"/>
    <n v="24141"/>
    <m/>
    <m/>
    <s v="Q2 2025"/>
    <x v="2"/>
    <x v="3"/>
  </r>
  <r>
    <x v="43"/>
    <x v="12"/>
    <x v="11"/>
    <x v="16"/>
    <n v="319"/>
    <d v="2025-08-01T00:00:00"/>
    <s v="WTCB-202502152"/>
    <n v="24141"/>
    <m/>
    <m/>
    <s v="Q2 2025"/>
    <x v="2"/>
    <x v="3"/>
  </r>
  <r>
    <x v="43"/>
    <x v="12"/>
    <x v="11"/>
    <x v="16"/>
    <n v="318"/>
    <d v="2025-08-01T00:00:00"/>
    <s v="WTCB-202502151"/>
    <n v="25779"/>
    <m/>
    <m/>
    <s v="Q2 2025"/>
    <x v="2"/>
    <x v="3"/>
  </r>
  <r>
    <x v="43"/>
    <x v="12"/>
    <x v="11"/>
    <x v="16"/>
    <n v="317"/>
    <d v="2025-08-01T00:00:00"/>
    <s v="WTCB-202502150"/>
    <n v="25753"/>
    <m/>
    <m/>
    <s v="Q2 2025"/>
    <x v="2"/>
    <x v="3"/>
  </r>
  <r>
    <x v="43"/>
    <x v="1"/>
    <x v="11"/>
    <x v="16"/>
    <n v="102"/>
    <d v="2025-08-01T00:00:00"/>
    <s v="WTCB-202502096"/>
    <n v="28392"/>
    <m/>
    <m/>
    <s v="Q2 2025"/>
    <x v="2"/>
    <x v="3"/>
  </r>
  <r>
    <x v="43"/>
    <x v="10"/>
    <x v="29"/>
    <x v="19"/>
    <n v="311"/>
    <d v="2025-08-03T00:00:00"/>
    <s v="IN2501000043"/>
    <n v="652882"/>
    <m/>
    <m/>
    <s v="Q2 2025"/>
    <x v="2"/>
    <x v="3"/>
  </r>
  <r>
    <x v="43"/>
    <x v="10"/>
    <x v="29"/>
    <x v="19"/>
    <n v="312"/>
    <d v="2025-08-03T00:00:00"/>
    <s v="IN2501000044"/>
    <n v="422432"/>
    <m/>
    <m/>
    <s v="Q2 2025"/>
    <x v="2"/>
    <x v="3"/>
  </r>
  <r>
    <x v="43"/>
    <x v="6"/>
    <x v="23"/>
    <x v="16"/>
    <s v="A02"/>
    <d v="2025-08-01T00:00:00"/>
    <s v="CAM-25-26-1151"/>
    <n v="204002.34"/>
    <m/>
    <m/>
    <s v="Q2 2025"/>
    <x v="2"/>
    <x v="3"/>
  </r>
  <r>
    <x v="43"/>
    <x v="10"/>
    <x v="29"/>
    <x v="22"/>
    <n v="309"/>
    <d v="2025-08-02T00:00:00"/>
    <s v="SBER-25-26-15"/>
    <n v="228659.20000000001"/>
    <m/>
    <m/>
    <s v="Q2 2025"/>
    <x v="2"/>
    <x v="3"/>
  </r>
  <r>
    <x v="43"/>
    <x v="10"/>
    <x v="29"/>
    <x v="19"/>
    <n v="314"/>
    <d v="2025-08-01T00:00:00"/>
    <s v="RENT-25-26-05"/>
    <n v="163787.4"/>
    <m/>
    <m/>
    <s v="Q2 2025"/>
    <x v="2"/>
    <x v="3"/>
  </r>
  <r>
    <x v="43"/>
    <x v="1"/>
    <x v="29"/>
    <x v="19"/>
    <n v="102"/>
    <d v="2025-08-01T00:00:00"/>
    <n v="202508001"/>
    <n v="227529.12"/>
    <m/>
    <m/>
    <s v="Q2 2025"/>
    <x v="2"/>
    <x v="3"/>
  </r>
  <r>
    <x v="43"/>
    <x v="10"/>
    <x v="29"/>
    <x v="29"/>
    <n v="312"/>
    <d v="2025-08-01T00:00:00"/>
    <s v="EWF-05-2025-26"/>
    <n v="95000"/>
    <m/>
    <m/>
    <s v="Q2 2025"/>
    <x v="2"/>
    <x v="3"/>
  </r>
  <r>
    <x v="43"/>
    <x v="12"/>
    <x v="29"/>
    <x v="7"/>
    <n v="319"/>
    <d v="2025-08-06T00:00:00"/>
    <s v="ROMCIN260024197"/>
    <n v="6101.69"/>
    <m/>
    <m/>
    <s v="Q2 2025"/>
    <x v="2"/>
    <x v="3"/>
  </r>
  <r>
    <x v="43"/>
    <x v="12"/>
    <x v="29"/>
    <x v="19"/>
    <n v="318"/>
    <d v="2025-08-07T00:00:00"/>
    <s v="R-22-25-26"/>
    <n v="174900"/>
    <m/>
    <m/>
    <s v="Q2 2025"/>
    <x v="2"/>
    <x v="3"/>
  </r>
  <r>
    <x v="43"/>
    <x v="12"/>
    <x v="29"/>
    <x v="19"/>
    <n v="319"/>
    <d v="2025-08-10T00:00:00"/>
    <s v="O-10-25-26"/>
    <n v="163787"/>
    <m/>
    <m/>
    <s v="Q2 2025"/>
    <x v="2"/>
    <x v="3"/>
  </r>
  <r>
    <x v="43"/>
    <x v="10"/>
    <x v="29"/>
    <x v="19"/>
    <n v="315"/>
    <d v="2025-08-08T00:00:00"/>
    <s v="PVP-Rental-30"/>
    <n v="179064"/>
    <m/>
    <m/>
    <s v="Q2 2025"/>
    <x v="2"/>
    <x v="3"/>
  </r>
  <r>
    <x v="43"/>
    <x v="11"/>
    <x v="29"/>
    <x v="19"/>
    <n v="719"/>
    <d v="2025-08-03T00:00:00"/>
    <s v="TSG-Rental"/>
    <n v="143325"/>
    <m/>
    <m/>
    <s v="Q2 2025"/>
    <x v="2"/>
    <x v="3"/>
  </r>
  <r>
    <x v="43"/>
    <x v="8"/>
    <x v="29"/>
    <x v="29"/>
    <s v="A02"/>
    <d v="2025-08-13T00:00:00"/>
    <s v="KFTMO-ICE-25-29"/>
    <n v="5749.12"/>
    <m/>
    <m/>
    <s v="Q2 2025"/>
    <x v="2"/>
    <x v="3"/>
  </r>
  <r>
    <x v="43"/>
    <x v="8"/>
    <x v="29"/>
    <x v="29"/>
    <s v="A02"/>
    <d v="2025-08-13T00:00:00"/>
    <s v="KFTMO-ICE-25-30"/>
    <n v="3185.47"/>
    <m/>
    <m/>
    <s v="Q2 2025"/>
    <x v="2"/>
    <x v="3"/>
  </r>
  <r>
    <x v="43"/>
    <x v="12"/>
    <x v="29"/>
    <x v="29"/>
    <n v="319"/>
    <d v="2025-08-19T00:00:00"/>
    <s v="000003001634878'"/>
    <n v="1250"/>
    <m/>
    <m/>
    <s v="Q2 2025"/>
    <x v="2"/>
    <x v="3"/>
  </r>
  <r>
    <x v="43"/>
    <x v="12"/>
    <x v="29"/>
    <x v="29"/>
    <n v="319"/>
    <d v="2025-08-19T00:00:00"/>
    <s v="000003001131721'"/>
    <n v="16380"/>
    <m/>
    <m/>
    <s v="Q2 2025"/>
    <x v="2"/>
    <x v="3"/>
  </r>
  <r>
    <x v="43"/>
    <x v="12"/>
    <x v="7"/>
    <x v="29"/>
    <n v="319"/>
    <d v="2025-08-24T00:00:00"/>
    <s v="HF2627I006637141"/>
    <n v="1295.6400000000001"/>
    <m/>
    <m/>
    <s v="Q2 2025"/>
    <x v="2"/>
    <x v="3"/>
  </r>
  <r>
    <x v="43"/>
    <x v="9"/>
    <x v="7"/>
    <x v="9"/>
    <n v="613"/>
    <d v="2025-08-27T00:00:00"/>
    <s v="MF2627I008358074"/>
    <n v="1294.46"/>
    <m/>
    <m/>
    <s v="Q2 2025"/>
    <x v="2"/>
    <x v="3"/>
  </r>
  <r>
    <x v="43"/>
    <x v="10"/>
    <x v="29"/>
    <x v="1"/>
    <n v="312"/>
    <d v="2025-08-12T00:00:00"/>
    <s v="PSPLJ-1556-25-26"/>
    <n v="2000"/>
    <m/>
    <m/>
    <s v="Q2 2025"/>
    <x v="2"/>
    <x v="3"/>
  </r>
  <r>
    <x v="43"/>
    <x v="12"/>
    <x v="29"/>
    <x v="1"/>
    <n v="319"/>
    <d v="2025-08-12T00:00:00"/>
    <s v="PSPLJ-1557-25-26"/>
    <n v="2000"/>
    <m/>
    <m/>
    <s v="Q2 2025"/>
    <x v="2"/>
    <x v="3"/>
  </r>
  <r>
    <x v="43"/>
    <x v="10"/>
    <x v="29"/>
    <x v="1"/>
    <n v="312"/>
    <d v="2025-08-14T00:00:00"/>
    <s v="PSPLJ-1594-25-26"/>
    <n v="6000"/>
    <m/>
    <m/>
    <s v="Q2 2025"/>
    <x v="2"/>
    <x v="3"/>
  </r>
  <r>
    <x v="43"/>
    <x v="17"/>
    <x v="1"/>
    <x v="2"/>
    <n v="1101"/>
    <d v="2025-09-01T00:00:00"/>
    <s v="MS-0385-25-26"/>
    <n v="18142"/>
    <m/>
    <m/>
    <s v="Q2 2025"/>
    <x v="2"/>
    <x v="3"/>
  </r>
  <r>
    <x v="43"/>
    <x v="17"/>
    <x v="1"/>
    <x v="1"/>
    <n v="1101"/>
    <d v="2025-09-01T00:00:00"/>
    <s v="MS-0386-25-26"/>
    <n v="3625"/>
    <m/>
    <m/>
    <s v="Q2 2025"/>
    <x v="2"/>
    <x v="3"/>
  </r>
  <r>
    <x v="43"/>
    <x v="0"/>
    <x v="1"/>
    <x v="2"/>
    <n v="0"/>
    <d v="2025-09-01T00:00:00"/>
    <s v="MS-0387-25-26"/>
    <n v="29484"/>
    <m/>
    <m/>
    <s v="Q2 2025"/>
    <x v="2"/>
    <x v="3"/>
  </r>
  <r>
    <x v="43"/>
    <x v="9"/>
    <x v="1"/>
    <x v="1"/>
    <n v="613"/>
    <d v="2025-09-01T00:00:00"/>
    <s v="MS-0384-25-26"/>
    <n v="75"/>
    <m/>
    <m/>
    <s v="Q2 2025"/>
    <x v="2"/>
    <x v="3"/>
  </r>
  <r>
    <x v="43"/>
    <x v="0"/>
    <x v="1"/>
    <x v="1"/>
    <n v="0"/>
    <d v="2025-09-01T00:00:00"/>
    <s v="MS-0388-25-26"/>
    <n v="35"/>
    <m/>
    <m/>
    <s v="Q2 2025"/>
    <x v="2"/>
    <x v="3"/>
  </r>
  <r>
    <x v="43"/>
    <x v="9"/>
    <x v="1"/>
    <x v="2"/>
    <n v="613"/>
    <d v="2025-09-01T00:00:00"/>
    <s v="MS-0383-25-26"/>
    <n v="11000"/>
    <m/>
    <m/>
    <s v="Q2 2025"/>
    <x v="2"/>
    <x v="3"/>
  </r>
  <r>
    <x v="43"/>
    <x v="10"/>
    <x v="1"/>
    <x v="1"/>
    <n v="312"/>
    <d v="2025-09-01T00:00:00"/>
    <s v="MS-0376-25-26"/>
    <n v="2225"/>
    <m/>
    <m/>
    <s v="Q2 2025"/>
    <x v="2"/>
    <x v="3"/>
  </r>
  <r>
    <x v="43"/>
    <x v="18"/>
    <x v="1"/>
    <x v="1"/>
    <n v="0"/>
    <d v="2025-09-01T00:00:00"/>
    <s v="MS-0381-25-26"/>
    <n v="3770"/>
    <m/>
    <m/>
    <s v="Q2 2025"/>
    <x v="2"/>
    <x v="3"/>
  </r>
  <r>
    <x v="43"/>
    <x v="12"/>
    <x v="1"/>
    <x v="1"/>
    <n v="319"/>
    <d v="2025-09-01T00:00:00"/>
    <s v="MS-0377-25-26"/>
    <n v="450"/>
    <m/>
    <m/>
    <s v="Q2 2025"/>
    <x v="2"/>
    <x v="3"/>
  </r>
  <r>
    <x v="43"/>
    <x v="2"/>
    <x v="1"/>
    <x v="1"/>
    <n v="0"/>
    <d v="2025-09-01T00:00:00"/>
    <s v="MS-0378-25-26"/>
    <n v="6774.5"/>
    <m/>
    <m/>
    <s v="Q2 2025"/>
    <x v="2"/>
    <x v="3"/>
  </r>
  <r>
    <x v="43"/>
    <x v="14"/>
    <x v="1"/>
    <x v="2"/>
    <n v="0"/>
    <d v="2025-09-01T00:00:00"/>
    <s v="MS-0382-25-26"/>
    <n v="1277"/>
    <m/>
    <m/>
    <s v="Q2 2025"/>
    <x v="2"/>
    <x v="3"/>
  </r>
  <r>
    <x v="43"/>
    <x v="6"/>
    <x v="1"/>
    <x v="2"/>
    <s v="A02"/>
    <d v="2025-09-01T00:00:00"/>
    <s v="MS-0380-25-26"/>
    <n v="52770"/>
    <m/>
    <m/>
    <s v="Q2 2025"/>
    <x v="2"/>
    <x v="3"/>
  </r>
  <r>
    <x v="43"/>
    <x v="6"/>
    <x v="1"/>
    <x v="1"/>
    <s v="A02"/>
    <d v="2025-09-01T00:00:00"/>
    <s v="MS-0379-25-26"/>
    <n v="4645"/>
    <m/>
    <m/>
    <s v="Q2 2025"/>
    <x v="2"/>
    <x v="3"/>
  </r>
  <r>
    <x v="43"/>
    <x v="10"/>
    <x v="1"/>
    <x v="2"/>
    <n v="312"/>
    <d v="2025-09-01T00:00:00"/>
    <s v="MS-0375-25-26"/>
    <n v="33746"/>
    <m/>
    <m/>
    <s v="Q2 2025"/>
    <x v="2"/>
    <x v="3"/>
  </r>
  <r>
    <x v="43"/>
    <x v="10"/>
    <x v="1"/>
    <x v="1"/>
    <n v="312"/>
    <d v="2025-09-01T00:00:00"/>
    <s v="MS-0374-25-26"/>
    <n v="12919.5"/>
    <m/>
    <m/>
    <s v="Q2 2025"/>
    <x v="2"/>
    <x v="3"/>
  </r>
  <r>
    <x v="43"/>
    <x v="8"/>
    <x v="29"/>
    <x v="29"/>
    <s v="A02"/>
    <d v="2025-08-25T00:00:00"/>
    <s v="KFTMO-ICE-25-39"/>
    <n v="2383.3200000000002"/>
    <m/>
    <m/>
    <s v="Q2 2025"/>
    <x v="2"/>
    <x v="3"/>
  </r>
  <r>
    <x v="43"/>
    <x v="14"/>
    <x v="29"/>
    <x v="12"/>
    <n v="0"/>
    <d v="2025-08-20T00:00:00"/>
    <s v="000003002840340'"/>
    <n v="10570"/>
    <m/>
    <m/>
    <s v="Q2 2025"/>
    <x v="2"/>
    <x v="3"/>
  </r>
  <r>
    <x v="43"/>
    <x v="1"/>
    <x v="29"/>
    <x v="29"/>
    <n v="102"/>
    <d v="2025-04-28T00:00:00"/>
    <n v="4250029734"/>
    <n v="15171"/>
    <m/>
    <m/>
    <s v="Q2 2025"/>
    <x v="2"/>
    <x v="3"/>
  </r>
  <r>
    <x v="43"/>
    <x v="9"/>
    <x v="29"/>
    <x v="29"/>
    <n v="613"/>
    <d v="2025-08-27T00:00:00"/>
    <n v="4250029735"/>
    <n v="23324.5"/>
    <m/>
    <m/>
    <s v="Q2 2025"/>
    <x v="2"/>
    <x v="3"/>
  </r>
  <r>
    <x v="43"/>
    <x v="17"/>
    <x v="29"/>
    <x v="29"/>
    <n v="1101"/>
    <d v="2025-08-27T00:00:00"/>
    <n v="4250029736"/>
    <n v="22279"/>
    <m/>
    <m/>
    <s v="Q2 2025"/>
    <x v="2"/>
    <x v="3"/>
  </r>
  <r>
    <x v="43"/>
    <x v="10"/>
    <x v="29"/>
    <x v="29"/>
    <n v="316"/>
    <d v="2025-08-28T00:00:00"/>
    <n v="4250029737"/>
    <n v="59038"/>
    <m/>
    <m/>
    <s v="Q2 2025"/>
    <x v="2"/>
    <x v="3"/>
  </r>
  <r>
    <x v="43"/>
    <x v="0"/>
    <x v="14"/>
    <x v="29"/>
    <n v="0"/>
    <d v="2025-08-30T00:00:00"/>
    <s v="25-26-8377"/>
    <n v="13500"/>
    <m/>
    <m/>
    <s v="Q2 2025"/>
    <x v="2"/>
    <x v="3"/>
  </r>
  <r>
    <x v="43"/>
    <x v="12"/>
    <x v="29"/>
    <x v="29"/>
    <n v="319"/>
    <d v="2025-08-16T00:00:00"/>
    <s v="FY25-26-681"/>
    <n v="27966.1"/>
    <m/>
    <m/>
    <s v="Q2 2025"/>
    <x v="2"/>
    <x v="3"/>
  </r>
  <r>
    <x v="43"/>
    <x v="8"/>
    <x v="29"/>
    <x v="29"/>
    <s v="A02"/>
    <d v="2025-08-29T00:00:00"/>
    <s v="KFTMO-ICE-25-40"/>
    <n v="1242.99"/>
    <m/>
    <m/>
    <s v="Q2 2025"/>
    <x v="2"/>
    <x v="3"/>
  </r>
  <r>
    <x v="43"/>
    <x v="10"/>
    <x v="29"/>
    <x v="5"/>
    <n v="312"/>
    <d v="2025-08-30T00:00:00"/>
    <s v="VB-1041-25-26"/>
    <n v="24800"/>
    <m/>
    <m/>
    <s v="Q2 2025"/>
    <x v="2"/>
    <x v="3"/>
  </r>
  <r>
    <x v="43"/>
    <x v="0"/>
    <x v="4"/>
    <x v="20"/>
    <n v="0"/>
    <d v="2025-08-29T00:00:00"/>
    <s v="STT-25-26-1094"/>
    <n v="2700"/>
    <m/>
    <m/>
    <s v="Q2 2025"/>
    <x v="2"/>
    <x v="3"/>
  </r>
  <r>
    <x v="43"/>
    <x v="0"/>
    <x v="4"/>
    <x v="5"/>
    <n v="0"/>
    <d v="2025-09-01T00:00:00"/>
    <s v="STT-25-26-1139"/>
    <n v="10398.719999999999"/>
    <m/>
    <m/>
    <s v="Q2 2025"/>
    <x v="2"/>
    <x v="3"/>
  </r>
  <r>
    <x v="43"/>
    <x v="9"/>
    <x v="4"/>
    <x v="20"/>
    <n v="613"/>
    <d v="2025-08-29T00:00:00"/>
    <s v="STT-25-26-1091"/>
    <n v="2700"/>
    <m/>
    <m/>
    <s v="Q2 2025"/>
    <x v="2"/>
    <x v="3"/>
  </r>
  <r>
    <x v="43"/>
    <x v="9"/>
    <x v="4"/>
    <x v="5"/>
    <n v="613"/>
    <d v="2025-09-01T00:00:00"/>
    <s v="STT-25-26-1141"/>
    <n v="23192.400000000001"/>
    <m/>
    <m/>
    <s v="Q2 2025"/>
    <x v="2"/>
    <x v="3"/>
  </r>
  <r>
    <x v="43"/>
    <x v="6"/>
    <x v="4"/>
    <x v="5"/>
    <s v="A02"/>
    <d v="2025-09-01T00:00:00"/>
    <s v="STT-25-26-1140"/>
    <n v="13101.2"/>
    <m/>
    <m/>
    <s v="Q2 2025"/>
    <x v="2"/>
    <x v="3"/>
  </r>
  <r>
    <x v="43"/>
    <x v="17"/>
    <x v="4"/>
    <x v="20"/>
    <n v="1101"/>
    <d v="2025-08-30T00:00:00"/>
    <s v="STT-25-26-1136"/>
    <n v="2700"/>
    <m/>
    <m/>
    <s v="Q2 2025"/>
    <x v="2"/>
    <x v="3"/>
  </r>
  <r>
    <x v="43"/>
    <x v="17"/>
    <x v="4"/>
    <x v="5"/>
    <n v="1101"/>
    <d v="2025-09-01T00:00:00"/>
    <s v="STT-25-26-1143"/>
    <n v="19527"/>
    <m/>
    <m/>
    <s v="Q2 2025"/>
    <x v="2"/>
    <x v="3"/>
  </r>
  <r>
    <x v="43"/>
    <x v="10"/>
    <x v="29"/>
    <x v="29"/>
    <n v="312"/>
    <d v="2025-08-21T00:00:00"/>
    <s v="JD1788"/>
    <n v="3513.76"/>
    <m/>
    <m/>
    <s v="Q2 2025"/>
    <x v="2"/>
    <x v="3"/>
  </r>
  <r>
    <x v="43"/>
    <x v="12"/>
    <x v="9"/>
    <x v="11"/>
    <n v="319"/>
    <d v="2025-09-01T00:00:00"/>
    <s v="MFMS-0301-25-26"/>
    <n v="61670.2"/>
    <m/>
    <m/>
    <s v="Q2 2025"/>
    <x v="2"/>
    <x v="3"/>
  </r>
  <r>
    <x v="43"/>
    <x v="10"/>
    <x v="9"/>
    <x v="11"/>
    <n v="319"/>
    <d v="2025-09-01T00:00:00"/>
    <s v="MFMS-0299-25-26"/>
    <n v="145502.79999999999"/>
    <m/>
    <m/>
    <s v="Q2 2025"/>
    <x v="2"/>
    <x v="3"/>
  </r>
  <r>
    <x v="43"/>
    <x v="12"/>
    <x v="8"/>
    <x v="10"/>
    <n v="319"/>
    <d v="2025-09-01T00:00:00"/>
    <s v="GSF-25-26-120"/>
    <n v="42468"/>
    <m/>
    <m/>
    <s v="Q2 2025"/>
    <x v="2"/>
    <x v="3"/>
  </r>
  <r>
    <x v="43"/>
    <x v="1"/>
    <x v="8"/>
    <x v="10"/>
    <n v="102"/>
    <d v="2025-09-01T00:00:00"/>
    <s v="GSF-25-26-118"/>
    <n v="42468"/>
    <m/>
    <m/>
    <s v="Q2 2025"/>
    <x v="2"/>
    <x v="3"/>
  </r>
  <r>
    <x v="43"/>
    <x v="2"/>
    <x v="8"/>
    <x v="10"/>
    <n v="0"/>
    <d v="2025-09-01T00:00:00"/>
    <s v="GSF-25-26-115"/>
    <n v="42126"/>
    <m/>
    <m/>
    <s v="Q2 2025"/>
    <x v="2"/>
    <x v="3"/>
  </r>
  <r>
    <x v="43"/>
    <x v="6"/>
    <x v="8"/>
    <x v="10"/>
    <s v="A02"/>
    <d v="2025-09-01T00:00:00"/>
    <s v="GSF-25-26-117"/>
    <n v="63301"/>
    <m/>
    <m/>
    <s v="Q2 2025"/>
    <x v="2"/>
    <x v="3"/>
  </r>
  <r>
    <x v="43"/>
    <x v="8"/>
    <x v="8"/>
    <x v="10"/>
    <n v="0"/>
    <d v="2025-09-01T00:00:00"/>
    <s v="GSF-25-26-116"/>
    <n v="51282"/>
    <m/>
    <m/>
    <s v="Q2 2025"/>
    <x v="2"/>
    <x v="3"/>
  </r>
  <r>
    <x v="43"/>
    <x v="14"/>
    <x v="8"/>
    <x v="10"/>
    <n v="0"/>
    <d v="2025-09-01T00:00:00"/>
    <s v="GSF-25-26-113"/>
    <n v="46474"/>
    <m/>
    <m/>
    <s v="Q2 2025"/>
    <x v="2"/>
    <x v="3"/>
  </r>
  <r>
    <x v="43"/>
    <x v="9"/>
    <x v="8"/>
    <x v="10"/>
    <n v="613"/>
    <d v="2025-09-01T00:00:00"/>
    <s v="GSF-25-26-119"/>
    <n v="43269"/>
    <m/>
    <m/>
    <s v="Q2 2025"/>
    <x v="2"/>
    <x v="3"/>
  </r>
  <r>
    <x v="43"/>
    <x v="10"/>
    <x v="8"/>
    <x v="10"/>
    <n v="312"/>
    <d v="2025-09-01T00:00:00"/>
    <s v="GSF-25-26-121"/>
    <n v="143428"/>
    <m/>
    <m/>
    <s v="Q2 2025"/>
    <x v="2"/>
    <x v="3"/>
  </r>
  <r>
    <x v="43"/>
    <x v="12"/>
    <x v="8"/>
    <x v="10"/>
    <s v="Villa"/>
    <d v="2025-09-01T00:00:00"/>
    <s v="GSF-25-26-114"/>
    <n v="116004"/>
    <m/>
    <m/>
    <s v="Q2 2025"/>
    <x v="2"/>
    <x v="3"/>
  </r>
  <r>
    <x v="43"/>
    <x v="12"/>
    <x v="29"/>
    <x v="9"/>
    <n v="319"/>
    <d v="2025-08-30T00:00:00"/>
    <s v="Vodafone - 05"/>
    <n v="5501"/>
    <m/>
    <m/>
    <s v="Q2 2025"/>
    <x v="2"/>
    <x v="3"/>
  </r>
  <r>
    <x v="43"/>
    <x v="10"/>
    <x v="7"/>
    <x v="9"/>
    <n v="312"/>
    <d v="2025-09-03T00:00:00"/>
    <s v="MF2627I008813348"/>
    <n v="68408.259999999995"/>
    <m/>
    <m/>
    <s v="Q2 2025"/>
    <x v="2"/>
    <x v="3"/>
  </r>
  <r>
    <x v="43"/>
    <x v="10"/>
    <x v="29"/>
    <x v="26"/>
    <n v="312"/>
    <d v="2025-08-30T00:00:00"/>
    <s v="000003018721751'"/>
    <n v="23420"/>
    <m/>
    <m/>
    <s v="Q2 2025"/>
    <x v="2"/>
    <x v="3"/>
  </r>
  <r>
    <x v="43"/>
    <x v="9"/>
    <x v="29"/>
    <x v="10"/>
    <n v="613"/>
    <d v="2025-09-01T00:00:00"/>
    <s v="OOPL-25-26-442"/>
    <n v="45228.41"/>
    <m/>
    <m/>
    <s v="Q2 2025"/>
    <x v="2"/>
    <x v="3"/>
  </r>
  <r>
    <x v="43"/>
    <x v="10"/>
    <x v="29"/>
    <x v="10"/>
    <n v="312"/>
    <d v="2025-09-01T00:00:00"/>
    <s v="OOPL-25-26-443"/>
    <n v="226142.03"/>
    <m/>
    <m/>
    <s v="Q2 2025"/>
    <x v="2"/>
    <x v="3"/>
  </r>
  <r>
    <x v="43"/>
    <x v="12"/>
    <x v="29"/>
    <x v="10"/>
    <n v="319"/>
    <d v="2025-09-01T00:00:00"/>
    <s v="OOPL-25-26-444"/>
    <n v="41878.15"/>
    <m/>
    <m/>
    <s v="Q2 2025"/>
    <x v="2"/>
    <x v="3"/>
  </r>
  <r>
    <x v="43"/>
    <x v="6"/>
    <x v="29"/>
    <x v="10"/>
    <s v="A02"/>
    <d v="2025-09-01T00:00:00"/>
    <s v="OOPL-25-26-445"/>
    <n v="190126.82"/>
    <m/>
    <m/>
    <s v="Q2 2025"/>
    <x v="2"/>
    <x v="3"/>
  </r>
  <r>
    <x v="43"/>
    <x v="10"/>
    <x v="29"/>
    <x v="7"/>
    <n v="312"/>
    <d v="2025-08-31T00:00:00"/>
    <n v="2072"/>
    <n v="35910"/>
    <m/>
    <m/>
    <s v="Q2 2025"/>
    <x v="2"/>
    <x v="3"/>
  </r>
  <r>
    <x v="43"/>
    <x v="12"/>
    <x v="29"/>
    <x v="7"/>
    <n v="319"/>
    <d v="2025-08-31T00:00:00"/>
    <n v="2073"/>
    <n v="2240"/>
    <m/>
    <m/>
    <s v="Q2 2025"/>
    <x v="2"/>
    <x v="3"/>
  </r>
  <r>
    <x v="43"/>
    <x v="6"/>
    <x v="29"/>
    <x v="7"/>
    <s v="A02"/>
    <d v="2025-08-31T00:00:00"/>
    <n v="2076"/>
    <n v="15960"/>
    <m/>
    <m/>
    <s v="Q2 2025"/>
    <x v="2"/>
    <x v="3"/>
  </r>
  <r>
    <x v="43"/>
    <x v="9"/>
    <x v="29"/>
    <x v="7"/>
    <n v="613"/>
    <d v="2025-08-31T00:00:00"/>
    <n v="2074"/>
    <n v="3465"/>
    <m/>
    <m/>
    <s v="Q2 2025"/>
    <x v="2"/>
    <x v="3"/>
  </r>
  <r>
    <x v="43"/>
    <x v="1"/>
    <x v="29"/>
    <x v="7"/>
    <n v="102"/>
    <d v="2025-08-31T00:00:00"/>
    <n v="2075"/>
    <n v="1015"/>
    <m/>
    <m/>
    <s v="Q2 2025"/>
    <x v="2"/>
    <x v="3"/>
  </r>
  <r>
    <x v="43"/>
    <x v="0"/>
    <x v="29"/>
    <x v="7"/>
    <n v="0"/>
    <d v="2025-08-31T00:00:00"/>
    <n v="2079"/>
    <n v="3100"/>
    <m/>
    <m/>
    <s v="Q2 2025"/>
    <x v="2"/>
    <x v="3"/>
  </r>
  <r>
    <x v="43"/>
    <x v="2"/>
    <x v="29"/>
    <x v="7"/>
    <n v="0"/>
    <d v="2025-08-31T00:00:00"/>
    <n v="2078"/>
    <n v="6265"/>
    <m/>
    <m/>
    <s v="Q2 2025"/>
    <x v="2"/>
    <x v="3"/>
  </r>
  <r>
    <x v="43"/>
    <x v="14"/>
    <x v="29"/>
    <x v="7"/>
    <n v="0"/>
    <d v="2025-08-31T00:00:00"/>
    <n v="2077"/>
    <n v="350"/>
    <m/>
    <m/>
    <s v="Q2 2025"/>
    <x v="2"/>
    <x v="3"/>
  </r>
  <r>
    <x v="43"/>
    <x v="17"/>
    <x v="29"/>
    <x v="7"/>
    <n v="1101"/>
    <d v="2025-08-31T00:00:00"/>
    <n v="2080"/>
    <n v="4060"/>
    <m/>
    <m/>
    <s v="Q2 2025"/>
    <x v="2"/>
    <x v="3"/>
  </r>
  <r>
    <x v="43"/>
    <x v="6"/>
    <x v="29"/>
    <x v="11"/>
    <s v="A02"/>
    <d v="2025-09-01T00:00:00"/>
    <s v="IS-25-26-110"/>
    <n v="221104.77"/>
    <m/>
    <m/>
    <s v="Q2 2025"/>
    <x v="2"/>
    <x v="3"/>
  </r>
  <r>
    <x v="43"/>
    <x v="9"/>
    <x v="29"/>
    <x v="11"/>
    <n v="613"/>
    <d v="2025-09-01T00:00:00"/>
    <s v="IS-25-26-111"/>
    <n v="55778.73"/>
    <m/>
    <m/>
    <s v="Q2 2025"/>
    <x v="2"/>
    <x v="3"/>
  </r>
  <r>
    <x v="43"/>
    <x v="12"/>
    <x v="29"/>
    <x v="11"/>
    <n v="319"/>
    <d v="2025-09-01T00:00:00"/>
    <s v="IS-25-26-112"/>
    <n v="34503.800000000003"/>
    <m/>
    <m/>
    <s v="Q2 2025"/>
    <x v="2"/>
    <x v="3"/>
  </r>
  <r>
    <x v="43"/>
    <x v="14"/>
    <x v="29"/>
    <x v="11"/>
    <n v="0"/>
    <d v="2025-09-01T00:00:00"/>
    <s v="IS-25-26-113"/>
    <n v="19168.78"/>
    <m/>
    <m/>
    <s v="Q2 2025"/>
    <x v="2"/>
    <x v="3"/>
  </r>
  <r>
    <x v="43"/>
    <x v="0"/>
    <x v="29"/>
    <x v="4"/>
    <n v="0"/>
    <d v="2025-09-01T00:00:00"/>
    <s v="AFC-17"/>
    <n v="2360"/>
    <m/>
    <m/>
    <s v="Q2 2025"/>
    <x v="2"/>
    <x v="3"/>
  </r>
  <r>
    <x v="43"/>
    <x v="1"/>
    <x v="29"/>
    <x v="4"/>
    <n v="102"/>
    <d v="2025-09-01T00:00:00"/>
    <s v="IS-17"/>
    <n v="1245"/>
    <m/>
    <m/>
    <s v="Q2 2025"/>
    <x v="2"/>
    <x v="3"/>
  </r>
  <r>
    <x v="43"/>
    <x v="18"/>
    <x v="29"/>
    <x v="4"/>
    <n v="0"/>
    <d v="2025-09-01T00:00:00"/>
    <s v="KCA-09"/>
    <n v="450"/>
    <m/>
    <m/>
    <s v="Q2 2025"/>
    <x v="2"/>
    <x v="3"/>
  </r>
  <r>
    <x v="43"/>
    <x v="3"/>
    <x v="29"/>
    <x v="4"/>
    <n v="0"/>
    <d v="2025-09-01T00:00:00"/>
    <s v="KCC-06"/>
    <n v="75"/>
    <m/>
    <m/>
    <s v="Q2 2025"/>
    <x v="2"/>
    <x v="3"/>
  </r>
  <r>
    <x v="43"/>
    <x v="4"/>
    <x v="29"/>
    <x v="4"/>
    <n v="0"/>
    <d v="2025-09-01T00:00:00"/>
    <s v="KDM-13"/>
    <n v="825"/>
    <m/>
    <m/>
    <s v="Q2 2025"/>
    <x v="2"/>
    <x v="3"/>
  </r>
  <r>
    <x v="43"/>
    <x v="5"/>
    <x v="29"/>
    <x v="4"/>
    <n v="0"/>
    <d v="2025-09-01T00:00:00"/>
    <s v="KF-15"/>
    <n v="1380"/>
    <m/>
    <m/>
    <s v="Q2 2025"/>
    <x v="2"/>
    <x v="3"/>
  </r>
  <r>
    <x v="43"/>
    <x v="14"/>
    <x v="29"/>
    <x v="4"/>
    <n v="0"/>
    <d v="2025-09-01T00:00:00"/>
    <s v="KOB-13"/>
    <n v="300"/>
    <m/>
    <m/>
    <s v="Q2 2025"/>
    <x v="2"/>
    <x v="3"/>
  </r>
  <r>
    <x v="43"/>
    <x v="6"/>
    <x v="29"/>
    <x v="4"/>
    <s v="A02"/>
    <d v="2025-09-01T00:00:00"/>
    <s v="KOS-17"/>
    <n v="10040"/>
    <m/>
    <m/>
    <s v="Q2 2025"/>
    <x v="2"/>
    <x v="3"/>
  </r>
  <r>
    <x v="43"/>
    <x v="7"/>
    <x v="29"/>
    <x v="4"/>
    <n v="0"/>
    <d v="2025-09-01T00:00:00"/>
    <s v="KR-17"/>
    <n v="5870"/>
    <m/>
    <m/>
    <s v="Q2 2025"/>
    <x v="2"/>
    <x v="3"/>
  </r>
  <r>
    <x v="43"/>
    <x v="8"/>
    <x v="29"/>
    <x v="4"/>
    <n v="0"/>
    <d v="2025-09-01T00:00:00"/>
    <s v="KRLLP-18"/>
    <n v="4695"/>
    <m/>
    <m/>
    <s v="Q2 2025"/>
    <x v="2"/>
    <x v="3"/>
  </r>
  <r>
    <x v="43"/>
    <x v="13"/>
    <x v="29"/>
    <x v="4"/>
    <n v="0"/>
    <d v="2025-09-01T00:00:00"/>
    <s v="NLH-11"/>
    <n v="75"/>
    <m/>
    <m/>
    <s v="Q2 2025"/>
    <x v="2"/>
    <x v="3"/>
  </r>
  <r>
    <x v="43"/>
    <x v="9"/>
    <x v="29"/>
    <x v="4"/>
    <n v="613"/>
    <d v="2025-09-01T00:00:00"/>
    <s v="OD-17"/>
    <n v="11895"/>
    <m/>
    <m/>
    <s v="Q2 2025"/>
    <x v="2"/>
    <x v="3"/>
  </r>
  <r>
    <x v="43"/>
    <x v="10"/>
    <x v="29"/>
    <x v="4"/>
    <n v="312"/>
    <d v="2025-09-01T00:00:00"/>
    <s v="ODMS-17"/>
    <n v="379365"/>
    <m/>
    <m/>
    <s v="Q2 2025"/>
    <x v="2"/>
    <x v="3"/>
  </r>
  <r>
    <x v="43"/>
    <x v="16"/>
    <x v="29"/>
    <x v="4"/>
    <n v="0"/>
    <d v="2025-09-01T00:00:00"/>
    <s v="QTS-17"/>
    <n v="3625"/>
    <m/>
    <m/>
    <s v="Q2 2025"/>
    <x v="2"/>
    <x v="3"/>
  </r>
  <r>
    <x v="43"/>
    <x v="12"/>
    <x v="29"/>
    <x v="4"/>
    <n v="319"/>
    <d v="2025-09-01T00:00:00"/>
    <s v="XDBS-17"/>
    <n v="104915"/>
    <m/>
    <m/>
    <s v="Q2 2025"/>
    <x v="2"/>
    <x v="3"/>
  </r>
  <r>
    <x v="43"/>
    <x v="17"/>
    <x v="29"/>
    <x v="4"/>
    <n v="1101"/>
    <d v="2025-09-01T00:00:00"/>
    <s v="XKT-18"/>
    <n v="2125"/>
    <m/>
    <m/>
    <s v="Q2 2025"/>
    <x v="2"/>
    <x v="3"/>
  </r>
  <r>
    <x v="43"/>
    <x v="17"/>
    <x v="8"/>
    <x v="10"/>
    <n v="1101"/>
    <d v="2025-09-01T00:00:00"/>
    <s v="GSF-25-26-130"/>
    <n v="62500"/>
    <m/>
    <m/>
    <s v="Q2 2025"/>
    <x v="2"/>
    <x v="3"/>
  </r>
  <r>
    <x v="43"/>
    <x v="17"/>
    <x v="9"/>
    <x v="11"/>
    <n v="1101"/>
    <d v="2025-09-01T00:00:00"/>
    <s v="MFMS-0308-25-26"/>
    <n v="83526.960000000006"/>
    <m/>
    <m/>
    <s v="Q2 2025"/>
    <x v="2"/>
    <x v="3"/>
  </r>
  <r>
    <x v="43"/>
    <x v="6"/>
    <x v="29"/>
    <x v="29"/>
    <s v="A02"/>
    <d v="2025-08-31T00:00:00"/>
    <s v="KST-Rental-25-26-05"/>
    <n v="10000"/>
    <m/>
    <m/>
    <s v="Q2 2025"/>
    <x v="2"/>
    <x v="3"/>
  </r>
  <r>
    <x v="43"/>
    <x v="1"/>
    <x v="9"/>
    <x v="11"/>
    <n v="1101"/>
    <d v="2025-09-01T00:00:00"/>
    <s v="MFMS-0300-25-26"/>
    <n v="39025.879999999997"/>
    <m/>
    <m/>
    <s v="Q2 2025"/>
    <x v="2"/>
    <x v="3"/>
  </r>
  <r>
    <x v="43"/>
    <x v="3"/>
    <x v="29"/>
    <x v="11"/>
    <n v="0"/>
    <d v="2025-08-31T00:00:00"/>
    <s v="3108 2025-KINGS-HK"/>
    <n v="7532.56"/>
    <m/>
    <m/>
    <s v="Q2 2025"/>
    <x v="2"/>
    <x v="3"/>
  </r>
  <r>
    <x v="43"/>
    <x v="17"/>
    <x v="29"/>
    <x v="29"/>
    <n v="1101"/>
    <d v="2025-09-01T00:00:00"/>
    <s v="2025-26-276"/>
    <n v="16740"/>
    <m/>
    <m/>
    <s v="Q2 2025"/>
    <x v="2"/>
    <x v="3"/>
  </r>
  <r>
    <x v="43"/>
    <x v="6"/>
    <x v="29"/>
    <x v="0"/>
    <s v="A02"/>
    <d v="2025-08-31T00:00:00"/>
    <s v="KRL-25-26-101"/>
    <n v="3040"/>
    <m/>
    <m/>
    <s v="Q2 2025"/>
    <x v="2"/>
    <x v="3"/>
  </r>
  <r>
    <x v="43"/>
    <x v="6"/>
    <x v="29"/>
    <x v="0"/>
    <s v="A02"/>
    <d v="2025-08-31T00:00:00"/>
    <s v="KRL-25-26-87"/>
    <n v="949.5"/>
    <m/>
    <m/>
    <s v="Q2 2025"/>
    <x v="2"/>
    <x v="3"/>
  </r>
  <r>
    <x v="43"/>
    <x v="10"/>
    <x v="29"/>
    <x v="0"/>
    <n v="312"/>
    <d v="2025-08-31T00:00:00"/>
    <s v="KRL-25-26-97"/>
    <n v="313405"/>
    <m/>
    <m/>
    <s v="Q2 2025"/>
    <x v="2"/>
    <x v="3"/>
  </r>
  <r>
    <x v="43"/>
    <x v="10"/>
    <x v="29"/>
    <x v="0"/>
    <n v="312"/>
    <d v="2025-08-31T00:00:00"/>
    <s v="KRL-25-26-92"/>
    <n v="22893.5"/>
    <m/>
    <m/>
    <s v="Q2 2025"/>
    <x v="2"/>
    <x v="3"/>
  </r>
  <r>
    <x v="43"/>
    <x v="12"/>
    <x v="29"/>
    <x v="0"/>
    <n v="319"/>
    <d v="2025-08-31T00:00:00"/>
    <s v="KRL-25-26-99"/>
    <n v="69395"/>
    <m/>
    <m/>
    <s v="Q2 2025"/>
    <x v="2"/>
    <x v="3"/>
  </r>
  <r>
    <x v="43"/>
    <x v="12"/>
    <x v="29"/>
    <x v="0"/>
    <n v="319"/>
    <d v="2025-08-31T00:00:00"/>
    <s v="KRL-25-26-93"/>
    <n v="7174"/>
    <m/>
    <m/>
    <s v="Q2 2025"/>
    <x v="2"/>
    <x v="3"/>
  </r>
  <r>
    <x v="43"/>
    <x v="12"/>
    <x v="29"/>
    <x v="0"/>
    <n v="319"/>
    <d v="2025-08-31T00:00:00"/>
    <s v="KRL-25-26-95"/>
    <n v="1896"/>
    <m/>
    <m/>
    <s v="Q2 2025"/>
    <x v="2"/>
    <x v="3"/>
  </r>
  <r>
    <x v="43"/>
    <x v="1"/>
    <x v="29"/>
    <x v="0"/>
    <n v="102"/>
    <d v="2025-08-31T00:00:00"/>
    <s v="KRL-25-26-100"/>
    <n v="4655"/>
    <m/>
    <m/>
    <s v="Q2 2025"/>
    <x v="2"/>
    <x v="3"/>
  </r>
  <r>
    <x v="43"/>
    <x v="14"/>
    <x v="29"/>
    <x v="0"/>
    <n v="0"/>
    <d v="2025-08-31T00:00:00"/>
    <s v="KRL-25-26-89"/>
    <n v="3903.5"/>
    <m/>
    <m/>
    <s v="Q2 2025"/>
    <x v="2"/>
    <x v="3"/>
  </r>
  <r>
    <x v="43"/>
    <x v="12"/>
    <x v="29"/>
    <x v="0"/>
    <n v="0"/>
    <d v="2025-08-31T00:00:00"/>
    <s v="KRL-25-26-94"/>
    <n v="598"/>
    <m/>
    <m/>
    <s v="Q2 2025"/>
    <x v="2"/>
    <x v="3"/>
  </r>
  <r>
    <x v="43"/>
    <x v="0"/>
    <x v="29"/>
    <x v="0"/>
    <n v="0"/>
    <d v="2025-08-31T00:00:00"/>
    <s v="KRL-25-26-96"/>
    <n v="3745"/>
    <m/>
    <m/>
    <s v="Q2 2025"/>
    <x v="2"/>
    <x v="3"/>
  </r>
  <r>
    <x v="43"/>
    <x v="0"/>
    <x v="29"/>
    <x v="0"/>
    <n v="0"/>
    <d v="2025-08-31T00:00:00"/>
    <s v="KRL-25-26-86"/>
    <n v="422"/>
    <m/>
    <m/>
    <s v="Q2 2025"/>
    <x v="2"/>
    <x v="3"/>
  </r>
  <r>
    <x v="43"/>
    <x v="9"/>
    <x v="29"/>
    <x v="0"/>
    <n v="613"/>
    <d v="2025-08-31T00:00:00"/>
    <s v="KRL-25-26-98"/>
    <n v="23000"/>
    <m/>
    <m/>
    <s v="Q2 2025"/>
    <x v="2"/>
    <x v="3"/>
  </r>
  <r>
    <x v="43"/>
    <x v="9"/>
    <x v="29"/>
    <x v="0"/>
    <n v="613"/>
    <d v="2025-08-31T00:00:00"/>
    <s v="KRL-25-26-91"/>
    <n v="422"/>
    <m/>
    <m/>
    <s v="Q2 2025"/>
    <x v="2"/>
    <x v="3"/>
  </r>
  <r>
    <x v="43"/>
    <x v="7"/>
    <x v="29"/>
    <x v="0"/>
    <n v="0"/>
    <d v="2025-08-31T00:00:00"/>
    <s v="KRL-25-26-88"/>
    <n v="6330"/>
    <m/>
    <m/>
    <s v="Q2 2025"/>
    <x v="2"/>
    <x v="3"/>
  </r>
  <r>
    <x v="43"/>
    <x v="3"/>
    <x v="29"/>
    <x v="0"/>
    <n v="0"/>
    <d v="2025-08-31T00:00:00"/>
    <s v="KRL-25-26-85"/>
    <n v="754"/>
    <m/>
    <m/>
    <s v="Q2 2025"/>
    <x v="2"/>
    <x v="3"/>
  </r>
  <r>
    <x v="43"/>
    <x v="13"/>
    <x v="29"/>
    <x v="0"/>
    <n v="0"/>
    <d v="2025-08-31T00:00:00"/>
    <s v="KRL-25-26-90"/>
    <n v="105.5"/>
    <m/>
    <m/>
    <s v="Q2 2025"/>
    <x v="2"/>
    <x v="3"/>
  </r>
  <r>
    <x v="43"/>
    <x v="10"/>
    <x v="29"/>
    <x v="4"/>
    <n v="312"/>
    <d v="2025-09-01T00:00:00"/>
    <s v="D-25-26GST-185"/>
    <n v="268915"/>
    <m/>
    <m/>
    <s v="Q2 2025"/>
    <x v="2"/>
    <x v="3"/>
  </r>
  <r>
    <x v="43"/>
    <x v="12"/>
    <x v="29"/>
    <x v="4"/>
    <n v="319"/>
    <d v="2025-09-01T00:00:00"/>
    <s v="D-25-26GST-189"/>
    <n v="94500"/>
    <m/>
    <m/>
    <s v="Q2 2025"/>
    <x v="2"/>
    <x v="3"/>
  </r>
  <r>
    <x v="43"/>
    <x v="1"/>
    <x v="29"/>
    <x v="4"/>
    <n v="102"/>
    <d v="2025-09-01T00:00:00"/>
    <s v="D-25-26GST-175"/>
    <n v="7995"/>
    <m/>
    <m/>
    <s v="Q2 2025"/>
    <x v="2"/>
    <x v="3"/>
  </r>
  <r>
    <x v="43"/>
    <x v="4"/>
    <x v="29"/>
    <x v="4"/>
    <n v="0"/>
    <d v="2025-09-01T00:00:00"/>
    <s v="D-25-26GST-176"/>
    <n v="13760"/>
    <m/>
    <m/>
    <s v="Q2 2025"/>
    <x v="2"/>
    <x v="3"/>
  </r>
  <r>
    <x v="43"/>
    <x v="27"/>
    <x v="29"/>
    <x v="4"/>
    <n v="0"/>
    <d v="2025-09-01T00:00:00"/>
    <s v="D-25-26GST-181"/>
    <n v="140"/>
    <m/>
    <m/>
    <s v="Q2 2025"/>
    <x v="2"/>
    <x v="3"/>
  </r>
  <r>
    <x v="43"/>
    <x v="14"/>
    <x v="29"/>
    <x v="4"/>
    <n v="0"/>
    <d v="2025-09-01T00:00:00"/>
    <s v="D-25-26GST-182"/>
    <n v="6705"/>
    <m/>
    <m/>
    <s v="Q2 2025"/>
    <x v="2"/>
    <x v="3"/>
  </r>
  <r>
    <x v="43"/>
    <x v="18"/>
    <x v="29"/>
    <x v="4"/>
    <n v="0"/>
    <d v="2025-09-01T00:00:00"/>
    <s v="D-25-26GST-180"/>
    <n v="6460"/>
    <m/>
    <m/>
    <s v="Q2 2025"/>
    <x v="2"/>
    <x v="3"/>
  </r>
  <r>
    <x v="43"/>
    <x v="13"/>
    <x v="29"/>
    <x v="4"/>
    <n v="0"/>
    <d v="2025-09-01T00:00:00"/>
    <s v="S-25-26GST-188"/>
    <n v="795"/>
    <m/>
    <m/>
    <s v="Q2 2025"/>
    <x v="2"/>
    <x v="3"/>
  </r>
  <r>
    <x v="43"/>
    <x v="0"/>
    <x v="29"/>
    <x v="4"/>
    <n v="0"/>
    <d v="2025-09-01T00:00:00"/>
    <s v="D-25-26GST-173"/>
    <n v="2555"/>
    <m/>
    <m/>
    <s v="Q2 2025"/>
    <x v="2"/>
    <x v="3"/>
  </r>
  <r>
    <x v="43"/>
    <x v="3"/>
    <x v="29"/>
    <x v="4"/>
    <n v="0"/>
    <d v="2025-09-01T00:00:00"/>
    <s v="D-25-26GST-174"/>
    <n v="1220"/>
    <m/>
    <m/>
    <s v="Q2 2025"/>
    <x v="2"/>
    <x v="3"/>
  </r>
  <r>
    <x v="43"/>
    <x v="5"/>
    <x v="29"/>
    <x v="4"/>
    <n v="0"/>
    <d v="2025-09-01T00:00:00"/>
    <s v="D-25-26GST-183"/>
    <n v="4370"/>
    <m/>
    <m/>
    <s v="Q2 2025"/>
    <x v="2"/>
    <x v="3"/>
  </r>
  <r>
    <x v="43"/>
    <x v="7"/>
    <x v="29"/>
    <x v="4"/>
    <n v="0"/>
    <d v="2025-09-01T00:00:00"/>
    <s v="D-25-26GST-178"/>
    <n v="29915"/>
    <m/>
    <m/>
    <s v="Q2 2025"/>
    <x v="2"/>
    <x v="3"/>
  </r>
  <r>
    <x v="43"/>
    <x v="17"/>
    <x v="29"/>
    <x v="4"/>
    <n v="1101"/>
    <d v="2025-09-01T00:00:00"/>
    <s v="D-25-26GST-190"/>
    <n v="26250"/>
    <m/>
    <m/>
    <s v="Q2 2025"/>
    <x v="2"/>
    <x v="3"/>
  </r>
  <r>
    <x v="43"/>
    <x v="8"/>
    <x v="29"/>
    <x v="4"/>
    <n v="0"/>
    <d v="2025-09-01T00:00:00"/>
    <s v="D-25-26GST-179"/>
    <n v="7490"/>
    <m/>
    <m/>
    <s v="Q2 2025"/>
    <x v="2"/>
    <x v="3"/>
  </r>
  <r>
    <x v="43"/>
    <x v="2"/>
    <x v="29"/>
    <x v="4"/>
    <n v="0"/>
    <d v="2025-09-01T00:00:00"/>
    <s v="D-25-26GST-186"/>
    <n v="1005"/>
    <m/>
    <m/>
    <s v="Q2 2025"/>
    <x v="2"/>
    <x v="3"/>
  </r>
  <r>
    <x v="43"/>
    <x v="9"/>
    <x v="29"/>
    <x v="4"/>
    <n v="613"/>
    <d v="2025-09-01T00:00:00"/>
    <s v="D-25-26GST-184"/>
    <n v="22620"/>
    <m/>
    <m/>
    <s v="Q2 2025"/>
    <x v="2"/>
    <x v="3"/>
  </r>
  <r>
    <x v="43"/>
    <x v="6"/>
    <x v="29"/>
    <x v="4"/>
    <s v="A02"/>
    <d v="2025-09-01T00:00:00"/>
    <s v="D-25-26GST-177"/>
    <n v="12970"/>
    <m/>
    <m/>
    <s v="Q2 2025"/>
    <x v="2"/>
    <x v="3"/>
  </r>
  <r>
    <x v="43"/>
    <x v="16"/>
    <x v="29"/>
    <x v="4"/>
    <n v="0"/>
    <d v="2025-09-01T00:00:00"/>
    <s v="D-25-26GST-187"/>
    <n v="8725"/>
    <m/>
    <m/>
    <s v="Q2 2025"/>
    <x v="2"/>
    <x v="3"/>
  </r>
  <r>
    <x v="43"/>
    <x v="18"/>
    <x v="7"/>
    <x v="9"/>
    <n v="0"/>
    <d v="2025-09-06T00:00:00"/>
    <s v="MF2627I009005363"/>
    <n v="2469.7399999999998"/>
    <m/>
    <m/>
    <s v="Q2 2025"/>
    <x v="2"/>
    <x v="3"/>
  </r>
  <r>
    <x v="43"/>
    <x v="1"/>
    <x v="7"/>
    <x v="9"/>
    <n v="102"/>
    <d v="2025-09-09T00:00:00"/>
    <s v="MF2627I009223084"/>
    <n v="823.64"/>
    <m/>
    <m/>
    <s v="Q2 2025"/>
    <x v="2"/>
    <x v="3"/>
  </r>
  <r>
    <x v="43"/>
    <x v="12"/>
    <x v="7"/>
    <x v="9"/>
    <n v="319"/>
    <d v="2025-09-09T00:00:00"/>
    <s v="MF2627I009185582"/>
    <n v="5115.3"/>
    <m/>
    <m/>
    <s v="Q2 2025"/>
    <x v="2"/>
    <x v="3"/>
  </r>
  <r>
    <x v="43"/>
    <x v="0"/>
    <x v="29"/>
    <x v="8"/>
    <n v="0"/>
    <d v="2025-09-08T00:00:00"/>
    <s v="000003019078278'"/>
    <n v="74130"/>
    <m/>
    <m/>
    <s v="Q2 2025"/>
    <x v="2"/>
    <x v="3"/>
  </r>
  <r>
    <x v="43"/>
    <x v="17"/>
    <x v="29"/>
    <x v="12"/>
    <n v="1101"/>
    <d v="2025-09-08T00:00:00"/>
    <s v="000003019090392'"/>
    <n v="177970"/>
    <m/>
    <m/>
    <s v="Q2 2025"/>
    <x v="2"/>
    <x v="3"/>
  </r>
  <r>
    <x v="43"/>
    <x v="17"/>
    <x v="29"/>
    <x v="12"/>
    <n v="1102"/>
    <d v="2025-09-08T00:00:00"/>
    <s v="000003019090391'"/>
    <n v="16230"/>
    <m/>
    <m/>
    <s v="Q2 2025"/>
    <x v="2"/>
    <x v="3"/>
  </r>
  <r>
    <x v="43"/>
    <x v="10"/>
    <x v="29"/>
    <x v="27"/>
    <n v="312"/>
    <d v="2025-08-26T00:00:00"/>
    <n v="1468268"/>
    <n v="700"/>
    <m/>
    <m/>
    <s v="Q2 2025"/>
    <x v="2"/>
    <x v="3"/>
  </r>
  <r>
    <x v="43"/>
    <x v="12"/>
    <x v="29"/>
    <x v="9"/>
    <n v="319"/>
    <d v="2025-09-01T00:00:00"/>
    <s v="MHI1408522744869"/>
    <n v="441.32"/>
    <m/>
    <m/>
    <s v="Q2 2025"/>
    <x v="2"/>
    <x v="3"/>
  </r>
  <r>
    <x v="43"/>
    <x v="12"/>
    <x v="29"/>
    <x v="9"/>
    <n v="319"/>
    <d v="2025-09-01T00:00:00"/>
    <s v="MHI1408522744873"/>
    <n v="441.32"/>
    <m/>
    <m/>
    <s v="Q2 2025"/>
    <x v="2"/>
    <x v="3"/>
  </r>
  <r>
    <x v="43"/>
    <x v="12"/>
    <x v="29"/>
    <x v="9"/>
    <n v="319"/>
    <d v="2025-09-01T00:00:00"/>
    <s v="MHI1408522744879"/>
    <n v="411.82"/>
    <m/>
    <m/>
    <s v="Q2 2025"/>
    <x v="2"/>
    <x v="3"/>
  </r>
  <r>
    <x v="43"/>
    <x v="12"/>
    <x v="29"/>
    <x v="9"/>
    <n v="319"/>
    <d v="2025-09-01T00:00:00"/>
    <s v="MHI1408522744884"/>
    <n v="411.82"/>
    <m/>
    <m/>
    <s v="Q2 2025"/>
    <x v="2"/>
    <x v="3"/>
  </r>
  <r>
    <x v="43"/>
    <x v="12"/>
    <x v="29"/>
    <x v="9"/>
    <n v="319"/>
    <d v="2025-09-01T00:00:00"/>
    <s v="MHI1408522744889"/>
    <n v="411.82"/>
    <m/>
    <m/>
    <s v="Q2 2025"/>
    <x v="2"/>
    <x v="3"/>
  </r>
  <r>
    <x v="43"/>
    <x v="12"/>
    <x v="29"/>
    <x v="9"/>
    <n v="319"/>
    <d v="2025-09-01T00:00:00"/>
    <s v="MHI1408522744895"/>
    <n v="411.82"/>
    <m/>
    <m/>
    <s v="Q2 2025"/>
    <x v="2"/>
    <x v="3"/>
  </r>
  <r>
    <x v="43"/>
    <x v="12"/>
    <x v="29"/>
    <x v="9"/>
    <n v="319"/>
    <d v="2025-09-01T00:00:00"/>
    <s v="MHI1408522744901"/>
    <n v="411.82"/>
    <m/>
    <m/>
    <s v="Q2 2025"/>
    <x v="2"/>
    <x v="3"/>
  </r>
  <r>
    <x v="43"/>
    <x v="12"/>
    <x v="29"/>
    <x v="9"/>
    <n v="319"/>
    <d v="2025-09-01T00:00:00"/>
    <s v="MHI1408522744905"/>
    <n v="411.82"/>
    <m/>
    <m/>
    <s v="Q2 2025"/>
    <x v="2"/>
    <x v="3"/>
  </r>
  <r>
    <x v="43"/>
    <x v="12"/>
    <x v="29"/>
    <x v="9"/>
    <n v="319"/>
    <d v="2025-09-01T00:00:00"/>
    <s v="MHI1408522744910"/>
    <n v="646.64"/>
    <m/>
    <m/>
    <s v="Q2 2025"/>
    <x v="2"/>
    <x v="3"/>
  </r>
  <r>
    <x v="43"/>
    <x v="12"/>
    <x v="29"/>
    <x v="9"/>
    <n v="319"/>
    <d v="2025-09-01T00:00:00"/>
    <s v="MHI1408522744916"/>
    <n v="1354.64"/>
    <m/>
    <m/>
    <s v="Q2 2025"/>
    <x v="2"/>
    <x v="3"/>
  </r>
  <r>
    <x v="43"/>
    <x v="6"/>
    <x v="29"/>
    <x v="12"/>
    <s v="A02"/>
    <d v="2025-09-15T00:00:00"/>
    <s v="202508851952677'"/>
    <n v="223940"/>
    <m/>
    <m/>
    <s v="Q2 2025"/>
    <x v="2"/>
    <x v="3"/>
  </r>
  <r>
    <x v="43"/>
    <x v="1"/>
    <x v="11"/>
    <x v="12"/>
    <n v="102"/>
    <d v="2025-09-14T00:00:00"/>
    <s v="WTCB-202502756"/>
    <n v="53716.19"/>
    <m/>
    <m/>
    <s v="Q2 2025"/>
    <x v="2"/>
    <x v="3"/>
  </r>
  <r>
    <x v="43"/>
    <x v="10"/>
    <x v="11"/>
    <x v="12"/>
    <n v="309"/>
    <d v="2025-09-14T00:00:00"/>
    <s v="WTCB-202502799"/>
    <n v="89407.5"/>
    <m/>
    <m/>
    <s v="Q2 2025"/>
    <x v="2"/>
    <x v="3"/>
  </r>
  <r>
    <x v="43"/>
    <x v="10"/>
    <x v="11"/>
    <x v="12"/>
    <n v="310"/>
    <d v="2025-09-14T00:00:00"/>
    <s v="WTCB-202502800"/>
    <n v="5"/>
    <m/>
    <m/>
    <s v="Q2 2025"/>
    <x v="2"/>
    <x v="3"/>
  </r>
  <r>
    <x v="43"/>
    <x v="10"/>
    <x v="11"/>
    <x v="12"/>
    <n v="311"/>
    <d v="2025-09-14T00:00:00"/>
    <s v="WTCB-202502801"/>
    <n v="161177.49"/>
    <m/>
    <m/>
    <s v="Q2 2025"/>
    <x v="2"/>
    <x v="3"/>
  </r>
  <r>
    <x v="43"/>
    <x v="10"/>
    <x v="11"/>
    <x v="12"/>
    <n v="312"/>
    <d v="2025-09-14T00:00:00"/>
    <s v="WTCB-202502802"/>
    <n v="184360.07"/>
    <m/>
    <m/>
    <s v="Q2 2025"/>
    <x v="2"/>
    <x v="3"/>
  </r>
  <r>
    <x v="43"/>
    <x v="10"/>
    <x v="11"/>
    <x v="12"/>
    <n v="313"/>
    <d v="2025-09-14T00:00:00"/>
    <s v="WTCB-202502803"/>
    <n v="127348.32"/>
    <m/>
    <m/>
    <s v="Q2 2025"/>
    <x v="2"/>
    <x v="3"/>
  </r>
  <r>
    <x v="43"/>
    <x v="10"/>
    <x v="11"/>
    <x v="12"/>
    <n v="314"/>
    <d v="2025-09-14T00:00:00"/>
    <s v="WTCB-202502804"/>
    <n v="23809"/>
    <m/>
    <m/>
    <s v="Q2 2025"/>
    <x v="2"/>
    <x v="3"/>
  </r>
  <r>
    <x v="43"/>
    <x v="10"/>
    <x v="11"/>
    <x v="12"/>
    <n v="315"/>
    <d v="2025-09-14T00:00:00"/>
    <s v="WTCB-202502805"/>
    <n v="31312.93"/>
    <m/>
    <m/>
    <s v="Q2 2025"/>
    <x v="2"/>
    <x v="3"/>
  </r>
  <r>
    <x v="43"/>
    <x v="10"/>
    <x v="11"/>
    <x v="12"/>
    <n v="316"/>
    <d v="2025-09-14T00:00:00"/>
    <m/>
    <m/>
    <m/>
    <m/>
    <s v="Q2 2025"/>
    <x v="2"/>
    <x v="3"/>
  </r>
  <r>
    <x v="43"/>
    <x v="12"/>
    <x v="11"/>
    <x v="12"/>
    <n v="317"/>
    <d v="2025-09-14T00:00:00"/>
    <s v="WTCB-202502806"/>
    <n v="129888.63"/>
    <m/>
    <m/>
    <s v="Q2 2025"/>
    <x v="2"/>
    <x v="3"/>
  </r>
  <r>
    <x v="43"/>
    <x v="12"/>
    <x v="11"/>
    <x v="12"/>
    <n v="318"/>
    <d v="2025-09-14T00:00:00"/>
    <s v="WTCB-202502807"/>
    <n v="133041.85"/>
    <m/>
    <m/>
    <s v="Q2 2025"/>
    <x v="2"/>
    <x v="3"/>
  </r>
  <r>
    <x v="43"/>
    <x v="12"/>
    <x v="11"/>
    <x v="12"/>
    <n v="319"/>
    <d v="2025-09-14T00:00:00"/>
    <s v="WTCB-202502808"/>
    <n v="133996.9"/>
    <m/>
    <m/>
    <s v="Q2 2025"/>
    <x v="2"/>
    <x v="3"/>
  </r>
  <r>
    <x v="43"/>
    <x v="9"/>
    <x v="11"/>
    <x v="12"/>
    <n v="613"/>
    <d v="2025-09-14T00:00:00"/>
    <s v="WTCB-202502852"/>
    <n v="43948"/>
    <m/>
    <m/>
    <s v="Q2 2025"/>
    <x v="2"/>
    <x v="3"/>
  </r>
  <r>
    <x v="43"/>
    <x v="9"/>
    <x v="11"/>
    <x v="12"/>
    <n v="614"/>
    <d v="2025-09-14T00:00:00"/>
    <s v="WTCB-202502853"/>
    <n v="63982"/>
    <m/>
    <m/>
    <s v="Q2 2025"/>
    <x v="2"/>
    <x v="3"/>
  </r>
  <r>
    <x v="43"/>
    <x v="11"/>
    <x v="11"/>
    <x v="12"/>
    <n v="719"/>
    <d v="2025-09-14T00:00:00"/>
    <s v="WTCB-202502872"/>
    <n v="72614.78"/>
    <m/>
    <m/>
    <s v="Q2 2025"/>
    <x v="2"/>
    <x v="3"/>
  </r>
  <r>
    <x v="43"/>
    <x v="1"/>
    <x v="11"/>
    <x v="13"/>
    <n v="102"/>
    <d v="2025-09-15T00:00:00"/>
    <s v="WTCB-202502906"/>
    <n v="2624.68"/>
    <m/>
    <m/>
    <s v="Q2 2025"/>
    <x v="2"/>
    <x v="3"/>
  </r>
  <r>
    <x v="43"/>
    <x v="10"/>
    <x v="11"/>
    <x v="13"/>
    <n v="309"/>
    <d v="2025-09-15T00:00:00"/>
    <s v="WTCB-202502949"/>
    <n v="4917.24"/>
    <m/>
    <m/>
    <s v="Q2 2025"/>
    <x v="2"/>
    <x v="3"/>
  </r>
  <r>
    <x v="43"/>
    <x v="10"/>
    <x v="11"/>
    <x v="13"/>
    <n v="310"/>
    <d v="2025-09-15T00:00:00"/>
    <m/>
    <m/>
    <m/>
    <m/>
    <s v="Q2 2025"/>
    <x v="2"/>
    <x v="3"/>
  </r>
  <r>
    <x v="43"/>
    <x v="10"/>
    <x v="11"/>
    <x v="13"/>
    <n v="311"/>
    <d v="2025-09-15T00:00:00"/>
    <s v="WTCB-202502950"/>
    <n v="7702.8"/>
    <m/>
    <m/>
    <s v="Q2 2025"/>
    <x v="2"/>
    <x v="3"/>
  </r>
  <r>
    <x v="43"/>
    <x v="10"/>
    <x v="11"/>
    <x v="13"/>
    <n v="312"/>
    <d v="2025-09-15T00:00:00"/>
    <s v="WTCB-202502951"/>
    <n v="8386.36"/>
    <m/>
    <m/>
    <s v="Q2 2025"/>
    <x v="2"/>
    <x v="3"/>
  </r>
  <r>
    <x v="43"/>
    <x v="10"/>
    <x v="11"/>
    <x v="13"/>
    <n v="313"/>
    <d v="2025-09-15T00:00:00"/>
    <s v="WTCB-202502952"/>
    <n v="5349.69"/>
    <m/>
    <m/>
    <s v="Q2 2025"/>
    <x v="2"/>
    <x v="3"/>
  </r>
  <r>
    <x v="43"/>
    <x v="10"/>
    <x v="11"/>
    <x v="13"/>
    <n v="314"/>
    <d v="2025-09-15T00:00:00"/>
    <s v="WTCB-202502953"/>
    <n v="1032.69"/>
    <m/>
    <m/>
    <s v="Q2 2025"/>
    <x v="2"/>
    <x v="3"/>
  </r>
  <r>
    <x v="43"/>
    <x v="10"/>
    <x v="11"/>
    <x v="13"/>
    <n v="315"/>
    <d v="2025-09-15T00:00:00"/>
    <s v="WTCB-202502954"/>
    <n v="1640.14"/>
    <m/>
    <m/>
    <s v="Q2 2025"/>
    <x v="2"/>
    <x v="3"/>
  </r>
  <r>
    <x v="43"/>
    <x v="10"/>
    <x v="11"/>
    <x v="13"/>
    <n v="316"/>
    <d v="2025-09-15T00:00:00"/>
    <m/>
    <m/>
    <m/>
    <m/>
    <s v="Q2 2025"/>
    <x v="2"/>
    <x v="3"/>
  </r>
  <r>
    <x v="43"/>
    <x v="12"/>
    <x v="11"/>
    <x v="13"/>
    <n v="317"/>
    <d v="2025-09-15T00:00:00"/>
    <s v="WTCB-202502955"/>
    <n v="6112.82"/>
    <m/>
    <m/>
    <s v="Q2 2025"/>
    <x v="2"/>
    <x v="3"/>
  </r>
  <r>
    <x v="43"/>
    <x v="12"/>
    <x v="11"/>
    <x v="13"/>
    <n v="318"/>
    <d v="2025-09-15T00:00:00"/>
    <s v="WTCB-202502956"/>
    <n v="6981.76"/>
    <m/>
    <m/>
    <s v="Q2 2025"/>
    <x v="2"/>
    <x v="3"/>
  </r>
  <r>
    <x v="43"/>
    <x v="12"/>
    <x v="11"/>
    <x v="13"/>
    <n v="319"/>
    <d v="2025-09-15T00:00:00"/>
    <s v="WTCB-202502957"/>
    <n v="6414.38"/>
    <m/>
    <m/>
    <s v="Q2 2025"/>
    <x v="2"/>
    <x v="3"/>
  </r>
  <r>
    <x v="43"/>
    <x v="9"/>
    <x v="11"/>
    <x v="13"/>
    <n v="613"/>
    <d v="2025-09-15T00:00:00"/>
    <s v="WTCB-202503001"/>
    <n v="2407.3000000000002"/>
    <m/>
    <m/>
    <s v="Q2 2025"/>
    <x v="2"/>
    <x v="3"/>
  </r>
  <r>
    <x v="43"/>
    <x v="9"/>
    <x v="11"/>
    <x v="13"/>
    <n v="614"/>
    <d v="2025-09-15T00:00:00"/>
    <s v="WTCB-202503002"/>
    <n v="3472.86"/>
    <m/>
    <m/>
    <s v="Q2 2025"/>
    <x v="2"/>
    <x v="3"/>
  </r>
  <r>
    <x v="43"/>
    <x v="11"/>
    <x v="11"/>
    <x v="13"/>
    <n v="719"/>
    <d v="2025-09-15T00:00:00"/>
    <s v="WTCB-202503021"/>
    <n v="3264.14"/>
    <m/>
    <m/>
    <s v="Q2 2025"/>
    <x v="2"/>
    <x v="3"/>
  </r>
  <r>
    <x v="43"/>
    <x v="5"/>
    <x v="29"/>
    <x v="29"/>
    <n v="0"/>
    <d v="2025-09-08T00:00:00"/>
    <s v="002526-000403"/>
    <n v="10500"/>
    <m/>
    <m/>
    <s v="Q2 2025"/>
    <x v="2"/>
    <x v="3"/>
  </r>
  <r>
    <x v="43"/>
    <x v="18"/>
    <x v="29"/>
    <x v="29"/>
    <n v="0"/>
    <d v="2025-09-08T00:00:00"/>
    <s v="002526-000404"/>
    <n v="13638"/>
    <m/>
    <m/>
    <s v="Q2 2025"/>
    <x v="2"/>
    <x v="3"/>
  </r>
  <r>
    <x v="43"/>
    <x v="10"/>
    <x v="2"/>
    <x v="3"/>
    <n v="312"/>
    <d v="2025-08-31T00:00:00"/>
    <s v="ODMSLLP-25-26-05"/>
    <n v="152399"/>
    <m/>
    <m/>
    <s v="Q2 2025"/>
    <x v="2"/>
    <x v="3"/>
  </r>
  <r>
    <x v="43"/>
    <x v="6"/>
    <x v="23"/>
    <x v="12"/>
    <s v="A02"/>
    <d v="2025-09-24T00:00:00"/>
    <s v="EC-25-26-143"/>
    <n v="765615"/>
    <m/>
    <m/>
    <s v="Q2 2025"/>
    <x v="2"/>
    <x v="3"/>
  </r>
  <r>
    <x v="43"/>
    <x v="6"/>
    <x v="23"/>
    <x v="7"/>
    <s v="A02"/>
    <d v="2025-09-25T00:00:00"/>
    <s v="WR-25-26-125"/>
    <n v="18700"/>
    <m/>
    <m/>
    <s v="Q2 2025"/>
    <x v="2"/>
    <x v="3"/>
  </r>
  <r>
    <x v="43"/>
    <x v="19"/>
    <x v="29"/>
    <x v="12"/>
    <n v="401"/>
    <d v="2025-09-24T00:00:00"/>
    <s v="000003044775203'"/>
    <n v="78860"/>
    <m/>
    <m/>
    <s v="Q2 2025"/>
    <x v="2"/>
    <x v="3"/>
  </r>
  <r>
    <x v="43"/>
    <x v="19"/>
    <x v="29"/>
    <x v="12"/>
    <n v="402"/>
    <d v="2025-09-24T00:00:00"/>
    <s v="000003044775204'"/>
    <n v="38810"/>
    <m/>
    <m/>
    <s v="Q2 2025"/>
    <x v="2"/>
    <x v="3"/>
  </r>
  <r>
    <x v="43"/>
    <x v="19"/>
    <x v="29"/>
    <x v="12"/>
    <n v="501"/>
    <d v="2025-09-24T00:00:00"/>
    <s v="000003044775202'"/>
    <n v="78580"/>
    <m/>
    <m/>
    <s v="Q2 2025"/>
    <x v="2"/>
    <x v="3"/>
  </r>
  <r>
    <x v="43"/>
    <x v="19"/>
    <x v="29"/>
    <x v="12"/>
    <n v="502"/>
    <d v="2025-09-24T00:00:00"/>
    <s v="000003044775207'"/>
    <n v="730"/>
    <m/>
    <m/>
    <s v="Q2 2025"/>
    <x v="2"/>
    <x v="3"/>
  </r>
  <r>
    <x v="43"/>
    <x v="19"/>
    <x v="29"/>
    <x v="12"/>
    <n v="1201"/>
    <d v="2025-09-24T00:00:00"/>
    <s v="000003044775208'"/>
    <n v="49110"/>
    <m/>
    <m/>
    <s v="Q2 2025"/>
    <x v="2"/>
    <x v="3"/>
  </r>
  <r>
    <x v="43"/>
    <x v="19"/>
    <x v="29"/>
    <x v="12"/>
    <n v="1202"/>
    <d v="2025-09-24T00:00:00"/>
    <s v="000003044775201'"/>
    <n v="600"/>
    <m/>
    <m/>
    <s v="Q2 2025"/>
    <x v="2"/>
    <x v="3"/>
  </r>
  <r>
    <x v="43"/>
    <x v="19"/>
    <x v="29"/>
    <x v="12"/>
    <n v="1301"/>
    <d v="2025-09-24T00:00:00"/>
    <s v="000003044775206'"/>
    <n v="106140"/>
    <m/>
    <m/>
    <s v="Q2 2025"/>
    <x v="2"/>
    <x v="3"/>
  </r>
  <r>
    <x v="44"/>
    <x v="6"/>
    <x v="29"/>
    <x v="5"/>
    <s v="A02"/>
    <d v="2025-09-20T00:00:00"/>
    <s v="VB-1134-25-26"/>
    <n v="40000"/>
    <m/>
    <m/>
    <s v="Q2 2025"/>
    <x v="2"/>
    <x v="3"/>
  </r>
  <r>
    <x v="44"/>
    <x v="6"/>
    <x v="27"/>
    <x v="29"/>
    <s v="A02"/>
    <d v="2025-09-01T00:00:00"/>
    <s v="25-26-012"/>
    <n v="15000"/>
    <m/>
    <m/>
    <s v="Q2 2025"/>
    <x v="2"/>
    <x v="3"/>
  </r>
  <r>
    <x v="44"/>
    <x v="6"/>
    <x v="23"/>
    <x v="16"/>
    <s v="A02"/>
    <d v="2025-09-01T00:00:00"/>
    <s v="CAM-25-26-1781"/>
    <n v="204002.34"/>
    <m/>
    <m/>
    <s v="Q2 2025"/>
    <x v="2"/>
    <x v="3"/>
  </r>
  <r>
    <x v="44"/>
    <x v="9"/>
    <x v="29"/>
    <x v="19"/>
    <n v="614"/>
    <d v="2025-09-01T00:00:00"/>
    <s v="D-2025-26-06"/>
    <n v="144455"/>
    <m/>
    <m/>
    <s v="Q2 2025"/>
    <x v="2"/>
    <x v="3"/>
  </r>
  <r>
    <x v="44"/>
    <x v="10"/>
    <x v="29"/>
    <x v="19"/>
    <n v="316"/>
    <d v="2025-09-01T00:00:00"/>
    <s v="024-2025-26"/>
    <n v="87362"/>
    <m/>
    <m/>
    <s v="Q2 2025"/>
    <x v="2"/>
    <x v="3"/>
  </r>
  <r>
    <x v="44"/>
    <x v="10"/>
    <x v="29"/>
    <x v="19"/>
    <n v="316"/>
    <d v="2025-09-01T00:00:00"/>
    <s v="332-2025-26"/>
    <n v="87362"/>
    <m/>
    <m/>
    <s v="Q2 2025"/>
    <x v="2"/>
    <x v="3"/>
  </r>
  <r>
    <x v="44"/>
    <x v="9"/>
    <x v="29"/>
    <x v="19"/>
    <n v="613"/>
    <d v="2025-09-01T00:00:00"/>
    <s v="9-25-26-776"/>
    <n v="72264"/>
    <m/>
    <m/>
    <s v="Q2 2025"/>
    <x v="2"/>
    <x v="3"/>
  </r>
  <r>
    <x v="44"/>
    <x v="9"/>
    <x v="29"/>
    <x v="19"/>
    <n v="613"/>
    <d v="2025-09-01T00:00:00"/>
    <s v="P2526-146520"/>
    <n v="72274"/>
    <m/>
    <m/>
    <s v="Q2 2025"/>
    <x v="2"/>
    <x v="3"/>
  </r>
  <r>
    <x v="44"/>
    <x v="10"/>
    <x v="29"/>
    <x v="29"/>
    <n v="312"/>
    <d v="2025-09-01T00:00:00"/>
    <s v="EWF-06-2025-26"/>
    <n v="95000"/>
    <m/>
    <m/>
    <s v="Q2 2025"/>
    <x v="2"/>
    <x v="3"/>
  </r>
  <r>
    <x v="44"/>
    <x v="10"/>
    <x v="29"/>
    <x v="22"/>
    <n v="309"/>
    <d v="2025-09-02T00:00:00"/>
    <s v="SBER-25-26-17"/>
    <n v="228659.20000000001"/>
    <m/>
    <m/>
    <s v="Q2 2025"/>
    <x v="2"/>
    <x v="3"/>
  </r>
  <r>
    <x v="44"/>
    <x v="10"/>
    <x v="29"/>
    <x v="16"/>
    <n v="313"/>
    <d v="2025-09-01T00:00:00"/>
    <s v="006 CAM-2025-26"/>
    <n v="65546"/>
    <m/>
    <m/>
    <s v="Q2 2025"/>
    <x v="2"/>
    <x v="3"/>
  </r>
  <r>
    <x v="44"/>
    <x v="10"/>
    <x v="29"/>
    <x v="19"/>
    <n v="313"/>
    <d v="2025-09-01T00:00:00"/>
    <s v="006-2025-2026"/>
    <n v="574536"/>
    <m/>
    <m/>
    <s v="Q2 2025"/>
    <x v="2"/>
    <x v="3"/>
  </r>
  <r>
    <x v="44"/>
    <x v="10"/>
    <x v="29"/>
    <x v="19"/>
    <n v="311"/>
    <d v="2025-09-01T00:00:00"/>
    <s v="IN2501000062"/>
    <n v="652882"/>
    <m/>
    <m/>
    <s v="Q2 2025"/>
    <x v="2"/>
    <x v="3"/>
  </r>
  <r>
    <x v="44"/>
    <x v="10"/>
    <x v="29"/>
    <x v="19"/>
    <n v="312"/>
    <d v="2025-09-01T00:00:00"/>
    <s v="IN2501000063"/>
    <n v="422432"/>
    <m/>
    <m/>
    <s v="Q2 2025"/>
    <x v="2"/>
    <x v="3"/>
  </r>
  <r>
    <x v="44"/>
    <x v="10"/>
    <x v="29"/>
    <x v="19"/>
    <n v="310"/>
    <d v="2025-09-01T00:00:00"/>
    <s v="HK-Rental-07"/>
    <n v="76182"/>
    <m/>
    <m/>
    <s v="Q2 2025"/>
    <x v="2"/>
    <x v="3"/>
  </r>
  <r>
    <x v="44"/>
    <x v="10"/>
    <x v="29"/>
    <x v="19"/>
    <n v="310"/>
    <d v="2025-09-01T00:00:00"/>
    <s v="GK-Rental-07"/>
    <n v="76183"/>
    <m/>
    <m/>
    <s v="Q2 2025"/>
    <x v="2"/>
    <x v="3"/>
  </r>
  <r>
    <x v="44"/>
    <x v="10"/>
    <x v="29"/>
    <x v="16"/>
    <n v="310"/>
    <d v="2025-09-01T00:00:00"/>
    <s v="GK-CAM-07"/>
    <n v="30343"/>
    <m/>
    <m/>
    <s v="Q2 2025"/>
    <x v="2"/>
    <x v="3"/>
  </r>
  <r>
    <x v="44"/>
    <x v="1"/>
    <x v="29"/>
    <x v="19"/>
    <n v="102"/>
    <d v="2025-09-01T00:00:00"/>
    <n v="202509001"/>
    <n v="227529.12"/>
    <m/>
    <m/>
    <s v="Q2 2025"/>
    <x v="2"/>
    <x v="3"/>
  </r>
  <r>
    <x v="44"/>
    <x v="12"/>
    <x v="29"/>
    <x v="19"/>
    <n v="317"/>
    <d v="2025-09-01T00:00:00"/>
    <s v="PS-Rental-6"/>
    <n v="104834"/>
    <m/>
    <m/>
    <s v="Q2 2025"/>
    <x v="2"/>
    <x v="3"/>
  </r>
  <r>
    <x v="44"/>
    <x v="12"/>
    <x v="29"/>
    <x v="19"/>
    <n v="317"/>
    <d v="2025-09-01T00:00:00"/>
    <s v="RS-Rental-6"/>
    <n v="69890"/>
    <m/>
    <m/>
    <s v="Q2 2025"/>
    <x v="2"/>
    <x v="3"/>
  </r>
  <r>
    <x v="44"/>
    <x v="11"/>
    <x v="11"/>
    <x v="16"/>
    <n v="719"/>
    <d v="2025-09-03T00:00:00"/>
    <s v="WTCB-202502717"/>
    <n v="24141"/>
    <m/>
    <m/>
    <s v="Q2 2025"/>
    <x v="2"/>
    <x v="3"/>
  </r>
  <r>
    <x v="44"/>
    <x v="9"/>
    <x v="11"/>
    <x v="16"/>
    <n v="613"/>
    <d v="2025-09-03T00:00:00"/>
    <s v="WTCB-202502692"/>
    <n v="25779"/>
    <m/>
    <m/>
    <s v="Q2 2025"/>
    <x v="2"/>
    <x v="3"/>
  </r>
  <r>
    <x v="44"/>
    <x v="9"/>
    <x v="11"/>
    <x v="16"/>
    <n v="614"/>
    <d v="2025-09-03T00:00:00"/>
    <s v="WTCB-202502693"/>
    <n v="25753"/>
    <m/>
    <m/>
    <s v="Q2 2025"/>
    <x v="2"/>
    <x v="3"/>
  </r>
  <r>
    <x v="44"/>
    <x v="10"/>
    <x v="11"/>
    <x v="16"/>
    <n v="316"/>
    <d v="2025-09-03T00:00:00"/>
    <s v="WTCB-202502635"/>
    <n v="25753"/>
    <m/>
    <m/>
    <s v="Q2 2025"/>
    <x v="2"/>
    <x v="3"/>
  </r>
  <r>
    <x v="44"/>
    <x v="10"/>
    <x v="11"/>
    <x v="16"/>
    <n v="315"/>
    <d v="2025-09-03T00:00:00"/>
    <s v="WTCB-202502634"/>
    <n v="25779"/>
    <m/>
    <m/>
    <s v="Q2 2025"/>
    <x v="2"/>
    <x v="3"/>
  </r>
  <r>
    <x v="44"/>
    <x v="10"/>
    <x v="11"/>
    <x v="16"/>
    <n v="311"/>
    <d v="2025-09-03T00:00:00"/>
    <s v="WTCB-202502630"/>
    <n v="72605"/>
    <m/>
    <m/>
    <s v="Q2 2025"/>
    <x v="2"/>
    <x v="3"/>
  </r>
  <r>
    <x v="44"/>
    <x v="10"/>
    <x v="11"/>
    <x v="16"/>
    <n v="312"/>
    <d v="2025-09-03T00:00:00"/>
    <s v="WTCB-202502631"/>
    <n v="46982"/>
    <m/>
    <m/>
    <s v="Q2 2025"/>
    <x v="2"/>
    <x v="3"/>
  </r>
  <r>
    <x v="44"/>
    <x v="10"/>
    <x v="11"/>
    <x v="16"/>
    <n v="314"/>
    <d v="2025-09-03T00:00:00"/>
    <s v="WTCB-202502633"/>
    <n v="24141"/>
    <m/>
    <m/>
    <s v="Q2 2025"/>
    <x v="2"/>
    <x v="3"/>
  </r>
  <r>
    <x v="44"/>
    <x v="12"/>
    <x v="11"/>
    <x v="16"/>
    <n v="319"/>
    <d v="2025-09-03T00:00:00"/>
    <s v="WTCB-202502638"/>
    <n v="24141"/>
    <m/>
    <m/>
    <s v="Q2 2025"/>
    <x v="2"/>
    <x v="3"/>
  </r>
  <r>
    <x v="44"/>
    <x v="12"/>
    <x v="11"/>
    <x v="16"/>
    <n v="318"/>
    <d v="2025-09-03T00:00:00"/>
    <s v="WTCB-202502637"/>
    <n v="25779"/>
    <m/>
    <m/>
    <s v="Q2 2025"/>
    <x v="2"/>
    <x v="3"/>
  </r>
  <r>
    <x v="44"/>
    <x v="12"/>
    <x v="11"/>
    <x v="16"/>
    <n v="317"/>
    <d v="2025-09-03T00:00:00"/>
    <s v="WTCB-202502636"/>
    <n v="25753"/>
    <m/>
    <m/>
    <s v="Q2 2025"/>
    <x v="2"/>
    <x v="3"/>
  </r>
  <r>
    <x v="44"/>
    <x v="1"/>
    <x v="11"/>
    <x v="16"/>
    <n v="102"/>
    <d v="2025-09-03T00:00:00"/>
    <s v="WTCB-202502582"/>
    <n v="28392"/>
    <m/>
    <m/>
    <s v="Q2 2025"/>
    <x v="2"/>
    <x v="3"/>
  </r>
  <r>
    <x v="44"/>
    <x v="11"/>
    <x v="29"/>
    <x v="19"/>
    <n v="719"/>
    <d v="2025-09-03T00:00:00"/>
    <s v="TSG-Rental"/>
    <n v="143325"/>
    <m/>
    <m/>
    <s v="Q2 2025"/>
    <x v="2"/>
    <x v="3"/>
  </r>
  <r>
    <x v="44"/>
    <x v="10"/>
    <x v="29"/>
    <x v="19"/>
    <n v="314"/>
    <d v="2025-09-01T00:00:00"/>
    <s v="RENT-25-26-06"/>
    <n v="163787.4"/>
    <m/>
    <m/>
    <s v="Q2 2025"/>
    <x v="2"/>
    <x v="3"/>
  </r>
  <r>
    <x v="44"/>
    <x v="12"/>
    <x v="29"/>
    <x v="19"/>
    <n v="319"/>
    <d v="2025-09-04T00:00:00"/>
    <s v="O-12-25-26"/>
    <n v="163787"/>
    <m/>
    <m/>
    <s v="Q2 2025"/>
    <x v="2"/>
    <x v="3"/>
  </r>
  <r>
    <x v="44"/>
    <x v="12"/>
    <x v="29"/>
    <x v="19"/>
    <n v="318"/>
    <d v="2025-09-04T00:00:00"/>
    <s v="R-27-25-26"/>
    <n v="174900"/>
    <m/>
    <m/>
    <s v="Q2 2025"/>
    <x v="2"/>
    <x v="3"/>
  </r>
  <r>
    <x v="44"/>
    <x v="10"/>
    <x v="29"/>
    <x v="19"/>
    <n v="315"/>
    <d v="2025-09-04T00:00:00"/>
    <s v="PVP-Rental-31"/>
    <n v="179064"/>
    <m/>
    <m/>
    <s v="Q2 2025"/>
    <x v="2"/>
    <x v="3"/>
  </r>
  <r>
    <x v="44"/>
    <x v="10"/>
    <x v="29"/>
    <x v="1"/>
    <n v="312"/>
    <d v="2025-09-12T00:00:00"/>
    <s v="PSPLJ-2014-25-26"/>
    <n v="6000"/>
    <m/>
    <m/>
    <s v="Q2 2025"/>
    <x v="2"/>
    <x v="3"/>
  </r>
  <r>
    <x v="44"/>
    <x v="12"/>
    <x v="29"/>
    <x v="7"/>
    <n v="319"/>
    <d v="2025-09-10T00:00:00"/>
    <s v="ROMCIN260029992"/>
    <n v="4957.63"/>
    <m/>
    <m/>
    <s v="Q2 2025"/>
    <x v="2"/>
    <x v="3"/>
  </r>
  <r>
    <x v="44"/>
    <x v="9"/>
    <x v="29"/>
    <x v="29"/>
    <n v="613"/>
    <d v="2025-09-18T00:00:00"/>
    <n v="4250029756"/>
    <n v="23324.5"/>
    <m/>
    <m/>
    <s v="Q2 2025"/>
    <x v="2"/>
    <x v="3"/>
  </r>
  <r>
    <x v="44"/>
    <x v="12"/>
    <x v="29"/>
    <x v="29"/>
    <n v="319"/>
    <d v="2025-09-19T00:00:00"/>
    <s v="000003037435034'"/>
    <n v="14230"/>
    <m/>
    <m/>
    <s v="Q2 2025"/>
    <x v="2"/>
    <x v="3"/>
  </r>
  <r>
    <x v="44"/>
    <x v="12"/>
    <x v="7"/>
    <x v="29"/>
    <n v="319"/>
    <d v="2025-09-25T00:00:00"/>
    <s v="HF2627I008183135"/>
    <n v="499"/>
    <m/>
    <m/>
    <s v="Q2 2025"/>
    <x v="2"/>
    <x v="3"/>
  </r>
  <r>
    <x v="44"/>
    <x v="10"/>
    <x v="29"/>
    <x v="14"/>
    <n v="312"/>
    <d v="2025-09-12T00:00:00"/>
    <s v="JD2127"/>
    <n v="4350"/>
    <m/>
    <m/>
    <s v="Q2 2025"/>
    <x v="2"/>
    <x v="3"/>
  </r>
  <r>
    <x v="44"/>
    <x v="10"/>
    <x v="29"/>
    <x v="29"/>
    <n v="312"/>
    <d v="2025-09-25T00:00:00"/>
    <s v="IKP-2526-2055"/>
    <n v="190800"/>
    <m/>
    <m/>
    <s v="Q2 2025"/>
    <x v="2"/>
    <x v="3"/>
  </r>
  <r>
    <x v="44"/>
    <x v="10"/>
    <x v="29"/>
    <x v="29"/>
    <n v="312"/>
    <d v="2025-09-24T00:00:00"/>
    <s v="1222A78800000063"/>
    <n v="143983.04000000001"/>
    <m/>
    <m/>
    <s v="Q2 2025"/>
    <x v="2"/>
    <x v="3"/>
  </r>
  <r>
    <x v="44"/>
    <x v="0"/>
    <x v="29"/>
    <x v="29"/>
    <n v="0"/>
    <d v="2025-09-23T00:00:00"/>
    <s v="PNQ3-1021"/>
    <n v="16095.34"/>
    <m/>
    <m/>
    <s v="Q2 2025"/>
    <x v="2"/>
    <x v="3"/>
  </r>
  <r>
    <x v="44"/>
    <x v="0"/>
    <x v="29"/>
    <x v="29"/>
    <n v="0"/>
    <d v="2025-09-23T00:00:00"/>
    <s v="PNQ3-1022"/>
    <n v="16095.34"/>
    <m/>
    <m/>
    <s v="Q2 2025"/>
    <x v="2"/>
    <x v="3"/>
  </r>
  <r>
    <x v="44"/>
    <x v="9"/>
    <x v="7"/>
    <x v="9"/>
    <n v="613"/>
    <d v="2025-09-27T00:00:00"/>
    <s v="MF2627I010479318"/>
    <n v="997"/>
    <m/>
    <m/>
    <s v="Q2 2025"/>
    <x v="2"/>
    <x v="3"/>
  </r>
  <r>
    <x v="44"/>
    <x v="2"/>
    <x v="29"/>
    <x v="1"/>
    <n v="0"/>
    <d v="2025-09-27T00:00:00"/>
    <s v="PSPLJ-2269-25-26"/>
    <n v="2100"/>
    <m/>
    <m/>
    <s v="Q2 2025"/>
    <x v="2"/>
    <x v="3"/>
  </r>
  <r>
    <x v="44"/>
    <x v="8"/>
    <x v="29"/>
    <x v="29"/>
    <s v="A02"/>
    <d v="2025-09-25T00:00:00"/>
    <s v="KFT-ICE-25-365"/>
    <n v="3430.51"/>
    <m/>
    <m/>
    <s v="Q2 2025"/>
    <x v="2"/>
    <x v="3"/>
  </r>
  <r>
    <x v="44"/>
    <x v="8"/>
    <x v="29"/>
    <x v="29"/>
    <s v="A02"/>
    <d v="2025-09-25T00:00:00"/>
    <s v="KFT-ICE-25-364"/>
    <n v="3167.79"/>
    <m/>
    <m/>
    <s v="Q2 2025"/>
    <x v="2"/>
    <x v="3"/>
  </r>
  <r>
    <x v="44"/>
    <x v="12"/>
    <x v="29"/>
    <x v="9"/>
    <n v="319"/>
    <d v="2025-10-01T00:00:00"/>
    <s v="Vodafone - 06"/>
    <n v="5806"/>
    <m/>
    <m/>
    <s v="Q2 2025"/>
    <x v="2"/>
    <x v="3"/>
  </r>
  <r>
    <x v="44"/>
    <x v="14"/>
    <x v="29"/>
    <x v="12"/>
    <n v="0"/>
    <d v="2025-09-20T00:00:00"/>
    <s v="000003038517689'"/>
    <n v="20380"/>
    <m/>
    <m/>
    <s v="Q2 2025"/>
    <x v="2"/>
    <x v="3"/>
  </r>
  <r>
    <x v="44"/>
    <x v="0"/>
    <x v="29"/>
    <x v="4"/>
    <n v="0"/>
    <d v="2025-10-01T00:00:00"/>
    <s v="AFC-18"/>
    <n v="4225"/>
    <m/>
    <m/>
    <s v="Q2 2025"/>
    <x v="2"/>
    <x v="3"/>
  </r>
  <r>
    <x v="44"/>
    <x v="1"/>
    <x v="29"/>
    <x v="4"/>
    <n v="102"/>
    <d v="2025-10-01T00:00:00"/>
    <s v="IS-18"/>
    <n v="7250"/>
    <m/>
    <m/>
    <s v="Q2 2025"/>
    <x v="2"/>
    <x v="3"/>
  </r>
  <r>
    <x v="44"/>
    <x v="2"/>
    <x v="29"/>
    <x v="4"/>
    <n v="0"/>
    <d v="2025-10-01T00:00:00"/>
    <s v="JDC-05"/>
    <n v="790"/>
    <m/>
    <m/>
    <s v="Q2 2025"/>
    <x v="2"/>
    <x v="3"/>
  </r>
  <r>
    <x v="44"/>
    <x v="3"/>
    <x v="29"/>
    <x v="4"/>
    <n v="0"/>
    <d v="2025-10-01T00:00:00"/>
    <s v="KCC-07"/>
    <n v="1645"/>
    <m/>
    <m/>
    <s v="Q2 2025"/>
    <x v="2"/>
    <x v="3"/>
  </r>
  <r>
    <x v="44"/>
    <x v="4"/>
    <x v="29"/>
    <x v="4"/>
    <n v="0"/>
    <d v="2025-10-01T00:00:00"/>
    <s v="KDM-14"/>
    <n v="19415"/>
    <m/>
    <m/>
    <s v="Q2 2025"/>
    <x v="2"/>
    <x v="3"/>
  </r>
  <r>
    <x v="44"/>
    <x v="5"/>
    <x v="29"/>
    <x v="4"/>
    <n v="0"/>
    <d v="2025-10-01T00:00:00"/>
    <s v="KF-16"/>
    <n v="5570"/>
    <m/>
    <m/>
    <s v="Q2 2025"/>
    <x v="2"/>
    <x v="3"/>
  </r>
  <r>
    <x v="44"/>
    <x v="14"/>
    <x v="29"/>
    <x v="4"/>
    <n v="0"/>
    <d v="2025-10-01T00:00:00"/>
    <s v="KOB-14"/>
    <n v="9200"/>
    <m/>
    <m/>
    <s v="Q2 2025"/>
    <x v="2"/>
    <x v="3"/>
  </r>
  <r>
    <x v="44"/>
    <x v="7"/>
    <x v="29"/>
    <x v="4"/>
    <n v="0"/>
    <d v="2025-10-01T00:00:00"/>
    <s v="KR-18"/>
    <n v="45645"/>
    <m/>
    <m/>
    <s v="Q2 2025"/>
    <x v="2"/>
    <x v="3"/>
  </r>
  <r>
    <x v="44"/>
    <x v="8"/>
    <x v="29"/>
    <x v="4"/>
    <n v="0"/>
    <d v="2025-10-01T00:00:00"/>
    <s v="KRLLP-19"/>
    <n v="8720"/>
    <m/>
    <m/>
    <s v="Q2 2025"/>
    <x v="2"/>
    <x v="3"/>
  </r>
  <r>
    <x v="44"/>
    <x v="13"/>
    <x v="29"/>
    <x v="4"/>
    <n v="0"/>
    <d v="2025-10-01T00:00:00"/>
    <s v="NLH-12"/>
    <n v="715"/>
    <m/>
    <m/>
    <s v="Q2 2025"/>
    <x v="2"/>
    <x v="3"/>
  </r>
  <r>
    <x v="44"/>
    <x v="9"/>
    <x v="29"/>
    <x v="4"/>
    <n v="613"/>
    <d v="2025-10-01T00:00:00"/>
    <s v="OD-18"/>
    <n v="29130"/>
    <m/>
    <m/>
    <s v="Q2 2025"/>
    <x v="2"/>
    <x v="3"/>
  </r>
  <r>
    <x v="44"/>
    <x v="10"/>
    <x v="29"/>
    <x v="4"/>
    <n v="312"/>
    <d v="2025-10-01T00:00:00"/>
    <s v="ODMS-18"/>
    <n v="299870"/>
    <m/>
    <m/>
    <s v="Q2 2025"/>
    <x v="2"/>
    <x v="3"/>
  </r>
  <r>
    <x v="44"/>
    <x v="16"/>
    <x v="29"/>
    <x v="4"/>
    <n v="0"/>
    <d v="2025-10-01T00:00:00"/>
    <s v="QTS-18"/>
    <n v="11225"/>
    <m/>
    <m/>
    <s v="Q2 2025"/>
    <x v="2"/>
    <x v="3"/>
  </r>
  <r>
    <x v="44"/>
    <x v="12"/>
    <x v="29"/>
    <x v="4"/>
    <n v="319"/>
    <d v="2025-10-01T00:00:00"/>
    <s v="XDBS-18"/>
    <n v="157765"/>
    <m/>
    <m/>
    <s v="Q2 2025"/>
    <x v="2"/>
    <x v="3"/>
  </r>
  <r>
    <x v="44"/>
    <x v="17"/>
    <x v="29"/>
    <x v="4"/>
    <n v="1101"/>
    <d v="2025-10-01T00:00:00"/>
    <s v="XKT-19"/>
    <n v="31235"/>
    <m/>
    <m/>
    <s v="Q2 2025"/>
    <x v="2"/>
    <x v="3"/>
  </r>
  <r>
    <x v="44"/>
    <x v="18"/>
    <x v="29"/>
    <x v="4"/>
    <n v="0"/>
    <d v="2025-10-01T00:00:00"/>
    <s v="KCA-10"/>
    <n v="6385"/>
    <m/>
    <m/>
    <s v="Q2 2025"/>
    <x v="2"/>
    <x v="3"/>
  </r>
  <r>
    <x v="44"/>
    <x v="6"/>
    <x v="29"/>
    <x v="4"/>
    <s v="A02"/>
    <d v="2025-10-01T00:00:00"/>
    <s v="KOS-18"/>
    <n v="14200"/>
    <m/>
    <m/>
    <s v="Q2 2025"/>
    <x v="2"/>
    <x v="3"/>
  </r>
  <r>
    <x v="44"/>
    <x v="10"/>
    <x v="29"/>
    <x v="29"/>
    <n v="312"/>
    <d v="2025-10-02T00:00:00"/>
    <s v="MH57-2526-4945"/>
    <n v="161694.91"/>
    <m/>
    <m/>
    <s v="Q2 2025"/>
    <x v="2"/>
    <x v="3"/>
  </r>
  <r>
    <x v="44"/>
    <x v="10"/>
    <x v="29"/>
    <x v="27"/>
    <n v="312"/>
    <d v="2025-09-27T00:00:00"/>
    <n v="1478992"/>
    <n v="168"/>
    <m/>
    <m/>
    <s v="Q2 2025"/>
    <x v="2"/>
    <x v="3"/>
  </r>
  <r>
    <x v="44"/>
    <x v="10"/>
    <x v="7"/>
    <x v="9"/>
    <n v="312"/>
    <d v="2025-10-03T00:00:00"/>
    <s v="MF2627I010743681"/>
    <n v="57425.7"/>
    <m/>
    <m/>
    <s v="Q2 2025"/>
    <x v="2"/>
    <x v="3"/>
  </r>
  <r>
    <x v="44"/>
    <x v="6"/>
    <x v="29"/>
    <x v="11"/>
    <s v="A02"/>
    <d v="2025-10-01T00:00:00"/>
    <s v="IS-25-26-137"/>
    <n v="218397.83"/>
    <m/>
    <m/>
    <s v="Q2 2025"/>
    <x v="2"/>
    <x v="3"/>
  </r>
  <r>
    <x v="44"/>
    <x v="9"/>
    <x v="29"/>
    <x v="11"/>
    <n v="613"/>
    <d v="2025-10-01T00:00:00"/>
    <s v="IS-25-26-138"/>
    <n v="52767.53"/>
    <m/>
    <m/>
    <s v="Q2 2025"/>
    <x v="2"/>
    <x v="3"/>
  </r>
  <r>
    <x v="44"/>
    <x v="12"/>
    <x v="29"/>
    <x v="11"/>
    <n v="319"/>
    <d v="2025-10-01T00:00:00"/>
    <s v="IS-25-26-139"/>
    <n v="36804.050000000003"/>
    <m/>
    <m/>
    <s v="Q2 2025"/>
    <x v="2"/>
    <x v="3"/>
  </r>
  <r>
    <x v="44"/>
    <x v="14"/>
    <x v="29"/>
    <x v="11"/>
    <n v="0"/>
    <d v="2025-10-01T00:00:00"/>
    <s v="IS-25-26-140"/>
    <n v="17635.27"/>
    <m/>
    <m/>
    <s v="Q2 2025"/>
    <x v="2"/>
    <x v="3"/>
  </r>
  <r>
    <x v="44"/>
    <x v="10"/>
    <x v="29"/>
    <x v="26"/>
    <n v="312"/>
    <d v="2025-09-30T00:00:00"/>
    <s v="000003055259948'"/>
    <n v="8770"/>
    <m/>
    <m/>
    <s v="Q2 2025"/>
    <x v="2"/>
    <x v="3"/>
  </r>
  <r>
    <x v="44"/>
    <x v="10"/>
    <x v="29"/>
    <x v="7"/>
    <n v="312"/>
    <d v="2025-09-30T00:00:00"/>
    <n v="2094"/>
    <n v="35910"/>
    <m/>
    <m/>
    <s v="Q2 2025"/>
    <x v="2"/>
    <x v="3"/>
  </r>
  <r>
    <x v="44"/>
    <x v="12"/>
    <x v="29"/>
    <x v="7"/>
    <n v="319"/>
    <d v="2025-09-30T00:00:00"/>
    <n v="2095"/>
    <n v="1855"/>
    <m/>
    <m/>
    <s v="Q2 2025"/>
    <x v="2"/>
    <x v="3"/>
  </r>
  <r>
    <x v="44"/>
    <x v="9"/>
    <x v="29"/>
    <x v="7"/>
    <n v="613"/>
    <d v="2025-09-30T00:00:00"/>
    <n v="2096"/>
    <n v="3640"/>
    <m/>
    <m/>
    <s v="Q2 2025"/>
    <x v="2"/>
    <x v="3"/>
  </r>
  <r>
    <x v="44"/>
    <x v="1"/>
    <x v="29"/>
    <x v="7"/>
    <n v="102"/>
    <d v="2025-09-30T00:00:00"/>
    <n v="2097"/>
    <n v="1085"/>
    <m/>
    <m/>
    <s v="Q2 2025"/>
    <x v="2"/>
    <x v="3"/>
  </r>
  <r>
    <x v="44"/>
    <x v="0"/>
    <x v="29"/>
    <x v="7"/>
    <n v="0"/>
    <d v="2025-09-30T00:00:00"/>
    <n v="2101"/>
    <n v="2400"/>
    <m/>
    <m/>
    <s v="Q2 2025"/>
    <x v="2"/>
    <x v="3"/>
  </r>
  <r>
    <x v="44"/>
    <x v="2"/>
    <x v="29"/>
    <x v="7"/>
    <n v="0"/>
    <d v="2025-09-30T00:00:00"/>
    <n v="2100"/>
    <n v="5810"/>
    <m/>
    <m/>
    <s v="Q2 2025"/>
    <x v="2"/>
    <x v="3"/>
  </r>
  <r>
    <x v="44"/>
    <x v="14"/>
    <x v="29"/>
    <x v="7"/>
    <n v="0"/>
    <d v="2025-09-30T00:00:00"/>
    <n v="2099"/>
    <n v="420"/>
    <m/>
    <m/>
    <s v="Q2 2025"/>
    <x v="2"/>
    <x v="3"/>
  </r>
  <r>
    <x v="44"/>
    <x v="17"/>
    <x v="29"/>
    <x v="7"/>
    <n v="1101"/>
    <d v="2025-09-30T00:00:00"/>
    <n v="2102"/>
    <n v="4585"/>
    <m/>
    <m/>
    <s v="Q2 2025"/>
    <x v="2"/>
    <x v="3"/>
  </r>
  <r>
    <x v="44"/>
    <x v="6"/>
    <x v="29"/>
    <x v="7"/>
    <s v="A02"/>
    <d v="2025-09-30T00:00:00"/>
    <n v="2098"/>
    <n v="14770"/>
    <m/>
    <m/>
    <s v="Q2 2025"/>
    <x v="2"/>
    <x v="3"/>
  </r>
  <r>
    <x v="44"/>
    <x v="8"/>
    <x v="29"/>
    <x v="7"/>
    <n v="0"/>
    <d v="2025-09-30T00:00:00"/>
    <n v="2106"/>
    <n v="875"/>
    <m/>
    <m/>
    <s v="Q2 2025"/>
    <x v="2"/>
    <x v="3"/>
  </r>
  <r>
    <x v="44"/>
    <x v="12"/>
    <x v="8"/>
    <x v="10"/>
    <n v="319"/>
    <d v="2025-10-01T00:00:00"/>
    <s v="GSF-25-26-160"/>
    <n v="41666"/>
    <m/>
    <m/>
    <s v="Q2 2025"/>
    <x v="2"/>
    <x v="3"/>
  </r>
  <r>
    <x v="44"/>
    <x v="1"/>
    <x v="8"/>
    <x v="10"/>
    <n v="102"/>
    <d v="2025-10-01T00:00:00"/>
    <s v="GSF-25-26-158"/>
    <n v="41666"/>
    <m/>
    <m/>
    <s v="Q2 2025"/>
    <x v="2"/>
    <x v="3"/>
  </r>
  <r>
    <x v="44"/>
    <x v="2"/>
    <x v="8"/>
    <x v="10"/>
    <n v="0"/>
    <d v="2025-10-01T00:00:00"/>
    <s v="GSF-25-26-155"/>
    <n v="40809"/>
    <m/>
    <m/>
    <s v="Q2 2025"/>
    <x v="2"/>
    <x v="3"/>
  </r>
  <r>
    <x v="44"/>
    <x v="8"/>
    <x v="8"/>
    <x v="10"/>
    <n v="0"/>
    <d v="2025-10-01T00:00:00"/>
    <s v="GSF-25-26-156"/>
    <n v="48077"/>
    <m/>
    <m/>
    <s v="Q2 2025"/>
    <x v="2"/>
    <x v="3"/>
  </r>
  <r>
    <x v="44"/>
    <x v="14"/>
    <x v="8"/>
    <x v="10"/>
    <n v="0"/>
    <d v="2025-10-01T00:00:00"/>
    <s v="GSF-25-26-153"/>
    <n v="24038"/>
    <m/>
    <m/>
    <s v="Q2 2025"/>
    <x v="2"/>
    <x v="3"/>
  </r>
  <r>
    <x v="44"/>
    <x v="9"/>
    <x v="8"/>
    <x v="10"/>
    <n v="613"/>
    <d v="2025-10-01T00:00:00"/>
    <s v="GSF-25-26-159"/>
    <n v="41666"/>
    <m/>
    <m/>
    <s v="Q2 2025"/>
    <x v="2"/>
    <x v="3"/>
  </r>
  <r>
    <x v="44"/>
    <x v="10"/>
    <x v="8"/>
    <x v="10"/>
    <n v="312"/>
    <d v="2025-10-01T00:00:00"/>
    <s v="GSF-25-26-161"/>
    <n v="188299"/>
    <m/>
    <m/>
    <s v="Q2 2025"/>
    <x v="2"/>
    <x v="3"/>
  </r>
  <r>
    <x v="44"/>
    <x v="12"/>
    <x v="8"/>
    <x v="10"/>
    <s v="Villa"/>
    <d v="2025-10-01T00:00:00"/>
    <s v="GSF-25-26-154"/>
    <n v="113846"/>
    <m/>
    <m/>
    <s v="Q2 2025"/>
    <x v="2"/>
    <x v="3"/>
  </r>
  <r>
    <x v="44"/>
    <x v="6"/>
    <x v="8"/>
    <x v="10"/>
    <s v="A02"/>
    <d v="2025-10-01T00:00:00"/>
    <s v="GSF-25-26-157"/>
    <n v="60897"/>
    <m/>
    <m/>
    <s v="Q2 2025"/>
    <x v="2"/>
    <x v="3"/>
  </r>
  <r>
    <x v="44"/>
    <x v="17"/>
    <x v="8"/>
    <x v="10"/>
    <n v="1101"/>
    <d v="2025-10-01T00:00:00"/>
    <s v="GSF-25-26-152"/>
    <n v="62500"/>
    <m/>
    <m/>
    <s v="Q2 2025"/>
    <x v="2"/>
    <x v="3"/>
  </r>
  <r>
    <x v="44"/>
    <x v="0"/>
    <x v="4"/>
    <x v="20"/>
    <n v="0"/>
    <d v="2025-09-29T00:00:00"/>
    <s v="STT-25-26-1285"/>
    <n v="2700"/>
    <m/>
    <m/>
    <s v="Q2 2025"/>
    <x v="2"/>
    <x v="3"/>
  </r>
  <r>
    <x v="44"/>
    <x v="0"/>
    <x v="4"/>
    <x v="5"/>
    <n v="0"/>
    <d v="2025-09-30T00:00:00"/>
    <s v="STT-25-26-1325"/>
    <n v="2302"/>
    <m/>
    <m/>
    <s v="Q2 2025"/>
    <x v="2"/>
    <x v="3"/>
  </r>
  <r>
    <x v="44"/>
    <x v="9"/>
    <x v="4"/>
    <x v="20"/>
    <n v="613"/>
    <d v="2025-09-29T00:00:00"/>
    <s v="STT-25-26-1287"/>
    <n v="2700"/>
    <m/>
    <m/>
    <s v="Q2 2025"/>
    <x v="2"/>
    <x v="3"/>
  </r>
  <r>
    <x v="44"/>
    <x v="9"/>
    <x v="4"/>
    <x v="5"/>
    <n v="613"/>
    <d v="2025-09-30T00:00:00"/>
    <s v="STT-25-26-1323"/>
    <n v="23660"/>
    <m/>
    <m/>
    <s v="Q2 2025"/>
    <x v="2"/>
    <x v="3"/>
  </r>
  <r>
    <x v="44"/>
    <x v="17"/>
    <x v="4"/>
    <x v="20"/>
    <n v="1101"/>
    <d v="2025-09-30T00:00:00"/>
    <s v="STT-25-26-1327"/>
    <n v="2700"/>
    <m/>
    <m/>
    <s v="Q2 2025"/>
    <x v="2"/>
    <x v="3"/>
  </r>
  <r>
    <x v="44"/>
    <x v="17"/>
    <x v="4"/>
    <x v="5"/>
    <n v="1101"/>
    <d v="2025-09-30T00:00:00"/>
    <s v="STT-25-26-1326"/>
    <n v="20385"/>
    <m/>
    <m/>
    <s v="Q2 2025"/>
    <x v="2"/>
    <x v="3"/>
  </r>
  <r>
    <x v="44"/>
    <x v="6"/>
    <x v="4"/>
    <x v="5"/>
    <s v="A02"/>
    <d v="2025-09-30T00:00:00"/>
    <s v="STT-25-26-1324"/>
    <n v="16070"/>
    <m/>
    <m/>
    <s v="Q2 2025"/>
    <x v="2"/>
    <x v="3"/>
  </r>
  <r>
    <x v="44"/>
    <x v="17"/>
    <x v="29"/>
    <x v="29"/>
    <n v="1101"/>
    <d v="2025-10-01T00:00:00"/>
    <s v="2025-26-331"/>
    <n v="16740"/>
    <m/>
    <m/>
    <s v="Q2 2025"/>
    <x v="2"/>
    <x v="3"/>
  </r>
  <r>
    <x v="44"/>
    <x v="9"/>
    <x v="29"/>
    <x v="10"/>
    <n v="613"/>
    <d v="2025-10-01T00:00:00"/>
    <s v="OOPL-25-26-528"/>
    <n v="43553.279999999999"/>
    <m/>
    <m/>
    <s v="Q2 2025"/>
    <x v="2"/>
    <x v="3"/>
  </r>
  <r>
    <x v="44"/>
    <x v="10"/>
    <x v="29"/>
    <x v="10"/>
    <n v="312"/>
    <d v="2025-10-01T00:00:00"/>
    <s v="OOPL-25-26-529"/>
    <n v="165837.49"/>
    <m/>
    <m/>
    <s v="Q2 2025"/>
    <x v="2"/>
    <x v="3"/>
  </r>
  <r>
    <x v="44"/>
    <x v="12"/>
    <x v="29"/>
    <x v="10"/>
    <n v="319"/>
    <d v="2025-10-01T00:00:00"/>
    <s v="OOPL-25-26-530"/>
    <n v="43553.279999999999"/>
    <m/>
    <m/>
    <s v="Q2 2025"/>
    <x v="2"/>
    <x v="3"/>
  </r>
  <r>
    <x v="44"/>
    <x v="6"/>
    <x v="29"/>
    <x v="10"/>
    <s v="A02"/>
    <d v="2025-10-01T00:00:00"/>
    <s v="OOPL-25-26-531"/>
    <n v="158299.42000000001"/>
    <m/>
    <m/>
    <s v="Q2 2025"/>
    <x v="2"/>
    <x v="3"/>
  </r>
  <r>
    <x v="44"/>
    <x v="18"/>
    <x v="7"/>
    <x v="9"/>
    <n v="0"/>
    <d v="2025-10-06T00:00:00"/>
    <s v="MF2627I010919238"/>
    <n v="2442"/>
    <m/>
    <m/>
    <s v="Q2 2025"/>
    <x v="2"/>
    <x v="3"/>
  </r>
  <r>
    <x v="44"/>
    <x v="12"/>
    <x v="29"/>
    <x v="9"/>
    <n v="319"/>
    <d v="2025-10-01T00:00:00"/>
    <s v="MHI1409525405656"/>
    <n v="559.32000000000005"/>
    <m/>
    <m/>
    <s v="Q2 2025"/>
    <x v="2"/>
    <x v="3"/>
  </r>
  <r>
    <x v="44"/>
    <x v="12"/>
    <x v="29"/>
    <x v="9"/>
    <n v="319"/>
    <d v="2025-10-01T00:00:00"/>
    <s v="MHI1409525405662"/>
    <n v="559.32000000000005"/>
    <m/>
    <m/>
    <s v="Q2 2025"/>
    <x v="2"/>
    <x v="3"/>
  </r>
  <r>
    <x v="44"/>
    <x v="12"/>
    <x v="29"/>
    <x v="9"/>
    <n v="319"/>
    <d v="2025-10-01T00:00:00"/>
    <s v="MHI1409525405667"/>
    <n v="529.82000000000005"/>
    <m/>
    <m/>
    <s v="Q2 2025"/>
    <x v="2"/>
    <x v="3"/>
  </r>
  <r>
    <x v="44"/>
    <x v="12"/>
    <x v="29"/>
    <x v="9"/>
    <n v="319"/>
    <d v="2025-10-01T00:00:00"/>
    <s v="MHI1409525405672"/>
    <n v="529.82000000000005"/>
    <m/>
    <m/>
    <s v="Q2 2025"/>
    <x v="2"/>
    <x v="3"/>
  </r>
  <r>
    <x v="44"/>
    <x v="12"/>
    <x v="29"/>
    <x v="9"/>
    <n v="319"/>
    <d v="2025-10-01T00:00:00"/>
    <s v="MHI1409525405675"/>
    <n v="529.82000000000005"/>
    <m/>
    <m/>
    <s v="Q2 2025"/>
    <x v="2"/>
    <x v="3"/>
  </r>
  <r>
    <x v="44"/>
    <x v="12"/>
    <x v="29"/>
    <x v="9"/>
    <n v="319"/>
    <d v="2025-10-01T00:00:00"/>
    <s v="MHI1409525405678"/>
    <n v="529.82000000000005"/>
    <m/>
    <m/>
    <s v="Q2 2025"/>
    <x v="2"/>
    <x v="3"/>
  </r>
  <r>
    <x v="44"/>
    <x v="12"/>
    <x v="29"/>
    <x v="9"/>
    <n v="319"/>
    <d v="2025-10-01T00:00:00"/>
    <s v="MHI1409525405684"/>
    <n v="529.82000000000005"/>
    <m/>
    <m/>
    <s v="Q2 2025"/>
    <x v="2"/>
    <x v="3"/>
  </r>
  <r>
    <x v="44"/>
    <x v="12"/>
    <x v="29"/>
    <x v="9"/>
    <n v="319"/>
    <d v="2025-10-01T00:00:00"/>
    <s v="MHI1409525405688"/>
    <n v="529.82000000000005"/>
    <m/>
    <m/>
    <s v="Q2 2025"/>
    <x v="2"/>
    <x v="3"/>
  </r>
  <r>
    <x v="44"/>
    <x v="12"/>
    <x v="29"/>
    <x v="9"/>
    <n v="319"/>
    <d v="2025-10-01T00:00:00"/>
    <s v="MHI1409525405691"/>
    <n v="764.64"/>
    <m/>
    <m/>
    <s v="Q2 2025"/>
    <x v="2"/>
    <x v="3"/>
  </r>
  <r>
    <x v="44"/>
    <x v="12"/>
    <x v="29"/>
    <x v="9"/>
    <n v="319"/>
    <d v="2025-10-01T00:00:00"/>
    <s v="MHI1409525405695"/>
    <n v="588.82000000000005"/>
    <m/>
    <m/>
    <s v="Q2 2025"/>
    <x v="2"/>
    <x v="3"/>
  </r>
  <r>
    <x v="44"/>
    <x v="17"/>
    <x v="1"/>
    <x v="2"/>
    <n v="1101"/>
    <d v="2025-10-01T00:00:00"/>
    <s v="MS-0513-25-26"/>
    <n v="14851"/>
    <m/>
    <m/>
    <s v="Q2 2025"/>
    <x v="2"/>
    <x v="3"/>
  </r>
  <r>
    <x v="44"/>
    <x v="17"/>
    <x v="1"/>
    <x v="1"/>
    <n v="1101"/>
    <d v="2025-10-01T00:00:00"/>
    <s v="MS-0514-25-26"/>
    <n v="3376"/>
    <m/>
    <m/>
    <s v="Q2 2025"/>
    <x v="2"/>
    <x v="3"/>
  </r>
  <r>
    <x v="44"/>
    <x v="0"/>
    <x v="1"/>
    <x v="2"/>
    <n v="0"/>
    <d v="2025-10-01T00:00:00"/>
    <s v="MS-0498-25-26"/>
    <n v="20443.5"/>
    <m/>
    <m/>
    <s v="Q2 2025"/>
    <x v="2"/>
    <x v="3"/>
  </r>
  <r>
    <x v="44"/>
    <x v="0"/>
    <x v="1"/>
    <x v="1"/>
    <n v="0"/>
    <d v="2025-10-01T00:00:00"/>
    <s v="MS-0499-25-26"/>
    <n v="1100"/>
    <m/>
    <m/>
    <s v="Q2 2025"/>
    <x v="2"/>
    <x v="3"/>
  </r>
  <r>
    <x v="44"/>
    <x v="10"/>
    <x v="1"/>
    <x v="1"/>
    <n v="312"/>
    <d v="2025-10-01T00:00:00"/>
    <s v="MS-0501-25-26"/>
    <n v="17455"/>
    <m/>
    <m/>
    <s v="Q2 2025"/>
    <x v="2"/>
    <x v="3"/>
  </r>
  <r>
    <x v="44"/>
    <x v="18"/>
    <x v="1"/>
    <x v="1"/>
    <n v="0"/>
    <d v="2025-10-01T00:00:00"/>
    <s v="MS-0508-25-26"/>
    <n v="13614"/>
    <m/>
    <m/>
    <s v="Q2 2025"/>
    <x v="2"/>
    <x v="3"/>
  </r>
  <r>
    <x v="44"/>
    <x v="12"/>
    <x v="1"/>
    <x v="1"/>
    <n v="319"/>
    <d v="2025-10-01T00:00:00"/>
    <s v="MS-0515-25-26"/>
    <n v="1475"/>
    <m/>
    <m/>
    <s v="Q2 2025"/>
    <x v="2"/>
    <x v="3"/>
  </r>
  <r>
    <x v="44"/>
    <x v="2"/>
    <x v="1"/>
    <x v="2"/>
    <n v="0"/>
    <d v="2025-10-01T00:00:00"/>
    <s v="MS-0506-25-26"/>
    <n v="9580"/>
    <m/>
    <m/>
    <s v="Q2 2025"/>
    <x v="2"/>
    <x v="3"/>
  </r>
  <r>
    <x v="44"/>
    <x v="14"/>
    <x v="1"/>
    <x v="2"/>
    <n v="0"/>
    <d v="2025-10-01T00:00:00"/>
    <s v="MS-0509-25-26"/>
    <n v="765"/>
    <m/>
    <m/>
    <s v="Q2 2025"/>
    <x v="2"/>
    <x v="3"/>
  </r>
  <r>
    <x v="44"/>
    <x v="10"/>
    <x v="1"/>
    <x v="2"/>
    <n v="312"/>
    <d v="2025-10-01T00:00:00"/>
    <s v="MS-0500-25-26"/>
    <n v="49949"/>
    <m/>
    <m/>
    <s v="Q2 2025"/>
    <x v="2"/>
    <x v="3"/>
  </r>
  <r>
    <x v="44"/>
    <x v="10"/>
    <x v="1"/>
    <x v="1"/>
    <n v="312"/>
    <d v="2025-10-01T00:00:00"/>
    <s v="MS-0502-25-26"/>
    <n v="1340"/>
    <m/>
    <m/>
    <s v="Q2 2025"/>
    <x v="2"/>
    <x v="3"/>
  </r>
  <r>
    <x v="44"/>
    <x v="6"/>
    <x v="1"/>
    <x v="2"/>
    <s v="A02"/>
    <d v="2025-10-01T00:00:00"/>
    <s v="MS-0517-25-26"/>
    <n v="45808"/>
    <m/>
    <m/>
    <s v="Q2 2025"/>
    <x v="2"/>
    <x v="3"/>
  </r>
  <r>
    <x v="44"/>
    <x v="6"/>
    <x v="1"/>
    <x v="1"/>
    <s v="A02"/>
    <d v="2025-10-01T00:00:00"/>
    <s v="MS-0516-25-26"/>
    <n v="4254.5"/>
    <m/>
    <m/>
    <s v="Q2 2025"/>
    <x v="2"/>
    <x v="3"/>
  </r>
  <r>
    <x v="44"/>
    <x v="7"/>
    <x v="1"/>
    <x v="1"/>
    <n v="0"/>
    <d v="2025-10-01T00:00:00"/>
    <s v="MS-0511-25-26"/>
    <n v="750"/>
    <m/>
    <m/>
    <s v="Q2 2025"/>
    <x v="2"/>
    <x v="3"/>
  </r>
  <r>
    <x v="44"/>
    <x v="8"/>
    <x v="1"/>
    <x v="1"/>
    <n v="0"/>
    <d v="2025-10-01T00:00:00"/>
    <s v="MS-0512-25-26"/>
    <n v="3189.75"/>
    <m/>
    <m/>
    <s v="Q2 2025"/>
    <x v="2"/>
    <x v="3"/>
  </r>
  <r>
    <x v="44"/>
    <x v="14"/>
    <x v="1"/>
    <x v="1"/>
    <n v="0"/>
    <d v="2025-10-01T00:00:00"/>
    <s v="MS-0510-25-26"/>
    <n v="15586"/>
    <m/>
    <m/>
    <s v="Q2 2025"/>
    <x v="2"/>
    <x v="3"/>
  </r>
  <r>
    <x v="44"/>
    <x v="2"/>
    <x v="1"/>
    <x v="1"/>
    <n v="0"/>
    <d v="2025-10-01T00:00:00"/>
    <s v="MS-0505-25-26"/>
    <n v="12189.5"/>
    <m/>
    <m/>
    <s v="Q2 2025"/>
    <x v="2"/>
    <x v="3"/>
  </r>
  <r>
    <x v="44"/>
    <x v="5"/>
    <x v="1"/>
    <x v="1"/>
    <n v="0"/>
    <d v="2025-10-01T00:00:00"/>
    <s v="MS-0504-25-26"/>
    <n v="1276"/>
    <m/>
    <m/>
    <s v="Q2 2025"/>
    <x v="2"/>
    <x v="3"/>
  </r>
  <r>
    <x v="44"/>
    <x v="9"/>
    <x v="1"/>
    <x v="1"/>
    <n v="0"/>
    <d v="2025-10-01T00:00:00"/>
    <s v="MS-0503-25-26"/>
    <n v="900"/>
    <m/>
    <m/>
    <s v="Q2 2025"/>
    <x v="2"/>
    <x v="3"/>
  </r>
  <r>
    <x v="44"/>
    <x v="6"/>
    <x v="29"/>
    <x v="29"/>
    <s v="A02"/>
    <d v="2025-09-30T00:00:00"/>
    <s v="KST-Rental-25-26-06"/>
    <n v="11000"/>
    <m/>
    <m/>
    <s v="Q2 2025"/>
    <x v="2"/>
    <x v="3"/>
  </r>
  <r>
    <x v="44"/>
    <x v="17"/>
    <x v="29"/>
    <x v="12"/>
    <n v="1101"/>
    <d v="2025-10-06T00:00:00"/>
    <s v="000003055374174'"/>
    <n v="186500"/>
    <m/>
    <m/>
    <s v="Q2 2025"/>
    <x v="2"/>
    <x v="3"/>
  </r>
  <r>
    <x v="44"/>
    <x v="17"/>
    <x v="29"/>
    <x v="12"/>
    <n v="1102"/>
    <d v="2025-10-06T00:00:00"/>
    <s v="000003055374172'"/>
    <n v="16240"/>
    <m/>
    <m/>
    <s v="Q2 2025"/>
    <x v="2"/>
    <x v="3"/>
  </r>
  <r>
    <x v="44"/>
    <x v="10"/>
    <x v="9"/>
    <x v="11"/>
    <n v="319"/>
    <d v="2025-10-01T00:00:00"/>
    <s v="MFMS-0353-25-26"/>
    <n v="136717.77000000002"/>
    <m/>
    <m/>
    <s v="Q2 2025"/>
    <x v="2"/>
    <x v="3"/>
  </r>
  <r>
    <x v="44"/>
    <x v="17"/>
    <x v="9"/>
    <x v="11"/>
    <n v="1101"/>
    <d v="2025-10-01T00:00:00"/>
    <s v="MFMS-0354-25-26"/>
    <n v="89335.24"/>
    <m/>
    <m/>
    <s v="Q2 2025"/>
    <x v="2"/>
    <x v="3"/>
  </r>
  <r>
    <x v="44"/>
    <x v="1"/>
    <x v="9"/>
    <x v="11"/>
    <n v="102"/>
    <d v="2025-10-01T00:00:00"/>
    <s v="MFMS-0355-25-26"/>
    <n v="41517"/>
    <m/>
    <m/>
    <s v="Q2 2025"/>
    <x v="2"/>
    <x v="3"/>
  </r>
  <r>
    <x v="44"/>
    <x v="12"/>
    <x v="9"/>
    <x v="11"/>
    <n v="319"/>
    <d v="2025-10-01T00:00:00"/>
    <s v="MFMS-0356-25-26"/>
    <n v="58065.120000000003"/>
    <m/>
    <m/>
    <s v="Q2 2025"/>
    <x v="2"/>
    <x v="3"/>
  </r>
  <r>
    <x v="44"/>
    <x v="1"/>
    <x v="7"/>
    <x v="9"/>
    <n v="102"/>
    <d v="2025-10-09T00:00:00"/>
    <s v="MF2627I011242151"/>
    <n v="698"/>
    <m/>
    <m/>
    <s v="Q2 2025"/>
    <x v="2"/>
    <x v="3"/>
  </r>
  <r>
    <x v="44"/>
    <x v="10"/>
    <x v="29"/>
    <x v="14"/>
    <n v="312"/>
    <d v="2025-09-20T00:00:00"/>
    <s v="JD2257"/>
    <n v="1020"/>
    <m/>
    <m/>
    <s v="Q2 2025"/>
    <x v="2"/>
    <x v="3"/>
  </r>
  <r>
    <x v="44"/>
    <x v="10"/>
    <x v="29"/>
    <x v="4"/>
    <n v="312"/>
    <d v="2025-10-06T00:00:00"/>
    <s v="D-25-26GST-224"/>
    <n v="340600"/>
    <m/>
    <m/>
    <s v="Q2 2025"/>
    <x v="2"/>
    <x v="3"/>
  </r>
  <r>
    <x v="44"/>
    <x v="12"/>
    <x v="29"/>
    <x v="4"/>
    <n v="319"/>
    <d v="2025-10-06T00:00:00"/>
    <s v="D-25-26GST-226"/>
    <n v="119085"/>
    <m/>
    <m/>
    <s v="Q2 2025"/>
    <x v="2"/>
    <x v="3"/>
  </r>
  <r>
    <x v="44"/>
    <x v="1"/>
    <x v="29"/>
    <x v="4"/>
    <n v="102"/>
    <d v="2025-10-06T00:00:00"/>
    <s v="D-25-26GST-217"/>
    <n v="1590"/>
    <m/>
    <m/>
    <s v="Q2 2025"/>
    <x v="2"/>
    <x v="3"/>
  </r>
  <r>
    <x v="44"/>
    <x v="14"/>
    <x v="29"/>
    <x v="4"/>
    <n v="0"/>
    <d v="2025-10-06T00:00:00"/>
    <s v="D-25-26GST-221"/>
    <n v="575"/>
    <m/>
    <m/>
    <s v="Q2 2025"/>
    <x v="2"/>
    <x v="3"/>
  </r>
  <r>
    <x v="44"/>
    <x v="0"/>
    <x v="29"/>
    <x v="4"/>
    <n v="0"/>
    <d v="2025-10-06T00:00:00"/>
    <s v="D-25-26GST-216"/>
    <n v="1510"/>
    <m/>
    <m/>
    <s v="Q2 2025"/>
    <x v="2"/>
    <x v="3"/>
  </r>
  <r>
    <x v="44"/>
    <x v="5"/>
    <x v="29"/>
    <x v="4"/>
    <n v="0"/>
    <d v="2025-10-06T00:00:00"/>
    <s v="D-25-26GST-222"/>
    <n v="1360"/>
    <m/>
    <m/>
    <s v="Q2 2025"/>
    <x v="2"/>
    <x v="3"/>
  </r>
  <r>
    <x v="44"/>
    <x v="7"/>
    <x v="29"/>
    <x v="4"/>
    <n v="0"/>
    <d v="2025-10-06T00:00:00"/>
    <s v="D-25-26GST-219"/>
    <n v="2660"/>
    <m/>
    <m/>
    <s v="Q2 2025"/>
    <x v="2"/>
    <x v="3"/>
  </r>
  <r>
    <x v="44"/>
    <x v="17"/>
    <x v="29"/>
    <x v="4"/>
    <n v="1101"/>
    <d v="2025-10-06T00:00:00"/>
    <s v="D-25-26GST-227"/>
    <n v="70"/>
    <m/>
    <m/>
    <s v="Q2 2025"/>
    <x v="2"/>
    <x v="3"/>
  </r>
  <r>
    <x v="44"/>
    <x v="8"/>
    <x v="29"/>
    <x v="4"/>
    <n v="0"/>
    <d v="2025-10-06T00:00:00"/>
    <s v="D-25-26GST-220"/>
    <n v="3170"/>
    <m/>
    <m/>
    <s v="Q2 2025"/>
    <x v="2"/>
    <x v="3"/>
  </r>
  <r>
    <x v="44"/>
    <x v="9"/>
    <x v="29"/>
    <x v="4"/>
    <n v="613"/>
    <d v="2025-10-06T00:00:00"/>
    <s v="D-25-26GST-223"/>
    <n v="9070"/>
    <m/>
    <m/>
    <s v="Q2 2025"/>
    <x v="2"/>
    <x v="3"/>
  </r>
  <r>
    <x v="44"/>
    <x v="16"/>
    <x v="29"/>
    <x v="4"/>
    <n v="0"/>
    <d v="2025-10-06T00:00:00"/>
    <s v="D-25-26GST-225"/>
    <n v="2660"/>
    <m/>
    <m/>
    <s v="Q2 2025"/>
    <x v="2"/>
    <x v="3"/>
  </r>
  <r>
    <x v="44"/>
    <x v="6"/>
    <x v="29"/>
    <x v="4"/>
    <s v="A02"/>
    <d v="2025-10-06T00:00:00"/>
    <s v="D-25-26GST-218"/>
    <n v="6773"/>
    <m/>
    <m/>
    <s v="Q2 2025"/>
    <x v="2"/>
    <x v="3"/>
  </r>
  <r>
    <x v="44"/>
    <x v="6"/>
    <x v="29"/>
    <x v="0"/>
    <s v="A02"/>
    <d v="2025-09-30T00:00:00"/>
    <s v="KRL-25-26-121"/>
    <n v="3516"/>
    <m/>
    <m/>
    <s v="Q2 2025"/>
    <x v="2"/>
    <x v="3"/>
  </r>
  <r>
    <x v="44"/>
    <x v="6"/>
    <x v="29"/>
    <x v="0"/>
    <s v="A02"/>
    <d v="2025-09-30T00:00:00"/>
    <s v="KRL-25-26-105"/>
    <n v="1899"/>
    <m/>
    <m/>
    <s v="Q2 2025"/>
    <x v="2"/>
    <x v="3"/>
  </r>
  <r>
    <x v="44"/>
    <x v="10"/>
    <x v="29"/>
    <x v="0"/>
    <n v="312"/>
    <d v="2025-09-30T00:00:00"/>
    <s v="KRL-25-26-123"/>
    <n v="299912"/>
    <m/>
    <m/>
    <s v="Q2 2025"/>
    <x v="2"/>
    <x v="3"/>
  </r>
  <r>
    <x v="44"/>
    <x v="10"/>
    <x v="29"/>
    <x v="0"/>
    <n v="312"/>
    <d v="2025-09-30T00:00:00"/>
    <s v="KRL-25-26-112"/>
    <n v="23738"/>
    <m/>
    <m/>
    <s v="Q2 2025"/>
    <x v="2"/>
    <x v="3"/>
  </r>
  <r>
    <x v="44"/>
    <x v="12"/>
    <x v="29"/>
    <x v="0"/>
    <n v="319"/>
    <d v="2025-09-30T00:00:00"/>
    <s v="KRL-25-26-125"/>
    <n v="107005"/>
    <m/>
    <m/>
    <s v="Q2 2025"/>
    <x v="2"/>
    <x v="3"/>
  </r>
  <r>
    <x v="44"/>
    <x v="12"/>
    <x v="29"/>
    <x v="0"/>
    <n v="319"/>
    <d v="2025-09-30T00:00:00"/>
    <s v="KRL-25-26-114"/>
    <n v="8335"/>
    <m/>
    <m/>
    <s v="Q2 2025"/>
    <x v="2"/>
    <x v="3"/>
  </r>
  <r>
    <x v="44"/>
    <x v="12"/>
    <x v="29"/>
    <x v="0"/>
    <n v="319"/>
    <d v="2025-09-30T00:00:00"/>
    <s v="KRL-25-26-116"/>
    <n v="309"/>
    <m/>
    <m/>
    <s v="Q2 2025"/>
    <x v="2"/>
    <x v="3"/>
  </r>
  <r>
    <x v="44"/>
    <x v="1"/>
    <x v="29"/>
    <x v="0"/>
    <n v="102"/>
    <d v="2025-09-30T00:00:00"/>
    <s v="KRL-25-26-119"/>
    <n v="7223"/>
    <m/>
    <m/>
    <s v="Q2 2025"/>
    <x v="2"/>
    <x v="3"/>
  </r>
  <r>
    <x v="44"/>
    <x v="14"/>
    <x v="29"/>
    <x v="0"/>
    <n v="0"/>
    <d v="2025-09-30T00:00:00"/>
    <s v="KRL-25-26-108"/>
    <n v="4220"/>
    <m/>
    <m/>
    <s v="Q2 2025"/>
    <x v="2"/>
    <x v="3"/>
  </r>
  <r>
    <x v="44"/>
    <x v="12"/>
    <x v="29"/>
    <x v="0"/>
    <n v="0"/>
    <d v="2025-09-30T00:00:00"/>
    <s v="KRL-25-26-115"/>
    <n v="668"/>
    <m/>
    <m/>
    <s v="Q2 2025"/>
    <x v="2"/>
    <x v="3"/>
  </r>
  <r>
    <x v="44"/>
    <x v="0"/>
    <x v="29"/>
    <x v="0"/>
    <n v="0"/>
    <d v="2025-09-30T00:00:00"/>
    <s v="KRL-25-26-118"/>
    <n v="3706"/>
    <m/>
    <m/>
    <s v="Q2 2025"/>
    <x v="2"/>
    <x v="3"/>
  </r>
  <r>
    <x v="44"/>
    <x v="0"/>
    <x v="29"/>
    <x v="0"/>
    <n v="0"/>
    <d v="2025-09-30T00:00:00"/>
    <s v="KRL-25-26-103"/>
    <n v="106"/>
    <m/>
    <m/>
    <s v="Q2 2025"/>
    <x v="2"/>
    <x v="3"/>
  </r>
  <r>
    <x v="44"/>
    <x v="9"/>
    <x v="29"/>
    <x v="0"/>
    <n v="613"/>
    <d v="2025-09-30T00:00:00"/>
    <s v="KRL-25-26-122"/>
    <n v="9079"/>
    <m/>
    <m/>
    <s v="Q2 2025"/>
    <x v="2"/>
    <x v="3"/>
  </r>
  <r>
    <x v="44"/>
    <x v="9"/>
    <x v="29"/>
    <x v="0"/>
    <n v="613"/>
    <d v="2025-09-30T00:00:00"/>
    <s v="KRL-25-26-111"/>
    <n v="633"/>
    <m/>
    <m/>
    <s v="Q2 2025"/>
    <x v="2"/>
    <x v="3"/>
  </r>
  <r>
    <x v="44"/>
    <x v="7"/>
    <x v="29"/>
    <x v="0"/>
    <n v="0"/>
    <d v="2025-09-30T00:00:00"/>
    <s v="KRL-25-26-106"/>
    <n v="4009"/>
    <m/>
    <m/>
    <s v="Q2 2025"/>
    <x v="2"/>
    <x v="3"/>
  </r>
  <r>
    <x v="44"/>
    <x v="3"/>
    <x v="29"/>
    <x v="0"/>
    <n v="0"/>
    <d v="2025-09-30T00:00:00"/>
    <s v="KRL-25-26-104"/>
    <n v="106"/>
    <m/>
    <m/>
    <s v="Q2 2025"/>
    <x v="2"/>
    <x v="3"/>
  </r>
  <r>
    <x v="44"/>
    <x v="18"/>
    <x v="29"/>
    <x v="0"/>
    <n v="0"/>
    <d v="2025-09-30T00:00:00"/>
    <s v="KRL-25-26-107"/>
    <n v="633"/>
    <m/>
    <m/>
    <s v="Q2 2025"/>
    <x v="2"/>
    <x v="3"/>
  </r>
  <r>
    <x v="44"/>
    <x v="16"/>
    <x v="29"/>
    <x v="0"/>
    <n v="0"/>
    <d v="2025-09-30T00:00:00"/>
    <s v="KRL-25-26-124"/>
    <n v="95"/>
    <m/>
    <m/>
    <s v="Q2 2025"/>
    <x v="2"/>
    <x v="3"/>
  </r>
  <r>
    <x v="44"/>
    <x v="16"/>
    <x v="29"/>
    <x v="0"/>
    <n v="0"/>
    <d v="2025-09-30T00:00:00"/>
    <s v="KRL-25-26-113"/>
    <n v="1161"/>
    <m/>
    <m/>
    <s v="Q2 2025"/>
    <x v="2"/>
    <x v="3"/>
  </r>
  <r>
    <x v="44"/>
    <x v="12"/>
    <x v="29"/>
    <x v="0"/>
    <n v="0"/>
    <d v="2025-09-30T00:00:00"/>
    <s v="KRL-25-26-117"/>
    <n v="2026"/>
    <m/>
    <m/>
    <s v="Q2 2025"/>
    <x v="2"/>
    <x v="3"/>
  </r>
  <r>
    <x v="44"/>
    <x v="5"/>
    <x v="29"/>
    <x v="0"/>
    <n v="0"/>
    <d v="2025-09-30T00:00:00"/>
    <s v="KRL-25-26-110"/>
    <n v="528"/>
    <m/>
    <m/>
    <s v="Q2 2025"/>
    <x v="2"/>
    <x v="3"/>
  </r>
  <r>
    <x v="44"/>
    <x v="27"/>
    <x v="29"/>
    <x v="0"/>
    <n v="0"/>
    <d v="2025-09-30T00:00:00"/>
    <s v="KRL-25-26-109"/>
    <n v="106"/>
    <m/>
    <m/>
    <s v="Q2 2025"/>
    <x v="2"/>
    <x v="3"/>
  </r>
  <r>
    <x v="44"/>
    <x v="2"/>
    <x v="29"/>
    <x v="0"/>
    <n v="0"/>
    <d v="2025-09-30T00:00:00"/>
    <s v="KRL-25-26-120"/>
    <n v="190"/>
    <m/>
    <m/>
    <s v="Q2 2025"/>
    <x v="2"/>
    <x v="3"/>
  </r>
  <r>
    <x v="44"/>
    <x v="0"/>
    <x v="29"/>
    <x v="8"/>
    <n v="0"/>
    <d v="2025-10-06T00:00:00"/>
    <s v="000003055397326'"/>
    <n v="85980"/>
    <m/>
    <m/>
    <s v="Q2 2025"/>
    <x v="2"/>
    <x v="3"/>
  </r>
  <r>
    <x v="44"/>
    <x v="1"/>
    <x v="11"/>
    <x v="12"/>
    <n v="102"/>
    <d v="2025-10-12T00:00:00"/>
    <s v="WTCB-202503243"/>
    <n v="60988.25"/>
    <m/>
    <m/>
    <s v="Q2 2025"/>
    <x v="2"/>
    <x v="3"/>
  </r>
  <r>
    <x v="44"/>
    <x v="10"/>
    <x v="11"/>
    <x v="12"/>
    <n v="309"/>
    <d v="2025-10-12T00:00:00"/>
    <s v="WTCB-202503286"/>
    <n v="104048.07"/>
    <m/>
    <m/>
    <s v="Q2 2025"/>
    <x v="2"/>
    <x v="3"/>
  </r>
  <r>
    <x v="44"/>
    <x v="10"/>
    <x v="11"/>
    <x v="12"/>
    <n v="310"/>
    <d v="2025-10-12T00:00:00"/>
    <m/>
    <m/>
    <m/>
    <m/>
    <s v="Q2 2025"/>
    <x v="2"/>
    <x v="3"/>
  </r>
  <r>
    <x v="44"/>
    <x v="10"/>
    <x v="11"/>
    <x v="12"/>
    <n v="311"/>
    <d v="2025-10-12T00:00:00"/>
    <s v="WTCB-202503287"/>
    <n v="159279.48000000001"/>
    <m/>
    <m/>
    <s v="Q2 2025"/>
    <x v="2"/>
    <x v="3"/>
  </r>
  <r>
    <x v="44"/>
    <x v="10"/>
    <x v="11"/>
    <x v="12"/>
    <n v="312"/>
    <d v="2025-10-12T00:00:00"/>
    <s v="WTCB-202503288"/>
    <n v="142493.25"/>
    <m/>
    <m/>
    <s v="Q2 2025"/>
    <x v="2"/>
    <x v="3"/>
  </r>
  <r>
    <x v="44"/>
    <x v="10"/>
    <x v="11"/>
    <x v="12"/>
    <n v="313"/>
    <d v="2025-10-12T00:00:00"/>
    <s v="WTCB-202503289"/>
    <n v="125380.01"/>
    <m/>
    <m/>
    <s v="Q2 2025"/>
    <x v="2"/>
    <x v="3"/>
  </r>
  <r>
    <x v="44"/>
    <x v="10"/>
    <x v="11"/>
    <x v="12"/>
    <n v="314"/>
    <d v="2025-10-12T00:00:00"/>
    <s v="WTCB-202503290"/>
    <n v="25895.16"/>
    <m/>
    <m/>
    <s v="Q2 2025"/>
    <x v="2"/>
    <x v="3"/>
  </r>
  <r>
    <x v="44"/>
    <x v="10"/>
    <x v="11"/>
    <x v="12"/>
    <n v="315"/>
    <d v="2025-10-12T00:00:00"/>
    <s v="WTCB-202503291"/>
    <n v="35246.019999999997"/>
    <m/>
    <m/>
    <s v="Q2 2025"/>
    <x v="2"/>
    <x v="3"/>
  </r>
  <r>
    <x v="44"/>
    <x v="10"/>
    <x v="11"/>
    <x v="12"/>
    <n v="316"/>
    <d v="2025-10-12T00:00:00"/>
    <m/>
    <m/>
    <m/>
    <m/>
    <s v="Q2 2025"/>
    <x v="2"/>
    <x v="3"/>
  </r>
  <r>
    <x v="44"/>
    <x v="12"/>
    <x v="11"/>
    <x v="12"/>
    <n v="317"/>
    <d v="2025-10-12T00:00:00"/>
    <s v="WTCB-202503292"/>
    <n v="139236.62"/>
    <m/>
    <m/>
    <s v="Q2 2025"/>
    <x v="2"/>
    <x v="3"/>
  </r>
  <r>
    <x v="44"/>
    <x v="12"/>
    <x v="11"/>
    <x v="12"/>
    <n v="318"/>
    <d v="2025-10-12T00:00:00"/>
    <s v="WTCB-202503293"/>
    <n v="147288.24"/>
    <m/>
    <m/>
    <s v="Q2 2025"/>
    <x v="2"/>
    <x v="3"/>
  </r>
  <r>
    <x v="44"/>
    <x v="12"/>
    <x v="11"/>
    <x v="12"/>
    <n v="319"/>
    <d v="2025-10-12T00:00:00"/>
    <s v="WTCB-202503294"/>
    <n v="143304.99"/>
    <m/>
    <m/>
    <s v="Q2 2025"/>
    <x v="2"/>
    <x v="3"/>
  </r>
  <r>
    <x v="44"/>
    <x v="9"/>
    <x v="11"/>
    <x v="12"/>
    <n v="613"/>
    <d v="2025-10-12T00:00:00"/>
    <s v="WTCB-202503338"/>
    <n v="60597.29"/>
    <m/>
    <m/>
    <s v="Q2 2025"/>
    <x v="2"/>
    <x v="3"/>
  </r>
  <r>
    <x v="44"/>
    <x v="9"/>
    <x v="11"/>
    <x v="12"/>
    <n v="614"/>
    <d v="2025-10-12T00:00:00"/>
    <s v="WTCB-202503339"/>
    <n v="66744.649999999994"/>
    <m/>
    <m/>
    <s v="Q2 2025"/>
    <x v="2"/>
    <x v="3"/>
  </r>
  <r>
    <x v="44"/>
    <x v="11"/>
    <x v="11"/>
    <x v="12"/>
    <n v="719"/>
    <d v="2025-10-12T00:00:00"/>
    <s v="WTCB-202503358"/>
    <n v="68355.570000000007"/>
    <m/>
    <m/>
    <s v="Q2 2025"/>
    <x v="2"/>
    <x v="3"/>
  </r>
  <r>
    <x v="44"/>
    <x v="1"/>
    <x v="11"/>
    <x v="13"/>
    <n v="102"/>
    <d v="2025-10-13T00:00:00"/>
    <s v="WTCB-202503392"/>
    <n v="2181.0300000000002"/>
    <m/>
    <m/>
    <s v="Q2 2025"/>
    <x v="2"/>
    <x v="3"/>
  </r>
  <r>
    <x v="44"/>
    <x v="10"/>
    <x v="11"/>
    <x v="13"/>
    <n v="309"/>
    <d v="2025-10-13T00:00:00"/>
    <s v="WTCB-202503435"/>
    <n v="4650.93"/>
    <m/>
    <m/>
    <s v="Q2 2025"/>
    <x v="2"/>
    <x v="3"/>
  </r>
  <r>
    <x v="44"/>
    <x v="10"/>
    <x v="11"/>
    <x v="13"/>
    <n v="310"/>
    <d v="2025-10-13T00:00:00"/>
    <m/>
    <m/>
    <m/>
    <m/>
    <s v="Q2 2025"/>
    <x v="2"/>
    <x v="3"/>
  </r>
  <r>
    <x v="44"/>
    <x v="10"/>
    <x v="11"/>
    <x v="13"/>
    <n v="311"/>
    <d v="2025-10-13T00:00:00"/>
    <s v="WTCB-202503436"/>
    <n v="7033.03"/>
    <m/>
    <m/>
    <s v="Q2 2025"/>
    <x v="2"/>
    <x v="3"/>
  </r>
  <r>
    <x v="44"/>
    <x v="10"/>
    <x v="11"/>
    <x v="13"/>
    <n v="312"/>
    <d v="2025-10-13T00:00:00"/>
    <s v="WTCB-202503437"/>
    <n v="7635.34"/>
    <m/>
    <m/>
    <s v="Q2 2025"/>
    <x v="2"/>
    <x v="3"/>
  </r>
  <r>
    <x v="44"/>
    <x v="10"/>
    <x v="11"/>
    <x v="13"/>
    <n v="313"/>
    <d v="2025-10-13T00:00:00"/>
    <s v="WTCB-202503438"/>
    <n v="4725.58"/>
    <m/>
    <m/>
    <s v="Q2 2025"/>
    <x v="2"/>
    <x v="3"/>
  </r>
  <r>
    <x v="44"/>
    <x v="10"/>
    <x v="11"/>
    <x v="13"/>
    <n v="314"/>
    <d v="2025-10-13T00:00:00"/>
    <s v="WTCB-202503439"/>
    <n v="1005"/>
    <m/>
    <m/>
    <s v="Q2 2025"/>
    <x v="2"/>
    <x v="3"/>
  </r>
  <r>
    <x v="44"/>
    <x v="10"/>
    <x v="11"/>
    <x v="13"/>
    <n v="315"/>
    <d v="2025-10-13T00:00:00"/>
    <s v="WTCB-202503440"/>
    <n v="1504.65"/>
    <m/>
    <m/>
    <s v="Q2 2025"/>
    <x v="2"/>
    <x v="3"/>
  </r>
  <r>
    <x v="44"/>
    <x v="10"/>
    <x v="11"/>
    <x v="13"/>
    <n v="316"/>
    <d v="2025-10-13T00:00:00"/>
    <m/>
    <m/>
    <m/>
    <m/>
    <s v="Q2 2025"/>
    <x v="2"/>
    <x v="3"/>
  </r>
  <r>
    <x v="44"/>
    <x v="12"/>
    <x v="11"/>
    <x v="13"/>
    <n v="317"/>
    <d v="2025-10-13T00:00:00"/>
    <s v="WTCB-202503441"/>
    <n v="5600.17"/>
    <m/>
    <m/>
    <s v="Q2 2025"/>
    <x v="2"/>
    <x v="3"/>
  </r>
  <r>
    <x v="44"/>
    <x v="12"/>
    <x v="11"/>
    <x v="13"/>
    <n v="318"/>
    <d v="2025-10-13T00:00:00"/>
    <s v="WTCB-202503442"/>
    <n v="6788.5"/>
    <m/>
    <m/>
    <s v="Q2 2025"/>
    <x v="2"/>
    <x v="3"/>
  </r>
  <r>
    <x v="44"/>
    <x v="12"/>
    <x v="11"/>
    <x v="13"/>
    <n v="319"/>
    <d v="2025-10-13T00:00:00"/>
    <s v="WTCB-202503443"/>
    <n v="5878.45"/>
    <m/>
    <m/>
    <s v="Q2 2025"/>
    <x v="2"/>
    <x v="3"/>
  </r>
  <r>
    <x v="44"/>
    <x v="9"/>
    <x v="11"/>
    <x v="13"/>
    <n v="613"/>
    <d v="2025-10-13T00:00:00"/>
    <s v="WTCB-202503487"/>
    <n v="2252.25"/>
    <m/>
    <m/>
    <s v="Q2 2025"/>
    <x v="2"/>
    <x v="3"/>
  </r>
  <r>
    <x v="44"/>
    <x v="9"/>
    <x v="11"/>
    <x v="13"/>
    <n v="614"/>
    <d v="2025-10-13T00:00:00"/>
    <s v="WTCB-202503488"/>
    <n v="3046.47"/>
    <m/>
    <m/>
    <s v="Q2 2025"/>
    <x v="2"/>
    <x v="3"/>
  </r>
  <r>
    <x v="44"/>
    <x v="11"/>
    <x v="11"/>
    <x v="13"/>
    <n v="719"/>
    <d v="2025-10-13T00:00:00"/>
    <s v="WTCB-202503507"/>
    <n v="2772.2"/>
    <m/>
    <m/>
    <s v="Q2 2025"/>
    <x v="2"/>
    <x v="3"/>
  </r>
  <r>
    <x v="44"/>
    <x v="6"/>
    <x v="29"/>
    <x v="12"/>
    <s v="A02"/>
    <d v="2025-10-11T00:00:00"/>
    <s v="202509851954045'"/>
    <n v="451810"/>
    <m/>
    <m/>
    <s v="Q2 2025"/>
    <x v="2"/>
    <x v="3"/>
  </r>
  <r>
    <x v="44"/>
    <x v="10"/>
    <x v="2"/>
    <x v="3"/>
    <n v="312"/>
    <d v="2025-09-30T00:00:00"/>
    <s v="ODMSLLP-25-26-06"/>
    <n v="119402"/>
    <m/>
    <m/>
    <s v="Q2 2025"/>
    <x v="2"/>
    <x v="3"/>
  </r>
  <r>
    <x v="44"/>
    <x v="6"/>
    <x v="23"/>
    <x v="12"/>
    <s v="A02"/>
    <d v="2025-10-18T00:00:00"/>
    <s v="EC-25-26-166"/>
    <n v="831622.82"/>
    <m/>
    <m/>
    <s v="Q2 2025"/>
    <x v="2"/>
    <x v="3"/>
  </r>
  <r>
    <x v="44"/>
    <x v="6"/>
    <x v="23"/>
    <x v="7"/>
    <s v="A02"/>
    <d v="2025-10-17T00:00:00"/>
    <s v="WR-25-26-144"/>
    <n v="6084"/>
    <m/>
    <m/>
    <s v="Q2 2025"/>
    <x v="2"/>
    <x v="3"/>
  </r>
  <r>
    <x v="44"/>
    <x v="12"/>
    <x v="7"/>
    <x v="9"/>
    <n v="319"/>
    <d v="2025-10-09T00:00:00"/>
    <s v="MF2627I011243493"/>
    <n v="4285"/>
    <m/>
    <m/>
    <s v="Q2 2025"/>
    <x v="2"/>
    <x v="3"/>
  </r>
  <r>
    <x v="44"/>
    <x v="19"/>
    <x v="29"/>
    <x v="12"/>
    <n v="401"/>
    <d v="2025-10-29T00:00:00"/>
    <s v="000003095395537'"/>
    <n v="78860"/>
    <m/>
    <m/>
    <s v="Q2 2025"/>
    <x v="2"/>
    <x v="3"/>
  </r>
  <r>
    <x v="44"/>
    <x v="19"/>
    <x v="29"/>
    <x v="12"/>
    <n v="402"/>
    <d v="2025-10-29T00:00:00"/>
    <s v="000003095395538'"/>
    <n v="38810"/>
    <m/>
    <m/>
    <s v="Q2 2025"/>
    <x v="2"/>
    <x v="3"/>
  </r>
  <r>
    <x v="44"/>
    <x v="19"/>
    <x v="29"/>
    <x v="12"/>
    <n v="501"/>
    <d v="2025-10-29T00:00:00"/>
    <s v="000003095395536'"/>
    <n v="78580"/>
    <m/>
    <m/>
    <s v="Q2 2025"/>
    <x v="2"/>
    <x v="3"/>
  </r>
  <r>
    <x v="44"/>
    <x v="19"/>
    <x v="29"/>
    <x v="12"/>
    <n v="502"/>
    <d v="2025-10-29T00:00:00"/>
    <s v="000003095395541'"/>
    <n v="730"/>
    <m/>
    <m/>
    <s v="Q2 2025"/>
    <x v="2"/>
    <x v="3"/>
  </r>
  <r>
    <x v="44"/>
    <x v="19"/>
    <x v="29"/>
    <x v="12"/>
    <n v="1201"/>
    <d v="2025-10-29T00:00:00"/>
    <s v="000003095395542'"/>
    <n v="49110"/>
    <m/>
    <m/>
    <s v="Q2 2025"/>
    <x v="2"/>
    <x v="3"/>
  </r>
  <r>
    <x v="44"/>
    <x v="19"/>
    <x v="29"/>
    <x v="12"/>
    <n v="1202"/>
    <d v="2025-10-29T00:00:00"/>
    <s v="000003095395535'"/>
    <n v="600"/>
    <m/>
    <m/>
    <s v="Q2 2025"/>
    <x v="2"/>
    <x v="3"/>
  </r>
  <r>
    <x v="44"/>
    <x v="19"/>
    <x v="29"/>
    <x v="12"/>
    <n v="1301"/>
    <d v="2025-10-29T00:00:00"/>
    <s v="000003095395540'"/>
    <n v="106140"/>
    <m/>
    <m/>
    <s v="Q2 2025"/>
    <x v="2"/>
    <x v="3"/>
  </r>
  <r>
    <x v="44"/>
    <x v="0"/>
    <x v="4"/>
    <x v="20"/>
    <n v="0"/>
    <d v="2025-10-28T00:00:00"/>
    <s v="STT-25-26-1485"/>
    <n v="2700"/>
    <m/>
    <m/>
    <s v="Q2 2025"/>
    <x v="2"/>
    <x v="3"/>
  </r>
  <r>
    <x v="45"/>
    <x v="10"/>
    <x v="29"/>
    <x v="16"/>
    <n v="313"/>
    <d v="2025-10-01T00:00:00"/>
    <s v="007 CAM-2025-26"/>
    <n v="65546"/>
    <m/>
    <m/>
    <s v="Q3 2025"/>
    <x v="3"/>
    <x v="3"/>
  </r>
  <r>
    <x v="45"/>
    <x v="10"/>
    <x v="29"/>
    <x v="19"/>
    <n v="313"/>
    <d v="2025-10-01T00:00:00"/>
    <s v="007-2025-2026"/>
    <n v="574536"/>
    <m/>
    <m/>
    <s v="Q3 2025"/>
    <x v="3"/>
    <x v="3"/>
  </r>
  <r>
    <x v="45"/>
    <x v="9"/>
    <x v="29"/>
    <x v="19"/>
    <n v="613"/>
    <d v="2025-10-01T00:00:00"/>
    <s v="P2526-148041"/>
    <n v="72274"/>
    <m/>
    <m/>
    <s v="Q3 2025"/>
    <x v="3"/>
    <x v="3"/>
  </r>
  <r>
    <x v="45"/>
    <x v="6"/>
    <x v="27"/>
    <x v="29"/>
    <s v="A02"/>
    <d v="2025-10-01T00:00:00"/>
    <s v="25-26-014"/>
    <n v="15000"/>
    <m/>
    <m/>
    <s v="Q3 2025"/>
    <x v="3"/>
    <x v="3"/>
  </r>
  <r>
    <x v="45"/>
    <x v="10"/>
    <x v="29"/>
    <x v="19"/>
    <n v="310"/>
    <d v="2025-10-01T00:00:00"/>
    <s v="HK-Rental-08"/>
    <n v="78768"/>
    <m/>
    <m/>
    <s v="Q3 2025"/>
    <x v="3"/>
    <x v="3"/>
  </r>
  <r>
    <x v="45"/>
    <x v="10"/>
    <x v="29"/>
    <x v="19"/>
    <n v="310"/>
    <d v="2025-10-01T00:00:00"/>
    <s v="GK-Rental-08"/>
    <n v="78768"/>
    <m/>
    <m/>
    <s v="Q3 2025"/>
    <x v="3"/>
    <x v="3"/>
  </r>
  <r>
    <x v="45"/>
    <x v="10"/>
    <x v="29"/>
    <x v="16"/>
    <n v="310"/>
    <d v="2025-10-01T00:00:00"/>
    <s v="GK-CAM-08"/>
    <n v="30343"/>
    <m/>
    <m/>
    <s v="Q3 2025"/>
    <x v="3"/>
    <x v="3"/>
  </r>
  <r>
    <x v="45"/>
    <x v="10"/>
    <x v="29"/>
    <x v="19"/>
    <n v="314"/>
    <d v="2025-10-01T00:00:00"/>
    <s v="RENT-25-26-07"/>
    <n v="163787.4"/>
    <m/>
    <m/>
    <s v="Q3 2025"/>
    <x v="3"/>
    <x v="3"/>
  </r>
  <r>
    <x v="45"/>
    <x v="9"/>
    <x v="29"/>
    <x v="19"/>
    <n v="614"/>
    <d v="2025-10-01T00:00:00"/>
    <s v="D-2025-26-07"/>
    <n v="144455"/>
    <m/>
    <m/>
    <s v="Q3 2025"/>
    <x v="3"/>
    <x v="3"/>
  </r>
  <r>
    <x v="45"/>
    <x v="0"/>
    <x v="29"/>
    <x v="14"/>
    <n v="702"/>
    <d v="2025-10-01T00:00:00"/>
    <s v="2025-26-0395"/>
    <n v="15127"/>
    <m/>
    <m/>
    <s v="Q3 2025"/>
    <x v="3"/>
    <x v="3"/>
  </r>
  <r>
    <x v="45"/>
    <x v="0"/>
    <x v="29"/>
    <x v="14"/>
    <n v="703"/>
    <d v="2025-10-01T00:00:00"/>
    <s v="2025-26-0396"/>
    <n v="15127"/>
    <m/>
    <m/>
    <s v="Q3 2025"/>
    <x v="3"/>
    <x v="3"/>
  </r>
  <r>
    <x v="45"/>
    <x v="11"/>
    <x v="11"/>
    <x v="16"/>
    <n v="719"/>
    <d v="2025-10-01T00:00:00"/>
    <s v="WTCB-202503198"/>
    <n v="24141"/>
    <m/>
    <m/>
    <s v="Q3 2025"/>
    <x v="3"/>
    <x v="3"/>
  </r>
  <r>
    <x v="45"/>
    <x v="9"/>
    <x v="11"/>
    <x v="16"/>
    <n v="613"/>
    <d v="2025-10-01T00:00:00"/>
    <s v="WTCB-202503173"/>
    <n v="25779"/>
    <m/>
    <m/>
    <s v="Q3 2025"/>
    <x v="3"/>
    <x v="3"/>
  </r>
  <r>
    <x v="45"/>
    <x v="9"/>
    <x v="11"/>
    <x v="16"/>
    <n v="614"/>
    <d v="2025-10-01T00:00:00"/>
    <s v="WTCB-202503174"/>
    <n v="25753"/>
    <m/>
    <m/>
    <s v="Q3 2025"/>
    <x v="3"/>
    <x v="3"/>
  </r>
  <r>
    <x v="45"/>
    <x v="10"/>
    <x v="11"/>
    <x v="16"/>
    <n v="316"/>
    <d v="2025-10-01T00:00:00"/>
    <s v="WTCB-202503116"/>
    <n v="25753"/>
    <m/>
    <m/>
    <s v="Q3 2025"/>
    <x v="3"/>
    <x v="3"/>
  </r>
  <r>
    <x v="45"/>
    <x v="10"/>
    <x v="11"/>
    <x v="16"/>
    <n v="315"/>
    <d v="2025-10-01T00:00:00"/>
    <s v="WTCB-202503115"/>
    <n v="25779"/>
    <m/>
    <m/>
    <s v="Q3 2025"/>
    <x v="3"/>
    <x v="3"/>
  </r>
  <r>
    <x v="45"/>
    <x v="10"/>
    <x v="11"/>
    <x v="16"/>
    <n v="311"/>
    <d v="2025-10-01T00:00:00"/>
    <s v="WTCB-202503111"/>
    <n v="72605"/>
    <m/>
    <m/>
    <s v="Q3 2025"/>
    <x v="3"/>
    <x v="3"/>
  </r>
  <r>
    <x v="45"/>
    <x v="10"/>
    <x v="11"/>
    <x v="16"/>
    <n v="312"/>
    <d v="2025-10-01T00:00:00"/>
    <s v="WTCB-202503112"/>
    <n v="46982"/>
    <m/>
    <m/>
    <s v="Q3 2025"/>
    <x v="3"/>
    <x v="3"/>
  </r>
  <r>
    <x v="45"/>
    <x v="10"/>
    <x v="11"/>
    <x v="16"/>
    <n v="314"/>
    <d v="2025-10-01T00:00:00"/>
    <s v="WTCB-202503114"/>
    <n v="24141"/>
    <m/>
    <m/>
    <s v="Q3 2025"/>
    <x v="3"/>
    <x v="3"/>
  </r>
  <r>
    <x v="45"/>
    <x v="12"/>
    <x v="11"/>
    <x v="16"/>
    <n v="319"/>
    <d v="2025-10-01T00:00:00"/>
    <s v="WTCB-202503119"/>
    <n v="24141"/>
    <m/>
    <m/>
    <s v="Q3 2025"/>
    <x v="3"/>
    <x v="3"/>
  </r>
  <r>
    <x v="45"/>
    <x v="12"/>
    <x v="11"/>
    <x v="16"/>
    <n v="318"/>
    <d v="2025-10-01T00:00:00"/>
    <s v="WTCB-202503118"/>
    <n v="25779"/>
    <m/>
    <m/>
    <s v="Q3 2025"/>
    <x v="3"/>
    <x v="3"/>
  </r>
  <r>
    <x v="45"/>
    <x v="12"/>
    <x v="11"/>
    <x v="16"/>
    <n v="317"/>
    <d v="2025-10-01T00:00:00"/>
    <s v="WTCB-202503117"/>
    <n v="25753"/>
    <m/>
    <m/>
    <s v="Q3 2025"/>
    <x v="3"/>
    <x v="3"/>
  </r>
  <r>
    <x v="45"/>
    <x v="1"/>
    <x v="11"/>
    <x v="16"/>
    <n v="102"/>
    <d v="2025-10-01T00:00:00"/>
    <s v="WTCB-202503063"/>
    <n v="28392"/>
    <m/>
    <m/>
    <s v="Q3 2025"/>
    <x v="3"/>
    <x v="3"/>
  </r>
  <r>
    <x v="45"/>
    <x v="9"/>
    <x v="29"/>
    <x v="19"/>
    <n v="613"/>
    <d v="2025-10-03T00:00:00"/>
    <s v="10-25-26-918"/>
    <n v="72264"/>
    <m/>
    <m/>
    <s v="Q3 2025"/>
    <x v="3"/>
    <x v="3"/>
  </r>
  <r>
    <x v="45"/>
    <x v="1"/>
    <x v="29"/>
    <x v="19"/>
    <n v="102"/>
    <d v="2025-10-01T00:00:00"/>
    <n v="202510001"/>
    <n v="227529.12"/>
    <m/>
    <m/>
    <s v="Q3 2025"/>
    <x v="3"/>
    <x v="3"/>
  </r>
  <r>
    <x v="45"/>
    <x v="10"/>
    <x v="29"/>
    <x v="22"/>
    <n v="309"/>
    <d v="2025-10-03T00:00:00"/>
    <s v="SBER-25-26-23"/>
    <n v="6805"/>
    <m/>
    <m/>
    <s v="Q3 2025"/>
    <x v="3"/>
    <x v="3"/>
  </r>
  <r>
    <x v="45"/>
    <x v="10"/>
    <x v="29"/>
    <x v="22"/>
    <n v="309"/>
    <d v="2025-10-03T00:00:00"/>
    <s v="SBER-25-26-21"/>
    <n v="228659.20000000001"/>
    <m/>
    <m/>
    <s v="Q3 2025"/>
    <x v="3"/>
    <x v="3"/>
  </r>
  <r>
    <x v="45"/>
    <x v="6"/>
    <x v="23"/>
    <x v="16"/>
    <s v="A02"/>
    <d v="2025-10-03T00:00:00"/>
    <s v="CAM-25-26-2071"/>
    <n v="214093.14"/>
    <m/>
    <m/>
    <s v="Q3 2025"/>
    <x v="3"/>
    <x v="3"/>
  </r>
  <r>
    <x v="45"/>
    <x v="10"/>
    <x v="29"/>
    <x v="19"/>
    <n v="311"/>
    <d v="2025-10-01T00:00:00"/>
    <s v="IN2501000068"/>
    <n v="652882"/>
    <m/>
    <m/>
    <s v="Q3 2025"/>
    <x v="3"/>
    <x v="3"/>
  </r>
  <r>
    <x v="45"/>
    <x v="10"/>
    <x v="29"/>
    <x v="19"/>
    <n v="312"/>
    <d v="2025-10-01T00:00:00"/>
    <s v="IN2501000069"/>
    <n v="422432"/>
    <m/>
    <m/>
    <s v="Q3 2025"/>
    <x v="3"/>
    <x v="3"/>
  </r>
  <r>
    <x v="45"/>
    <x v="12"/>
    <x v="29"/>
    <x v="19"/>
    <n v="318"/>
    <d v="2025-10-04T00:00:00"/>
    <s v="R-29-25-26"/>
    <n v="174900"/>
    <m/>
    <m/>
    <s v="Q3 2025"/>
    <x v="3"/>
    <x v="3"/>
  </r>
  <r>
    <x v="45"/>
    <x v="12"/>
    <x v="29"/>
    <x v="19"/>
    <n v="319"/>
    <d v="2025-10-04T00:00:00"/>
    <s v="O-14-25-26"/>
    <n v="163787"/>
    <m/>
    <m/>
    <s v="Q3 2025"/>
    <x v="3"/>
    <x v="3"/>
  </r>
  <r>
    <x v="45"/>
    <x v="10"/>
    <x v="29"/>
    <x v="19"/>
    <n v="315"/>
    <d v="2025-10-06T00:00:00"/>
    <s v="PVP-Rental-32"/>
    <n v="179064"/>
    <m/>
    <m/>
    <s v="Q3 2025"/>
    <x v="3"/>
    <x v="3"/>
  </r>
  <r>
    <x v="45"/>
    <x v="11"/>
    <x v="29"/>
    <x v="19"/>
    <n v="719"/>
    <d v="2025-10-03T00:00:00"/>
    <s v="TSG-Rental"/>
    <n v="143325"/>
    <m/>
    <m/>
    <s v="Q3 2025"/>
    <x v="3"/>
    <x v="3"/>
  </r>
  <r>
    <x v="45"/>
    <x v="12"/>
    <x v="29"/>
    <x v="19"/>
    <n v="317"/>
    <d v="2025-10-01T00:00:00"/>
    <s v="PS-Rental-7"/>
    <n v="104834"/>
    <m/>
    <m/>
    <s v="Q3 2025"/>
    <x v="3"/>
    <x v="3"/>
  </r>
  <r>
    <x v="45"/>
    <x v="12"/>
    <x v="29"/>
    <x v="19"/>
    <n v="317"/>
    <d v="2025-10-01T00:00:00"/>
    <s v="RS-Rental-7"/>
    <n v="69890"/>
    <m/>
    <m/>
    <s v="Q3 2025"/>
    <x v="3"/>
    <x v="3"/>
  </r>
  <r>
    <x v="45"/>
    <x v="10"/>
    <x v="29"/>
    <x v="29"/>
    <n v="312"/>
    <d v="2025-10-01T00:00:00"/>
    <s v="EWF-07-2025-26"/>
    <n v="95000"/>
    <m/>
    <m/>
    <s v="Q3 2025"/>
    <x v="3"/>
    <x v="3"/>
  </r>
  <r>
    <x v="45"/>
    <x v="14"/>
    <x v="29"/>
    <x v="12"/>
    <n v="0"/>
    <d v="2025-10-20T00:00:00"/>
    <s v="000003074288745'"/>
    <n v="520"/>
    <m/>
    <m/>
    <s v="Q3 2025"/>
    <x v="3"/>
    <x v="3"/>
  </r>
  <r>
    <x v="45"/>
    <x v="12"/>
    <x v="29"/>
    <x v="29"/>
    <n v="319"/>
    <d v="2025-10-23T00:00:00"/>
    <s v="000003076652611'"/>
    <n v="14760"/>
    <m/>
    <m/>
    <s v="Q3 2025"/>
    <x v="3"/>
    <x v="3"/>
  </r>
  <r>
    <x v="45"/>
    <x v="9"/>
    <x v="7"/>
    <x v="9"/>
    <n v="613"/>
    <d v="2025-10-27T00:00:00"/>
    <s v="MF2627I012394005"/>
    <n v="1024"/>
    <m/>
    <m/>
    <s v="Q3 2025"/>
    <x v="3"/>
    <x v="3"/>
  </r>
  <r>
    <x v="45"/>
    <x v="8"/>
    <x v="29"/>
    <x v="29"/>
    <s v="A02"/>
    <d v="2025-10-30T00:00:00"/>
    <s v="KFT-ICE-25-413"/>
    <n v="9483.93"/>
    <m/>
    <m/>
    <s v="Q3 2025"/>
    <x v="3"/>
    <x v="3"/>
  </r>
  <r>
    <x v="45"/>
    <x v="8"/>
    <x v="29"/>
    <x v="29"/>
    <s v="A02"/>
    <d v="2025-10-30T00:00:00"/>
    <s v="KFT-ICE-25-412"/>
    <n v="12309"/>
    <m/>
    <m/>
    <s v="Q3 2025"/>
    <x v="3"/>
    <x v="3"/>
  </r>
  <r>
    <x v="45"/>
    <x v="1"/>
    <x v="29"/>
    <x v="5"/>
    <n v="102"/>
    <d v="2025-10-29T00:00:00"/>
    <s v="VB-1369-25-26"/>
    <n v="8000"/>
    <m/>
    <m/>
    <s v="Q3 2025"/>
    <x v="3"/>
    <x v="3"/>
  </r>
  <r>
    <x v="45"/>
    <x v="6"/>
    <x v="29"/>
    <x v="5"/>
    <n v="312"/>
    <d v="2025-10-29T00:00:00"/>
    <s v="VB-0209-25-26"/>
    <n v="48000"/>
    <m/>
    <m/>
    <s v="Q3 2025"/>
    <x v="3"/>
    <x v="3"/>
  </r>
  <r>
    <x v="45"/>
    <x v="10"/>
    <x v="29"/>
    <x v="19"/>
    <n v="316"/>
    <d v="2025-10-01T00:00:00"/>
    <s v="026-2025-26"/>
    <n v="87362"/>
    <m/>
    <m/>
    <s v="Q3 2025"/>
    <x v="3"/>
    <x v="3"/>
  </r>
  <r>
    <x v="45"/>
    <x v="10"/>
    <x v="29"/>
    <x v="19"/>
    <n v="316"/>
    <d v="2025-10-01T00:00:00"/>
    <s v="342-2025-26"/>
    <n v="87362"/>
    <m/>
    <m/>
    <s v="Q3 2025"/>
    <x v="3"/>
    <x v="3"/>
  </r>
  <r>
    <x v="45"/>
    <x v="10"/>
    <x v="7"/>
    <x v="9"/>
    <n v="312"/>
    <d v="2025-11-03T00:00:00"/>
    <s v="MF2627I012679692"/>
    <n v="57832.3"/>
    <m/>
    <m/>
    <s v="Q3 2025"/>
    <x v="3"/>
    <x v="3"/>
  </r>
  <r>
    <x v="45"/>
    <x v="9"/>
    <x v="29"/>
    <x v="29"/>
    <n v="613"/>
    <d v="2025-11-03T00:00:00"/>
    <s v="VSE-2152"/>
    <n v="43260"/>
    <m/>
    <m/>
    <s v="Q3 2025"/>
    <x v="3"/>
    <x v="3"/>
  </r>
  <r>
    <x v="45"/>
    <x v="17"/>
    <x v="29"/>
    <x v="29"/>
    <n v="1101"/>
    <d v="2025-11-04T00:00:00"/>
    <n v="4250029828"/>
    <n v="22279"/>
    <m/>
    <m/>
    <s v="Q3 2025"/>
    <x v="3"/>
    <x v="3"/>
  </r>
  <r>
    <x v="45"/>
    <x v="17"/>
    <x v="29"/>
    <x v="29"/>
    <n v="1101"/>
    <d v="2025-11-01T00:00:00"/>
    <s v="2025-26-375"/>
    <n v="16740"/>
    <m/>
    <m/>
    <s v="Q3 2025"/>
    <x v="3"/>
    <x v="3"/>
  </r>
  <r>
    <x v="45"/>
    <x v="10"/>
    <x v="29"/>
    <x v="10"/>
    <n v="312"/>
    <d v="2025-11-01T00:00:00"/>
    <s v="OOPL-25-26-634"/>
    <n v="237123.41"/>
    <m/>
    <m/>
    <s v="Q3 2025"/>
    <x v="3"/>
    <x v="3"/>
  </r>
  <r>
    <x v="45"/>
    <x v="6"/>
    <x v="29"/>
    <x v="10"/>
    <s v="A02"/>
    <d v="2025-11-01T00:00:00"/>
    <s v="OOPL-25-26-635"/>
    <n v="174213.12"/>
    <m/>
    <m/>
    <s v="Q3 2025"/>
    <x v="3"/>
    <x v="3"/>
  </r>
  <r>
    <x v="45"/>
    <x v="0"/>
    <x v="1"/>
    <x v="2"/>
    <s v="Villa"/>
    <d v="2025-10-30T00:00:00"/>
    <s v="MS-0556-25-26"/>
    <n v="19506.5"/>
    <m/>
    <m/>
    <s v="Q3 2025"/>
    <x v="3"/>
    <x v="3"/>
  </r>
  <r>
    <x v="45"/>
    <x v="2"/>
    <x v="1"/>
    <x v="2"/>
    <n v="0"/>
    <d v="2025-10-30T00:00:00"/>
    <s v="MS-0551-25-26"/>
    <n v="8750"/>
    <m/>
    <m/>
    <s v="Q3 2025"/>
    <x v="3"/>
    <x v="3"/>
  </r>
  <r>
    <x v="45"/>
    <x v="2"/>
    <x v="1"/>
    <x v="1"/>
    <n v="0"/>
    <d v="2025-10-30T00:00:00"/>
    <s v="MS-0552-25-26"/>
    <n v="5924"/>
    <m/>
    <m/>
    <s v="Q3 2025"/>
    <x v="3"/>
    <x v="3"/>
  </r>
  <r>
    <x v="45"/>
    <x v="5"/>
    <x v="1"/>
    <x v="1"/>
    <n v="0"/>
    <d v="2025-10-30T00:00:00"/>
    <s v="MS-0561-25-26"/>
    <n v="450"/>
    <m/>
    <m/>
    <s v="Q3 2025"/>
    <x v="3"/>
    <x v="3"/>
  </r>
  <r>
    <x v="45"/>
    <x v="10"/>
    <x v="1"/>
    <x v="1"/>
    <n v="312"/>
    <d v="2025-10-30T00:00:00"/>
    <s v="MS-0550-25-26"/>
    <n v="4930"/>
    <m/>
    <m/>
    <s v="Q3 2025"/>
    <x v="3"/>
    <x v="3"/>
  </r>
  <r>
    <x v="45"/>
    <x v="9"/>
    <x v="1"/>
    <x v="2"/>
    <n v="613"/>
    <d v="2025-10-30T00:00:00"/>
    <s v="MS-0563-25-26"/>
    <n v="1280"/>
    <m/>
    <m/>
    <s v="Q3 2025"/>
    <x v="3"/>
    <x v="3"/>
  </r>
  <r>
    <x v="45"/>
    <x v="18"/>
    <x v="1"/>
    <x v="1"/>
    <n v="0"/>
    <d v="2025-10-30T00:00:00"/>
    <s v="MS-0562-25-26"/>
    <n v="2835"/>
    <m/>
    <m/>
    <s v="Q3 2025"/>
    <x v="3"/>
    <x v="3"/>
  </r>
  <r>
    <x v="45"/>
    <x v="10"/>
    <x v="1"/>
    <x v="2"/>
    <n v="312"/>
    <d v="2025-10-30T00:00:00"/>
    <s v="MS-0549-25-26"/>
    <n v="50867"/>
    <m/>
    <m/>
    <s v="Q3 2025"/>
    <x v="3"/>
    <x v="3"/>
  </r>
  <r>
    <x v="45"/>
    <x v="10"/>
    <x v="1"/>
    <x v="1"/>
    <n v="312"/>
    <d v="2025-10-30T00:00:00"/>
    <s v="MS-0548-25-26"/>
    <n v="25024"/>
    <m/>
    <m/>
    <s v="Q3 2025"/>
    <x v="3"/>
    <x v="3"/>
  </r>
  <r>
    <x v="45"/>
    <x v="6"/>
    <x v="1"/>
    <x v="2"/>
    <s v="A02"/>
    <d v="2025-10-30T00:00:00"/>
    <s v="MS-0553-25-26"/>
    <n v="46465"/>
    <m/>
    <m/>
    <s v="Q3 2025"/>
    <x v="3"/>
    <x v="3"/>
  </r>
  <r>
    <x v="45"/>
    <x v="6"/>
    <x v="1"/>
    <x v="1"/>
    <s v="A02"/>
    <d v="2025-10-30T00:00:00"/>
    <s v="MS-0554-25-26"/>
    <n v="4468.5"/>
    <m/>
    <m/>
    <s v="Q3 2025"/>
    <x v="3"/>
    <x v="3"/>
  </r>
  <r>
    <x v="45"/>
    <x v="0"/>
    <x v="1"/>
    <x v="1"/>
    <n v="0"/>
    <d v="2025-10-30T00:00:00"/>
    <s v="MS-0555-25-26"/>
    <n v="128"/>
    <m/>
    <m/>
    <s v="Q3 2025"/>
    <x v="3"/>
    <x v="3"/>
  </r>
  <r>
    <x v="45"/>
    <x v="14"/>
    <x v="1"/>
    <x v="1"/>
    <n v="0"/>
    <d v="2025-10-30T00:00:00"/>
    <s v="MS-0560-25-26"/>
    <n v="10105"/>
    <m/>
    <m/>
    <s v="Q3 2025"/>
    <x v="3"/>
    <x v="3"/>
  </r>
  <r>
    <x v="45"/>
    <x v="14"/>
    <x v="1"/>
    <x v="2"/>
    <n v="0"/>
    <d v="2025-10-30T00:00:00"/>
    <s v="MS-0559-25-26"/>
    <n v="2530"/>
    <m/>
    <m/>
    <s v="Q3 2025"/>
    <x v="3"/>
    <x v="3"/>
  </r>
  <r>
    <x v="45"/>
    <x v="17"/>
    <x v="1"/>
    <x v="2"/>
    <n v="1101"/>
    <d v="2025-10-30T00:00:00"/>
    <s v="MS-0557-25-26"/>
    <n v="4378"/>
    <m/>
    <m/>
    <s v="Q3 2025"/>
    <x v="3"/>
    <x v="3"/>
  </r>
  <r>
    <x v="45"/>
    <x v="17"/>
    <x v="1"/>
    <x v="1"/>
    <n v="1101"/>
    <d v="2025-10-30T00:00:00"/>
    <s v="MS-0558-25-26"/>
    <n v="500"/>
    <m/>
    <m/>
    <s v="Q3 2025"/>
    <x v="3"/>
    <x v="3"/>
  </r>
  <r>
    <x v="45"/>
    <x v="12"/>
    <x v="1"/>
    <x v="1"/>
    <n v="319"/>
    <d v="2025-10-30T00:00:00"/>
    <s v="MS-0546-25-26"/>
    <n v="5555"/>
    <m/>
    <m/>
    <s v="Q3 2025"/>
    <x v="3"/>
    <x v="3"/>
  </r>
  <r>
    <x v="45"/>
    <x v="10"/>
    <x v="9"/>
    <x v="11"/>
    <n v="319"/>
    <d v="2025-11-01T00:00:00"/>
    <s v="MFMS-0457-25-26"/>
    <n v="115253.4"/>
    <m/>
    <m/>
    <s v="Q3 2025"/>
    <x v="3"/>
    <x v="3"/>
  </r>
  <r>
    <x v="45"/>
    <x v="17"/>
    <x v="9"/>
    <x v="11"/>
    <n v="1101"/>
    <d v="2025-11-01T00:00:00"/>
    <s v="MFMS-0456-25-26"/>
    <n v="60461.45"/>
    <m/>
    <m/>
    <s v="Q3 2025"/>
    <x v="3"/>
    <x v="3"/>
  </r>
  <r>
    <x v="45"/>
    <x v="12"/>
    <x v="9"/>
    <x v="11"/>
    <n v="319"/>
    <d v="2025-11-01T00:00:00"/>
    <s v="MFMS-0455-25-26"/>
    <n v="57063.18"/>
    <m/>
    <m/>
    <s v="Q3 2025"/>
    <x v="3"/>
    <x v="3"/>
  </r>
  <r>
    <x v="45"/>
    <x v="1"/>
    <x v="9"/>
    <x v="11"/>
    <n v="102"/>
    <d v="2025-11-01T00:00:00"/>
    <s v="MFMS-0454-25-26"/>
    <n v="43178.2"/>
    <m/>
    <m/>
    <s v="Q3 2025"/>
    <x v="3"/>
    <x v="3"/>
  </r>
  <r>
    <x v="45"/>
    <x v="10"/>
    <x v="29"/>
    <x v="7"/>
    <n v="312"/>
    <d v="2025-10-31T00:00:00"/>
    <n v="2118"/>
    <n v="37625"/>
    <m/>
    <m/>
    <s v="Q3 2025"/>
    <x v="3"/>
    <x v="3"/>
  </r>
  <r>
    <x v="45"/>
    <x v="9"/>
    <x v="29"/>
    <x v="7"/>
    <n v="613"/>
    <d v="2025-10-31T00:00:00"/>
    <n v="2120"/>
    <n v="3290"/>
    <m/>
    <m/>
    <s v="Q3 2025"/>
    <x v="3"/>
    <x v="3"/>
  </r>
  <r>
    <x v="45"/>
    <x v="1"/>
    <x v="29"/>
    <x v="7"/>
    <n v="102"/>
    <d v="2025-10-31T00:00:00"/>
    <n v="2121"/>
    <n v="980"/>
    <m/>
    <m/>
    <s v="Q3 2025"/>
    <x v="3"/>
    <x v="3"/>
  </r>
  <r>
    <x v="45"/>
    <x v="0"/>
    <x v="29"/>
    <x v="7"/>
    <n v="0"/>
    <d v="2025-10-31T00:00:00"/>
    <n v="2125"/>
    <n v="2900"/>
    <m/>
    <m/>
    <s v="Q3 2025"/>
    <x v="3"/>
    <x v="3"/>
  </r>
  <r>
    <x v="45"/>
    <x v="2"/>
    <x v="29"/>
    <x v="7"/>
    <n v="0"/>
    <d v="2025-10-31T00:00:00"/>
    <n v="2124"/>
    <n v="5460"/>
    <m/>
    <m/>
    <s v="Q3 2025"/>
    <x v="3"/>
    <x v="3"/>
  </r>
  <r>
    <x v="45"/>
    <x v="14"/>
    <x v="29"/>
    <x v="7"/>
    <n v="0"/>
    <d v="2025-10-31T00:00:00"/>
    <n v="2123"/>
    <n v="420"/>
    <m/>
    <m/>
    <s v="Q3 2025"/>
    <x v="3"/>
    <x v="3"/>
  </r>
  <r>
    <x v="45"/>
    <x v="17"/>
    <x v="29"/>
    <x v="7"/>
    <n v="1101"/>
    <d v="2025-10-31T00:00:00"/>
    <n v="2126"/>
    <n v="3150"/>
    <m/>
    <m/>
    <s v="Q3 2025"/>
    <x v="3"/>
    <x v="3"/>
  </r>
  <r>
    <x v="45"/>
    <x v="6"/>
    <x v="29"/>
    <x v="7"/>
    <s v="A02"/>
    <d v="2025-10-31T00:00:00"/>
    <n v="2122"/>
    <n v="19390"/>
    <m/>
    <m/>
    <s v="Q3 2025"/>
    <x v="3"/>
    <x v="3"/>
  </r>
  <r>
    <x v="45"/>
    <x v="6"/>
    <x v="4"/>
    <x v="5"/>
    <s v="A02"/>
    <d v="2025-10-29T00:00:00"/>
    <s v="STT-25-26-1528"/>
    <n v="14775"/>
    <m/>
    <m/>
    <s v="Q3 2025"/>
    <x v="3"/>
    <x v="3"/>
  </r>
  <r>
    <x v="45"/>
    <x v="9"/>
    <x v="4"/>
    <x v="20"/>
    <n v="613"/>
    <d v="2025-10-29T00:00:00"/>
    <s v="STT-25-26-1529"/>
    <n v="15320"/>
    <m/>
    <m/>
    <s v="Q3 2025"/>
    <x v="3"/>
    <x v="3"/>
  </r>
  <r>
    <x v="45"/>
    <x v="9"/>
    <x v="4"/>
    <x v="5"/>
    <n v="613"/>
    <d v="2025-10-28T00:00:00"/>
    <s v="STT-25-26-1509"/>
    <n v="2700"/>
    <m/>
    <m/>
    <s v="Q3 2025"/>
    <x v="3"/>
    <x v="3"/>
  </r>
  <r>
    <x v="45"/>
    <x v="1"/>
    <x v="8"/>
    <x v="10"/>
    <n v="102"/>
    <d v="2025-11-01T00:00:00"/>
    <s v="GSF-25-26-177"/>
    <n v="41666"/>
    <m/>
    <m/>
    <s v="Q3 2025"/>
    <x v="3"/>
    <x v="3"/>
  </r>
  <r>
    <x v="45"/>
    <x v="2"/>
    <x v="8"/>
    <x v="10"/>
    <n v="0"/>
    <d v="2025-11-01T00:00:00"/>
    <s v="GSF-25-26-180"/>
    <n v="40809"/>
    <m/>
    <m/>
    <s v="Q3 2025"/>
    <x v="3"/>
    <x v="3"/>
  </r>
  <r>
    <x v="45"/>
    <x v="8"/>
    <x v="8"/>
    <x v="10"/>
    <n v="0"/>
    <d v="2025-11-01T00:00:00"/>
    <s v="GSF-25-26-179"/>
    <n v="49382"/>
    <m/>
    <m/>
    <s v="Q3 2025"/>
    <x v="3"/>
    <x v="3"/>
  </r>
  <r>
    <x v="45"/>
    <x v="14"/>
    <x v="8"/>
    <x v="10"/>
    <n v="0"/>
    <d v="2025-11-01T00:00:00"/>
    <s v="GSF-25-26-182"/>
    <n v="24691"/>
    <m/>
    <m/>
    <s v="Q3 2025"/>
    <x v="3"/>
    <x v="3"/>
  </r>
  <r>
    <x v="45"/>
    <x v="9"/>
    <x v="8"/>
    <x v="10"/>
    <n v="613"/>
    <d v="2025-11-01T00:00:00"/>
    <s v="GSF-25-26-185"/>
    <n v="86419"/>
    <m/>
    <m/>
    <s v="Q3 2025"/>
    <x v="3"/>
    <x v="3"/>
  </r>
  <r>
    <x v="45"/>
    <x v="10"/>
    <x v="8"/>
    <x v="10"/>
    <n v="312"/>
    <d v="2025-11-01T00:00:00"/>
    <s v="GSF-25-26-178"/>
    <n v="178239"/>
    <m/>
    <m/>
    <s v="Q3 2025"/>
    <x v="3"/>
    <x v="3"/>
  </r>
  <r>
    <x v="45"/>
    <x v="12"/>
    <x v="8"/>
    <x v="10"/>
    <s v="Villa"/>
    <d v="2025-11-01T00:00:00"/>
    <s v="GSF-25-26-181"/>
    <n v="116635"/>
    <m/>
    <m/>
    <s v="Q3 2025"/>
    <x v="3"/>
    <x v="3"/>
  </r>
  <r>
    <x v="45"/>
    <x v="6"/>
    <x v="8"/>
    <x v="10"/>
    <s v="A02"/>
    <d v="2025-11-01T00:00:00"/>
    <s v="GSF-25-26-176"/>
    <n v="60184"/>
    <m/>
    <m/>
    <s v="Q3 2025"/>
    <x v="3"/>
    <x v="3"/>
  </r>
  <r>
    <x v="45"/>
    <x v="17"/>
    <x v="8"/>
    <x v="10"/>
    <n v="1101"/>
    <d v="2025-11-01T00:00:00"/>
    <s v="GSF-25-26-183"/>
    <n v="64814"/>
    <m/>
    <m/>
    <s v="Q3 2025"/>
    <x v="3"/>
    <x v="3"/>
  </r>
  <r>
    <x v="45"/>
    <x v="9"/>
    <x v="29"/>
    <x v="11"/>
    <n v="613"/>
    <d v="2025-11-01T00:00:00"/>
    <s v="IS-25-26-163"/>
    <n v="58720.09"/>
    <m/>
    <m/>
    <s v="Q3 2025"/>
    <x v="3"/>
    <x v="3"/>
  </r>
  <r>
    <x v="45"/>
    <x v="14"/>
    <x v="29"/>
    <x v="11"/>
    <n v="0"/>
    <d v="2025-11-01T00:00:00"/>
    <s v="IS-25-26-165"/>
    <n v="14028.7"/>
    <m/>
    <m/>
    <s v="Q3 2025"/>
    <x v="3"/>
    <x v="3"/>
  </r>
  <r>
    <x v="45"/>
    <x v="6"/>
    <x v="29"/>
    <x v="11"/>
    <s v="A02"/>
    <d v="2025-11-01T00:00:00"/>
    <s v="IS-25-26-162"/>
    <n v="220273.74"/>
    <m/>
    <m/>
    <s v="Q3 2025"/>
    <x v="3"/>
    <x v="3"/>
  </r>
  <r>
    <x v="45"/>
    <x v="12"/>
    <x v="29"/>
    <x v="11"/>
    <n v="319"/>
    <d v="2025-11-01T00:00:00"/>
    <s v="IS-25-26-164"/>
    <n v="22150.58"/>
    <m/>
    <m/>
    <s v="Q3 2025"/>
    <x v="3"/>
    <x v="3"/>
  </r>
  <r>
    <x v="45"/>
    <x v="0"/>
    <x v="29"/>
    <x v="4"/>
    <n v="0"/>
    <d v="2025-11-01T00:00:00"/>
    <s v="AFC-19"/>
    <n v="2170"/>
    <m/>
    <m/>
    <s v="Q3 2025"/>
    <x v="3"/>
    <x v="3"/>
  </r>
  <r>
    <x v="45"/>
    <x v="1"/>
    <x v="29"/>
    <x v="4"/>
    <n v="102"/>
    <d v="2025-11-01T00:00:00"/>
    <s v="IS-19"/>
    <n v="1245"/>
    <m/>
    <m/>
    <s v="Q3 2025"/>
    <x v="3"/>
    <x v="3"/>
  </r>
  <r>
    <x v="45"/>
    <x v="3"/>
    <x v="29"/>
    <x v="4"/>
    <n v="0"/>
    <d v="2025-11-01T00:00:00"/>
    <s v="KCC-08"/>
    <n v="225"/>
    <m/>
    <m/>
    <s v="Q3 2025"/>
    <x v="3"/>
    <x v="3"/>
  </r>
  <r>
    <x v="45"/>
    <x v="4"/>
    <x v="29"/>
    <x v="4"/>
    <n v="0"/>
    <d v="2025-11-01T00:00:00"/>
    <s v="KDM-15"/>
    <n v="1725"/>
    <m/>
    <m/>
    <s v="Q3 2025"/>
    <x v="3"/>
    <x v="3"/>
  </r>
  <r>
    <x v="45"/>
    <x v="5"/>
    <x v="29"/>
    <x v="4"/>
    <n v="0"/>
    <d v="2025-11-01T00:00:00"/>
    <s v="KF-17"/>
    <n v="1690"/>
    <m/>
    <m/>
    <s v="Q3 2025"/>
    <x v="3"/>
    <x v="3"/>
  </r>
  <r>
    <x v="45"/>
    <x v="14"/>
    <x v="29"/>
    <x v="4"/>
    <n v="0"/>
    <d v="2025-11-01T00:00:00"/>
    <s v="KOB-15"/>
    <n v="1765"/>
    <m/>
    <m/>
    <s v="Q3 2025"/>
    <x v="3"/>
    <x v="3"/>
  </r>
  <r>
    <x v="45"/>
    <x v="7"/>
    <x v="29"/>
    <x v="4"/>
    <n v="0"/>
    <d v="2025-11-01T00:00:00"/>
    <s v="KR-19"/>
    <n v="8370"/>
    <m/>
    <m/>
    <s v="Q3 2025"/>
    <x v="3"/>
    <x v="3"/>
  </r>
  <r>
    <x v="45"/>
    <x v="8"/>
    <x v="29"/>
    <x v="4"/>
    <n v="0"/>
    <d v="2025-11-01T00:00:00"/>
    <s v="KRLLP-20"/>
    <n v="5095"/>
    <m/>
    <m/>
    <s v="Q3 2025"/>
    <x v="3"/>
    <x v="3"/>
  </r>
  <r>
    <x v="45"/>
    <x v="9"/>
    <x v="29"/>
    <x v="4"/>
    <n v="613"/>
    <d v="2025-11-01T00:00:00"/>
    <s v="OD-19"/>
    <n v="10815"/>
    <m/>
    <m/>
    <s v="Q3 2025"/>
    <x v="3"/>
    <x v="3"/>
  </r>
  <r>
    <x v="45"/>
    <x v="10"/>
    <x v="29"/>
    <x v="4"/>
    <n v="312"/>
    <d v="2025-11-01T00:00:00"/>
    <s v="ODMS-19"/>
    <n v="327225"/>
    <m/>
    <m/>
    <s v="Q3 2025"/>
    <x v="3"/>
    <x v="3"/>
  </r>
  <r>
    <x v="45"/>
    <x v="16"/>
    <x v="29"/>
    <x v="4"/>
    <n v="0"/>
    <d v="2025-11-01T00:00:00"/>
    <s v="QTS-19"/>
    <n v="2935"/>
    <m/>
    <m/>
    <s v="Q3 2025"/>
    <x v="3"/>
    <x v="3"/>
  </r>
  <r>
    <x v="45"/>
    <x v="12"/>
    <x v="29"/>
    <x v="4"/>
    <n v="319"/>
    <d v="2025-11-01T00:00:00"/>
    <s v="XDBS-19"/>
    <n v="170190"/>
    <m/>
    <m/>
    <s v="Q3 2025"/>
    <x v="3"/>
    <x v="3"/>
  </r>
  <r>
    <x v="45"/>
    <x v="17"/>
    <x v="29"/>
    <x v="4"/>
    <n v="1101"/>
    <d v="2025-11-01T00:00:00"/>
    <s v="XKT-20"/>
    <n v="3055"/>
    <m/>
    <m/>
    <s v="Q3 2025"/>
    <x v="3"/>
    <x v="3"/>
  </r>
  <r>
    <x v="45"/>
    <x v="18"/>
    <x v="29"/>
    <x v="4"/>
    <n v="0"/>
    <d v="2025-11-01T00:00:00"/>
    <s v="KCA-11"/>
    <n v="450"/>
    <m/>
    <m/>
    <s v="Q3 2025"/>
    <x v="3"/>
    <x v="3"/>
  </r>
  <r>
    <x v="45"/>
    <x v="6"/>
    <x v="29"/>
    <x v="4"/>
    <s v="A02"/>
    <d v="2025-11-01T00:00:00"/>
    <s v="KOS-19"/>
    <n v="8180"/>
    <m/>
    <m/>
    <s v="Q3 2025"/>
    <x v="3"/>
    <x v="3"/>
  </r>
  <r>
    <x v="45"/>
    <x v="18"/>
    <x v="7"/>
    <x v="9"/>
    <n v="0"/>
    <d v="2025-11-06T00:00:00"/>
    <s v="MF2627I012960296"/>
    <n v="2894"/>
    <m/>
    <m/>
    <s v="Q3 2025"/>
    <x v="3"/>
    <x v="3"/>
  </r>
  <r>
    <x v="45"/>
    <x v="10"/>
    <x v="29"/>
    <x v="4"/>
    <n v="312"/>
    <d v="2025-11-06T00:00:00"/>
    <s v="D-25-26GST-253"/>
    <n v="263410"/>
    <m/>
    <m/>
    <s v="Q3 2025"/>
    <x v="3"/>
    <x v="3"/>
  </r>
  <r>
    <x v="45"/>
    <x v="12"/>
    <x v="29"/>
    <x v="4"/>
    <n v="319"/>
    <d v="2025-11-06T00:00:00"/>
    <s v="D-25-26GST-257"/>
    <n v="139265"/>
    <m/>
    <m/>
    <s v="Q3 2025"/>
    <x v="3"/>
    <x v="3"/>
  </r>
  <r>
    <x v="45"/>
    <x v="1"/>
    <x v="29"/>
    <x v="4"/>
    <n v="102"/>
    <d v="2025-11-06T00:00:00"/>
    <s v="D-25-26GST-244"/>
    <n v="5135"/>
    <m/>
    <m/>
    <s v="Q3 2025"/>
    <x v="3"/>
    <x v="3"/>
  </r>
  <r>
    <x v="45"/>
    <x v="14"/>
    <x v="29"/>
    <x v="4"/>
    <n v="0"/>
    <d v="2025-11-06T00:00:00"/>
    <s v="D-25-26GST-250"/>
    <n v="8230"/>
    <m/>
    <m/>
    <s v="Q3 2025"/>
    <x v="3"/>
    <x v="3"/>
  </r>
  <r>
    <x v="45"/>
    <x v="0"/>
    <x v="29"/>
    <x v="4"/>
    <n v="0"/>
    <d v="2025-11-06T00:00:00"/>
    <s v="D-25-26GST-242"/>
    <n v="3620"/>
    <m/>
    <m/>
    <s v="Q3 2025"/>
    <x v="3"/>
    <x v="3"/>
  </r>
  <r>
    <x v="45"/>
    <x v="5"/>
    <x v="29"/>
    <x v="4"/>
    <n v="0"/>
    <d v="2025-11-06T00:00:00"/>
    <s v="D-25-26GST-251"/>
    <n v="4685"/>
    <m/>
    <m/>
    <s v="Q3 2025"/>
    <x v="3"/>
    <x v="3"/>
  </r>
  <r>
    <x v="45"/>
    <x v="7"/>
    <x v="29"/>
    <x v="4"/>
    <n v="0"/>
    <d v="2025-11-06T00:00:00"/>
    <s v="D-25-26GST-247"/>
    <n v="35055"/>
    <m/>
    <m/>
    <s v="Q3 2025"/>
    <x v="3"/>
    <x v="3"/>
  </r>
  <r>
    <x v="45"/>
    <x v="17"/>
    <x v="29"/>
    <x v="4"/>
    <n v="1101"/>
    <d v="2025-11-06T00:00:00"/>
    <s v="D-25-26GST-256"/>
    <n v="16245"/>
    <m/>
    <m/>
    <s v="Q3 2025"/>
    <x v="3"/>
    <x v="3"/>
  </r>
  <r>
    <x v="45"/>
    <x v="8"/>
    <x v="29"/>
    <x v="4"/>
    <n v="0"/>
    <d v="2025-11-06T00:00:00"/>
    <s v="D-25-26GST-248"/>
    <n v="6250"/>
    <m/>
    <m/>
    <s v="Q3 2025"/>
    <x v="3"/>
    <x v="3"/>
  </r>
  <r>
    <x v="45"/>
    <x v="9"/>
    <x v="29"/>
    <x v="4"/>
    <n v="613"/>
    <d v="2025-11-06T00:00:00"/>
    <s v="D-25-26GST-252"/>
    <n v="18980"/>
    <m/>
    <m/>
    <s v="Q3 2025"/>
    <x v="3"/>
    <x v="3"/>
  </r>
  <r>
    <x v="45"/>
    <x v="16"/>
    <x v="29"/>
    <x v="4"/>
    <n v="0"/>
    <d v="2025-11-06T00:00:00"/>
    <s v="D-25-26GST-255"/>
    <n v="7090"/>
    <m/>
    <m/>
    <s v="Q3 2025"/>
    <x v="3"/>
    <x v="3"/>
  </r>
  <r>
    <x v="45"/>
    <x v="6"/>
    <x v="29"/>
    <x v="4"/>
    <s v="A02"/>
    <d v="2025-11-06T00:00:00"/>
    <s v="D-25-26GST-246"/>
    <n v="11880"/>
    <m/>
    <m/>
    <s v="Q3 2025"/>
    <x v="3"/>
    <x v="3"/>
  </r>
  <r>
    <x v="45"/>
    <x v="3"/>
    <x v="29"/>
    <x v="4"/>
    <n v="0"/>
    <d v="2025-11-06T00:00:00"/>
    <s v="D-25-26GST-243"/>
    <n v="1225"/>
    <m/>
    <m/>
    <s v="Q3 2025"/>
    <x v="3"/>
    <x v="3"/>
  </r>
  <r>
    <x v="45"/>
    <x v="18"/>
    <x v="29"/>
    <x v="4"/>
    <n v="0"/>
    <d v="2025-11-06T00:00:00"/>
    <s v="D-25-26GST-249"/>
    <n v="4150"/>
    <m/>
    <m/>
    <s v="Q3 2025"/>
    <x v="3"/>
    <x v="3"/>
  </r>
  <r>
    <x v="45"/>
    <x v="2"/>
    <x v="29"/>
    <x v="4"/>
    <n v="0"/>
    <d v="2025-11-06T00:00:00"/>
    <s v="D-25-26GST-254"/>
    <n v="290"/>
    <m/>
    <m/>
    <s v="Q3 2025"/>
    <x v="3"/>
    <x v="3"/>
  </r>
  <r>
    <x v="45"/>
    <x v="13"/>
    <x v="29"/>
    <x v="4"/>
    <n v="0"/>
    <d v="2025-11-06T00:00:00"/>
    <s v="D-25-26GST-256"/>
    <n v="1220"/>
    <m/>
    <m/>
    <s v="Q3 2025"/>
    <x v="3"/>
    <x v="3"/>
  </r>
  <r>
    <x v="45"/>
    <x v="0"/>
    <x v="29"/>
    <x v="8"/>
    <n v="0"/>
    <d v="2025-11-05T00:00:00"/>
    <s v="000003095656990'"/>
    <n v="88970"/>
    <m/>
    <m/>
    <s v="Q3 2025"/>
    <x v="3"/>
    <x v="3"/>
  </r>
  <r>
    <x v="45"/>
    <x v="17"/>
    <x v="29"/>
    <x v="12"/>
    <n v="1101"/>
    <d v="2025-11-05T00:00:00"/>
    <s v="000003095709826'"/>
    <n v="189410"/>
    <m/>
    <m/>
    <s v="Q3 2025"/>
    <x v="3"/>
    <x v="3"/>
  </r>
  <r>
    <x v="45"/>
    <x v="17"/>
    <x v="29"/>
    <x v="12"/>
    <n v="1102"/>
    <d v="2025-11-05T00:00:00"/>
    <s v="000003095709825'"/>
    <n v="16270"/>
    <m/>
    <m/>
    <s v="Q3 2025"/>
    <x v="3"/>
    <x v="3"/>
  </r>
  <r>
    <x v="45"/>
    <x v="12"/>
    <x v="29"/>
    <x v="9"/>
    <n v="319"/>
    <d v="2025-11-01T00:00:00"/>
    <s v="Vodafone - 07"/>
    <n v="5489"/>
    <m/>
    <m/>
    <s v="Q3 2025"/>
    <x v="3"/>
    <x v="3"/>
  </r>
  <r>
    <x v="45"/>
    <x v="12"/>
    <x v="29"/>
    <x v="9"/>
    <n v="319"/>
    <d v="2025-11-01T00:00:00"/>
    <s v="MHI1410527867086"/>
    <n v="441.32"/>
    <m/>
    <m/>
    <s v="Q3 2025"/>
    <x v="3"/>
    <x v="3"/>
  </r>
  <r>
    <x v="45"/>
    <x v="12"/>
    <x v="29"/>
    <x v="9"/>
    <n v="319"/>
    <d v="2025-11-01T00:00:00"/>
    <s v="MHI1410527867091"/>
    <n v="441.32"/>
    <m/>
    <m/>
    <s v="Q3 2025"/>
    <x v="3"/>
    <x v="3"/>
  </r>
  <r>
    <x v="45"/>
    <x v="12"/>
    <x v="29"/>
    <x v="9"/>
    <n v="319"/>
    <d v="2025-11-01T00:00:00"/>
    <s v="MHI1410527867096"/>
    <n v="411.82"/>
    <m/>
    <m/>
    <s v="Q3 2025"/>
    <x v="3"/>
    <x v="3"/>
  </r>
  <r>
    <x v="45"/>
    <x v="12"/>
    <x v="29"/>
    <x v="9"/>
    <n v="319"/>
    <d v="2025-11-01T00:00:00"/>
    <s v="MHI1410527867106"/>
    <n v="411.82"/>
    <m/>
    <m/>
    <s v="Q3 2025"/>
    <x v="3"/>
    <x v="3"/>
  </r>
  <r>
    <x v="45"/>
    <x v="12"/>
    <x v="29"/>
    <x v="9"/>
    <n v="319"/>
    <d v="2025-11-01T00:00:00"/>
    <s v="MHI1410527867110"/>
    <n v="411.82"/>
    <m/>
    <m/>
    <s v="Q3 2025"/>
    <x v="3"/>
    <x v="3"/>
  </r>
  <r>
    <x v="45"/>
    <x v="12"/>
    <x v="29"/>
    <x v="9"/>
    <n v="319"/>
    <d v="2025-11-01T00:00:00"/>
    <s v="MHI1410527867118"/>
    <n v="411.82"/>
    <m/>
    <m/>
    <s v="Q3 2025"/>
    <x v="3"/>
    <x v="3"/>
  </r>
  <r>
    <x v="45"/>
    <x v="12"/>
    <x v="29"/>
    <x v="9"/>
    <n v="319"/>
    <d v="2025-11-01T00:00:00"/>
    <s v="MHI1410527867123"/>
    <n v="411.82"/>
    <m/>
    <m/>
    <s v="Q3 2025"/>
    <x v="3"/>
    <x v="3"/>
  </r>
  <r>
    <x v="45"/>
    <x v="12"/>
    <x v="29"/>
    <x v="9"/>
    <n v="319"/>
    <d v="2025-11-01T00:00:00"/>
    <s v="MHI1410527867129"/>
    <n v="411.82"/>
    <m/>
    <m/>
    <s v="Q3 2025"/>
    <x v="3"/>
    <x v="3"/>
  </r>
  <r>
    <x v="45"/>
    <x v="12"/>
    <x v="29"/>
    <x v="9"/>
    <n v="319"/>
    <d v="2025-11-01T00:00:00"/>
    <s v="MHI1410527867132"/>
    <n v="646.64"/>
    <m/>
    <m/>
    <s v="Q3 2025"/>
    <x v="3"/>
    <x v="3"/>
  </r>
  <r>
    <x v="45"/>
    <x v="12"/>
    <x v="29"/>
    <x v="9"/>
    <n v="319"/>
    <d v="2025-11-01T00:00:00"/>
    <s v="MHI1410527867138"/>
    <n v="470.82"/>
    <m/>
    <m/>
    <s v="Q3 2025"/>
    <x v="3"/>
    <x v="3"/>
  </r>
  <r>
    <x v="45"/>
    <x v="1"/>
    <x v="7"/>
    <x v="9"/>
    <n v="102"/>
    <d v="2025-11-07T00:00:00"/>
    <s v="MF2627I013230682"/>
    <n v="698"/>
    <m/>
    <m/>
    <s v="Q3 2025"/>
    <x v="3"/>
    <x v="3"/>
  </r>
  <r>
    <x v="45"/>
    <x v="10"/>
    <x v="29"/>
    <x v="26"/>
    <n v="312"/>
    <d v="2025-10-30T00:00:00"/>
    <s v="000003095245600'"/>
    <n v="9640"/>
    <m/>
    <m/>
    <s v="Q3 2025"/>
    <x v="3"/>
    <x v="3"/>
  </r>
  <r>
    <x v="45"/>
    <x v="10"/>
    <x v="29"/>
    <x v="27"/>
    <n v="312"/>
    <d v="2025-10-27T00:00:00"/>
    <n v="1485181"/>
    <n v="645"/>
    <m/>
    <m/>
    <s v="Q3 2025"/>
    <x v="3"/>
    <x v="3"/>
  </r>
  <r>
    <x v="45"/>
    <x v="10"/>
    <x v="2"/>
    <x v="3"/>
    <n v="312"/>
    <d v="2025-10-31T00:00:00"/>
    <s v="ODMSLLP-25-26-07"/>
    <n v="188048"/>
    <m/>
    <m/>
    <s v="Q3 2025"/>
    <x v="3"/>
    <x v="3"/>
  </r>
  <r>
    <x v="45"/>
    <x v="6"/>
    <x v="29"/>
    <x v="0"/>
    <s v="A02"/>
    <d v="2025-10-30T00:00:00"/>
    <s v="KRL-25-26-128"/>
    <n v="739"/>
    <m/>
    <m/>
    <s v="Q3 2025"/>
    <x v="3"/>
    <x v="3"/>
  </r>
  <r>
    <x v="45"/>
    <x v="6"/>
    <x v="29"/>
    <x v="0"/>
    <s v="A02"/>
    <d v="2025-10-30T00:00:00"/>
    <s v="KRL-25-26-139"/>
    <n v="4943.22"/>
    <m/>
    <m/>
    <s v="Q3 2025"/>
    <x v="3"/>
    <x v="3"/>
  </r>
  <r>
    <x v="45"/>
    <x v="10"/>
    <x v="29"/>
    <x v="0"/>
    <n v="312"/>
    <d v="2025-10-30T00:00:00"/>
    <s v="KRL-25-26-134"/>
    <n v="31123"/>
    <m/>
    <m/>
    <s v="Q3 2025"/>
    <x v="3"/>
    <x v="3"/>
  </r>
  <r>
    <x v="45"/>
    <x v="10"/>
    <x v="29"/>
    <x v="0"/>
    <n v="312"/>
    <d v="2025-10-30T00:00:00"/>
    <s v="KRL-25-26-142"/>
    <n v="274795.42"/>
    <m/>
    <m/>
    <s v="Q3 2025"/>
    <x v="3"/>
    <x v="3"/>
  </r>
  <r>
    <x v="45"/>
    <x v="12"/>
    <x v="29"/>
    <x v="0"/>
    <n v="319"/>
    <d v="2025-10-30T00:00:00"/>
    <s v="KRL-25-26-126"/>
    <n v="1856"/>
    <m/>
    <m/>
    <s v="Q3 2025"/>
    <x v="3"/>
    <x v="3"/>
  </r>
  <r>
    <x v="45"/>
    <x v="12"/>
    <x v="29"/>
    <x v="0"/>
    <n v="319"/>
    <d v="2025-10-30T00:00:00"/>
    <s v="KRL-25-26-143"/>
    <n v="123470.09"/>
    <m/>
    <m/>
    <s v="Q3 2025"/>
    <x v="3"/>
    <x v="3"/>
  </r>
  <r>
    <x v="45"/>
    <x v="1"/>
    <x v="29"/>
    <x v="0"/>
    <n v="102"/>
    <d v="2025-10-30T00:00:00"/>
    <s v="KRL-25-26-138"/>
    <n v="2470"/>
    <m/>
    <m/>
    <s v="Q3 2025"/>
    <x v="3"/>
    <x v="3"/>
  </r>
  <r>
    <x v="45"/>
    <x v="14"/>
    <x v="29"/>
    <x v="0"/>
    <n v="0"/>
    <d v="2025-10-30T00:00:00"/>
    <s v="KRL-25-26-131"/>
    <n v="3693"/>
    <m/>
    <m/>
    <s v="Q3 2025"/>
    <x v="3"/>
    <x v="3"/>
  </r>
  <r>
    <x v="45"/>
    <x v="0"/>
    <x v="29"/>
    <x v="0"/>
    <n v="0"/>
    <d v="2025-10-30T00:00:00"/>
    <s v="KRL-25-26-127"/>
    <n v="422"/>
    <m/>
    <m/>
    <s v="Q3 2025"/>
    <x v="3"/>
    <x v="3"/>
  </r>
  <r>
    <x v="45"/>
    <x v="0"/>
    <x v="29"/>
    <x v="0"/>
    <n v="0"/>
    <d v="2025-10-30T00:00:00"/>
    <s v="KRL-25-26-137"/>
    <n v="5799.64"/>
    <m/>
    <m/>
    <s v="Q3 2025"/>
    <x v="3"/>
    <x v="3"/>
  </r>
  <r>
    <x v="45"/>
    <x v="9"/>
    <x v="29"/>
    <x v="0"/>
    <n v="613"/>
    <d v="2025-10-30T00:00:00"/>
    <s v="KRL-25-26-133"/>
    <n v="739"/>
    <m/>
    <m/>
    <s v="Q3 2025"/>
    <x v="3"/>
    <x v="3"/>
  </r>
  <r>
    <x v="45"/>
    <x v="9"/>
    <x v="29"/>
    <x v="0"/>
    <n v="613"/>
    <d v="2025-10-30T00:00:00"/>
    <s v="KRL-25-26-141"/>
    <n v="18059.2"/>
    <m/>
    <m/>
    <s v="Q3 2025"/>
    <x v="3"/>
    <x v="3"/>
  </r>
  <r>
    <x v="45"/>
    <x v="7"/>
    <x v="29"/>
    <x v="0"/>
    <n v="0"/>
    <d v="2025-10-30T00:00:00"/>
    <s v="KRL-25-26-129"/>
    <n v="3482"/>
    <m/>
    <m/>
    <s v="Q3 2025"/>
    <x v="3"/>
    <x v="3"/>
  </r>
  <r>
    <x v="45"/>
    <x v="18"/>
    <x v="29"/>
    <x v="0"/>
    <n v="0"/>
    <d v="2025-10-30T00:00:00"/>
    <s v="KRL-25-26-130"/>
    <n v="2005.02"/>
    <m/>
    <m/>
    <s v="Q3 2025"/>
    <x v="3"/>
    <x v="3"/>
  </r>
  <r>
    <x v="45"/>
    <x v="16"/>
    <x v="29"/>
    <x v="0"/>
    <n v="0"/>
    <d v="2025-10-30T00:00:00"/>
    <s v="KRL-25-26-135"/>
    <n v="528"/>
    <m/>
    <m/>
    <s v="Q3 2025"/>
    <x v="3"/>
    <x v="3"/>
  </r>
  <r>
    <x v="45"/>
    <x v="12"/>
    <x v="29"/>
    <x v="0"/>
    <n v="0"/>
    <d v="2025-10-30T00:00:00"/>
    <s v="KRL-25-26-136"/>
    <n v="10339"/>
    <m/>
    <m/>
    <s v="Q3 2025"/>
    <x v="3"/>
    <x v="3"/>
  </r>
  <r>
    <x v="45"/>
    <x v="13"/>
    <x v="29"/>
    <x v="0"/>
    <n v="0"/>
    <d v="2025-10-30T00:00:00"/>
    <s v="KRL-25-26-132"/>
    <n v="211"/>
    <m/>
    <m/>
    <s v="Q3 2025"/>
    <x v="3"/>
    <x v="3"/>
  </r>
  <r>
    <x v="45"/>
    <x v="7"/>
    <x v="29"/>
    <x v="0"/>
    <n v="0"/>
    <d v="2025-10-30T00:00:00"/>
    <s v="KRL-25-26-140"/>
    <n v="95"/>
    <m/>
    <m/>
    <s v="Q3 2025"/>
    <x v="3"/>
    <x v="3"/>
  </r>
  <r>
    <x v="45"/>
    <x v="1"/>
    <x v="11"/>
    <x v="12"/>
    <n v="102"/>
    <d v="2025-11-10T00:00:00"/>
    <s v="WTCB-202503724"/>
    <n v="63889.85"/>
    <m/>
    <m/>
    <s v="Q3 2025"/>
    <x v="3"/>
    <x v="3"/>
  </r>
  <r>
    <x v="45"/>
    <x v="10"/>
    <x v="11"/>
    <x v="12"/>
    <n v="309"/>
    <d v="2025-11-10T00:00:00"/>
    <s v="WTCB-202503767"/>
    <n v="101747.64"/>
    <m/>
    <m/>
    <s v="Q3 2025"/>
    <x v="3"/>
    <x v="3"/>
  </r>
  <r>
    <x v="45"/>
    <x v="10"/>
    <x v="11"/>
    <x v="12"/>
    <n v="310"/>
    <d v="2025-11-10T00:00:00"/>
    <m/>
    <m/>
    <m/>
    <m/>
    <s v="Q3 2025"/>
    <x v="3"/>
    <x v="3"/>
  </r>
  <r>
    <x v="45"/>
    <x v="10"/>
    <x v="11"/>
    <x v="12"/>
    <n v="311"/>
    <d v="2025-11-10T00:00:00"/>
    <s v="WTCB-202503768"/>
    <n v="139907.84"/>
    <m/>
    <m/>
    <s v="Q3 2025"/>
    <x v="3"/>
    <x v="3"/>
  </r>
  <r>
    <x v="45"/>
    <x v="10"/>
    <x v="11"/>
    <x v="12"/>
    <n v="312"/>
    <d v="2025-11-10T00:00:00"/>
    <s v="WTCB-202503769"/>
    <n v="140550.68"/>
    <m/>
    <m/>
    <s v="Q3 2025"/>
    <x v="3"/>
    <x v="3"/>
  </r>
  <r>
    <x v="45"/>
    <x v="10"/>
    <x v="11"/>
    <x v="12"/>
    <n v="313"/>
    <d v="2025-11-10T00:00:00"/>
    <s v="WTCB-202503770"/>
    <n v="129867.16"/>
    <m/>
    <m/>
    <s v="Q3 2025"/>
    <x v="3"/>
    <x v="3"/>
  </r>
  <r>
    <x v="45"/>
    <x v="10"/>
    <x v="11"/>
    <x v="12"/>
    <n v="314"/>
    <d v="2025-11-10T00:00:00"/>
    <s v="WTCB-202503771"/>
    <n v="25210.560000000001"/>
    <m/>
    <m/>
    <s v="Q3 2025"/>
    <x v="3"/>
    <x v="3"/>
  </r>
  <r>
    <x v="45"/>
    <x v="10"/>
    <x v="11"/>
    <x v="12"/>
    <n v="315"/>
    <d v="2025-11-10T00:00:00"/>
    <s v="WTCB-202503772"/>
    <n v="31933.66"/>
    <m/>
    <m/>
    <s v="Q3 2025"/>
    <x v="3"/>
    <x v="3"/>
  </r>
  <r>
    <x v="45"/>
    <x v="10"/>
    <x v="11"/>
    <x v="12"/>
    <n v="316"/>
    <d v="2025-11-10T00:00:00"/>
    <s v="WTCB-202503773"/>
    <n v="375.24"/>
    <m/>
    <m/>
    <s v="Q3 2025"/>
    <x v="3"/>
    <x v="3"/>
  </r>
  <r>
    <x v="45"/>
    <x v="12"/>
    <x v="11"/>
    <x v="12"/>
    <n v="317"/>
    <d v="2025-11-10T00:00:00"/>
    <s v="WTCB-202503774"/>
    <n v="150084.32999999999"/>
    <m/>
    <m/>
    <s v="Q3 2025"/>
    <x v="3"/>
    <x v="3"/>
  </r>
  <r>
    <x v="45"/>
    <x v="12"/>
    <x v="11"/>
    <x v="12"/>
    <n v="318"/>
    <d v="2025-11-10T00:00:00"/>
    <s v="WTCB-202503775"/>
    <n v="143173.10999999999"/>
    <m/>
    <m/>
    <s v="Q3 2025"/>
    <x v="3"/>
    <x v="3"/>
  </r>
  <r>
    <x v="45"/>
    <x v="12"/>
    <x v="11"/>
    <x v="12"/>
    <n v="319"/>
    <d v="2025-11-10T00:00:00"/>
    <s v="WTCB-202503776"/>
    <n v="146506.4"/>
    <m/>
    <m/>
    <s v="Q3 2025"/>
    <x v="3"/>
    <x v="3"/>
  </r>
  <r>
    <x v="45"/>
    <x v="9"/>
    <x v="11"/>
    <x v="12"/>
    <n v="613"/>
    <d v="2025-11-10T00:00:00"/>
    <s v="WTCB-202503820"/>
    <n v="34821.08"/>
    <m/>
    <m/>
    <s v="Q3 2025"/>
    <x v="3"/>
    <x v="3"/>
  </r>
  <r>
    <x v="45"/>
    <x v="9"/>
    <x v="11"/>
    <x v="12"/>
    <n v="614"/>
    <d v="2025-11-10T00:00:00"/>
    <s v="WTCB-202503821"/>
    <n v="62400.17"/>
    <m/>
    <m/>
    <s v="Q3 2025"/>
    <x v="3"/>
    <x v="3"/>
  </r>
  <r>
    <x v="45"/>
    <x v="11"/>
    <x v="11"/>
    <x v="12"/>
    <n v="719"/>
    <d v="2025-11-10T00:00:00"/>
    <m/>
    <m/>
    <m/>
    <m/>
    <s v="Q3 2025"/>
    <x v="3"/>
    <x v="3"/>
  </r>
  <r>
    <x v="45"/>
    <x v="1"/>
    <x v="11"/>
    <x v="13"/>
    <n v="102"/>
    <d v="2025-11-11T00:00:00"/>
    <s v="WTCB-202503871"/>
    <n v="3803.8"/>
    <m/>
    <m/>
    <s v="Q3 2025"/>
    <x v="3"/>
    <x v="3"/>
  </r>
  <r>
    <x v="45"/>
    <x v="10"/>
    <x v="11"/>
    <x v="13"/>
    <n v="309"/>
    <d v="2025-11-11T00:00:00"/>
    <s v="WTCB-202503913"/>
    <n v="6827.65"/>
    <m/>
    <m/>
    <s v="Q3 2025"/>
    <x v="3"/>
    <x v="3"/>
  </r>
  <r>
    <x v="45"/>
    <x v="10"/>
    <x v="11"/>
    <x v="13"/>
    <n v="310"/>
    <d v="2025-11-11T00:00:00"/>
    <m/>
    <m/>
    <m/>
    <m/>
    <s v="Q3 2025"/>
    <x v="3"/>
    <x v="3"/>
  </r>
  <r>
    <x v="45"/>
    <x v="10"/>
    <x v="11"/>
    <x v="13"/>
    <n v="311"/>
    <d v="2025-11-11T00:00:00"/>
    <s v="WTCB-202503914"/>
    <n v="7531.7"/>
    <m/>
    <m/>
    <s v="Q3 2025"/>
    <x v="3"/>
    <x v="3"/>
  </r>
  <r>
    <x v="45"/>
    <x v="10"/>
    <x v="11"/>
    <x v="13"/>
    <n v="312"/>
    <d v="2025-11-11T00:00:00"/>
    <s v="WTCB-202503915"/>
    <n v="7708.22"/>
    <m/>
    <m/>
    <s v="Q3 2025"/>
    <x v="3"/>
    <x v="3"/>
  </r>
  <r>
    <x v="45"/>
    <x v="10"/>
    <x v="11"/>
    <x v="13"/>
    <n v="313"/>
    <d v="2025-11-11T00:00:00"/>
    <s v="WTCB-202503916"/>
    <n v="6384.41"/>
    <m/>
    <m/>
    <s v="Q3 2025"/>
    <x v="3"/>
    <x v="3"/>
  </r>
  <r>
    <x v="45"/>
    <x v="10"/>
    <x v="11"/>
    <x v="13"/>
    <n v="314"/>
    <d v="2025-11-11T00:00:00"/>
    <s v="WTCB-202503917"/>
    <n v="1112.05"/>
    <m/>
    <m/>
    <s v="Q3 2025"/>
    <x v="3"/>
    <x v="3"/>
  </r>
  <r>
    <x v="45"/>
    <x v="10"/>
    <x v="11"/>
    <x v="13"/>
    <n v="315"/>
    <d v="2025-11-11T00:00:00"/>
    <s v="WTCB-202503918"/>
    <n v="1756.73"/>
    <m/>
    <m/>
    <s v="Q3 2025"/>
    <x v="3"/>
    <x v="3"/>
  </r>
  <r>
    <x v="45"/>
    <x v="10"/>
    <x v="11"/>
    <x v="13"/>
    <n v="316"/>
    <d v="2025-11-11T00:00:00"/>
    <s v="WTCB-202503919"/>
    <n v="62.08"/>
    <m/>
    <m/>
    <s v="Q3 2025"/>
    <x v="3"/>
    <x v="3"/>
  </r>
  <r>
    <x v="45"/>
    <x v="12"/>
    <x v="11"/>
    <x v="13"/>
    <n v="317"/>
    <d v="2025-11-11T00:00:00"/>
    <s v="WTCB-202503920"/>
    <n v="8397.0499999999993"/>
    <m/>
    <m/>
    <s v="Q3 2025"/>
    <x v="3"/>
    <x v="3"/>
  </r>
  <r>
    <x v="45"/>
    <x v="12"/>
    <x v="11"/>
    <x v="13"/>
    <n v="318"/>
    <d v="2025-11-11T00:00:00"/>
    <s v="WTCB-202503921"/>
    <n v="8483.7999999999993"/>
    <m/>
    <m/>
    <s v="Q3 2025"/>
    <x v="3"/>
    <x v="3"/>
  </r>
  <r>
    <x v="45"/>
    <x v="12"/>
    <x v="11"/>
    <x v="13"/>
    <n v="319"/>
    <d v="2025-11-11T00:00:00"/>
    <s v="WTCB-202503922"/>
    <n v="8142.7"/>
    <m/>
    <m/>
    <s v="Q3 2025"/>
    <x v="3"/>
    <x v="3"/>
  </r>
  <r>
    <x v="45"/>
    <x v="9"/>
    <x v="11"/>
    <x v="13"/>
    <n v="613"/>
    <d v="2025-11-11T00:00:00"/>
    <s v="WTCB-202503966"/>
    <n v="3247.24"/>
    <m/>
    <m/>
    <s v="Q3 2025"/>
    <x v="3"/>
    <x v="3"/>
  </r>
  <r>
    <x v="45"/>
    <x v="9"/>
    <x v="11"/>
    <x v="13"/>
    <n v="614"/>
    <d v="2025-11-11T00:00:00"/>
    <s v="WTCB-202503967"/>
    <n v="3249.68"/>
    <m/>
    <m/>
    <s v="Q3 2025"/>
    <x v="3"/>
    <x v="3"/>
  </r>
  <r>
    <x v="45"/>
    <x v="11"/>
    <x v="11"/>
    <x v="13"/>
    <n v="719"/>
    <d v="2025-11-11T00:00:00"/>
    <m/>
    <m/>
    <m/>
    <m/>
    <s v="Q3 2025"/>
    <x v="3"/>
    <x v="3"/>
  </r>
  <r>
    <x v="45"/>
    <x v="12"/>
    <x v="7"/>
    <x v="29"/>
    <n v="319"/>
    <d v="2025-10-25T00:00:00"/>
    <s v="HF2627I009723530"/>
    <n v="499"/>
    <m/>
    <m/>
    <s v="Q3 2025"/>
    <x v="3"/>
    <x v="3"/>
  </r>
  <r>
    <x v="45"/>
    <x v="6"/>
    <x v="29"/>
    <x v="12"/>
    <s v="A02"/>
    <d v="2025-11-11T00:00:00"/>
    <s v="202510751955641'"/>
    <n v="213180"/>
    <m/>
    <m/>
    <s v="Q3 2025"/>
    <x v="3"/>
    <x v="3"/>
  </r>
  <r>
    <x v="45"/>
    <x v="6"/>
    <x v="29"/>
    <x v="29"/>
    <s v="A02"/>
    <d v="2025-10-31T00:00:00"/>
    <s v="KST-Rental-25-26-07"/>
    <n v="11000"/>
    <m/>
    <m/>
    <s v="Q3 2025"/>
    <x v="3"/>
    <x v="3"/>
  </r>
  <r>
    <x v="45"/>
    <x v="17"/>
    <x v="4"/>
    <x v="5"/>
    <n v="1101"/>
    <d v="2025-10-29T00:00:00"/>
    <s v="STT-25-26-1531"/>
    <n v="16180"/>
    <m/>
    <m/>
    <s v="Q3 2025"/>
    <x v="3"/>
    <x v="3"/>
  </r>
  <r>
    <x v="45"/>
    <x v="17"/>
    <x v="4"/>
    <x v="20"/>
    <n v="1101"/>
    <d v="2025-10-29T00:00:00"/>
    <s v="STT-25-26-1530"/>
    <n v="2700"/>
    <m/>
    <m/>
    <s v="Q3 2025"/>
    <x v="3"/>
    <x v="3"/>
  </r>
  <r>
    <x v="45"/>
    <x v="18"/>
    <x v="29"/>
    <x v="1"/>
    <n v="0"/>
    <d v="2025-11-03T00:00:00"/>
    <n v="1186"/>
    <n v="1200"/>
    <m/>
    <m/>
    <s v="Q3 2025"/>
    <x v="3"/>
    <x v="3"/>
  </r>
  <r>
    <x v="46"/>
    <x v="6"/>
    <x v="29"/>
    <x v="29"/>
    <s v="A02"/>
    <d v="2025-04-03T00:00:00"/>
    <n v="4250029519"/>
    <n v="46651.5"/>
    <m/>
    <m/>
    <s v="Q1 2025"/>
    <x v="1"/>
    <x v="3"/>
  </r>
  <r>
    <x v="47"/>
    <x v="6"/>
    <x v="29"/>
    <x v="29"/>
    <s v="A02"/>
    <d v="2025-06-23T00:00:00"/>
    <n v="4250029640"/>
    <n v="46651"/>
    <m/>
    <m/>
    <s v="Q1 2025"/>
    <x v="1"/>
    <x v="3"/>
  </r>
  <r>
    <x v="45"/>
    <x v="6"/>
    <x v="23"/>
    <x v="12"/>
    <s v="A02"/>
    <d v="2025-11-25T00:00:00"/>
    <s v="EC-25-26-166"/>
    <n v="879447.01"/>
    <m/>
    <m/>
    <s v="Q3 2025"/>
    <x v="3"/>
    <x v="3"/>
  </r>
  <r>
    <x v="45"/>
    <x v="6"/>
    <x v="23"/>
    <x v="7"/>
    <s v="A02"/>
    <d v="2025-11-19T00:00:00"/>
    <s v="WR-25-26-169"/>
    <n v="9672"/>
    <m/>
    <m/>
    <s v="Q3 2025"/>
    <x v="3"/>
    <x v="3"/>
  </r>
  <r>
    <x v="44"/>
    <x v="5"/>
    <x v="29"/>
    <x v="29"/>
    <n v="0"/>
    <d v="2025-11-21T00:00:00"/>
    <s v="002526-000631"/>
    <n v="83600"/>
    <m/>
    <m/>
    <s v="Q2 2025"/>
    <x v="2"/>
    <x v="3"/>
  </r>
  <r>
    <x v="45"/>
    <x v="18"/>
    <x v="29"/>
    <x v="29"/>
    <n v="0"/>
    <d v="2025-11-14T00:00:00"/>
    <s v="002526-000616"/>
    <n v="14012"/>
    <m/>
    <m/>
    <s v="Q3 2025"/>
    <x v="3"/>
    <x v="3"/>
  </r>
  <r>
    <x v="45"/>
    <x v="10"/>
    <x v="29"/>
    <x v="29"/>
    <n v="312"/>
    <d v="2025-11-14T00:00:00"/>
    <s v="002526-000615"/>
    <n v="6160"/>
    <m/>
    <m/>
    <s v="Q3 2025"/>
    <x v="3"/>
    <x v="3"/>
  </r>
  <r>
    <x v="45"/>
    <x v="7"/>
    <x v="29"/>
    <x v="29"/>
    <n v="0"/>
    <d v="2025-11-14T00:00:00"/>
    <s v="002526-000617"/>
    <n v="5588"/>
    <m/>
    <m/>
    <s v="Q3 2025"/>
    <x v="3"/>
    <x v="3"/>
  </r>
  <r>
    <x v="45"/>
    <x v="19"/>
    <x v="29"/>
    <x v="12"/>
    <n v="401"/>
    <d v="2025-11-29T00:00:00"/>
    <s v="000003133614033'"/>
    <n v="78860"/>
    <m/>
    <m/>
    <s v="Q3 2025"/>
    <x v="3"/>
    <x v="3"/>
  </r>
  <r>
    <x v="45"/>
    <x v="19"/>
    <x v="29"/>
    <x v="12"/>
    <n v="402"/>
    <d v="2025-11-29T00:00:00"/>
    <s v="000003133614034'"/>
    <n v="38810"/>
    <m/>
    <m/>
    <s v="Q3 2025"/>
    <x v="3"/>
    <x v="3"/>
  </r>
  <r>
    <x v="45"/>
    <x v="19"/>
    <x v="29"/>
    <x v="12"/>
    <n v="501"/>
    <d v="2025-11-29T00:00:00"/>
    <s v="000003133614032'"/>
    <n v="78580"/>
    <m/>
    <m/>
    <s v="Q3 2025"/>
    <x v="3"/>
    <x v="3"/>
  </r>
  <r>
    <x v="45"/>
    <x v="19"/>
    <x v="29"/>
    <x v="12"/>
    <n v="502"/>
    <d v="2025-11-29T00:00:00"/>
    <s v="000003133614037'"/>
    <n v="730"/>
    <m/>
    <m/>
    <s v="Q3 2025"/>
    <x v="3"/>
    <x v="3"/>
  </r>
  <r>
    <x v="45"/>
    <x v="19"/>
    <x v="29"/>
    <x v="12"/>
    <n v="1201"/>
    <d v="2025-11-29T00:00:00"/>
    <s v="000003133614038'"/>
    <n v="49110"/>
    <m/>
    <m/>
    <s v="Q3 2025"/>
    <x v="3"/>
    <x v="3"/>
  </r>
  <r>
    <x v="45"/>
    <x v="19"/>
    <x v="29"/>
    <x v="12"/>
    <n v="1202"/>
    <d v="2025-11-29T00:00:00"/>
    <s v="000003133614031'"/>
    <n v="600"/>
    <m/>
    <m/>
    <s v="Q3 2025"/>
    <x v="3"/>
    <x v="3"/>
  </r>
  <r>
    <x v="45"/>
    <x v="19"/>
    <x v="29"/>
    <x v="12"/>
    <n v="1301"/>
    <d v="2025-11-29T00:00:00"/>
    <s v="000003133614036'"/>
    <n v="106140"/>
    <m/>
    <m/>
    <s v="Q3 2025"/>
    <x v="3"/>
    <x v="3"/>
  </r>
  <r>
    <x v="45"/>
    <x v="10"/>
    <x v="29"/>
    <x v="29"/>
    <n v="316"/>
    <d v="2025-10-17T00:00:00"/>
    <n v="4250029796"/>
    <n v="59038"/>
    <m/>
    <m/>
    <s v="Q3 2025"/>
    <x v="3"/>
    <x v="3"/>
  </r>
  <r>
    <x v="45"/>
    <x v="10"/>
    <x v="29"/>
    <x v="14"/>
    <s v="GuestHouse"/>
    <d v="2025-10-07T00:00:00"/>
    <s v="JD2539"/>
    <n v="1203.73"/>
    <m/>
    <m/>
    <s v="Q3 2025"/>
    <x v="3"/>
    <x v="3"/>
  </r>
  <r>
    <x v="45"/>
    <x v="10"/>
    <x v="29"/>
    <x v="14"/>
    <s v="GuestHouse"/>
    <d v="2025-10-07T00:00:00"/>
    <s v="JD2527"/>
    <n v="1068.75"/>
    <m/>
    <m/>
    <s v="Q3 2025"/>
    <x v="3"/>
    <x v="3"/>
  </r>
  <r>
    <x v="48"/>
    <x v="10"/>
    <x v="29"/>
    <x v="16"/>
    <n v="313"/>
    <d v="2025-11-01T00:00:00"/>
    <s v="008 CAM-2025-26"/>
    <n v="65546"/>
    <n v="65546"/>
    <m/>
    <s v="Q3 2025"/>
    <x v="3"/>
    <x v="3"/>
  </r>
  <r>
    <x v="48"/>
    <x v="10"/>
    <x v="29"/>
    <x v="19"/>
    <n v="313"/>
    <d v="2025-11-01T00:00:00"/>
    <s v="008-2025-2026"/>
    <n v="574536"/>
    <n v="574536"/>
    <m/>
    <s v="Q3 2025"/>
    <x v="3"/>
    <x v="3"/>
  </r>
  <r>
    <x v="48"/>
    <x v="10"/>
    <x v="29"/>
    <x v="19"/>
    <n v="310"/>
    <d v="2025-11-01T00:00:00"/>
    <s v="GK-Rental-09"/>
    <n v="79990"/>
    <n v="79990"/>
    <m/>
    <s v="Q3 2025"/>
    <x v="3"/>
    <x v="3"/>
  </r>
  <r>
    <x v="48"/>
    <x v="10"/>
    <x v="29"/>
    <x v="16"/>
    <n v="310"/>
    <d v="2025-11-01T00:00:00"/>
    <s v="GK-CAM-09"/>
    <n v="30343"/>
    <n v="30343"/>
    <m/>
    <s v="Q3 2025"/>
    <x v="3"/>
    <x v="3"/>
  </r>
  <r>
    <x v="48"/>
    <x v="10"/>
    <x v="29"/>
    <x v="19"/>
    <n v="310"/>
    <d v="2025-11-01T00:00:00"/>
    <s v="HK-Rental-09"/>
    <n v="79990"/>
    <n v="79990"/>
    <m/>
    <s v="Q3 2025"/>
    <x v="3"/>
    <x v="3"/>
  </r>
  <r>
    <x v="48"/>
    <x v="12"/>
    <x v="29"/>
    <x v="19"/>
    <n v="317"/>
    <d v="2025-11-01T00:00:00"/>
    <s v="PS-Rental-8"/>
    <n v="104834"/>
    <n v="104834"/>
    <m/>
    <s v="Q3 2025"/>
    <x v="3"/>
    <x v="3"/>
  </r>
  <r>
    <x v="48"/>
    <x v="12"/>
    <x v="29"/>
    <x v="19"/>
    <n v="317"/>
    <d v="2025-11-01T00:00:00"/>
    <s v="RS-Rental-8"/>
    <n v="69890"/>
    <n v="69890"/>
    <m/>
    <s v="Q3 2025"/>
    <x v="3"/>
    <x v="3"/>
  </r>
  <r>
    <x v="48"/>
    <x v="10"/>
    <x v="29"/>
    <x v="19"/>
    <n v="316"/>
    <d v="2025-11-01T00:00:00"/>
    <s v="028-2025-26"/>
    <n v="87362"/>
    <n v="87362"/>
    <m/>
    <s v="Q3 2025"/>
    <x v="3"/>
    <x v="3"/>
  </r>
  <r>
    <x v="48"/>
    <x v="10"/>
    <x v="29"/>
    <x v="19"/>
    <n v="316"/>
    <d v="2025-11-01T00:00:00"/>
    <s v="350-2025-26"/>
    <n v="87362"/>
    <n v="87362"/>
    <m/>
    <s v="Q3 2025"/>
    <x v="3"/>
    <x v="3"/>
  </r>
  <r>
    <x v="48"/>
    <x v="6"/>
    <x v="27"/>
    <x v="29"/>
    <s v="A02"/>
    <d v="2025-11-01T00:00:00"/>
    <s v="25-26-016"/>
    <n v="15000"/>
    <n v="15000"/>
    <m/>
    <s v="Q3 2025"/>
    <x v="3"/>
    <x v="3"/>
  </r>
  <r>
    <x v="48"/>
    <x v="9"/>
    <x v="29"/>
    <x v="19"/>
    <n v="613"/>
    <d v="2025-11-01T00:00:00"/>
    <s v="P2526-149555"/>
    <n v="72274"/>
    <n v="72274"/>
    <m/>
    <s v="Q3 2025"/>
    <x v="3"/>
    <x v="3"/>
  </r>
  <r>
    <x v="48"/>
    <x v="9"/>
    <x v="29"/>
    <x v="19"/>
    <n v="613"/>
    <d v="2025-11-03T00:00:00"/>
    <s v="11-25-26-1037"/>
    <n v="72264"/>
    <n v="72264"/>
    <m/>
    <s v="Q3 2025"/>
    <x v="3"/>
    <x v="3"/>
  </r>
  <r>
    <x v="48"/>
    <x v="11"/>
    <x v="11"/>
    <x v="16"/>
    <n v="719"/>
    <d v="2025-11-01T00:00:00"/>
    <s v="WTCB-202503691"/>
    <n v="24141"/>
    <n v="24141"/>
    <m/>
    <s v="Q3 2025"/>
    <x v="3"/>
    <x v="3"/>
  </r>
  <r>
    <x v="48"/>
    <x v="9"/>
    <x v="11"/>
    <x v="16"/>
    <n v="613"/>
    <d v="2025-11-01T00:00:00"/>
    <s v="WTCB-202503666"/>
    <n v="25779"/>
    <n v="25779"/>
    <m/>
    <s v="Q3 2025"/>
    <x v="3"/>
    <x v="3"/>
  </r>
  <r>
    <x v="48"/>
    <x v="9"/>
    <x v="11"/>
    <x v="16"/>
    <n v="614"/>
    <d v="2025-11-01T00:00:00"/>
    <s v="WTCB-202503667"/>
    <n v="25753"/>
    <n v="25753"/>
    <m/>
    <s v="Q3 2025"/>
    <x v="3"/>
    <x v="3"/>
  </r>
  <r>
    <x v="48"/>
    <x v="10"/>
    <x v="11"/>
    <x v="16"/>
    <n v="316"/>
    <d v="2025-11-01T00:00:00"/>
    <s v="WTCB-202503609"/>
    <n v="25753"/>
    <n v="25753"/>
    <m/>
    <s v="Q3 2025"/>
    <x v="3"/>
    <x v="3"/>
  </r>
  <r>
    <x v="48"/>
    <x v="10"/>
    <x v="11"/>
    <x v="16"/>
    <n v="315"/>
    <d v="2025-11-01T00:00:00"/>
    <s v="WTCB-202503608"/>
    <n v="25779"/>
    <n v="25779"/>
    <m/>
    <s v="Q3 2025"/>
    <x v="3"/>
    <x v="3"/>
  </r>
  <r>
    <x v="48"/>
    <x v="10"/>
    <x v="11"/>
    <x v="16"/>
    <n v="311"/>
    <d v="2025-11-01T00:00:00"/>
    <s v="WTCB-202503604"/>
    <n v="72605"/>
    <n v="72605"/>
    <m/>
    <s v="Q3 2025"/>
    <x v="3"/>
    <x v="3"/>
  </r>
  <r>
    <x v="48"/>
    <x v="10"/>
    <x v="11"/>
    <x v="16"/>
    <n v="312"/>
    <d v="2025-11-01T00:00:00"/>
    <s v="WTCB-202503605"/>
    <n v="46982"/>
    <n v="46982"/>
    <m/>
    <s v="Q3 2025"/>
    <x v="3"/>
    <x v="3"/>
  </r>
  <r>
    <x v="48"/>
    <x v="10"/>
    <x v="11"/>
    <x v="16"/>
    <n v="314"/>
    <d v="2025-11-01T00:00:00"/>
    <s v="WTCB-202503607"/>
    <n v="24141"/>
    <n v="24141"/>
    <m/>
    <s v="Q3 2025"/>
    <x v="3"/>
    <x v="3"/>
  </r>
  <r>
    <x v="48"/>
    <x v="12"/>
    <x v="11"/>
    <x v="16"/>
    <n v="319"/>
    <d v="2025-11-01T00:00:00"/>
    <s v="WTCB-202503612"/>
    <n v="24141"/>
    <n v="24141"/>
    <m/>
    <s v="Q3 2025"/>
    <x v="3"/>
    <x v="3"/>
  </r>
  <r>
    <x v="48"/>
    <x v="12"/>
    <x v="11"/>
    <x v="16"/>
    <n v="318"/>
    <d v="2025-11-01T00:00:00"/>
    <s v="WTCB-202503611"/>
    <n v="25779"/>
    <n v="25779"/>
    <m/>
    <s v="Q3 2025"/>
    <x v="3"/>
    <x v="3"/>
  </r>
  <r>
    <x v="48"/>
    <x v="12"/>
    <x v="11"/>
    <x v="16"/>
    <n v="317"/>
    <d v="2025-11-01T00:00:00"/>
    <s v="WTCB-202503610"/>
    <n v="25753"/>
    <n v="25753"/>
    <m/>
    <s v="Q3 2025"/>
    <x v="3"/>
    <x v="3"/>
  </r>
  <r>
    <x v="48"/>
    <x v="1"/>
    <x v="11"/>
    <x v="16"/>
    <n v="102"/>
    <d v="2025-11-01T00:00:00"/>
    <s v="WTCB-202503556"/>
    <n v="28392"/>
    <n v="28392"/>
    <m/>
    <s v="Q3 2025"/>
    <x v="3"/>
    <x v="3"/>
  </r>
  <r>
    <x v="48"/>
    <x v="9"/>
    <x v="29"/>
    <x v="19"/>
    <n v="614"/>
    <d v="2025-11-01T00:00:00"/>
    <s v="D-2025-26-08"/>
    <n v="144455"/>
    <n v="144455"/>
    <m/>
    <s v="Q3 2025"/>
    <x v="3"/>
    <x v="3"/>
  </r>
  <r>
    <x v="48"/>
    <x v="10"/>
    <x v="29"/>
    <x v="22"/>
    <n v="309"/>
    <d v="2025-11-01T00:00:00"/>
    <s v="SBER-25-26-27"/>
    <n v="238867"/>
    <n v="238867"/>
    <m/>
    <s v="Q3 2025"/>
    <x v="3"/>
    <x v="3"/>
  </r>
  <r>
    <x v="48"/>
    <x v="10"/>
    <x v="29"/>
    <x v="19"/>
    <n v="311"/>
    <d v="2025-11-01T00:00:00"/>
    <s v="IN2501000078"/>
    <n v="652882"/>
    <n v="652882"/>
    <m/>
    <s v="Q3 2025"/>
    <x v="3"/>
    <x v="3"/>
  </r>
  <r>
    <x v="48"/>
    <x v="10"/>
    <x v="29"/>
    <x v="19"/>
    <n v="312"/>
    <d v="2025-11-01T00:00:00"/>
    <s v="IN2501000079"/>
    <n v="422432"/>
    <n v="422432"/>
    <m/>
    <s v="Q3 2025"/>
    <x v="3"/>
    <x v="3"/>
  </r>
  <r>
    <x v="48"/>
    <x v="6"/>
    <x v="23"/>
    <x v="16"/>
    <s v="A02"/>
    <d v="2025-11-04T00:00:00"/>
    <s v="CAM-25-26-2352"/>
    <n v="214093.14"/>
    <n v="214093.14"/>
    <m/>
    <s v="Q3 2025"/>
    <x v="3"/>
    <x v="3"/>
  </r>
  <r>
    <x v="48"/>
    <x v="10"/>
    <x v="29"/>
    <x v="29"/>
    <n v="312"/>
    <d v="2025-11-01T00:00:00"/>
    <s v="EWF-08-2025-26"/>
    <n v="95750"/>
    <n v="95750"/>
    <m/>
    <s v="Q3 2025"/>
    <x v="3"/>
    <x v="3"/>
  </r>
  <r>
    <x v="48"/>
    <x v="1"/>
    <x v="29"/>
    <x v="19"/>
    <n v="102"/>
    <d v="2025-11-01T00:00:00"/>
    <n v="202511001"/>
    <n v="227529.12"/>
    <n v="227529.12"/>
    <m/>
    <s v="Q3 2025"/>
    <x v="3"/>
    <x v="3"/>
  </r>
  <r>
    <x v="48"/>
    <x v="12"/>
    <x v="29"/>
    <x v="19"/>
    <n v="318"/>
    <d v="2025-11-04T00:00:00"/>
    <s v="R-31-25-26"/>
    <n v="174900"/>
    <n v="174900"/>
    <m/>
    <s v="Q3 2025"/>
    <x v="3"/>
    <x v="3"/>
  </r>
  <r>
    <x v="48"/>
    <x v="12"/>
    <x v="29"/>
    <x v="19"/>
    <n v="319"/>
    <d v="2025-11-04T00:00:00"/>
    <s v="O-16-25-26"/>
    <n v="163787"/>
    <n v="163787"/>
    <m/>
    <s v="Q3 2025"/>
    <x v="3"/>
    <x v="3"/>
  </r>
  <r>
    <x v="48"/>
    <x v="10"/>
    <x v="29"/>
    <x v="19"/>
    <n v="315"/>
    <d v="2025-11-05T00:00:00"/>
    <s v="PVP-Rental-33"/>
    <n v="179064"/>
    <n v="179064"/>
    <m/>
    <s v="Q3 2025"/>
    <x v="3"/>
    <x v="3"/>
  </r>
  <r>
    <x v="48"/>
    <x v="10"/>
    <x v="29"/>
    <x v="19"/>
    <n v="314"/>
    <d v="2025-11-01T00:00:00"/>
    <s v="RENT-25-26-08"/>
    <n v="163787.4"/>
    <n v="163787.4"/>
    <m/>
    <s v="Q3 2025"/>
    <x v="3"/>
    <x v="3"/>
  </r>
  <r>
    <x v="48"/>
    <x v="12"/>
    <x v="29"/>
    <x v="29"/>
    <n v="319"/>
    <d v="2025-11-19T00:00:00"/>
    <s v="000003116219890'"/>
    <n v="14550"/>
    <n v="14550"/>
    <m/>
    <s v="Q3 2025"/>
    <x v="3"/>
    <x v="3"/>
  </r>
  <r>
    <x v="48"/>
    <x v="14"/>
    <x v="29"/>
    <x v="12"/>
    <n v="0"/>
    <d v="2025-11-15T00:00:00"/>
    <s v="000003109712893'"/>
    <n v="16580"/>
    <n v="16580"/>
    <m/>
    <s v="Q3 2025"/>
    <x v="3"/>
    <x v="3"/>
  </r>
  <r>
    <x v="48"/>
    <x v="12"/>
    <x v="7"/>
    <x v="29"/>
    <n v="319"/>
    <d v="2025-11-24T00:00:00"/>
    <s v="HF2627I011423213"/>
    <n v="1295.6400000000001"/>
    <n v="1295.6400000000001"/>
    <m/>
    <s v="Q3 2025"/>
    <x v="3"/>
    <x v="3"/>
  </r>
  <r>
    <x v="48"/>
    <x v="9"/>
    <x v="7"/>
    <x v="9"/>
    <n v="613"/>
    <d v="2025-11-27T00:00:00"/>
    <s v="MF2627I014486576"/>
    <n v="997"/>
    <n v="997"/>
    <m/>
    <s v="Q3 2025"/>
    <x v="3"/>
    <x v="3"/>
  </r>
  <r>
    <x v="48"/>
    <x v="0"/>
    <x v="1"/>
    <x v="2"/>
    <s v="Villa"/>
    <d v="2025-11-30T00:00:00"/>
    <s v="MS-0687-25-26"/>
    <n v="17707"/>
    <n v="17707"/>
    <m/>
    <s v="Q3 2025"/>
    <x v="3"/>
    <x v="3"/>
  </r>
  <r>
    <x v="48"/>
    <x v="2"/>
    <x v="1"/>
    <x v="1"/>
    <n v="0"/>
    <d v="2025-11-30T00:00:00"/>
    <s v="MS-0683-25-26"/>
    <n v="13932"/>
    <n v="13932"/>
    <m/>
    <s v="Q3 2025"/>
    <x v="3"/>
    <x v="3"/>
  </r>
  <r>
    <x v="48"/>
    <x v="5"/>
    <x v="1"/>
    <x v="1"/>
    <n v="0"/>
    <d v="2025-11-30T00:00:00"/>
    <s v="MS-0682-25-26"/>
    <n v="875"/>
    <n v="875"/>
    <m/>
    <s v="Q3 2025"/>
    <x v="3"/>
    <x v="3"/>
  </r>
  <r>
    <x v="48"/>
    <x v="10"/>
    <x v="1"/>
    <x v="2"/>
    <n v="613"/>
    <d v="2025-11-30T00:00:00"/>
    <s v="MS-0670-25-26"/>
    <n v="27155.5"/>
    <n v="27155.5"/>
    <m/>
    <s v="Q3 2025"/>
    <x v="3"/>
    <x v="3"/>
  </r>
  <r>
    <x v="48"/>
    <x v="18"/>
    <x v="1"/>
    <x v="1"/>
    <n v="0"/>
    <d v="2025-11-30T00:00:00"/>
    <s v="MS-0677-25-26"/>
    <n v="5778"/>
    <n v="5778"/>
    <m/>
    <s v="Q3 2025"/>
    <x v="3"/>
    <x v="3"/>
  </r>
  <r>
    <x v="48"/>
    <x v="10"/>
    <x v="1"/>
    <x v="2"/>
    <n v="312"/>
    <d v="2025-11-30T00:00:00"/>
    <s v="MS-0669-25-26"/>
    <n v="49191"/>
    <n v="49191"/>
    <m/>
    <s v="Q3 2025"/>
    <x v="3"/>
    <x v="3"/>
  </r>
  <r>
    <x v="48"/>
    <x v="10"/>
    <x v="1"/>
    <x v="1"/>
    <n v="312"/>
    <d v="2025-11-30T00:00:00"/>
    <s v="MS-0668-25-26"/>
    <n v="300"/>
    <n v="300"/>
    <m/>
    <s v="Q3 2025"/>
    <x v="3"/>
    <x v="3"/>
  </r>
  <r>
    <x v="48"/>
    <x v="6"/>
    <x v="1"/>
    <x v="2"/>
    <s v="A02"/>
    <d v="2025-11-30T00:00:00"/>
    <s v="MS-0671-25-26"/>
    <n v="41400"/>
    <n v="41400"/>
    <m/>
    <s v="Q3 2025"/>
    <x v="3"/>
    <x v="3"/>
  </r>
  <r>
    <x v="48"/>
    <x v="6"/>
    <x v="1"/>
    <x v="1"/>
    <s v="A02"/>
    <d v="2025-11-30T00:00:00"/>
    <s v="MS-0672-25-26"/>
    <n v="1426.5"/>
    <n v="1426.5"/>
    <m/>
    <s v="Q3 2025"/>
    <x v="3"/>
    <x v="3"/>
  </r>
  <r>
    <x v="48"/>
    <x v="0"/>
    <x v="1"/>
    <x v="1"/>
    <n v="0"/>
    <d v="2025-11-30T00:00:00"/>
    <s v="MS-0688-25-26"/>
    <n v="140"/>
    <n v="140"/>
    <m/>
    <s v="Q3 2025"/>
    <x v="3"/>
    <x v="3"/>
  </r>
  <r>
    <x v="48"/>
    <x v="14"/>
    <x v="1"/>
    <x v="1"/>
    <n v="0"/>
    <d v="2025-11-30T00:00:00"/>
    <s v="MS-0681-25-26"/>
    <n v="1446"/>
    <n v="1446"/>
    <m/>
    <s v="Q3 2025"/>
    <x v="3"/>
    <x v="3"/>
  </r>
  <r>
    <x v="48"/>
    <x v="14"/>
    <x v="1"/>
    <x v="2"/>
    <n v="0"/>
    <d v="2025-11-30T00:00:00"/>
    <s v="MS-0680-25-26"/>
    <n v="1624"/>
    <n v="1624"/>
    <m/>
    <s v="Q3 2025"/>
    <x v="3"/>
    <x v="3"/>
  </r>
  <r>
    <x v="48"/>
    <x v="17"/>
    <x v="1"/>
    <x v="2"/>
    <n v="1101"/>
    <d v="2025-11-30T00:00:00"/>
    <s v="MS-0678-25-26"/>
    <n v="19410"/>
    <n v="19410"/>
    <m/>
    <s v="Q3 2025"/>
    <x v="3"/>
    <x v="3"/>
  </r>
  <r>
    <x v="48"/>
    <x v="17"/>
    <x v="1"/>
    <x v="1"/>
    <n v="1101"/>
    <d v="2025-11-30T00:00:00"/>
    <s v="MS-0679-25-26"/>
    <n v="6025"/>
    <n v="6025"/>
    <m/>
    <s v="Q3 2025"/>
    <x v="3"/>
    <x v="3"/>
  </r>
  <r>
    <x v="48"/>
    <x v="12"/>
    <x v="1"/>
    <x v="1"/>
    <n v="319"/>
    <d v="2025-11-30T00:00:00"/>
    <s v="MS-0673-25-26"/>
    <n v="2265"/>
    <n v="2265"/>
    <m/>
    <s v="Q3 2025"/>
    <x v="3"/>
    <x v="3"/>
  </r>
  <r>
    <x v="48"/>
    <x v="9"/>
    <x v="1"/>
    <x v="1"/>
    <n v="613"/>
    <d v="2025-11-30T00:00:00"/>
    <s v="MS-0674-25-26"/>
    <n v="75"/>
    <n v="75"/>
    <m/>
    <s v="Q3 2025"/>
    <x v="3"/>
    <x v="3"/>
  </r>
  <r>
    <x v="48"/>
    <x v="3"/>
    <x v="1"/>
    <x v="1"/>
    <n v="0"/>
    <d v="2025-11-30T00:00:00"/>
    <s v="MS-0686-25-26"/>
    <n v="690"/>
    <n v="690"/>
    <m/>
    <s v="Q3 2025"/>
    <x v="3"/>
    <x v="3"/>
  </r>
  <r>
    <x v="48"/>
    <x v="4"/>
    <x v="1"/>
    <x v="1"/>
    <n v="0"/>
    <d v="2025-11-30T00:00:00"/>
    <s v="MS-0684-25-26"/>
    <n v="800"/>
    <n v="800"/>
    <m/>
    <s v="Q3 2025"/>
    <x v="3"/>
    <x v="3"/>
  </r>
  <r>
    <x v="48"/>
    <x v="1"/>
    <x v="1"/>
    <x v="1"/>
    <n v="102"/>
    <d v="2025-11-30T00:00:00"/>
    <s v="MS-0685-25-26"/>
    <n v="1150"/>
    <n v="1150"/>
    <m/>
    <s v="Q3 2025"/>
    <x v="3"/>
    <x v="3"/>
  </r>
  <r>
    <x v="48"/>
    <x v="8"/>
    <x v="1"/>
    <x v="1"/>
    <n v="0"/>
    <d v="2025-11-30T00:00:00"/>
    <s v="MS-0676-25-26"/>
    <n v="2060"/>
    <n v="2060"/>
    <m/>
    <s v="Q3 2025"/>
    <x v="3"/>
    <x v="3"/>
  </r>
  <r>
    <x v="48"/>
    <x v="7"/>
    <x v="1"/>
    <x v="1"/>
    <n v="0"/>
    <d v="2025-11-30T00:00:00"/>
    <s v="MS-0675-25-26"/>
    <n v="5275"/>
    <n v="5275"/>
    <m/>
    <s v="Q3 2025"/>
    <x v="3"/>
    <x v="3"/>
  </r>
  <r>
    <x v="48"/>
    <x v="1"/>
    <x v="8"/>
    <x v="10"/>
    <n v="102"/>
    <d v="2025-12-01T00:00:00"/>
    <s v="GSF-25-26-200"/>
    <n v="41666"/>
    <n v="41666"/>
    <m/>
    <s v="Q3 2025"/>
    <x v="3"/>
    <x v="3"/>
  </r>
  <r>
    <x v="48"/>
    <x v="2"/>
    <x v="8"/>
    <x v="10"/>
    <n v="0"/>
    <d v="2025-12-01T00:00:00"/>
    <s v="GSF-25-26-203"/>
    <n v="40809"/>
    <n v="40809"/>
    <m/>
    <s v="Q3 2025"/>
    <x v="3"/>
    <x v="3"/>
  </r>
  <r>
    <x v="48"/>
    <x v="8"/>
    <x v="8"/>
    <x v="10"/>
    <n v="0"/>
    <d v="2025-12-01T00:00:00"/>
    <s v="GSF-25-26-202"/>
    <n v="49167"/>
    <n v="49167"/>
    <m/>
    <s v="Q3 2025"/>
    <x v="3"/>
    <x v="3"/>
  </r>
  <r>
    <x v="48"/>
    <x v="14"/>
    <x v="8"/>
    <x v="10"/>
    <n v="0"/>
    <d v="2025-12-01T00:00:00"/>
    <s v="GSF-25-26-205"/>
    <n v="25000"/>
    <n v="25000"/>
    <m/>
    <s v="Q3 2025"/>
    <x v="3"/>
    <x v="3"/>
  </r>
  <r>
    <x v="48"/>
    <x v="9"/>
    <x v="8"/>
    <x v="10"/>
    <n v="613"/>
    <d v="2025-12-01T00:00:00"/>
    <s v="GSF-25-26-199"/>
    <n v="83333"/>
    <n v="83333"/>
    <m/>
    <s v="Q3 2025"/>
    <x v="3"/>
    <x v="3"/>
  </r>
  <r>
    <x v="48"/>
    <x v="10"/>
    <x v="8"/>
    <x v="10"/>
    <n v="312"/>
    <d v="2025-12-01T00:00:00"/>
    <s v="GSF-25-26-198"/>
    <n v="151665"/>
    <n v="151665"/>
    <m/>
    <s v="Q3 2025"/>
    <x v="3"/>
    <x v="3"/>
  </r>
  <r>
    <x v="48"/>
    <x v="12"/>
    <x v="8"/>
    <x v="10"/>
    <s v="Villa"/>
    <d v="2025-12-01T00:00:00"/>
    <s v="GSF-25-26-204"/>
    <n v="122277"/>
    <n v="122277"/>
    <m/>
    <s v="Q3 2025"/>
    <x v="3"/>
    <x v="3"/>
  </r>
  <r>
    <x v="48"/>
    <x v="6"/>
    <x v="8"/>
    <x v="10"/>
    <s v="A02"/>
    <d v="2025-12-01T00:00:00"/>
    <s v="GSF-25-26-201"/>
    <n v="63333"/>
    <n v="63333"/>
    <m/>
    <s v="Q3 2025"/>
    <x v="3"/>
    <x v="3"/>
  </r>
  <r>
    <x v="48"/>
    <x v="17"/>
    <x v="8"/>
    <x v="10"/>
    <n v="1101"/>
    <d v="2025-12-01T00:00:00"/>
    <s v="GSF-25-26-206"/>
    <n v="64999"/>
    <n v="64999"/>
    <m/>
    <s v="Q3 2025"/>
    <x v="3"/>
    <x v="3"/>
  </r>
  <r>
    <x v="48"/>
    <x v="10"/>
    <x v="29"/>
    <x v="26"/>
    <n v="312"/>
    <d v="2025-11-30T00:00:00"/>
    <s v="000003133913764'"/>
    <n v="10320"/>
    <n v="10320"/>
    <m/>
    <s v="Q3 2025"/>
    <x v="3"/>
    <x v="3"/>
  </r>
  <r>
    <x v="48"/>
    <x v="10"/>
    <x v="29"/>
    <x v="14"/>
    <s v="GuestHouse"/>
    <d v="2025-11-22T00:00:00"/>
    <s v="JD3204"/>
    <n v="1638.75"/>
    <n v="1638.75"/>
    <m/>
    <s v="Q3 2025"/>
    <x v="3"/>
    <x v="3"/>
  </r>
  <r>
    <x v="48"/>
    <x v="10"/>
    <x v="29"/>
    <x v="27"/>
    <n v="312"/>
    <d v="2025-12-01T00:00:00"/>
    <n v="1494575"/>
    <n v="0"/>
    <n v="0"/>
    <m/>
    <s v="Q3 2025"/>
    <x v="3"/>
    <x v="3"/>
  </r>
  <r>
    <x v="48"/>
    <x v="12"/>
    <x v="29"/>
    <x v="7"/>
    <n v="319"/>
    <d v="2025-11-25T00:00:00"/>
    <s v="ROMCIN260046379"/>
    <n v="5224.58"/>
    <n v="5224.58"/>
    <m/>
    <s v="Q3 2025"/>
    <x v="3"/>
    <x v="3"/>
  </r>
  <r>
    <x v="48"/>
    <x v="10"/>
    <x v="7"/>
    <x v="9"/>
    <n v="312"/>
    <d v="2025-12-03T00:00:00"/>
    <s v="MF2627I014612533"/>
    <n v="57969.51"/>
    <n v="57969.51"/>
    <m/>
    <s v="Q3 2025"/>
    <x v="3"/>
    <x v="3"/>
  </r>
  <r>
    <x v="48"/>
    <x v="9"/>
    <x v="29"/>
    <x v="11"/>
    <n v="613"/>
    <d v="2025-12-01T00:00:00"/>
    <s v="IS-25-26-190"/>
    <n v="65067.44"/>
    <n v="65067.44"/>
    <m/>
    <s v="Q3 2025"/>
    <x v="3"/>
    <x v="3"/>
  </r>
  <r>
    <x v="48"/>
    <x v="14"/>
    <x v="29"/>
    <x v="11"/>
    <n v="0"/>
    <d v="2025-12-01T00:00:00"/>
    <s v="IS-25-26-192"/>
    <n v="15151"/>
    <n v="15151"/>
    <m/>
    <s v="Q3 2025"/>
    <x v="3"/>
    <x v="3"/>
  </r>
  <r>
    <x v="48"/>
    <x v="6"/>
    <x v="29"/>
    <x v="11"/>
    <s v="A02"/>
    <d v="2025-12-01T00:00:00"/>
    <s v="IS-25-26-189"/>
    <n v="222807.76"/>
    <n v="222807.76"/>
    <m/>
    <s v="Q3 2025"/>
    <x v="3"/>
    <x v="3"/>
  </r>
  <r>
    <x v="48"/>
    <x v="12"/>
    <x v="29"/>
    <x v="11"/>
    <n v="319"/>
    <d v="2025-12-01T00:00:00"/>
    <s v="IS-25-26-191"/>
    <n v="30302"/>
    <n v="30302"/>
    <m/>
    <s v="Q3 2025"/>
    <x v="3"/>
    <x v="3"/>
  </r>
  <r>
    <x v="48"/>
    <x v="10"/>
    <x v="29"/>
    <x v="7"/>
    <n v="312"/>
    <d v="2025-11-30T00:00:00"/>
    <n v="2139"/>
    <n v="36400"/>
    <n v="36400"/>
    <m/>
    <s v="Q3 2025"/>
    <x v="3"/>
    <x v="3"/>
  </r>
  <r>
    <x v="48"/>
    <x v="9"/>
    <x v="29"/>
    <x v="7"/>
    <n v="613"/>
    <d v="2025-11-30T00:00:00"/>
    <n v="2140"/>
    <n v="3150"/>
    <n v="3150"/>
    <m/>
    <s v="Q3 2025"/>
    <x v="3"/>
    <x v="3"/>
  </r>
  <r>
    <x v="48"/>
    <x v="1"/>
    <x v="29"/>
    <x v="7"/>
    <n v="102"/>
    <d v="2025-11-30T00:00:00"/>
    <n v="2141"/>
    <n v="980"/>
    <n v="980"/>
    <m/>
    <s v="Q3 2025"/>
    <x v="3"/>
    <x v="3"/>
  </r>
  <r>
    <x v="48"/>
    <x v="0"/>
    <x v="29"/>
    <x v="7"/>
    <n v="0"/>
    <d v="2025-11-30T00:00:00"/>
    <n v="2147"/>
    <n v="1500"/>
    <n v="1500"/>
    <m/>
    <s v="Q3 2025"/>
    <x v="3"/>
    <x v="3"/>
  </r>
  <r>
    <x v="48"/>
    <x v="2"/>
    <x v="29"/>
    <x v="7"/>
    <n v="0"/>
    <d v="2025-11-30T00:00:00"/>
    <n v="2144"/>
    <n v="5215"/>
    <n v="5215"/>
    <m/>
    <s v="Q3 2025"/>
    <x v="3"/>
    <x v="3"/>
  </r>
  <r>
    <x v="48"/>
    <x v="14"/>
    <x v="29"/>
    <x v="7"/>
    <n v="0"/>
    <d v="2025-11-30T00:00:00"/>
    <n v="2143"/>
    <n v="525"/>
    <n v="525"/>
    <m/>
    <s v="Q3 2025"/>
    <x v="3"/>
    <x v="3"/>
  </r>
  <r>
    <x v="48"/>
    <x v="17"/>
    <x v="29"/>
    <x v="7"/>
    <n v="1101"/>
    <d v="2025-11-30T00:00:00"/>
    <n v="2146"/>
    <n v="4200"/>
    <n v="4200"/>
    <m/>
    <s v="Q3 2025"/>
    <x v="3"/>
    <x v="3"/>
  </r>
  <r>
    <x v="48"/>
    <x v="6"/>
    <x v="29"/>
    <x v="7"/>
    <s v="A02"/>
    <d v="2025-11-30T00:00:00"/>
    <n v="2142"/>
    <n v="15645"/>
    <n v="15645"/>
    <m/>
    <s v="Q3 2025"/>
    <x v="3"/>
    <x v="3"/>
  </r>
  <r>
    <x v="48"/>
    <x v="10"/>
    <x v="9"/>
    <x v="11"/>
    <n v="319"/>
    <d v="2025-12-01T00:00:00"/>
    <s v="MFMS-0499-25-26"/>
    <n v="71624.75"/>
    <n v="71624.75"/>
    <m/>
    <s v="Q3 2025"/>
    <x v="3"/>
    <x v="3"/>
  </r>
  <r>
    <x v="48"/>
    <x v="17"/>
    <x v="9"/>
    <x v="11"/>
    <n v="1101"/>
    <d v="2025-12-01T00:00:00"/>
    <s v="MFMS-0501-25-26"/>
    <n v="60077.919999999998"/>
    <n v="60077.919999999998"/>
    <m/>
    <s v="Q3 2025"/>
    <x v="3"/>
    <x v="3"/>
  </r>
  <r>
    <x v="48"/>
    <x v="12"/>
    <x v="9"/>
    <x v="11"/>
    <n v="319"/>
    <d v="2025-12-01T00:00:00"/>
    <s v="MFMS-0500-25-26"/>
    <n v="66645.56"/>
    <n v="66645.56"/>
    <m/>
    <s v="Q3 2025"/>
    <x v="3"/>
    <x v="3"/>
  </r>
  <r>
    <x v="48"/>
    <x v="10"/>
    <x v="29"/>
    <x v="10"/>
    <n v="312"/>
    <d v="2025-12-01T00:00:00"/>
    <s v="OOPL-25-26-711"/>
    <n v="259577.55"/>
    <n v="259577.55"/>
    <m/>
    <s v="Q3 2025"/>
    <x v="3"/>
    <x v="3"/>
  </r>
  <r>
    <x v="48"/>
    <x v="6"/>
    <x v="29"/>
    <x v="10"/>
    <s v="A02"/>
    <d v="2025-12-01T00:00:00"/>
    <s v="OOPL-25-26-712"/>
    <n v="174213.12"/>
    <n v="174213.12"/>
    <m/>
    <s v="Q3 2025"/>
    <x v="3"/>
    <x v="3"/>
  </r>
  <r>
    <x v="48"/>
    <x v="12"/>
    <x v="29"/>
    <x v="9"/>
    <n v="319"/>
    <d v="2025-12-01T00:00:00"/>
    <s v="Vodafone - 08"/>
    <n v="5488"/>
    <n v="5488"/>
    <m/>
    <s v="Q3 2025"/>
    <x v="3"/>
    <x v="3"/>
  </r>
  <r>
    <x v="48"/>
    <x v="0"/>
    <x v="29"/>
    <x v="4"/>
    <n v="0"/>
    <d v="2025-12-01T00:00:00"/>
    <s v="AFC-20"/>
    <n v="4045"/>
    <n v="4045"/>
    <m/>
    <s v="Q3 2025"/>
    <x v="3"/>
    <x v="3"/>
  </r>
  <r>
    <x v="48"/>
    <x v="1"/>
    <x v="29"/>
    <x v="4"/>
    <n v="102"/>
    <d v="2025-12-01T00:00:00"/>
    <s v="IS-20"/>
    <n v="5975"/>
    <n v="5975"/>
    <m/>
    <s v="Q3 2025"/>
    <x v="3"/>
    <x v="3"/>
  </r>
  <r>
    <x v="48"/>
    <x v="3"/>
    <x v="29"/>
    <x v="4"/>
    <n v="0"/>
    <d v="2025-12-01T00:00:00"/>
    <s v="KCC-09"/>
    <n v="1215"/>
    <n v="1215"/>
    <m/>
    <s v="Q3 2025"/>
    <x v="3"/>
    <x v="3"/>
  </r>
  <r>
    <x v="48"/>
    <x v="4"/>
    <x v="29"/>
    <x v="4"/>
    <n v="0"/>
    <d v="2025-12-01T00:00:00"/>
    <s v="KDM-16"/>
    <n v="14920"/>
    <n v="14920"/>
    <m/>
    <s v="Q3 2025"/>
    <x v="3"/>
    <x v="3"/>
  </r>
  <r>
    <x v="48"/>
    <x v="5"/>
    <x v="29"/>
    <x v="4"/>
    <n v="0"/>
    <d v="2025-12-01T00:00:00"/>
    <s v="KF-18"/>
    <n v="5250"/>
    <n v="5250"/>
    <m/>
    <s v="Q3 2025"/>
    <x v="3"/>
    <x v="3"/>
  </r>
  <r>
    <x v="48"/>
    <x v="14"/>
    <x v="29"/>
    <x v="4"/>
    <n v="0"/>
    <d v="2025-12-01T00:00:00"/>
    <s v="KOB-16"/>
    <n v="10040"/>
    <n v="10040"/>
    <m/>
    <s v="Q3 2025"/>
    <x v="3"/>
    <x v="3"/>
  </r>
  <r>
    <x v="48"/>
    <x v="7"/>
    <x v="29"/>
    <x v="4"/>
    <n v="0"/>
    <d v="2025-12-01T00:00:00"/>
    <s v="KR-20"/>
    <n v="38025"/>
    <n v="38025"/>
    <m/>
    <s v="Q3 2025"/>
    <x v="3"/>
    <x v="3"/>
  </r>
  <r>
    <x v="48"/>
    <x v="8"/>
    <x v="29"/>
    <x v="4"/>
    <n v="0"/>
    <d v="2025-12-01T00:00:00"/>
    <s v="KRLLP-21"/>
    <n v="8460"/>
    <n v="8460"/>
    <m/>
    <s v="Q3 2025"/>
    <x v="3"/>
    <x v="3"/>
  </r>
  <r>
    <x v="48"/>
    <x v="9"/>
    <x v="29"/>
    <x v="4"/>
    <n v="613"/>
    <d v="2025-12-01T00:00:00"/>
    <s v="OD-20"/>
    <n v="23175"/>
    <n v="23175"/>
    <m/>
    <s v="Q3 2025"/>
    <x v="3"/>
    <x v="3"/>
  </r>
  <r>
    <x v="48"/>
    <x v="10"/>
    <x v="29"/>
    <x v="4"/>
    <n v="312"/>
    <d v="2025-12-01T00:00:00"/>
    <s v="ODMS-20"/>
    <n v="247045"/>
    <n v="247045"/>
    <m/>
    <s v="Q3 2025"/>
    <x v="3"/>
    <x v="3"/>
  </r>
  <r>
    <x v="48"/>
    <x v="16"/>
    <x v="29"/>
    <x v="4"/>
    <n v="0"/>
    <d v="2025-12-01T00:00:00"/>
    <s v="QTS-20"/>
    <n v="8000"/>
    <n v="8000"/>
    <m/>
    <s v="Q3 2025"/>
    <x v="3"/>
    <x v="3"/>
  </r>
  <r>
    <x v="48"/>
    <x v="12"/>
    <x v="29"/>
    <x v="4"/>
    <n v="319"/>
    <d v="2025-12-01T00:00:00"/>
    <s v="XDBS-20"/>
    <n v="122180"/>
    <n v="122180"/>
    <m/>
    <s v="Q3 2025"/>
    <x v="3"/>
    <x v="3"/>
  </r>
  <r>
    <x v="48"/>
    <x v="17"/>
    <x v="29"/>
    <x v="4"/>
    <n v="1101"/>
    <d v="2025-12-01T00:00:00"/>
    <s v="XKT-21"/>
    <n v="33570"/>
    <n v="33570"/>
    <m/>
    <s v="Q3 2025"/>
    <x v="3"/>
    <x v="3"/>
  </r>
  <r>
    <x v="48"/>
    <x v="18"/>
    <x v="29"/>
    <x v="4"/>
    <n v="0"/>
    <d v="2025-12-01T00:00:00"/>
    <s v="KCA-12"/>
    <n v="4210"/>
    <n v="4210"/>
    <m/>
    <s v="Q3 2025"/>
    <x v="3"/>
    <x v="3"/>
  </r>
  <r>
    <x v="48"/>
    <x v="6"/>
    <x v="29"/>
    <x v="4"/>
    <s v="A02"/>
    <d v="2025-12-01T00:00:00"/>
    <s v="KOS-20"/>
    <n v="13485"/>
    <n v="13485"/>
    <m/>
    <s v="Q3 2025"/>
    <x v="3"/>
    <x v="3"/>
  </r>
  <r>
    <x v="48"/>
    <x v="13"/>
    <x v="29"/>
    <x v="4"/>
    <n v="0"/>
    <d v="2025-12-01T00:00:00"/>
    <s v="NLH-13"/>
    <n v="1010"/>
    <n v="1010"/>
    <m/>
    <s v="Q3 2025"/>
    <x v="3"/>
    <x v="3"/>
  </r>
  <r>
    <x v="48"/>
    <x v="10"/>
    <x v="29"/>
    <x v="4"/>
    <n v="312"/>
    <d v="2025-12-02T00:00:00"/>
    <s v="D-25-26GST-283"/>
    <n v="276625"/>
    <n v="276625"/>
    <m/>
    <s v="Q3 2025"/>
    <x v="3"/>
    <x v="3"/>
  </r>
  <r>
    <x v="48"/>
    <x v="12"/>
    <x v="29"/>
    <x v="4"/>
    <n v="319"/>
    <d v="2025-12-02T00:00:00"/>
    <s v="D-25-26GST-285"/>
    <n v="130685"/>
    <n v="130685"/>
    <m/>
    <s v="Q3 2025"/>
    <x v="3"/>
    <x v="3"/>
  </r>
  <r>
    <x v="48"/>
    <x v="1"/>
    <x v="29"/>
    <x v="4"/>
    <n v="102"/>
    <d v="2025-12-02T00:00:00"/>
    <s v="D-25-26GST-277"/>
    <n v="2825"/>
    <n v="2825"/>
    <m/>
    <s v="Q3 2025"/>
    <x v="3"/>
    <x v="3"/>
  </r>
  <r>
    <x v="48"/>
    <x v="14"/>
    <x v="29"/>
    <x v="4"/>
    <n v="0"/>
    <d v="2025-12-02T00:00:00"/>
    <s v="D-25-26GST-281"/>
    <n v="425"/>
    <n v="425"/>
    <m/>
    <s v="Q3 2025"/>
    <x v="3"/>
    <x v="3"/>
  </r>
  <r>
    <x v="48"/>
    <x v="0"/>
    <x v="29"/>
    <x v="4"/>
    <n v="0"/>
    <d v="2025-12-02T00:00:00"/>
    <s v="D-25-26GST-276"/>
    <n v="2375"/>
    <n v="2375"/>
    <m/>
    <s v="Q3 2025"/>
    <x v="3"/>
    <x v="3"/>
  </r>
  <r>
    <x v="48"/>
    <x v="7"/>
    <x v="29"/>
    <x v="4"/>
    <n v="0"/>
    <d v="2025-12-02T00:00:00"/>
    <s v="D-25-26GST-279"/>
    <n v="2565"/>
    <n v="2565"/>
    <m/>
    <s v="Q3 2025"/>
    <x v="3"/>
    <x v="3"/>
  </r>
  <r>
    <x v="48"/>
    <x v="17"/>
    <x v="29"/>
    <x v="4"/>
    <n v="1101"/>
    <d v="2025-12-02T00:00:00"/>
    <s v="D-25-26GST-286"/>
    <n v="75"/>
    <n v="75"/>
    <m/>
    <s v="Q3 2025"/>
    <x v="3"/>
    <x v="3"/>
  </r>
  <r>
    <x v="48"/>
    <x v="8"/>
    <x v="29"/>
    <x v="4"/>
    <n v="0"/>
    <d v="2025-12-02T00:00:00"/>
    <s v="D-25-26GST-280"/>
    <n v="2897"/>
    <n v="2897"/>
    <m/>
    <s v="Q3 2025"/>
    <x v="3"/>
    <x v="3"/>
  </r>
  <r>
    <x v="48"/>
    <x v="9"/>
    <x v="29"/>
    <x v="4"/>
    <n v="613"/>
    <d v="2025-12-02T00:00:00"/>
    <s v="D-25-26GST-282"/>
    <n v="7385"/>
    <n v="7385"/>
    <m/>
    <s v="Q3 2025"/>
    <x v="3"/>
    <x v="3"/>
  </r>
  <r>
    <x v="48"/>
    <x v="16"/>
    <x v="29"/>
    <x v="4"/>
    <n v="0"/>
    <d v="2025-12-02T00:00:00"/>
    <s v="D-25-26GST-284"/>
    <n v="2030"/>
    <n v="2030"/>
    <m/>
    <s v="Q3 2025"/>
    <x v="3"/>
    <x v="3"/>
  </r>
  <r>
    <x v="48"/>
    <x v="6"/>
    <x v="29"/>
    <x v="4"/>
    <s v="A02"/>
    <d v="2025-12-02T00:00:00"/>
    <s v="D-25-26GST-278"/>
    <n v="3085"/>
    <n v="3085"/>
    <m/>
    <s v="Q3 2025"/>
    <x v="3"/>
    <x v="3"/>
  </r>
  <r>
    <x v="48"/>
    <x v="10"/>
    <x v="1"/>
    <x v="29"/>
    <n v="312"/>
    <d v="2025-11-30T00:00:00"/>
    <s v="MS-0697-25-26"/>
    <n v="1528"/>
    <n v="1528"/>
    <m/>
    <s v="Q3 2025"/>
    <x v="3"/>
    <x v="3"/>
  </r>
  <r>
    <x v="48"/>
    <x v="6"/>
    <x v="29"/>
    <x v="0"/>
    <s v="A02"/>
    <d v="2025-11-30T00:00:00"/>
    <s v="KRL-25-26-146"/>
    <n v="4656"/>
    <n v="4656"/>
    <m/>
    <s v="Q3 2025"/>
    <x v="3"/>
    <x v="3"/>
  </r>
  <r>
    <x v="48"/>
    <x v="6"/>
    <x v="29"/>
    <x v="0"/>
    <s v="A02"/>
    <d v="2025-11-30T00:00:00"/>
    <s v="KRL-25-26-157"/>
    <n v="1372"/>
    <n v="1372"/>
    <m/>
    <s v="Q3 2025"/>
    <x v="3"/>
    <x v="3"/>
  </r>
  <r>
    <x v="48"/>
    <x v="10"/>
    <x v="29"/>
    <x v="0"/>
    <n v="312"/>
    <d v="2025-11-30T00:00:00"/>
    <s v="KRL-25-26-163"/>
    <n v="25848"/>
    <n v="25848"/>
    <m/>
    <s v="Q3 2025"/>
    <x v="3"/>
    <x v="3"/>
  </r>
  <r>
    <x v="48"/>
    <x v="9"/>
    <x v="29"/>
    <x v="0"/>
    <n v="613"/>
    <d v="2025-11-30T00:00:00"/>
    <s v="KRL-25-26-162"/>
    <n v="633"/>
    <n v="633"/>
    <m/>
    <s v="Q3 2025"/>
    <x v="3"/>
    <x v="3"/>
  </r>
  <r>
    <x v="48"/>
    <x v="12"/>
    <x v="29"/>
    <x v="0"/>
    <n v="319"/>
    <d v="2025-11-30T00:00:00"/>
    <s v="KRL-25-26-166"/>
    <n v="4435"/>
    <n v="4435"/>
    <m/>
    <s v="Q3 2025"/>
    <x v="3"/>
    <x v="3"/>
  </r>
  <r>
    <x v="48"/>
    <x v="12"/>
    <x v="29"/>
    <x v="0"/>
    <n v="319"/>
    <d v="2025-11-30T00:00:00"/>
    <s v="KRL-25-26-167"/>
    <n v="528"/>
    <n v="528"/>
    <m/>
    <s v="Q3 2025"/>
    <x v="3"/>
    <x v="3"/>
  </r>
  <r>
    <x v="48"/>
    <x v="1"/>
    <x v="29"/>
    <x v="0"/>
    <n v="102"/>
    <d v="2025-11-30T00:00:00"/>
    <s v="KRL-25-26-145"/>
    <n v="4087"/>
    <n v="4087"/>
    <m/>
    <s v="Q3 2025"/>
    <x v="3"/>
    <x v="3"/>
  </r>
  <r>
    <x v="48"/>
    <x v="14"/>
    <x v="29"/>
    <x v="0"/>
    <n v="0"/>
    <d v="2025-11-30T00:00:00"/>
    <s v="KRL-25-26-160"/>
    <n v="3465"/>
    <n v="3465"/>
    <m/>
    <s v="Q3 2025"/>
    <x v="3"/>
    <x v="3"/>
  </r>
  <r>
    <x v="48"/>
    <x v="0"/>
    <x v="29"/>
    <x v="0"/>
    <n v="0"/>
    <d v="2025-11-30T00:00:00"/>
    <s v="KRL-25-26-144"/>
    <n v="4467"/>
    <n v="4467"/>
    <m/>
    <s v="Q3 2025"/>
    <x v="3"/>
    <x v="3"/>
  </r>
  <r>
    <x v="48"/>
    <x v="0"/>
    <x v="29"/>
    <x v="0"/>
    <n v="0"/>
    <d v="2025-11-30T00:00:00"/>
    <s v="KRL-25-26-153"/>
    <n v="528"/>
    <n v="528"/>
    <m/>
    <s v="Q3 2025"/>
    <x v="3"/>
    <x v="3"/>
  </r>
  <r>
    <x v="48"/>
    <x v="7"/>
    <x v="29"/>
    <x v="0"/>
    <n v="0"/>
    <d v="2025-11-30T00:00:00"/>
    <s v="KRL-25-26-147"/>
    <n v="95"/>
    <n v="95"/>
    <m/>
    <s v="Q3 2025"/>
    <x v="3"/>
    <x v="3"/>
  </r>
  <r>
    <x v="48"/>
    <x v="18"/>
    <x v="29"/>
    <x v="0"/>
    <n v="0"/>
    <d v="2025-11-30T00:00:00"/>
    <s v="KRL-25-26-159"/>
    <n v="739"/>
    <n v="739"/>
    <m/>
    <s v="Q3 2025"/>
    <x v="3"/>
    <x v="3"/>
  </r>
  <r>
    <x v="48"/>
    <x v="16"/>
    <x v="29"/>
    <x v="0"/>
    <n v="0"/>
    <d v="2025-11-30T00:00:00"/>
    <s v="KRL-25-26-150"/>
    <n v="95"/>
    <n v="95"/>
    <m/>
    <s v="Q3 2025"/>
    <x v="3"/>
    <x v="3"/>
  </r>
  <r>
    <x v="48"/>
    <x v="12"/>
    <x v="29"/>
    <x v="0"/>
    <n v="0"/>
    <d v="2025-11-30T00:00:00"/>
    <s v="KRL-25-26-167"/>
    <n v="528"/>
    <n v="528"/>
    <m/>
    <s v="Q3 2025"/>
    <x v="3"/>
    <x v="3"/>
  </r>
  <r>
    <x v="48"/>
    <x v="7"/>
    <x v="29"/>
    <x v="0"/>
    <n v="0"/>
    <d v="2025-11-30T00:00:00"/>
    <s v="KRL-25-26-158"/>
    <n v="6647"/>
    <n v="6647"/>
    <m/>
    <s v="Q3 2025"/>
    <x v="3"/>
    <x v="3"/>
  </r>
  <r>
    <x v="48"/>
    <x v="3"/>
    <x v="29"/>
    <x v="0"/>
    <n v="0"/>
    <d v="2025-11-30T00:00:00"/>
    <s v="KRL-25-26-155"/>
    <n v="106"/>
    <n v="106"/>
    <m/>
    <s v="Q3 2025"/>
    <x v="3"/>
    <x v="3"/>
  </r>
  <r>
    <x v="48"/>
    <x v="5"/>
    <x v="29"/>
    <x v="0"/>
    <n v="0"/>
    <d v="2025-11-30T00:00:00"/>
    <s v="KRL-25-26-156"/>
    <n v="211"/>
    <n v="211"/>
    <m/>
    <s v="Q3 2025"/>
    <x v="3"/>
    <x v="3"/>
  </r>
  <r>
    <x v="48"/>
    <x v="21"/>
    <x v="29"/>
    <x v="0"/>
    <n v="0"/>
    <d v="2025-11-30T00:00:00"/>
    <s v="KRL-25-26-154"/>
    <n v="106"/>
    <n v="106"/>
    <m/>
    <s v="Q3 2025"/>
    <x v="3"/>
    <x v="3"/>
  </r>
  <r>
    <x v="48"/>
    <x v="27"/>
    <x v="29"/>
    <x v="0"/>
    <n v="0"/>
    <d v="2025-11-30T00:00:00"/>
    <s v="KRL-25-26-161"/>
    <n v="106"/>
    <n v="106"/>
    <m/>
    <s v="Q3 2025"/>
    <x v="3"/>
    <x v="3"/>
  </r>
  <r>
    <x v="48"/>
    <x v="16"/>
    <x v="29"/>
    <x v="0"/>
    <n v="0"/>
    <d v="2025-11-30T00:00:00"/>
    <s v="KRL-25-26-164"/>
    <n v="739"/>
    <n v="739"/>
    <m/>
    <s v="Q3 2025"/>
    <x v="3"/>
    <x v="3"/>
  </r>
  <r>
    <x v="48"/>
    <x v="12"/>
    <x v="29"/>
    <x v="0"/>
    <n v="0"/>
    <d v="2025-11-30T00:00:00"/>
    <s v="KRL-25-26-165"/>
    <n v="6752"/>
    <n v="6752"/>
    <m/>
    <s v="Q3 2025"/>
    <x v="3"/>
    <x v="3"/>
  </r>
  <r>
    <x v="48"/>
    <x v="12"/>
    <x v="29"/>
    <x v="0"/>
    <n v="319"/>
    <d v="2025-11-30T00:00:00"/>
    <s v="KRL-25-26-151"/>
    <n v="119700"/>
    <n v="119700"/>
    <m/>
    <s v="Q3 2025"/>
    <x v="3"/>
    <x v="3"/>
  </r>
  <r>
    <x v="48"/>
    <x v="9"/>
    <x v="29"/>
    <x v="0"/>
    <n v="613"/>
    <d v="2025-11-30T00:00:00"/>
    <s v="KRL-25-26-148"/>
    <n v="18335"/>
    <n v="18335"/>
    <m/>
    <s v="Q3 2025"/>
    <x v="3"/>
    <x v="3"/>
  </r>
  <r>
    <x v="48"/>
    <x v="10"/>
    <x v="29"/>
    <x v="0"/>
    <n v="312"/>
    <d v="2025-11-30T00:00:00"/>
    <s v="KRL-25-26-149"/>
    <n v="298870"/>
    <n v="298870"/>
    <m/>
    <s v="Q3 2025"/>
    <x v="3"/>
    <x v="3"/>
  </r>
  <r>
    <x v="48"/>
    <x v="6"/>
    <x v="29"/>
    <x v="29"/>
    <s v="A02"/>
    <d v="2025-11-30T00:00:00"/>
    <s v="KST-Rental-25-26-08"/>
    <n v="11000"/>
    <n v="11000"/>
    <m/>
    <s v="Q3 2025"/>
    <x v="3"/>
    <x v="3"/>
  </r>
  <r>
    <x v="48"/>
    <x v="18"/>
    <x v="7"/>
    <x v="9"/>
    <n v="0"/>
    <d v="2025-12-06T00:00:00"/>
    <s v="MF2627I014807280"/>
    <n v="2891"/>
    <n v="2891"/>
    <m/>
    <s v="Q3 2025"/>
    <x v="3"/>
    <x v="3"/>
  </r>
  <r>
    <x v="48"/>
    <x v="0"/>
    <x v="29"/>
    <x v="8"/>
    <n v="0"/>
    <d v="2025-12-06T00:00:00"/>
    <s v="000003134150072'"/>
    <n v="78600"/>
    <n v="78600"/>
    <m/>
    <s v="Q3 2025"/>
    <x v="3"/>
    <x v="3"/>
  </r>
  <r>
    <x v="48"/>
    <x v="6"/>
    <x v="29"/>
    <x v="12"/>
    <s v="A02"/>
    <d v="2025-12-18T00:00:00"/>
    <s v="202511351957502'"/>
    <n v="411320"/>
    <n v="411320"/>
    <m/>
    <s v="Q3 2025"/>
    <x v="3"/>
    <x v="3"/>
  </r>
  <r>
    <x v="48"/>
    <x v="17"/>
    <x v="29"/>
    <x v="12"/>
    <n v="1102"/>
    <d v="2025-12-07T00:00:00"/>
    <s v="000003135609229'"/>
    <n v="16240"/>
    <n v="16240"/>
    <m/>
    <s v="Q3 2025"/>
    <x v="3"/>
    <x v="3"/>
  </r>
  <r>
    <x v="48"/>
    <x v="17"/>
    <x v="29"/>
    <x v="12"/>
    <n v="1101"/>
    <d v="2025-12-07T00:00:00"/>
    <s v="000003135609231'"/>
    <n v="173810"/>
    <n v="173810"/>
    <m/>
    <s v="Q3 2025"/>
    <x v="3"/>
    <x v="3"/>
  </r>
  <r>
    <x v="48"/>
    <x v="1"/>
    <x v="7"/>
    <x v="9"/>
    <n v="102"/>
    <d v="2025-12-09T00:00:00"/>
    <s v="MF2627I015079837"/>
    <n v="698"/>
    <n v="698"/>
    <m/>
    <s v="Q3 2025"/>
    <x v="3"/>
    <x v="3"/>
  </r>
  <r>
    <x v="48"/>
    <x v="12"/>
    <x v="29"/>
    <x v="9"/>
    <n v="319"/>
    <d v="2025-12-01T00:00:00"/>
    <s v="MHI1411530175770"/>
    <n v="559.32000000000005"/>
    <n v="559.32000000000005"/>
    <m/>
    <s v="Q3 2025"/>
    <x v="3"/>
    <x v="3"/>
  </r>
  <r>
    <x v="48"/>
    <x v="12"/>
    <x v="29"/>
    <x v="9"/>
    <n v="319"/>
    <d v="2025-12-01T00:00:00"/>
    <s v="MHI1411530175777"/>
    <n v="559.32000000000005"/>
    <n v="559.32000000000005"/>
    <m/>
    <s v="Q3 2025"/>
    <x v="3"/>
    <x v="3"/>
  </r>
  <r>
    <x v="48"/>
    <x v="12"/>
    <x v="29"/>
    <x v="9"/>
    <n v="319"/>
    <d v="2025-12-01T00:00:00"/>
    <s v="MHI1411530175784"/>
    <n v="529.82000000000005"/>
    <n v="529.82000000000005"/>
    <m/>
    <s v="Q3 2025"/>
    <x v="3"/>
    <x v="3"/>
  </r>
  <r>
    <x v="48"/>
    <x v="12"/>
    <x v="29"/>
    <x v="9"/>
    <n v="319"/>
    <d v="2025-12-01T00:00:00"/>
    <s v="MHI1411530175790"/>
    <n v="548.70000000000005"/>
    <n v="548.70000000000005"/>
    <m/>
    <s v="Q3 2025"/>
    <x v="3"/>
    <x v="3"/>
  </r>
  <r>
    <x v="48"/>
    <x v="12"/>
    <x v="29"/>
    <x v="9"/>
    <n v="319"/>
    <d v="2025-12-01T00:00:00"/>
    <s v="MHI1411530175794"/>
    <n v="529.82000000000005"/>
    <n v="529.82000000000005"/>
    <m/>
    <s v="Q3 2025"/>
    <x v="3"/>
    <x v="3"/>
  </r>
  <r>
    <x v="48"/>
    <x v="12"/>
    <x v="29"/>
    <x v="9"/>
    <n v="319"/>
    <d v="2025-12-01T00:00:00"/>
    <s v="MHI1411530175800"/>
    <n v="529.82000000000005"/>
    <n v="529.82000000000005"/>
    <m/>
    <s v="Q3 2025"/>
    <x v="3"/>
    <x v="3"/>
  </r>
  <r>
    <x v="48"/>
    <x v="12"/>
    <x v="29"/>
    <x v="9"/>
    <n v="319"/>
    <d v="2025-12-01T00:00:00"/>
    <s v="MHI1411530175806"/>
    <n v="529.82000000000005"/>
    <n v="529.82000000000005"/>
    <m/>
    <s v="Q3 2025"/>
    <x v="3"/>
    <x v="3"/>
  </r>
  <r>
    <x v="48"/>
    <x v="12"/>
    <x v="29"/>
    <x v="9"/>
    <n v="319"/>
    <d v="2025-12-01T00:00:00"/>
    <s v="MHI1411530175812"/>
    <n v="529.82000000000005"/>
    <n v="529.82000000000005"/>
    <m/>
    <s v="Q3 2025"/>
    <x v="3"/>
    <x v="3"/>
  </r>
  <r>
    <x v="48"/>
    <x v="12"/>
    <x v="29"/>
    <x v="9"/>
    <n v="319"/>
    <d v="2025-12-01T00:00:00"/>
    <s v="MHI1411530175818"/>
    <n v="764.64"/>
    <n v="764.64"/>
    <m/>
    <s v="Q3 2025"/>
    <x v="3"/>
    <x v="3"/>
  </r>
  <r>
    <x v="48"/>
    <x v="12"/>
    <x v="29"/>
    <x v="9"/>
    <n v="319"/>
    <d v="2025-12-01T00:00:00"/>
    <s v="MHI1411530175824"/>
    <n v="588.82000000000005"/>
    <n v="588.82000000000005"/>
    <m/>
    <s v="Q3 2025"/>
    <x v="3"/>
    <x v="3"/>
  </r>
  <r>
    <x v="48"/>
    <x v="10"/>
    <x v="2"/>
    <x v="3"/>
    <n v="312"/>
    <d v="2025-11-30T00:00:00"/>
    <s v="ODMSLLP-25-26-08"/>
    <n v="48359"/>
    <n v="48359"/>
    <m/>
    <s v="Q3 2025"/>
    <x v="3"/>
    <x v="3"/>
  </r>
  <r>
    <x v="48"/>
    <x v="12"/>
    <x v="7"/>
    <x v="9"/>
    <n v="319"/>
    <d v="2025-12-09T00:00:00"/>
    <s v="MF2627I015128134"/>
    <n v="4738.1400000000003"/>
    <n v="4738.1400000000003"/>
    <m/>
    <s v="Q3 2025"/>
    <x v="3"/>
    <x v="3"/>
  </r>
  <r>
    <x v="48"/>
    <x v="6"/>
    <x v="23"/>
    <x v="7"/>
    <s v="A02"/>
    <d v="2025-12-10T00:00:00"/>
    <s v="WR-25-26-191"/>
    <n v="17628"/>
    <n v="17628"/>
    <m/>
    <s v="Q3 2025"/>
    <x v="3"/>
    <x v="3"/>
  </r>
  <r>
    <x v="48"/>
    <x v="6"/>
    <x v="23"/>
    <x v="12"/>
    <s v="A02"/>
    <d v="2025-12-10T00:00:00"/>
    <s v="EC-25-26-219"/>
    <n v="613595.82999999996"/>
    <n v="613595.82999999996"/>
    <m/>
    <s v="Q3 2025"/>
    <x v="3"/>
    <x v="3"/>
  </r>
  <r>
    <x v="48"/>
    <x v="1"/>
    <x v="11"/>
    <x v="12"/>
    <n v="102"/>
    <d v="2025-12-10T00:00:00"/>
    <s v="WTCB-202504192"/>
    <n v="56633"/>
    <n v="56633"/>
    <m/>
    <s v="Q3 2025"/>
    <x v="3"/>
    <x v="3"/>
  </r>
  <r>
    <x v="48"/>
    <x v="10"/>
    <x v="11"/>
    <x v="12"/>
    <n v="309"/>
    <d v="2025-12-10T00:00:00"/>
    <s v="WTCB-202504235"/>
    <n v="87413"/>
    <n v="87413"/>
    <m/>
    <s v="Q3 2025"/>
    <x v="3"/>
    <x v="3"/>
  </r>
  <r>
    <x v="48"/>
    <x v="10"/>
    <x v="11"/>
    <x v="12"/>
    <n v="310"/>
    <d v="2025-12-10T00:00:00"/>
    <m/>
    <m/>
    <m/>
    <m/>
    <s v="Q3 2025"/>
    <x v="3"/>
    <x v="3"/>
  </r>
  <r>
    <x v="48"/>
    <x v="10"/>
    <x v="11"/>
    <x v="12"/>
    <n v="311"/>
    <d v="2025-12-10T00:00:00"/>
    <s v="WTCB-202504236"/>
    <n v="128381"/>
    <n v="128381"/>
    <m/>
    <s v="Q3 2025"/>
    <x v="3"/>
    <x v="3"/>
  </r>
  <r>
    <x v="48"/>
    <x v="10"/>
    <x v="11"/>
    <x v="12"/>
    <n v="312"/>
    <d v="2025-12-10T00:00:00"/>
    <s v="WTCB-202504237"/>
    <n v="130080"/>
    <n v="130080"/>
    <m/>
    <s v="Q3 2025"/>
    <x v="3"/>
    <x v="3"/>
  </r>
  <r>
    <x v="48"/>
    <x v="10"/>
    <x v="11"/>
    <x v="12"/>
    <n v="313"/>
    <d v="2025-12-10T00:00:00"/>
    <s v="WTCB-202504238"/>
    <n v="111471"/>
    <n v="111471"/>
    <m/>
    <s v="Q3 2025"/>
    <x v="3"/>
    <x v="3"/>
  </r>
  <r>
    <x v="48"/>
    <x v="10"/>
    <x v="11"/>
    <x v="12"/>
    <n v="314"/>
    <d v="2025-12-10T00:00:00"/>
    <s v="WTCB-202504239"/>
    <n v="22315"/>
    <n v="22315"/>
    <m/>
    <s v="Q3 2025"/>
    <x v="3"/>
    <x v="3"/>
  </r>
  <r>
    <x v="48"/>
    <x v="10"/>
    <x v="11"/>
    <x v="12"/>
    <n v="315"/>
    <d v="2025-12-10T00:00:00"/>
    <s v="WTCB-202504240"/>
    <n v="28836"/>
    <n v="28836"/>
    <m/>
    <s v="Q3 2025"/>
    <x v="3"/>
    <x v="3"/>
  </r>
  <r>
    <x v="48"/>
    <x v="10"/>
    <x v="11"/>
    <x v="12"/>
    <n v="316"/>
    <d v="2025-12-10T00:00:00"/>
    <s v="WTCB-202504241"/>
    <n v="93"/>
    <n v="93"/>
    <m/>
    <s v="Q3 2025"/>
    <x v="3"/>
    <x v="3"/>
  </r>
  <r>
    <x v="48"/>
    <x v="12"/>
    <x v="11"/>
    <x v="12"/>
    <n v="317"/>
    <d v="2025-12-10T00:00:00"/>
    <s v="WTCB-202504242"/>
    <n v="126678"/>
    <n v="126678"/>
    <m/>
    <s v="Q3 2025"/>
    <x v="3"/>
    <x v="3"/>
  </r>
  <r>
    <x v="48"/>
    <x v="12"/>
    <x v="11"/>
    <x v="12"/>
    <n v="318"/>
    <d v="2025-12-10T00:00:00"/>
    <s v="WTCB-202504243"/>
    <n v="121888"/>
    <n v="121888"/>
    <m/>
    <s v="Q3 2025"/>
    <x v="3"/>
    <x v="3"/>
  </r>
  <r>
    <x v="48"/>
    <x v="12"/>
    <x v="11"/>
    <x v="12"/>
    <n v="319"/>
    <d v="2025-12-10T00:00:00"/>
    <s v="WTCB-202504244"/>
    <n v="126357"/>
    <n v="126357"/>
    <m/>
    <s v="Q3 2025"/>
    <x v="3"/>
    <x v="3"/>
  </r>
  <r>
    <x v="48"/>
    <x v="9"/>
    <x v="11"/>
    <x v="12"/>
    <n v="613"/>
    <d v="2025-12-10T00:00:00"/>
    <s v="WTCB-202504288"/>
    <n v="41478"/>
    <n v="41478"/>
    <m/>
    <s v="Q3 2025"/>
    <x v="3"/>
    <x v="3"/>
  </r>
  <r>
    <x v="48"/>
    <x v="9"/>
    <x v="11"/>
    <x v="12"/>
    <n v="614"/>
    <d v="2025-12-10T00:00:00"/>
    <s v="WTCB-202504289"/>
    <n v="57813.919999999998"/>
    <n v="57813.919999999998"/>
    <m/>
    <s v="Q3 2025"/>
    <x v="3"/>
    <x v="3"/>
  </r>
  <r>
    <x v="48"/>
    <x v="1"/>
    <x v="11"/>
    <x v="13"/>
    <n v="102"/>
    <d v="2025-12-10T00:00:00"/>
    <s v="WTCB-202504342"/>
    <n v="1408.51"/>
    <n v="1408.51"/>
    <m/>
    <s v="Q3 2025"/>
    <x v="3"/>
    <x v="3"/>
  </r>
  <r>
    <x v="48"/>
    <x v="10"/>
    <x v="11"/>
    <x v="13"/>
    <n v="309"/>
    <d v="2025-12-10T00:00:00"/>
    <s v="WTCB-202504385"/>
    <n v="1815.16"/>
    <n v="1815.16"/>
    <m/>
    <s v="Q3 2025"/>
    <x v="3"/>
    <x v="3"/>
  </r>
  <r>
    <x v="48"/>
    <x v="10"/>
    <x v="11"/>
    <x v="13"/>
    <n v="310"/>
    <d v="2025-12-10T00:00:00"/>
    <m/>
    <m/>
    <m/>
    <m/>
    <s v="Q3 2025"/>
    <x v="3"/>
    <x v="3"/>
  </r>
  <r>
    <x v="48"/>
    <x v="10"/>
    <x v="11"/>
    <x v="13"/>
    <n v="311"/>
    <d v="2025-12-10T00:00:00"/>
    <s v="WTCB-202504386"/>
    <n v="2832.2"/>
    <n v="2832.2"/>
    <m/>
    <s v="Q3 2025"/>
    <x v="3"/>
    <x v="3"/>
  </r>
  <r>
    <x v="48"/>
    <x v="10"/>
    <x v="11"/>
    <x v="13"/>
    <n v="312"/>
    <d v="2025-12-10T00:00:00"/>
    <s v="WTCB-202504387"/>
    <n v="3365.51"/>
    <n v="3365.51"/>
    <m/>
    <s v="Q3 2025"/>
    <x v="3"/>
    <x v="3"/>
  </r>
  <r>
    <x v="48"/>
    <x v="10"/>
    <x v="11"/>
    <x v="13"/>
    <n v="313"/>
    <d v="2025-12-10T00:00:00"/>
    <s v="WTCB-202504388"/>
    <n v="2499.9"/>
    <n v="2499.9"/>
    <m/>
    <s v="Q3 2025"/>
    <x v="3"/>
    <x v="3"/>
  </r>
  <r>
    <x v="48"/>
    <x v="10"/>
    <x v="11"/>
    <x v="13"/>
    <n v="314"/>
    <d v="2025-12-10T00:00:00"/>
    <s v="WTCB-202504389"/>
    <n v="379.69"/>
    <n v="379.69"/>
    <m/>
    <s v="Q3 2025"/>
    <x v="3"/>
    <x v="3"/>
  </r>
  <r>
    <x v="48"/>
    <x v="10"/>
    <x v="11"/>
    <x v="13"/>
    <n v="315"/>
    <d v="2025-12-10T00:00:00"/>
    <s v="WTCB-202504390"/>
    <n v="525.55999999999995"/>
    <n v="525.55999999999995"/>
    <m/>
    <s v="Q3 2025"/>
    <x v="3"/>
    <x v="3"/>
  </r>
  <r>
    <x v="48"/>
    <x v="10"/>
    <x v="11"/>
    <x v="13"/>
    <n v="316"/>
    <d v="2025-12-10T00:00:00"/>
    <m/>
    <m/>
    <m/>
    <m/>
    <s v="Q3 2025"/>
    <x v="3"/>
    <x v="3"/>
  </r>
  <r>
    <x v="48"/>
    <x v="12"/>
    <x v="11"/>
    <x v="13"/>
    <n v="317"/>
    <d v="2025-12-10T00:00:00"/>
    <s v="WTCB-202504391"/>
    <n v="2663.73"/>
    <n v="2663.73"/>
    <m/>
    <s v="Q3 2025"/>
    <x v="3"/>
    <x v="3"/>
  </r>
  <r>
    <x v="48"/>
    <x v="12"/>
    <x v="11"/>
    <x v="13"/>
    <n v="318"/>
    <d v="2025-12-10T00:00:00"/>
    <s v="WTCB-202504392"/>
    <n v="3241.01"/>
    <n v="3241.01"/>
    <m/>
    <s v="Q3 2025"/>
    <x v="3"/>
    <x v="3"/>
  </r>
  <r>
    <x v="48"/>
    <x v="12"/>
    <x v="11"/>
    <x v="13"/>
    <n v="319"/>
    <d v="2025-12-10T00:00:00"/>
    <s v="WTCB-202504393"/>
    <n v="2900.96"/>
    <n v="2900.96"/>
    <m/>
    <s v="Q3 2025"/>
    <x v="3"/>
    <x v="3"/>
  </r>
  <r>
    <x v="48"/>
    <x v="9"/>
    <x v="11"/>
    <x v="13"/>
    <n v="613"/>
    <d v="2025-12-10T00:00:00"/>
    <s v="WTCB-202504437"/>
    <n v="928.17"/>
    <n v="928.17"/>
    <m/>
    <s v="Q3 2025"/>
    <x v="3"/>
    <x v="3"/>
  </r>
  <r>
    <x v="48"/>
    <x v="9"/>
    <x v="11"/>
    <x v="13"/>
    <n v="614"/>
    <d v="2025-12-10T00:00:00"/>
    <s v="WTCB-202504438"/>
    <n v="1750.73"/>
    <n v="1750.73"/>
    <m/>
    <s v="Q3 2025"/>
    <x v="3"/>
    <x v="3"/>
  </r>
  <r>
    <x v="48"/>
    <x v="17"/>
    <x v="4"/>
    <x v="20"/>
    <n v="1101"/>
    <d v="2025-11-28T00:00:00"/>
    <s v="STT-25-26-1782"/>
    <n v="2700"/>
    <n v="2700"/>
    <m/>
    <s v="Q3 2025"/>
    <x v="3"/>
    <x v="3"/>
  </r>
  <r>
    <x v="48"/>
    <x v="9"/>
    <x v="4"/>
    <x v="20"/>
    <n v="613"/>
    <d v="2025-11-28T00:00:00"/>
    <s v="STT-25-26-1765"/>
    <n v="2700"/>
    <n v="2700"/>
    <m/>
    <s v="Q3 2025"/>
    <x v="3"/>
    <x v="3"/>
  </r>
  <r>
    <x v="48"/>
    <x v="0"/>
    <x v="4"/>
    <x v="20"/>
    <n v="0"/>
    <d v="2025-11-28T00:00:00"/>
    <s v="STT-25-26-1770"/>
    <n v="2700"/>
    <n v="2700"/>
    <m/>
    <s v="Q3 2025"/>
    <x v="3"/>
    <x v="3"/>
  </r>
  <r>
    <x v="48"/>
    <x v="19"/>
    <x v="29"/>
    <x v="12"/>
    <n v="401"/>
    <d v="2025-12-29T00:00:00"/>
    <s v="000003170711086'"/>
    <n v="0"/>
    <n v="0"/>
    <m/>
    <s v="Q3 2025"/>
    <x v="3"/>
    <x v="3"/>
  </r>
  <r>
    <x v="48"/>
    <x v="19"/>
    <x v="29"/>
    <x v="12"/>
    <n v="402"/>
    <d v="2025-12-29T00:00:00"/>
    <s v="000003170711087'"/>
    <n v="0"/>
    <n v="0"/>
    <m/>
    <s v="Q3 2025"/>
    <x v="3"/>
    <x v="3"/>
  </r>
  <r>
    <x v="48"/>
    <x v="19"/>
    <x v="29"/>
    <x v="12"/>
    <n v="501"/>
    <d v="2025-12-29T00:00:00"/>
    <s v="000003170711085'"/>
    <n v="0"/>
    <n v="0"/>
    <m/>
    <s v="Q3 2025"/>
    <x v="3"/>
    <x v="3"/>
  </r>
  <r>
    <x v="48"/>
    <x v="19"/>
    <x v="29"/>
    <x v="12"/>
    <n v="502"/>
    <d v="2025-12-29T00:00:00"/>
    <s v="000003170711090'"/>
    <n v="730"/>
    <n v="730"/>
    <m/>
    <s v="Q3 2025"/>
    <x v="3"/>
    <x v="3"/>
  </r>
  <r>
    <x v="48"/>
    <x v="19"/>
    <x v="29"/>
    <x v="12"/>
    <n v="1201"/>
    <d v="2025-12-29T00:00:00"/>
    <s v="000003170711091'"/>
    <n v="0"/>
    <n v="0"/>
    <m/>
    <s v="Q3 2025"/>
    <x v="3"/>
    <x v="3"/>
  </r>
  <r>
    <x v="48"/>
    <x v="19"/>
    <x v="29"/>
    <x v="12"/>
    <n v="1202"/>
    <d v="2025-12-29T00:00:00"/>
    <s v="000003170711084'"/>
    <n v="600"/>
    <n v="600"/>
    <m/>
    <s v="Q3 2025"/>
    <x v="3"/>
    <x v="3"/>
  </r>
  <r>
    <x v="48"/>
    <x v="19"/>
    <x v="29"/>
    <x v="12"/>
    <n v="1301"/>
    <d v="2025-12-29T00:00:00"/>
    <s v="000003170711089'"/>
    <n v="0"/>
    <n v="0"/>
    <m/>
    <s v="Q3 2025"/>
    <x v="3"/>
    <x v="3"/>
  </r>
  <r>
    <x v="49"/>
    <x v="10"/>
    <x v="29"/>
    <x v="16"/>
    <n v="313"/>
    <d v="2025-12-01T00:00:00"/>
    <s v="009 CAM-2025-26"/>
    <n v="65546"/>
    <n v="65546"/>
    <m/>
    <s v="Q3 2025"/>
    <x v="3"/>
    <x v="3"/>
  </r>
  <r>
    <x v="49"/>
    <x v="10"/>
    <x v="29"/>
    <x v="19"/>
    <n v="313"/>
    <d v="2025-12-01T00:00:00"/>
    <s v="009-2025-2026"/>
    <n v="574536"/>
    <n v="574536"/>
    <m/>
    <s v="Q3 2025"/>
    <x v="3"/>
    <x v="3"/>
  </r>
  <r>
    <x v="49"/>
    <x v="10"/>
    <x v="29"/>
    <x v="19"/>
    <n v="316"/>
    <d v="2025-12-01T00:00:00"/>
    <s v="030-2025-26"/>
    <n v="87362"/>
    <n v="87362"/>
    <m/>
    <s v="Q3 2025"/>
    <x v="3"/>
    <x v="3"/>
  </r>
  <r>
    <x v="49"/>
    <x v="10"/>
    <x v="29"/>
    <x v="19"/>
    <n v="316"/>
    <d v="2025-12-01T00:00:00"/>
    <s v="359-2025-26"/>
    <n v="87362"/>
    <n v="87362"/>
    <m/>
    <s v="Q3 2025"/>
    <x v="3"/>
    <x v="3"/>
  </r>
  <r>
    <x v="49"/>
    <x v="9"/>
    <x v="29"/>
    <x v="19"/>
    <n v="613"/>
    <d v="2025-12-01T00:00:00"/>
    <s v="P2526-151014"/>
    <n v="72274"/>
    <n v="72274"/>
    <m/>
    <s v="Q3 2025"/>
    <x v="3"/>
    <x v="3"/>
  </r>
  <r>
    <x v="49"/>
    <x v="9"/>
    <x v="29"/>
    <x v="19"/>
    <n v="613"/>
    <d v="2025-12-01T00:00:00"/>
    <s v="12-25-26-1156"/>
    <n v="72264"/>
    <n v="72264"/>
    <m/>
    <s v="Q3 2025"/>
    <x v="3"/>
    <x v="3"/>
  </r>
  <r>
    <x v="49"/>
    <x v="10"/>
    <x v="29"/>
    <x v="19"/>
    <n v="315"/>
    <d v="2025-12-01T00:00:00"/>
    <s v="ONDIRECT-00001"/>
    <n v="174900.6"/>
    <n v="174900.6"/>
    <m/>
    <s v="Q3 2025"/>
    <x v="3"/>
    <x v="3"/>
  </r>
  <r>
    <x v="49"/>
    <x v="10"/>
    <x v="29"/>
    <x v="22"/>
    <n v="309"/>
    <d v="2025-12-02T00:00:00"/>
    <s v="SBER-25-26-30"/>
    <n v="238867"/>
    <n v="238867"/>
    <m/>
    <s v="Q3 2025"/>
    <x v="3"/>
    <x v="3"/>
  </r>
  <r>
    <x v="49"/>
    <x v="6"/>
    <x v="23"/>
    <x v="16"/>
    <s v="A02"/>
    <d v="2025-12-02T00:00:00"/>
    <s v="CAM-25-26-2566"/>
    <n v="214093.14"/>
    <n v="214093.14"/>
    <m/>
    <s v="Q3 2025"/>
    <x v="3"/>
    <x v="3"/>
  </r>
  <r>
    <x v="49"/>
    <x v="1"/>
    <x v="29"/>
    <x v="19"/>
    <n v="102"/>
    <d v="2025-12-01T00:00:00"/>
    <n v="202512001"/>
    <n v="227529.12"/>
    <n v="227529.12"/>
    <m/>
    <s v="Q3 2025"/>
    <x v="3"/>
    <x v="3"/>
  </r>
  <r>
    <x v="49"/>
    <x v="6"/>
    <x v="27"/>
    <x v="29"/>
    <s v="A02"/>
    <d v="2025-12-01T00:00:00"/>
    <s v="25-25-018"/>
    <n v="15000"/>
    <n v="15000"/>
    <m/>
    <s v="Q3 2025"/>
    <x v="3"/>
    <x v="3"/>
  </r>
  <r>
    <x v="49"/>
    <x v="9"/>
    <x v="29"/>
    <x v="19"/>
    <n v="614"/>
    <d v="2025-12-01T00:00:00"/>
    <s v="D-2025-26-09"/>
    <n v="144455"/>
    <n v="144455"/>
    <m/>
    <s v="Q3 2025"/>
    <x v="3"/>
    <x v="3"/>
  </r>
  <r>
    <x v="49"/>
    <x v="10"/>
    <x v="29"/>
    <x v="19"/>
    <n v="311"/>
    <d v="2025-12-01T00:00:00"/>
    <s v="IN2501000100"/>
    <n v="652882"/>
    <n v="652882"/>
    <m/>
    <s v="Q3 2025"/>
    <x v="3"/>
    <x v="3"/>
  </r>
  <r>
    <x v="49"/>
    <x v="10"/>
    <x v="29"/>
    <x v="19"/>
    <n v="312"/>
    <d v="2025-12-01T00:00:00"/>
    <s v="IN2501000101"/>
    <n v="422432"/>
    <n v="422432"/>
    <m/>
    <s v="Q3 2025"/>
    <x v="3"/>
    <x v="3"/>
  </r>
  <r>
    <x v="49"/>
    <x v="9"/>
    <x v="11"/>
    <x v="16"/>
    <n v="613"/>
    <d v="2025-12-01T00:00:00"/>
    <s v="WTCB-202504131"/>
    <n v="25779"/>
    <n v="25779"/>
    <m/>
    <s v="Q3 2025"/>
    <x v="3"/>
    <x v="3"/>
  </r>
  <r>
    <x v="49"/>
    <x v="9"/>
    <x v="11"/>
    <x v="16"/>
    <n v="614"/>
    <d v="2025-12-01T00:00:00"/>
    <s v="WTCB-202504132"/>
    <n v="25753"/>
    <n v="25753"/>
    <m/>
    <s v="Q3 2025"/>
    <x v="3"/>
    <x v="3"/>
  </r>
  <r>
    <x v="49"/>
    <x v="10"/>
    <x v="11"/>
    <x v="16"/>
    <n v="316"/>
    <d v="2025-12-01T00:00:00"/>
    <s v="WTCB-202504074"/>
    <n v="25753"/>
    <n v="25753"/>
    <m/>
    <s v="Q3 2025"/>
    <x v="3"/>
    <x v="3"/>
  </r>
  <r>
    <x v="49"/>
    <x v="10"/>
    <x v="11"/>
    <x v="16"/>
    <n v="315"/>
    <d v="2025-12-01T00:00:00"/>
    <s v="WTCB-202504073"/>
    <n v="25779"/>
    <n v="25779"/>
    <m/>
    <s v="Q3 2025"/>
    <x v="3"/>
    <x v="3"/>
  </r>
  <r>
    <x v="49"/>
    <x v="10"/>
    <x v="11"/>
    <x v="16"/>
    <n v="311"/>
    <d v="2025-12-01T00:00:00"/>
    <s v="WTCB-202504069"/>
    <n v="72605"/>
    <n v="72605"/>
    <m/>
    <s v="Q3 2025"/>
    <x v="3"/>
    <x v="3"/>
  </r>
  <r>
    <x v="49"/>
    <x v="10"/>
    <x v="11"/>
    <x v="16"/>
    <n v="312"/>
    <d v="2025-12-01T00:00:00"/>
    <s v="WTCB-202504070"/>
    <n v="46982"/>
    <n v="46982"/>
    <m/>
    <s v="Q3 2025"/>
    <x v="3"/>
    <x v="3"/>
  </r>
  <r>
    <x v="49"/>
    <x v="10"/>
    <x v="11"/>
    <x v="16"/>
    <n v="314"/>
    <d v="2025-12-01T00:00:00"/>
    <s v="WTCB-202504072"/>
    <n v="24141"/>
    <n v="24141"/>
    <m/>
    <s v="Q3 2025"/>
    <x v="3"/>
    <x v="3"/>
  </r>
  <r>
    <x v="49"/>
    <x v="12"/>
    <x v="11"/>
    <x v="16"/>
    <n v="319"/>
    <d v="2025-12-01T00:00:00"/>
    <s v="WTCB-202504077"/>
    <n v="24141"/>
    <n v="24141"/>
    <m/>
    <s v="Q3 2025"/>
    <x v="3"/>
    <x v="3"/>
  </r>
  <r>
    <x v="49"/>
    <x v="12"/>
    <x v="11"/>
    <x v="16"/>
    <n v="318"/>
    <d v="2025-12-01T00:00:00"/>
    <s v="WTCB-202504076"/>
    <n v="25779"/>
    <n v="25779"/>
    <m/>
    <s v="Q3 2025"/>
    <x v="3"/>
    <x v="3"/>
  </r>
  <r>
    <x v="49"/>
    <x v="12"/>
    <x v="11"/>
    <x v="16"/>
    <n v="317"/>
    <d v="2025-12-01T00:00:00"/>
    <s v="WTCB-202504075"/>
    <n v="25753"/>
    <n v="25753"/>
    <m/>
    <s v="Q3 2025"/>
    <x v="3"/>
    <x v="3"/>
  </r>
  <r>
    <x v="49"/>
    <x v="1"/>
    <x v="11"/>
    <x v="16"/>
    <n v="102"/>
    <d v="2025-12-01T00:00:00"/>
    <s v="WTCB-202504021"/>
    <n v="28392"/>
    <n v="28392"/>
    <m/>
    <s v="Q3 2025"/>
    <x v="3"/>
    <x v="3"/>
  </r>
  <r>
    <x v="49"/>
    <x v="12"/>
    <x v="29"/>
    <x v="19"/>
    <n v="318"/>
    <d v="2025-12-04T00:00:00"/>
    <s v="R-36-25-26"/>
    <n v="174900"/>
    <n v="174900"/>
    <m/>
    <s v="Q3 2025"/>
    <x v="3"/>
    <x v="3"/>
  </r>
  <r>
    <x v="49"/>
    <x v="12"/>
    <x v="29"/>
    <x v="19"/>
    <n v="319"/>
    <d v="2025-12-04T00:00:00"/>
    <s v="O-20-25-26"/>
    <n v="163787"/>
    <n v="163787"/>
    <m/>
    <s v="Q3 2025"/>
    <x v="3"/>
    <x v="3"/>
  </r>
  <r>
    <x v="49"/>
    <x v="10"/>
    <x v="29"/>
    <x v="19"/>
    <n v="310"/>
    <d v="2025-12-01T00:00:00"/>
    <s v="GK-Rental-10"/>
    <n v="79990"/>
    <n v="79990"/>
    <m/>
    <s v="Q3 2025"/>
    <x v="3"/>
    <x v="3"/>
  </r>
  <r>
    <x v="49"/>
    <x v="10"/>
    <x v="29"/>
    <x v="16"/>
    <n v="310"/>
    <d v="2025-12-01T00:00:00"/>
    <s v="GK-CAM-10"/>
    <n v="30343"/>
    <n v="30343"/>
    <m/>
    <s v="Q3 2025"/>
    <x v="3"/>
    <x v="3"/>
  </r>
  <r>
    <x v="49"/>
    <x v="10"/>
    <x v="29"/>
    <x v="19"/>
    <n v="310"/>
    <d v="2025-12-01T00:00:00"/>
    <s v="HK-Rental-10"/>
    <n v="79990"/>
    <n v="79990"/>
    <m/>
    <s v="Q3 2025"/>
    <x v="3"/>
    <x v="3"/>
  </r>
  <r>
    <x v="49"/>
    <x v="12"/>
    <x v="29"/>
    <x v="19"/>
    <n v="317"/>
    <d v="2025-12-01T00:00:00"/>
    <s v="PS-Rental-9"/>
    <n v="104834"/>
    <n v="104834"/>
    <m/>
    <s v="Q3 2025"/>
    <x v="3"/>
    <x v="3"/>
  </r>
  <r>
    <x v="49"/>
    <x v="12"/>
    <x v="29"/>
    <x v="19"/>
    <n v="317"/>
    <d v="2025-12-01T00:00:00"/>
    <s v="RS-Rental-9"/>
    <n v="69890"/>
    <n v="69890"/>
    <m/>
    <s v="Q3 2025"/>
    <x v="3"/>
    <x v="3"/>
  </r>
  <r>
    <x v="49"/>
    <x v="10"/>
    <x v="29"/>
    <x v="29"/>
    <n v="312"/>
    <d v="2025-12-01T00:00:00"/>
    <s v="EWF-09-2025-26"/>
    <n v="95750"/>
    <n v="95750"/>
    <m/>
    <s v="Q3 2025"/>
    <x v="3"/>
    <x v="3"/>
  </r>
  <r>
    <x v="49"/>
    <x v="10"/>
    <x v="29"/>
    <x v="19"/>
    <n v="314"/>
    <d v="2025-12-01T00:00:00"/>
    <s v="RENT-25-26-09"/>
    <n v="163787.4"/>
    <n v="163787.4"/>
    <m/>
    <s v="Q3 2025"/>
    <x v="3"/>
    <x v="3"/>
  </r>
  <r>
    <x v="49"/>
    <x v="10"/>
    <x v="29"/>
    <x v="14"/>
    <s v="GuestHouse"/>
    <d v="2025-12-03T00:00:00"/>
    <s v="JD3424"/>
    <n v="1957.5"/>
    <n v="1957.5"/>
    <m/>
    <s v="Q3 2025"/>
    <x v="3"/>
    <x v="3"/>
  </r>
  <r>
    <x v="49"/>
    <x v="14"/>
    <x v="29"/>
    <x v="12"/>
    <n v="0"/>
    <d v="2025-12-10T00:00:00"/>
    <s v="000003140832320'"/>
    <n v="8660"/>
    <n v="8660"/>
    <m/>
    <s v="Q3 2025"/>
    <x v="3"/>
    <x v="3"/>
  </r>
  <r>
    <x v="49"/>
    <x v="10"/>
    <x v="29"/>
    <x v="27"/>
    <n v="312"/>
    <d v="2026-01-02T00:00:00"/>
    <n v="1504391"/>
    <n v="0"/>
    <n v="0"/>
    <m/>
    <s v="Q3 2025"/>
    <x v="3"/>
    <x v="3"/>
  </r>
  <r>
    <x v="49"/>
    <x v="9"/>
    <x v="7"/>
    <x v="9"/>
    <n v="613"/>
    <d v="2025-12-27T00:00:00"/>
    <s v="MF2627I016341965"/>
    <n v="1097"/>
    <n v="1097"/>
    <m/>
    <s v="Q3 2025"/>
    <x v="3"/>
    <x v="3"/>
  </r>
  <r>
    <x v="49"/>
    <x v="1"/>
    <x v="29"/>
    <x v="5"/>
    <n v="102"/>
    <d v="2025-12-27T00:00:00"/>
    <s v="VB-1758-25-26"/>
    <n v="12800"/>
    <n v="12800"/>
    <m/>
    <s v="Q3 2025"/>
    <x v="3"/>
    <x v="3"/>
  </r>
  <r>
    <x v="49"/>
    <x v="10"/>
    <x v="29"/>
    <x v="5"/>
    <n v="312"/>
    <d v="2025-12-27T00:00:00"/>
    <s v="VB-1757-25-26"/>
    <n v="56000"/>
    <n v="56000"/>
    <m/>
    <s v="Q3 2025"/>
    <x v="3"/>
    <x v="3"/>
  </r>
  <r>
    <x v="49"/>
    <x v="10"/>
    <x v="29"/>
    <x v="14"/>
    <s v="GuestHouse"/>
    <d v="2025-12-23T00:00:00"/>
    <s v="JD3734"/>
    <n v="262.5"/>
    <n v="262.5"/>
    <m/>
    <s v="Q3 2025"/>
    <x v="3"/>
    <x v="3"/>
  </r>
  <r>
    <x v="49"/>
    <x v="6"/>
    <x v="29"/>
    <x v="0"/>
    <s v="A02"/>
    <d v="2025-12-31T00:00:00"/>
    <s v="KRL-25-26-171"/>
    <n v="2000"/>
    <n v="2000"/>
    <m/>
    <s v="Q3 2025"/>
    <x v="3"/>
    <x v="3"/>
  </r>
  <r>
    <x v="49"/>
    <x v="6"/>
    <x v="29"/>
    <x v="0"/>
    <s v="A02"/>
    <d v="2025-12-31T00:00:00"/>
    <s v="KRL-25-26-184"/>
    <n v="2947"/>
    <n v="2947"/>
    <m/>
    <s v="Q3 2025"/>
    <x v="3"/>
    <x v="3"/>
  </r>
  <r>
    <x v="49"/>
    <x v="10"/>
    <x v="29"/>
    <x v="0"/>
    <n v="312"/>
    <d v="2025-12-31T00:00:00"/>
    <s v="KRL-25-26-178"/>
    <n v="32522"/>
    <n v="32522"/>
    <m/>
    <s v="Q3 2025"/>
    <x v="3"/>
    <x v="3"/>
  </r>
  <r>
    <x v="49"/>
    <x v="9"/>
    <x v="29"/>
    <x v="0"/>
    <n v="613"/>
    <d v="2025-12-31T00:00:00"/>
    <s v="KRL-25-26-177"/>
    <n v="526"/>
    <n v="526"/>
    <m/>
    <s v="Q3 2025"/>
    <x v="3"/>
    <x v="3"/>
  </r>
  <r>
    <x v="49"/>
    <x v="12"/>
    <x v="29"/>
    <x v="0"/>
    <n v="319"/>
    <d v="2025-12-31T00:00:00"/>
    <s v="KRL-25-26-181"/>
    <n v="1236"/>
    <n v="1236"/>
    <m/>
    <s v="Q3 2025"/>
    <x v="3"/>
    <x v="3"/>
  </r>
  <r>
    <x v="49"/>
    <x v="12"/>
    <x v="29"/>
    <x v="0"/>
    <n v="319"/>
    <d v="2025-12-31T00:00:00"/>
    <s v="KRL-25-26-180"/>
    <n v="11051"/>
    <n v="11051"/>
    <m/>
    <s v="Q3 2025"/>
    <x v="3"/>
    <x v="3"/>
  </r>
  <r>
    <x v="49"/>
    <x v="1"/>
    <x v="29"/>
    <x v="0"/>
    <n v="102"/>
    <d v="2025-12-31T00:00:00"/>
    <s v="KRL-25-26-170"/>
    <n v="105"/>
    <n v="105"/>
    <m/>
    <s v="Q3 2025"/>
    <x v="3"/>
    <x v="3"/>
  </r>
  <r>
    <x v="49"/>
    <x v="14"/>
    <x v="29"/>
    <x v="0"/>
    <n v="0"/>
    <d v="2025-12-31T00:00:00"/>
    <s v="KRL-25-26-174"/>
    <n v="3473"/>
    <n v="3473"/>
    <m/>
    <s v="Q3 2025"/>
    <x v="3"/>
    <x v="3"/>
  </r>
  <r>
    <x v="49"/>
    <x v="0"/>
    <x v="29"/>
    <x v="0"/>
    <n v="0"/>
    <d v="2025-12-31T00:00:00"/>
    <s v="KRL-25-26-168"/>
    <n v="947"/>
    <n v="947"/>
    <m/>
    <s v="Q3 2025"/>
    <x v="3"/>
    <x v="3"/>
  </r>
  <r>
    <x v="49"/>
    <x v="7"/>
    <x v="29"/>
    <x v="0"/>
    <n v="0"/>
    <d v="2025-12-31T00:00:00"/>
    <s v="KRL-25-26-172"/>
    <n v="3789"/>
    <n v="3789"/>
    <m/>
    <s v="Q3 2025"/>
    <x v="3"/>
    <x v="3"/>
  </r>
  <r>
    <x v="49"/>
    <x v="18"/>
    <x v="29"/>
    <x v="0"/>
    <n v="0"/>
    <d v="2025-12-31T00:00:00"/>
    <s v="KRL-25-26-189"/>
    <n v="2133"/>
    <n v="2133"/>
    <m/>
    <s v="Q3 2025"/>
    <x v="3"/>
    <x v="3"/>
  </r>
  <r>
    <x v="49"/>
    <x v="16"/>
    <x v="29"/>
    <x v="0"/>
    <n v="0"/>
    <d v="2025-12-31T00:00:00"/>
    <s v="KRL-25-26-179"/>
    <n v="1158"/>
    <n v="1158"/>
    <m/>
    <s v="Q3 2025"/>
    <x v="3"/>
    <x v="3"/>
  </r>
  <r>
    <x v="49"/>
    <x v="12"/>
    <x v="29"/>
    <x v="0"/>
    <n v="0"/>
    <d v="2025-12-31T00:00:00"/>
    <s v="KRL-25-26-187"/>
    <n v="136420"/>
    <n v="136420"/>
    <m/>
    <s v="Q3 2025"/>
    <x v="3"/>
    <x v="3"/>
  </r>
  <r>
    <x v="49"/>
    <x v="0"/>
    <x v="29"/>
    <x v="0"/>
    <n v="0"/>
    <d v="2025-12-31T00:00:00"/>
    <s v="KRL-25-26-182"/>
    <n v="3992"/>
    <n v="3992"/>
    <m/>
    <s v="Q3 2025"/>
    <x v="3"/>
    <x v="3"/>
  </r>
  <r>
    <x v="49"/>
    <x v="5"/>
    <x v="29"/>
    <x v="0"/>
    <n v="0"/>
    <d v="2025-12-31T00:00:00"/>
    <s v="KRL-25-26-175"/>
    <n v="105"/>
    <n v="105"/>
    <m/>
    <s v="Q3 2025"/>
    <x v="3"/>
    <x v="3"/>
  </r>
  <r>
    <x v="49"/>
    <x v="9"/>
    <x v="29"/>
    <x v="0"/>
    <n v="613"/>
    <d v="2025-12-31T00:00:00"/>
    <s v="KRL-25-26-185"/>
    <n v="14821"/>
    <n v="14821"/>
    <m/>
    <s v="Q3 2025"/>
    <x v="3"/>
    <x v="3"/>
  </r>
  <r>
    <x v="49"/>
    <x v="10"/>
    <x v="29"/>
    <x v="0"/>
    <n v="312"/>
    <d v="2025-12-31T00:00:00"/>
    <s v="KRL-25-26-186"/>
    <n v="298015"/>
    <n v="298015"/>
    <m/>
    <s v="Q3 2025"/>
    <x v="3"/>
    <x v="3"/>
  </r>
  <r>
    <x v="49"/>
    <x v="29"/>
    <x v="29"/>
    <x v="0"/>
    <n v="0"/>
    <d v="2025-12-31T00:00:00"/>
    <s v="KRL-25-26-176"/>
    <n v="211"/>
    <n v="211"/>
    <m/>
    <s v="Q3 2025"/>
    <x v="3"/>
    <x v="3"/>
  </r>
  <r>
    <x v="49"/>
    <x v="18"/>
    <x v="29"/>
    <x v="0"/>
    <n v="0"/>
    <d v="2025-12-31T00:00:00"/>
    <s v="KRL-25-26-173"/>
    <n v="316"/>
    <n v="316"/>
    <m/>
    <s v="Q3 2025"/>
    <x v="3"/>
    <x v="3"/>
  </r>
  <r>
    <x v="49"/>
    <x v="1"/>
    <x v="29"/>
    <x v="0"/>
    <n v="102"/>
    <d v="2025-12-31T00:00:00"/>
    <s v="KRL-25-26-183"/>
    <n v="3515"/>
    <n v="3515"/>
    <m/>
    <s v="Q3 2025"/>
    <x v="3"/>
    <x v="3"/>
  </r>
  <r>
    <x v="49"/>
    <x v="17"/>
    <x v="29"/>
    <x v="0"/>
    <n v="1101"/>
    <d v="2025-12-31T00:00:00"/>
    <s v="KRL-25-26-188"/>
    <n v="190"/>
    <n v="190"/>
    <m/>
    <s v="Q3 2025"/>
    <x v="3"/>
    <x v="3"/>
  </r>
  <r>
    <x v="49"/>
    <x v="10"/>
    <x v="29"/>
    <x v="7"/>
    <n v="312"/>
    <d v="2025-12-30T00:00:00"/>
    <n v="2159"/>
    <n v="35805"/>
    <n v="35805"/>
    <m/>
    <s v="Q3 2025"/>
    <x v="3"/>
    <x v="3"/>
  </r>
  <r>
    <x v="49"/>
    <x v="10"/>
    <x v="29"/>
    <x v="4"/>
    <n v="312"/>
    <d v="2026-01-03T00:00:00"/>
    <s v="D-25-26GST-331"/>
    <n v="222555"/>
    <n v="222555"/>
    <m/>
    <s v="Q3 2025"/>
    <x v="3"/>
    <x v="3"/>
  </r>
  <r>
    <x v="49"/>
    <x v="10"/>
    <x v="29"/>
    <x v="4"/>
    <n v="312"/>
    <d v="2025-12-31T00:00:00"/>
    <s v="ODMS-21"/>
    <n v="300360"/>
    <n v="300360"/>
    <m/>
    <s v="Q3 2025"/>
    <x v="3"/>
    <x v="3"/>
  </r>
  <r>
    <x v="49"/>
    <x v="10"/>
    <x v="29"/>
    <x v="10"/>
    <n v="312"/>
    <d v="2026-01-01T00:00:00"/>
    <s v="OOPL-25-26-807"/>
    <n v="233897.24"/>
    <n v="233897.24"/>
    <m/>
    <s v="Q3 2025"/>
    <x v="3"/>
    <x v="3"/>
  </r>
  <r>
    <x v="49"/>
    <x v="10"/>
    <x v="1"/>
    <x v="1"/>
    <n v="312"/>
    <d v="2025-12-31T00:00:00"/>
    <s v="MS-0781-25-26"/>
    <n v="20338"/>
    <n v="20338"/>
    <m/>
    <s v="Q3 2025"/>
    <x v="3"/>
    <x v="3"/>
  </r>
  <r>
    <x v="49"/>
    <x v="10"/>
    <x v="1"/>
    <x v="29"/>
    <n v="312"/>
    <d v="2025-12-31T00:00:00"/>
    <s v="MS-0779-25-26"/>
    <n v="2930"/>
    <n v="2930"/>
    <m/>
    <s v="Q3 2025"/>
    <x v="3"/>
    <x v="3"/>
  </r>
  <r>
    <x v="49"/>
    <x v="10"/>
    <x v="1"/>
    <x v="1"/>
    <n v="312"/>
    <d v="2025-12-31T00:00:00"/>
    <s v="MS-0782-25-26"/>
    <n v="5825"/>
    <n v="5825"/>
    <m/>
    <s v="Q3 2025"/>
    <x v="3"/>
    <x v="3"/>
  </r>
  <r>
    <x v="49"/>
    <x v="10"/>
    <x v="1"/>
    <x v="2"/>
    <n v="312"/>
    <d v="2025-12-31T00:00:00"/>
    <s v="MS-0780-25-26"/>
    <n v="50322"/>
    <n v="50322"/>
    <m/>
    <s v="Q3 2025"/>
    <x v="3"/>
    <x v="3"/>
  </r>
  <r>
    <x v="49"/>
    <x v="10"/>
    <x v="9"/>
    <x v="11"/>
    <n v="319"/>
    <d v="2026-01-01T00:00:00"/>
    <s v="MFMS-0543-25-26"/>
    <n v="42071.55"/>
    <n v="42071.55"/>
    <m/>
    <s v="Q3 2025"/>
    <x v="3"/>
    <x v="3"/>
  </r>
  <r>
    <x v="49"/>
    <x v="10"/>
    <x v="8"/>
    <x v="10"/>
    <n v="312"/>
    <d v="2026-01-01T00:00:00"/>
    <s v="GSF-25-26-232"/>
    <n v="157406"/>
    <n v="157406"/>
    <m/>
    <s v="Q3 2025"/>
    <x v="3"/>
    <x v="3"/>
  </r>
  <r>
    <x v="49"/>
    <x v="10"/>
    <x v="29"/>
    <x v="26"/>
    <n v="312"/>
    <d v="2025-12-30T00:00:00"/>
    <s v="000003170794750'"/>
    <n v="8820"/>
    <n v="8820"/>
    <m/>
    <s v="Q3 2025"/>
    <x v="3"/>
    <x v="3"/>
  </r>
  <r>
    <x v="49"/>
    <x v="12"/>
    <x v="29"/>
    <x v="29"/>
    <n v="319"/>
    <d v="2025-12-19T00:00:00"/>
    <s v="000003153065217'"/>
    <n v="0"/>
    <n v="0"/>
    <m/>
    <s v="Q3 2025"/>
    <x v="3"/>
    <x v="3"/>
  </r>
  <r>
    <x v="49"/>
    <x v="12"/>
    <x v="29"/>
    <x v="4"/>
    <n v="319"/>
    <d v="2026-01-03T00:00:00"/>
    <s v="D-25-26GST-333"/>
    <n v="123135"/>
    <n v="123135"/>
    <m/>
    <s v="Q3 2025"/>
    <x v="3"/>
    <x v="3"/>
  </r>
  <r>
    <x v="49"/>
    <x v="12"/>
    <x v="29"/>
    <x v="4"/>
    <n v="319"/>
    <d v="2025-12-31T00:00:00"/>
    <s v="XDBS-21"/>
    <n v="142225"/>
    <n v="142225"/>
    <m/>
    <s v="Q3 2025"/>
    <x v="3"/>
    <x v="3"/>
  </r>
  <r>
    <x v="49"/>
    <x v="12"/>
    <x v="29"/>
    <x v="11"/>
    <n v="319"/>
    <d v="2026-01-01T00:00:00"/>
    <s v="IS-25-26-217"/>
    <n v="84320.9"/>
    <n v="84320.9"/>
    <m/>
    <s v="Q3 2025"/>
    <x v="3"/>
    <x v="3"/>
  </r>
  <r>
    <x v="49"/>
    <x v="12"/>
    <x v="1"/>
    <x v="1"/>
    <n v="319"/>
    <d v="2025-12-30T00:00:00"/>
    <s v="MS-0783-25-26"/>
    <n v="500"/>
    <n v="500"/>
    <m/>
    <s v="Q3 2025"/>
    <x v="3"/>
    <x v="3"/>
  </r>
  <r>
    <x v="49"/>
    <x v="12"/>
    <x v="9"/>
    <x v="11"/>
    <n v="319"/>
    <d v="2026-01-01T00:00:00"/>
    <s v="MFMS-0544-25-26"/>
    <n v="50988"/>
    <n v="50988"/>
    <m/>
    <s v="Q3 2025"/>
    <x v="3"/>
    <x v="3"/>
  </r>
  <r>
    <x v="49"/>
    <x v="12"/>
    <x v="8"/>
    <x v="10"/>
    <s v="Villa"/>
    <d v="2026-01-01T00:00:00"/>
    <s v="GSF-25-26-226"/>
    <n v="113252"/>
    <n v="113252"/>
    <m/>
    <s v="Q3 2025"/>
    <x v="3"/>
    <x v="3"/>
  </r>
  <r>
    <x v="49"/>
    <x v="12"/>
    <x v="7"/>
    <x v="29"/>
    <n v="319"/>
    <d v="2025-12-24T00:00:00"/>
    <s v="HF2627I013028275"/>
    <n v="499"/>
    <n v="499"/>
    <m/>
    <s v="Q3 2025"/>
    <x v="3"/>
    <x v="3"/>
  </r>
  <r>
    <x v="49"/>
    <x v="1"/>
    <x v="29"/>
    <x v="7"/>
    <n v="102"/>
    <d v="2025-12-30T00:00:00"/>
    <n v="2161"/>
    <n v="805"/>
    <n v="805"/>
    <m/>
    <s v="Q3 2025"/>
    <x v="3"/>
    <x v="3"/>
  </r>
  <r>
    <x v="49"/>
    <x v="1"/>
    <x v="29"/>
    <x v="4"/>
    <n v="102"/>
    <d v="2026-01-03T00:00:00"/>
    <s v="D-25-26GST-322"/>
    <n v="7435"/>
    <n v="7435"/>
    <m/>
    <s v="Q3 2025"/>
    <x v="3"/>
    <x v="3"/>
  </r>
  <r>
    <x v="49"/>
    <x v="1"/>
    <x v="29"/>
    <x v="4"/>
    <n v="102"/>
    <d v="2025-12-31T00:00:00"/>
    <s v="IS-21"/>
    <n v="1335"/>
    <n v="1335"/>
    <m/>
    <s v="Q3 2025"/>
    <x v="3"/>
    <x v="3"/>
  </r>
  <r>
    <x v="49"/>
    <x v="1"/>
    <x v="1"/>
    <x v="1"/>
    <n v="102"/>
    <d v="2025-12-31T00:00:00"/>
    <s v="MS-0772-25-26"/>
    <n v="495"/>
    <n v="495"/>
    <m/>
    <s v="Q3 2025"/>
    <x v="3"/>
    <x v="3"/>
  </r>
  <r>
    <x v="49"/>
    <x v="1"/>
    <x v="8"/>
    <x v="10"/>
    <n v="102"/>
    <d v="2026-01-01T00:00:00"/>
    <s v="GSF-25-26-230"/>
    <n v="40895"/>
    <n v="40895"/>
    <m/>
    <s v="Q3 2025"/>
    <x v="3"/>
    <x v="3"/>
  </r>
  <r>
    <x v="49"/>
    <x v="8"/>
    <x v="29"/>
    <x v="7"/>
    <n v="0"/>
    <d v="2025-12-31T00:00:00"/>
    <n v="2171"/>
    <n v="315"/>
    <n v="315"/>
    <m/>
    <s v="Q3 2025"/>
    <x v="3"/>
    <x v="3"/>
  </r>
  <r>
    <x v="49"/>
    <x v="8"/>
    <x v="29"/>
    <x v="4"/>
    <n v="0"/>
    <d v="2026-01-03T00:00:00"/>
    <s v="D-25-26GST-326"/>
    <n v="7795"/>
    <n v="7795"/>
    <m/>
    <s v="Q3 2025"/>
    <x v="3"/>
    <x v="3"/>
  </r>
  <r>
    <x v="49"/>
    <x v="8"/>
    <x v="29"/>
    <x v="4"/>
    <n v="0"/>
    <d v="2025-12-31T00:00:00"/>
    <s v="KRLLP-22"/>
    <n v="3600"/>
    <n v="3600"/>
    <m/>
    <s v="Q3 2025"/>
    <x v="3"/>
    <x v="3"/>
  </r>
  <r>
    <x v="49"/>
    <x v="8"/>
    <x v="1"/>
    <x v="1"/>
    <n v="0"/>
    <d v="2025-12-31T00:00:00"/>
    <s v="MS-0775-25-26"/>
    <n v="320"/>
    <n v="320"/>
    <m/>
    <s v="Q3 2025"/>
    <x v="3"/>
    <x v="3"/>
  </r>
  <r>
    <x v="49"/>
    <x v="8"/>
    <x v="8"/>
    <x v="10"/>
    <n v="0"/>
    <d v="2026-01-01T00:00:00"/>
    <s v="GSF-25-26-228"/>
    <n v="21605"/>
    <n v="21605"/>
    <m/>
    <s v="Q3 2025"/>
    <x v="3"/>
    <x v="3"/>
  </r>
  <r>
    <x v="49"/>
    <x v="2"/>
    <x v="1"/>
    <x v="1"/>
    <n v="0"/>
    <d v="2025-12-31T00:00:00"/>
    <s v="MS-0773-25-26"/>
    <n v="6273.2"/>
    <n v="6273.2"/>
    <m/>
    <s v="Q3 2025"/>
    <x v="3"/>
    <x v="3"/>
  </r>
  <r>
    <x v="49"/>
    <x v="2"/>
    <x v="1"/>
    <x v="2"/>
    <n v="0"/>
    <d v="2025-12-31T00:00:00"/>
    <s v="MS-0774-25-26"/>
    <n v="5478"/>
    <n v="5478"/>
    <m/>
    <s v="Q3 2025"/>
    <x v="3"/>
    <x v="3"/>
  </r>
  <r>
    <x v="49"/>
    <x v="2"/>
    <x v="29"/>
    <x v="7"/>
    <n v="0"/>
    <d v="2025-12-30T00:00:00"/>
    <n v="2164"/>
    <n v="5005"/>
    <n v="5005"/>
    <m/>
    <s v="Q3 2025"/>
    <x v="3"/>
    <x v="3"/>
  </r>
  <r>
    <x v="49"/>
    <x v="2"/>
    <x v="8"/>
    <x v="10"/>
    <n v="0"/>
    <d v="2026-01-01T00:00:00"/>
    <s v="GSF-25-26-227"/>
    <n v="19746"/>
    <n v="19746"/>
    <m/>
    <s v="Q3 2025"/>
    <x v="3"/>
    <x v="3"/>
  </r>
  <r>
    <x v="49"/>
    <x v="5"/>
    <x v="29"/>
    <x v="7"/>
    <n v="0"/>
    <d v="2025-12-31T00:00:00"/>
    <n v="2172"/>
    <n v="140"/>
    <n v="140"/>
    <m/>
    <s v="Q3 2025"/>
    <x v="3"/>
    <x v="3"/>
  </r>
  <r>
    <x v="49"/>
    <x v="5"/>
    <x v="29"/>
    <x v="4"/>
    <n v="0"/>
    <d v="2025-12-31T00:00:00"/>
    <s v="KF-19"/>
    <n v="70"/>
    <n v="70"/>
    <m/>
    <s v="Q3 2025"/>
    <x v="3"/>
    <x v="3"/>
  </r>
  <r>
    <x v="49"/>
    <x v="5"/>
    <x v="29"/>
    <x v="4"/>
    <n v="0"/>
    <d v="2026-01-03T00:00:00"/>
    <s v="D-25-26GST-329"/>
    <n v="4625"/>
    <n v="4625"/>
    <m/>
    <s v="Q3 2025"/>
    <x v="3"/>
    <x v="3"/>
  </r>
  <r>
    <x v="49"/>
    <x v="18"/>
    <x v="29"/>
    <x v="4"/>
    <n v="0"/>
    <d v="2026-01-03T00:00:00"/>
    <s v="D-25-26GST-327"/>
    <n v="5555"/>
    <n v="5555"/>
    <m/>
    <s v="Q3 2025"/>
    <x v="3"/>
    <x v="3"/>
  </r>
  <r>
    <x v="49"/>
    <x v="18"/>
    <x v="1"/>
    <x v="1"/>
    <n v="0"/>
    <d v="2025-12-31T00:00:00"/>
    <s v="MS-0776-25-26"/>
    <n v="27617.5"/>
    <n v="27617.5"/>
    <m/>
    <s v="Q3 2025"/>
    <x v="3"/>
    <x v="3"/>
  </r>
  <r>
    <x v="49"/>
    <x v="18"/>
    <x v="7"/>
    <x v="9"/>
    <n v="0"/>
    <d v="2026-01-06T00:00:00"/>
    <s v="MF2627I016822495"/>
    <n v="2891"/>
    <n v="2891"/>
    <m/>
    <s v="Q3 2025"/>
    <x v="3"/>
    <x v="3"/>
  </r>
  <r>
    <x v="49"/>
    <x v="4"/>
    <x v="29"/>
    <x v="4"/>
    <n v="0"/>
    <d v="2026-01-03T00:00:00"/>
    <s v="D-25-26GST-323"/>
    <n v="14220"/>
    <n v="14220"/>
    <m/>
    <s v="Q3 2025"/>
    <x v="3"/>
    <x v="3"/>
  </r>
  <r>
    <x v="49"/>
    <x v="3"/>
    <x v="29"/>
    <x v="4"/>
    <n v="0"/>
    <d v="2026-01-03T00:00:00"/>
    <s v="D-25-26GST-321"/>
    <n v="1300"/>
    <n v="1300"/>
    <m/>
    <s v="Q3 2025"/>
    <x v="3"/>
    <x v="3"/>
  </r>
  <r>
    <x v="49"/>
    <x v="16"/>
    <x v="29"/>
    <x v="4"/>
    <n v="0"/>
    <d v="2025-12-31T00:00:00"/>
    <s v="QTS-21"/>
    <n v="1860"/>
    <n v="1860"/>
    <m/>
    <s v="Q3 2025"/>
    <x v="3"/>
    <x v="3"/>
  </r>
  <r>
    <x v="49"/>
    <x v="16"/>
    <x v="29"/>
    <x v="4"/>
    <n v="0"/>
    <d v="2025-12-31T00:00:00"/>
    <s v="D-25-26GST-332"/>
    <n v="7355"/>
    <n v="7355"/>
    <m/>
    <s v="Q3 2025"/>
    <x v="3"/>
    <x v="3"/>
  </r>
  <r>
    <x v="49"/>
    <x v="7"/>
    <x v="29"/>
    <x v="4"/>
    <n v="0"/>
    <d v="2025-12-31T00:00:00"/>
    <s v="KR-21"/>
    <n v="6145"/>
    <n v="6145"/>
    <m/>
    <s v="Q3 2025"/>
    <x v="3"/>
    <x v="3"/>
  </r>
  <r>
    <x v="49"/>
    <x v="7"/>
    <x v="29"/>
    <x v="4"/>
    <n v="0"/>
    <d v="2026-01-03T00:00:00"/>
    <s v="D-25-26GST-325"/>
    <n v="33385"/>
    <n v="33385"/>
    <m/>
    <s v="Q3 2025"/>
    <x v="3"/>
    <x v="3"/>
  </r>
  <r>
    <x v="49"/>
    <x v="0"/>
    <x v="29"/>
    <x v="7"/>
    <n v="0"/>
    <d v="2025-12-31T00:00:00"/>
    <n v="2166"/>
    <n v="3100"/>
    <n v="3100"/>
    <m/>
    <s v="Q3 2025"/>
    <x v="3"/>
    <x v="3"/>
  </r>
  <r>
    <x v="49"/>
    <x v="0"/>
    <x v="29"/>
    <x v="4"/>
    <n v="0"/>
    <d v="2025-12-31T00:00:00"/>
    <s v="AFC-21"/>
    <n v="2105"/>
    <n v="2105"/>
    <m/>
    <s v="Q3 2025"/>
    <x v="3"/>
    <x v="3"/>
  </r>
  <r>
    <x v="49"/>
    <x v="0"/>
    <x v="29"/>
    <x v="4"/>
    <n v="0"/>
    <d v="2026-01-03T00:00:00"/>
    <s v="D-25-26GST-320"/>
    <n v="4980"/>
    <n v="4980"/>
    <m/>
    <s v="Q3 2025"/>
    <x v="3"/>
    <x v="3"/>
  </r>
  <r>
    <x v="49"/>
    <x v="0"/>
    <x v="1"/>
    <x v="1"/>
    <n v="0"/>
    <d v="2025-12-31T00:00:00"/>
    <s v="MS-0771-25-26"/>
    <n v="1070"/>
    <n v="1070"/>
    <m/>
    <s v="Q3 2025"/>
    <x v="3"/>
    <x v="3"/>
  </r>
  <r>
    <x v="49"/>
    <x v="0"/>
    <x v="1"/>
    <x v="2"/>
    <n v="0"/>
    <d v="2025-12-31T00:00:00"/>
    <s v="MS-0770-25-26"/>
    <n v="24597.5"/>
    <n v="24597.5"/>
    <m/>
    <s v="Q3 2025"/>
    <x v="3"/>
    <x v="3"/>
  </r>
  <r>
    <x v="49"/>
    <x v="0"/>
    <x v="29"/>
    <x v="14"/>
    <n v="702"/>
    <d v="2026-01-01T00:00:00"/>
    <s v="2025-26-0538"/>
    <n v="15127"/>
    <n v="15127"/>
    <m/>
    <s v="Q3 2025"/>
    <x v="3"/>
    <x v="3"/>
  </r>
  <r>
    <x v="49"/>
    <x v="0"/>
    <x v="29"/>
    <x v="14"/>
    <n v="703"/>
    <d v="2026-01-01T00:00:00"/>
    <s v="2025-26-0539"/>
    <n v="15127"/>
    <n v="15127"/>
    <m/>
    <s v="Q3 2025"/>
    <x v="3"/>
    <x v="3"/>
  </r>
  <r>
    <x v="49"/>
    <x v="0"/>
    <x v="4"/>
    <x v="5"/>
    <n v="0"/>
    <d v="2025-12-27T00:00:00"/>
    <s v="STT-25-26-1961"/>
    <n v="12008"/>
    <n v="12008"/>
    <m/>
    <s v="Q3 2025"/>
    <x v="3"/>
    <x v="3"/>
  </r>
  <r>
    <x v="49"/>
    <x v="0"/>
    <x v="4"/>
    <x v="20"/>
    <n v="0"/>
    <d v="2025-12-27T00:00:00"/>
    <s v="STT-25-26-1962"/>
    <n v="2700"/>
    <n v="2700"/>
    <m/>
    <s v="Q3 2025"/>
    <x v="3"/>
    <x v="3"/>
  </r>
  <r>
    <x v="49"/>
    <x v="17"/>
    <x v="29"/>
    <x v="7"/>
    <n v="1101"/>
    <d v="2025-12-31T00:00:00"/>
    <n v="2165"/>
    <n v="4060"/>
    <n v="4060"/>
    <m/>
    <s v="Q3 2025"/>
    <x v="3"/>
    <x v="3"/>
  </r>
  <r>
    <x v="49"/>
    <x v="17"/>
    <x v="29"/>
    <x v="4"/>
    <n v="1101"/>
    <d v="2026-01-03T00:00:00"/>
    <s v="D-25-26GST-334"/>
    <n v="27635"/>
    <n v="27635"/>
    <m/>
    <s v="Q3 2025"/>
    <x v="3"/>
    <x v="3"/>
  </r>
  <r>
    <x v="49"/>
    <x v="17"/>
    <x v="29"/>
    <x v="4"/>
    <n v="1101"/>
    <d v="2025-12-31T00:00:00"/>
    <s v="XKT-22"/>
    <n v="1425"/>
    <n v="1425"/>
    <m/>
    <s v="Q3 2025"/>
    <x v="3"/>
    <x v="3"/>
  </r>
  <r>
    <x v="49"/>
    <x v="17"/>
    <x v="1"/>
    <x v="1"/>
    <n v="1101"/>
    <d v="2025-12-31T00:00:00"/>
    <s v="MS-0777-25-26"/>
    <n v="1200"/>
    <n v="1200"/>
    <m/>
    <s v="Q3 2025"/>
    <x v="3"/>
    <x v="3"/>
  </r>
  <r>
    <x v="49"/>
    <x v="17"/>
    <x v="1"/>
    <x v="2"/>
    <n v="1101"/>
    <d v="2025-12-31T00:00:00"/>
    <s v="MS-0778-25-26"/>
    <n v="11700"/>
    <n v="11700"/>
    <m/>
    <s v="Q3 2025"/>
    <x v="3"/>
    <x v="3"/>
  </r>
  <r>
    <x v="49"/>
    <x v="17"/>
    <x v="8"/>
    <x v="10"/>
    <n v="1101"/>
    <d v="2026-01-01T00:00:00"/>
    <s v="GSF-25-26-224"/>
    <n v="30093"/>
    <n v="30093"/>
    <m/>
    <s v="Q3 2025"/>
    <x v="3"/>
    <x v="3"/>
  </r>
  <r>
    <x v="49"/>
    <x v="17"/>
    <x v="4"/>
    <x v="5"/>
    <n v="1101"/>
    <d v="2025-12-27T00:00:00"/>
    <s v="STT-25-26-1963"/>
    <n v="2700"/>
    <n v="2700"/>
    <m/>
    <s v="Q3 2025"/>
    <x v="3"/>
    <x v="3"/>
  </r>
  <r>
    <x v="49"/>
    <x v="17"/>
    <x v="4"/>
    <x v="20"/>
    <n v="1101"/>
    <d v="2025-12-27T00:00:00"/>
    <s v="STT-25-26-1964"/>
    <n v="26710"/>
    <n v="26710"/>
    <m/>
    <s v="Q3 2025"/>
    <x v="3"/>
    <x v="3"/>
  </r>
  <r>
    <x v="49"/>
    <x v="14"/>
    <x v="29"/>
    <x v="7"/>
    <n v="0"/>
    <d v="2025-12-31T00:00:00"/>
    <n v="2163"/>
    <n v="700"/>
    <n v="700"/>
    <m/>
    <s v="Q3 2025"/>
    <x v="3"/>
    <x v="3"/>
  </r>
  <r>
    <x v="49"/>
    <x v="14"/>
    <x v="29"/>
    <x v="4"/>
    <n v="0"/>
    <d v="2025-12-31T00:00:00"/>
    <s v="KOB-17"/>
    <n v="995"/>
    <n v="995"/>
    <m/>
    <s v="Q3 2025"/>
    <x v="3"/>
    <x v="3"/>
  </r>
  <r>
    <x v="49"/>
    <x v="14"/>
    <x v="29"/>
    <x v="4"/>
    <n v="0"/>
    <d v="2026-01-03T00:00:00"/>
    <s v="D-25-26GST-328"/>
    <n v="9910"/>
    <n v="9910"/>
    <m/>
    <s v="Q3 2025"/>
    <x v="3"/>
    <x v="3"/>
  </r>
  <r>
    <x v="49"/>
    <x v="14"/>
    <x v="29"/>
    <x v="11"/>
    <n v="0"/>
    <d v="2026-01-01T00:00:00"/>
    <s v="IS-25-26-218"/>
    <n v="16982.11"/>
    <n v="16982.11"/>
    <m/>
    <s v="Q3 2025"/>
    <x v="3"/>
    <x v="3"/>
  </r>
  <r>
    <x v="49"/>
    <x v="14"/>
    <x v="8"/>
    <x v="10"/>
    <n v="0"/>
    <d v="2026-01-01T00:00:00"/>
    <s v="GSF-25-26-225"/>
    <n v="11574"/>
    <n v="11574"/>
    <m/>
    <s v="Q3 2025"/>
    <x v="3"/>
    <x v="3"/>
  </r>
  <r>
    <x v="49"/>
    <x v="6"/>
    <x v="29"/>
    <x v="7"/>
    <s v="A02"/>
    <d v="2025-12-31T00:00:00"/>
    <n v="2162"/>
    <n v="15435"/>
    <n v="15435"/>
    <m/>
    <s v="Q3 2025"/>
    <x v="3"/>
    <x v="3"/>
  </r>
  <r>
    <x v="49"/>
    <x v="6"/>
    <x v="29"/>
    <x v="4"/>
    <s v="A02"/>
    <d v="2026-01-03T00:00:00"/>
    <s v="D-25-26GST-324"/>
    <n v="12360"/>
    <n v="12360"/>
    <m/>
    <s v="Q3 2025"/>
    <x v="3"/>
    <x v="3"/>
  </r>
  <r>
    <x v="49"/>
    <x v="6"/>
    <x v="29"/>
    <x v="4"/>
    <s v="A02"/>
    <d v="2025-12-31T00:00:00"/>
    <s v="KOS-21"/>
    <n v="7110"/>
    <n v="7110"/>
    <m/>
    <s v="Q3 2025"/>
    <x v="3"/>
    <x v="3"/>
  </r>
  <r>
    <x v="49"/>
    <x v="6"/>
    <x v="29"/>
    <x v="11"/>
    <s v="A02"/>
    <d v="2026-01-01T00:00:00"/>
    <s v="IS-25-26-215"/>
    <n v="214882.12"/>
    <n v="214882.12"/>
    <m/>
    <s v="Q3 2025"/>
    <x v="3"/>
    <x v="3"/>
  </r>
  <r>
    <x v="49"/>
    <x v="6"/>
    <x v="29"/>
    <x v="10"/>
    <s v="A02"/>
    <d v="2026-01-01T00:00:00"/>
    <s v="OOPL-25-26-808"/>
    <n v="178245.83"/>
    <n v="178245.83"/>
    <m/>
    <s v="Q3 2025"/>
    <x v="3"/>
    <x v="3"/>
  </r>
  <r>
    <x v="49"/>
    <x v="6"/>
    <x v="1"/>
    <x v="2"/>
    <s v="A02"/>
    <d v="2025-12-31T00:00:00"/>
    <s v="MS-0784-25-26"/>
    <n v="58900"/>
    <n v="58900"/>
    <m/>
    <s v="Q3 2025"/>
    <x v="3"/>
    <x v="3"/>
  </r>
  <r>
    <x v="49"/>
    <x v="6"/>
    <x v="1"/>
    <x v="29"/>
    <s v="A02"/>
    <d v="2025-12-31T00:00:00"/>
    <s v="MS-0785-25-26"/>
    <n v="1622"/>
    <n v="1622"/>
    <m/>
    <s v="Q3 2025"/>
    <x v="3"/>
    <x v="3"/>
  </r>
  <r>
    <x v="49"/>
    <x v="6"/>
    <x v="1"/>
    <x v="1"/>
    <s v="A02"/>
    <d v="2025-12-31T00:00:00"/>
    <s v="MS-0786-25-26"/>
    <n v="10931"/>
    <n v="10931"/>
    <m/>
    <s v="Q3 2025"/>
    <x v="3"/>
    <x v="3"/>
  </r>
  <r>
    <x v="49"/>
    <x v="6"/>
    <x v="8"/>
    <x v="10"/>
    <s v="A02"/>
    <d v="2026-01-01T00:00:00"/>
    <s v="GSF-25-26-229"/>
    <n v="54783"/>
    <n v="54783"/>
    <m/>
    <s v="Q3 2025"/>
    <x v="3"/>
    <x v="3"/>
  </r>
  <r>
    <x v="49"/>
    <x v="6"/>
    <x v="4"/>
    <x v="5"/>
    <s v="A02"/>
    <d v="2025-12-27T00:00:00"/>
    <s v="STT-25-26-1960"/>
    <n v="20290"/>
    <n v="20290"/>
    <m/>
    <s v="Q3 2025"/>
    <x v="3"/>
    <x v="3"/>
  </r>
  <r>
    <x v="49"/>
    <x v="14"/>
    <x v="29"/>
    <x v="10"/>
    <n v="0"/>
    <d v="2026-01-01T00:00:00"/>
    <s v="GOPL-2526-163"/>
    <n v="12098.13"/>
    <n v="12098.13"/>
    <m/>
    <s v="Q3 2025"/>
    <x v="3"/>
    <x v="3"/>
  </r>
  <r>
    <x v="49"/>
    <x v="8"/>
    <x v="29"/>
    <x v="10"/>
    <n v="0"/>
    <d v="2026-01-01T00:00:00"/>
    <s v="GOPL-2526-162"/>
    <n v="25809.35"/>
    <n v="25809.35"/>
    <m/>
    <s v="Q3 2025"/>
    <x v="3"/>
    <x v="3"/>
  </r>
  <r>
    <x v="49"/>
    <x v="2"/>
    <x v="29"/>
    <x v="10"/>
    <n v="0"/>
    <d v="2026-01-01T00:00:00"/>
    <s v="GOPL-2526-160"/>
    <n v="25809"/>
    <n v="25809"/>
    <m/>
    <s v="Q3 2025"/>
    <x v="3"/>
    <x v="3"/>
  </r>
  <r>
    <x v="49"/>
    <x v="17"/>
    <x v="29"/>
    <x v="10"/>
    <n v="1101"/>
    <d v="2026-01-01T00:00:00"/>
    <s v="GOPL-2526-161"/>
    <n v="37907.480000000003"/>
    <n v="37907.480000000003"/>
    <m/>
    <s v="Q3 2025"/>
    <x v="3"/>
    <x v="3"/>
  </r>
  <r>
    <x v="49"/>
    <x v="9"/>
    <x v="4"/>
    <x v="5"/>
    <n v="613"/>
    <d v="2025-12-27T00:00:00"/>
    <s v="STT-25-26-1958"/>
    <n v="26640"/>
    <n v="26640"/>
    <m/>
    <s v="Q3 2025"/>
    <x v="3"/>
    <x v="3"/>
  </r>
  <r>
    <x v="49"/>
    <x v="9"/>
    <x v="4"/>
    <x v="20"/>
    <n v="613"/>
    <d v="2025-12-27T00:00:00"/>
    <s v="STT-25-26-1959"/>
    <n v="2700"/>
    <n v="2700"/>
    <m/>
    <s v="Q3 2025"/>
    <x v="3"/>
    <x v="3"/>
  </r>
  <r>
    <x v="49"/>
    <x v="9"/>
    <x v="8"/>
    <x v="10"/>
    <n v="613"/>
    <d v="2026-01-01T00:00:00"/>
    <s v="GSF-25-26-231"/>
    <n v="79475"/>
    <n v="79475"/>
    <m/>
    <s v="Q3 2025"/>
    <x v="3"/>
    <x v="3"/>
  </r>
  <r>
    <x v="49"/>
    <x v="9"/>
    <x v="29"/>
    <x v="7"/>
    <n v="613"/>
    <d v="2025-12-31T00:00:00"/>
    <n v="2160"/>
    <n v="2835"/>
    <n v="2835"/>
    <m/>
    <s v="Q3 2025"/>
    <x v="3"/>
    <x v="3"/>
  </r>
  <r>
    <x v="49"/>
    <x v="9"/>
    <x v="29"/>
    <x v="4"/>
    <n v="613"/>
    <d v="2026-01-03T00:00:00"/>
    <s v="D-25-26GST-330"/>
    <n v="21070"/>
    <n v="21070"/>
    <m/>
    <s v="Q3 2025"/>
    <x v="3"/>
    <x v="3"/>
  </r>
  <r>
    <x v="49"/>
    <x v="9"/>
    <x v="29"/>
    <x v="4"/>
    <n v="613"/>
    <d v="2025-12-31T00:00:00"/>
    <s v="OD-21"/>
    <n v="5465"/>
    <n v="5465"/>
    <m/>
    <s v="Q3 2025"/>
    <x v="3"/>
    <x v="3"/>
  </r>
  <r>
    <x v="49"/>
    <x v="9"/>
    <x v="29"/>
    <x v="11"/>
    <n v="613"/>
    <d v="2026-01-01T00:00:00"/>
    <s v="IS-25-26-216"/>
    <n v="58411.67"/>
    <n v="58411.67"/>
    <m/>
    <s v="Q3 2025"/>
    <x v="3"/>
    <x v="3"/>
  </r>
  <r>
    <x v="49"/>
    <x v="9"/>
    <x v="29"/>
    <x v="0"/>
    <n v="102"/>
    <d v="2025-12-31T00:00:00"/>
    <s v="KRL-25-26-191"/>
    <n v="5455.2"/>
    <n v="5455.2"/>
    <m/>
    <s v="Q3 2025"/>
    <x v="3"/>
    <x v="3"/>
  </r>
  <r>
    <x v="49"/>
    <x v="12"/>
    <x v="29"/>
    <x v="0"/>
    <n v="319"/>
    <d v="2025-12-31T00:00:00"/>
    <s v="KRL-25-26-190"/>
    <n v="1052.3"/>
    <n v="1052.3"/>
    <m/>
    <s v="Q3 2025"/>
    <x v="3"/>
    <x v="3"/>
  </r>
  <r>
    <x v="49"/>
    <x v="17"/>
    <x v="29"/>
    <x v="0"/>
    <n v="1101"/>
    <d v="2025-12-31T00:00:00"/>
    <s v="KRL-25-26-192"/>
    <n v="1756"/>
    <n v="1756"/>
    <m/>
    <s v="Q3 2025"/>
    <x v="3"/>
    <x v="3"/>
  </r>
  <r>
    <x v="49"/>
    <x v="6"/>
    <x v="29"/>
    <x v="29"/>
    <s v="A02"/>
    <d v="2025-12-31T00:00:00"/>
    <s v="KST-Rental-25-26-09"/>
    <n v="11000"/>
    <n v="11000"/>
    <m/>
    <s v="Q3 2025"/>
    <x v="3"/>
    <x v="3"/>
  </r>
  <r>
    <x v="49"/>
    <x v="6"/>
    <x v="29"/>
    <x v="12"/>
    <s v="A02"/>
    <d v="2026-01-05T00:00:00"/>
    <s v="202512451959088'"/>
    <n v="191640"/>
    <n v="191640"/>
    <m/>
    <s v="Q3 2025"/>
    <x v="3"/>
    <x v="3"/>
  </r>
  <r>
    <x v="49"/>
    <x v="17"/>
    <x v="29"/>
    <x v="12"/>
    <n v="1101"/>
    <d v="2026-01-05T00:00:00"/>
    <s v="000003171033682'"/>
    <n v="170080"/>
    <n v="170080"/>
    <m/>
    <s v="Q3 2025"/>
    <x v="3"/>
    <x v="3"/>
  </r>
  <r>
    <x v="49"/>
    <x v="17"/>
    <x v="29"/>
    <x v="12"/>
    <n v="1102"/>
    <d v="2026-01-05T00:00:00"/>
    <s v="000003171033680'"/>
    <n v="16230"/>
    <n v="16230"/>
    <m/>
    <s v="Q3 2025"/>
    <x v="3"/>
    <x v="3"/>
  </r>
  <r>
    <x v="49"/>
    <x v="0"/>
    <x v="29"/>
    <x v="8"/>
    <n v="0"/>
    <d v="2026-01-05T00:00:00"/>
    <s v="000003171063137'"/>
    <n v="81660"/>
    <n v="81660"/>
    <m/>
    <s v="Q3 2025"/>
    <x v="3"/>
    <x v="3"/>
  </r>
  <r>
    <x v="49"/>
    <x v="1"/>
    <x v="7"/>
    <x v="9"/>
    <n v="102"/>
    <d v="2026-01-09T00:00:00"/>
    <s v="MF2627I017123197"/>
    <n v="698"/>
    <n v="698"/>
    <m/>
    <s v="Q3 2025"/>
    <x v="3"/>
    <x v="3"/>
  </r>
  <r>
    <x v="49"/>
    <x v="17"/>
    <x v="9"/>
    <x v="11"/>
    <n v="1101"/>
    <d v="2026-01-01T00:00:00"/>
    <s v="MFMS-0545-25-26"/>
    <n v="62043.199999999997"/>
    <n v="62043.199999999997"/>
    <m/>
    <s v="Q3 2025"/>
    <x v="3"/>
    <x v="3"/>
  </r>
  <r>
    <x v="49"/>
    <x v="12"/>
    <x v="29"/>
    <x v="9"/>
    <n v="319"/>
    <d v="2026-01-01T00:00:00"/>
    <s v="Vodafone - 09"/>
    <n v="11983"/>
    <n v="11983"/>
    <m/>
    <s v="Q3 2025"/>
    <x v="3"/>
    <x v="3"/>
  </r>
  <r>
    <x v="49"/>
    <x v="12"/>
    <x v="29"/>
    <x v="9"/>
    <n v="319"/>
    <d v="2026-01-01T00:00:00"/>
    <s v="MHI1412532843886"/>
    <n v="474"/>
    <n v="474"/>
    <m/>
    <s v="Q3 2025"/>
    <x v="3"/>
    <x v="3"/>
  </r>
  <r>
    <x v="49"/>
    <x v="12"/>
    <x v="29"/>
    <x v="9"/>
    <n v="319"/>
    <d v="2026-01-01T00:00:00"/>
    <s v="MHI1412532843889"/>
    <n v="474"/>
    <n v="474"/>
    <m/>
    <s v="Q3 2025"/>
    <x v="3"/>
    <x v="3"/>
  </r>
  <r>
    <x v="49"/>
    <x v="12"/>
    <x v="29"/>
    <x v="9"/>
    <n v="319"/>
    <d v="2026-01-01T00:00:00"/>
    <s v="MHI1412532843891"/>
    <n v="449"/>
    <n v="449"/>
    <m/>
    <s v="Q3 2025"/>
    <x v="3"/>
    <x v="3"/>
  </r>
  <r>
    <x v="49"/>
    <x v="12"/>
    <x v="29"/>
    <x v="9"/>
    <n v="319"/>
    <d v="2026-01-01T00:00:00"/>
    <s v="MHI1412532843893"/>
    <n v="449"/>
    <n v="449"/>
    <m/>
    <s v="Q3 2025"/>
    <x v="3"/>
    <x v="3"/>
  </r>
  <r>
    <x v="49"/>
    <x v="12"/>
    <x v="29"/>
    <x v="9"/>
    <n v="319"/>
    <d v="2026-01-01T00:00:00"/>
    <s v="MHI1412532843896"/>
    <n v="449"/>
    <n v="449"/>
    <m/>
    <s v="Q3 2025"/>
    <x v="3"/>
    <x v="3"/>
  </r>
  <r>
    <x v="49"/>
    <x v="12"/>
    <x v="29"/>
    <x v="9"/>
    <n v="319"/>
    <d v="2026-01-01T00:00:00"/>
    <s v="MHI1412532843898"/>
    <n v="449"/>
    <n v="449"/>
    <m/>
    <s v="Q3 2025"/>
    <x v="3"/>
    <x v="3"/>
  </r>
  <r>
    <x v="49"/>
    <x v="12"/>
    <x v="29"/>
    <x v="9"/>
    <n v="319"/>
    <d v="2026-01-01T00:00:00"/>
    <s v="MHI1412532843901"/>
    <n v="449"/>
    <n v="449"/>
    <m/>
    <s v="Q3 2025"/>
    <x v="3"/>
    <x v="3"/>
  </r>
  <r>
    <x v="49"/>
    <x v="12"/>
    <x v="29"/>
    <x v="9"/>
    <n v="319"/>
    <d v="2026-01-01T00:00:00"/>
    <s v="MHI1412532843902"/>
    <n v="449"/>
    <n v="449"/>
    <m/>
    <s v="Q3 2025"/>
    <x v="3"/>
    <x v="3"/>
  </r>
  <r>
    <x v="49"/>
    <x v="12"/>
    <x v="29"/>
    <x v="9"/>
    <n v="319"/>
    <d v="2026-01-01T00:00:00"/>
    <s v="MHI1412532843904"/>
    <n v="648"/>
    <n v="648"/>
    <m/>
    <s v="Q3 2025"/>
    <x v="3"/>
    <x v="3"/>
  </r>
  <r>
    <x v="49"/>
    <x v="12"/>
    <x v="29"/>
    <x v="9"/>
    <n v="319"/>
    <d v="2026-01-01T00:00:00"/>
    <s v="MHI1412532843906"/>
    <n v="499"/>
    <n v="499"/>
    <m/>
    <s v="Q3 2025"/>
    <x v="3"/>
    <x v="3"/>
  </r>
  <r>
    <x v="49"/>
    <x v="12"/>
    <x v="7"/>
    <x v="9"/>
    <n v="319"/>
    <d v="2026-01-09T00:00:00"/>
    <s v="MF2627I017124103"/>
    <n v="4348.82"/>
    <n v="4348.82"/>
    <m/>
    <s v="Q3 2025"/>
    <x v="3"/>
    <x v="3"/>
  </r>
  <r>
    <x v="49"/>
    <x v="6"/>
    <x v="23"/>
    <x v="7"/>
    <s v="A02"/>
    <d v="2026-01-08T00:00:00"/>
    <s v="WR-25-26-210"/>
    <n v="17706"/>
    <n v="17706"/>
    <m/>
    <s v="Q3 2025"/>
    <x v="3"/>
    <x v="3"/>
  </r>
  <r>
    <x v="49"/>
    <x v="6"/>
    <x v="23"/>
    <x v="12"/>
    <s v="A02"/>
    <d v="2026-01-08T00:00:00"/>
    <s v="EC-25-26-241"/>
    <n v="462424.51"/>
    <n v="462424.51"/>
    <m/>
    <s v="Q3 2025"/>
    <x v="3"/>
    <x v="3"/>
  </r>
  <r>
    <x v="49"/>
    <x v="1"/>
    <x v="11"/>
    <x v="12"/>
    <n v="102"/>
    <d v="2026-01-13T00:00:00"/>
    <s v="WTCB-202504673"/>
    <n v="50097.11"/>
    <n v="50097.11"/>
    <m/>
    <s v="Q3 2025"/>
    <x v="3"/>
    <x v="3"/>
  </r>
  <r>
    <x v="49"/>
    <x v="10"/>
    <x v="11"/>
    <x v="12"/>
    <n v="309"/>
    <d v="2026-01-13T00:00:00"/>
    <s v="WTCB-202504716"/>
    <n v="83468.320000000007"/>
    <n v="83468.320000000007"/>
    <m/>
    <s v="Q3 2025"/>
    <x v="3"/>
    <x v="3"/>
  </r>
  <r>
    <x v="49"/>
    <x v="10"/>
    <x v="11"/>
    <x v="12"/>
    <n v="311"/>
    <d v="2026-01-13T00:00:00"/>
    <s v="WTCB-202504717"/>
    <n v="133945.26999999999"/>
    <n v="133945.26999999999"/>
    <m/>
    <s v="Q3 2025"/>
    <x v="3"/>
    <x v="3"/>
  </r>
  <r>
    <x v="49"/>
    <x v="10"/>
    <x v="11"/>
    <x v="12"/>
    <n v="312"/>
    <d v="2026-01-13T00:00:00"/>
    <s v="WTCB-202504718"/>
    <n v="136991"/>
    <n v="136991"/>
    <m/>
    <s v="Q3 2025"/>
    <x v="3"/>
    <x v="3"/>
  </r>
  <r>
    <x v="49"/>
    <x v="10"/>
    <x v="11"/>
    <x v="12"/>
    <n v="313"/>
    <d v="2026-01-13T00:00:00"/>
    <s v="WTCB-202504719"/>
    <n v="99226.559999999998"/>
    <n v="99226.559999999998"/>
    <m/>
    <s v="Q3 2025"/>
    <x v="3"/>
    <x v="3"/>
  </r>
  <r>
    <x v="49"/>
    <x v="10"/>
    <x v="11"/>
    <x v="12"/>
    <n v="314"/>
    <d v="2026-01-13T00:00:00"/>
    <s v="WTCB-202504720"/>
    <n v="22156.75"/>
    <n v="22156.75"/>
    <m/>
    <s v="Q3 2025"/>
    <x v="3"/>
    <x v="3"/>
  </r>
  <r>
    <x v="49"/>
    <x v="10"/>
    <x v="11"/>
    <x v="12"/>
    <n v="315"/>
    <d v="2026-01-13T00:00:00"/>
    <s v="WTCB-202504721"/>
    <n v="31875.41"/>
    <n v="31875.41"/>
    <m/>
    <s v="Q3 2025"/>
    <x v="3"/>
    <x v="3"/>
  </r>
  <r>
    <x v="49"/>
    <x v="10"/>
    <x v="11"/>
    <x v="12"/>
    <n v="316"/>
    <d v="2026-01-13T00:00:00"/>
    <s v="WTCB-202504722"/>
    <n v="80"/>
    <n v="80"/>
    <m/>
    <s v="Q3 2025"/>
    <x v="3"/>
    <x v="3"/>
  </r>
  <r>
    <x v="49"/>
    <x v="12"/>
    <x v="11"/>
    <x v="12"/>
    <n v="317"/>
    <d v="2026-01-13T00:00:00"/>
    <s v="WTCB-202504723"/>
    <n v="126838.97"/>
    <n v="126838.97"/>
    <m/>
    <s v="Q3 2025"/>
    <x v="3"/>
    <x v="3"/>
  </r>
  <r>
    <x v="49"/>
    <x v="12"/>
    <x v="11"/>
    <x v="12"/>
    <n v="318"/>
    <d v="2026-01-13T00:00:00"/>
    <s v="WTCB-202504724"/>
    <n v="121246.1"/>
    <n v="121246.1"/>
    <m/>
    <s v="Q3 2025"/>
    <x v="3"/>
    <x v="3"/>
  </r>
  <r>
    <x v="49"/>
    <x v="12"/>
    <x v="11"/>
    <x v="12"/>
    <n v="319"/>
    <d v="2026-01-13T00:00:00"/>
    <s v="WTCB-202504725"/>
    <n v="126574"/>
    <n v="126574"/>
    <m/>
    <s v="Q3 2025"/>
    <x v="3"/>
    <x v="3"/>
  </r>
  <r>
    <x v="49"/>
    <x v="9"/>
    <x v="11"/>
    <x v="12"/>
    <n v="613"/>
    <d v="2026-01-13T00:00:00"/>
    <s v="WTCB-202504769"/>
    <n v="39886.620000000003"/>
    <n v="39886.620000000003"/>
    <m/>
    <s v="Q3 2025"/>
    <x v="3"/>
    <x v="3"/>
  </r>
  <r>
    <x v="49"/>
    <x v="9"/>
    <x v="11"/>
    <x v="12"/>
    <n v="614"/>
    <d v="2026-01-13T00:00:00"/>
    <s v="WTCB-202504770"/>
    <n v="59539.09"/>
    <n v="59539.09"/>
    <m/>
    <s v="Q3 2025"/>
    <x v="3"/>
    <x v="3"/>
  </r>
  <r>
    <x v="49"/>
    <x v="1"/>
    <x v="11"/>
    <x v="13"/>
    <n v="102"/>
    <d v="2026-01-13T00:00:00"/>
    <s v="WTCB-202504823"/>
    <n v="583.62"/>
    <n v="583.62"/>
    <m/>
    <s v="Q3 2025"/>
    <x v="3"/>
    <x v="3"/>
  </r>
  <r>
    <x v="49"/>
    <x v="10"/>
    <x v="11"/>
    <x v="13"/>
    <n v="309"/>
    <d v="2026-01-13T00:00:00"/>
    <s v="WTCB-202504865"/>
    <n v="1047.29"/>
    <n v="1047.29"/>
    <m/>
    <s v="Q3 2025"/>
    <x v="3"/>
    <x v="3"/>
  </r>
  <r>
    <x v="49"/>
    <x v="10"/>
    <x v="11"/>
    <x v="13"/>
    <n v="311"/>
    <d v="2026-01-13T00:00:00"/>
    <s v="WTCB-202504866"/>
    <n v="1466.42"/>
    <n v="1466.42"/>
    <m/>
    <s v="Q3 2025"/>
    <x v="3"/>
    <x v="3"/>
  </r>
  <r>
    <x v="49"/>
    <x v="10"/>
    <x v="11"/>
    <x v="13"/>
    <n v="312"/>
    <d v="2026-01-13T00:00:00"/>
    <s v="WTCB-202504867"/>
    <n v="2067.16"/>
    <n v="2067.16"/>
    <m/>
    <s v="Q3 2025"/>
    <x v="3"/>
    <x v="3"/>
  </r>
  <r>
    <x v="49"/>
    <x v="10"/>
    <x v="11"/>
    <x v="13"/>
    <n v="313"/>
    <d v="2026-01-13T00:00:00"/>
    <s v="WTCB-202504868"/>
    <n v="1064.77"/>
    <n v="1064.77"/>
    <m/>
    <s v="Q3 2025"/>
    <x v="3"/>
    <x v="3"/>
  </r>
  <r>
    <x v="49"/>
    <x v="10"/>
    <x v="11"/>
    <x v="13"/>
    <n v="314"/>
    <d v="2026-01-13T00:00:00"/>
    <s v="WTCB-202504869"/>
    <n v="267.64999999999998"/>
    <n v="267.64999999999998"/>
    <m/>
    <s v="Q3 2025"/>
    <x v="3"/>
    <x v="3"/>
  </r>
  <r>
    <x v="49"/>
    <x v="10"/>
    <x v="11"/>
    <x v="13"/>
    <n v="315"/>
    <d v="2026-01-13T00:00:00"/>
    <s v="WTCB-202504870"/>
    <n v="491.09"/>
    <n v="491.09"/>
    <m/>
    <s v="Q3 2025"/>
    <x v="3"/>
    <x v="3"/>
  </r>
  <r>
    <x v="49"/>
    <x v="12"/>
    <x v="11"/>
    <x v="13"/>
    <n v="317"/>
    <d v="2026-01-13T00:00:00"/>
    <s v="WTCB-202504871"/>
    <n v="1461.61"/>
    <n v="1461.61"/>
    <m/>
    <s v="Q3 2025"/>
    <x v="3"/>
    <x v="3"/>
  </r>
  <r>
    <x v="49"/>
    <x v="12"/>
    <x v="11"/>
    <x v="13"/>
    <n v="318"/>
    <d v="2026-01-13T00:00:00"/>
    <s v="WTCB-202504872"/>
    <n v="1741.25"/>
    <n v="1741.25"/>
    <m/>
    <s v="Q3 2025"/>
    <x v="3"/>
    <x v="3"/>
  </r>
  <r>
    <x v="49"/>
    <x v="12"/>
    <x v="11"/>
    <x v="13"/>
    <n v="319"/>
    <d v="2026-01-13T00:00:00"/>
    <s v="WTCB-202504873"/>
    <n v="1614.12"/>
    <n v="1614.12"/>
    <m/>
    <s v="Q3 2025"/>
    <x v="3"/>
    <x v="3"/>
  </r>
  <r>
    <x v="49"/>
    <x v="9"/>
    <x v="11"/>
    <x v="13"/>
    <n v="613"/>
    <d v="2026-01-13T00:00:00"/>
    <s v="WTCB-202504917"/>
    <n v="511.31"/>
    <n v="511.31"/>
    <m/>
    <s v="Q3 2025"/>
    <x v="3"/>
    <x v="3"/>
  </r>
  <r>
    <x v="49"/>
    <x v="9"/>
    <x v="11"/>
    <x v="13"/>
    <n v="614"/>
    <d v="2026-01-13T00:00:00"/>
    <s v="WTCB-202504918"/>
    <n v="835.16"/>
    <n v="835.16"/>
    <m/>
    <s v="Q3 2025"/>
    <x v="3"/>
    <x v="3"/>
  </r>
  <r>
    <x v="49"/>
    <x v="10"/>
    <x v="7"/>
    <x v="9"/>
    <n v="312"/>
    <d v="2026-01-03T00:00:00"/>
    <s v="MF2627I016588872"/>
    <n v="58170.65"/>
    <n v="58170.65"/>
    <m/>
    <s v="Q3 2025"/>
    <x v="3"/>
    <x v="3"/>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r>
    <x v="50"/>
    <x v="30"/>
    <x v="34"/>
    <x v="30"/>
    <m/>
    <m/>
    <m/>
    <m/>
    <m/>
    <m/>
    <m/>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3">
  <location ref="R6" firstHeaderRow="0" firstDataRow="0" firstDataCol="0" rowPageCount="1" colPageCount="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name="Select Vendor" axis="axisPage" multipleItemSelectionAllowed="1" showAll="0">
      <items count="310">
        <item m="1" x="91"/>
        <item m="1" x="165"/>
        <item m="1" x="142"/>
        <item m="1" x="110"/>
        <item m="1" x="43"/>
        <item m="1" x="50"/>
        <item m="1" x="196"/>
        <item m="1" x="172"/>
        <item m="1" x="205"/>
        <item m="1" x="108"/>
        <item m="1" x="223"/>
        <item m="1" x="133"/>
        <item m="1" x="78"/>
        <item m="1" x="92"/>
        <item m="1" x="178"/>
        <item m="1" x="156"/>
        <item m="1" x="143"/>
        <item m="1" x="51"/>
        <item m="1" x="218"/>
        <item m="1" x="183"/>
        <item m="1" x="254"/>
        <item m="1" x="241"/>
        <item m="1" x="79"/>
        <item m="1" x="173"/>
        <item m="1" x="74"/>
        <item m="1" x="244"/>
        <item m="1" x="93"/>
        <item m="1" x="109"/>
        <item m="1" x="124"/>
        <item m="1" x="245"/>
        <item m="1" x="75"/>
        <item m="1" x="52"/>
        <item m="1" x="170"/>
        <item m="1" x="126"/>
        <item m="1" x="111"/>
        <item m="1" x="86"/>
        <item m="1" x="120"/>
        <item m="1" x="216"/>
        <item m="1" x="112"/>
        <item m="1" x="188"/>
        <item m="1" x="190"/>
        <item m="1" x="197"/>
        <item m="1" x="132"/>
        <item m="1" x="226"/>
        <item m="1" x="263"/>
        <item m="1" x="151"/>
        <item m="1" x="240"/>
        <item m="1" x="232"/>
        <item m="1" x="53"/>
        <item m="1" x="174"/>
        <item m="1" x="171"/>
        <item m="1" x="262"/>
        <item m="1" x="127"/>
        <item m="1" x="69"/>
        <item m="1" x="70"/>
        <item m="1" x="87"/>
        <item m="1" x="202"/>
        <item m="1" x="166"/>
        <item m="1" x="144"/>
        <item m="1" x="71"/>
        <item m="1" x="134"/>
        <item m="1" x="152"/>
        <item m="1" x="44"/>
        <item m="1" x="48"/>
        <item m="1" x="203"/>
        <item m="1" x="233"/>
        <item m="1" x="253"/>
        <item m="1" x="113"/>
        <item m="1" x="206"/>
        <item m="1" x="163"/>
        <item m="1" x="250"/>
        <item m="1" x="121"/>
        <item m="1" x="80"/>
        <item m="1" x="145"/>
        <item m="1" x="81"/>
        <item m="1" x="122"/>
        <item m="1" x="82"/>
        <item m="1" x="207"/>
        <item m="1" x="215"/>
        <item m="1" x="114"/>
        <item m="1" x="123"/>
        <item m="1" x="54"/>
        <item m="1" x="125"/>
        <item m="1" x="191"/>
        <item m="1" x="72"/>
        <item m="1" x="189"/>
        <item m="1" x="157"/>
        <item m="1" x="162"/>
        <item m="1" x="255"/>
        <item m="1" x="36"/>
        <item m="1" x="136"/>
        <item m="1" x="256"/>
        <item m="1" x="135"/>
        <item m="1" x="115"/>
        <item m="1" x="252"/>
        <item m="1" x="234"/>
        <item m="1" x="94"/>
        <item m="1" x="95"/>
        <item m="1" x="55"/>
        <item m="1" x="116"/>
        <item m="1" x="158"/>
        <item m="1" x="219"/>
        <item m="1" x="37"/>
        <item m="1" x="56"/>
        <item m="1" x="96"/>
        <item m="1" x="45"/>
        <item m="1" x="217"/>
        <item m="1" x="159"/>
        <item m="1" x="227"/>
        <item m="1" x="220"/>
        <item m="1" x="97"/>
        <item m="1" x="179"/>
        <item m="1" x="208"/>
        <item m="1" x="235"/>
        <item m="1" x="308"/>
        <item m="1" x="209"/>
        <item m="1" x="194"/>
        <item m="1" x="236"/>
        <item m="1" x="146"/>
        <item m="1" x="221"/>
        <item m="1" x="225"/>
        <item m="1" x="251"/>
        <item m="1" x="222"/>
        <item m="1" x="57"/>
        <item m="1" x="88"/>
        <item m="1" x="198"/>
        <item m="1" x="239"/>
        <item m="1" x="147"/>
        <item m="1" x="249"/>
        <item m="1" x="98"/>
        <item m="1" x="128"/>
        <item m="1" x="150"/>
        <item m="1" x="38"/>
        <item m="1" x="58"/>
        <item m="1" x="257"/>
        <item m="1" x="46"/>
        <item m="1" x="99"/>
        <item m="1" x="139"/>
        <item m="1" x="47"/>
        <item m="1" x="76"/>
        <item m="1" x="153"/>
        <item m="1" x="100"/>
        <item m="1" x="117"/>
        <item m="1" x="59"/>
        <item m="1" x="230"/>
        <item m="1" x="184"/>
        <item m="1" x="101"/>
        <item m="1" x="160"/>
        <item m="1" x="264"/>
        <item m="1" x="83"/>
        <item m="1" x="246"/>
        <item m="1" x="211"/>
        <item m="1" x="102"/>
        <item m="1" x="103"/>
        <item m="1" x="212"/>
        <item m="1" x="213"/>
        <item m="1" x="129"/>
        <item m="1" x="238"/>
        <item m="1" x="49"/>
        <item m="1" x="199"/>
        <item m="1" x="77"/>
        <item m="1" x="60"/>
        <item m="1" x="237"/>
        <item m="1" x="89"/>
        <item m="1" x="192"/>
        <item m="1" x="214"/>
        <item m="1" x="201"/>
        <item m="1" x="141"/>
        <item m="1" x="61"/>
        <item m="1" x="175"/>
        <item m="1" x="180"/>
        <item m="1" x="62"/>
        <item m="1" x="154"/>
        <item m="1" x="228"/>
        <item m="1" x="73"/>
        <item m="1" x="258"/>
        <item m="1" x="39"/>
        <item m="1" x="195"/>
        <item m="1" x="167"/>
        <item m="1" x="148"/>
        <item m="1" x="200"/>
        <item m="1" x="161"/>
        <item m="1" x="248"/>
        <item m="1" x="231"/>
        <item m="1" x="176"/>
        <item m="1" x="177"/>
        <item m="1" x="229"/>
        <item m="1" x="63"/>
        <item m="1" x="185"/>
        <item m="1" x="168"/>
        <item m="1" x="181"/>
        <item m="1" x="149"/>
        <item m="1" x="261"/>
        <item m="1" x="204"/>
        <item m="1" x="40"/>
        <item m="1" x="140"/>
        <item m="1" x="169"/>
        <item m="1" x="64"/>
        <item m="1" x="65"/>
        <item m="1" x="259"/>
        <item m="1" x="41"/>
        <item m="1" x="224"/>
        <item m="1" x="90"/>
        <item m="1" x="210"/>
        <item m="1" x="182"/>
        <item m="1" x="66"/>
        <item m="1" x="155"/>
        <item m="1" x="137"/>
        <item m="1" x="260"/>
        <item m="1" x="242"/>
        <item m="1" x="130"/>
        <item m="1" x="131"/>
        <item m="1" x="67"/>
        <item m="1" x="84"/>
        <item m="1" x="243"/>
        <item m="1" x="186"/>
        <item m="1" x="68"/>
        <item m="1" x="85"/>
        <item m="1" x="118"/>
        <item m="1" x="42"/>
        <item m="1" x="247"/>
        <item m="1" x="104"/>
        <item m="1" x="164"/>
        <item m="1" x="105"/>
        <item m="1" x="106"/>
        <item m="1" x="107"/>
        <item m="1" x="138"/>
        <item m="1" x="119"/>
        <item m="1" x="193"/>
        <item m="1" x="187"/>
        <item x="3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35"/>
        <item t="default"/>
      </items>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
        <item x="1"/>
        <item x="2"/>
        <item x="0"/>
        <item x="3"/>
        <item x="4"/>
        <item t="default"/>
      </items>
    </pivotField>
  </pivotFields>
  <pageFields count="1">
    <pageField fld="2" hier="-1"/>
  </pageFields>
  <formats count="1">
    <format dxfId="631">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5">
  <location ref="R3" firstHeaderRow="0" firstDataRow="0" firstDataCol="0" rowPageCount="1" colPageCount="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name="Select Company" axis="axisPage" multipleItemSelectionAllowed="1" showAll="0">
      <items count="66">
        <item m="1" x="32"/>
        <item m="1" x="52"/>
        <item m="1" x="53"/>
        <item m="1" x="33"/>
        <item m="1" x="34"/>
        <item m="1" x="35"/>
        <item m="1" x="36"/>
        <item m="1" x="37"/>
        <item m="1" x="38"/>
        <item m="1" x="39"/>
        <item m="1" x="40"/>
        <item m="1" x="50"/>
        <item m="1" x="51"/>
        <item m="1" x="46"/>
        <item m="1" x="54"/>
        <item m="1" x="55"/>
        <item m="1" x="47"/>
        <item m="1" x="45"/>
        <item m="1" x="41"/>
        <item m="1" x="42"/>
        <item m="1" x="43"/>
        <item m="1" x="48"/>
        <item m="1" x="44"/>
        <item m="1" x="49"/>
        <item x="30"/>
        <item m="1" x="56"/>
        <item m="1" x="57"/>
        <item m="1" x="62"/>
        <item m="1" x="64"/>
        <item m="1" x="63"/>
        <item m="1" x="58"/>
        <item m="1" x="59"/>
        <item m="1" x="60"/>
        <item m="1" x="61"/>
        <item x="0"/>
        <item x="1"/>
        <item x="2"/>
        <item x="3"/>
        <item x="4"/>
        <item x="5"/>
        <item x="6"/>
        <item x="7"/>
        <item x="8"/>
        <item x="9"/>
        <item x="10"/>
        <item x="11"/>
        <item x="12"/>
        <item x="13"/>
        <item x="14"/>
        <item x="15"/>
        <item x="16"/>
        <item x="17"/>
        <item x="18"/>
        <item x="19"/>
        <item x="20"/>
        <item x="21"/>
        <item x="22"/>
        <item x="23"/>
        <item x="24"/>
        <item x="25"/>
        <item x="26"/>
        <item x="27"/>
        <item x="28"/>
        <item x="29"/>
        <item m="1" x="3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
        <item x="1"/>
        <item x="2"/>
        <item x="0"/>
        <item x="3"/>
        <item x="4"/>
        <item t="default"/>
      </items>
    </pivotField>
  </pivotFields>
  <pageFields count="1">
    <pageField fld="1" hier="-1"/>
  </pageFields>
  <formats count="1">
    <format dxfId="632">
      <pivotArea type="all" dataOnly="0" outline="0" fieldPosition="0"/>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1">
  <location ref="B5:G18" firstHeaderRow="1" firstDataRow="1" firstDataCol="5"/>
  <pivotFields count="16">
    <pivotField compact="0" outline="0"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axis="axisRow" compact="0" outline="0" showAll="0" defaultSubtotal="0">
      <items count="65">
        <item sd="0" m="1" x="32"/>
        <item m="1" x="52"/>
        <item m="1" x="53"/>
        <item m="1" x="33"/>
        <item m="1" x="34"/>
        <item m="1" x="35"/>
        <item m="1" x="36"/>
        <item m="1" x="37"/>
        <item m="1" x="38"/>
        <item m="1" x="39"/>
        <item m="1" x="40"/>
        <item m="1" x="50"/>
        <item m="1" x="51"/>
        <item m="1" x="46"/>
        <item m="1" x="54"/>
        <item m="1" x="47"/>
        <item m="1" x="45"/>
        <item m="1" x="41"/>
        <item m="1" x="42"/>
        <item m="1" x="43"/>
        <item m="1" x="48"/>
        <item m="1" x="44"/>
        <item m="1" x="49"/>
        <item x="30"/>
        <item m="1" x="55"/>
        <item m="1" x="56"/>
        <item m="1" x="57"/>
        <item m="1" x="62"/>
        <item m="1" x="64"/>
        <item m="1" x="63"/>
        <item m="1" x="58"/>
        <item m="1" x="59"/>
        <item m="1" x="60"/>
        <item m="1" x="61"/>
        <item x="0"/>
        <item x="1"/>
        <item x="2"/>
        <item x="3"/>
        <item x="4"/>
        <item x="5"/>
        <item x="6"/>
        <item x="7"/>
        <item x="8"/>
        <item x="9"/>
        <item x="10"/>
        <item x="11"/>
        <item x="12"/>
        <item x="13"/>
        <item x="14"/>
        <item x="15"/>
        <item x="16"/>
        <item x="17"/>
        <item x="18"/>
        <item x="19"/>
        <item x="20"/>
        <item x="21"/>
        <item x="22"/>
        <item x="23"/>
        <item x="24"/>
        <item x="25"/>
        <item x="26"/>
        <item x="27"/>
        <item x="28"/>
        <item x="29"/>
        <item m="1" x="31"/>
      </items>
    </pivotField>
    <pivotField axis="axisRow" compact="0" outline="0" showAll="0">
      <items count="310">
        <item m="1" x="91"/>
        <item m="1" x="165"/>
        <item m="1" x="142"/>
        <item m="1" x="110"/>
        <item m="1" x="43"/>
        <item m="1" x="50"/>
        <item m="1" x="196"/>
        <item m="1" x="172"/>
        <item m="1" x="205"/>
        <item m="1" x="108"/>
        <item m="1" x="223"/>
        <item m="1" x="133"/>
        <item m="1" x="78"/>
        <item m="1" x="92"/>
        <item m="1" x="178"/>
        <item m="1" x="156"/>
        <item m="1" x="143"/>
        <item m="1" x="51"/>
        <item m="1" x="218"/>
        <item m="1" x="183"/>
        <item m="1" x="254"/>
        <item m="1" x="241"/>
        <item m="1" x="79"/>
        <item m="1" x="173"/>
        <item m="1" x="74"/>
        <item m="1" x="244"/>
        <item m="1" x="93"/>
        <item m="1" x="109"/>
        <item m="1" x="124"/>
        <item m="1" x="245"/>
        <item m="1" x="75"/>
        <item m="1" x="52"/>
        <item m="1" x="170"/>
        <item m="1" x="126"/>
        <item m="1" x="111"/>
        <item m="1" x="86"/>
        <item m="1" x="120"/>
        <item m="1" x="216"/>
        <item m="1" x="112"/>
        <item m="1" x="188"/>
        <item m="1" x="190"/>
        <item m="1" x="197"/>
        <item m="1" x="132"/>
        <item m="1" x="226"/>
        <item m="1" x="151"/>
        <item m="1" x="240"/>
        <item m="1" x="232"/>
        <item m="1" x="53"/>
        <item m="1" x="174"/>
        <item m="1" x="171"/>
        <item m="1" x="262"/>
        <item m="1" x="127"/>
        <item m="1" x="69"/>
        <item m="1" x="70"/>
        <item m="1" x="87"/>
        <item m="1" x="202"/>
        <item m="1" x="166"/>
        <item m="1" x="144"/>
        <item m="1" x="71"/>
        <item m="1" x="134"/>
        <item m="1" x="152"/>
        <item m="1" x="44"/>
        <item m="1" x="48"/>
        <item m="1" x="203"/>
        <item m="1" x="233"/>
        <item m="1" x="253"/>
        <item m="1" x="113"/>
        <item m="1" x="206"/>
        <item m="1" x="163"/>
        <item m="1" x="250"/>
        <item m="1" x="121"/>
        <item m="1" x="80"/>
        <item m="1" x="145"/>
        <item m="1" x="81"/>
        <item m="1" x="122"/>
        <item m="1" x="82"/>
        <item m="1" x="207"/>
        <item m="1" x="215"/>
        <item m="1" x="114"/>
        <item m="1" x="123"/>
        <item m="1" x="54"/>
        <item m="1" x="125"/>
        <item m="1" x="191"/>
        <item m="1" x="72"/>
        <item m="1" x="189"/>
        <item m="1" x="157"/>
        <item m="1" x="162"/>
        <item m="1" x="255"/>
        <item m="1" x="36"/>
        <item m="1" x="136"/>
        <item m="1" x="256"/>
        <item m="1" x="135"/>
        <item m="1" x="115"/>
        <item m="1" x="252"/>
        <item m="1" x="234"/>
        <item m="1" x="94"/>
        <item m="1" x="95"/>
        <item m="1" x="55"/>
        <item m="1" x="116"/>
        <item m="1" x="158"/>
        <item m="1" x="219"/>
        <item m="1" x="37"/>
        <item m="1" x="56"/>
        <item m="1" x="96"/>
        <item m="1" x="45"/>
        <item m="1" x="217"/>
        <item m="1" x="159"/>
        <item m="1" x="227"/>
        <item m="1" x="220"/>
        <item m="1" x="97"/>
        <item m="1" x="179"/>
        <item m="1" x="208"/>
        <item m="1" x="235"/>
        <item m="1" x="308"/>
        <item m="1" x="209"/>
        <item m="1" x="194"/>
        <item m="1" x="236"/>
        <item m="1" x="146"/>
        <item m="1" x="221"/>
        <item m="1" x="225"/>
        <item m="1" x="251"/>
        <item m="1" x="222"/>
        <item m="1" x="57"/>
        <item m="1" x="88"/>
        <item m="1" x="198"/>
        <item m="1" x="239"/>
        <item m="1" x="147"/>
        <item m="1" x="249"/>
        <item m="1" x="98"/>
        <item m="1" x="150"/>
        <item m="1" x="38"/>
        <item m="1" x="58"/>
        <item m="1" x="257"/>
        <item m="1" x="46"/>
        <item m="1" x="99"/>
        <item m="1" x="139"/>
        <item m="1" x="47"/>
        <item m="1" x="76"/>
        <item m="1" x="153"/>
        <item m="1" x="100"/>
        <item m="1" x="117"/>
        <item m="1" x="59"/>
        <item m="1" x="230"/>
        <item m="1" x="184"/>
        <item m="1" x="101"/>
        <item m="1" x="160"/>
        <item m="1" x="246"/>
        <item m="1" x="211"/>
        <item m="1" x="102"/>
        <item m="1" x="103"/>
        <item m="1" x="212"/>
        <item m="1" x="213"/>
        <item m="1" x="129"/>
        <item m="1" x="238"/>
        <item m="1" x="49"/>
        <item m="1" x="199"/>
        <item m="1" x="77"/>
        <item m="1" x="60"/>
        <item m="1" x="237"/>
        <item m="1" x="89"/>
        <item m="1" x="192"/>
        <item m="1" x="214"/>
        <item m="1" x="201"/>
        <item m="1" x="141"/>
        <item m="1" x="61"/>
        <item m="1" x="175"/>
        <item m="1" x="180"/>
        <item m="1" x="62"/>
        <item m="1" x="154"/>
        <item m="1" x="228"/>
        <item m="1" x="73"/>
        <item m="1" x="258"/>
        <item m="1" x="39"/>
        <item m="1" x="195"/>
        <item m="1" x="167"/>
        <item m="1" x="148"/>
        <item m="1" x="200"/>
        <item m="1" x="161"/>
        <item m="1" x="248"/>
        <item m="1" x="231"/>
        <item m="1" x="176"/>
        <item m="1" x="177"/>
        <item m="1" x="229"/>
        <item m="1" x="63"/>
        <item m="1" x="185"/>
        <item m="1" x="168"/>
        <item m="1" x="181"/>
        <item m="1" x="149"/>
        <item m="1" x="261"/>
        <item m="1" x="204"/>
        <item m="1" x="40"/>
        <item m="1" x="140"/>
        <item m="1" x="169"/>
        <item m="1" x="64"/>
        <item m="1" x="65"/>
        <item m="1" x="259"/>
        <item m="1" x="41"/>
        <item m="1" x="224"/>
        <item m="1" x="90"/>
        <item m="1" x="210"/>
        <item m="1" x="182"/>
        <item m="1" x="66"/>
        <item m="1" x="155"/>
        <item m="1" x="137"/>
        <item m="1" x="260"/>
        <item m="1" x="242"/>
        <item m="1" x="130"/>
        <item m="1" x="131"/>
        <item m="1" x="67"/>
        <item m="1" x="84"/>
        <item m="1" x="243"/>
        <item m="1" x="186"/>
        <item m="1" x="68"/>
        <item m="1" x="85"/>
        <item m="1" x="118"/>
        <item m="1" x="42"/>
        <item m="1" x="247"/>
        <item m="1" x="104"/>
        <item m="1" x="164"/>
        <item m="1" x="105"/>
        <item m="1" x="106"/>
        <item m="1" x="107"/>
        <item m="1" x="138"/>
        <item m="1" x="119"/>
        <item m="1" x="193"/>
        <item m="1" x="187"/>
        <item x="34"/>
        <item m="1" x="128"/>
        <item m="1" x="263"/>
        <item m="1" x="8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35"/>
        <item t="default"/>
      </items>
    </pivotField>
    <pivotField axis="axisRow" compact="0" outline="0" showAll="0" defaultSubtotal="0">
      <items count="32">
        <item x="30"/>
        <item m="1" x="31"/>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defaultSubtotal="0">
      <items count="6">
        <item sd="0" x="0"/>
        <item sd="0" x="1"/>
        <item sd="0" x="2"/>
        <item x="4"/>
        <item x="3"/>
        <item m="1" x="5"/>
      </items>
    </pivotField>
    <pivotField name="Months" axis="axisRow" compact="0" outline="0" showAll="0" defaultSubtotal="0">
      <items count="14">
        <item h="1" sd="0" x="0"/>
        <item sd="0" x="4"/>
        <item sd="0" x="5"/>
        <item sd="0" x="6"/>
        <item sd="0" x="7"/>
        <item sd="0" x="8"/>
        <item sd="0" x="9"/>
        <item sd="0" x="10"/>
        <item sd="0" x="11"/>
        <item sd="0" x="12"/>
        <item sd="0" x="13"/>
        <item sd="0" x="1"/>
        <item sd="0" x="2"/>
        <item sd="0" x="3"/>
      </items>
    </pivotField>
    <pivotField compact="0" outline="0" showAll="0">
      <items count="7">
        <item sd="0" x="1"/>
        <item sd="0" x="2"/>
        <item sd="0" x="3"/>
        <item sd="0" x="4"/>
        <item x="0"/>
        <item x="5"/>
        <item t="default"/>
      </items>
    </pivotField>
    <pivotField compact="0" outline="0" showAll="0">
      <items count="6">
        <item sd="0" x="1"/>
        <item sd="0" x="2"/>
        <item x="0"/>
        <item x="3"/>
        <item x="4"/>
        <item t="default"/>
      </items>
    </pivotField>
  </pivotFields>
  <rowFields count="5">
    <field x="12"/>
    <field x="13"/>
    <field x="1"/>
    <field x="3"/>
    <field x="2"/>
  </rowFields>
  <rowItems count="13">
    <i>
      <x/>
    </i>
    <i>
      <x v="1"/>
    </i>
    <i>
      <x v="2"/>
    </i>
    <i>
      <x v="4"/>
      <x v="1"/>
    </i>
    <i r="1">
      <x v="2"/>
    </i>
    <i r="1">
      <x v="3"/>
    </i>
    <i r="1">
      <x v="4"/>
    </i>
    <i r="1">
      <x v="5"/>
    </i>
    <i r="1">
      <x v="6"/>
    </i>
    <i r="1">
      <x v="7"/>
    </i>
    <i r="1">
      <x v="8"/>
    </i>
    <i r="1">
      <x v="9"/>
    </i>
    <i t="grand">
      <x/>
    </i>
  </rowItems>
  <colItems count="1">
    <i/>
  </colItems>
  <dataFields count="1">
    <dataField name="BASIC AMOUNT" fld="7" baseField="0" baseItem="0"/>
  </dataFields>
  <formats count="8">
    <format dxfId="630">
      <pivotArea type="all" dataOnly="0" outline="0" fieldPosition="0"/>
    </format>
    <format dxfId="629">
      <pivotArea outline="0" collapsedLevelsAreSubtotals="1" fieldPosition="0"/>
    </format>
    <format dxfId="628">
      <pivotArea dataOnly="0" labelOnly="1" grandRow="1" outline="0" fieldPosition="0"/>
    </format>
    <format dxfId="627">
      <pivotArea dataOnly="0" labelOnly="1" outline="0" axis="axisValues" fieldPosition="0"/>
    </format>
    <format dxfId="626">
      <pivotArea outline="0" collapsedLevelsAreSubtotals="1" fieldPosition="0"/>
    </format>
    <format dxfId="625">
      <pivotArea dataOnly="0" labelOnly="1" outline="0" axis="axisValues" fieldPosition="0"/>
    </format>
    <format dxfId="624">
      <pivotArea outline="0" collapsedLevelsAreSubtotals="1" fieldPosition="0"/>
    </format>
    <format dxfId="623">
      <pivotArea dataOnly="0" labelOnly="1" outline="0" axis="axisValues" fieldPosition="0"/>
    </format>
  </formats>
  <pivotTableStyleInfo name="PivotStyleMedium15"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F3:L10" firstHeaderRow="1" firstDataRow="2"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showAll="0"/>
    <pivotField showAll="0"/>
    <pivotField showAll="0"/>
    <pivotField showAll="0"/>
    <pivotField showAll="0"/>
    <pivotField dataField="1" showAll="0"/>
    <pivotField showAll="0"/>
    <pivotField showAll="0"/>
    <pivotField showAll="0"/>
    <pivotField axis="axisRow" showAll="0">
      <items count="6">
        <item x="1"/>
        <item x="2"/>
        <item x="3"/>
        <item x="0"/>
        <item x="4"/>
        <item t="default"/>
      </items>
    </pivotField>
    <pivotField axis="axisCol" showAll="0">
      <items count="7">
        <item x="0"/>
        <item x="1"/>
        <item x="2"/>
        <item x="4"/>
        <item x="3"/>
        <item m="1" x="5"/>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11"/>
  </rowFields>
  <rowItems count="6">
    <i>
      <x/>
    </i>
    <i>
      <x v="1"/>
    </i>
    <i>
      <x v="2"/>
    </i>
    <i>
      <x v="3"/>
    </i>
    <i>
      <x v="4"/>
    </i>
    <i t="grand">
      <x/>
    </i>
  </rowItems>
  <colFields count="1">
    <field x="12"/>
  </colFields>
  <colItems count="6">
    <i>
      <x/>
    </i>
    <i>
      <x v="1"/>
    </i>
    <i>
      <x v="2"/>
    </i>
    <i>
      <x v="3"/>
    </i>
    <i>
      <x v="4"/>
    </i>
    <i t="grand">
      <x/>
    </i>
  </colItems>
  <dataFields count="1">
    <dataField name="Sum of Order Bill VALUE" fld="7" baseField="0" baseItem="0"/>
  </dataFields>
  <formats count="3">
    <format dxfId="617">
      <pivotArea type="all" dataOnly="0" outline="0" fieldPosition="0"/>
    </format>
    <format dxfId="616">
      <pivotArea outline="0" collapsedLevelsAreSubtotals="1" fieldPosition="0"/>
    </format>
    <format dxfId="615">
      <pivotArea dataOnly="0" labelOnly="1" grandRow="1" outline="0" fieldPosition="0"/>
    </format>
  </formats>
  <chartFormats count="11">
    <chartFormat chart="12" format="10" series="1">
      <pivotArea type="data" outline="0" fieldPosition="0">
        <references count="1">
          <reference field="12" count="1" selected="0">
            <x v="0"/>
          </reference>
        </references>
      </pivotArea>
    </chartFormat>
    <chartFormat chart="12" format="11" series="1">
      <pivotArea type="data" outline="0" fieldPosition="0">
        <references count="1">
          <reference field="12" count="1" selected="0">
            <x v="1"/>
          </reference>
        </references>
      </pivotArea>
    </chartFormat>
    <chartFormat chart="12" format="12" series="1">
      <pivotArea type="data" outline="0" fieldPosition="0">
        <references count="1">
          <reference field="12" count="1" selected="0">
            <x v="2"/>
          </reference>
        </references>
      </pivotArea>
    </chartFormat>
    <chartFormat chart="12" format="13" series="1">
      <pivotArea type="data" outline="0" fieldPosition="0">
        <references count="1">
          <reference field="12" count="1" selected="0">
            <x v="3"/>
          </reference>
        </references>
      </pivotArea>
    </chartFormat>
    <chartFormat chart="12" format="14" series="1">
      <pivotArea type="data" outline="0" fieldPosition="0">
        <references count="2">
          <reference field="4294967294" count="1" selected="0">
            <x v="0"/>
          </reference>
          <reference field="12" count="1" selected="0">
            <x v="1"/>
          </reference>
        </references>
      </pivotArea>
    </chartFormat>
    <chartFormat chart="12" format="15" series="1">
      <pivotArea type="data" outline="0" fieldPosition="0">
        <references count="2">
          <reference field="4294967294" count="1" selected="0">
            <x v="0"/>
          </reference>
          <reference field="12" count="1" selected="0">
            <x v="2"/>
          </reference>
        </references>
      </pivotArea>
    </chartFormat>
    <chartFormat chart="12" format="16" series="1">
      <pivotArea type="data" outline="0" fieldPosition="0">
        <references count="2">
          <reference field="4294967294" count="1" selected="0">
            <x v="0"/>
          </reference>
          <reference field="12" count="1" selected="0">
            <x v="3"/>
          </reference>
        </references>
      </pivotArea>
    </chartFormat>
    <chartFormat chart="12" format="17" series="1">
      <pivotArea type="data" outline="0" fieldPosition="0">
        <references count="2">
          <reference field="4294967294" count="1" selected="0">
            <x v="0"/>
          </reference>
          <reference field="12" count="1" selected="0">
            <x v="0"/>
          </reference>
        </references>
      </pivotArea>
    </chartFormat>
    <chartFormat chart="12" format="18" series="1">
      <pivotArea type="data" outline="0" fieldPosition="0">
        <references count="1">
          <reference field="4294967294" count="1" selected="0">
            <x v="0"/>
          </reference>
        </references>
      </pivotArea>
    </chartFormat>
    <chartFormat chart="12" format="19" series="1">
      <pivotArea type="data" outline="0" fieldPosition="0">
        <references count="2">
          <reference field="4294967294" count="1" selected="0">
            <x v="0"/>
          </reference>
          <reference field="12" count="1" selected="0">
            <x v="4"/>
          </reference>
        </references>
      </pivotArea>
    </chartFormat>
    <chartFormat chart="12" format="20" series="1">
      <pivotArea type="data" outline="0" fieldPosition="0">
        <references count="2">
          <reference field="4294967294" count="1" selected="0">
            <x v="0"/>
          </reference>
          <reference field="1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N3:O33" firstHeaderRow="1" firstDataRow="1"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showAll="0"/>
    <pivotField axis="axisRow" showAll="0">
      <items count="33">
        <item h="1" x="30"/>
        <item h="1" m="1" x="31"/>
        <item x="0"/>
        <item x="1"/>
        <item x="2"/>
        <item x="3"/>
        <item x="4"/>
        <item x="5"/>
        <item x="6"/>
        <item x="7"/>
        <item x="8"/>
        <item x="9"/>
        <item x="10"/>
        <item x="11"/>
        <item x="12"/>
        <item x="13"/>
        <item x="14"/>
        <item x="15"/>
        <item x="16"/>
        <item x="17"/>
        <item x="18"/>
        <item x="19"/>
        <item x="20"/>
        <item x="21"/>
        <item x="22"/>
        <item x="23"/>
        <item x="24"/>
        <item x="25"/>
        <item x="26"/>
        <item x="27"/>
        <item x="28"/>
        <item h="1" x="29"/>
        <item t="default"/>
      </items>
    </pivotField>
    <pivotField showAll="0"/>
    <pivotField showAll="0"/>
    <pivotField showAll="0"/>
    <pivotField dataFiel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3"/>
  </rowFields>
  <rowItems count="30">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Order Bill VALUE" fld="7" baseField="0" baseItem="0"/>
  </dataFields>
  <formats count="1">
    <format dxfId="618">
      <pivotArea outline="0" collapsedLevelsAreSubtotals="1" fieldPosition="0"/>
    </format>
  </formats>
  <chartFormats count="1">
    <chartFormat chart="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3:B9" firstHeaderRow="1" firstDataRow="1"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showAll="0"/>
    <pivotField showAll="0"/>
    <pivotField showAll="0"/>
    <pivotField showAll="0"/>
    <pivotField showAll="0"/>
    <pivotField dataField="1" showAll="0"/>
    <pivotField showAll="0"/>
    <pivotField showAll="0"/>
    <pivotField showAll="0"/>
    <pivotField showAll="0"/>
    <pivotField axis="axisRow" showAll="0">
      <items count="7">
        <item x="0"/>
        <item x="1"/>
        <item x="2"/>
        <item x="4"/>
        <item x="3"/>
        <item m="1" x="5"/>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12"/>
  </rowFields>
  <rowItems count="6">
    <i>
      <x/>
    </i>
    <i>
      <x v="1"/>
    </i>
    <i>
      <x v="2"/>
    </i>
    <i>
      <x v="3"/>
    </i>
    <i>
      <x v="4"/>
    </i>
    <i t="grand">
      <x/>
    </i>
  </rowItems>
  <colItems count="1">
    <i/>
  </colItems>
  <dataFields count="1">
    <dataField name="Sum of Order Bill VALUE" fld="7" baseField="0" baseItem="0"/>
  </dataFields>
  <formats count="4">
    <format dxfId="622">
      <pivotArea type="all" dataOnly="0" outline="0" fieldPosition="0"/>
    </format>
    <format dxfId="621">
      <pivotArea outline="0" collapsedLevelsAreSubtotals="1" fieldPosition="0"/>
    </format>
    <format dxfId="620">
      <pivotArea dataOnly="0" labelOnly="1" grandRow="1" outline="0" fieldPosition="0"/>
    </format>
    <format dxfId="619">
      <pivotArea dataOnly="0" labelOnly="1" outline="0" axis="axisValues" fieldPosition="0"/>
    </format>
  </formats>
  <chartFormats count="5">
    <chartFormat chart="29" format="10" series="1">
      <pivotArea type="data" outline="0" fieldPosition="0">
        <references count="1">
          <reference field="4294967294" count="1" selected="0">
            <x v="0"/>
          </reference>
        </references>
      </pivotArea>
    </chartFormat>
    <chartFormat chart="29" format="11">
      <pivotArea type="data" outline="0" fieldPosition="0">
        <references count="2">
          <reference field="4294967294" count="1" selected="0">
            <x v="0"/>
          </reference>
          <reference field="12" count="1" selected="0">
            <x v="0"/>
          </reference>
        </references>
      </pivotArea>
    </chartFormat>
    <chartFormat chart="29" format="12">
      <pivotArea type="data" outline="0" fieldPosition="0">
        <references count="2">
          <reference field="4294967294" count="1" selected="0">
            <x v="0"/>
          </reference>
          <reference field="12" count="1" selected="0">
            <x v="1"/>
          </reference>
        </references>
      </pivotArea>
    </chartFormat>
    <chartFormat chart="29" format="13">
      <pivotArea type="data" outline="0" fieldPosition="0">
        <references count="2">
          <reference field="4294967294" count="1" selected="0">
            <x v="0"/>
          </reference>
          <reference field="12" count="1" selected="0">
            <x v="2"/>
          </reference>
        </references>
      </pivotArea>
    </chartFormat>
    <chartFormat chart="29" format="1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
  <location ref="B4:D30" firstHeaderRow="1" firstDataRow="2"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axis="axisRow" showAll="0">
      <items count="66">
        <item m="1" x="32"/>
        <item m="1" x="52"/>
        <item m="1" x="53"/>
        <item m="1" x="33"/>
        <item m="1" x="34"/>
        <item m="1" x="35"/>
        <item m="1" x="36"/>
        <item m="1" x="37"/>
        <item m="1" x="38"/>
        <item m="1" x="39"/>
        <item m="1" x="40"/>
        <item m="1" x="50"/>
        <item m="1" x="51"/>
        <item m="1" x="46"/>
        <item m="1" x="54"/>
        <item m="1" x="47"/>
        <item m="1" x="45"/>
        <item m="1" x="41"/>
        <item m="1" x="42"/>
        <item m="1" x="43"/>
        <item m="1" x="48"/>
        <item m="1" x="44"/>
        <item m="1" x="49"/>
        <item x="30"/>
        <item m="1" x="55"/>
        <item m="1" x="56"/>
        <item m="1" x="57"/>
        <item m="1" x="62"/>
        <item m="1" x="64"/>
        <item m="1" x="63"/>
        <item m="1" x="58"/>
        <item m="1" x="59"/>
        <item m="1" x="60"/>
        <item m="1" x="61"/>
        <item x="0"/>
        <item x="1"/>
        <item x="2"/>
        <item x="3"/>
        <item x="4"/>
        <item x="5"/>
        <item x="6"/>
        <item x="7"/>
        <item x="8"/>
        <item x="9"/>
        <item x="10"/>
        <item x="11"/>
        <item x="12"/>
        <item x="13"/>
        <item x="14"/>
        <item x="15"/>
        <item x="16"/>
        <item x="17"/>
        <item x="18"/>
        <item x="19"/>
        <item x="20"/>
        <item x="21"/>
        <item x="22"/>
        <item x="23"/>
        <item x="24"/>
        <item x="25"/>
        <item x="26"/>
        <item x="27"/>
        <item x="28"/>
        <item x="29"/>
        <item m="1" x="31"/>
        <item t="default"/>
      </items>
    </pivotField>
    <pivotField showAll="0">
      <items count="310">
        <item m="1" x="91"/>
        <item m="1" x="165"/>
        <item m="1" x="142"/>
        <item m="1" x="110"/>
        <item m="1" x="43"/>
        <item m="1" x="50"/>
        <item m="1" x="196"/>
        <item x="14"/>
        <item m="1" x="172"/>
        <item m="1" x="205"/>
        <item m="1" x="108"/>
        <item m="1" x="223"/>
        <item m="1" x="133"/>
        <item m="1" x="78"/>
        <item m="1" x="92"/>
        <item m="1" x="178"/>
        <item m="1" x="306"/>
        <item m="1" x="156"/>
        <item m="1" x="143"/>
        <item m="1" x="265"/>
        <item m="1" x="51"/>
        <item x="7"/>
        <item m="1" x="304"/>
        <item m="1" x="218"/>
        <item m="1" x="285"/>
        <item m="1" x="183"/>
        <item m="1" x="254"/>
        <item m="1" x="241"/>
        <item m="1" x="79"/>
        <item m="1" x="173"/>
        <item m="1" x="74"/>
        <item m="1" x="244"/>
        <item m="1" x="93"/>
        <item m="1" x="109"/>
        <item m="1" x="280"/>
        <item m="1" x="124"/>
        <item x="1"/>
        <item x="9"/>
        <item m="1" x="245"/>
        <item m="1" x="75"/>
        <item m="1" x="52"/>
        <item m="1" x="170"/>
        <item m="1" x="300"/>
        <item m="1" x="126"/>
        <item m="1" x="268"/>
        <item m="1" x="111"/>
        <item m="1" x="86"/>
        <item x="18"/>
        <item m="1" x="120"/>
        <item m="1" x="216"/>
        <item m="1" x="112"/>
        <item m="1" x="188"/>
        <item x="16"/>
        <item m="1" x="190"/>
        <item m="1" x="197"/>
        <item m="1" x="132"/>
        <item m="1" x="271"/>
        <item m="1" x="226"/>
        <item m="1" x="263"/>
        <item m="1" x="151"/>
        <item m="1" x="240"/>
        <item m="1" x="232"/>
        <item m="1" x="53"/>
        <item m="1" x="174"/>
        <item m="1" x="171"/>
        <item x="33"/>
        <item m="1" x="262"/>
        <item x="10"/>
        <item m="1" x="127"/>
        <item m="1" x="69"/>
        <item x="21"/>
        <item m="1" x="70"/>
        <item m="1" x="266"/>
        <item x="17"/>
        <item m="1" x="87"/>
        <item m="1" x="202"/>
        <item m="1" x="279"/>
        <item m="1" x="166"/>
        <item m="1" x="144"/>
        <item x="27"/>
        <item m="1" x="71"/>
        <item m="1" x="134"/>
        <item m="1" x="152"/>
        <item m="1" x="44"/>
        <item m="1" x="48"/>
        <item m="1" x="203"/>
        <item m="1" x="233"/>
        <item m="1" x="253"/>
        <item m="1" x="113"/>
        <item x="25"/>
        <item m="1" x="206"/>
        <item x="12"/>
        <item m="1" x="163"/>
        <item m="1" x="250"/>
        <item x="6"/>
        <item m="1" x="307"/>
        <item m="1" x="121"/>
        <item m="1" x="80"/>
        <item m="1" x="145"/>
        <item m="1" x="81"/>
        <item m="1" x="273"/>
        <item m="1" x="122"/>
        <item m="1" x="82"/>
        <item m="1" x="272"/>
        <item m="1" x="207"/>
        <item m="1" x="303"/>
        <item m="1" x="215"/>
        <item m="1" x="274"/>
        <item m="1" x="114"/>
        <item m="1" x="123"/>
        <item m="1" x="305"/>
        <item m="1" x="54"/>
        <item m="1" x="125"/>
        <item m="1" x="191"/>
        <item m="1" x="72"/>
        <item m="1" x="189"/>
        <item m="1" x="157"/>
        <item m="1" x="267"/>
        <item m="1" x="269"/>
        <item m="1" x="162"/>
        <item m="1" x="255"/>
        <item m="1" x="36"/>
        <item m="1" x="136"/>
        <item m="1" x="256"/>
        <item m="1" x="277"/>
        <item m="1" x="135"/>
        <item m="1" x="115"/>
        <item m="1" x="252"/>
        <item m="1" x="234"/>
        <item m="1" x="94"/>
        <item m="1" x="95"/>
        <item m="1" x="55"/>
        <item m="1" x="116"/>
        <item m="1" x="158"/>
        <item m="1" x="219"/>
        <item m="1" x="37"/>
        <item m="1" x="56"/>
        <item m="1" x="301"/>
        <item m="1" x="96"/>
        <item m="1" x="45"/>
        <item m="1" x="217"/>
        <item m="1" x="159"/>
        <item x="2"/>
        <item m="1" x="227"/>
        <item m="1" x="220"/>
        <item m="1" x="97"/>
        <item m="1" x="179"/>
        <item m="1" x="208"/>
        <item m="1" x="235"/>
        <item m="1" x="308"/>
        <item m="1" x="209"/>
        <item m="1" x="194"/>
        <item m="1" x="236"/>
        <item m="1" x="299"/>
        <item m="1" x="298"/>
        <item m="1" x="297"/>
        <item m="1" x="292"/>
        <item m="1" x="291"/>
        <item m="1" x="296"/>
        <item m="1" x="295"/>
        <item m="1" x="293"/>
        <item m="1" x="294"/>
        <item m="1" x="282"/>
        <item m="1" x="288"/>
        <item m="1" x="281"/>
        <item m="1" x="290"/>
        <item m="1" x="284"/>
        <item m="1" x="289"/>
        <item m="1" x="283"/>
        <item m="1" x="146"/>
        <item m="1" x="221"/>
        <item m="1" x="225"/>
        <item m="1" x="251"/>
        <item m="1" x="222"/>
        <item x="5"/>
        <item m="1" x="302"/>
        <item m="1" x="57"/>
        <item m="1" x="88"/>
        <item m="1" x="198"/>
        <item m="1" x="239"/>
        <item m="1" x="147"/>
        <item x="20"/>
        <item m="1" x="278"/>
        <item m="1" x="249"/>
        <item m="1" x="98"/>
        <item m="1" x="128"/>
        <item m="1" x="287"/>
        <item m="1" x="150"/>
        <item m="1" x="38"/>
        <item m="1" x="58"/>
        <item m="1" x="257"/>
        <item m="1" x="46"/>
        <item x="28"/>
        <item m="1" x="99"/>
        <item m="1" x="139"/>
        <item m="1" x="47"/>
        <item m="1" x="76"/>
        <item x="19"/>
        <item m="1" x="153"/>
        <item m="1" x="100"/>
        <item x="4"/>
        <item m="1" x="117"/>
        <item m="1" x="59"/>
        <item m="1" x="230"/>
        <item x="24"/>
        <item m="1" x="184"/>
        <item m="1" x="101"/>
        <item m="1" x="160"/>
        <item m="1" x="264"/>
        <item m="1" x="83"/>
        <item m="1" x="246"/>
        <item m="1" x="211"/>
        <item x="13"/>
        <item m="1" x="102"/>
        <item m="1" x="103"/>
        <item x="32"/>
        <item m="1" x="212"/>
        <item m="1" x="213"/>
        <item m="1" x="129"/>
        <item x="31"/>
        <item m="1" x="238"/>
        <item m="1" x="49"/>
        <item m="1" x="276"/>
        <item m="1" x="199"/>
        <item m="1" x="77"/>
        <item m="1" x="60"/>
        <item m="1" x="237"/>
        <item m="1" x="89"/>
        <item m="1" x="192"/>
        <item m="1" x="214"/>
        <item m="1" x="201"/>
        <item m="1" x="141"/>
        <item x="11"/>
        <item m="1" x="270"/>
        <item m="1" x="61"/>
        <item m="1" x="175"/>
        <item m="1" x="180"/>
        <item m="1" x="62"/>
        <item m="1" x="154"/>
        <item m="1" x="228"/>
        <item m="1" x="73"/>
        <item m="1" x="258"/>
        <item m="1" x="39"/>
        <item m="1" x="195"/>
        <item m="1" x="167"/>
        <item m="1" x="148"/>
        <item m="1" x="200"/>
        <item m="1" x="161"/>
        <item m="1" x="248"/>
        <item m="1" x="231"/>
        <item m="1" x="176"/>
        <item m="1" x="177"/>
        <item m="1" x="229"/>
        <item m="1" x="63"/>
        <item x="0"/>
        <item m="1" x="185"/>
        <item m="1" x="168"/>
        <item x="8"/>
        <item m="1" x="181"/>
        <item x="23"/>
        <item m="1" x="149"/>
        <item m="1" x="261"/>
        <item m="1" x="286"/>
        <item m="1" x="204"/>
        <item m="1" x="40"/>
        <item m="1" x="140"/>
        <item m="1" x="169"/>
        <item m="1" x="64"/>
        <item m="1" x="65"/>
        <item m="1" x="259"/>
        <item m="1" x="41"/>
        <item x="30"/>
        <item m="1" x="224"/>
        <item m="1" x="90"/>
        <item m="1" x="210"/>
        <item m="1" x="182"/>
        <item m="1" x="66"/>
        <item m="1" x="155"/>
        <item m="1" x="137"/>
        <item m="1" x="260"/>
        <item m="1" x="242"/>
        <item x="22"/>
        <item m="1" x="130"/>
        <item m="1" x="131"/>
        <item m="1" x="67"/>
        <item m="1" x="84"/>
        <item m="1" x="243"/>
        <item x="26"/>
        <item x="3"/>
        <item m="1" x="35"/>
        <item m="1" x="186"/>
        <item m="1" x="68"/>
        <item m="1" x="85"/>
        <item m="1" x="118"/>
        <item m="1" x="275"/>
        <item m="1" x="42"/>
        <item m="1" x="247"/>
        <item m="1" x="104"/>
        <item m="1" x="164"/>
        <item m="1" x="105"/>
        <item m="1" x="106"/>
        <item m="1" x="107"/>
        <item m="1" x="138"/>
        <item m="1" x="119"/>
        <item m="1" x="193"/>
        <item m="1" x="187"/>
        <item x="15"/>
        <item x="29"/>
        <item x="34"/>
        <item t="default"/>
      </items>
    </pivotField>
    <pivotField showAll="0"/>
    <pivotField showAll="0"/>
    <pivotField showAll="0"/>
    <pivotField showAll="0"/>
    <pivotField dataField="1" showAll="0"/>
    <pivotField showAll="0"/>
    <pivotField showAll="0"/>
    <pivotField showAll="0"/>
    <pivotField showAll="0"/>
    <pivotField axis="axisCol" showAll="0">
      <items count="7">
        <item h="1" x="0"/>
        <item h="1" x="1"/>
        <item x="2"/>
        <item h="1" x="4"/>
        <item x="3"/>
        <item h="1" m="1" x="5"/>
        <item t="default"/>
      </items>
    </pivotField>
    <pivotField showAll="0">
      <items count="15">
        <item h="1" x="0"/>
        <item h="1" x="1"/>
        <item h="1" x="2"/>
        <item h="1" x="3"/>
        <item x="4"/>
        <item x="5"/>
        <item h="1" x="6"/>
        <item h="1" x="7"/>
        <item h="1" x="8"/>
        <item x="9"/>
        <item x="10"/>
        <item h="1" x="11"/>
        <item h="1" x="12"/>
        <item h="1"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1"/>
  </rowFields>
  <rowItems count="25">
    <i>
      <x v="34"/>
    </i>
    <i>
      <x v="35"/>
    </i>
    <i>
      <x v="36"/>
    </i>
    <i>
      <x v="37"/>
    </i>
    <i>
      <x v="38"/>
    </i>
    <i>
      <x v="39"/>
    </i>
    <i>
      <x v="40"/>
    </i>
    <i>
      <x v="41"/>
    </i>
    <i>
      <x v="42"/>
    </i>
    <i>
      <x v="43"/>
    </i>
    <i>
      <x v="44"/>
    </i>
    <i>
      <x v="45"/>
    </i>
    <i>
      <x v="46"/>
    </i>
    <i>
      <x v="47"/>
    </i>
    <i>
      <x v="48"/>
    </i>
    <i>
      <x v="49"/>
    </i>
    <i>
      <x v="50"/>
    </i>
    <i>
      <x v="51"/>
    </i>
    <i>
      <x v="52"/>
    </i>
    <i>
      <x v="53"/>
    </i>
    <i>
      <x v="54"/>
    </i>
    <i>
      <x v="55"/>
    </i>
    <i>
      <x v="57"/>
    </i>
    <i>
      <x v="60"/>
    </i>
    <i>
      <x v="61"/>
    </i>
  </rowItems>
  <colFields count="1">
    <field x="12"/>
  </colFields>
  <colItems count="2">
    <i>
      <x v="2"/>
    </i>
    <i>
      <x v="4"/>
    </i>
  </colItems>
  <dataFields count="1">
    <dataField name="Sum of Order Bill VALUE" fld="7" baseField="0" baseItem="0"/>
  </dataFields>
  <formats count="1">
    <format dxfId="612">
      <pivotArea type="all" dataOnly="0" outline="0" fieldPosition="0"/>
    </format>
  </formats>
  <chartFormats count="6">
    <chartFormat chart="3" format="17" series="1">
      <pivotArea type="data" outline="0" fieldPosition="0">
        <references count="1">
          <reference field="4294967294" count="1" selected="0">
            <x v="0"/>
          </reference>
        </references>
      </pivotArea>
    </chartFormat>
    <chartFormat chart="3" format="18" series="1">
      <pivotArea type="data" outline="0" fieldPosition="0">
        <references count="2">
          <reference field="4294967294" count="1" selected="0">
            <x v="0"/>
          </reference>
          <reference field="12" count="1" selected="0">
            <x v="1"/>
          </reference>
        </references>
      </pivotArea>
    </chartFormat>
    <chartFormat chart="3" format="19" series="1">
      <pivotArea type="data" outline="0" fieldPosition="0">
        <references count="2">
          <reference field="4294967294" count="1" selected="0">
            <x v="0"/>
          </reference>
          <reference field="12" count="1" selected="0">
            <x v="2"/>
          </reference>
        </references>
      </pivotArea>
    </chartFormat>
    <chartFormat chart="3" format="20" series="1">
      <pivotArea type="data" outline="0" fieldPosition="0">
        <references count="2">
          <reference field="4294967294" count="1" selected="0">
            <x v="0"/>
          </reference>
          <reference field="12" count="1" selected="0">
            <x v="3"/>
          </reference>
        </references>
      </pivotArea>
    </chartFormat>
    <chartFormat chart="3" format="21" series="1">
      <pivotArea type="data" outline="0" fieldPosition="0">
        <references count="2">
          <reference field="4294967294" count="1" selected="0">
            <x v="0"/>
          </reference>
          <reference field="12" count="1" selected="0">
            <x v="0"/>
          </reference>
        </references>
      </pivotArea>
    </chartFormat>
    <chartFormat chart="3" format="22" series="1">
      <pivotArea type="data" outline="0" fieldPosition="0">
        <references count="2">
          <reference field="4294967294" count="1" selected="0">
            <x v="0"/>
          </reference>
          <reference field="1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13">
  <location ref="H4:I6" firstHeaderRow="1" firstDataRow="1"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showAll="0">
      <items count="310">
        <item m="1" x="91"/>
        <item m="1" x="165"/>
        <item m="1" x="142"/>
        <item m="1" x="110"/>
        <item m="1" x="43"/>
        <item m="1" x="50"/>
        <item m="1" x="196"/>
        <item x="14"/>
        <item m="1" x="172"/>
        <item m="1" x="205"/>
        <item m="1" x="108"/>
        <item m="1" x="223"/>
        <item m="1" x="133"/>
        <item m="1" x="78"/>
        <item m="1" x="92"/>
        <item m="1" x="178"/>
        <item m="1" x="306"/>
        <item m="1" x="156"/>
        <item m="1" x="143"/>
        <item m="1" x="265"/>
        <item m="1" x="51"/>
        <item x="7"/>
        <item m="1" x="304"/>
        <item m="1" x="218"/>
        <item m="1" x="285"/>
        <item m="1" x="183"/>
        <item m="1" x="254"/>
        <item m="1" x="241"/>
        <item m="1" x="79"/>
        <item m="1" x="173"/>
        <item m="1" x="74"/>
        <item m="1" x="244"/>
        <item m="1" x="93"/>
        <item m="1" x="109"/>
        <item m="1" x="280"/>
        <item m="1" x="124"/>
        <item x="1"/>
        <item x="9"/>
        <item m="1" x="245"/>
        <item m="1" x="75"/>
        <item m="1" x="52"/>
        <item m="1" x="170"/>
        <item m="1" x="300"/>
        <item m="1" x="126"/>
        <item m="1" x="268"/>
        <item m="1" x="111"/>
        <item m="1" x="86"/>
        <item x="18"/>
        <item m="1" x="120"/>
        <item m="1" x="216"/>
        <item m="1" x="112"/>
        <item m="1" x="188"/>
        <item x="16"/>
        <item m="1" x="190"/>
        <item m="1" x="197"/>
        <item m="1" x="132"/>
        <item m="1" x="271"/>
        <item m="1" x="226"/>
        <item m="1" x="263"/>
        <item m="1" x="151"/>
        <item m="1" x="240"/>
        <item m="1" x="232"/>
        <item m="1" x="53"/>
        <item m="1" x="174"/>
        <item m="1" x="171"/>
        <item x="33"/>
        <item m="1" x="262"/>
        <item x="10"/>
        <item m="1" x="127"/>
        <item m="1" x="69"/>
        <item x="21"/>
        <item m="1" x="70"/>
        <item m="1" x="266"/>
        <item x="17"/>
        <item m="1" x="87"/>
        <item m="1" x="202"/>
        <item m="1" x="279"/>
        <item m="1" x="166"/>
        <item m="1" x="144"/>
        <item x="27"/>
        <item m="1" x="71"/>
        <item m="1" x="134"/>
        <item m="1" x="152"/>
        <item m="1" x="44"/>
        <item m="1" x="48"/>
        <item m="1" x="203"/>
        <item m="1" x="233"/>
        <item m="1" x="253"/>
        <item m="1" x="113"/>
        <item x="25"/>
        <item m="1" x="206"/>
        <item x="12"/>
        <item m="1" x="163"/>
        <item m="1" x="250"/>
        <item x="6"/>
        <item m="1" x="307"/>
        <item m="1" x="121"/>
        <item m="1" x="80"/>
        <item m="1" x="145"/>
        <item m="1" x="81"/>
        <item m="1" x="273"/>
        <item m="1" x="122"/>
        <item m="1" x="82"/>
        <item m="1" x="272"/>
        <item m="1" x="207"/>
        <item m="1" x="303"/>
        <item m="1" x="215"/>
        <item m="1" x="274"/>
        <item m="1" x="114"/>
        <item m="1" x="123"/>
        <item m="1" x="305"/>
        <item m="1" x="54"/>
        <item m="1" x="125"/>
        <item m="1" x="191"/>
        <item m="1" x="72"/>
        <item m="1" x="189"/>
        <item m="1" x="157"/>
        <item m="1" x="267"/>
        <item m="1" x="269"/>
        <item m="1" x="162"/>
        <item m="1" x="255"/>
        <item m="1" x="36"/>
        <item m="1" x="136"/>
        <item m="1" x="256"/>
        <item m="1" x="277"/>
        <item m="1" x="135"/>
        <item m="1" x="115"/>
        <item m="1" x="252"/>
        <item m="1" x="234"/>
        <item m="1" x="94"/>
        <item m="1" x="95"/>
        <item m="1" x="55"/>
        <item m="1" x="116"/>
        <item m="1" x="158"/>
        <item m="1" x="219"/>
        <item m="1" x="37"/>
        <item m="1" x="56"/>
        <item m="1" x="301"/>
        <item m="1" x="96"/>
        <item m="1" x="45"/>
        <item m="1" x="217"/>
        <item m="1" x="159"/>
        <item x="2"/>
        <item m="1" x="227"/>
        <item m="1" x="220"/>
        <item m="1" x="97"/>
        <item m="1" x="179"/>
        <item m="1" x="208"/>
        <item m="1" x="235"/>
        <item m="1" x="308"/>
        <item m="1" x="209"/>
        <item m="1" x="194"/>
        <item m="1" x="236"/>
        <item m="1" x="299"/>
        <item m="1" x="298"/>
        <item m="1" x="297"/>
        <item m="1" x="292"/>
        <item m="1" x="291"/>
        <item m="1" x="296"/>
        <item m="1" x="295"/>
        <item m="1" x="293"/>
        <item m="1" x="294"/>
        <item m="1" x="282"/>
        <item m="1" x="288"/>
        <item m="1" x="281"/>
        <item m="1" x="290"/>
        <item m="1" x="284"/>
        <item m="1" x="289"/>
        <item m="1" x="283"/>
        <item m="1" x="146"/>
        <item m="1" x="221"/>
        <item m="1" x="225"/>
        <item m="1" x="251"/>
        <item m="1" x="222"/>
        <item x="5"/>
        <item m="1" x="302"/>
        <item m="1" x="57"/>
        <item m="1" x="88"/>
        <item m="1" x="198"/>
        <item m="1" x="239"/>
        <item m="1" x="147"/>
        <item x="20"/>
        <item m="1" x="278"/>
        <item m="1" x="249"/>
        <item m="1" x="98"/>
        <item m="1" x="128"/>
        <item m="1" x="287"/>
        <item m="1" x="150"/>
        <item m="1" x="38"/>
        <item m="1" x="58"/>
        <item m="1" x="257"/>
        <item m="1" x="46"/>
        <item x="28"/>
        <item m="1" x="99"/>
        <item m="1" x="139"/>
        <item m="1" x="47"/>
        <item m="1" x="76"/>
        <item x="19"/>
        <item m="1" x="153"/>
        <item m="1" x="100"/>
        <item x="4"/>
        <item m="1" x="117"/>
        <item m="1" x="59"/>
        <item m="1" x="230"/>
        <item x="24"/>
        <item m="1" x="184"/>
        <item m="1" x="101"/>
        <item m="1" x="160"/>
        <item m="1" x="264"/>
        <item m="1" x="83"/>
        <item m="1" x="246"/>
        <item m="1" x="211"/>
        <item x="13"/>
        <item m="1" x="102"/>
        <item m="1" x="103"/>
        <item x="32"/>
        <item m="1" x="212"/>
        <item m="1" x="213"/>
        <item m="1" x="129"/>
        <item x="31"/>
        <item m="1" x="238"/>
        <item m="1" x="49"/>
        <item m="1" x="276"/>
        <item m="1" x="199"/>
        <item m="1" x="77"/>
        <item m="1" x="60"/>
        <item m="1" x="237"/>
        <item m="1" x="89"/>
        <item m="1" x="192"/>
        <item m="1" x="214"/>
        <item m="1" x="201"/>
        <item m="1" x="141"/>
        <item x="11"/>
        <item m="1" x="270"/>
        <item m="1" x="61"/>
        <item m="1" x="175"/>
        <item m="1" x="180"/>
        <item m="1" x="62"/>
        <item m="1" x="154"/>
        <item m="1" x="228"/>
        <item m="1" x="73"/>
        <item m="1" x="258"/>
        <item m="1" x="39"/>
        <item m="1" x="195"/>
        <item m="1" x="167"/>
        <item m="1" x="148"/>
        <item m="1" x="200"/>
        <item m="1" x="161"/>
        <item m="1" x="248"/>
        <item m="1" x="231"/>
        <item m="1" x="176"/>
        <item m="1" x="177"/>
        <item m="1" x="229"/>
        <item m="1" x="63"/>
        <item x="0"/>
        <item m="1" x="185"/>
        <item m="1" x="168"/>
        <item x="8"/>
        <item m="1" x="181"/>
        <item x="23"/>
        <item m="1" x="149"/>
        <item m="1" x="261"/>
        <item m="1" x="286"/>
        <item m="1" x="204"/>
        <item m="1" x="40"/>
        <item m="1" x="140"/>
        <item m="1" x="169"/>
        <item m="1" x="64"/>
        <item m="1" x="65"/>
        <item m="1" x="259"/>
        <item m="1" x="41"/>
        <item x="30"/>
        <item m="1" x="224"/>
        <item m="1" x="90"/>
        <item m="1" x="210"/>
        <item m="1" x="182"/>
        <item m="1" x="66"/>
        <item m="1" x="155"/>
        <item m="1" x="137"/>
        <item m="1" x="260"/>
        <item m="1" x="242"/>
        <item x="22"/>
        <item m="1" x="130"/>
        <item m="1" x="131"/>
        <item m="1" x="67"/>
        <item m="1" x="84"/>
        <item m="1" x="243"/>
        <item x="26"/>
        <item x="3"/>
        <item m="1" x="35"/>
        <item m="1" x="186"/>
        <item m="1" x="68"/>
        <item m="1" x="85"/>
        <item m="1" x="118"/>
        <item m="1" x="275"/>
        <item m="1" x="42"/>
        <item m="1" x="247"/>
        <item m="1" x="104"/>
        <item m="1" x="164"/>
        <item m="1" x="105"/>
        <item m="1" x="106"/>
        <item m="1" x="107"/>
        <item m="1" x="138"/>
        <item m="1" x="119"/>
        <item m="1" x="193"/>
        <item m="1" x="187"/>
        <item x="15"/>
        <item x="29"/>
        <item x="34"/>
        <item t="default"/>
      </items>
    </pivotField>
    <pivotField showAll="0"/>
    <pivotField showAll="0"/>
    <pivotField showAll="0"/>
    <pivotField showAll="0"/>
    <pivotField dataField="1" showAll="0"/>
    <pivotField showAll="0"/>
    <pivotField showAll="0"/>
    <pivotField showAll="0"/>
    <pivotField showAll="0"/>
    <pivotField axis="axisRow" showAll="0">
      <items count="7">
        <item h="1" x="0"/>
        <item h="1" x="1"/>
        <item x="2"/>
        <item h="1" x="4"/>
        <item x="3"/>
        <item h="1" m="1" x="5"/>
        <item t="default"/>
      </items>
    </pivotField>
    <pivotField showAll="0">
      <items count="15">
        <item h="1" x="0"/>
        <item h="1" x="1"/>
        <item h="1" x="2"/>
        <item h="1" x="3"/>
        <item x="4"/>
        <item x="5"/>
        <item h="1" x="6"/>
        <item h="1" x="7"/>
        <item h="1" x="8"/>
        <item x="9"/>
        <item x="10"/>
        <item h="1" x="11"/>
        <item h="1" x="12"/>
        <item h="1"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12"/>
  </rowFields>
  <rowItems count="2">
    <i>
      <x v="2"/>
    </i>
    <i>
      <x v="4"/>
    </i>
  </rowItems>
  <colItems count="1">
    <i/>
  </colItems>
  <dataFields count="1">
    <dataField name="Sum of Order Bill VALUE" fld="7" baseField="0" baseItem="0"/>
  </dataFields>
  <formats count="1">
    <format dxfId="613">
      <pivotArea type="all" dataOnly="0" outline="0" fieldPosition="0"/>
    </format>
  </formats>
  <chartFormats count="7">
    <chartFormat chart="12" format="11" series="1">
      <pivotArea type="data" outline="0" fieldPosition="0">
        <references count="1">
          <reference field="4294967294" count="1" selected="0">
            <x v="0"/>
          </reference>
        </references>
      </pivotArea>
    </chartFormat>
    <chartFormat chart="12" format="12">
      <pivotArea type="data" outline="0" fieldPosition="0">
        <references count="2">
          <reference field="4294967294" count="1" selected="0">
            <x v="0"/>
          </reference>
          <reference field="12" count="1" selected="0">
            <x v="0"/>
          </reference>
        </references>
      </pivotArea>
    </chartFormat>
    <chartFormat chart="12" format="13">
      <pivotArea type="data" outline="0" fieldPosition="0">
        <references count="2">
          <reference field="4294967294" count="1" selected="0">
            <x v="0"/>
          </reference>
          <reference field="12" count="1" selected="0">
            <x v="1"/>
          </reference>
        </references>
      </pivotArea>
    </chartFormat>
    <chartFormat chart="12" format="14">
      <pivotArea type="data" outline="0" fieldPosition="0">
        <references count="2">
          <reference field="4294967294" count="1" selected="0">
            <x v="0"/>
          </reference>
          <reference field="12" count="1" selected="0">
            <x v="2"/>
          </reference>
        </references>
      </pivotArea>
    </chartFormat>
    <chartFormat chart="12" format="15">
      <pivotArea type="data" outline="0" fieldPosition="0">
        <references count="2">
          <reference field="4294967294" count="1" selected="0">
            <x v="0"/>
          </reference>
          <reference field="12" count="1" selected="0">
            <x v="3"/>
          </reference>
        </references>
      </pivotArea>
    </chartFormat>
    <chartFormat chart="12" format="16">
      <pivotArea type="data" outline="0" fieldPosition="0">
        <references count="1">
          <reference field="4294967294" count="1" selected="0">
            <x v="0"/>
          </reference>
        </references>
      </pivotArea>
    </chartFormat>
    <chartFormat chart="12" format="17">
      <pivotArea type="data" outline="0" fieldPosition="0">
        <references count="2">
          <reference field="4294967294" count="1" selected="0">
            <x v="0"/>
          </reference>
          <reference field="1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PivotTable19"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5">
  <location ref="K4:M8" firstHeaderRow="1" firstDataRow="2" firstDataCol="1"/>
  <pivotFields count="16">
    <pivotField showAll="0">
      <items count="52">
        <item x="0"/>
        <item x="1"/>
        <item x="2"/>
        <item x="3"/>
        <item x="4"/>
        <item x="6"/>
        <item x="7"/>
        <item x="8"/>
        <item x="9"/>
        <item x="10"/>
        <item x="11"/>
        <item x="12"/>
        <item x="13"/>
        <item x="14"/>
        <item x="15"/>
        <item x="16"/>
        <item x="17"/>
        <item x="18"/>
        <item x="19"/>
        <item x="20"/>
        <item x="21"/>
        <item x="22"/>
        <item x="23"/>
        <item x="24"/>
        <item x="25"/>
        <item x="26"/>
        <item x="27"/>
        <item x="28"/>
        <item x="29"/>
        <item x="30"/>
        <item x="50"/>
        <item x="5"/>
        <item x="31"/>
        <item x="32"/>
        <item x="33"/>
        <item x="34"/>
        <item x="35"/>
        <item x="36"/>
        <item x="37"/>
        <item x="38"/>
        <item x="39"/>
        <item x="40"/>
        <item x="41"/>
        <item x="42"/>
        <item x="43"/>
        <item x="44"/>
        <item x="45"/>
        <item x="46"/>
        <item x="47"/>
        <item x="48"/>
        <item x="49"/>
        <item t="default"/>
      </items>
    </pivotField>
    <pivotField showAll="0">
      <items count="66">
        <item x="12"/>
        <item m="1" x="32"/>
        <item m="1" x="63"/>
        <item m="1" x="52"/>
        <item x="0"/>
        <item x="5"/>
        <item x="25"/>
        <item x="7"/>
        <item x="19"/>
        <item x="20"/>
        <item m="1" x="53"/>
        <item x="18"/>
        <item x="11"/>
        <item x="21"/>
        <item x="15"/>
        <item m="1" x="33"/>
        <item m="1" x="34"/>
        <item m="1" x="35"/>
        <item m="1" x="36"/>
        <item m="1" x="37"/>
        <item m="1" x="38"/>
        <item m="1" x="56"/>
        <item m="1" x="60"/>
        <item m="1" x="57"/>
        <item m="1" x="39"/>
        <item m="1" x="40"/>
        <item m="1" x="50"/>
        <item m="1" x="51"/>
        <item m="1" x="58"/>
        <item m="1" x="46"/>
        <item m="1" x="54"/>
        <item m="1" x="55"/>
        <item m="1" x="59"/>
        <item x="16"/>
        <item m="1" x="64"/>
        <item m="1" x="61"/>
        <item m="1" x="47"/>
        <item x="28"/>
        <item x="1"/>
        <item m="1" x="45"/>
        <item x="13"/>
        <item x="27"/>
        <item m="1" x="41"/>
        <item m="1" x="42"/>
        <item m="1" x="43"/>
        <item x="6"/>
        <item m="1" x="62"/>
        <item x="10"/>
        <item x="23"/>
        <item m="1" x="48"/>
        <item x="17"/>
        <item x="26"/>
        <item x="24"/>
        <item x="3"/>
        <item x="9"/>
        <item x="29"/>
        <item x="14"/>
        <item x="22"/>
        <item x="2"/>
        <item x="8"/>
        <item m="1" x="44"/>
        <item m="1" x="49"/>
        <item x="4"/>
        <item m="1" x="31"/>
        <item x="30"/>
        <item t="default"/>
      </items>
    </pivotField>
    <pivotField showAll="0">
      <items count="310">
        <item m="1" x="91"/>
        <item m="1" x="165"/>
        <item m="1" x="142"/>
        <item m="1" x="110"/>
        <item m="1" x="43"/>
        <item m="1" x="50"/>
        <item m="1" x="196"/>
        <item x="14"/>
        <item m="1" x="172"/>
        <item m="1" x="205"/>
        <item m="1" x="108"/>
        <item m="1" x="223"/>
        <item m="1" x="133"/>
        <item m="1" x="78"/>
        <item m="1" x="92"/>
        <item m="1" x="178"/>
        <item m="1" x="306"/>
        <item m="1" x="156"/>
        <item m="1" x="143"/>
        <item m="1" x="265"/>
        <item m="1" x="51"/>
        <item x="7"/>
        <item m="1" x="304"/>
        <item m="1" x="218"/>
        <item m="1" x="285"/>
        <item m="1" x="183"/>
        <item m="1" x="254"/>
        <item m="1" x="241"/>
        <item m="1" x="79"/>
        <item m="1" x="173"/>
        <item m="1" x="74"/>
        <item m="1" x="244"/>
        <item m="1" x="93"/>
        <item m="1" x="109"/>
        <item m="1" x="280"/>
        <item m="1" x="124"/>
        <item x="1"/>
        <item x="9"/>
        <item m="1" x="245"/>
        <item m="1" x="75"/>
        <item m="1" x="52"/>
        <item m="1" x="170"/>
        <item m="1" x="300"/>
        <item m="1" x="126"/>
        <item m="1" x="268"/>
        <item m="1" x="111"/>
        <item m="1" x="86"/>
        <item x="18"/>
        <item m="1" x="120"/>
        <item m="1" x="216"/>
        <item m="1" x="112"/>
        <item m="1" x="188"/>
        <item x="16"/>
        <item m="1" x="190"/>
        <item m="1" x="197"/>
        <item m="1" x="132"/>
        <item m="1" x="271"/>
        <item m="1" x="226"/>
        <item m="1" x="263"/>
        <item m="1" x="151"/>
        <item m="1" x="240"/>
        <item m="1" x="232"/>
        <item m="1" x="53"/>
        <item m="1" x="174"/>
        <item m="1" x="171"/>
        <item x="33"/>
        <item m="1" x="262"/>
        <item x="10"/>
        <item m="1" x="127"/>
        <item m="1" x="69"/>
        <item x="21"/>
        <item m="1" x="70"/>
        <item m="1" x="266"/>
        <item x="17"/>
        <item m="1" x="87"/>
        <item m="1" x="202"/>
        <item m="1" x="279"/>
        <item m="1" x="166"/>
        <item m="1" x="144"/>
        <item x="27"/>
        <item m="1" x="71"/>
        <item m="1" x="134"/>
        <item m="1" x="152"/>
        <item m="1" x="44"/>
        <item m="1" x="48"/>
        <item m="1" x="203"/>
        <item m="1" x="233"/>
        <item m="1" x="253"/>
        <item m="1" x="113"/>
        <item x="25"/>
        <item m="1" x="206"/>
        <item x="12"/>
        <item m="1" x="163"/>
        <item m="1" x="250"/>
        <item x="6"/>
        <item m="1" x="307"/>
        <item m="1" x="121"/>
        <item m="1" x="80"/>
        <item m="1" x="145"/>
        <item m="1" x="81"/>
        <item m="1" x="273"/>
        <item m="1" x="122"/>
        <item m="1" x="82"/>
        <item m="1" x="272"/>
        <item m="1" x="207"/>
        <item m="1" x="303"/>
        <item m="1" x="215"/>
        <item m="1" x="274"/>
        <item m="1" x="114"/>
        <item m="1" x="123"/>
        <item m="1" x="305"/>
        <item m="1" x="54"/>
        <item m="1" x="125"/>
        <item m="1" x="191"/>
        <item m="1" x="72"/>
        <item m="1" x="189"/>
        <item m="1" x="157"/>
        <item m="1" x="267"/>
        <item m="1" x="269"/>
        <item m="1" x="162"/>
        <item m="1" x="255"/>
        <item m="1" x="36"/>
        <item m="1" x="136"/>
        <item m="1" x="256"/>
        <item m="1" x="277"/>
        <item m="1" x="135"/>
        <item m="1" x="115"/>
        <item m="1" x="252"/>
        <item m="1" x="234"/>
        <item m="1" x="94"/>
        <item m="1" x="95"/>
        <item m="1" x="55"/>
        <item m="1" x="116"/>
        <item m="1" x="158"/>
        <item m="1" x="219"/>
        <item m="1" x="37"/>
        <item m="1" x="56"/>
        <item m="1" x="301"/>
        <item m="1" x="96"/>
        <item m="1" x="45"/>
        <item m="1" x="217"/>
        <item m="1" x="159"/>
        <item x="2"/>
        <item m="1" x="227"/>
        <item m="1" x="220"/>
        <item m="1" x="97"/>
        <item m="1" x="179"/>
        <item m="1" x="208"/>
        <item m="1" x="235"/>
        <item m="1" x="308"/>
        <item m="1" x="209"/>
        <item m="1" x="194"/>
        <item m="1" x="236"/>
        <item m="1" x="299"/>
        <item m="1" x="298"/>
        <item m="1" x="297"/>
        <item m="1" x="292"/>
        <item m="1" x="291"/>
        <item m="1" x="296"/>
        <item m="1" x="295"/>
        <item m="1" x="293"/>
        <item m="1" x="294"/>
        <item m="1" x="282"/>
        <item m="1" x="288"/>
        <item m="1" x="281"/>
        <item m="1" x="290"/>
        <item m="1" x="284"/>
        <item m="1" x="289"/>
        <item m="1" x="283"/>
        <item m="1" x="146"/>
        <item m="1" x="221"/>
        <item m="1" x="225"/>
        <item m="1" x="251"/>
        <item m="1" x="222"/>
        <item x="5"/>
        <item m="1" x="302"/>
        <item m="1" x="57"/>
        <item m="1" x="88"/>
        <item m="1" x="198"/>
        <item m="1" x="239"/>
        <item m="1" x="147"/>
        <item x="20"/>
        <item m="1" x="278"/>
        <item m="1" x="249"/>
        <item m="1" x="98"/>
        <item m="1" x="128"/>
        <item m="1" x="287"/>
        <item m="1" x="150"/>
        <item m="1" x="38"/>
        <item m="1" x="58"/>
        <item m="1" x="257"/>
        <item m="1" x="46"/>
        <item x="28"/>
        <item m="1" x="99"/>
        <item m="1" x="139"/>
        <item m="1" x="47"/>
        <item m="1" x="76"/>
        <item x="19"/>
        <item m="1" x="153"/>
        <item m="1" x="100"/>
        <item x="4"/>
        <item m="1" x="117"/>
        <item m="1" x="59"/>
        <item m="1" x="230"/>
        <item x="24"/>
        <item m="1" x="184"/>
        <item m="1" x="101"/>
        <item m="1" x="160"/>
        <item m="1" x="264"/>
        <item m="1" x="83"/>
        <item m="1" x="246"/>
        <item m="1" x="211"/>
        <item x="13"/>
        <item m="1" x="102"/>
        <item m="1" x="103"/>
        <item x="32"/>
        <item m="1" x="212"/>
        <item m="1" x="213"/>
        <item m="1" x="129"/>
        <item x="31"/>
        <item m="1" x="238"/>
        <item m="1" x="49"/>
        <item m="1" x="276"/>
        <item m="1" x="199"/>
        <item m="1" x="77"/>
        <item m="1" x="60"/>
        <item m="1" x="237"/>
        <item m="1" x="89"/>
        <item m="1" x="192"/>
        <item m="1" x="214"/>
        <item m="1" x="201"/>
        <item m="1" x="141"/>
        <item x="11"/>
        <item m="1" x="270"/>
        <item m="1" x="61"/>
        <item m="1" x="175"/>
        <item m="1" x="180"/>
        <item m="1" x="62"/>
        <item m="1" x="154"/>
        <item m="1" x="228"/>
        <item m="1" x="73"/>
        <item m="1" x="258"/>
        <item m="1" x="39"/>
        <item m="1" x="195"/>
        <item m="1" x="167"/>
        <item m="1" x="148"/>
        <item m="1" x="200"/>
        <item m="1" x="161"/>
        <item m="1" x="248"/>
        <item m="1" x="231"/>
        <item m="1" x="176"/>
        <item m="1" x="177"/>
        <item m="1" x="229"/>
        <item m="1" x="63"/>
        <item x="0"/>
        <item m="1" x="185"/>
        <item m="1" x="168"/>
        <item x="8"/>
        <item m="1" x="181"/>
        <item x="23"/>
        <item m="1" x="149"/>
        <item m="1" x="261"/>
        <item m="1" x="286"/>
        <item m="1" x="204"/>
        <item m="1" x="40"/>
        <item m="1" x="140"/>
        <item m="1" x="169"/>
        <item m="1" x="64"/>
        <item m="1" x="65"/>
        <item m="1" x="259"/>
        <item m="1" x="41"/>
        <item x="30"/>
        <item m="1" x="224"/>
        <item m="1" x="90"/>
        <item m="1" x="210"/>
        <item m="1" x="182"/>
        <item m="1" x="66"/>
        <item m="1" x="155"/>
        <item m="1" x="137"/>
        <item m="1" x="260"/>
        <item m="1" x="242"/>
        <item x="22"/>
        <item m="1" x="130"/>
        <item m="1" x="131"/>
        <item m="1" x="67"/>
        <item m="1" x="84"/>
        <item m="1" x="243"/>
        <item x="26"/>
        <item x="3"/>
        <item m="1" x="35"/>
        <item m="1" x="186"/>
        <item m="1" x="68"/>
        <item m="1" x="85"/>
        <item m="1" x="118"/>
        <item m="1" x="275"/>
        <item m="1" x="42"/>
        <item m="1" x="247"/>
        <item m="1" x="104"/>
        <item m="1" x="164"/>
        <item m="1" x="105"/>
        <item m="1" x="106"/>
        <item m="1" x="107"/>
        <item m="1" x="138"/>
        <item m="1" x="119"/>
        <item m="1" x="193"/>
        <item m="1" x="187"/>
        <item x="15"/>
        <item x="29"/>
        <item x="34"/>
        <item t="default"/>
      </items>
    </pivotField>
    <pivotField showAll="0"/>
    <pivotField showAll="0"/>
    <pivotField showAll="0"/>
    <pivotField showAll="0"/>
    <pivotField dataField="1" showAll="0"/>
    <pivotField showAll="0"/>
    <pivotField showAll="0"/>
    <pivotField showAll="0"/>
    <pivotField axis="axisRow" showAll="0">
      <items count="6">
        <item x="1"/>
        <item x="2"/>
        <item x="3"/>
        <item x="0"/>
        <item x="4"/>
        <item t="default"/>
      </items>
    </pivotField>
    <pivotField axis="axisCol" showAll="0">
      <items count="7">
        <item h="1" x="0"/>
        <item h="1" x="1"/>
        <item x="2"/>
        <item h="1" x="4"/>
        <item x="3"/>
        <item h="1" m="1" x="5"/>
        <item t="default"/>
      </items>
    </pivotField>
    <pivotField showAll="0">
      <items count="15">
        <item h="1" x="0"/>
        <item h="1" x="1"/>
        <item h="1" x="2"/>
        <item h="1" x="3"/>
        <item x="4"/>
        <item x="5"/>
        <item h="1" x="6"/>
        <item h="1" x="7"/>
        <item h="1" x="8"/>
        <item x="9"/>
        <item x="10"/>
        <item h="1" x="11"/>
        <item h="1" x="12"/>
        <item h="1" x="13"/>
        <item t="default"/>
      </items>
    </pivotField>
    <pivotField showAll="0">
      <items count="7">
        <item x="1"/>
        <item x="2"/>
        <item x="3"/>
        <item x="4"/>
        <item x="0"/>
        <item x="5"/>
        <item t="default"/>
      </items>
    </pivotField>
    <pivotField showAll="0">
      <items count="6">
        <item x="1"/>
        <item x="2"/>
        <item x="0"/>
        <item x="3"/>
        <item x="4"/>
        <item t="default"/>
      </items>
    </pivotField>
  </pivotFields>
  <rowFields count="1">
    <field x="11"/>
  </rowFields>
  <rowItems count="3">
    <i>
      <x/>
    </i>
    <i>
      <x v="1"/>
    </i>
    <i>
      <x v="2"/>
    </i>
  </rowItems>
  <colFields count="1">
    <field x="12"/>
  </colFields>
  <colItems count="2">
    <i>
      <x v="2"/>
    </i>
    <i>
      <x v="4"/>
    </i>
  </colItems>
  <dataFields count="1">
    <dataField name="Sum of Order Bill VALUE" fld="7" baseField="0" baseItem="0"/>
  </dataFields>
  <formats count="1">
    <format dxfId="614">
      <pivotArea type="all" dataOnly="0" outline="0" fieldPosition="0"/>
    </format>
  </formats>
  <chartFormats count="11">
    <chartFormat chart="4" format="13" series="1">
      <pivotArea type="data" outline="0" fieldPosition="0">
        <references count="1">
          <reference field="12" count="1" selected="0">
            <x v="0"/>
          </reference>
        </references>
      </pivotArea>
    </chartFormat>
    <chartFormat chart="4" format="14" series="1">
      <pivotArea type="data" outline="0" fieldPosition="0">
        <references count="1">
          <reference field="12" count="1" selected="0">
            <x v="1"/>
          </reference>
        </references>
      </pivotArea>
    </chartFormat>
    <chartFormat chart="4" format="15" series="1">
      <pivotArea type="data" outline="0" fieldPosition="0">
        <references count="1">
          <reference field="12" count="1" selected="0">
            <x v="2"/>
          </reference>
        </references>
      </pivotArea>
    </chartFormat>
    <chartFormat chart="4" format="16" series="1">
      <pivotArea type="data" outline="0" fieldPosition="0">
        <references count="1">
          <reference field="12" count="1" selected="0">
            <x v="3"/>
          </reference>
        </references>
      </pivotArea>
    </chartFormat>
    <chartFormat chart="4" format="17" series="1">
      <pivotArea type="data" outline="0" fieldPosition="0">
        <references count="2">
          <reference field="4294967294" count="1" selected="0">
            <x v="0"/>
          </reference>
          <reference field="12" count="1" selected="0">
            <x v="2"/>
          </reference>
        </references>
      </pivotArea>
    </chartFormat>
    <chartFormat chart="4" format="18" series="1">
      <pivotArea type="data" outline="0" fieldPosition="0">
        <references count="2">
          <reference field="4294967294" count="1" selected="0">
            <x v="0"/>
          </reference>
          <reference field="12" count="1" selected="0">
            <x v="1"/>
          </reference>
        </references>
      </pivotArea>
    </chartFormat>
    <chartFormat chart="4" format="19" series="1">
      <pivotArea type="data" outline="0" fieldPosition="0">
        <references count="2">
          <reference field="4294967294" count="1" selected="0">
            <x v="0"/>
          </reference>
          <reference field="12" count="1" selected="0">
            <x v="0"/>
          </reference>
        </references>
      </pivotArea>
    </chartFormat>
    <chartFormat chart="4" format="20">
      <pivotArea type="data" outline="0" fieldPosition="0">
        <references count="3">
          <reference field="4294967294" count="1" selected="0">
            <x v="0"/>
          </reference>
          <reference field="11" count="1" selected="0">
            <x v="3"/>
          </reference>
          <reference field="12" count="1" selected="0">
            <x v="0"/>
          </reference>
        </references>
      </pivotArea>
    </chartFormat>
    <chartFormat chart="4" format="21" series="1">
      <pivotArea type="data" outline="0" fieldPosition="0">
        <references count="2">
          <reference field="4294967294" count="1" selected="0">
            <x v="0"/>
          </reference>
          <reference field="12" count="1" selected="0">
            <x v="3"/>
          </reference>
        </references>
      </pivotArea>
    </chartFormat>
    <chartFormat chart="4" format="22" series="1">
      <pivotArea type="data" outline="0" fieldPosition="0">
        <references count="1">
          <reference field="4294967294" count="1" selected="0">
            <x v="0"/>
          </reference>
        </references>
      </pivotArea>
    </chartFormat>
    <chartFormat chart="4" format="23" series="1">
      <pivotArea type="data" outline="0" fieldPosition="0">
        <references count="2">
          <reference field="4294967294" count="1" selected="0">
            <x v="0"/>
          </reference>
          <reference field="1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
  <pivotTables>
    <pivotTable tabId="9" name="PivotTable8"/>
    <pivotTable tabId="9" name="PivotTable7"/>
    <pivotTable tabId="9" name="PivotTable6"/>
    <pivotTable tabId="15" name="PivotTable15"/>
    <pivotTable tabId="15" name="PivotTable1"/>
    <pivotTable tabId="15" name="PivotTable19"/>
    <pivotTable tabId="14" name="PivotTable2"/>
    <pivotTable tabId="14" name="PivotTable3"/>
  </pivotTables>
  <data>
    <tabular pivotCacheId="1762296846">
      <items count="65">
        <i x="12" s="1"/>
        <i x="0" s="1"/>
        <i x="5" s="1"/>
        <i x="25" s="1"/>
        <i x="7" s="1"/>
        <i x="19" s="1"/>
        <i x="20" s="1"/>
        <i x="18" s="1"/>
        <i x="11" s="1"/>
        <i x="21" s="1"/>
        <i x="15" s="1"/>
        <i x="16" s="1"/>
        <i x="28" s="1"/>
        <i x="1" s="1"/>
        <i x="13" s="1"/>
        <i x="27" s="1"/>
        <i x="6" s="1"/>
        <i x="10" s="1"/>
        <i x="23" s="1"/>
        <i x="17" s="1"/>
        <i x="26" s="1"/>
        <i x="24" s="1"/>
        <i x="3" s="1"/>
        <i x="9" s="1"/>
        <i x="29" s="1"/>
        <i x="14" s="1"/>
        <i x="22" s="1"/>
        <i x="2" s="1"/>
        <i x="8" s="1"/>
        <i x="4" s="1"/>
        <i x="30" s="1"/>
        <i x="32" s="1" nd="1"/>
        <i x="63" s="1" nd="1"/>
        <i x="52" s="1" nd="1"/>
        <i x="53" s="1" nd="1"/>
        <i x="33" s="1" nd="1"/>
        <i x="34" s="1" nd="1"/>
        <i x="35" s="1" nd="1"/>
        <i x="36" s="1" nd="1"/>
        <i x="37" s="1" nd="1"/>
        <i x="38" s="1" nd="1"/>
        <i x="56" s="1" nd="1"/>
        <i x="60" s="1" nd="1"/>
        <i x="57" s="1" nd="1"/>
        <i x="39" s="1" nd="1"/>
        <i x="40" s="1" nd="1"/>
        <i x="50" s="1" nd="1"/>
        <i x="51" s="1" nd="1"/>
        <i x="58" s="1" nd="1"/>
        <i x="46" s="1" nd="1"/>
        <i x="54" s="1" nd="1"/>
        <i x="55" s="1" nd="1"/>
        <i x="59" s="1" nd="1"/>
        <i x="64" s="1" nd="1"/>
        <i x="61" s="1" nd="1"/>
        <i x="47" s="1" nd="1"/>
        <i x="45" s="1" nd="1"/>
        <i x="41" s="1" nd="1"/>
        <i x="42" s="1" nd="1"/>
        <i x="43" s="1" nd="1"/>
        <i x="62" s="1" nd="1"/>
        <i x="48" s="1" nd="1"/>
        <i x="44" s="1" nd="1"/>
        <i x="49" s="1" nd="1"/>
        <i x="3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AME" xr10:uid="{00000000-0013-0000-FFFF-FFFF02000000}" sourceName="VENDOR NAME">
  <pivotTables>
    <pivotTable tabId="15" name="PivotTable1"/>
    <pivotTable tabId="14" name="PivotTable3"/>
    <pivotTable tabId="15" name="PivotTable15"/>
    <pivotTable tabId="15" name="PivotTable19"/>
  </pivotTables>
  <data>
    <tabular pivotCacheId="1762296846">
      <items count="309">
        <i x="14" s="1"/>
        <i x="7" s="1"/>
        <i x="1" s="1"/>
        <i x="9" s="1"/>
        <i x="18" s="1"/>
        <i x="16" s="1"/>
        <i x="33" s="1"/>
        <i x="10" s="1"/>
        <i x="21" s="1"/>
        <i x="17" s="1"/>
        <i x="27" s="1"/>
        <i x="25" s="1"/>
        <i x="12" s="1"/>
        <i x="6" s="1"/>
        <i x="2" s="1"/>
        <i x="5" s="1"/>
        <i x="20" s="1"/>
        <i x="28" s="1"/>
        <i x="19" s="1"/>
        <i x="4" s="1"/>
        <i x="24" s="1"/>
        <i x="13" s="1"/>
        <i x="32" s="1"/>
        <i x="31" s="1"/>
        <i x="11" s="1"/>
        <i x="0" s="1"/>
        <i x="8" s="1"/>
        <i x="23" s="1"/>
        <i x="30" s="1"/>
        <i x="22" s="1"/>
        <i x="26" s="1"/>
        <i x="3" s="1"/>
        <i x="15" s="1"/>
        <i x="29" s="1"/>
        <i x="34" s="1"/>
        <i x="91" s="1" nd="1"/>
        <i x="165" s="1" nd="1"/>
        <i x="142" s="1" nd="1"/>
        <i x="110" s="1" nd="1"/>
        <i x="43" s="1" nd="1"/>
        <i x="50" s="1" nd="1"/>
        <i x="196" s="1" nd="1"/>
        <i x="172" s="1" nd="1"/>
        <i x="205" s="1" nd="1"/>
        <i x="108" s="1" nd="1"/>
        <i x="223" s="1" nd="1"/>
        <i x="133" s="1" nd="1"/>
        <i x="78" s="1" nd="1"/>
        <i x="92" s="1" nd="1"/>
        <i x="178" s="1" nd="1"/>
        <i x="306" s="1" nd="1"/>
        <i x="156" s="1" nd="1"/>
        <i x="143" s="1" nd="1"/>
        <i x="265" s="1" nd="1"/>
        <i x="51" s="1" nd="1"/>
        <i x="304" s="1" nd="1"/>
        <i x="218" s="1" nd="1"/>
        <i x="285" s="1" nd="1"/>
        <i x="183" s="1" nd="1"/>
        <i x="254" s="1" nd="1"/>
        <i x="241" s="1" nd="1"/>
        <i x="79" s="1" nd="1"/>
        <i x="173" s="1" nd="1"/>
        <i x="74" s="1" nd="1"/>
        <i x="244" s="1" nd="1"/>
        <i x="93" s="1" nd="1"/>
        <i x="109" s="1" nd="1"/>
        <i x="280" s="1" nd="1"/>
        <i x="124" s="1" nd="1"/>
        <i x="245" s="1" nd="1"/>
        <i x="75" s="1" nd="1"/>
        <i x="52" s="1" nd="1"/>
        <i x="170" s="1" nd="1"/>
        <i x="300" s="1" nd="1"/>
        <i x="126" s="1" nd="1"/>
        <i x="268" s="1" nd="1"/>
        <i x="111" s="1" nd="1"/>
        <i x="86" s="1" nd="1"/>
        <i x="120" s="1" nd="1"/>
        <i x="216" s="1" nd="1"/>
        <i x="112" s="1" nd="1"/>
        <i x="188" s="1" nd="1"/>
        <i x="190" s="1" nd="1"/>
        <i x="197" s="1" nd="1"/>
        <i x="132" s="1" nd="1"/>
        <i x="271" s="1" nd="1"/>
        <i x="226" s="1" nd="1"/>
        <i x="263" s="1" nd="1"/>
        <i x="151" s="1" nd="1"/>
        <i x="240" s="1" nd="1"/>
        <i x="232" s="1" nd="1"/>
        <i x="53" s="1" nd="1"/>
        <i x="174" s="1" nd="1"/>
        <i x="171" s="1" nd="1"/>
        <i x="262" s="1" nd="1"/>
        <i x="127" s="1" nd="1"/>
        <i x="69" s="1" nd="1"/>
        <i x="70" s="1" nd="1"/>
        <i x="266" s="1" nd="1"/>
        <i x="87" s="1" nd="1"/>
        <i x="202" s="1" nd="1"/>
        <i x="279" s="1" nd="1"/>
        <i x="166" s="1" nd="1"/>
        <i x="144" s="1" nd="1"/>
        <i x="71" s="1" nd="1"/>
        <i x="134" s="1" nd="1"/>
        <i x="152" s="1" nd="1"/>
        <i x="44" s="1" nd="1"/>
        <i x="48" s="1" nd="1"/>
        <i x="203" s="1" nd="1"/>
        <i x="233" s="1" nd="1"/>
        <i x="253" s="1" nd="1"/>
        <i x="113" s="1" nd="1"/>
        <i x="206" s="1" nd="1"/>
        <i x="163" s="1" nd="1"/>
        <i x="250" s="1" nd="1"/>
        <i x="307" s="1" nd="1"/>
        <i x="121" s="1" nd="1"/>
        <i x="80" s="1" nd="1"/>
        <i x="145" s="1" nd="1"/>
        <i x="81" s="1" nd="1"/>
        <i x="273" s="1" nd="1"/>
        <i x="122" s="1" nd="1"/>
        <i x="82" s="1" nd="1"/>
        <i x="272" s="1" nd="1"/>
        <i x="207" s="1" nd="1"/>
        <i x="303" s="1" nd="1"/>
        <i x="215" s="1" nd="1"/>
        <i x="274" s="1" nd="1"/>
        <i x="114" s="1" nd="1"/>
        <i x="123" s="1" nd="1"/>
        <i x="305" s="1" nd="1"/>
        <i x="54" s="1" nd="1"/>
        <i x="125" s="1" nd="1"/>
        <i x="191" s="1" nd="1"/>
        <i x="72" s="1" nd="1"/>
        <i x="189" s="1" nd="1"/>
        <i x="157" s="1" nd="1"/>
        <i x="267" s="1" nd="1"/>
        <i x="269" s="1" nd="1"/>
        <i x="162" s="1" nd="1"/>
        <i x="255" s="1" nd="1"/>
        <i x="36" s="1" nd="1"/>
        <i x="136" s="1" nd="1"/>
        <i x="256" s="1" nd="1"/>
        <i x="277" s="1" nd="1"/>
        <i x="135" s="1" nd="1"/>
        <i x="115" s="1" nd="1"/>
        <i x="252" s="1" nd="1"/>
        <i x="234" s="1" nd="1"/>
        <i x="94" s="1" nd="1"/>
        <i x="95" s="1" nd="1"/>
        <i x="55" s="1" nd="1"/>
        <i x="116" s="1" nd="1"/>
        <i x="158" s="1" nd="1"/>
        <i x="219" s="1" nd="1"/>
        <i x="37" s="1" nd="1"/>
        <i x="56" s="1" nd="1"/>
        <i x="301" s="1" nd="1"/>
        <i x="96" s="1" nd="1"/>
        <i x="45" s="1" nd="1"/>
        <i x="217" s="1" nd="1"/>
        <i x="159" s="1" nd="1"/>
        <i x="227" s="1" nd="1"/>
        <i x="220" s="1" nd="1"/>
        <i x="97" s="1" nd="1"/>
        <i x="179" s="1" nd="1"/>
        <i x="208" s="1" nd="1"/>
        <i x="235" s="1" nd="1"/>
        <i x="308" s="1" nd="1"/>
        <i x="209" s="1" nd="1"/>
        <i x="194" s="1" nd="1"/>
        <i x="236" s="1" nd="1"/>
        <i x="299" s="1" nd="1"/>
        <i x="298" s="1" nd="1"/>
        <i x="297" s="1" nd="1"/>
        <i x="292" s="1" nd="1"/>
        <i x="291" s="1" nd="1"/>
        <i x="296" s="1" nd="1"/>
        <i x="295" s="1" nd="1"/>
        <i x="293" s="1" nd="1"/>
        <i x="294" s="1" nd="1"/>
        <i x="282" s="1" nd="1"/>
        <i x="288" s="1" nd="1"/>
        <i x="281" s="1" nd="1"/>
        <i x="290" s="1" nd="1"/>
        <i x="284" s="1" nd="1"/>
        <i x="289" s="1" nd="1"/>
        <i x="283" s="1" nd="1"/>
        <i x="146" s="1" nd="1"/>
        <i x="221" s="1" nd="1"/>
        <i x="225" s="1" nd="1"/>
        <i x="251" s="1" nd="1"/>
        <i x="222" s="1" nd="1"/>
        <i x="302" s="1" nd="1"/>
        <i x="57" s="1" nd="1"/>
        <i x="88" s="1" nd="1"/>
        <i x="198" s="1" nd="1"/>
        <i x="239" s="1" nd="1"/>
        <i x="147" s="1" nd="1"/>
        <i x="278" s="1" nd="1"/>
        <i x="249" s="1" nd="1"/>
        <i x="98" s="1" nd="1"/>
        <i x="128" s="1" nd="1"/>
        <i x="287" s="1" nd="1"/>
        <i x="150" s="1" nd="1"/>
        <i x="38" s="1" nd="1"/>
        <i x="58" s="1" nd="1"/>
        <i x="257" s="1" nd="1"/>
        <i x="46" s="1" nd="1"/>
        <i x="99" s="1" nd="1"/>
        <i x="139" s="1" nd="1"/>
        <i x="47" s="1" nd="1"/>
        <i x="76" s="1" nd="1"/>
        <i x="153" s="1" nd="1"/>
        <i x="100" s="1" nd="1"/>
        <i x="117" s="1" nd="1"/>
        <i x="59" s="1" nd="1"/>
        <i x="230" s="1" nd="1"/>
        <i x="184" s="1" nd="1"/>
        <i x="101" s="1" nd="1"/>
        <i x="160" s="1" nd="1"/>
        <i x="264" s="1" nd="1"/>
        <i x="83" s="1" nd="1"/>
        <i x="246" s="1" nd="1"/>
        <i x="211" s="1" nd="1"/>
        <i x="102" s="1" nd="1"/>
        <i x="103" s="1" nd="1"/>
        <i x="212" s="1" nd="1"/>
        <i x="213" s="1" nd="1"/>
        <i x="129" s="1" nd="1"/>
        <i x="238" s="1" nd="1"/>
        <i x="49" s="1" nd="1"/>
        <i x="276" s="1" nd="1"/>
        <i x="199" s="1" nd="1"/>
        <i x="77" s="1" nd="1"/>
        <i x="60" s="1" nd="1"/>
        <i x="237" s="1" nd="1"/>
        <i x="89" s="1" nd="1"/>
        <i x="192" s="1" nd="1"/>
        <i x="214" s="1" nd="1"/>
        <i x="201" s="1" nd="1"/>
        <i x="141" s="1" nd="1"/>
        <i x="270" s="1" nd="1"/>
        <i x="61" s="1" nd="1"/>
        <i x="175" s="1" nd="1"/>
        <i x="180" s="1" nd="1"/>
        <i x="62" s="1" nd="1"/>
        <i x="154" s="1" nd="1"/>
        <i x="228" s="1" nd="1"/>
        <i x="73" s="1" nd="1"/>
        <i x="258" s="1" nd="1"/>
        <i x="39" s="1" nd="1"/>
        <i x="195" s="1" nd="1"/>
        <i x="167" s="1" nd="1"/>
        <i x="148" s="1" nd="1"/>
        <i x="200" s="1" nd="1"/>
        <i x="161" s="1" nd="1"/>
        <i x="248" s="1" nd="1"/>
        <i x="231" s="1" nd="1"/>
        <i x="176" s="1" nd="1"/>
        <i x="177" s="1" nd="1"/>
        <i x="229" s="1" nd="1"/>
        <i x="63" s="1" nd="1"/>
        <i x="185" s="1" nd="1"/>
        <i x="168" s="1" nd="1"/>
        <i x="181" s="1" nd="1"/>
        <i x="149" s="1" nd="1"/>
        <i x="261" s="1" nd="1"/>
        <i x="286" s="1" nd="1"/>
        <i x="204" s="1" nd="1"/>
        <i x="40" s="1" nd="1"/>
        <i x="140" s="1" nd="1"/>
        <i x="169" s="1" nd="1"/>
        <i x="64" s="1" nd="1"/>
        <i x="65" s="1" nd="1"/>
        <i x="259" s="1" nd="1"/>
        <i x="41" s="1" nd="1"/>
        <i x="224" s="1" nd="1"/>
        <i x="90" s="1" nd="1"/>
        <i x="210" s="1" nd="1"/>
        <i x="182" s="1" nd="1"/>
        <i x="66" s="1" nd="1"/>
        <i x="155" s="1" nd="1"/>
        <i x="137" s="1" nd="1"/>
        <i x="260" s="1" nd="1"/>
        <i x="242" s="1" nd="1"/>
        <i x="130" s="1" nd="1"/>
        <i x="131" s="1" nd="1"/>
        <i x="67" s="1" nd="1"/>
        <i x="84" s="1" nd="1"/>
        <i x="243" s="1" nd="1"/>
        <i x="35" s="1" nd="1"/>
        <i x="186" s="1" nd="1"/>
        <i x="68" s="1" nd="1"/>
        <i x="85" s="1" nd="1"/>
        <i x="118" s="1" nd="1"/>
        <i x="275" s="1" nd="1"/>
        <i x="42" s="1" nd="1"/>
        <i x="247" s="1" nd="1"/>
        <i x="104" s="1" nd="1"/>
        <i x="164" s="1" nd="1"/>
        <i x="105" s="1" nd="1"/>
        <i x="106" s="1" nd="1"/>
        <i x="107" s="1" nd="1"/>
        <i x="138" s="1" nd="1"/>
        <i x="119" s="1" nd="1"/>
        <i x="193" s="1" nd="1"/>
        <i x="18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3000000}" sourceName="Year">
  <pivotTables>
    <pivotTable tabId="15" name="PivotTable1"/>
    <pivotTable tabId="15" name="PivotTable15"/>
    <pivotTable tabId="15" name="PivotTable19"/>
  </pivotTables>
  <data>
    <tabular pivotCacheId="1762296846">
      <items count="6">
        <i x="1"/>
        <i x="2" s="1"/>
        <i x="3" s="1"/>
        <i x="5" nd="1"/>
        <i x="0" nd="1"/>
        <i x="4"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BILL_MONTH" xr10:uid="{00000000-0013-0000-FFFF-FFFF04000000}" sourceName="Months (BILL MONTH)">
  <pivotTables>
    <pivotTable tabId="15" name="PivotTable1"/>
    <pivotTable tabId="15" name="PivotTable15"/>
    <pivotTable tabId="15" name="PivotTable19"/>
  </pivotTables>
  <data>
    <tabular pivotCacheId="1762296846">
      <items count="14">
        <i x="1"/>
        <i x="2"/>
        <i x="3"/>
        <i x="4" s="1"/>
        <i x="5" s="1"/>
        <i x="6"/>
        <i x="7"/>
        <i x="8"/>
        <i x="9" s="1"/>
        <i x="10" s="1"/>
        <i x="11"/>
        <i x="12"/>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 xr10:uid="{00000000-0014-0000-FFFF-FFFF01000000}" cache="Slicer_COMPANY_NAME" caption="Select Company" style="SlicerStyleDark2" lockedPosition="1"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Slicer_Year" caption="Select Year" columnCount="3" rowHeight="180000"/>
  <slicer name="Months (BILL MONTH)" xr10:uid="{00000000-0014-0000-FFFF-FFFF03000000}" cache="Slicer_Months__BILL_MONTH" caption="Select Months" columnCount="4"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1" xr10:uid="{00000000-0014-0000-FFFF-FFFF04000000}" cache="Slicer_COMPANY_NAME" caption="COMPANY NAME " rowHeight="241300"/>
  <slicer name="VENDOR NAME" xr10:uid="{00000000-0014-0000-FFFF-FFFF05000000}" cache="Slicer_VENDOR_NAME" caption="VENDOR NAME" rowHeight="241300"/>
</slicers>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microsoft.com/office/2007/relationships/slicer" Target="../slicers/slicer3.x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X33"/>
  <sheetViews>
    <sheetView showGridLines="0" showRowColHeaders="0" tabSelected="1" zoomScale="70" zoomScaleNormal="70" workbookViewId="0">
      <selection activeCell="D41" sqref="D41"/>
    </sheetView>
  </sheetViews>
  <sheetFormatPr defaultColWidth="0" defaultRowHeight="15" x14ac:dyDescent="0.25"/>
  <cols>
    <col min="1" max="24" width="9.140625" customWidth="1"/>
    <col min="25" max="16384" width="9.140625" hidden="1"/>
  </cols>
  <sheetData>
    <row r="1" customFormat="1" x14ac:dyDescent="0.25"/>
    <row r="2" customFormat="1" x14ac:dyDescent="0.25"/>
    <row r="3" customFormat="1" x14ac:dyDescent="0.25"/>
    <row r="4" customFormat="1" x14ac:dyDescent="0.25"/>
    <row r="5" customFormat="1" x14ac:dyDescent="0.25"/>
    <row r="6" customFormat="1" x14ac:dyDescent="0.25"/>
    <row r="7" customFormat="1" x14ac:dyDescent="0.25"/>
    <row r="8" customFormat="1" x14ac:dyDescent="0.25"/>
    <row r="9" customFormat="1" x14ac:dyDescent="0.25"/>
    <row r="10" customFormat="1" x14ac:dyDescent="0.25"/>
    <row r="11" customFormat="1" x14ac:dyDescent="0.25"/>
    <row r="12" customFormat="1" x14ac:dyDescent="0.25"/>
    <row r="13" customFormat="1" x14ac:dyDescent="0.25"/>
    <row r="14"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sheetData>
  <sheetProtection algorithmName="SHA-512" hashValue="V2/rvvQzYQWIpaQHnq8zQm4fR2l63KyXJTnpNBaFs/u66TBF+NQYysIvBe7eQFZfu7wOo+smQglam7vAAaMRQA==" saltValue="XPro0xE8asVPQsAwPN9pJg==" spinCount="100000" sheet="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5" tint="0.39997558519241921"/>
  </sheetPr>
  <dimension ref="A1:W4"/>
  <sheetViews>
    <sheetView showGridLines="0" showRowColHeaders="0" zoomScale="85" zoomScaleNormal="85" workbookViewId="0">
      <pane ySplit="4" topLeftCell="A5" activePane="bottomLeft" state="frozen"/>
      <selection pane="bottomLeft" activeCell="P2" sqref="P2"/>
    </sheetView>
  </sheetViews>
  <sheetFormatPr defaultColWidth="0" defaultRowHeight="15" x14ac:dyDescent="0.25"/>
  <cols>
    <col min="1" max="1" width="9.140625" customWidth="1"/>
    <col min="2" max="2" width="17.5703125" bestFit="1" customWidth="1"/>
    <col min="3" max="3" width="8" bestFit="1" customWidth="1"/>
    <col min="4" max="6" width="9.140625" customWidth="1"/>
    <col min="7" max="7" width="15.42578125" bestFit="1" customWidth="1"/>
    <col min="8" max="8" width="8" bestFit="1" customWidth="1"/>
    <col min="9" max="10" width="9.140625" customWidth="1"/>
    <col min="11" max="11" width="15" bestFit="1" customWidth="1"/>
    <col min="12" max="12" width="14.42578125" bestFit="1" customWidth="1"/>
    <col min="13" max="14" width="8" bestFit="1" customWidth="1"/>
    <col min="15" max="15" width="9.140625" customWidth="1"/>
    <col min="16" max="16" width="13.7109375" bestFit="1" customWidth="1"/>
    <col min="17" max="17" width="8" bestFit="1" customWidth="1"/>
    <col min="18" max="18" width="15" bestFit="1" customWidth="1"/>
    <col min="19" max="19" width="8.7109375" bestFit="1" customWidth="1"/>
    <col min="20" max="23" width="9.140625" customWidth="1"/>
    <col min="24" max="16384" width="9.140625" hidden="1"/>
  </cols>
  <sheetData>
    <row r="1" spans="7:19" x14ac:dyDescent="0.25">
      <c r="G1" s="74"/>
      <c r="H1" s="74"/>
      <c r="I1" s="74"/>
      <c r="J1" s="74"/>
      <c r="K1" s="74"/>
      <c r="R1" s="55" t="s">
        <v>3623</v>
      </c>
      <c r="S1" s="54" t="s">
        <v>3622</v>
      </c>
    </row>
    <row r="2" spans="7:19" x14ac:dyDescent="0.25">
      <c r="G2" s="74"/>
      <c r="H2" s="74"/>
      <c r="I2" s="74"/>
      <c r="J2" s="74"/>
      <c r="K2" s="74"/>
    </row>
    <row r="3" spans="7:19" x14ac:dyDescent="0.25">
      <c r="G3" s="74"/>
      <c r="H3" s="74"/>
      <c r="I3" s="74"/>
      <c r="J3" s="74"/>
      <c r="K3" s="74"/>
    </row>
    <row r="4" spans="7:19" x14ac:dyDescent="0.25">
      <c r="G4" s="74"/>
      <c r="H4" s="74"/>
      <c r="I4" s="74"/>
      <c r="J4" s="74"/>
      <c r="K4" s="74"/>
      <c r="R4" s="55" t="s">
        <v>3624</v>
      </c>
      <c r="S4" s="54" t="s">
        <v>3622</v>
      </c>
    </row>
  </sheetData>
  <sheetProtection algorithmName="SHA-512" hashValue="601j6U8GtpoM2c9UzC7k6xZhFDhYpjyPuQfVhT4ajt7hlzwbjGdHaBlMkB0FEvTDHKKvrIg2JIb4TyyXtedStg==" saltValue="eGULBZZTQG4E5OJP3lK5tw==" spinCount="100000" sheet="1" autoFilter="0" pivotTables="0"/>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3"/>
    <pageSetUpPr fitToPage="1"/>
  </sheetPr>
  <dimension ref="A2:AA571"/>
  <sheetViews>
    <sheetView showGridLines="0" zoomScaleNormal="100" workbookViewId="0">
      <pane ySplit="5" topLeftCell="A6" activePane="bottomLeft" state="frozen"/>
      <selection pane="bottomLeft" activeCell="C11" sqref="C11"/>
    </sheetView>
  </sheetViews>
  <sheetFormatPr defaultColWidth="0" defaultRowHeight="15" x14ac:dyDescent="0.25"/>
  <cols>
    <col min="1" max="1" width="4" customWidth="1"/>
    <col min="2" max="2" width="11.140625" bestFit="1" customWidth="1"/>
    <col min="3" max="3" width="13.28515625" bestFit="1" customWidth="1"/>
    <col min="4" max="4" width="36.140625" bestFit="1" customWidth="1"/>
    <col min="5" max="5" width="34.42578125" bestFit="1" customWidth="1"/>
    <col min="6" max="6" width="16.85546875" bestFit="1" customWidth="1"/>
    <col min="7" max="7" width="16" style="76" customWidth="1"/>
    <col min="8" max="8" width="14" bestFit="1" customWidth="1"/>
    <col min="9" max="9" width="22.5703125" hidden="1" customWidth="1"/>
    <col min="10" max="10" width="21.140625" hidden="1" customWidth="1"/>
    <col min="11" max="11" width="21.7109375" hidden="1" customWidth="1"/>
    <col min="12" max="12" width="20.85546875" hidden="1" customWidth="1"/>
    <col min="13" max="13" width="19.7109375" hidden="1" customWidth="1"/>
    <col min="14" max="14" width="25.5703125" hidden="1" customWidth="1"/>
    <col min="15" max="15" width="37" hidden="1" customWidth="1"/>
    <col min="16" max="16" width="30.7109375" hidden="1" customWidth="1"/>
    <col min="17" max="17" width="28.5703125" hidden="1" customWidth="1"/>
    <col min="18" max="18" width="30.85546875" hidden="1" customWidth="1"/>
    <col min="19" max="19" width="31.28515625" hidden="1" customWidth="1"/>
    <col min="20" max="20" width="24.42578125" hidden="1" customWidth="1"/>
    <col min="21" max="21" width="15.140625" hidden="1" customWidth="1"/>
    <col min="22" max="22" width="30.5703125" hidden="1" customWidth="1"/>
    <col min="23" max="23" width="25" hidden="1" customWidth="1"/>
    <col min="24" max="24" width="30.7109375" hidden="1" customWidth="1"/>
    <col min="25" max="25" width="19.7109375" hidden="1" customWidth="1"/>
    <col min="26" max="26" width="36.28515625" hidden="1" customWidth="1"/>
    <col min="27" max="27" width="16" hidden="1" customWidth="1"/>
    <col min="28" max="16384" width="9.140625" hidden="1"/>
  </cols>
  <sheetData>
    <row r="2" spans="2:7" ht="15" customHeight="1" x14ac:dyDescent="0.25">
      <c r="B2" s="100" t="s">
        <v>4428</v>
      </c>
      <c r="C2" s="100"/>
      <c r="D2" s="100"/>
      <c r="E2" s="100"/>
      <c r="F2" s="100"/>
    </row>
    <row r="3" spans="2:7" ht="15" customHeight="1" x14ac:dyDescent="0.25">
      <c r="B3" s="100"/>
      <c r="C3" s="100"/>
      <c r="D3" s="100"/>
      <c r="E3" s="100"/>
      <c r="F3" s="100"/>
    </row>
    <row r="5" spans="2:7" x14ac:dyDescent="0.25">
      <c r="B5" s="43" t="s">
        <v>3174</v>
      </c>
      <c r="C5" s="43" t="s">
        <v>3141</v>
      </c>
      <c r="D5" s="43" t="s">
        <v>0</v>
      </c>
      <c r="E5" s="43" t="s">
        <v>5</v>
      </c>
      <c r="F5" s="43" t="s">
        <v>1</v>
      </c>
      <c r="G5" s="77" t="s">
        <v>6405</v>
      </c>
    </row>
    <row r="6" spans="2:7" x14ac:dyDescent="0.25">
      <c r="B6" s="44" t="s">
        <v>3176</v>
      </c>
      <c r="C6" s="44"/>
      <c r="D6" s="44"/>
      <c r="E6" s="44"/>
      <c r="F6" s="44"/>
      <c r="G6" s="77">
        <v>32560179.259999994</v>
      </c>
    </row>
    <row r="7" spans="2:7" x14ac:dyDescent="0.25">
      <c r="B7" s="44" t="s">
        <v>3170</v>
      </c>
      <c r="C7" s="44"/>
      <c r="D7" s="44"/>
      <c r="E7" s="44"/>
      <c r="F7" s="44"/>
      <c r="G7" s="77">
        <v>130025432.18000007</v>
      </c>
    </row>
    <row r="8" spans="2:7" x14ac:dyDescent="0.25">
      <c r="B8" s="44" t="s">
        <v>2268</v>
      </c>
      <c r="C8" s="44"/>
      <c r="D8" s="44"/>
      <c r="E8" s="44"/>
      <c r="F8" s="44"/>
      <c r="G8" s="77">
        <v>152540901.12949973</v>
      </c>
    </row>
    <row r="9" spans="2:7" x14ac:dyDescent="0.25">
      <c r="B9" s="44" t="s">
        <v>4947</v>
      </c>
      <c r="C9" s="44" t="s">
        <v>4633</v>
      </c>
      <c r="D9" s="44"/>
      <c r="E9" s="44"/>
      <c r="F9" s="44"/>
      <c r="G9" s="77">
        <v>13500101.93</v>
      </c>
    </row>
    <row r="10" spans="2:7" x14ac:dyDescent="0.25">
      <c r="B10" s="44"/>
      <c r="C10" s="44" t="s">
        <v>3405</v>
      </c>
      <c r="D10" s="44"/>
      <c r="E10" s="44"/>
      <c r="F10" s="44"/>
      <c r="G10" s="77">
        <v>12084790.290000008</v>
      </c>
    </row>
    <row r="11" spans="2:7" x14ac:dyDescent="0.25">
      <c r="B11" s="44"/>
      <c r="C11" s="44" t="s">
        <v>3406</v>
      </c>
      <c r="D11" s="44"/>
      <c r="E11" s="44"/>
      <c r="F11" s="44"/>
      <c r="G11" s="77">
        <v>11767690.140000001</v>
      </c>
    </row>
    <row r="12" spans="2:7" x14ac:dyDescent="0.25">
      <c r="B12" s="44"/>
      <c r="C12" s="44" t="s">
        <v>3407</v>
      </c>
      <c r="D12" s="44"/>
      <c r="E12" s="44"/>
      <c r="F12" s="44"/>
      <c r="G12" s="77">
        <v>11963834.229999997</v>
      </c>
    </row>
    <row r="13" spans="2:7" x14ac:dyDescent="0.25">
      <c r="B13" s="44"/>
      <c r="C13" s="44" t="s">
        <v>5807</v>
      </c>
      <c r="D13" s="44"/>
      <c r="E13" s="44"/>
      <c r="F13" s="44"/>
      <c r="G13" s="77">
        <v>11669492.620000007</v>
      </c>
    </row>
    <row r="14" spans="2:7" x14ac:dyDescent="0.25">
      <c r="B14" s="44"/>
      <c r="C14" s="44" t="s">
        <v>6029</v>
      </c>
      <c r="D14" s="44"/>
      <c r="E14" s="44"/>
      <c r="F14" s="44"/>
      <c r="G14" s="77">
        <v>12450435.390000002</v>
      </c>
    </row>
    <row r="15" spans="2:7" x14ac:dyDescent="0.25">
      <c r="B15" s="44"/>
      <c r="C15" s="44" t="s">
        <v>6210</v>
      </c>
      <c r="D15" s="44"/>
      <c r="E15" s="44"/>
      <c r="F15" s="44"/>
      <c r="G15" s="77">
        <v>11632259.890000006</v>
      </c>
    </row>
    <row r="16" spans="2:7" x14ac:dyDescent="0.25">
      <c r="B16" s="44"/>
      <c r="C16" s="44" t="s">
        <v>6365</v>
      </c>
      <c r="D16" s="44"/>
      <c r="E16" s="44"/>
      <c r="F16" s="44"/>
      <c r="G16" s="77">
        <v>10313936.160000002</v>
      </c>
    </row>
    <row r="17" spans="2:7" x14ac:dyDescent="0.25">
      <c r="B17" s="44"/>
      <c r="C17" s="44" t="s">
        <v>6543</v>
      </c>
      <c r="D17" s="44"/>
      <c r="E17" s="44"/>
      <c r="F17" s="44"/>
      <c r="G17" s="77">
        <v>10030787.169999998</v>
      </c>
    </row>
    <row r="18" spans="2:7" x14ac:dyDescent="0.25">
      <c r="B18" s="44" t="s">
        <v>432</v>
      </c>
      <c r="C18" s="44"/>
      <c r="D18" s="44"/>
      <c r="E18" s="44"/>
      <c r="F18" s="44"/>
      <c r="G18" s="77">
        <v>420539840.38949984</v>
      </c>
    </row>
    <row r="19" spans="2:7" x14ac:dyDescent="0.25">
      <c r="G19"/>
    </row>
    <row r="20" spans="2:7" x14ac:dyDescent="0.25">
      <c r="G20"/>
    </row>
    <row r="21" spans="2:7" x14ac:dyDescent="0.25">
      <c r="G21"/>
    </row>
    <row r="22" spans="2:7" x14ac:dyDescent="0.25">
      <c r="G22"/>
    </row>
    <row r="23" spans="2:7" x14ac:dyDescent="0.25">
      <c r="G23"/>
    </row>
    <row r="24" spans="2:7" x14ac:dyDescent="0.25">
      <c r="G24"/>
    </row>
    <row r="25" spans="2:7" x14ac:dyDescent="0.25">
      <c r="G25"/>
    </row>
    <row r="26" spans="2:7" x14ac:dyDescent="0.25">
      <c r="G26"/>
    </row>
    <row r="27" spans="2:7" x14ac:dyDescent="0.25">
      <c r="G27"/>
    </row>
    <row r="28" spans="2:7" x14ac:dyDescent="0.25">
      <c r="G28"/>
    </row>
    <row r="29" spans="2:7" x14ac:dyDescent="0.25">
      <c r="G29"/>
    </row>
    <row r="30" spans="2:7" x14ac:dyDescent="0.25">
      <c r="G30"/>
    </row>
    <row r="31" spans="2:7" x14ac:dyDescent="0.25">
      <c r="G31"/>
    </row>
    <row r="32" spans="2:7" x14ac:dyDescent="0.25">
      <c r="G32"/>
    </row>
    <row r="33" spans="7:7" x14ac:dyDescent="0.25">
      <c r="G33"/>
    </row>
    <row r="34" spans="7:7" x14ac:dyDescent="0.25">
      <c r="G34"/>
    </row>
    <row r="35" spans="7:7" x14ac:dyDescent="0.25">
      <c r="G35"/>
    </row>
    <row r="36" spans="7:7" x14ac:dyDescent="0.25">
      <c r="G36"/>
    </row>
    <row r="37" spans="7:7" x14ac:dyDescent="0.25">
      <c r="G37"/>
    </row>
    <row r="38" spans="7:7" x14ac:dyDescent="0.25">
      <c r="G38"/>
    </row>
    <row r="39" spans="7:7" x14ac:dyDescent="0.25">
      <c r="G39"/>
    </row>
    <row r="40" spans="7:7" x14ac:dyDescent="0.25">
      <c r="G40"/>
    </row>
    <row r="41" spans="7:7" x14ac:dyDescent="0.25">
      <c r="G41"/>
    </row>
    <row r="42" spans="7:7" x14ac:dyDescent="0.25">
      <c r="G42"/>
    </row>
    <row r="43" spans="7:7" x14ac:dyDescent="0.25">
      <c r="G43"/>
    </row>
    <row r="44" spans="7:7" x14ac:dyDescent="0.25">
      <c r="G44"/>
    </row>
    <row r="45" spans="7:7" x14ac:dyDescent="0.25">
      <c r="G45"/>
    </row>
    <row r="46" spans="7:7" x14ac:dyDescent="0.25">
      <c r="G46"/>
    </row>
    <row r="47" spans="7:7" x14ac:dyDescent="0.25">
      <c r="G47"/>
    </row>
    <row r="48" spans="7:7" x14ac:dyDescent="0.25">
      <c r="G48"/>
    </row>
    <row r="49" spans="7:7" x14ac:dyDescent="0.25">
      <c r="G49"/>
    </row>
    <row r="50" spans="7:7" x14ac:dyDescent="0.25">
      <c r="G50"/>
    </row>
    <row r="51" spans="7:7" x14ac:dyDescent="0.25">
      <c r="G51"/>
    </row>
    <row r="52" spans="7:7" x14ac:dyDescent="0.25">
      <c r="G52"/>
    </row>
    <row r="53" spans="7:7" x14ac:dyDescent="0.25">
      <c r="G53"/>
    </row>
    <row r="54" spans="7:7" x14ac:dyDescent="0.25">
      <c r="G54"/>
    </row>
    <row r="55" spans="7:7" x14ac:dyDescent="0.25">
      <c r="G55"/>
    </row>
    <row r="56" spans="7:7" x14ac:dyDescent="0.25">
      <c r="G56"/>
    </row>
    <row r="57" spans="7:7" x14ac:dyDescent="0.25">
      <c r="G57"/>
    </row>
    <row r="58" spans="7:7" x14ac:dyDescent="0.25">
      <c r="G58"/>
    </row>
    <row r="59" spans="7:7" x14ac:dyDescent="0.25">
      <c r="G59"/>
    </row>
    <row r="60" spans="7:7" x14ac:dyDescent="0.25">
      <c r="G60"/>
    </row>
    <row r="61" spans="7:7" x14ac:dyDescent="0.25">
      <c r="G61"/>
    </row>
    <row r="62" spans="7:7" x14ac:dyDescent="0.25">
      <c r="G62"/>
    </row>
    <row r="63" spans="7:7" x14ac:dyDescent="0.25">
      <c r="G63"/>
    </row>
    <row r="64" spans="7:7" x14ac:dyDescent="0.25">
      <c r="G64"/>
    </row>
    <row r="65" spans="7:7" x14ac:dyDescent="0.25">
      <c r="G65"/>
    </row>
    <row r="66" spans="7:7" x14ac:dyDescent="0.25">
      <c r="G66"/>
    </row>
    <row r="67" spans="7:7" x14ac:dyDescent="0.25">
      <c r="G67"/>
    </row>
    <row r="68" spans="7:7" x14ac:dyDescent="0.25">
      <c r="G68"/>
    </row>
    <row r="69" spans="7:7" x14ac:dyDescent="0.25">
      <c r="G69"/>
    </row>
    <row r="70" spans="7:7" x14ac:dyDescent="0.25">
      <c r="G70"/>
    </row>
    <row r="71" spans="7:7" x14ac:dyDescent="0.25">
      <c r="G71"/>
    </row>
    <row r="72" spans="7:7" x14ac:dyDescent="0.25">
      <c r="G72"/>
    </row>
    <row r="73" spans="7:7" x14ac:dyDescent="0.25">
      <c r="G73"/>
    </row>
    <row r="74" spans="7:7" x14ac:dyDescent="0.25">
      <c r="G74"/>
    </row>
    <row r="75" spans="7:7" x14ac:dyDescent="0.25">
      <c r="G75"/>
    </row>
    <row r="76" spans="7:7" x14ac:dyDescent="0.25">
      <c r="G76"/>
    </row>
    <row r="77" spans="7:7" x14ac:dyDescent="0.25">
      <c r="G77"/>
    </row>
    <row r="78" spans="7:7" x14ac:dyDescent="0.25">
      <c r="G78"/>
    </row>
    <row r="79" spans="7:7" x14ac:dyDescent="0.25">
      <c r="G79"/>
    </row>
    <row r="80" spans="7:7" x14ac:dyDescent="0.25">
      <c r="G80"/>
    </row>
    <row r="81" spans="7:7" x14ac:dyDescent="0.25">
      <c r="G81"/>
    </row>
    <row r="82" spans="7:7" x14ac:dyDescent="0.25">
      <c r="G82"/>
    </row>
    <row r="83" spans="7:7" x14ac:dyDescent="0.25">
      <c r="G83"/>
    </row>
    <row r="84" spans="7:7" x14ac:dyDescent="0.25">
      <c r="G84"/>
    </row>
    <row r="85" spans="7:7" x14ac:dyDescent="0.25">
      <c r="G85"/>
    </row>
    <row r="86" spans="7:7" x14ac:dyDescent="0.25">
      <c r="G86"/>
    </row>
    <row r="87" spans="7:7" x14ac:dyDescent="0.25">
      <c r="G87"/>
    </row>
    <row r="88" spans="7:7" x14ac:dyDescent="0.25">
      <c r="G88"/>
    </row>
    <row r="89" spans="7:7" x14ac:dyDescent="0.25">
      <c r="G89"/>
    </row>
    <row r="90" spans="7:7" x14ac:dyDescent="0.25">
      <c r="G90"/>
    </row>
    <row r="91" spans="7:7" x14ac:dyDescent="0.25">
      <c r="G91"/>
    </row>
    <row r="92" spans="7:7" x14ac:dyDescent="0.25">
      <c r="G92"/>
    </row>
    <row r="93" spans="7:7" x14ac:dyDescent="0.25">
      <c r="G93"/>
    </row>
    <row r="94" spans="7:7" x14ac:dyDescent="0.25">
      <c r="G94"/>
    </row>
    <row r="95" spans="7:7" x14ac:dyDescent="0.25">
      <c r="G95"/>
    </row>
    <row r="96" spans="7:7" x14ac:dyDescent="0.25">
      <c r="G96"/>
    </row>
    <row r="97" spans="7:7" x14ac:dyDescent="0.25">
      <c r="G97"/>
    </row>
    <row r="98" spans="7:7" x14ac:dyDescent="0.25">
      <c r="G98"/>
    </row>
    <row r="99" spans="7:7" x14ac:dyDescent="0.25">
      <c r="G99"/>
    </row>
    <row r="100" spans="7:7" x14ac:dyDescent="0.25">
      <c r="G100"/>
    </row>
    <row r="101" spans="7:7" x14ac:dyDescent="0.25">
      <c r="G101"/>
    </row>
    <row r="102" spans="7:7" x14ac:dyDescent="0.25">
      <c r="G102"/>
    </row>
    <row r="103" spans="7:7" x14ac:dyDescent="0.25">
      <c r="G103"/>
    </row>
    <row r="104" spans="7:7" x14ac:dyDescent="0.25">
      <c r="G104"/>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row r="129" spans="7:7" x14ac:dyDescent="0.25">
      <c r="G129"/>
    </row>
    <row r="130" spans="7:7" x14ac:dyDescent="0.25">
      <c r="G130"/>
    </row>
    <row r="131" spans="7:7" x14ac:dyDescent="0.25">
      <c r="G131"/>
    </row>
    <row r="132" spans="7:7" x14ac:dyDescent="0.25">
      <c r="G132"/>
    </row>
    <row r="133" spans="7:7" x14ac:dyDescent="0.25">
      <c r="G133"/>
    </row>
    <row r="134" spans="7:7" x14ac:dyDescent="0.25">
      <c r="G134"/>
    </row>
    <row r="135" spans="7:7" x14ac:dyDescent="0.25">
      <c r="G135"/>
    </row>
    <row r="136" spans="7:7" x14ac:dyDescent="0.25">
      <c r="G136"/>
    </row>
    <row r="137" spans="7:7" x14ac:dyDescent="0.25">
      <c r="G137"/>
    </row>
    <row r="138" spans="7:7" x14ac:dyDescent="0.25">
      <c r="G138"/>
    </row>
    <row r="139" spans="7:7" x14ac:dyDescent="0.25">
      <c r="G139"/>
    </row>
    <row r="140" spans="7:7" x14ac:dyDescent="0.25">
      <c r="G140"/>
    </row>
    <row r="141" spans="7:7" x14ac:dyDescent="0.25">
      <c r="G141"/>
    </row>
    <row r="142" spans="7:7" x14ac:dyDescent="0.25">
      <c r="G142"/>
    </row>
    <row r="143" spans="7:7" x14ac:dyDescent="0.25">
      <c r="G143"/>
    </row>
    <row r="144" spans="7:7" x14ac:dyDescent="0.25">
      <c r="G144"/>
    </row>
    <row r="145" spans="7:7" x14ac:dyDescent="0.25">
      <c r="G145"/>
    </row>
    <row r="146" spans="7:7" x14ac:dyDescent="0.25">
      <c r="G146"/>
    </row>
    <row r="147" spans="7:7" x14ac:dyDescent="0.25">
      <c r="G147"/>
    </row>
    <row r="148" spans="7:7" x14ac:dyDescent="0.25">
      <c r="G148"/>
    </row>
    <row r="149" spans="7:7" x14ac:dyDescent="0.25">
      <c r="G149"/>
    </row>
    <row r="150" spans="7:7" x14ac:dyDescent="0.25">
      <c r="G150"/>
    </row>
    <row r="151" spans="7:7" x14ac:dyDescent="0.25">
      <c r="G151"/>
    </row>
    <row r="152" spans="7:7" x14ac:dyDescent="0.25">
      <c r="G152"/>
    </row>
    <row r="153" spans="7:7" x14ac:dyDescent="0.25">
      <c r="G153"/>
    </row>
    <row r="154" spans="7:7" x14ac:dyDescent="0.25">
      <c r="G154"/>
    </row>
    <row r="155" spans="7:7" x14ac:dyDescent="0.25">
      <c r="G155"/>
    </row>
    <row r="156" spans="7:7" x14ac:dyDescent="0.25">
      <c r="G156"/>
    </row>
    <row r="157" spans="7:7" x14ac:dyDescent="0.25">
      <c r="G157"/>
    </row>
    <row r="158" spans="7:7" x14ac:dyDescent="0.25">
      <c r="G158"/>
    </row>
    <row r="159" spans="7:7" x14ac:dyDescent="0.25">
      <c r="G159"/>
    </row>
    <row r="160" spans="7:7" x14ac:dyDescent="0.25">
      <c r="G160"/>
    </row>
    <row r="161" spans="7:7" x14ac:dyDescent="0.25">
      <c r="G161"/>
    </row>
    <row r="162" spans="7:7" x14ac:dyDescent="0.25">
      <c r="G162"/>
    </row>
    <row r="163" spans="7:7" x14ac:dyDescent="0.25">
      <c r="G163"/>
    </row>
    <row r="164" spans="7:7" x14ac:dyDescent="0.25">
      <c r="G164"/>
    </row>
    <row r="165" spans="7:7" x14ac:dyDescent="0.25">
      <c r="G165"/>
    </row>
    <row r="166" spans="7:7" x14ac:dyDescent="0.25">
      <c r="G166"/>
    </row>
    <row r="167" spans="7:7" x14ac:dyDescent="0.25">
      <c r="G167"/>
    </row>
    <row r="168" spans="7:7" x14ac:dyDescent="0.25">
      <c r="G168"/>
    </row>
    <row r="169" spans="7:7" x14ac:dyDescent="0.25">
      <c r="G169"/>
    </row>
    <row r="170" spans="7:7" x14ac:dyDescent="0.25">
      <c r="G170"/>
    </row>
    <row r="171" spans="7:7" x14ac:dyDescent="0.25">
      <c r="G171"/>
    </row>
    <row r="172" spans="7:7" x14ac:dyDescent="0.25">
      <c r="G172"/>
    </row>
    <row r="173" spans="7:7" x14ac:dyDescent="0.25">
      <c r="G173"/>
    </row>
    <row r="174" spans="7:7" x14ac:dyDescent="0.25">
      <c r="G174"/>
    </row>
    <row r="175" spans="7:7" x14ac:dyDescent="0.25">
      <c r="G175"/>
    </row>
    <row r="176" spans="7:7" x14ac:dyDescent="0.25">
      <c r="G176"/>
    </row>
    <row r="177" spans="7:7" x14ac:dyDescent="0.25">
      <c r="G177"/>
    </row>
    <row r="178" spans="7:7" x14ac:dyDescent="0.25">
      <c r="G178"/>
    </row>
    <row r="179" spans="7:7" x14ac:dyDescent="0.25">
      <c r="G179"/>
    </row>
    <row r="180" spans="7:7" x14ac:dyDescent="0.25">
      <c r="G180"/>
    </row>
    <row r="181" spans="7:7" x14ac:dyDescent="0.25">
      <c r="G181"/>
    </row>
    <row r="182" spans="7:7" x14ac:dyDescent="0.25">
      <c r="G182"/>
    </row>
    <row r="183" spans="7:7" x14ac:dyDescent="0.25">
      <c r="G183"/>
    </row>
    <row r="184" spans="7:7" x14ac:dyDescent="0.25">
      <c r="G184"/>
    </row>
    <row r="185" spans="7:7" x14ac:dyDescent="0.25">
      <c r="G185"/>
    </row>
    <row r="186" spans="7:7" x14ac:dyDescent="0.25">
      <c r="G186"/>
    </row>
    <row r="187" spans="7:7" x14ac:dyDescent="0.25">
      <c r="G187"/>
    </row>
    <row r="188" spans="7:7" x14ac:dyDescent="0.25">
      <c r="G188"/>
    </row>
    <row r="189" spans="7:7" x14ac:dyDescent="0.25">
      <c r="G189"/>
    </row>
    <row r="190" spans="7:7" x14ac:dyDescent="0.25">
      <c r="G190"/>
    </row>
    <row r="191" spans="7:7" x14ac:dyDescent="0.25">
      <c r="G191"/>
    </row>
    <row r="192" spans="7:7" x14ac:dyDescent="0.25">
      <c r="G192"/>
    </row>
    <row r="193" spans="7:7" x14ac:dyDescent="0.25">
      <c r="G193"/>
    </row>
    <row r="194" spans="7:7" x14ac:dyDescent="0.25">
      <c r="G194"/>
    </row>
    <row r="195" spans="7:7" x14ac:dyDescent="0.25">
      <c r="G195"/>
    </row>
    <row r="196" spans="7:7" x14ac:dyDescent="0.25">
      <c r="G196"/>
    </row>
    <row r="197" spans="7:7" x14ac:dyDescent="0.25">
      <c r="G197"/>
    </row>
    <row r="198" spans="7:7" x14ac:dyDescent="0.25">
      <c r="G198"/>
    </row>
    <row r="199" spans="7:7" x14ac:dyDescent="0.25">
      <c r="G199"/>
    </row>
    <row r="200" spans="7:7" x14ac:dyDescent="0.25">
      <c r="G200"/>
    </row>
    <row r="201" spans="7:7" x14ac:dyDescent="0.25">
      <c r="G201"/>
    </row>
    <row r="202" spans="7:7" x14ac:dyDescent="0.25">
      <c r="G202"/>
    </row>
    <row r="203" spans="7:7" x14ac:dyDescent="0.25">
      <c r="G203"/>
    </row>
    <row r="204" spans="7:7" x14ac:dyDescent="0.25">
      <c r="G204"/>
    </row>
    <row r="205" spans="7:7" x14ac:dyDescent="0.25">
      <c r="G205"/>
    </row>
    <row r="206" spans="7:7" x14ac:dyDescent="0.25">
      <c r="G206"/>
    </row>
    <row r="207" spans="7:7" x14ac:dyDescent="0.25">
      <c r="G207"/>
    </row>
    <row r="208" spans="7:7" x14ac:dyDescent="0.25">
      <c r="G208"/>
    </row>
    <row r="209" spans="7:7" x14ac:dyDescent="0.25">
      <c r="G209"/>
    </row>
    <row r="210" spans="7:7" x14ac:dyDescent="0.25">
      <c r="G210"/>
    </row>
    <row r="211" spans="7:7" x14ac:dyDescent="0.25">
      <c r="G211"/>
    </row>
    <row r="212" spans="7:7" x14ac:dyDescent="0.25">
      <c r="G212"/>
    </row>
    <row r="213" spans="7:7" x14ac:dyDescent="0.25">
      <c r="G213"/>
    </row>
    <row r="214" spans="7:7" x14ac:dyDescent="0.25">
      <c r="G214"/>
    </row>
    <row r="215" spans="7:7" x14ac:dyDescent="0.25">
      <c r="G215"/>
    </row>
    <row r="216" spans="7:7" x14ac:dyDescent="0.25">
      <c r="G216"/>
    </row>
    <row r="217" spans="7:7" x14ac:dyDescent="0.25">
      <c r="G217"/>
    </row>
    <row r="218" spans="7:7" x14ac:dyDescent="0.25">
      <c r="G218"/>
    </row>
    <row r="219" spans="7:7" x14ac:dyDescent="0.25">
      <c r="G219"/>
    </row>
    <row r="220" spans="7:7" x14ac:dyDescent="0.25">
      <c r="G220"/>
    </row>
    <row r="221" spans="7:7" x14ac:dyDescent="0.25">
      <c r="G221"/>
    </row>
    <row r="222" spans="7:7" x14ac:dyDescent="0.25">
      <c r="G222"/>
    </row>
    <row r="223" spans="7:7" x14ac:dyDescent="0.25">
      <c r="G223"/>
    </row>
    <row r="224" spans="7:7" x14ac:dyDescent="0.25">
      <c r="G224"/>
    </row>
    <row r="225" spans="7:7" x14ac:dyDescent="0.25">
      <c r="G225"/>
    </row>
    <row r="226" spans="7:7" x14ac:dyDescent="0.25">
      <c r="G226"/>
    </row>
    <row r="227" spans="7:7" x14ac:dyDescent="0.25">
      <c r="G227"/>
    </row>
    <row r="228" spans="7:7" x14ac:dyDescent="0.25">
      <c r="G228"/>
    </row>
    <row r="229" spans="7:7" x14ac:dyDescent="0.25">
      <c r="G229"/>
    </row>
    <row r="230" spans="7:7" x14ac:dyDescent="0.25">
      <c r="G230"/>
    </row>
    <row r="231" spans="7:7" x14ac:dyDescent="0.25">
      <c r="G231"/>
    </row>
    <row r="232" spans="7:7" x14ac:dyDescent="0.25">
      <c r="G232"/>
    </row>
    <row r="233" spans="7:7" x14ac:dyDescent="0.25">
      <c r="G233"/>
    </row>
    <row r="234" spans="7:7" x14ac:dyDescent="0.25">
      <c r="G234"/>
    </row>
    <row r="235" spans="7:7" x14ac:dyDescent="0.25">
      <c r="G235"/>
    </row>
    <row r="236" spans="7:7" x14ac:dyDescent="0.25">
      <c r="G236"/>
    </row>
    <row r="237" spans="7:7" x14ac:dyDescent="0.25">
      <c r="G237"/>
    </row>
    <row r="238" spans="7:7" x14ac:dyDescent="0.25">
      <c r="G238"/>
    </row>
    <row r="239" spans="7:7" x14ac:dyDescent="0.25">
      <c r="G239"/>
    </row>
    <row r="240" spans="7:7" x14ac:dyDescent="0.25">
      <c r="G240"/>
    </row>
    <row r="241" spans="7:7" x14ac:dyDescent="0.25">
      <c r="G241"/>
    </row>
    <row r="242" spans="7:7" x14ac:dyDescent="0.25">
      <c r="G242"/>
    </row>
    <row r="243" spans="7:7" x14ac:dyDescent="0.25">
      <c r="G243"/>
    </row>
    <row r="244" spans="7:7" x14ac:dyDescent="0.25">
      <c r="G244"/>
    </row>
    <row r="245" spans="7:7" x14ac:dyDescent="0.25">
      <c r="G245"/>
    </row>
    <row r="246" spans="7:7" x14ac:dyDescent="0.25">
      <c r="G246"/>
    </row>
    <row r="247" spans="7:7" x14ac:dyDescent="0.25">
      <c r="G247"/>
    </row>
    <row r="248" spans="7:7" x14ac:dyDescent="0.25">
      <c r="G248"/>
    </row>
    <row r="249" spans="7:7" x14ac:dyDescent="0.25">
      <c r="G249"/>
    </row>
    <row r="250" spans="7:7" x14ac:dyDescent="0.25">
      <c r="G250"/>
    </row>
    <row r="251" spans="7:7" x14ac:dyDescent="0.25">
      <c r="G251"/>
    </row>
    <row r="252" spans="7:7" x14ac:dyDescent="0.25">
      <c r="G252"/>
    </row>
    <row r="253" spans="7:7" x14ac:dyDescent="0.25">
      <c r="G253"/>
    </row>
    <row r="254" spans="7:7" x14ac:dyDescent="0.25">
      <c r="G254"/>
    </row>
    <row r="255" spans="7:7" x14ac:dyDescent="0.25">
      <c r="G255"/>
    </row>
    <row r="256" spans="7:7" x14ac:dyDescent="0.25">
      <c r="G256"/>
    </row>
    <row r="257" spans="7:7" x14ac:dyDescent="0.25">
      <c r="G257"/>
    </row>
    <row r="258" spans="7:7" x14ac:dyDescent="0.25">
      <c r="G258"/>
    </row>
    <row r="259" spans="7:7" x14ac:dyDescent="0.25">
      <c r="G259"/>
    </row>
    <row r="260" spans="7:7" x14ac:dyDescent="0.25">
      <c r="G260"/>
    </row>
    <row r="261" spans="7:7" x14ac:dyDescent="0.25">
      <c r="G261"/>
    </row>
    <row r="262" spans="7:7" x14ac:dyDescent="0.25">
      <c r="G262"/>
    </row>
    <row r="263" spans="7:7" x14ac:dyDescent="0.25">
      <c r="G263"/>
    </row>
    <row r="264" spans="7:7" x14ac:dyDescent="0.25">
      <c r="G264"/>
    </row>
    <row r="265" spans="7:7" x14ac:dyDescent="0.25">
      <c r="G265"/>
    </row>
    <row r="266" spans="7:7" x14ac:dyDescent="0.25">
      <c r="G266"/>
    </row>
    <row r="267" spans="7:7" x14ac:dyDescent="0.25">
      <c r="G267"/>
    </row>
    <row r="268" spans="7:7" x14ac:dyDescent="0.25">
      <c r="G268"/>
    </row>
    <row r="269" spans="7:7" x14ac:dyDescent="0.25">
      <c r="G269"/>
    </row>
    <row r="270" spans="7:7" x14ac:dyDescent="0.25">
      <c r="G270"/>
    </row>
    <row r="271" spans="7:7" x14ac:dyDescent="0.25">
      <c r="G271"/>
    </row>
    <row r="272" spans="7:7" x14ac:dyDescent="0.25">
      <c r="G272"/>
    </row>
    <row r="273" spans="7:7" x14ac:dyDescent="0.25">
      <c r="G273"/>
    </row>
    <row r="274" spans="7:7" x14ac:dyDescent="0.25">
      <c r="G274"/>
    </row>
    <row r="275" spans="7:7" x14ac:dyDescent="0.25">
      <c r="G275"/>
    </row>
    <row r="276" spans="7:7" x14ac:dyDescent="0.25">
      <c r="G276"/>
    </row>
    <row r="277" spans="7:7" x14ac:dyDescent="0.25">
      <c r="G277"/>
    </row>
    <row r="278" spans="7:7" x14ac:dyDescent="0.25">
      <c r="G278"/>
    </row>
    <row r="279" spans="7:7" x14ac:dyDescent="0.25">
      <c r="G279"/>
    </row>
    <row r="280" spans="7:7" x14ac:dyDescent="0.25">
      <c r="G280"/>
    </row>
    <row r="281" spans="7:7" x14ac:dyDescent="0.25">
      <c r="G281"/>
    </row>
    <row r="282" spans="7:7" x14ac:dyDescent="0.25">
      <c r="G282"/>
    </row>
    <row r="283" spans="7:7" x14ac:dyDescent="0.25">
      <c r="G283"/>
    </row>
    <row r="284" spans="7:7" x14ac:dyDescent="0.25">
      <c r="G284"/>
    </row>
    <row r="285" spans="7:7" x14ac:dyDescent="0.25">
      <c r="G285"/>
    </row>
    <row r="286" spans="7:7" x14ac:dyDescent="0.25">
      <c r="G286"/>
    </row>
    <row r="287" spans="7:7" x14ac:dyDescent="0.25">
      <c r="G287"/>
    </row>
    <row r="288" spans="7:7" x14ac:dyDescent="0.25">
      <c r="G288"/>
    </row>
    <row r="289" spans="7:7" x14ac:dyDescent="0.25">
      <c r="G289"/>
    </row>
    <row r="290" spans="7:7" x14ac:dyDescent="0.25">
      <c r="G290"/>
    </row>
    <row r="291" spans="7:7" x14ac:dyDescent="0.25">
      <c r="G291"/>
    </row>
    <row r="292" spans="7:7" x14ac:dyDescent="0.25">
      <c r="G292"/>
    </row>
    <row r="293" spans="7:7" x14ac:dyDescent="0.25">
      <c r="G293"/>
    </row>
    <row r="294" spans="7:7" x14ac:dyDescent="0.25">
      <c r="G294"/>
    </row>
    <row r="295" spans="7:7" x14ac:dyDescent="0.25">
      <c r="G295"/>
    </row>
    <row r="296" spans="7:7" x14ac:dyDescent="0.25">
      <c r="G296"/>
    </row>
    <row r="297" spans="7:7" x14ac:dyDescent="0.25">
      <c r="G297"/>
    </row>
    <row r="298" spans="7:7" x14ac:dyDescent="0.25">
      <c r="G298"/>
    </row>
    <row r="299" spans="7:7" x14ac:dyDescent="0.25">
      <c r="G299"/>
    </row>
    <row r="300" spans="7:7" x14ac:dyDescent="0.25">
      <c r="G300"/>
    </row>
    <row r="301" spans="7:7" x14ac:dyDescent="0.25">
      <c r="G301"/>
    </row>
    <row r="302" spans="7:7" x14ac:dyDescent="0.25">
      <c r="G302"/>
    </row>
    <row r="303" spans="7:7" x14ac:dyDescent="0.25">
      <c r="G303"/>
    </row>
    <row r="304" spans="7:7" x14ac:dyDescent="0.25">
      <c r="G304"/>
    </row>
    <row r="305" spans="7:7" x14ac:dyDescent="0.25">
      <c r="G305"/>
    </row>
    <row r="306" spans="7:7" x14ac:dyDescent="0.25">
      <c r="G306"/>
    </row>
    <row r="307" spans="7:7" x14ac:dyDescent="0.25">
      <c r="G307"/>
    </row>
    <row r="308" spans="7:7" x14ac:dyDescent="0.25">
      <c r="G308" s="78"/>
    </row>
    <row r="309" spans="7:7" x14ac:dyDescent="0.25">
      <c r="G309" s="78"/>
    </row>
    <row r="310" spans="7:7" x14ac:dyDescent="0.25">
      <c r="G310" s="78"/>
    </row>
    <row r="311" spans="7:7" x14ac:dyDescent="0.25">
      <c r="G311" s="78"/>
    </row>
    <row r="312" spans="7:7" x14ac:dyDescent="0.25">
      <c r="G312" s="78"/>
    </row>
    <row r="313" spans="7:7" x14ac:dyDescent="0.25">
      <c r="G313" s="78"/>
    </row>
    <row r="314" spans="7:7" x14ac:dyDescent="0.25">
      <c r="G314" s="78"/>
    </row>
    <row r="315" spans="7:7" x14ac:dyDescent="0.25">
      <c r="G315" s="78"/>
    </row>
    <row r="316" spans="7:7" x14ac:dyDescent="0.25">
      <c r="G316" s="78"/>
    </row>
    <row r="317" spans="7:7" x14ac:dyDescent="0.25">
      <c r="G317" s="78"/>
    </row>
    <row r="318" spans="7:7" x14ac:dyDescent="0.25">
      <c r="G318" s="78"/>
    </row>
    <row r="319" spans="7:7" x14ac:dyDescent="0.25">
      <c r="G319" s="78"/>
    </row>
    <row r="320" spans="7:7" x14ac:dyDescent="0.25">
      <c r="G320" s="78"/>
    </row>
    <row r="321" spans="7:7" x14ac:dyDescent="0.25">
      <c r="G321" s="78"/>
    </row>
    <row r="322" spans="7:7" x14ac:dyDescent="0.25">
      <c r="G322" s="78"/>
    </row>
    <row r="323" spans="7:7" x14ac:dyDescent="0.25">
      <c r="G323" s="78"/>
    </row>
    <row r="324" spans="7:7" x14ac:dyDescent="0.25">
      <c r="G324" s="78"/>
    </row>
    <row r="325" spans="7:7" x14ac:dyDescent="0.25">
      <c r="G325" s="78"/>
    </row>
    <row r="326" spans="7:7" x14ac:dyDescent="0.25">
      <c r="G326" s="78"/>
    </row>
    <row r="327" spans="7:7" x14ac:dyDescent="0.25">
      <c r="G327" s="78"/>
    </row>
    <row r="328" spans="7:7" x14ac:dyDescent="0.25">
      <c r="G328" s="78"/>
    </row>
    <row r="329" spans="7:7" x14ac:dyDescent="0.25">
      <c r="G329" s="78"/>
    </row>
    <row r="330" spans="7:7" x14ac:dyDescent="0.25">
      <c r="G330" s="78"/>
    </row>
    <row r="331" spans="7:7" x14ac:dyDescent="0.25">
      <c r="G331" s="78"/>
    </row>
    <row r="332" spans="7:7" x14ac:dyDescent="0.25">
      <c r="G332" s="78"/>
    </row>
    <row r="333" spans="7:7" x14ac:dyDescent="0.25">
      <c r="G333" s="78"/>
    </row>
    <row r="334" spans="7:7" x14ac:dyDescent="0.25">
      <c r="G334" s="78"/>
    </row>
    <row r="335" spans="7:7" x14ac:dyDescent="0.25">
      <c r="G335" s="78"/>
    </row>
    <row r="336" spans="7:7" x14ac:dyDescent="0.25">
      <c r="G336" s="78"/>
    </row>
    <row r="337" spans="7:7" x14ac:dyDescent="0.25">
      <c r="G337" s="78"/>
    </row>
    <row r="338" spans="7:7" x14ac:dyDescent="0.25">
      <c r="G338" s="78"/>
    </row>
    <row r="339" spans="7:7" x14ac:dyDescent="0.25">
      <c r="G339" s="78"/>
    </row>
    <row r="340" spans="7:7" x14ac:dyDescent="0.25">
      <c r="G340" s="78"/>
    </row>
    <row r="341" spans="7:7" x14ac:dyDescent="0.25">
      <c r="G341" s="78"/>
    </row>
    <row r="342" spans="7:7" x14ac:dyDescent="0.25">
      <c r="G342" s="78"/>
    </row>
    <row r="343" spans="7:7" x14ac:dyDescent="0.25">
      <c r="G343" s="78"/>
    </row>
    <row r="344" spans="7:7" x14ac:dyDescent="0.25">
      <c r="G344" s="78"/>
    </row>
    <row r="345" spans="7:7" x14ac:dyDescent="0.25">
      <c r="G345" s="78"/>
    </row>
    <row r="346" spans="7:7" x14ac:dyDescent="0.25">
      <c r="G346" s="78"/>
    </row>
    <row r="347" spans="7:7" x14ac:dyDescent="0.25">
      <c r="G347" s="78"/>
    </row>
    <row r="348" spans="7:7" x14ac:dyDescent="0.25">
      <c r="G348" s="78"/>
    </row>
    <row r="349" spans="7:7" x14ac:dyDescent="0.25">
      <c r="G349" s="78"/>
    </row>
    <row r="350" spans="7:7" x14ac:dyDescent="0.25">
      <c r="G350" s="78"/>
    </row>
    <row r="351" spans="7:7" x14ac:dyDescent="0.25">
      <c r="G351" s="78"/>
    </row>
    <row r="352" spans="7:7" x14ac:dyDescent="0.25">
      <c r="G352" s="78"/>
    </row>
    <row r="353" spans="7:7" x14ac:dyDescent="0.25">
      <c r="G353" s="78"/>
    </row>
    <row r="354" spans="7:7" x14ac:dyDescent="0.25">
      <c r="G354" s="78"/>
    </row>
    <row r="355" spans="7:7" x14ac:dyDescent="0.25">
      <c r="G355" s="78"/>
    </row>
    <row r="356" spans="7:7" x14ac:dyDescent="0.25">
      <c r="G356" s="78"/>
    </row>
    <row r="357" spans="7:7" x14ac:dyDescent="0.25">
      <c r="G357" s="78"/>
    </row>
    <row r="358" spans="7:7" x14ac:dyDescent="0.25">
      <c r="G358" s="78"/>
    </row>
    <row r="359" spans="7:7" x14ac:dyDescent="0.25">
      <c r="G359" s="78"/>
    </row>
    <row r="360" spans="7:7" x14ac:dyDescent="0.25">
      <c r="G360" s="78"/>
    </row>
    <row r="361" spans="7:7" x14ac:dyDescent="0.25">
      <c r="G361" s="78"/>
    </row>
    <row r="362" spans="7:7" x14ac:dyDescent="0.25">
      <c r="G362" s="78"/>
    </row>
    <row r="363" spans="7:7" x14ac:dyDescent="0.25">
      <c r="G363" s="78"/>
    </row>
    <row r="364" spans="7:7" x14ac:dyDescent="0.25">
      <c r="G364" s="78"/>
    </row>
    <row r="365" spans="7:7" x14ac:dyDescent="0.25">
      <c r="G365" s="78"/>
    </row>
    <row r="366" spans="7:7" x14ac:dyDescent="0.25">
      <c r="G366" s="78"/>
    </row>
    <row r="367" spans="7:7" x14ac:dyDescent="0.25">
      <c r="G367" s="78"/>
    </row>
    <row r="368" spans="7:7" x14ac:dyDescent="0.25">
      <c r="G368" s="78"/>
    </row>
    <row r="369" spans="7:7" x14ac:dyDescent="0.25">
      <c r="G369" s="78"/>
    </row>
    <row r="370" spans="7:7" x14ac:dyDescent="0.25">
      <c r="G370" s="78"/>
    </row>
    <row r="371" spans="7:7" x14ac:dyDescent="0.25">
      <c r="G371" s="78"/>
    </row>
    <row r="372" spans="7:7" x14ac:dyDescent="0.25">
      <c r="G372" s="78"/>
    </row>
    <row r="373" spans="7:7" x14ac:dyDescent="0.25">
      <c r="G373" s="78"/>
    </row>
    <row r="374" spans="7:7" x14ac:dyDescent="0.25">
      <c r="G374" s="78"/>
    </row>
    <row r="375" spans="7:7" x14ac:dyDescent="0.25">
      <c r="G375" s="78"/>
    </row>
    <row r="376" spans="7:7" x14ac:dyDescent="0.25">
      <c r="G376" s="78"/>
    </row>
    <row r="377" spans="7:7" x14ac:dyDescent="0.25">
      <c r="G377" s="78"/>
    </row>
    <row r="378" spans="7:7" x14ac:dyDescent="0.25">
      <c r="G378" s="78"/>
    </row>
    <row r="379" spans="7:7" x14ac:dyDescent="0.25">
      <c r="G379" s="78"/>
    </row>
    <row r="380" spans="7:7" x14ac:dyDescent="0.25">
      <c r="G380" s="78"/>
    </row>
    <row r="381" spans="7:7" x14ac:dyDescent="0.25">
      <c r="G381" s="78"/>
    </row>
    <row r="382" spans="7:7" x14ac:dyDescent="0.25">
      <c r="G382" s="78"/>
    </row>
    <row r="383" spans="7:7" x14ac:dyDescent="0.25">
      <c r="G383" s="78"/>
    </row>
    <row r="384" spans="7:7" x14ac:dyDescent="0.25">
      <c r="G384" s="78"/>
    </row>
    <row r="385" spans="7:7" x14ac:dyDescent="0.25">
      <c r="G385" s="78"/>
    </row>
    <row r="386" spans="7:7" x14ac:dyDescent="0.25">
      <c r="G386" s="78"/>
    </row>
    <row r="387" spans="7:7" x14ac:dyDescent="0.25">
      <c r="G387" s="78"/>
    </row>
    <row r="388" spans="7:7" x14ac:dyDescent="0.25">
      <c r="G388" s="78"/>
    </row>
    <row r="389" spans="7:7" x14ac:dyDescent="0.25">
      <c r="G389" s="78"/>
    </row>
    <row r="390" spans="7:7" x14ac:dyDescent="0.25">
      <c r="G390" s="78"/>
    </row>
    <row r="391" spans="7:7" x14ac:dyDescent="0.25">
      <c r="G391" s="78"/>
    </row>
    <row r="392" spans="7:7" x14ac:dyDescent="0.25">
      <c r="G392" s="78"/>
    </row>
    <row r="393" spans="7:7" x14ac:dyDescent="0.25">
      <c r="G393" s="78"/>
    </row>
    <row r="394" spans="7:7" x14ac:dyDescent="0.25">
      <c r="G394" s="78"/>
    </row>
    <row r="395" spans="7:7" x14ac:dyDescent="0.25">
      <c r="G395" s="78"/>
    </row>
    <row r="396" spans="7:7" x14ac:dyDescent="0.25">
      <c r="G396" s="78"/>
    </row>
    <row r="397" spans="7:7" x14ac:dyDescent="0.25">
      <c r="G397" s="78"/>
    </row>
    <row r="398" spans="7:7" x14ac:dyDescent="0.25">
      <c r="G398" s="78"/>
    </row>
    <row r="399" spans="7:7" x14ac:dyDescent="0.25">
      <c r="G399" s="78"/>
    </row>
    <row r="400" spans="7:7" x14ac:dyDescent="0.25">
      <c r="G400" s="78"/>
    </row>
    <row r="401" spans="7:7" x14ac:dyDescent="0.25">
      <c r="G401" s="78"/>
    </row>
    <row r="402" spans="7:7" x14ac:dyDescent="0.25">
      <c r="G402" s="78"/>
    </row>
    <row r="403" spans="7:7" x14ac:dyDescent="0.25">
      <c r="G403" s="78"/>
    </row>
    <row r="404" spans="7:7" x14ac:dyDescent="0.25">
      <c r="G404" s="78"/>
    </row>
    <row r="405" spans="7:7" x14ac:dyDescent="0.25">
      <c r="G405" s="78"/>
    </row>
    <row r="406" spans="7:7" x14ac:dyDescent="0.25">
      <c r="G406" s="78"/>
    </row>
    <row r="407" spans="7:7" x14ac:dyDescent="0.25">
      <c r="G407" s="78"/>
    </row>
    <row r="408" spans="7:7" x14ac:dyDescent="0.25">
      <c r="G408" s="78"/>
    </row>
    <row r="409" spans="7:7" x14ac:dyDescent="0.25">
      <c r="G409" s="78"/>
    </row>
    <row r="410" spans="7:7" x14ac:dyDescent="0.25">
      <c r="G410" s="78"/>
    </row>
    <row r="411" spans="7:7" x14ac:dyDescent="0.25">
      <c r="G411" s="78"/>
    </row>
    <row r="412" spans="7:7" x14ac:dyDescent="0.25">
      <c r="G412" s="78"/>
    </row>
    <row r="413" spans="7:7" x14ac:dyDescent="0.25">
      <c r="G413" s="78"/>
    </row>
    <row r="414" spans="7:7" x14ac:dyDescent="0.25">
      <c r="G414" s="78"/>
    </row>
    <row r="415" spans="7:7" x14ac:dyDescent="0.25">
      <c r="G415" s="78"/>
    </row>
    <row r="416" spans="7:7" x14ac:dyDescent="0.25">
      <c r="G416" s="78"/>
    </row>
    <row r="417" spans="7:7" x14ac:dyDescent="0.25">
      <c r="G417" s="78"/>
    </row>
    <row r="418" spans="7:7" x14ac:dyDescent="0.25">
      <c r="G418" s="78"/>
    </row>
    <row r="419" spans="7:7" x14ac:dyDescent="0.25">
      <c r="G419" s="78"/>
    </row>
    <row r="420" spans="7:7" x14ac:dyDescent="0.25">
      <c r="G420" s="78"/>
    </row>
    <row r="421" spans="7:7" x14ac:dyDescent="0.25">
      <c r="G421" s="78"/>
    </row>
    <row r="422" spans="7:7" x14ac:dyDescent="0.25">
      <c r="G422" s="78"/>
    </row>
    <row r="423" spans="7:7" x14ac:dyDescent="0.25">
      <c r="G423" s="78"/>
    </row>
    <row r="424" spans="7:7" x14ac:dyDescent="0.25">
      <c r="G424" s="78"/>
    </row>
    <row r="425" spans="7:7" x14ac:dyDescent="0.25">
      <c r="G425" s="78"/>
    </row>
    <row r="426" spans="7:7" x14ac:dyDescent="0.25">
      <c r="G426" s="78"/>
    </row>
    <row r="427" spans="7:7" x14ac:dyDescent="0.25">
      <c r="G427" s="78"/>
    </row>
    <row r="428" spans="7:7" x14ac:dyDescent="0.25">
      <c r="G428" s="78"/>
    </row>
    <row r="429" spans="7:7" x14ac:dyDescent="0.25">
      <c r="G429" s="78"/>
    </row>
    <row r="430" spans="7:7" x14ac:dyDescent="0.25">
      <c r="G430" s="78"/>
    </row>
    <row r="431" spans="7:7" x14ac:dyDescent="0.25">
      <c r="G431" s="78"/>
    </row>
    <row r="432" spans="7:7" x14ac:dyDescent="0.25">
      <c r="G432" s="78"/>
    </row>
    <row r="433" spans="7:7" x14ac:dyDescent="0.25">
      <c r="G433" s="78"/>
    </row>
    <row r="434" spans="7:7" x14ac:dyDescent="0.25">
      <c r="G434" s="78"/>
    </row>
    <row r="435" spans="7:7" x14ac:dyDescent="0.25">
      <c r="G435" s="78"/>
    </row>
    <row r="436" spans="7:7" x14ac:dyDescent="0.25">
      <c r="G436" s="78"/>
    </row>
    <row r="437" spans="7:7" x14ac:dyDescent="0.25">
      <c r="G437" s="78"/>
    </row>
    <row r="438" spans="7:7" x14ac:dyDescent="0.25">
      <c r="G438" s="78"/>
    </row>
    <row r="439" spans="7:7" x14ac:dyDescent="0.25">
      <c r="G439" s="78"/>
    </row>
    <row r="440" spans="7:7" x14ac:dyDescent="0.25">
      <c r="G440" s="78"/>
    </row>
    <row r="441" spans="7:7" x14ac:dyDescent="0.25">
      <c r="G441" s="78"/>
    </row>
    <row r="442" spans="7:7" x14ac:dyDescent="0.25">
      <c r="G442" s="78"/>
    </row>
    <row r="443" spans="7:7" x14ac:dyDescent="0.25">
      <c r="G443" s="78"/>
    </row>
    <row r="444" spans="7:7" x14ac:dyDescent="0.25">
      <c r="G444" s="78"/>
    </row>
    <row r="445" spans="7:7" x14ac:dyDescent="0.25">
      <c r="G445" s="78"/>
    </row>
    <row r="446" spans="7:7" x14ac:dyDescent="0.25">
      <c r="G446" s="78"/>
    </row>
    <row r="447" spans="7:7" x14ac:dyDescent="0.25">
      <c r="G447" s="78"/>
    </row>
    <row r="448" spans="7:7" x14ac:dyDescent="0.25">
      <c r="G448" s="78"/>
    </row>
    <row r="449" spans="7:7" x14ac:dyDescent="0.25">
      <c r="G449" s="78"/>
    </row>
    <row r="450" spans="7:7" x14ac:dyDescent="0.25">
      <c r="G450" s="78"/>
    </row>
    <row r="451" spans="7:7" x14ac:dyDescent="0.25">
      <c r="G451" s="78"/>
    </row>
    <row r="452" spans="7:7" x14ac:dyDescent="0.25">
      <c r="G452" s="78"/>
    </row>
    <row r="453" spans="7:7" x14ac:dyDescent="0.25">
      <c r="G453" s="78"/>
    </row>
    <row r="454" spans="7:7" x14ac:dyDescent="0.25">
      <c r="G454" s="78"/>
    </row>
    <row r="455" spans="7:7" x14ac:dyDescent="0.25">
      <c r="G455" s="78"/>
    </row>
    <row r="456" spans="7:7" x14ac:dyDescent="0.25">
      <c r="G456" s="78"/>
    </row>
    <row r="457" spans="7:7" x14ac:dyDescent="0.25">
      <c r="G457" s="78"/>
    </row>
    <row r="458" spans="7:7" x14ac:dyDescent="0.25">
      <c r="G458" s="78"/>
    </row>
    <row r="459" spans="7:7" x14ac:dyDescent="0.25">
      <c r="G459" s="78"/>
    </row>
    <row r="460" spans="7:7" x14ac:dyDescent="0.25">
      <c r="G460" s="78"/>
    </row>
    <row r="461" spans="7:7" x14ac:dyDescent="0.25">
      <c r="G461" s="78"/>
    </row>
    <row r="462" spans="7:7" x14ac:dyDescent="0.25">
      <c r="G462" s="78"/>
    </row>
    <row r="463" spans="7:7" x14ac:dyDescent="0.25">
      <c r="G463" s="78"/>
    </row>
    <row r="464" spans="7:7" x14ac:dyDescent="0.25">
      <c r="G464" s="78"/>
    </row>
    <row r="465" spans="7:7" x14ac:dyDescent="0.25">
      <c r="G465" s="78"/>
    </row>
    <row r="466" spans="7:7" x14ac:dyDescent="0.25">
      <c r="G466" s="78"/>
    </row>
    <row r="467" spans="7:7" x14ac:dyDescent="0.25">
      <c r="G467" s="78"/>
    </row>
    <row r="468" spans="7:7" x14ac:dyDescent="0.25">
      <c r="G468" s="78"/>
    </row>
    <row r="469" spans="7:7" x14ac:dyDescent="0.25">
      <c r="G469" s="78"/>
    </row>
    <row r="470" spans="7:7" x14ac:dyDescent="0.25">
      <c r="G470" s="78"/>
    </row>
    <row r="471" spans="7:7" x14ac:dyDescent="0.25">
      <c r="G471" s="78"/>
    </row>
    <row r="472" spans="7:7" x14ac:dyDescent="0.25">
      <c r="G472" s="78"/>
    </row>
    <row r="473" spans="7:7" x14ac:dyDescent="0.25">
      <c r="G473" s="78"/>
    </row>
    <row r="474" spans="7:7" x14ac:dyDescent="0.25">
      <c r="G474" s="78"/>
    </row>
    <row r="475" spans="7:7" x14ac:dyDescent="0.25">
      <c r="G475" s="78"/>
    </row>
    <row r="476" spans="7:7" x14ac:dyDescent="0.25">
      <c r="G476" s="78"/>
    </row>
    <row r="477" spans="7:7" x14ac:dyDescent="0.25">
      <c r="G477" s="78"/>
    </row>
    <row r="478" spans="7:7" x14ac:dyDescent="0.25">
      <c r="G478" s="78"/>
    </row>
    <row r="479" spans="7:7" x14ac:dyDescent="0.25">
      <c r="G479" s="78"/>
    </row>
    <row r="480" spans="7:7" x14ac:dyDescent="0.25">
      <c r="G480" s="78"/>
    </row>
    <row r="481" spans="7:7" x14ac:dyDescent="0.25">
      <c r="G481" s="78"/>
    </row>
    <row r="482" spans="7:7" x14ac:dyDescent="0.25">
      <c r="G482" s="78"/>
    </row>
    <row r="483" spans="7:7" x14ac:dyDescent="0.25">
      <c r="G483" s="78"/>
    </row>
    <row r="484" spans="7:7" x14ac:dyDescent="0.25">
      <c r="G484" s="78"/>
    </row>
    <row r="485" spans="7:7" x14ac:dyDescent="0.25">
      <c r="G485" s="78"/>
    </row>
    <row r="486" spans="7:7" x14ac:dyDescent="0.25">
      <c r="G486" s="78"/>
    </row>
    <row r="487" spans="7:7" x14ac:dyDescent="0.25">
      <c r="G487" s="78"/>
    </row>
    <row r="488" spans="7:7" x14ac:dyDescent="0.25">
      <c r="G488" s="78"/>
    </row>
    <row r="489" spans="7:7" x14ac:dyDescent="0.25">
      <c r="G489" s="78"/>
    </row>
    <row r="490" spans="7:7" x14ac:dyDescent="0.25">
      <c r="G490" s="78"/>
    </row>
    <row r="491" spans="7:7" x14ac:dyDescent="0.25">
      <c r="G491" s="78"/>
    </row>
    <row r="492" spans="7:7" x14ac:dyDescent="0.25">
      <c r="G492" s="78"/>
    </row>
    <row r="493" spans="7:7" x14ac:dyDescent="0.25">
      <c r="G493" s="78"/>
    </row>
    <row r="494" spans="7:7" x14ac:dyDescent="0.25">
      <c r="G494" s="78"/>
    </row>
    <row r="495" spans="7:7" x14ac:dyDescent="0.25">
      <c r="G495" s="78"/>
    </row>
    <row r="496" spans="7:7" x14ac:dyDescent="0.25">
      <c r="G496" s="78"/>
    </row>
    <row r="497" spans="7:7" x14ac:dyDescent="0.25">
      <c r="G497" s="78"/>
    </row>
    <row r="498" spans="7:7" x14ac:dyDescent="0.25">
      <c r="G498" s="78"/>
    </row>
    <row r="499" spans="7:7" x14ac:dyDescent="0.25">
      <c r="G499" s="78"/>
    </row>
    <row r="500" spans="7:7" x14ac:dyDescent="0.25">
      <c r="G500" s="78"/>
    </row>
    <row r="501" spans="7:7" x14ac:dyDescent="0.25">
      <c r="G501" s="78"/>
    </row>
    <row r="502" spans="7:7" x14ac:dyDescent="0.25">
      <c r="G502" s="78"/>
    </row>
    <row r="503" spans="7:7" x14ac:dyDescent="0.25">
      <c r="G503" s="78"/>
    </row>
    <row r="504" spans="7:7" x14ac:dyDescent="0.25">
      <c r="G504" s="78"/>
    </row>
    <row r="505" spans="7:7" x14ac:dyDescent="0.25">
      <c r="G505" s="78"/>
    </row>
    <row r="506" spans="7:7" x14ac:dyDescent="0.25">
      <c r="G506" s="78"/>
    </row>
    <row r="507" spans="7:7" x14ac:dyDescent="0.25">
      <c r="G507" s="78"/>
    </row>
    <row r="508" spans="7:7" x14ac:dyDescent="0.25">
      <c r="G508" s="78"/>
    </row>
    <row r="509" spans="7:7" x14ac:dyDescent="0.25">
      <c r="G509" s="78"/>
    </row>
    <row r="510" spans="7:7" x14ac:dyDescent="0.25">
      <c r="G510" s="78"/>
    </row>
    <row r="511" spans="7:7" x14ac:dyDescent="0.25">
      <c r="G511" s="78"/>
    </row>
    <row r="512" spans="7:7" x14ac:dyDescent="0.25">
      <c r="G512" s="78"/>
    </row>
    <row r="513" spans="7:7" x14ac:dyDescent="0.25">
      <c r="G513" s="78"/>
    </row>
    <row r="514" spans="7:7" x14ac:dyDescent="0.25">
      <c r="G514" s="78"/>
    </row>
    <row r="515" spans="7:7" x14ac:dyDescent="0.25">
      <c r="G515" s="78"/>
    </row>
    <row r="516" spans="7:7" x14ac:dyDescent="0.25">
      <c r="G516" s="78"/>
    </row>
    <row r="517" spans="7:7" x14ac:dyDescent="0.25">
      <c r="G517" s="78"/>
    </row>
    <row r="518" spans="7:7" x14ac:dyDescent="0.25">
      <c r="G518" s="78"/>
    </row>
    <row r="519" spans="7:7" x14ac:dyDescent="0.25">
      <c r="G519" s="78"/>
    </row>
    <row r="520" spans="7:7" x14ac:dyDescent="0.25">
      <c r="G520" s="78"/>
    </row>
    <row r="521" spans="7:7" x14ac:dyDescent="0.25">
      <c r="G521" s="78"/>
    </row>
    <row r="522" spans="7:7" x14ac:dyDescent="0.25">
      <c r="G522" s="78"/>
    </row>
    <row r="523" spans="7:7" x14ac:dyDescent="0.25">
      <c r="G523" s="78"/>
    </row>
    <row r="524" spans="7:7" x14ac:dyDescent="0.25">
      <c r="G524" s="78"/>
    </row>
    <row r="525" spans="7:7" x14ac:dyDescent="0.25">
      <c r="G525" s="78"/>
    </row>
    <row r="526" spans="7:7" x14ac:dyDescent="0.25">
      <c r="G526" s="78"/>
    </row>
    <row r="527" spans="7:7" x14ac:dyDescent="0.25">
      <c r="G527" s="78"/>
    </row>
    <row r="528" spans="7:7" x14ac:dyDescent="0.25">
      <c r="G528" s="78"/>
    </row>
    <row r="529" spans="7:7" x14ac:dyDescent="0.25">
      <c r="G529" s="78"/>
    </row>
    <row r="530" spans="7:7" x14ac:dyDescent="0.25">
      <c r="G530" s="78"/>
    </row>
    <row r="531" spans="7:7" x14ac:dyDescent="0.25">
      <c r="G531" s="78"/>
    </row>
    <row r="532" spans="7:7" x14ac:dyDescent="0.25">
      <c r="G532" s="78"/>
    </row>
    <row r="533" spans="7:7" x14ac:dyDescent="0.25">
      <c r="G533" s="78"/>
    </row>
    <row r="534" spans="7:7" x14ac:dyDescent="0.25">
      <c r="G534" s="78"/>
    </row>
    <row r="535" spans="7:7" x14ac:dyDescent="0.25">
      <c r="G535" s="78"/>
    </row>
    <row r="536" spans="7:7" x14ac:dyDescent="0.25">
      <c r="G536" s="78"/>
    </row>
    <row r="537" spans="7:7" x14ac:dyDescent="0.25">
      <c r="G537" s="78"/>
    </row>
    <row r="538" spans="7:7" x14ac:dyDescent="0.25">
      <c r="G538" s="78"/>
    </row>
    <row r="539" spans="7:7" x14ac:dyDescent="0.25">
      <c r="G539" s="78"/>
    </row>
    <row r="540" spans="7:7" x14ac:dyDescent="0.25">
      <c r="G540" s="78"/>
    </row>
    <row r="541" spans="7:7" x14ac:dyDescent="0.25">
      <c r="G541" s="78"/>
    </row>
    <row r="542" spans="7:7" x14ac:dyDescent="0.25">
      <c r="G542" s="78"/>
    </row>
    <row r="543" spans="7:7" x14ac:dyDescent="0.25">
      <c r="G543" s="78"/>
    </row>
    <row r="544" spans="7:7" x14ac:dyDescent="0.25">
      <c r="G544" s="78"/>
    </row>
    <row r="545" spans="7:7" x14ac:dyDescent="0.25">
      <c r="G545" s="78"/>
    </row>
    <row r="546" spans="7:7" x14ac:dyDescent="0.25">
      <c r="G546" s="78"/>
    </row>
    <row r="547" spans="7:7" x14ac:dyDescent="0.25">
      <c r="G547" s="78"/>
    </row>
    <row r="548" spans="7:7" x14ac:dyDescent="0.25">
      <c r="G548" s="78"/>
    </row>
    <row r="549" spans="7:7" x14ac:dyDescent="0.25">
      <c r="G549" s="78"/>
    </row>
    <row r="550" spans="7:7" x14ac:dyDescent="0.25">
      <c r="G550" s="78"/>
    </row>
    <row r="551" spans="7:7" x14ac:dyDescent="0.25">
      <c r="G551" s="78"/>
    </row>
    <row r="552" spans="7:7" x14ac:dyDescent="0.25">
      <c r="G552" s="78"/>
    </row>
    <row r="553" spans="7:7" x14ac:dyDescent="0.25">
      <c r="G553" s="78"/>
    </row>
    <row r="554" spans="7:7" x14ac:dyDescent="0.25">
      <c r="G554" s="78"/>
    </row>
    <row r="555" spans="7:7" x14ac:dyDescent="0.25">
      <c r="G555" s="78"/>
    </row>
    <row r="556" spans="7:7" x14ac:dyDescent="0.25">
      <c r="G556" s="78"/>
    </row>
    <row r="557" spans="7:7" x14ac:dyDescent="0.25">
      <c r="G557" s="78"/>
    </row>
    <row r="558" spans="7:7" x14ac:dyDescent="0.25">
      <c r="G558" s="78"/>
    </row>
    <row r="559" spans="7:7" x14ac:dyDescent="0.25">
      <c r="G559" s="78"/>
    </row>
    <row r="560" spans="7:7" x14ac:dyDescent="0.25">
      <c r="G560" s="78"/>
    </row>
    <row r="561" spans="7:7" x14ac:dyDescent="0.25">
      <c r="G561" s="78"/>
    </row>
    <row r="562" spans="7:7" x14ac:dyDescent="0.25">
      <c r="G562" s="78"/>
    </row>
    <row r="563" spans="7:7" x14ac:dyDescent="0.25">
      <c r="G563" s="78"/>
    </row>
    <row r="564" spans="7:7" x14ac:dyDescent="0.25">
      <c r="G564" s="78"/>
    </row>
    <row r="565" spans="7:7" x14ac:dyDescent="0.25">
      <c r="G565" s="78"/>
    </row>
    <row r="566" spans="7:7" x14ac:dyDescent="0.25">
      <c r="G566" s="78"/>
    </row>
    <row r="567" spans="7:7" x14ac:dyDescent="0.25">
      <c r="G567" s="78"/>
    </row>
    <row r="568" spans="7:7" x14ac:dyDescent="0.25">
      <c r="G568" s="78"/>
    </row>
    <row r="569" spans="7:7" x14ac:dyDescent="0.25">
      <c r="G569" s="78"/>
    </row>
    <row r="570" spans="7:7" x14ac:dyDescent="0.25">
      <c r="G570" s="78"/>
    </row>
    <row r="571" spans="7:7" x14ac:dyDescent="0.25">
      <c r="G571" s="78"/>
    </row>
  </sheetData>
  <sheetProtection algorithmName="SHA-512" hashValue="ZXt8qk3XKWwN75knt3cSUh5CSOGF0o8W/Szf00Vvde4t7PYCF253UHXWS8L4vRDjvMluMvHZmTpp46fQkUorZw==" saltValue="bXwZI9WKMSgjkBLmhac9ew==" spinCount="100000" sheet="1" autoFilter="0" pivotTables="0"/>
  <mergeCells count="1">
    <mergeCell ref="B2:F3"/>
  </mergeCells>
  <pageMargins left="0.7" right="0.7" top="0.75" bottom="0.75" header="0.3" footer="0.3"/>
  <pageSetup paperSize="9" scale="99"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
  <sheetViews>
    <sheetView showGridLines="0" workbookViewId="0">
      <selection activeCell="F10" sqref="F10"/>
    </sheetView>
  </sheetViews>
  <sheetFormatPr defaultRowHeight="15" x14ac:dyDescent="0.25"/>
  <cols>
    <col min="1" max="354" width="16.28515625" bestFit="1" customWidth="1"/>
    <col min="355" max="355" width="11.2851562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X240"/>
  <sheetViews>
    <sheetView topLeftCell="G1" workbookViewId="0">
      <selection activeCell="N6" sqref="N4:N22"/>
      <pivotSelection pane="bottomRight" showHeader="1" axis="axisRow" activeRow="5" activeCol="13" previousRow="5" previousCol="13" click="1" r:id="rId2">
        <pivotArea dataOnly="0" labelOnly="1" fieldPosition="0">
          <references count="1">
            <reference field="3" count="0"/>
          </references>
        </pivotArea>
      </pivotSelection>
    </sheetView>
  </sheetViews>
  <sheetFormatPr defaultColWidth="0" defaultRowHeight="15" x14ac:dyDescent="0.25"/>
  <cols>
    <col min="1" max="1" width="13.140625" bestFit="1" customWidth="1"/>
    <col min="2" max="2" width="22.7109375" bestFit="1" customWidth="1"/>
    <col min="3" max="3" width="2.28515625" customWidth="1"/>
    <col min="4" max="4" width="20.140625" bestFit="1" customWidth="1"/>
    <col min="5" max="5" width="3" customWidth="1"/>
    <col min="6" max="6" width="22.7109375" bestFit="1" customWidth="1"/>
    <col min="7" max="7" width="16.28515625" bestFit="1" customWidth="1"/>
    <col min="8" max="9" width="16" bestFit="1" customWidth="1"/>
    <col min="10" max="10" width="7.28515625" bestFit="1" customWidth="1"/>
    <col min="11" max="12" width="16" bestFit="1" customWidth="1"/>
    <col min="13" max="13" width="16" customWidth="1"/>
    <col min="14" max="14" width="33.28515625" bestFit="1" customWidth="1"/>
    <col min="15" max="15" width="22.7109375" style="44" bestFit="1" customWidth="1"/>
    <col min="16" max="16" width="16" style="44" customWidth="1"/>
    <col min="17" max="17" width="3.7109375" style="57" customWidth="1"/>
    <col min="18" max="18" width="37.28515625" hidden="1" customWidth="1"/>
    <col min="19" max="19" width="17.140625" hidden="1" customWidth="1"/>
    <col min="20" max="21" width="14.28515625" hidden="1" customWidth="1"/>
    <col min="22" max="22" width="8.140625" hidden="1" customWidth="1"/>
    <col min="23" max="23" width="15.28515625" hidden="1" customWidth="1"/>
    <col min="24" max="24" width="14" hidden="1" customWidth="1"/>
    <col min="25" max="25" width="23.5703125" hidden="1" customWidth="1"/>
    <col min="26" max="26" width="5.85546875" hidden="1" customWidth="1"/>
    <col min="27" max="27" width="23.5703125" hidden="1" customWidth="1"/>
    <col min="28" max="28" width="17.140625" hidden="1" customWidth="1"/>
    <col min="29" max="30" width="14.28515625" hidden="1" customWidth="1"/>
    <col min="31" max="31" width="8.140625" hidden="1" customWidth="1"/>
    <col min="32" max="32" width="9.28515625" hidden="1" customWidth="1"/>
    <col min="33" max="33" width="15" hidden="1" customWidth="1"/>
    <col min="34" max="34" width="8" hidden="1" customWidth="1"/>
    <col min="35" max="35" width="15.42578125" hidden="1" customWidth="1"/>
    <col min="36" max="36" width="7.28515625" hidden="1" customWidth="1"/>
    <col min="37" max="37" width="11.28515625" hidden="1" customWidth="1"/>
    <col min="38" max="335" width="16.28515625" hidden="1" customWidth="1"/>
    <col min="336" max="336" width="11.28515625" hidden="1" customWidth="1"/>
    <col min="337" max="16384" width="9.140625" hidden="1"/>
  </cols>
  <sheetData>
    <row r="1" spans="1:17" x14ac:dyDescent="0.25">
      <c r="A1" s="41" t="s">
        <v>2269</v>
      </c>
    </row>
    <row r="2" spans="1:17" x14ac:dyDescent="0.25">
      <c r="A2" s="52" t="s">
        <v>3171</v>
      </c>
      <c r="B2" t="s">
        <v>3373</v>
      </c>
      <c r="F2" s="52" t="s">
        <v>3171</v>
      </c>
      <c r="G2" t="s">
        <v>3374</v>
      </c>
      <c r="N2" s="52" t="s">
        <v>3171</v>
      </c>
      <c r="O2" s="44" t="s">
        <v>3375</v>
      </c>
    </row>
    <row r="3" spans="1:17" x14ac:dyDescent="0.25">
      <c r="A3" s="43" t="s">
        <v>433</v>
      </c>
      <c r="B3" s="44" t="s">
        <v>2267</v>
      </c>
      <c r="F3" s="43" t="s">
        <v>2267</v>
      </c>
      <c r="G3" s="43" t="s">
        <v>3175</v>
      </c>
      <c r="H3" s="44"/>
      <c r="I3" s="44"/>
      <c r="J3" s="44"/>
      <c r="K3" s="44"/>
      <c r="L3" s="44"/>
      <c r="N3" s="38" t="s">
        <v>433</v>
      </c>
      <c r="O3" t="s">
        <v>2267</v>
      </c>
      <c r="P3"/>
      <c r="Q3" s="58"/>
    </row>
    <row r="4" spans="1:17" x14ac:dyDescent="0.25">
      <c r="A4" s="45" t="s">
        <v>3176</v>
      </c>
      <c r="B4" s="44">
        <v>32560179.259999994</v>
      </c>
      <c r="F4" s="43" t="s">
        <v>433</v>
      </c>
      <c r="G4" s="44" t="s">
        <v>3176</v>
      </c>
      <c r="H4" s="44" t="s">
        <v>3170</v>
      </c>
      <c r="I4" s="44" t="s">
        <v>2268</v>
      </c>
      <c r="J4" s="44" t="s">
        <v>6675</v>
      </c>
      <c r="K4" s="44" t="s">
        <v>4947</v>
      </c>
      <c r="L4" s="44" t="s">
        <v>432</v>
      </c>
      <c r="N4" s="39" t="s">
        <v>6615</v>
      </c>
      <c r="O4" s="44">
        <v>22358358.439999994</v>
      </c>
      <c r="P4"/>
      <c r="Q4" s="58"/>
    </row>
    <row r="5" spans="1:17" x14ac:dyDescent="0.25">
      <c r="A5" s="45" t="s">
        <v>3170</v>
      </c>
      <c r="B5" s="44">
        <v>130025432.18000007</v>
      </c>
      <c r="F5" s="45" t="s">
        <v>3177</v>
      </c>
      <c r="G5" s="44"/>
      <c r="H5" s="44">
        <v>32406300.790000007</v>
      </c>
      <c r="I5" s="44">
        <v>37578763.129500002</v>
      </c>
      <c r="J5" s="44"/>
      <c r="K5" s="44">
        <v>37352582.359999992</v>
      </c>
      <c r="L5" s="44">
        <v>107337646.27950001</v>
      </c>
      <c r="N5" s="39" t="s">
        <v>6617</v>
      </c>
      <c r="O5" s="44">
        <v>2681860.5999999996</v>
      </c>
      <c r="P5"/>
      <c r="Q5" s="58"/>
    </row>
    <row r="6" spans="1:17" x14ac:dyDescent="0.25">
      <c r="A6" s="45" t="s">
        <v>2268</v>
      </c>
      <c r="B6" s="44">
        <v>152540901.12949973</v>
      </c>
      <c r="F6" s="45" t="s">
        <v>3178</v>
      </c>
      <c r="G6" s="44"/>
      <c r="H6" s="44">
        <v>35010339.839999996</v>
      </c>
      <c r="I6" s="44">
        <v>39038195.55999998</v>
      </c>
      <c r="J6" s="44"/>
      <c r="K6" s="44">
        <v>36083762.240000017</v>
      </c>
      <c r="L6" s="44">
        <v>110132297.63999999</v>
      </c>
      <c r="N6" s="39" t="s">
        <v>6618</v>
      </c>
      <c r="O6" s="44">
        <v>5118782.4000000004</v>
      </c>
      <c r="P6"/>
      <c r="Q6" s="58"/>
    </row>
    <row r="7" spans="1:17" x14ac:dyDescent="0.25">
      <c r="A7" s="45" t="s">
        <v>6675</v>
      </c>
      <c r="B7" s="44"/>
      <c r="F7" s="45" t="s">
        <v>3179</v>
      </c>
      <c r="G7" s="44"/>
      <c r="H7" s="44">
        <v>31911219.850000013</v>
      </c>
      <c r="I7" s="44">
        <v>38401113.739999995</v>
      </c>
      <c r="J7" s="44"/>
      <c r="K7" s="44">
        <v>31976983.220000017</v>
      </c>
      <c r="L7" s="44">
        <v>102289316.81000002</v>
      </c>
      <c r="N7" s="39" t="s">
        <v>6620</v>
      </c>
      <c r="O7" s="44">
        <v>3293833</v>
      </c>
      <c r="P7"/>
      <c r="Q7" s="58"/>
    </row>
    <row r="8" spans="1:17" x14ac:dyDescent="0.25">
      <c r="A8" s="45" t="s">
        <v>4947</v>
      </c>
      <c r="B8" s="44">
        <v>105413327.81999998</v>
      </c>
      <c r="D8" s="42"/>
      <c r="F8" s="45" t="s">
        <v>6676</v>
      </c>
      <c r="G8" s="44">
        <v>32560179.259999994</v>
      </c>
      <c r="H8" s="44">
        <v>30697571.700000003</v>
      </c>
      <c r="I8" s="44">
        <v>37522828.699999981</v>
      </c>
      <c r="J8" s="44"/>
      <c r="K8" s="44"/>
      <c r="L8" s="44">
        <v>100780579.65999997</v>
      </c>
      <c r="N8" s="39" t="s">
        <v>6622</v>
      </c>
      <c r="O8" s="44">
        <v>41560138</v>
      </c>
      <c r="P8"/>
      <c r="Q8" s="58"/>
    </row>
    <row r="9" spans="1:17" x14ac:dyDescent="0.25">
      <c r="A9" s="45" t="s">
        <v>432</v>
      </c>
      <c r="B9" s="44">
        <v>420539840.38949978</v>
      </c>
      <c r="F9" s="45" t="s">
        <v>6675</v>
      </c>
      <c r="G9" s="44"/>
      <c r="H9" s="44"/>
      <c r="I9" s="44"/>
      <c r="J9" s="44"/>
      <c r="K9" s="44"/>
      <c r="L9" s="44"/>
      <c r="N9" s="39" t="s">
        <v>6624</v>
      </c>
      <c r="O9" s="44">
        <v>2843710.4000000013</v>
      </c>
      <c r="P9"/>
      <c r="Q9" s="58"/>
    </row>
    <row r="10" spans="1:17" x14ac:dyDescent="0.25">
      <c r="F10" s="45" t="s">
        <v>432</v>
      </c>
      <c r="G10" s="44">
        <v>32560179.259999994</v>
      </c>
      <c r="H10" s="44">
        <v>130025432.18000001</v>
      </c>
      <c r="I10" s="44">
        <v>152540901.12949994</v>
      </c>
      <c r="J10" s="44"/>
      <c r="K10" s="44">
        <v>105413327.82000002</v>
      </c>
      <c r="L10" s="44">
        <v>420539840.38949996</v>
      </c>
      <c r="N10" s="39" t="s">
        <v>6625</v>
      </c>
      <c r="O10" s="44">
        <v>8100</v>
      </c>
      <c r="P10"/>
      <c r="Q10" s="58"/>
    </row>
    <row r="11" spans="1:17" x14ac:dyDescent="0.25">
      <c r="N11" s="39" t="s">
        <v>6627</v>
      </c>
      <c r="O11" s="44">
        <v>3282493.0399999996</v>
      </c>
      <c r="P11"/>
      <c r="Q11" s="58"/>
    </row>
    <row r="12" spans="1:17" x14ac:dyDescent="0.25">
      <c r="N12" s="39" t="s">
        <v>6629</v>
      </c>
      <c r="O12" s="44">
        <v>1921880</v>
      </c>
      <c r="P12"/>
      <c r="Q12" s="58"/>
    </row>
    <row r="13" spans="1:17" x14ac:dyDescent="0.25">
      <c r="N13" s="39" t="s">
        <v>6631</v>
      </c>
      <c r="O13" s="44">
        <v>2887528.8399999915</v>
      </c>
      <c r="P13"/>
      <c r="Q13" s="58"/>
    </row>
    <row r="14" spans="1:17" x14ac:dyDescent="0.25">
      <c r="N14" s="39" t="s">
        <v>6633</v>
      </c>
      <c r="O14" s="44">
        <v>41425217.270000018</v>
      </c>
      <c r="P14"/>
      <c r="Q14" s="58"/>
    </row>
    <row r="15" spans="1:17" x14ac:dyDescent="0.25">
      <c r="N15" s="39" t="s">
        <v>6635</v>
      </c>
      <c r="O15" s="44">
        <v>26454977.780000005</v>
      </c>
      <c r="P15"/>
      <c r="Q15" s="58"/>
    </row>
    <row r="16" spans="1:17" x14ac:dyDescent="0.25">
      <c r="N16" s="39" t="s">
        <v>6638</v>
      </c>
      <c r="O16" s="44">
        <v>88069632.734799951</v>
      </c>
      <c r="P16"/>
      <c r="Q16" s="58"/>
    </row>
    <row r="17" spans="14:17" x14ac:dyDescent="0.25">
      <c r="N17" s="39" t="s">
        <v>6639</v>
      </c>
      <c r="O17" s="44">
        <v>4038818.1047</v>
      </c>
      <c r="P17"/>
      <c r="Q17" s="58"/>
    </row>
    <row r="18" spans="14:17" x14ac:dyDescent="0.25">
      <c r="N18" s="39" t="s">
        <v>6643</v>
      </c>
      <c r="O18" s="44">
        <v>11944337.33</v>
      </c>
      <c r="P18"/>
      <c r="Q18" s="58"/>
    </row>
    <row r="19" spans="14:17" x14ac:dyDescent="0.25">
      <c r="N19" s="39" t="s">
        <v>6651</v>
      </c>
      <c r="O19" s="44">
        <v>674045</v>
      </c>
      <c r="P19"/>
      <c r="Q19" s="58"/>
    </row>
    <row r="20" spans="14:17" x14ac:dyDescent="0.25">
      <c r="N20" s="39" t="s">
        <v>6654</v>
      </c>
      <c r="O20" s="44">
        <v>20946059.310000002</v>
      </c>
      <c r="P20"/>
      <c r="Q20" s="58"/>
    </row>
    <row r="21" spans="14:17" x14ac:dyDescent="0.25">
      <c r="N21" s="39" t="s">
        <v>6659</v>
      </c>
      <c r="O21" s="44">
        <v>56000</v>
      </c>
      <c r="Q21" s="58"/>
    </row>
    <row r="22" spans="14:17" x14ac:dyDescent="0.25">
      <c r="N22" s="39" t="s">
        <v>6661</v>
      </c>
      <c r="O22" s="44">
        <v>2750375.24</v>
      </c>
      <c r="Q22" s="58"/>
    </row>
    <row r="23" spans="14:17" x14ac:dyDescent="0.25">
      <c r="N23" s="39" t="s">
        <v>6662</v>
      </c>
      <c r="O23" s="44">
        <v>115854282.93000008</v>
      </c>
      <c r="Q23" s="58"/>
    </row>
    <row r="24" spans="14:17" x14ac:dyDescent="0.25">
      <c r="N24" s="39" t="s">
        <v>6663</v>
      </c>
      <c r="O24" s="44">
        <v>271530</v>
      </c>
      <c r="Q24" s="58"/>
    </row>
    <row r="25" spans="14:17" x14ac:dyDescent="0.25">
      <c r="N25" s="39" t="s">
        <v>6664</v>
      </c>
      <c r="O25" s="44">
        <v>1701728</v>
      </c>
      <c r="Q25" s="58"/>
    </row>
    <row r="26" spans="14:17" x14ac:dyDescent="0.25">
      <c r="N26" s="39" t="s">
        <v>6665</v>
      </c>
      <c r="O26" s="44">
        <v>7760065.9800000023</v>
      </c>
      <c r="Q26" s="58"/>
    </row>
    <row r="27" spans="14:17" x14ac:dyDescent="0.25">
      <c r="N27" s="39" t="s">
        <v>6666</v>
      </c>
      <c r="O27" s="44">
        <v>3200</v>
      </c>
      <c r="Q27" s="58"/>
    </row>
    <row r="28" spans="14:17" x14ac:dyDescent="0.25">
      <c r="N28" s="39" t="s">
        <v>6667</v>
      </c>
      <c r="O28" s="44">
        <v>3224</v>
      </c>
      <c r="Q28" s="58"/>
    </row>
    <row r="29" spans="14:17" x14ac:dyDescent="0.25">
      <c r="N29" s="39" t="s">
        <v>6669</v>
      </c>
      <c r="O29" s="44">
        <v>1660</v>
      </c>
      <c r="Q29" s="58"/>
    </row>
    <row r="30" spans="14:17" x14ac:dyDescent="0.25">
      <c r="N30" s="39" t="s">
        <v>6671</v>
      </c>
      <c r="O30" s="44">
        <v>737030</v>
      </c>
      <c r="Q30" s="58"/>
    </row>
    <row r="31" spans="14:17" x14ac:dyDescent="0.25">
      <c r="N31" s="39" t="s">
        <v>6672</v>
      </c>
      <c r="O31" s="44">
        <v>12584</v>
      </c>
      <c r="Q31" s="58"/>
    </row>
    <row r="32" spans="14:17" x14ac:dyDescent="0.25">
      <c r="N32" s="39" t="s">
        <v>6673</v>
      </c>
      <c r="O32" s="44">
        <v>16600</v>
      </c>
      <c r="Q32" s="58"/>
    </row>
    <row r="33" spans="14:17" x14ac:dyDescent="0.25">
      <c r="N33" s="39" t="s">
        <v>432</v>
      </c>
      <c r="O33" s="44">
        <v>408678052.39950007</v>
      </c>
      <c r="Q33" s="58"/>
    </row>
    <row r="34" spans="14:17" x14ac:dyDescent="0.25">
      <c r="O34"/>
      <c r="Q34" s="58"/>
    </row>
    <row r="35" spans="14:17" x14ac:dyDescent="0.25">
      <c r="O35"/>
      <c r="Q35" s="58"/>
    </row>
    <row r="36" spans="14:17" x14ac:dyDescent="0.25">
      <c r="O36"/>
      <c r="Q36" s="58"/>
    </row>
    <row r="37" spans="14:17" x14ac:dyDescent="0.25">
      <c r="O37"/>
      <c r="Q37" s="58"/>
    </row>
    <row r="38" spans="14:17" x14ac:dyDescent="0.25">
      <c r="O38"/>
      <c r="Q38" s="58"/>
    </row>
    <row r="39" spans="14:17" x14ac:dyDescent="0.25">
      <c r="O39"/>
      <c r="Q39" s="58"/>
    </row>
    <row r="40" spans="14:17" x14ac:dyDescent="0.25">
      <c r="O40"/>
      <c r="Q40" s="58"/>
    </row>
    <row r="41" spans="14:17" x14ac:dyDescent="0.25">
      <c r="O41"/>
      <c r="Q41" s="58"/>
    </row>
    <row r="42" spans="14:17" x14ac:dyDescent="0.25">
      <c r="O42"/>
      <c r="Q42" s="58"/>
    </row>
    <row r="43" spans="14:17" x14ac:dyDescent="0.25">
      <c r="O43"/>
      <c r="Q43" s="58"/>
    </row>
    <row r="44" spans="14:17" x14ac:dyDescent="0.25">
      <c r="O44"/>
    </row>
    <row r="45" spans="14:17" x14ac:dyDescent="0.25">
      <c r="O45"/>
    </row>
    <row r="46" spans="14:17" x14ac:dyDescent="0.25">
      <c r="O46"/>
    </row>
    <row r="47" spans="14:17" x14ac:dyDescent="0.25">
      <c r="O47"/>
    </row>
    <row r="48" spans="14:17" x14ac:dyDescent="0.25">
      <c r="O48"/>
    </row>
    <row r="49" spans="15:15" x14ac:dyDescent="0.25">
      <c r="O49"/>
    </row>
    <row r="50" spans="15:15" x14ac:dyDescent="0.25">
      <c r="O50"/>
    </row>
    <row r="51" spans="15:15" x14ac:dyDescent="0.25">
      <c r="O51"/>
    </row>
    <row r="52" spans="15:15" x14ac:dyDescent="0.25">
      <c r="O52"/>
    </row>
    <row r="53" spans="15:15" x14ac:dyDescent="0.25">
      <c r="O53"/>
    </row>
    <row r="54" spans="15:15" x14ac:dyDescent="0.25">
      <c r="O54"/>
    </row>
    <row r="55" spans="15:15" x14ac:dyDescent="0.25">
      <c r="O55"/>
    </row>
    <row r="56" spans="15:15" x14ac:dyDescent="0.25">
      <c r="O56"/>
    </row>
    <row r="57" spans="15:15" x14ac:dyDescent="0.25">
      <c r="O57"/>
    </row>
    <row r="58" spans="15:15" x14ac:dyDescent="0.25">
      <c r="O58"/>
    </row>
    <row r="59" spans="15:15" x14ac:dyDescent="0.25">
      <c r="O59"/>
    </row>
    <row r="60" spans="15:15" x14ac:dyDescent="0.25">
      <c r="O60"/>
    </row>
    <row r="61" spans="15:15" x14ac:dyDescent="0.25">
      <c r="O61"/>
    </row>
    <row r="62" spans="15:15" x14ac:dyDescent="0.25">
      <c r="O62"/>
    </row>
    <row r="63" spans="15:15" x14ac:dyDescent="0.25">
      <c r="O63"/>
    </row>
    <row r="64" spans="15:15" x14ac:dyDescent="0.25">
      <c r="O64"/>
    </row>
    <row r="65" spans="15:15" x14ac:dyDescent="0.25">
      <c r="O65"/>
    </row>
    <row r="66" spans="15:15" x14ac:dyDescent="0.25">
      <c r="O66"/>
    </row>
    <row r="67" spans="15:15" x14ac:dyDescent="0.25">
      <c r="O67"/>
    </row>
    <row r="68" spans="15:15" x14ac:dyDescent="0.25">
      <c r="O68"/>
    </row>
    <row r="69" spans="15:15" x14ac:dyDescent="0.25">
      <c r="O69"/>
    </row>
    <row r="70" spans="15:15" x14ac:dyDescent="0.25">
      <c r="O70"/>
    </row>
    <row r="71" spans="15:15" x14ac:dyDescent="0.25">
      <c r="O71"/>
    </row>
    <row r="72" spans="15:15" x14ac:dyDescent="0.25">
      <c r="O72"/>
    </row>
    <row r="73" spans="15:15" x14ac:dyDescent="0.25">
      <c r="O73"/>
    </row>
    <row r="74" spans="15:15" x14ac:dyDescent="0.25">
      <c r="O74"/>
    </row>
    <row r="75" spans="15:15" x14ac:dyDescent="0.25">
      <c r="O75"/>
    </row>
    <row r="76" spans="15:15" x14ac:dyDescent="0.25">
      <c r="O76"/>
    </row>
    <row r="77" spans="15:15" x14ac:dyDescent="0.25">
      <c r="O77"/>
    </row>
    <row r="78" spans="15:15" x14ac:dyDescent="0.25">
      <c r="O78"/>
    </row>
    <row r="79" spans="15:15" x14ac:dyDescent="0.25">
      <c r="O79"/>
    </row>
    <row r="80" spans="15:15" x14ac:dyDescent="0.25">
      <c r="O80"/>
    </row>
    <row r="81" spans="15:15" x14ac:dyDescent="0.25">
      <c r="O81"/>
    </row>
    <row r="82" spans="15:15" x14ac:dyDescent="0.25">
      <c r="O82"/>
    </row>
    <row r="83" spans="15:15" x14ac:dyDescent="0.25">
      <c r="O83"/>
    </row>
    <row r="84" spans="15:15" x14ac:dyDescent="0.25">
      <c r="O84"/>
    </row>
    <row r="85" spans="15:15" x14ac:dyDescent="0.25">
      <c r="O85"/>
    </row>
    <row r="86" spans="15:15" x14ac:dyDescent="0.25">
      <c r="O86"/>
    </row>
    <row r="87" spans="15:15" x14ac:dyDescent="0.25">
      <c r="O87"/>
    </row>
    <row r="88" spans="15:15" x14ac:dyDescent="0.25">
      <c r="O88"/>
    </row>
    <row r="89" spans="15:15" x14ac:dyDescent="0.25">
      <c r="O89"/>
    </row>
    <row r="90" spans="15:15" x14ac:dyDescent="0.25">
      <c r="O90"/>
    </row>
    <row r="91" spans="15:15" x14ac:dyDescent="0.25">
      <c r="O91"/>
    </row>
    <row r="92" spans="15:15" x14ac:dyDescent="0.25">
      <c r="O92"/>
    </row>
    <row r="93" spans="15:15" x14ac:dyDescent="0.25">
      <c r="O93"/>
    </row>
    <row r="94" spans="15:15" x14ac:dyDescent="0.25">
      <c r="O94"/>
    </row>
    <row r="95" spans="15:15" x14ac:dyDescent="0.25">
      <c r="O95"/>
    </row>
    <row r="96" spans="15: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15:15" x14ac:dyDescent="0.25">
      <c r="O113"/>
    </row>
    <row r="114" spans="15:15" x14ac:dyDescent="0.25">
      <c r="O114"/>
    </row>
    <row r="115" spans="15:15" x14ac:dyDescent="0.25">
      <c r="O115"/>
    </row>
    <row r="116" spans="15:15" x14ac:dyDescent="0.25">
      <c r="O116"/>
    </row>
    <row r="117" spans="15:15" x14ac:dyDescent="0.25">
      <c r="O117"/>
    </row>
    <row r="118" spans="15:15" x14ac:dyDescent="0.25">
      <c r="O118"/>
    </row>
    <row r="119" spans="15:15" x14ac:dyDescent="0.25">
      <c r="O119"/>
    </row>
    <row r="120" spans="15:15" x14ac:dyDescent="0.25">
      <c r="O120"/>
    </row>
    <row r="121" spans="15:15" x14ac:dyDescent="0.25">
      <c r="O121"/>
    </row>
    <row r="122" spans="15:15" x14ac:dyDescent="0.25">
      <c r="O122"/>
    </row>
    <row r="123" spans="15:15" x14ac:dyDescent="0.25">
      <c r="O123"/>
    </row>
    <row r="124" spans="15:15" x14ac:dyDescent="0.25">
      <c r="O124"/>
    </row>
    <row r="125" spans="15:15" x14ac:dyDescent="0.25">
      <c r="O125"/>
    </row>
    <row r="126" spans="15:15" x14ac:dyDescent="0.25">
      <c r="O126"/>
    </row>
    <row r="127" spans="15:15" x14ac:dyDescent="0.25">
      <c r="O127"/>
    </row>
    <row r="128" spans="15:15" x14ac:dyDescent="0.25">
      <c r="O128"/>
    </row>
    <row r="129" spans="15:15" x14ac:dyDescent="0.25">
      <c r="O129"/>
    </row>
    <row r="130" spans="15:15" x14ac:dyDescent="0.25">
      <c r="O130"/>
    </row>
    <row r="131" spans="15:15" x14ac:dyDescent="0.25">
      <c r="O131"/>
    </row>
    <row r="132" spans="15:15" x14ac:dyDescent="0.25">
      <c r="O132"/>
    </row>
    <row r="133" spans="15:15" x14ac:dyDescent="0.25">
      <c r="O133"/>
    </row>
    <row r="134" spans="15:15" x14ac:dyDescent="0.25">
      <c r="O134"/>
    </row>
    <row r="135" spans="15:15" x14ac:dyDescent="0.25">
      <c r="O135"/>
    </row>
    <row r="136" spans="15:15" x14ac:dyDescent="0.25">
      <c r="O136"/>
    </row>
    <row r="137" spans="15:15" x14ac:dyDescent="0.25">
      <c r="O137"/>
    </row>
    <row r="138" spans="15:15" x14ac:dyDescent="0.25">
      <c r="O138"/>
    </row>
    <row r="139" spans="15:15" x14ac:dyDescent="0.25">
      <c r="O139"/>
    </row>
    <row r="140" spans="15:15" x14ac:dyDescent="0.25">
      <c r="O140"/>
    </row>
    <row r="141" spans="15:15" x14ac:dyDescent="0.25">
      <c r="O141"/>
    </row>
    <row r="142" spans="15:15" x14ac:dyDescent="0.25">
      <c r="O142"/>
    </row>
    <row r="143" spans="15:15" x14ac:dyDescent="0.25">
      <c r="O143"/>
    </row>
    <row r="144" spans="15:15" x14ac:dyDescent="0.25">
      <c r="O144"/>
    </row>
    <row r="145" spans="15:15" x14ac:dyDescent="0.25">
      <c r="O145"/>
    </row>
    <row r="146" spans="15:15" x14ac:dyDescent="0.25">
      <c r="O146"/>
    </row>
    <row r="147" spans="15:15" x14ac:dyDescent="0.25">
      <c r="O147"/>
    </row>
    <row r="148" spans="15:15" x14ac:dyDescent="0.25">
      <c r="O148"/>
    </row>
    <row r="149" spans="15:15" x14ac:dyDescent="0.25">
      <c r="O149"/>
    </row>
    <row r="150" spans="15:15" x14ac:dyDescent="0.25">
      <c r="O150"/>
    </row>
    <row r="151" spans="15:15" x14ac:dyDescent="0.25">
      <c r="O151"/>
    </row>
    <row r="152" spans="15:15" x14ac:dyDescent="0.25">
      <c r="O152"/>
    </row>
    <row r="153" spans="15:15" x14ac:dyDescent="0.25">
      <c r="O153"/>
    </row>
    <row r="154" spans="15:15" x14ac:dyDescent="0.25">
      <c r="O154"/>
    </row>
    <row r="155" spans="15:15" x14ac:dyDescent="0.25">
      <c r="O155"/>
    </row>
    <row r="156" spans="15:15" x14ac:dyDescent="0.25">
      <c r="O156"/>
    </row>
    <row r="157" spans="15:15" x14ac:dyDescent="0.25">
      <c r="O157"/>
    </row>
    <row r="158" spans="15:15" x14ac:dyDescent="0.25">
      <c r="O158"/>
    </row>
    <row r="159" spans="15:15" x14ac:dyDescent="0.25">
      <c r="O159"/>
    </row>
    <row r="160" spans="15:15" x14ac:dyDescent="0.25">
      <c r="O160"/>
    </row>
    <row r="161" spans="15:15" x14ac:dyDescent="0.25">
      <c r="O161"/>
    </row>
    <row r="162" spans="15:15" x14ac:dyDescent="0.25">
      <c r="O162"/>
    </row>
    <row r="163" spans="15:15" x14ac:dyDescent="0.25">
      <c r="O163"/>
    </row>
    <row r="164" spans="15:15" x14ac:dyDescent="0.25">
      <c r="O164"/>
    </row>
    <row r="165" spans="15:15" x14ac:dyDescent="0.25">
      <c r="O165"/>
    </row>
    <row r="166" spans="15:15" x14ac:dyDescent="0.25">
      <c r="O166"/>
    </row>
    <row r="167" spans="15:15" x14ac:dyDescent="0.25">
      <c r="O167"/>
    </row>
    <row r="168" spans="15:15" x14ac:dyDescent="0.25">
      <c r="O168"/>
    </row>
    <row r="169" spans="15:15" x14ac:dyDescent="0.25">
      <c r="O169"/>
    </row>
    <row r="170" spans="15:15" x14ac:dyDescent="0.25">
      <c r="O170"/>
    </row>
    <row r="171" spans="15:15" x14ac:dyDescent="0.25">
      <c r="O171"/>
    </row>
    <row r="172" spans="15:15" x14ac:dyDescent="0.25">
      <c r="O172"/>
    </row>
    <row r="173" spans="15:15" x14ac:dyDescent="0.25">
      <c r="O173"/>
    </row>
    <row r="174" spans="15:15" x14ac:dyDescent="0.25">
      <c r="O174"/>
    </row>
    <row r="175" spans="15:15" x14ac:dyDescent="0.25">
      <c r="O175"/>
    </row>
    <row r="176" spans="15:15" x14ac:dyDescent="0.25">
      <c r="O176"/>
    </row>
    <row r="177" spans="15:15" x14ac:dyDescent="0.25">
      <c r="O177"/>
    </row>
    <row r="178" spans="15:15" x14ac:dyDescent="0.25">
      <c r="O178"/>
    </row>
    <row r="179" spans="15:15" x14ac:dyDescent="0.25">
      <c r="O179"/>
    </row>
    <row r="180" spans="15:15" x14ac:dyDescent="0.25">
      <c r="O180"/>
    </row>
    <row r="181" spans="15:15" x14ac:dyDescent="0.25">
      <c r="O181"/>
    </row>
    <row r="182" spans="15:15" x14ac:dyDescent="0.25">
      <c r="O182"/>
    </row>
    <row r="183" spans="15:15" x14ac:dyDescent="0.25">
      <c r="O183"/>
    </row>
    <row r="184" spans="15:15" x14ac:dyDescent="0.25">
      <c r="O184"/>
    </row>
    <row r="185" spans="15:15" x14ac:dyDescent="0.25">
      <c r="O185"/>
    </row>
    <row r="186" spans="15:15" x14ac:dyDescent="0.25">
      <c r="O186"/>
    </row>
    <row r="187" spans="15:15" x14ac:dyDescent="0.25">
      <c r="O187"/>
    </row>
    <row r="188" spans="15:15" x14ac:dyDescent="0.25">
      <c r="O188"/>
    </row>
    <row r="189" spans="15:15" x14ac:dyDescent="0.25">
      <c r="O189"/>
    </row>
    <row r="190" spans="15:15" x14ac:dyDescent="0.25">
      <c r="O190"/>
    </row>
    <row r="191" spans="15:15" x14ac:dyDescent="0.25">
      <c r="O191"/>
    </row>
    <row r="192" spans="15:15" x14ac:dyDescent="0.25">
      <c r="O192"/>
    </row>
    <row r="193" spans="15:15" x14ac:dyDescent="0.25">
      <c r="O193"/>
    </row>
    <row r="194" spans="15:15" x14ac:dyDescent="0.25">
      <c r="O194"/>
    </row>
    <row r="195" spans="15:15" x14ac:dyDescent="0.25">
      <c r="O195"/>
    </row>
    <row r="196" spans="15:15" x14ac:dyDescent="0.25">
      <c r="O196"/>
    </row>
    <row r="197" spans="15:15" x14ac:dyDescent="0.25">
      <c r="O197"/>
    </row>
    <row r="198" spans="15:15" x14ac:dyDescent="0.25">
      <c r="O198"/>
    </row>
    <row r="199" spans="15:15" x14ac:dyDescent="0.25">
      <c r="O199"/>
    </row>
    <row r="200" spans="15:15" x14ac:dyDescent="0.25">
      <c r="O200"/>
    </row>
    <row r="201" spans="15:15" x14ac:dyDescent="0.25">
      <c r="O201"/>
    </row>
    <row r="202" spans="15:15" x14ac:dyDescent="0.25">
      <c r="O202"/>
    </row>
    <row r="203" spans="15:15" x14ac:dyDescent="0.25">
      <c r="O203"/>
    </row>
    <row r="204" spans="15:15" x14ac:dyDescent="0.25">
      <c r="O204"/>
    </row>
    <row r="205" spans="15:15" x14ac:dyDescent="0.25">
      <c r="O205"/>
    </row>
    <row r="206" spans="15:15" x14ac:dyDescent="0.25">
      <c r="O206"/>
    </row>
    <row r="207" spans="15:15" x14ac:dyDescent="0.25">
      <c r="O207"/>
    </row>
    <row r="208" spans="15:15" x14ac:dyDescent="0.25">
      <c r="O208"/>
    </row>
    <row r="209" spans="15:15" x14ac:dyDescent="0.25">
      <c r="O209"/>
    </row>
    <row r="210" spans="15:15" x14ac:dyDescent="0.25">
      <c r="O210"/>
    </row>
    <row r="211" spans="15:15" x14ac:dyDescent="0.25">
      <c r="O211"/>
    </row>
    <row r="212" spans="15:15" x14ac:dyDescent="0.25">
      <c r="O212"/>
    </row>
    <row r="213" spans="15:15" x14ac:dyDescent="0.25">
      <c r="O213"/>
    </row>
    <row r="214" spans="15:15" x14ac:dyDescent="0.25">
      <c r="O214"/>
    </row>
    <row r="215" spans="15:15" x14ac:dyDescent="0.25">
      <c r="O215"/>
    </row>
    <row r="216" spans="15:15" x14ac:dyDescent="0.25">
      <c r="O216"/>
    </row>
    <row r="217" spans="15:15" x14ac:dyDescent="0.25">
      <c r="O217"/>
    </row>
    <row r="218" spans="15:15" x14ac:dyDescent="0.25">
      <c r="O218"/>
    </row>
    <row r="219" spans="15:15" x14ac:dyDescent="0.25">
      <c r="O219"/>
    </row>
    <row r="220" spans="15:15" x14ac:dyDescent="0.25">
      <c r="O220"/>
    </row>
    <row r="221" spans="15:15" x14ac:dyDescent="0.25">
      <c r="O221"/>
    </row>
    <row r="222" spans="15:15" x14ac:dyDescent="0.25">
      <c r="O222"/>
    </row>
    <row r="223" spans="15:15" x14ac:dyDescent="0.25">
      <c r="O223"/>
    </row>
    <row r="224" spans="15:15" x14ac:dyDescent="0.25">
      <c r="O224"/>
    </row>
    <row r="225" spans="15:15" x14ac:dyDescent="0.25">
      <c r="O225"/>
    </row>
    <row r="226" spans="15:15" x14ac:dyDescent="0.25">
      <c r="O226"/>
    </row>
    <row r="227" spans="15:15" x14ac:dyDescent="0.25">
      <c r="O227"/>
    </row>
    <row r="228" spans="15:15" x14ac:dyDescent="0.25">
      <c r="O228"/>
    </row>
    <row r="229" spans="15:15" x14ac:dyDescent="0.25">
      <c r="O229"/>
    </row>
    <row r="230" spans="15:15" x14ac:dyDescent="0.25">
      <c r="O230"/>
    </row>
    <row r="231" spans="15:15" x14ac:dyDescent="0.25">
      <c r="O231"/>
    </row>
    <row r="232" spans="15:15" x14ac:dyDescent="0.25">
      <c r="O232"/>
    </row>
    <row r="233" spans="15:15" x14ac:dyDescent="0.25">
      <c r="O233"/>
    </row>
    <row r="234" spans="15:15" x14ac:dyDescent="0.25">
      <c r="O234"/>
    </row>
    <row r="235" spans="15:15" x14ac:dyDescent="0.25">
      <c r="O235"/>
    </row>
    <row r="236" spans="15:15" x14ac:dyDescent="0.25">
      <c r="O236"/>
    </row>
    <row r="237" spans="15:15" x14ac:dyDescent="0.25">
      <c r="O237"/>
    </row>
    <row r="238" spans="15:15" x14ac:dyDescent="0.25">
      <c r="O238"/>
    </row>
    <row r="239" spans="15:15" x14ac:dyDescent="0.25">
      <c r="O239"/>
    </row>
    <row r="240" spans="15:15" x14ac:dyDescent="0.25">
      <c r="O240"/>
    </row>
  </sheetData>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M30"/>
  <sheetViews>
    <sheetView workbookViewId="0">
      <selection activeCell="H10" sqref="H10"/>
    </sheetView>
  </sheetViews>
  <sheetFormatPr defaultRowHeight="15" x14ac:dyDescent="0.25"/>
  <cols>
    <col min="2" max="2" width="30" bestFit="1" customWidth="1"/>
    <col min="3" max="3" width="17.140625" bestFit="1" customWidth="1"/>
    <col min="4" max="4" width="14.28515625" bestFit="1" customWidth="1"/>
    <col min="5" max="7" width="12.5703125" customWidth="1"/>
    <col min="8" max="8" width="14" bestFit="1" customWidth="1"/>
    <col min="9" max="9" width="23.5703125" bestFit="1" customWidth="1"/>
    <col min="10" max="10" width="5.85546875" bestFit="1" customWidth="1"/>
    <col min="11" max="11" width="23.5703125" bestFit="1" customWidth="1"/>
    <col min="12" max="12" width="17.140625" bestFit="1" customWidth="1"/>
    <col min="13" max="13" width="14.28515625" bestFit="1" customWidth="1"/>
    <col min="14" max="15" width="11.5703125" customWidth="1"/>
    <col min="16" max="16" width="12.5703125" customWidth="1"/>
  </cols>
  <sheetData>
    <row r="2" spans="2:13" x14ac:dyDescent="0.25">
      <c r="B2" s="53" t="s">
        <v>3172</v>
      </c>
      <c r="C2" t="s">
        <v>3376</v>
      </c>
      <c r="H2" s="53" t="s">
        <v>3172</v>
      </c>
      <c r="K2" s="53" t="s">
        <v>3172</v>
      </c>
    </row>
    <row r="3" spans="2:13" x14ac:dyDescent="0.25">
      <c r="H3" t="s">
        <v>3373</v>
      </c>
      <c r="K3" t="s">
        <v>3374</v>
      </c>
    </row>
    <row r="4" spans="2:13" x14ac:dyDescent="0.25">
      <c r="B4" s="55" t="s">
        <v>2267</v>
      </c>
      <c r="C4" s="55" t="s">
        <v>3175</v>
      </c>
      <c r="D4" s="54"/>
      <c r="H4" s="55" t="s">
        <v>433</v>
      </c>
      <c r="I4" s="54" t="s">
        <v>2267</v>
      </c>
      <c r="K4" s="55" t="s">
        <v>2267</v>
      </c>
      <c r="L4" s="55" t="s">
        <v>3175</v>
      </c>
      <c r="M4" s="54"/>
    </row>
    <row r="5" spans="2:13" x14ac:dyDescent="0.25">
      <c r="B5" s="55" t="s">
        <v>433</v>
      </c>
      <c r="C5" s="54" t="s">
        <v>2268</v>
      </c>
      <c r="D5" s="54" t="s">
        <v>4947</v>
      </c>
      <c r="H5" s="56" t="s">
        <v>2268</v>
      </c>
      <c r="I5" s="54">
        <v>51561095.039499983</v>
      </c>
      <c r="K5" s="55" t="s">
        <v>433</v>
      </c>
      <c r="L5" s="54" t="s">
        <v>2268</v>
      </c>
      <c r="M5" s="54" t="s">
        <v>4947</v>
      </c>
    </row>
    <row r="6" spans="2:13" x14ac:dyDescent="0.25">
      <c r="B6" s="56" t="s">
        <v>6613</v>
      </c>
      <c r="C6" s="54">
        <v>798771.83</v>
      </c>
      <c r="D6" s="54">
        <v>873581.8</v>
      </c>
      <c r="H6" s="56" t="s">
        <v>4947</v>
      </c>
      <c r="I6" s="54">
        <v>49667587.500000015</v>
      </c>
      <c r="K6" s="56" t="s">
        <v>3177</v>
      </c>
      <c r="L6" s="54">
        <v>25167637.309500005</v>
      </c>
      <c r="M6" s="54">
        <v>25584892.220000006</v>
      </c>
    </row>
    <row r="7" spans="2:13" x14ac:dyDescent="0.25">
      <c r="B7" s="56" t="s">
        <v>6584</v>
      </c>
      <c r="C7" s="54">
        <v>1825378.5399999996</v>
      </c>
      <c r="D7" s="54">
        <v>1804817.0500000003</v>
      </c>
      <c r="K7" s="56" t="s">
        <v>3178</v>
      </c>
      <c r="L7" s="54">
        <v>12826944.970000004</v>
      </c>
      <c r="M7" s="54">
        <v>12450435.390000001</v>
      </c>
    </row>
    <row r="8" spans="2:13" x14ac:dyDescent="0.25">
      <c r="B8" s="56" t="s">
        <v>6585</v>
      </c>
      <c r="C8" s="54">
        <v>288754.18</v>
      </c>
      <c r="D8" s="54">
        <v>265938</v>
      </c>
      <c r="K8" s="56" t="s">
        <v>3179</v>
      </c>
      <c r="L8" s="54">
        <v>13566512.76</v>
      </c>
      <c r="M8" s="54">
        <v>11632259.890000001</v>
      </c>
    </row>
    <row r="9" spans="2:13" x14ac:dyDescent="0.25">
      <c r="B9" s="56" t="s">
        <v>6586</v>
      </c>
      <c r="C9" s="54">
        <v>330797.67999999993</v>
      </c>
      <c r="D9" s="54">
        <v>75797.53</v>
      </c>
    </row>
    <row r="10" spans="2:13" x14ac:dyDescent="0.25">
      <c r="B10" s="56" t="s">
        <v>6587</v>
      </c>
      <c r="C10" s="54">
        <v>79649</v>
      </c>
      <c r="D10" s="54">
        <v>55449</v>
      </c>
    </row>
    <row r="11" spans="2:13" x14ac:dyDescent="0.25">
      <c r="B11" s="56" t="s">
        <v>6588</v>
      </c>
      <c r="C11" s="54">
        <v>62940.5</v>
      </c>
      <c r="D11" s="54">
        <v>114061</v>
      </c>
    </row>
    <row r="12" spans="2:13" x14ac:dyDescent="0.25">
      <c r="B12" s="56" t="s">
        <v>6589</v>
      </c>
      <c r="C12" s="54">
        <v>8624250.0299999993</v>
      </c>
      <c r="D12" s="54">
        <v>8403040.2399999984</v>
      </c>
    </row>
    <row r="13" spans="2:13" x14ac:dyDescent="0.25">
      <c r="B13" s="56" t="s">
        <v>6590</v>
      </c>
      <c r="C13" s="54">
        <v>190893</v>
      </c>
      <c r="D13" s="54">
        <v>211848.74</v>
      </c>
    </row>
    <row r="14" spans="2:13" x14ac:dyDescent="0.25">
      <c r="B14" s="56" t="s">
        <v>6591</v>
      </c>
      <c r="C14" s="54">
        <v>330730.08999999997</v>
      </c>
      <c r="D14" s="54">
        <v>309297.8</v>
      </c>
    </row>
    <row r="15" spans="2:13" x14ac:dyDescent="0.25">
      <c r="B15" s="56" t="s">
        <v>6592</v>
      </c>
      <c r="C15" s="54">
        <v>3054468.86</v>
      </c>
      <c r="D15" s="54">
        <v>2840385.8800000004</v>
      </c>
    </row>
    <row r="16" spans="2:13" x14ac:dyDescent="0.25">
      <c r="B16" s="56" t="s">
        <v>6593</v>
      </c>
      <c r="C16" s="54">
        <v>24327914.349499997</v>
      </c>
      <c r="D16" s="54">
        <v>23631428.440000005</v>
      </c>
    </row>
    <row r="17" spans="2:4" x14ac:dyDescent="0.25">
      <c r="B17" s="56" t="s">
        <v>6594</v>
      </c>
      <c r="C17" s="54">
        <v>1821699.9299999997</v>
      </c>
      <c r="D17" s="54">
        <v>903698.39000000013</v>
      </c>
    </row>
    <row r="18" spans="2:4" x14ac:dyDescent="0.25">
      <c r="B18" s="56" t="s">
        <v>6595</v>
      </c>
      <c r="C18" s="54">
        <v>6036787.379999999</v>
      </c>
      <c r="D18" s="54">
        <v>6463084.0999999996</v>
      </c>
    </row>
    <row r="19" spans="2:4" x14ac:dyDescent="0.25">
      <c r="B19" s="56" t="s">
        <v>6596</v>
      </c>
      <c r="C19" s="54">
        <v>13077.5</v>
      </c>
      <c r="D19" s="54">
        <v>4842</v>
      </c>
    </row>
    <row r="20" spans="2:4" x14ac:dyDescent="0.25">
      <c r="B20" s="56" t="s">
        <v>6597</v>
      </c>
      <c r="C20" s="54">
        <v>234353.98</v>
      </c>
      <c r="D20" s="54">
        <v>331987.96999999997</v>
      </c>
    </row>
    <row r="21" spans="2:4" x14ac:dyDescent="0.25">
      <c r="B21" s="56" t="s">
        <v>6598</v>
      </c>
      <c r="C21" s="54">
        <v>610</v>
      </c>
      <c r="D21" s="54"/>
    </row>
    <row r="22" spans="2:4" x14ac:dyDescent="0.25">
      <c r="B22" s="56" t="s">
        <v>6599</v>
      </c>
      <c r="C22" s="54">
        <v>55812</v>
      </c>
      <c r="D22" s="54">
        <v>75052.739999999991</v>
      </c>
    </row>
    <row r="23" spans="2:4" x14ac:dyDescent="0.25">
      <c r="B23" s="56" t="s">
        <v>6600</v>
      </c>
      <c r="C23" s="54">
        <v>1183715.8599999999</v>
      </c>
      <c r="D23" s="54">
        <v>1775814.3199999998</v>
      </c>
    </row>
    <row r="24" spans="2:4" x14ac:dyDescent="0.25">
      <c r="B24" s="56" t="s">
        <v>6601</v>
      </c>
      <c r="C24" s="54">
        <v>189610.33000000002</v>
      </c>
      <c r="D24" s="54">
        <v>113279.50000000001</v>
      </c>
    </row>
    <row r="25" spans="2:4" x14ac:dyDescent="0.25">
      <c r="B25" s="56" t="s">
        <v>6602</v>
      </c>
      <c r="C25" s="54">
        <v>2108470</v>
      </c>
      <c r="D25" s="54">
        <v>1411426</v>
      </c>
    </row>
    <row r="26" spans="2:4" x14ac:dyDescent="0.25">
      <c r="B26" s="56" t="s">
        <v>6603</v>
      </c>
      <c r="C26" s="54">
        <v>510</v>
      </c>
      <c r="D26" s="54"/>
    </row>
    <row r="27" spans="2:4" x14ac:dyDescent="0.25">
      <c r="B27" s="56" t="s">
        <v>6604</v>
      </c>
      <c r="C27" s="54">
        <v>1330</v>
      </c>
      <c r="D27" s="54"/>
    </row>
    <row r="28" spans="2:4" x14ac:dyDescent="0.25">
      <c r="B28" s="56" t="s">
        <v>6606</v>
      </c>
      <c r="C28" s="54">
        <v>570</v>
      </c>
      <c r="D28" s="54"/>
    </row>
    <row r="29" spans="2:4" x14ac:dyDescent="0.25">
      <c r="B29" s="56" t="s">
        <v>6609</v>
      </c>
      <c r="C29" s="54"/>
      <c r="D29" s="54">
        <v>1020</v>
      </c>
    </row>
    <row r="30" spans="2:4" x14ac:dyDescent="0.25">
      <c r="B30" s="56" t="s">
        <v>6610</v>
      </c>
      <c r="C30" s="54"/>
      <c r="D30" s="54">
        <v>1737</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XFD7201"/>
  <sheetViews>
    <sheetView zoomScale="85" zoomScaleNormal="85" workbookViewId="0">
      <pane xSplit="4" ySplit="1" topLeftCell="E2" activePane="bottomRight" state="frozen"/>
      <selection pane="topRight" activeCell="D1" sqref="D1"/>
      <selection pane="bottomLeft" activeCell="A2" sqref="A2"/>
      <selection pane="bottomRight" activeCell="C11" sqref="C11"/>
    </sheetView>
  </sheetViews>
  <sheetFormatPr defaultColWidth="9.140625" defaultRowHeight="15" x14ac:dyDescent="0.25"/>
  <cols>
    <col min="1" max="1" width="15.7109375" style="14" bestFit="1" customWidth="1"/>
    <col min="2" max="2" width="39.42578125" style="8" bestFit="1" customWidth="1"/>
    <col min="3" max="3" width="58.140625" style="5" bestFit="1" customWidth="1"/>
    <col min="4" max="4" width="30.28515625" style="8" bestFit="1" customWidth="1"/>
    <col min="5" max="5" width="12" style="12" bestFit="1" customWidth="1"/>
    <col min="6" max="6" width="12.42578125" style="4" bestFit="1" customWidth="1"/>
    <col min="7" max="7" width="19.42578125" style="12" bestFit="1" customWidth="1"/>
    <col min="8" max="8" width="21.85546875" style="5" bestFit="1" customWidth="1"/>
    <col min="9" max="9" width="21.85546875" style="5" customWidth="1"/>
    <col min="10" max="10" width="45" style="6" customWidth="1"/>
    <col min="11" max="11" width="13.7109375" bestFit="1" customWidth="1"/>
    <col min="12" max="12" width="7.85546875" bestFit="1" customWidth="1"/>
    <col min="13" max="13" width="6.42578125" bestFit="1" customWidth="1"/>
  </cols>
  <sheetData>
    <row r="1" spans="1:13" s="7" customFormat="1" ht="37.5" customHeight="1" x14ac:dyDescent="0.25">
      <c r="A1" s="40" t="s">
        <v>2266</v>
      </c>
      <c r="B1" s="13" t="s">
        <v>0</v>
      </c>
      <c r="C1" s="13" t="s">
        <v>1</v>
      </c>
      <c r="D1" s="13" t="s">
        <v>5</v>
      </c>
      <c r="E1" s="13" t="s">
        <v>2</v>
      </c>
      <c r="F1" s="40" t="s">
        <v>3</v>
      </c>
      <c r="G1" s="13" t="s">
        <v>4</v>
      </c>
      <c r="H1" s="15" t="s">
        <v>44</v>
      </c>
      <c r="I1" s="15" t="s">
        <v>3404</v>
      </c>
      <c r="J1" s="13" t="s">
        <v>6</v>
      </c>
      <c r="K1" s="66" t="s">
        <v>3173</v>
      </c>
      <c r="L1" s="66" t="s">
        <v>2490</v>
      </c>
      <c r="M1" s="13" t="s">
        <v>3174</v>
      </c>
    </row>
    <row r="2" spans="1:13" x14ac:dyDescent="0.25">
      <c r="A2" s="17">
        <v>44927</v>
      </c>
      <c r="B2" s="8" t="s">
        <v>6613</v>
      </c>
      <c r="C2" s="5" t="s">
        <v>6614</v>
      </c>
      <c r="D2" s="8" t="s">
        <v>6615</v>
      </c>
      <c r="E2" s="2">
        <v>0</v>
      </c>
      <c r="F2" s="1">
        <v>44957</v>
      </c>
      <c r="G2" s="2" t="s">
        <v>2580</v>
      </c>
      <c r="H2" s="20">
        <v>2660</v>
      </c>
      <c r="I2" s="16">
        <v>2660</v>
      </c>
      <c r="K2" t="str">
        <f t="shared" ref="K2:K65" si="0">"Q" &amp; IF(MONTH(A2) &lt; 4, 4, IF(MONTH(A2) &lt; 7, 1, IF(MONTH(A2) &lt; 10, 2, 3))) &amp; " " &amp; YEAR(A2) - IF(MONTH(A2) &lt; 4, 1, 0)</f>
        <v>Q4 2022</v>
      </c>
      <c r="L2" t="str">
        <f t="shared" ref="L2:L65" si="1">LEFT(K2,2)</f>
        <v>Q4</v>
      </c>
      <c r="M2" t="str">
        <f t="shared" ref="M2:M65" si="2">RIGHT(K2,4)</f>
        <v>2022</v>
      </c>
    </row>
    <row r="3" spans="1:13" x14ac:dyDescent="0.25">
      <c r="A3" s="17">
        <v>44927</v>
      </c>
      <c r="B3" s="8" t="s">
        <v>6613</v>
      </c>
      <c r="C3" s="5" t="s">
        <v>6616</v>
      </c>
      <c r="D3" s="8" t="s">
        <v>6617</v>
      </c>
      <c r="E3" s="2">
        <v>0</v>
      </c>
      <c r="F3" s="1">
        <v>44953</v>
      </c>
      <c r="G3" s="2" t="s">
        <v>2578</v>
      </c>
      <c r="H3" s="20">
        <v>4558</v>
      </c>
      <c r="I3" s="20">
        <v>4558</v>
      </c>
      <c r="K3" t="str">
        <f t="shared" si="0"/>
        <v>Q4 2022</v>
      </c>
      <c r="L3" t="str">
        <f t="shared" si="1"/>
        <v>Q4</v>
      </c>
      <c r="M3" t="str">
        <f t="shared" si="2"/>
        <v>2022</v>
      </c>
    </row>
    <row r="4" spans="1:13" x14ac:dyDescent="0.25">
      <c r="A4" s="17">
        <v>44927</v>
      </c>
      <c r="B4" s="8" t="s">
        <v>6613</v>
      </c>
      <c r="C4" s="5" t="s">
        <v>6616</v>
      </c>
      <c r="D4" s="8" t="s">
        <v>6617</v>
      </c>
      <c r="E4" s="2">
        <v>0</v>
      </c>
      <c r="F4" s="1">
        <v>44953</v>
      </c>
      <c r="G4" s="2" t="s">
        <v>2579</v>
      </c>
      <c r="H4" s="20">
        <v>228</v>
      </c>
      <c r="I4" s="20">
        <v>228</v>
      </c>
      <c r="K4" t="str">
        <f t="shared" si="0"/>
        <v>Q4 2022</v>
      </c>
      <c r="L4" t="str">
        <f t="shared" si="1"/>
        <v>Q4</v>
      </c>
      <c r="M4" t="str">
        <f t="shared" si="2"/>
        <v>2022</v>
      </c>
    </row>
    <row r="5" spans="1:13" x14ac:dyDescent="0.25">
      <c r="A5" s="17">
        <v>44927</v>
      </c>
      <c r="B5" s="8" t="s">
        <v>6613</v>
      </c>
      <c r="C5" s="5" t="s">
        <v>6616</v>
      </c>
      <c r="D5" s="8" t="s">
        <v>6618</v>
      </c>
      <c r="E5" s="2">
        <v>0</v>
      </c>
      <c r="F5" s="1">
        <v>44953</v>
      </c>
      <c r="G5" s="2" t="s">
        <v>2577</v>
      </c>
      <c r="H5" s="20">
        <v>12364</v>
      </c>
      <c r="I5" s="20">
        <v>12364</v>
      </c>
      <c r="K5" t="str">
        <f t="shared" si="0"/>
        <v>Q4 2022</v>
      </c>
      <c r="L5" t="str">
        <f t="shared" si="1"/>
        <v>Q4</v>
      </c>
      <c r="M5" t="str">
        <f t="shared" si="2"/>
        <v>2022</v>
      </c>
    </row>
    <row r="6" spans="1:13" x14ac:dyDescent="0.25">
      <c r="A6" s="17">
        <v>44927</v>
      </c>
      <c r="B6" s="8" t="s">
        <v>6613</v>
      </c>
      <c r="C6" s="5" t="s">
        <v>6619</v>
      </c>
      <c r="D6" s="5" t="s">
        <v>6620</v>
      </c>
      <c r="E6" s="2">
        <v>0</v>
      </c>
      <c r="F6" s="1">
        <v>44957</v>
      </c>
      <c r="G6" s="2">
        <v>10</v>
      </c>
      <c r="H6" s="20">
        <v>2984</v>
      </c>
      <c r="I6" s="16">
        <v>2984</v>
      </c>
      <c r="K6" t="str">
        <f t="shared" si="0"/>
        <v>Q4 2022</v>
      </c>
      <c r="L6" t="str">
        <f t="shared" si="1"/>
        <v>Q4</v>
      </c>
      <c r="M6" t="str">
        <f t="shared" si="2"/>
        <v>2022</v>
      </c>
    </row>
    <row r="7" spans="1:13" x14ac:dyDescent="0.25">
      <c r="A7" s="17">
        <v>44927</v>
      </c>
      <c r="B7" s="8" t="s">
        <v>6613</v>
      </c>
      <c r="C7" s="61" t="s">
        <v>6621</v>
      </c>
      <c r="D7" s="8" t="s">
        <v>6622</v>
      </c>
      <c r="E7" s="12">
        <v>0</v>
      </c>
      <c r="F7" s="1">
        <v>44957</v>
      </c>
      <c r="G7" s="12" t="s">
        <v>2581</v>
      </c>
      <c r="H7" s="20">
        <v>9325</v>
      </c>
      <c r="I7" s="16">
        <v>9325</v>
      </c>
      <c r="K7" t="str">
        <f t="shared" si="0"/>
        <v>Q4 2022</v>
      </c>
      <c r="L7" t="str">
        <f t="shared" si="1"/>
        <v>Q4</v>
      </c>
      <c r="M7" t="str">
        <f t="shared" si="2"/>
        <v>2022</v>
      </c>
    </row>
    <row r="8" spans="1:13" x14ac:dyDescent="0.25">
      <c r="A8" s="17">
        <v>44927</v>
      </c>
      <c r="B8" s="8" t="s">
        <v>6613</v>
      </c>
      <c r="C8" s="8" t="s">
        <v>6623</v>
      </c>
      <c r="D8" s="8" t="s">
        <v>6624</v>
      </c>
      <c r="E8" s="2">
        <v>0</v>
      </c>
      <c r="F8" s="1">
        <v>44951</v>
      </c>
      <c r="G8" s="2">
        <v>980</v>
      </c>
      <c r="H8" s="20">
        <v>10638</v>
      </c>
      <c r="I8" s="20">
        <v>10638</v>
      </c>
      <c r="K8" t="str">
        <f t="shared" si="0"/>
        <v>Q4 2022</v>
      </c>
      <c r="L8" t="str">
        <f t="shared" si="1"/>
        <v>Q4</v>
      </c>
      <c r="M8" t="str">
        <f t="shared" si="2"/>
        <v>2022</v>
      </c>
    </row>
    <row r="9" spans="1:13" x14ac:dyDescent="0.25">
      <c r="A9" s="17">
        <v>44927</v>
      </c>
      <c r="B9" s="8" t="s">
        <v>6613</v>
      </c>
      <c r="C9" s="8" t="s">
        <v>6623</v>
      </c>
      <c r="D9" s="5" t="s">
        <v>6625</v>
      </c>
      <c r="E9" s="2">
        <v>0</v>
      </c>
      <c r="F9" s="1">
        <v>44951</v>
      </c>
      <c r="G9" s="2">
        <v>981</v>
      </c>
      <c r="H9" s="20">
        <v>2700</v>
      </c>
      <c r="I9" s="16">
        <v>2700</v>
      </c>
      <c r="K9" t="str">
        <f t="shared" si="0"/>
        <v>Q4 2022</v>
      </c>
      <c r="L9" t="str">
        <f t="shared" si="1"/>
        <v>Q4</v>
      </c>
      <c r="M9" t="str">
        <f t="shared" si="2"/>
        <v>2022</v>
      </c>
    </row>
    <row r="10" spans="1:13" x14ac:dyDescent="0.25">
      <c r="A10" s="17">
        <v>44927</v>
      </c>
      <c r="B10" s="8" t="s">
        <v>6613</v>
      </c>
      <c r="C10" s="5" t="s">
        <v>6626</v>
      </c>
      <c r="D10" s="8" t="s">
        <v>6627</v>
      </c>
      <c r="E10" s="2">
        <v>0</v>
      </c>
      <c r="F10" s="1">
        <v>44957</v>
      </c>
      <c r="G10" s="2">
        <v>1322</v>
      </c>
      <c r="H10" s="20">
        <v>1575</v>
      </c>
      <c r="I10" s="16">
        <v>1575</v>
      </c>
      <c r="K10" t="str">
        <f t="shared" si="0"/>
        <v>Q4 2022</v>
      </c>
      <c r="L10" t="str">
        <f t="shared" si="1"/>
        <v>Q4</v>
      </c>
      <c r="M10" t="str">
        <f t="shared" si="2"/>
        <v>2022</v>
      </c>
    </row>
    <row r="11" spans="1:13" x14ac:dyDescent="0.25">
      <c r="A11" s="17">
        <v>44927</v>
      </c>
      <c r="B11" s="8" t="s">
        <v>6613</v>
      </c>
      <c r="C11" s="5" t="s">
        <v>6628</v>
      </c>
      <c r="D11" s="8" t="s">
        <v>6629</v>
      </c>
      <c r="E11" s="2">
        <v>0</v>
      </c>
      <c r="F11" s="1">
        <v>44961</v>
      </c>
      <c r="G11" s="2" t="s">
        <v>2582</v>
      </c>
      <c r="H11" s="20">
        <v>39850</v>
      </c>
      <c r="I11" s="16">
        <v>39850</v>
      </c>
      <c r="K11" t="str">
        <f t="shared" si="0"/>
        <v>Q4 2022</v>
      </c>
      <c r="L11" t="str">
        <f t="shared" si="1"/>
        <v>Q4</v>
      </c>
      <c r="M11" t="str">
        <f t="shared" si="2"/>
        <v>2022</v>
      </c>
    </row>
    <row r="12" spans="1:13" x14ac:dyDescent="0.25">
      <c r="A12" s="17">
        <v>44927</v>
      </c>
      <c r="B12" s="8" t="s">
        <v>6584</v>
      </c>
      <c r="C12" s="5" t="s">
        <v>6630</v>
      </c>
      <c r="D12" s="8" t="s">
        <v>6631</v>
      </c>
      <c r="E12" s="2">
        <v>102</v>
      </c>
      <c r="F12" s="1">
        <v>44966</v>
      </c>
      <c r="G12" s="2" t="s">
        <v>2596</v>
      </c>
      <c r="H12" s="20">
        <v>824</v>
      </c>
      <c r="I12" s="16">
        <v>824</v>
      </c>
      <c r="K12" t="str">
        <f t="shared" si="0"/>
        <v>Q4 2022</v>
      </c>
      <c r="L12" t="str">
        <f t="shared" si="1"/>
        <v>Q4</v>
      </c>
      <c r="M12" t="str">
        <f t="shared" si="2"/>
        <v>2022</v>
      </c>
    </row>
    <row r="13" spans="1:13" x14ac:dyDescent="0.25">
      <c r="A13" s="17">
        <v>44927</v>
      </c>
      <c r="B13" s="8" t="s">
        <v>6584</v>
      </c>
      <c r="C13" s="5" t="s">
        <v>6632</v>
      </c>
      <c r="D13" s="8" t="s">
        <v>6633</v>
      </c>
      <c r="E13" s="2">
        <v>102</v>
      </c>
      <c r="F13" s="1">
        <v>44957</v>
      </c>
      <c r="G13" s="2" t="s">
        <v>2594</v>
      </c>
      <c r="H13" s="20">
        <v>37936</v>
      </c>
      <c r="I13" s="16">
        <v>37936</v>
      </c>
      <c r="K13" t="str">
        <f t="shared" si="0"/>
        <v>Q4 2022</v>
      </c>
      <c r="L13" t="str">
        <f t="shared" si="1"/>
        <v>Q4</v>
      </c>
      <c r="M13" t="str">
        <f t="shared" si="2"/>
        <v>2022</v>
      </c>
    </row>
    <row r="14" spans="1:13" x14ac:dyDescent="0.25">
      <c r="A14" s="17">
        <v>44927</v>
      </c>
      <c r="B14" s="8" t="s">
        <v>6584</v>
      </c>
      <c r="C14" s="5" t="s">
        <v>6614</v>
      </c>
      <c r="D14" s="8" t="s">
        <v>6615</v>
      </c>
      <c r="E14" s="2">
        <v>102</v>
      </c>
      <c r="F14" s="1">
        <v>44957</v>
      </c>
      <c r="G14" s="2" t="s">
        <v>2593</v>
      </c>
      <c r="H14" s="20">
        <v>10165</v>
      </c>
      <c r="I14" s="16">
        <v>10165</v>
      </c>
      <c r="K14" t="str">
        <f t="shared" si="0"/>
        <v>Q4 2022</v>
      </c>
      <c r="L14" t="str">
        <f t="shared" si="1"/>
        <v>Q4</v>
      </c>
      <c r="M14" t="str">
        <f t="shared" si="2"/>
        <v>2022</v>
      </c>
    </row>
    <row r="15" spans="1:13" x14ac:dyDescent="0.25">
      <c r="A15" s="17">
        <v>44927</v>
      </c>
      <c r="B15" s="8" t="s">
        <v>6584</v>
      </c>
      <c r="C15" s="8" t="s">
        <v>6634</v>
      </c>
      <c r="D15" s="8" t="s">
        <v>6635</v>
      </c>
      <c r="E15" s="2">
        <v>102</v>
      </c>
      <c r="F15" s="1">
        <v>44957</v>
      </c>
      <c r="G15" s="2" t="s">
        <v>2595</v>
      </c>
      <c r="H15" s="88">
        <v>60571</v>
      </c>
      <c r="I15" s="85">
        <v>60571</v>
      </c>
      <c r="K15" t="str">
        <f t="shared" si="0"/>
        <v>Q4 2022</v>
      </c>
      <c r="L15" t="str">
        <f t="shared" si="1"/>
        <v>Q4</v>
      </c>
      <c r="M15" t="str">
        <f t="shared" si="2"/>
        <v>2022</v>
      </c>
    </row>
    <row r="16" spans="1:13" x14ac:dyDescent="0.25">
      <c r="A16" s="17">
        <v>44927</v>
      </c>
      <c r="B16" s="8" t="s">
        <v>6584</v>
      </c>
      <c r="C16" s="5" t="s">
        <v>6619</v>
      </c>
      <c r="D16" s="5" t="s">
        <v>6620</v>
      </c>
      <c r="E16" s="2">
        <v>102</v>
      </c>
      <c r="F16" s="1">
        <v>44957</v>
      </c>
      <c r="G16" s="2">
        <v>10</v>
      </c>
      <c r="H16" s="20">
        <v>0</v>
      </c>
      <c r="I16" s="16">
        <v>0</v>
      </c>
      <c r="K16" t="str">
        <f t="shared" si="0"/>
        <v>Q4 2022</v>
      </c>
      <c r="L16" t="str">
        <f t="shared" si="1"/>
        <v>Q4</v>
      </c>
      <c r="M16" t="str">
        <f t="shared" si="2"/>
        <v>2022</v>
      </c>
    </row>
    <row r="17" spans="1:13" x14ac:dyDescent="0.25">
      <c r="A17" s="17">
        <v>44927</v>
      </c>
      <c r="B17" s="8" t="s">
        <v>6584</v>
      </c>
      <c r="C17" s="5" t="s">
        <v>6636</v>
      </c>
      <c r="D17" s="8" t="s">
        <v>6617</v>
      </c>
      <c r="E17" s="2">
        <v>102</v>
      </c>
      <c r="F17" s="1">
        <v>44938</v>
      </c>
      <c r="G17" s="2" t="s">
        <v>2591</v>
      </c>
      <c r="H17" s="20">
        <v>500</v>
      </c>
      <c r="I17" s="20">
        <v>500</v>
      </c>
      <c r="K17" t="str">
        <f t="shared" si="0"/>
        <v>Q4 2022</v>
      </c>
      <c r="L17" t="str">
        <f t="shared" si="1"/>
        <v>Q4</v>
      </c>
      <c r="M17" t="str">
        <f t="shared" si="2"/>
        <v>2022</v>
      </c>
    </row>
    <row r="18" spans="1:13" x14ac:dyDescent="0.25">
      <c r="A18" s="17">
        <v>44927</v>
      </c>
      <c r="B18" s="8" t="s">
        <v>6584</v>
      </c>
      <c r="C18" s="8" t="s">
        <v>6637</v>
      </c>
      <c r="D18" s="8" t="s">
        <v>6638</v>
      </c>
      <c r="E18" s="2">
        <v>102</v>
      </c>
      <c r="F18" s="1">
        <v>44979</v>
      </c>
      <c r="G18" s="2" t="s">
        <v>2597</v>
      </c>
      <c r="H18" s="20">
        <v>44026</v>
      </c>
      <c r="I18" s="16">
        <v>44026</v>
      </c>
      <c r="K18" t="str">
        <f t="shared" si="0"/>
        <v>Q4 2022</v>
      </c>
      <c r="L18" t="str">
        <f t="shared" si="1"/>
        <v>Q4</v>
      </c>
      <c r="M18" t="str">
        <f t="shared" si="2"/>
        <v>2022</v>
      </c>
    </row>
    <row r="19" spans="1:13" x14ac:dyDescent="0.25">
      <c r="A19" s="17">
        <v>44927</v>
      </c>
      <c r="B19" s="8" t="s">
        <v>6584</v>
      </c>
      <c r="C19" s="8" t="s">
        <v>6637</v>
      </c>
      <c r="D19" s="8" t="s">
        <v>6639</v>
      </c>
      <c r="E19" s="2">
        <v>102</v>
      </c>
      <c r="F19" s="1">
        <v>44980</v>
      </c>
      <c r="G19" s="2" t="s">
        <v>2598</v>
      </c>
      <c r="H19" s="20">
        <v>1529</v>
      </c>
      <c r="I19" s="16">
        <v>1529</v>
      </c>
      <c r="K19" t="str">
        <f t="shared" si="0"/>
        <v>Q4 2022</v>
      </c>
      <c r="L19" t="str">
        <f t="shared" si="1"/>
        <v>Q4</v>
      </c>
      <c r="M19" t="str">
        <f t="shared" si="2"/>
        <v>2022</v>
      </c>
    </row>
    <row r="20" spans="1:13" x14ac:dyDescent="0.25">
      <c r="A20" s="17">
        <v>44927</v>
      </c>
      <c r="B20" s="8" t="s">
        <v>6584</v>
      </c>
      <c r="C20" s="61" t="s">
        <v>6621</v>
      </c>
      <c r="D20" s="8" t="s">
        <v>6622</v>
      </c>
      <c r="E20" s="12">
        <v>102</v>
      </c>
      <c r="F20" s="1">
        <v>44957</v>
      </c>
      <c r="G20" s="12" t="s">
        <v>2592</v>
      </c>
      <c r="H20" s="20">
        <v>19110</v>
      </c>
      <c r="I20" s="16">
        <v>19110</v>
      </c>
      <c r="K20" t="str">
        <f t="shared" si="0"/>
        <v>Q4 2022</v>
      </c>
      <c r="L20" t="str">
        <f t="shared" si="1"/>
        <v>Q4</v>
      </c>
      <c r="M20" t="str">
        <f t="shared" si="2"/>
        <v>2022</v>
      </c>
    </row>
    <row r="21" spans="1:13" x14ac:dyDescent="0.25">
      <c r="A21" s="17">
        <v>44927</v>
      </c>
      <c r="B21" s="8" t="s">
        <v>6584</v>
      </c>
      <c r="C21" s="5" t="s">
        <v>6626</v>
      </c>
      <c r="D21" s="8" t="s">
        <v>6627</v>
      </c>
      <c r="E21" s="2">
        <v>102</v>
      </c>
      <c r="F21" s="1">
        <v>44957</v>
      </c>
      <c r="G21" s="2">
        <v>1321</v>
      </c>
      <c r="H21" s="20">
        <v>910</v>
      </c>
      <c r="I21" s="16">
        <v>910</v>
      </c>
      <c r="K21" t="str">
        <f t="shared" si="0"/>
        <v>Q4 2022</v>
      </c>
      <c r="L21" t="str">
        <f t="shared" si="1"/>
        <v>Q4</v>
      </c>
      <c r="M21" t="str">
        <f t="shared" si="2"/>
        <v>2022</v>
      </c>
    </row>
    <row r="22" spans="1:13" x14ac:dyDescent="0.25">
      <c r="A22" s="17">
        <v>44927</v>
      </c>
      <c r="B22" s="8" t="s">
        <v>6585</v>
      </c>
      <c r="C22" s="5" t="s">
        <v>6640</v>
      </c>
      <c r="D22" s="8" t="s">
        <v>6633</v>
      </c>
      <c r="E22" s="2">
        <v>0</v>
      </c>
      <c r="F22" s="1">
        <v>44957</v>
      </c>
      <c r="G22" s="2" t="s">
        <v>2616</v>
      </c>
      <c r="H22" s="20">
        <v>20094.5</v>
      </c>
      <c r="I22" s="16">
        <v>20094.5</v>
      </c>
      <c r="K22" t="str">
        <f t="shared" si="0"/>
        <v>Q4 2022</v>
      </c>
      <c r="L22" t="str">
        <f t="shared" si="1"/>
        <v>Q4</v>
      </c>
      <c r="M22" t="str">
        <f t="shared" si="2"/>
        <v>2022</v>
      </c>
    </row>
    <row r="23" spans="1:13" x14ac:dyDescent="0.25">
      <c r="A23" s="17">
        <v>44927</v>
      </c>
      <c r="B23" s="8" t="s">
        <v>6586</v>
      </c>
      <c r="C23" s="5" t="s">
        <v>6640</v>
      </c>
      <c r="D23" s="8" t="s">
        <v>6633</v>
      </c>
      <c r="E23" s="2">
        <v>0</v>
      </c>
      <c r="F23" s="1">
        <v>44957</v>
      </c>
      <c r="G23" s="2" t="s">
        <v>2623</v>
      </c>
      <c r="H23" s="20">
        <v>48532.71</v>
      </c>
      <c r="I23" s="16">
        <v>48532.71</v>
      </c>
      <c r="K23" t="str">
        <f t="shared" si="0"/>
        <v>Q4 2022</v>
      </c>
      <c r="L23" t="str">
        <f t="shared" si="1"/>
        <v>Q4</v>
      </c>
      <c r="M23" t="str">
        <f t="shared" si="2"/>
        <v>2022</v>
      </c>
    </row>
    <row r="24" spans="1:13" x14ac:dyDescent="0.25">
      <c r="A24" s="17">
        <v>44927</v>
      </c>
      <c r="B24" s="8" t="s">
        <v>6586</v>
      </c>
      <c r="C24" s="5" t="s">
        <v>6616</v>
      </c>
      <c r="D24" s="8" t="s">
        <v>6618</v>
      </c>
      <c r="E24" s="2">
        <v>0</v>
      </c>
      <c r="F24" s="1">
        <v>44953</v>
      </c>
      <c r="G24" s="2" t="s">
        <v>2621</v>
      </c>
      <c r="H24" s="20">
        <v>2530</v>
      </c>
      <c r="I24" s="20">
        <v>2530</v>
      </c>
      <c r="K24" t="str">
        <f t="shared" si="0"/>
        <v>Q4 2022</v>
      </c>
      <c r="L24" t="str">
        <f t="shared" si="1"/>
        <v>Q4</v>
      </c>
      <c r="M24" t="str">
        <f t="shared" si="2"/>
        <v>2022</v>
      </c>
    </row>
    <row r="25" spans="1:13" x14ac:dyDescent="0.25">
      <c r="A25" s="17">
        <v>44927</v>
      </c>
      <c r="B25" s="8" t="s">
        <v>6586</v>
      </c>
      <c r="C25" s="5" t="s">
        <v>6641</v>
      </c>
      <c r="D25" s="8" t="s">
        <v>6635</v>
      </c>
      <c r="E25" s="2">
        <v>0</v>
      </c>
      <c r="F25" s="1">
        <v>44957</v>
      </c>
      <c r="G25" s="2" t="s">
        <v>2622</v>
      </c>
      <c r="H25" s="20">
        <v>45780.97</v>
      </c>
      <c r="I25" s="16">
        <v>45780.97</v>
      </c>
      <c r="K25" t="str">
        <f t="shared" si="0"/>
        <v>Q4 2022</v>
      </c>
      <c r="L25" t="str">
        <f t="shared" si="1"/>
        <v>Q4</v>
      </c>
      <c r="M25" t="str">
        <f t="shared" si="2"/>
        <v>2022</v>
      </c>
    </row>
    <row r="26" spans="1:13" x14ac:dyDescent="0.25">
      <c r="A26" s="17">
        <v>44927</v>
      </c>
      <c r="B26" s="8" t="s">
        <v>6587</v>
      </c>
      <c r="C26" s="61" t="s">
        <v>6621</v>
      </c>
      <c r="D26" s="8" t="s">
        <v>6622</v>
      </c>
      <c r="E26" s="12">
        <v>0</v>
      </c>
      <c r="F26" s="1">
        <v>44957</v>
      </c>
      <c r="G26" s="12" t="s">
        <v>2630</v>
      </c>
      <c r="H26" s="20">
        <v>15755</v>
      </c>
      <c r="I26" s="16">
        <v>15755</v>
      </c>
      <c r="K26" t="str">
        <f t="shared" si="0"/>
        <v>Q4 2022</v>
      </c>
      <c r="L26" t="str">
        <f t="shared" si="1"/>
        <v>Q4</v>
      </c>
      <c r="M26" t="str">
        <f t="shared" si="2"/>
        <v>2022</v>
      </c>
    </row>
    <row r="27" spans="1:13" x14ac:dyDescent="0.25">
      <c r="A27" s="17">
        <v>44927</v>
      </c>
      <c r="B27" s="8" t="s">
        <v>6588</v>
      </c>
      <c r="C27" s="61" t="s">
        <v>6621</v>
      </c>
      <c r="D27" s="8" t="s">
        <v>6622</v>
      </c>
      <c r="E27" s="12">
        <v>0</v>
      </c>
      <c r="F27" s="1">
        <v>44957</v>
      </c>
      <c r="G27" s="12" t="s">
        <v>2633</v>
      </c>
      <c r="H27" s="20">
        <v>1300</v>
      </c>
      <c r="I27" s="16">
        <v>1300</v>
      </c>
      <c r="K27" t="str">
        <f t="shared" si="0"/>
        <v>Q4 2022</v>
      </c>
      <c r="L27" t="str">
        <f t="shared" si="1"/>
        <v>Q4</v>
      </c>
      <c r="M27" t="str">
        <f t="shared" si="2"/>
        <v>2022</v>
      </c>
    </row>
    <row r="28" spans="1:13" x14ac:dyDescent="0.25">
      <c r="A28" s="17">
        <v>44927</v>
      </c>
      <c r="B28" s="8" t="s">
        <v>6589</v>
      </c>
      <c r="C28" s="5" t="s">
        <v>6642</v>
      </c>
      <c r="D28" s="8" t="s">
        <v>6643</v>
      </c>
      <c r="E28" s="2" t="s">
        <v>82</v>
      </c>
      <c r="F28" s="1">
        <v>44930</v>
      </c>
      <c r="G28" s="2" t="s">
        <v>2641</v>
      </c>
      <c r="H28" s="20">
        <v>10400</v>
      </c>
      <c r="I28" s="16">
        <v>10400</v>
      </c>
      <c r="J28" s="2" t="s">
        <v>2663</v>
      </c>
      <c r="K28" t="str">
        <f t="shared" si="0"/>
        <v>Q4 2022</v>
      </c>
      <c r="L28" t="str">
        <f t="shared" si="1"/>
        <v>Q4</v>
      </c>
      <c r="M28" t="str">
        <f t="shared" si="2"/>
        <v>2022</v>
      </c>
    </row>
    <row r="29" spans="1:13" x14ac:dyDescent="0.25">
      <c r="A29" s="17">
        <v>44927</v>
      </c>
      <c r="B29" s="8" t="s">
        <v>6589</v>
      </c>
      <c r="C29" s="5" t="s">
        <v>6644</v>
      </c>
      <c r="D29" s="8" t="s">
        <v>6643</v>
      </c>
      <c r="E29" s="2" t="s">
        <v>82</v>
      </c>
      <c r="F29" s="1">
        <v>44935</v>
      </c>
      <c r="G29" s="2" t="s">
        <v>2643</v>
      </c>
      <c r="H29" s="20">
        <v>1156000</v>
      </c>
      <c r="I29" s="16">
        <v>1156000</v>
      </c>
      <c r="J29" s="2" t="s">
        <v>2665</v>
      </c>
      <c r="K29" t="str">
        <f t="shared" si="0"/>
        <v>Q4 2022</v>
      </c>
      <c r="L29" t="str">
        <f t="shared" si="1"/>
        <v>Q4</v>
      </c>
      <c r="M29" t="str">
        <f t="shared" si="2"/>
        <v>2022</v>
      </c>
    </row>
    <row r="30" spans="1:13" x14ac:dyDescent="0.25">
      <c r="A30" s="17">
        <v>44927</v>
      </c>
      <c r="B30" s="8" t="s">
        <v>6589</v>
      </c>
      <c r="C30" s="5" t="s">
        <v>6644</v>
      </c>
      <c r="D30" s="8" t="s">
        <v>6643</v>
      </c>
      <c r="E30" s="2" t="s">
        <v>82</v>
      </c>
      <c r="F30" s="1">
        <v>44935</v>
      </c>
      <c r="G30" s="2" t="s">
        <v>2644</v>
      </c>
      <c r="H30" s="20">
        <v>75334</v>
      </c>
      <c r="I30" s="16">
        <v>75334</v>
      </c>
      <c r="J30" s="2" t="s">
        <v>2665</v>
      </c>
      <c r="K30" t="str">
        <f t="shared" si="0"/>
        <v>Q4 2022</v>
      </c>
      <c r="L30" t="str">
        <f t="shared" si="1"/>
        <v>Q4</v>
      </c>
      <c r="M30" t="str">
        <f t="shared" si="2"/>
        <v>2022</v>
      </c>
    </row>
    <row r="31" spans="1:13" x14ac:dyDescent="0.25">
      <c r="A31" s="17">
        <v>44927</v>
      </c>
      <c r="B31" s="8" t="s">
        <v>6589</v>
      </c>
      <c r="C31" s="5" t="s">
        <v>6645</v>
      </c>
      <c r="D31" s="8" t="s">
        <v>6643</v>
      </c>
      <c r="E31" s="2" t="s">
        <v>82</v>
      </c>
      <c r="F31" s="1">
        <v>44932</v>
      </c>
      <c r="G31" s="2">
        <v>66</v>
      </c>
      <c r="H31" s="20">
        <v>9561</v>
      </c>
      <c r="I31" s="16">
        <v>9561</v>
      </c>
      <c r="J31" s="2" t="s">
        <v>2664</v>
      </c>
      <c r="K31" t="str">
        <f t="shared" si="0"/>
        <v>Q4 2022</v>
      </c>
      <c r="L31" t="str">
        <f t="shared" si="1"/>
        <v>Q4</v>
      </c>
      <c r="M31" t="str">
        <f t="shared" si="2"/>
        <v>2022</v>
      </c>
    </row>
    <row r="32" spans="1:13" x14ac:dyDescent="0.25">
      <c r="A32" s="17">
        <v>44927</v>
      </c>
      <c r="B32" s="8" t="s">
        <v>6589</v>
      </c>
      <c r="C32" s="5" t="s">
        <v>6646</v>
      </c>
      <c r="D32" s="8" t="s">
        <v>6643</v>
      </c>
      <c r="E32" s="2" t="s">
        <v>82</v>
      </c>
      <c r="F32" s="1">
        <v>44954</v>
      </c>
      <c r="G32" s="2" t="s">
        <v>2657</v>
      </c>
      <c r="H32" s="20">
        <v>118500</v>
      </c>
      <c r="I32" s="16">
        <v>118500</v>
      </c>
      <c r="J32" s="2" t="s">
        <v>2678</v>
      </c>
      <c r="K32" t="str">
        <f t="shared" si="0"/>
        <v>Q4 2022</v>
      </c>
      <c r="L32" t="str">
        <f t="shared" si="1"/>
        <v>Q4</v>
      </c>
      <c r="M32" t="str">
        <f t="shared" si="2"/>
        <v>2022</v>
      </c>
    </row>
    <row r="33" spans="1:13" x14ac:dyDescent="0.25">
      <c r="A33" s="17">
        <v>44927</v>
      </c>
      <c r="B33" s="8" t="s">
        <v>6589</v>
      </c>
      <c r="C33" s="5" t="s">
        <v>6640</v>
      </c>
      <c r="D33" s="8" t="s">
        <v>6633</v>
      </c>
      <c r="E33" s="2" t="s">
        <v>82</v>
      </c>
      <c r="F33" s="1">
        <v>44957</v>
      </c>
      <c r="G33" s="2" t="s">
        <v>2660</v>
      </c>
      <c r="H33" s="20">
        <v>136426.96</v>
      </c>
      <c r="I33" s="16">
        <v>136426.96</v>
      </c>
      <c r="J33" s="2" t="s">
        <v>99</v>
      </c>
      <c r="K33" t="str">
        <f t="shared" si="0"/>
        <v>Q4 2022</v>
      </c>
      <c r="L33" t="str">
        <f t="shared" si="1"/>
        <v>Q4</v>
      </c>
      <c r="M33" t="str">
        <f t="shared" si="2"/>
        <v>2022</v>
      </c>
    </row>
    <row r="34" spans="1:13" x14ac:dyDescent="0.25">
      <c r="A34" s="17">
        <v>44927</v>
      </c>
      <c r="B34" s="8" t="s">
        <v>6589</v>
      </c>
      <c r="C34" s="5" t="s">
        <v>6647</v>
      </c>
      <c r="D34" s="8" t="s">
        <v>6643</v>
      </c>
      <c r="E34" s="2" t="s">
        <v>82</v>
      </c>
      <c r="F34" s="1">
        <v>44957</v>
      </c>
      <c r="G34" s="2" t="s">
        <v>2659</v>
      </c>
      <c r="H34" s="20">
        <v>6000</v>
      </c>
      <c r="I34" s="16">
        <v>6000</v>
      </c>
      <c r="J34" s="2" t="s">
        <v>2680</v>
      </c>
      <c r="K34" t="str">
        <f t="shared" si="0"/>
        <v>Q4 2022</v>
      </c>
      <c r="L34" t="str">
        <f t="shared" si="1"/>
        <v>Q4</v>
      </c>
      <c r="M34" t="str">
        <f t="shared" si="2"/>
        <v>2022</v>
      </c>
    </row>
    <row r="35" spans="1:13" x14ac:dyDescent="0.25">
      <c r="A35" s="17">
        <v>44927</v>
      </c>
      <c r="B35" s="8" t="s">
        <v>6589</v>
      </c>
      <c r="C35" s="5" t="s">
        <v>6648</v>
      </c>
      <c r="D35" s="8" t="s">
        <v>6643</v>
      </c>
      <c r="E35" s="2" t="s">
        <v>82</v>
      </c>
      <c r="F35" s="1">
        <v>44938</v>
      </c>
      <c r="G35" s="2">
        <v>554</v>
      </c>
      <c r="H35" s="20">
        <v>28500</v>
      </c>
      <c r="I35" s="16">
        <v>28500</v>
      </c>
      <c r="J35" s="2" t="s">
        <v>2669</v>
      </c>
      <c r="K35" t="str">
        <f t="shared" si="0"/>
        <v>Q4 2022</v>
      </c>
      <c r="L35" t="str">
        <f t="shared" si="1"/>
        <v>Q4</v>
      </c>
      <c r="M35" t="str">
        <f t="shared" si="2"/>
        <v>2022</v>
      </c>
    </row>
    <row r="36" spans="1:13" x14ac:dyDescent="0.25">
      <c r="A36" s="17">
        <v>44927</v>
      </c>
      <c r="B36" s="8" t="s">
        <v>6589</v>
      </c>
      <c r="C36" s="5" t="s">
        <v>6616</v>
      </c>
      <c r="D36" s="8" t="s">
        <v>6618</v>
      </c>
      <c r="E36" s="2" t="s">
        <v>82</v>
      </c>
      <c r="F36" s="1">
        <v>44953</v>
      </c>
      <c r="G36" s="2" t="s">
        <v>2655</v>
      </c>
      <c r="H36" s="20">
        <v>55568</v>
      </c>
      <c r="I36" s="20">
        <v>38104.5</v>
      </c>
      <c r="J36" s="2" t="s">
        <v>99</v>
      </c>
      <c r="K36" t="str">
        <f t="shared" si="0"/>
        <v>Q4 2022</v>
      </c>
      <c r="L36" t="str">
        <f t="shared" si="1"/>
        <v>Q4</v>
      </c>
      <c r="M36" t="str">
        <f t="shared" si="2"/>
        <v>2022</v>
      </c>
    </row>
    <row r="37" spans="1:13" x14ac:dyDescent="0.25">
      <c r="A37" s="17">
        <v>44927</v>
      </c>
      <c r="B37" s="8" t="s">
        <v>6589</v>
      </c>
      <c r="C37" s="5" t="s">
        <v>6616</v>
      </c>
      <c r="D37" s="8" t="s">
        <v>6617</v>
      </c>
      <c r="E37" s="2" t="s">
        <v>82</v>
      </c>
      <c r="F37" s="1">
        <v>44953</v>
      </c>
      <c r="G37" s="2" t="s">
        <v>2656</v>
      </c>
      <c r="H37" s="20">
        <v>19425.7</v>
      </c>
      <c r="I37" s="20">
        <v>16732.2</v>
      </c>
      <c r="J37" s="2" t="s">
        <v>99</v>
      </c>
      <c r="K37" t="str">
        <f t="shared" si="0"/>
        <v>Q4 2022</v>
      </c>
      <c r="L37" t="str">
        <f t="shared" si="1"/>
        <v>Q4</v>
      </c>
      <c r="M37" t="str">
        <f t="shared" si="2"/>
        <v>2022</v>
      </c>
    </row>
    <row r="38" spans="1:13" x14ac:dyDescent="0.25">
      <c r="A38" s="17">
        <v>44927</v>
      </c>
      <c r="B38" s="8" t="s">
        <v>6589</v>
      </c>
      <c r="C38" s="5" t="s">
        <v>6616</v>
      </c>
      <c r="D38" s="8" t="s">
        <v>6643</v>
      </c>
      <c r="E38" s="2" t="s">
        <v>82</v>
      </c>
      <c r="F38" s="1">
        <v>44953</v>
      </c>
      <c r="G38" s="2" t="s">
        <v>2652</v>
      </c>
      <c r="H38" s="20">
        <v>3745</v>
      </c>
      <c r="I38" s="16">
        <v>3745</v>
      </c>
      <c r="J38" s="2" t="s">
        <v>2676</v>
      </c>
      <c r="K38" t="str">
        <f t="shared" si="0"/>
        <v>Q4 2022</v>
      </c>
      <c r="L38" t="str">
        <f t="shared" si="1"/>
        <v>Q4</v>
      </c>
      <c r="M38" t="str">
        <f t="shared" si="2"/>
        <v>2022</v>
      </c>
    </row>
    <row r="39" spans="1:13" x14ac:dyDescent="0.25">
      <c r="A39" s="17">
        <v>44927</v>
      </c>
      <c r="B39" s="8" t="s">
        <v>6589</v>
      </c>
      <c r="C39" s="5" t="s">
        <v>6649</v>
      </c>
      <c r="D39" s="8" t="s">
        <v>6643</v>
      </c>
      <c r="E39" s="2" t="s">
        <v>82</v>
      </c>
      <c r="F39" s="1">
        <v>44928</v>
      </c>
      <c r="G39" s="2" t="s">
        <v>2640</v>
      </c>
      <c r="H39" s="20">
        <v>1500</v>
      </c>
      <c r="I39" s="16">
        <v>1500</v>
      </c>
      <c r="J39" s="2" t="s">
        <v>2662</v>
      </c>
      <c r="K39" t="str">
        <f t="shared" si="0"/>
        <v>Q4 2022</v>
      </c>
      <c r="L39" t="str">
        <f t="shared" si="1"/>
        <v>Q4</v>
      </c>
      <c r="M39" t="str">
        <f t="shared" si="2"/>
        <v>2022</v>
      </c>
    </row>
    <row r="40" spans="1:13" x14ac:dyDescent="0.25">
      <c r="A40" s="17">
        <v>44927</v>
      </c>
      <c r="B40" s="8" t="s">
        <v>6589</v>
      </c>
      <c r="C40" s="8" t="s">
        <v>6634</v>
      </c>
      <c r="D40" s="8" t="s">
        <v>6635</v>
      </c>
      <c r="E40" s="2" t="s">
        <v>82</v>
      </c>
      <c r="F40" s="1">
        <v>44957</v>
      </c>
      <c r="G40" s="2" t="s">
        <v>2661</v>
      </c>
      <c r="H40" s="88">
        <v>339497</v>
      </c>
      <c r="I40" s="85">
        <v>339497</v>
      </c>
      <c r="J40" s="2" t="s">
        <v>99</v>
      </c>
      <c r="K40" t="str">
        <f t="shared" si="0"/>
        <v>Q4 2022</v>
      </c>
      <c r="L40" t="str">
        <f t="shared" si="1"/>
        <v>Q4</v>
      </c>
      <c r="M40" t="str">
        <f t="shared" si="2"/>
        <v>2022</v>
      </c>
    </row>
    <row r="41" spans="1:13" x14ac:dyDescent="0.25">
      <c r="A41" s="17">
        <v>44927</v>
      </c>
      <c r="B41" s="8" t="s">
        <v>6589</v>
      </c>
      <c r="C41" s="5" t="s">
        <v>6650</v>
      </c>
      <c r="D41" s="5" t="s">
        <v>6651</v>
      </c>
      <c r="E41" s="2" t="s">
        <v>82</v>
      </c>
      <c r="F41" s="1">
        <v>44935</v>
      </c>
      <c r="G41" s="2">
        <v>4250028370</v>
      </c>
      <c r="H41" s="20">
        <v>87947</v>
      </c>
      <c r="I41" s="16">
        <v>87947</v>
      </c>
      <c r="J41" s="2" t="s">
        <v>2062</v>
      </c>
      <c r="K41" t="str">
        <f t="shared" si="0"/>
        <v>Q4 2022</v>
      </c>
      <c r="L41" t="str">
        <f t="shared" si="1"/>
        <v>Q4</v>
      </c>
      <c r="M41" t="str">
        <f t="shared" si="2"/>
        <v>2022</v>
      </c>
    </row>
    <row r="42" spans="1:13" x14ac:dyDescent="0.25">
      <c r="A42" s="17">
        <v>44927</v>
      </c>
      <c r="B42" s="8" t="s">
        <v>6589</v>
      </c>
      <c r="C42" s="5" t="s">
        <v>6652</v>
      </c>
      <c r="D42" s="5" t="s">
        <v>6620</v>
      </c>
      <c r="E42" s="2" t="s">
        <v>82</v>
      </c>
      <c r="F42" s="1">
        <v>44957</v>
      </c>
      <c r="G42" s="2">
        <v>10</v>
      </c>
      <c r="H42" s="20">
        <v>0</v>
      </c>
      <c r="I42" s="16">
        <v>0</v>
      </c>
      <c r="J42" s="2" t="s">
        <v>100</v>
      </c>
      <c r="K42" t="str">
        <f t="shared" si="0"/>
        <v>Q4 2022</v>
      </c>
      <c r="L42" t="str">
        <f t="shared" si="1"/>
        <v>Q4</v>
      </c>
      <c r="M42" t="str">
        <f t="shared" si="2"/>
        <v>2022</v>
      </c>
    </row>
    <row r="43" spans="1:13" x14ac:dyDescent="0.25">
      <c r="A43" s="17">
        <v>44927</v>
      </c>
      <c r="B43" s="8" t="s">
        <v>6589</v>
      </c>
      <c r="C43" s="5" t="s">
        <v>6636</v>
      </c>
      <c r="D43" s="8" t="s">
        <v>6617</v>
      </c>
      <c r="E43" s="2" t="s">
        <v>82</v>
      </c>
      <c r="F43" s="1">
        <v>44943</v>
      </c>
      <c r="G43" s="2" t="s">
        <v>2650</v>
      </c>
      <c r="H43" s="20">
        <v>12870</v>
      </c>
      <c r="I43" s="20">
        <v>12870</v>
      </c>
      <c r="J43" s="2" t="s">
        <v>2673</v>
      </c>
      <c r="K43" t="str">
        <f t="shared" si="0"/>
        <v>Q4 2022</v>
      </c>
      <c r="L43" t="str">
        <f t="shared" si="1"/>
        <v>Q4</v>
      </c>
      <c r="M43" t="str">
        <f t="shared" si="2"/>
        <v>2022</v>
      </c>
    </row>
    <row r="44" spans="1:13" x14ac:dyDescent="0.25">
      <c r="A44" s="17">
        <v>44927</v>
      </c>
      <c r="B44" s="8" t="s">
        <v>6589</v>
      </c>
      <c r="C44" s="8" t="s">
        <v>6653</v>
      </c>
      <c r="D44" s="8" t="s">
        <v>6654</v>
      </c>
      <c r="E44" s="2" t="s">
        <v>82</v>
      </c>
      <c r="F44" s="1">
        <v>44932</v>
      </c>
      <c r="G44" s="2" t="s">
        <v>2642</v>
      </c>
      <c r="H44" s="20">
        <v>184998</v>
      </c>
      <c r="I44" s="16">
        <v>184998</v>
      </c>
      <c r="J44" s="2" t="s">
        <v>99</v>
      </c>
      <c r="K44" t="str">
        <f t="shared" si="0"/>
        <v>Q4 2022</v>
      </c>
      <c r="L44" t="str">
        <f t="shared" si="1"/>
        <v>Q4</v>
      </c>
      <c r="M44" t="str">
        <f t="shared" si="2"/>
        <v>2022</v>
      </c>
    </row>
    <row r="45" spans="1:13" x14ac:dyDescent="0.25">
      <c r="A45" s="17">
        <v>44927</v>
      </c>
      <c r="B45" s="8" t="s">
        <v>6589</v>
      </c>
      <c r="C45" s="8" t="s">
        <v>6653</v>
      </c>
      <c r="D45" s="8" t="s">
        <v>6638</v>
      </c>
      <c r="E45" s="2" t="s">
        <v>82</v>
      </c>
      <c r="F45" s="1">
        <v>44962</v>
      </c>
      <c r="G45" s="2" t="s">
        <v>2683</v>
      </c>
      <c r="H45" s="20">
        <v>482393.78</v>
      </c>
      <c r="I45" s="16">
        <v>482393.78</v>
      </c>
      <c r="J45" s="2" t="s">
        <v>99</v>
      </c>
      <c r="K45" t="str">
        <f t="shared" si="0"/>
        <v>Q4 2022</v>
      </c>
      <c r="L45" t="str">
        <f t="shared" si="1"/>
        <v>Q4</v>
      </c>
      <c r="M45" t="str">
        <f t="shared" si="2"/>
        <v>2022</v>
      </c>
    </row>
    <row r="46" spans="1:13" x14ac:dyDescent="0.25">
      <c r="A46" s="17">
        <v>44927</v>
      </c>
      <c r="B46" s="8" t="s">
        <v>6589</v>
      </c>
      <c r="C46" s="5" t="s">
        <v>6655</v>
      </c>
      <c r="D46" s="8" t="s">
        <v>6643</v>
      </c>
      <c r="E46" s="2" t="s">
        <v>82</v>
      </c>
      <c r="F46" s="1">
        <v>44936</v>
      </c>
      <c r="G46" s="2">
        <v>321</v>
      </c>
      <c r="H46" s="20">
        <v>31515</v>
      </c>
      <c r="I46" s="16">
        <v>31515</v>
      </c>
      <c r="J46" s="2" t="s">
        <v>2667</v>
      </c>
      <c r="K46" t="str">
        <f t="shared" si="0"/>
        <v>Q4 2022</v>
      </c>
      <c r="L46" t="str">
        <f t="shared" si="1"/>
        <v>Q4</v>
      </c>
      <c r="M46" t="str">
        <f t="shared" si="2"/>
        <v>2022</v>
      </c>
    </row>
    <row r="47" spans="1:13" x14ac:dyDescent="0.25">
      <c r="A47" s="17">
        <v>44927</v>
      </c>
      <c r="B47" s="8" t="s">
        <v>6589</v>
      </c>
      <c r="C47" s="5" t="s">
        <v>6656</v>
      </c>
      <c r="D47" s="8" t="s">
        <v>6643</v>
      </c>
      <c r="E47" s="2" t="s">
        <v>82</v>
      </c>
      <c r="F47" s="1">
        <v>44942</v>
      </c>
      <c r="G47" s="2" t="s">
        <v>2649</v>
      </c>
      <c r="H47" s="20">
        <v>12268</v>
      </c>
      <c r="I47" s="16">
        <v>12268</v>
      </c>
      <c r="J47" s="2" t="s">
        <v>2672</v>
      </c>
      <c r="K47" t="str">
        <f t="shared" si="0"/>
        <v>Q4 2022</v>
      </c>
      <c r="L47" t="str">
        <f t="shared" si="1"/>
        <v>Q4</v>
      </c>
      <c r="M47" t="str">
        <f t="shared" si="2"/>
        <v>2022</v>
      </c>
    </row>
    <row r="48" spans="1:13" x14ac:dyDescent="0.25">
      <c r="A48" s="17">
        <v>44927</v>
      </c>
      <c r="B48" s="8" t="s">
        <v>6589</v>
      </c>
      <c r="C48" s="5" t="s">
        <v>6657</v>
      </c>
      <c r="D48" s="8" t="s">
        <v>6643</v>
      </c>
      <c r="E48" s="2" t="s">
        <v>82</v>
      </c>
      <c r="F48" s="1">
        <v>44938</v>
      </c>
      <c r="G48" s="2">
        <v>4590</v>
      </c>
      <c r="H48" s="20">
        <v>7118.66</v>
      </c>
      <c r="I48" s="16">
        <v>7118.66</v>
      </c>
      <c r="J48" s="2" t="s">
        <v>2670</v>
      </c>
      <c r="K48" t="str">
        <f t="shared" si="0"/>
        <v>Q4 2022</v>
      </c>
      <c r="L48" t="str">
        <f t="shared" si="1"/>
        <v>Q4</v>
      </c>
      <c r="M48" t="str">
        <f t="shared" si="2"/>
        <v>2022</v>
      </c>
    </row>
    <row r="49" spans="1:13" x14ac:dyDescent="0.25">
      <c r="A49" s="17">
        <v>44927</v>
      </c>
      <c r="B49" s="8" t="s">
        <v>6589</v>
      </c>
      <c r="C49" s="5" t="s">
        <v>6658</v>
      </c>
      <c r="D49" s="5" t="s">
        <v>6659</v>
      </c>
      <c r="E49" s="2" t="s">
        <v>82</v>
      </c>
      <c r="F49" s="1">
        <v>44935</v>
      </c>
      <c r="G49" s="2" t="s">
        <v>2645</v>
      </c>
      <c r="H49" s="20">
        <v>11000</v>
      </c>
      <c r="I49" s="16">
        <v>11000</v>
      </c>
      <c r="J49" s="2" t="s">
        <v>2666</v>
      </c>
      <c r="K49" t="str">
        <f t="shared" si="0"/>
        <v>Q4 2022</v>
      </c>
      <c r="L49" t="str">
        <f t="shared" si="1"/>
        <v>Q4</v>
      </c>
      <c r="M49" t="str">
        <f t="shared" si="2"/>
        <v>2022</v>
      </c>
    </row>
    <row r="50" spans="1:13" x14ac:dyDescent="0.25">
      <c r="A50" s="17">
        <v>44927</v>
      </c>
      <c r="B50" s="8" t="s">
        <v>6589</v>
      </c>
      <c r="C50" s="5" t="s">
        <v>6658</v>
      </c>
      <c r="D50" s="5" t="s">
        <v>6659</v>
      </c>
      <c r="E50" s="2" t="s">
        <v>82</v>
      </c>
      <c r="F50" s="1">
        <v>44935</v>
      </c>
      <c r="G50" s="2" t="s">
        <v>2646</v>
      </c>
      <c r="H50" s="20">
        <v>15000</v>
      </c>
      <c r="I50" s="16">
        <v>15000</v>
      </c>
      <c r="J50" s="2" t="s">
        <v>2666</v>
      </c>
      <c r="K50" t="str">
        <f t="shared" si="0"/>
        <v>Q4 2022</v>
      </c>
      <c r="L50" t="str">
        <f t="shared" si="1"/>
        <v>Q4</v>
      </c>
      <c r="M50" t="str">
        <f t="shared" si="2"/>
        <v>2022</v>
      </c>
    </row>
    <row r="51" spans="1:13" x14ac:dyDescent="0.25">
      <c r="A51" s="17">
        <v>44927</v>
      </c>
      <c r="B51" s="8" t="s">
        <v>6589</v>
      </c>
      <c r="C51" s="5" t="s">
        <v>6660</v>
      </c>
      <c r="D51" s="8" t="s">
        <v>6643</v>
      </c>
      <c r="E51" s="2" t="s">
        <v>82</v>
      </c>
      <c r="F51" s="1">
        <v>44951</v>
      </c>
      <c r="G51" s="2">
        <v>519</v>
      </c>
      <c r="H51" s="20">
        <v>126000</v>
      </c>
      <c r="I51" s="16">
        <v>126000</v>
      </c>
      <c r="J51" s="2" t="s">
        <v>2675</v>
      </c>
      <c r="K51" t="str">
        <f t="shared" si="0"/>
        <v>Q4 2022</v>
      </c>
      <c r="L51" t="str">
        <f t="shared" si="1"/>
        <v>Q4</v>
      </c>
      <c r="M51" t="str">
        <f t="shared" si="2"/>
        <v>2022</v>
      </c>
    </row>
    <row r="52" spans="1:13" x14ac:dyDescent="0.25">
      <c r="A52" s="17">
        <v>44927</v>
      </c>
      <c r="B52" s="8" t="s">
        <v>6589</v>
      </c>
      <c r="C52" s="5" t="e">
        <v>#N/A</v>
      </c>
      <c r="D52" s="8" t="s">
        <v>6643</v>
      </c>
      <c r="E52" s="2" t="s">
        <v>82</v>
      </c>
      <c r="F52" s="1">
        <v>44937</v>
      </c>
      <c r="G52" s="2" t="s">
        <v>2647</v>
      </c>
      <c r="H52" s="20">
        <v>4050</v>
      </c>
      <c r="I52" s="16">
        <v>4050</v>
      </c>
      <c r="J52" s="2" t="s">
        <v>2668</v>
      </c>
      <c r="K52" t="str">
        <f t="shared" si="0"/>
        <v>Q4 2022</v>
      </c>
      <c r="L52" t="str">
        <f t="shared" si="1"/>
        <v>Q4</v>
      </c>
      <c r="M52" t="str">
        <f t="shared" si="2"/>
        <v>2022</v>
      </c>
    </row>
    <row r="53" spans="1:13" x14ac:dyDescent="0.25">
      <c r="A53" s="17">
        <v>44927</v>
      </c>
      <c r="B53" s="8" t="s">
        <v>6589</v>
      </c>
      <c r="C53" s="5" t="s">
        <v>6626</v>
      </c>
      <c r="D53" s="8" t="s">
        <v>6627</v>
      </c>
      <c r="E53" s="2" t="s">
        <v>82</v>
      </c>
      <c r="F53" s="1">
        <v>44956</v>
      </c>
      <c r="G53" s="2">
        <v>1325</v>
      </c>
      <c r="H53" s="20">
        <v>14245</v>
      </c>
      <c r="I53" s="16">
        <v>14245</v>
      </c>
      <c r="J53" s="2" t="s">
        <v>99</v>
      </c>
      <c r="K53" t="str">
        <f t="shared" si="0"/>
        <v>Q4 2022</v>
      </c>
      <c r="L53" t="str">
        <f t="shared" si="1"/>
        <v>Q4</v>
      </c>
      <c r="M53" t="str">
        <f t="shared" si="2"/>
        <v>2022</v>
      </c>
    </row>
    <row r="54" spans="1:13" x14ac:dyDescent="0.25">
      <c r="A54" s="17">
        <v>44927</v>
      </c>
      <c r="B54" s="8" t="s">
        <v>6589</v>
      </c>
      <c r="C54" s="5" t="e">
        <v>#N/A</v>
      </c>
      <c r="D54" s="8" t="s">
        <v>6643</v>
      </c>
      <c r="E54" s="2" t="s">
        <v>82</v>
      </c>
      <c r="F54" s="1">
        <v>44953</v>
      </c>
      <c r="G54" s="2" t="s">
        <v>2653</v>
      </c>
      <c r="H54" s="20">
        <v>80000</v>
      </c>
      <c r="I54" s="16">
        <v>80000</v>
      </c>
      <c r="J54" s="2" t="s">
        <v>2677</v>
      </c>
      <c r="K54" t="str">
        <f t="shared" si="0"/>
        <v>Q4 2022</v>
      </c>
      <c r="L54" t="str">
        <f t="shared" si="1"/>
        <v>Q4</v>
      </c>
      <c r="M54" t="str">
        <f t="shared" si="2"/>
        <v>2022</v>
      </c>
    </row>
    <row r="55" spans="1:13" x14ac:dyDescent="0.25">
      <c r="A55" s="17">
        <v>44927</v>
      </c>
      <c r="B55" s="8" t="s">
        <v>6589</v>
      </c>
      <c r="C55" s="5" t="e">
        <v>#N/A</v>
      </c>
      <c r="D55" s="8" t="s">
        <v>6617</v>
      </c>
      <c r="E55" s="2" t="s">
        <v>82</v>
      </c>
      <c r="F55" s="1">
        <v>44939</v>
      </c>
      <c r="G55" s="2" t="s">
        <v>2648</v>
      </c>
      <c r="H55" s="20">
        <v>2900</v>
      </c>
      <c r="I55" s="20">
        <v>2900</v>
      </c>
      <c r="J55" s="2" t="s">
        <v>2671</v>
      </c>
      <c r="K55" t="str">
        <f t="shared" si="0"/>
        <v>Q4 2022</v>
      </c>
      <c r="L55" t="str">
        <f t="shared" si="1"/>
        <v>Q4</v>
      </c>
      <c r="M55" t="str">
        <f t="shared" si="2"/>
        <v>2022</v>
      </c>
    </row>
    <row r="56" spans="1:13" x14ac:dyDescent="0.25">
      <c r="A56" s="17">
        <v>44927</v>
      </c>
      <c r="B56" s="8" t="s">
        <v>6589</v>
      </c>
      <c r="C56" s="5" t="e">
        <v>#N/A</v>
      </c>
      <c r="D56" s="8" t="s">
        <v>6617</v>
      </c>
      <c r="E56" s="2" t="s">
        <v>82</v>
      </c>
      <c r="F56" s="1">
        <v>44945</v>
      </c>
      <c r="G56" s="2" t="s">
        <v>2651</v>
      </c>
      <c r="H56" s="20">
        <v>16416</v>
      </c>
      <c r="I56" s="20">
        <v>12870</v>
      </c>
      <c r="J56" s="2" t="s">
        <v>2674</v>
      </c>
      <c r="K56" t="str">
        <f t="shared" si="0"/>
        <v>Q4 2022</v>
      </c>
      <c r="L56" t="str">
        <f t="shared" si="1"/>
        <v>Q4</v>
      </c>
      <c r="M56" t="str">
        <f t="shared" si="2"/>
        <v>2022</v>
      </c>
    </row>
    <row r="57" spans="1:13" x14ac:dyDescent="0.25">
      <c r="A57" s="17">
        <v>44927</v>
      </c>
      <c r="B57" s="8" t="s">
        <v>6589</v>
      </c>
      <c r="C57" s="5" t="e">
        <v>#N/A</v>
      </c>
      <c r="D57" s="8" t="s">
        <v>6643</v>
      </c>
      <c r="E57" s="2" t="s">
        <v>82</v>
      </c>
      <c r="F57" s="1">
        <v>44957</v>
      </c>
      <c r="G57" s="2" t="s">
        <v>2658</v>
      </c>
      <c r="H57" s="20">
        <v>17850</v>
      </c>
      <c r="I57" s="16">
        <v>17850</v>
      </c>
      <c r="J57" s="2" t="s">
        <v>2679</v>
      </c>
      <c r="K57" t="str">
        <f t="shared" si="0"/>
        <v>Q4 2022</v>
      </c>
      <c r="L57" t="str">
        <f t="shared" si="1"/>
        <v>Q4</v>
      </c>
      <c r="M57" t="str">
        <f t="shared" si="2"/>
        <v>2022</v>
      </c>
    </row>
    <row r="58" spans="1:13" x14ac:dyDescent="0.25">
      <c r="A58" s="17">
        <v>44927</v>
      </c>
      <c r="B58" s="8" t="s">
        <v>6589</v>
      </c>
      <c r="C58" s="5" t="e">
        <v>#N/A</v>
      </c>
      <c r="D58" s="8" t="s">
        <v>6624</v>
      </c>
      <c r="E58" s="2" t="s">
        <v>82</v>
      </c>
      <c r="F58" s="1">
        <v>44953</v>
      </c>
      <c r="G58" s="2" t="s">
        <v>2654</v>
      </c>
      <c r="H58" s="20">
        <v>36800</v>
      </c>
      <c r="I58" s="20">
        <v>14240</v>
      </c>
      <c r="J58" s="2" t="s">
        <v>99</v>
      </c>
      <c r="K58" t="str">
        <f t="shared" si="0"/>
        <v>Q4 2022</v>
      </c>
      <c r="L58" t="str">
        <f t="shared" si="1"/>
        <v>Q4</v>
      </c>
      <c r="M58" t="str">
        <f t="shared" si="2"/>
        <v>2022</v>
      </c>
    </row>
    <row r="59" spans="1:13" x14ac:dyDescent="0.25">
      <c r="A59" s="17">
        <v>44927</v>
      </c>
      <c r="B59" s="8" t="s">
        <v>6590</v>
      </c>
      <c r="C59" s="5" t="e">
        <v>#N/A</v>
      </c>
      <c r="D59" s="5" t="s">
        <v>6661</v>
      </c>
      <c r="E59" s="2">
        <v>0</v>
      </c>
      <c r="F59" s="1">
        <v>44938</v>
      </c>
      <c r="G59" s="2" t="s">
        <v>2748</v>
      </c>
      <c r="H59" s="20">
        <v>17000</v>
      </c>
      <c r="I59" s="16">
        <v>17000</v>
      </c>
      <c r="J59" s="2"/>
      <c r="K59" t="str">
        <f t="shared" si="0"/>
        <v>Q4 2022</v>
      </c>
      <c r="L59" t="str">
        <f t="shared" si="1"/>
        <v>Q4</v>
      </c>
      <c r="M59" t="str">
        <f t="shared" si="2"/>
        <v>2022</v>
      </c>
    </row>
    <row r="60" spans="1:13" x14ac:dyDescent="0.25">
      <c r="A60" s="17">
        <v>44927</v>
      </c>
      <c r="B60" s="8" t="s">
        <v>6590</v>
      </c>
      <c r="C60" s="5" t="e">
        <v>#N/A</v>
      </c>
      <c r="D60" s="5" t="s">
        <v>6661</v>
      </c>
      <c r="E60" s="2">
        <v>0</v>
      </c>
      <c r="F60" s="1">
        <v>44943</v>
      </c>
      <c r="G60" s="2">
        <v>153</v>
      </c>
      <c r="H60" s="20">
        <v>87090</v>
      </c>
      <c r="I60" s="16">
        <v>87090</v>
      </c>
      <c r="J60" s="2"/>
      <c r="K60" t="str">
        <f t="shared" si="0"/>
        <v>Q4 2022</v>
      </c>
      <c r="L60" t="str">
        <f t="shared" si="1"/>
        <v>Q4</v>
      </c>
      <c r="M60" t="str">
        <f t="shared" si="2"/>
        <v>2022</v>
      </c>
    </row>
    <row r="61" spans="1:13" x14ac:dyDescent="0.25">
      <c r="A61" s="17">
        <v>44927</v>
      </c>
      <c r="B61" s="8" t="s">
        <v>6590</v>
      </c>
      <c r="C61" s="5" t="e">
        <v>#N/A</v>
      </c>
      <c r="D61" s="5" t="s">
        <v>6661</v>
      </c>
      <c r="E61" s="2">
        <v>0</v>
      </c>
      <c r="F61" s="1">
        <v>44937</v>
      </c>
      <c r="G61" s="2" t="s">
        <v>2747</v>
      </c>
      <c r="H61" s="20">
        <v>6720</v>
      </c>
      <c r="I61" s="16">
        <v>6720</v>
      </c>
      <c r="J61" s="2"/>
      <c r="K61" t="str">
        <f t="shared" si="0"/>
        <v>Q4 2022</v>
      </c>
      <c r="L61" t="str">
        <f t="shared" si="1"/>
        <v>Q4</v>
      </c>
      <c r="M61" t="str">
        <f t="shared" si="2"/>
        <v>2022</v>
      </c>
    </row>
    <row r="62" spans="1:13" x14ac:dyDescent="0.25">
      <c r="A62" s="17">
        <v>44927</v>
      </c>
      <c r="B62" s="8" t="s">
        <v>6590</v>
      </c>
      <c r="C62" s="5" t="e">
        <v>#N/A</v>
      </c>
      <c r="D62" s="5" t="s">
        <v>6661</v>
      </c>
      <c r="E62" s="2">
        <v>0</v>
      </c>
      <c r="F62" s="1">
        <v>44943</v>
      </c>
      <c r="G62" s="2" t="s">
        <v>2749</v>
      </c>
      <c r="H62" s="20">
        <v>2052</v>
      </c>
      <c r="I62" s="16">
        <v>2052</v>
      </c>
      <c r="J62" s="2"/>
      <c r="K62" t="str">
        <f t="shared" si="0"/>
        <v>Q4 2022</v>
      </c>
      <c r="L62" t="str">
        <f t="shared" si="1"/>
        <v>Q4</v>
      </c>
      <c r="M62" t="str">
        <f t="shared" si="2"/>
        <v>2022</v>
      </c>
    </row>
    <row r="63" spans="1:13" x14ac:dyDescent="0.25">
      <c r="A63" s="17">
        <v>44927</v>
      </c>
      <c r="B63" s="8" t="s">
        <v>6590</v>
      </c>
      <c r="C63" s="5" t="s">
        <v>6614</v>
      </c>
      <c r="D63" s="8" t="s">
        <v>6615</v>
      </c>
      <c r="E63" s="2">
        <v>0</v>
      </c>
      <c r="F63" s="1">
        <v>44957</v>
      </c>
      <c r="G63" s="2" t="s">
        <v>2754</v>
      </c>
      <c r="H63" s="20">
        <v>95</v>
      </c>
      <c r="I63" s="16">
        <v>95</v>
      </c>
      <c r="K63" t="str">
        <f t="shared" si="0"/>
        <v>Q4 2022</v>
      </c>
      <c r="L63" t="str">
        <f t="shared" si="1"/>
        <v>Q4</v>
      </c>
      <c r="M63" t="str">
        <f t="shared" si="2"/>
        <v>2022</v>
      </c>
    </row>
    <row r="64" spans="1:13" x14ac:dyDescent="0.25">
      <c r="A64" s="17">
        <v>44927</v>
      </c>
      <c r="B64" s="8" t="s">
        <v>6590</v>
      </c>
      <c r="C64" s="5" t="s">
        <v>6616</v>
      </c>
      <c r="D64" s="8" t="s">
        <v>6617</v>
      </c>
      <c r="E64" s="2">
        <v>0</v>
      </c>
      <c r="F64" s="1">
        <v>44953</v>
      </c>
      <c r="G64" s="2" t="s">
        <v>2752</v>
      </c>
      <c r="H64" s="20">
        <v>3346</v>
      </c>
      <c r="I64" s="20">
        <v>3346</v>
      </c>
      <c r="J64" s="2" t="s">
        <v>700</v>
      </c>
      <c r="K64" t="str">
        <f t="shared" si="0"/>
        <v>Q4 2022</v>
      </c>
      <c r="L64" t="str">
        <f t="shared" si="1"/>
        <v>Q4</v>
      </c>
      <c r="M64" t="str">
        <f t="shared" si="2"/>
        <v>2022</v>
      </c>
    </row>
    <row r="65" spans="1:13" x14ac:dyDescent="0.25">
      <c r="A65" s="17">
        <v>44927</v>
      </c>
      <c r="B65" s="8" t="s">
        <v>6590</v>
      </c>
      <c r="C65" s="5" t="s">
        <v>6636</v>
      </c>
      <c r="D65" s="8" t="s">
        <v>6617</v>
      </c>
      <c r="E65" s="2">
        <v>0</v>
      </c>
      <c r="F65" s="1">
        <v>44943</v>
      </c>
      <c r="G65" s="2" t="s">
        <v>2750</v>
      </c>
      <c r="H65" s="20">
        <v>1660</v>
      </c>
      <c r="I65" s="20">
        <v>1660</v>
      </c>
      <c r="J65" s="2"/>
      <c r="K65" t="str">
        <f t="shared" si="0"/>
        <v>Q4 2022</v>
      </c>
      <c r="L65" t="str">
        <f t="shared" si="1"/>
        <v>Q4</v>
      </c>
      <c r="M65" t="str">
        <f t="shared" si="2"/>
        <v>2022</v>
      </c>
    </row>
    <row r="66" spans="1:13" x14ac:dyDescent="0.25">
      <c r="A66" s="17">
        <v>44927</v>
      </c>
      <c r="B66" s="8" t="s">
        <v>6590</v>
      </c>
      <c r="C66" s="5" t="s">
        <v>6636</v>
      </c>
      <c r="D66" s="8" t="s">
        <v>6617</v>
      </c>
      <c r="E66" s="2">
        <v>0</v>
      </c>
      <c r="F66" s="1">
        <v>44943</v>
      </c>
      <c r="G66" s="2" t="s">
        <v>2751</v>
      </c>
      <c r="H66" s="20">
        <v>140</v>
      </c>
      <c r="I66" s="20">
        <v>140</v>
      </c>
      <c r="J66" s="2"/>
      <c r="K66" t="str">
        <f t="shared" ref="K66:K129" si="3">"Q" &amp; IF(MONTH(A66) &lt; 4, 4, IF(MONTH(A66) &lt; 7, 1, IF(MONTH(A66) &lt; 10, 2, 3))) &amp; " " &amp; YEAR(A66) - IF(MONTH(A66) &lt; 4, 1, 0)</f>
        <v>Q4 2022</v>
      </c>
      <c r="L66" t="str">
        <f t="shared" ref="L66:L129" si="4">LEFT(K66,2)</f>
        <v>Q4</v>
      </c>
      <c r="M66" t="str">
        <f t="shared" ref="M66:M129" si="5">RIGHT(K66,4)</f>
        <v>2022</v>
      </c>
    </row>
    <row r="67" spans="1:13" x14ac:dyDescent="0.25">
      <c r="A67" s="17">
        <v>44927</v>
      </c>
      <c r="B67" s="8" t="s">
        <v>6590</v>
      </c>
      <c r="C67" s="61" t="s">
        <v>6621</v>
      </c>
      <c r="D67" s="8" t="s">
        <v>6622</v>
      </c>
      <c r="E67" s="12">
        <v>0</v>
      </c>
      <c r="F67" s="1">
        <v>44957</v>
      </c>
      <c r="G67" s="12" t="s">
        <v>2753</v>
      </c>
      <c r="H67" s="20">
        <v>33025</v>
      </c>
      <c r="I67" s="16">
        <v>33025</v>
      </c>
      <c r="K67" t="str">
        <f t="shared" si="3"/>
        <v>Q4 2022</v>
      </c>
      <c r="L67" t="str">
        <f t="shared" si="4"/>
        <v>Q4</v>
      </c>
      <c r="M67" t="str">
        <f t="shared" si="5"/>
        <v>2022</v>
      </c>
    </row>
    <row r="68" spans="1:13" x14ac:dyDescent="0.25">
      <c r="A68" s="17">
        <v>44927</v>
      </c>
      <c r="B68" s="8" t="s">
        <v>6591</v>
      </c>
      <c r="C68" s="5" t="s">
        <v>6640</v>
      </c>
      <c r="D68" s="8" t="s">
        <v>6633</v>
      </c>
      <c r="E68" s="2">
        <v>0</v>
      </c>
      <c r="F68" s="1">
        <v>44957</v>
      </c>
      <c r="G68" s="2" t="s">
        <v>2757</v>
      </c>
      <c r="H68" s="20">
        <v>46691.58</v>
      </c>
      <c r="I68" s="16">
        <v>46691.58</v>
      </c>
      <c r="K68" t="str">
        <f t="shared" si="3"/>
        <v>Q4 2022</v>
      </c>
      <c r="L68" t="str">
        <f t="shared" si="4"/>
        <v>Q4</v>
      </c>
      <c r="M68" t="str">
        <f t="shared" si="5"/>
        <v>2022</v>
      </c>
    </row>
    <row r="69" spans="1:13" x14ac:dyDescent="0.25">
      <c r="A69" s="17">
        <v>44927</v>
      </c>
      <c r="B69" s="8" t="s">
        <v>6591</v>
      </c>
      <c r="C69" s="5" t="e">
        <v>#N/A</v>
      </c>
      <c r="D69" s="8" t="s">
        <v>6622</v>
      </c>
      <c r="E69" s="12">
        <v>0</v>
      </c>
      <c r="F69" s="1">
        <v>44957</v>
      </c>
      <c r="G69" s="12" t="s">
        <v>2758</v>
      </c>
      <c r="H69" s="20">
        <v>14555</v>
      </c>
      <c r="I69" s="16">
        <v>14555</v>
      </c>
      <c r="K69" t="str">
        <f t="shared" si="3"/>
        <v>Q4 2022</v>
      </c>
      <c r="L69" t="str">
        <f t="shared" si="4"/>
        <v>Q4</v>
      </c>
      <c r="M69" t="str">
        <f t="shared" si="5"/>
        <v>2022</v>
      </c>
    </row>
    <row r="70" spans="1:13" x14ac:dyDescent="0.25">
      <c r="A70" s="17">
        <v>44927</v>
      </c>
      <c r="B70" s="8" t="s">
        <v>6592</v>
      </c>
      <c r="C70" s="5" t="s">
        <v>6630</v>
      </c>
      <c r="D70" s="8" t="s">
        <v>6631</v>
      </c>
      <c r="E70" s="2">
        <v>613</v>
      </c>
      <c r="F70" s="1">
        <v>44984</v>
      </c>
      <c r="G70" s="2" t="s">
        <v>2783</v>
      </c>
      <c r="H70" s="20">
        <v>7609.82</v>
      </c>
      <c r="I70" s="16">
        <v>7609.82</v>
      </c>
      <c r="K70" t="str">
        <f t="shared" si="3"/>
        <v>Q4 2022</v>
      </c>
      <c r="L70" t="str">
        <f t="shared" si="4"/>
        <v>Q4</v>
      </c>
      <c r="M70" t="str">
        <f t="shared" si="5"/>
        <v>2022</v>
      </c>
    </row>
    <row r="71" spans="1:13" x14ac:dyDescent="0.25">
      <c r="A71" s="17">
        <v>44927</v>
      </c>
      <c r="B71" s="8" t="s">
        <v>6592</v>
      </c>
      <c r="C71" s="5" t="e">
        <v>#N/A</v>
      </c>
      <c r="D71" s="8" t="s">
        <v>6643</v>
      </c>
      <c r="E71" s="2">
        <v>613</v>
      </c>
      <c r="F71" s="1">
        <v>44947</v>
      </c>
      <c r="G71" s="2">
        <v>16</v>
      </c>
      <c r="H71" s="20">
        <v>11856</v>
      </c>
      <c r="I71" s="16">
        <v>11856</v>
      </c>
      <c r="J71" s="2" t="s">
        <v>99</v>
      </c>
      <c r="K71" t="str">
        <f t="shared" si="3"/>
        <v>Q4 2022</v>
      </c>
      <c r="L71" t="str">
        <f t="shared" si="4"/>
        <v>Q4</v>
      </c>
      <c r="M71" t="str">
        <f t="shared" si="5"/>
        <v>2022</v>
      </c>
    </row>
    <row r="72" spans="1:13" x14ac:dyDescent="0.25">
      <c r="A72" s="17">
        <v>44927</v>
      </c>
      <c r="B72" s="8" t="s">
        <v>6592</v>
      </c>
      <c r="C72" s="8" t="e">
        <v>#N/A</v>
      </c>
      <c r="D72" s="5" t="s">
        <v>6662</v>
      </c>
      <c r="E72" s="2">
        <v>613</v>
      </c>
      <c r="F72" s="1">
        <v>44928</v>
      </c>
      <c r="G72" s="2" t="s">
        <v>2769</v>
      </c>
      <c r="H72" s="20">
        <v>62433</v>
      </c>
      <c r="I72" s="16">
        <v>62433</v>
      </c>
      <c r="J72" s="2" t="s">
        <v>99</v>
      </c>
      <c r="K72" t="str">
        <f t="shared" si="3"/>
        <v>Q4 2022</v>
      </c>
      <c r="L72" t="str">
        <f t="shared" si="4"/>
        <v>Q4</v>
      </c>
      <c r="M72" t="str">
        <f t="shared" si="5"/>
        <v>2022</v>
      </c>
    </row>
    <row r="73" spans="1:13" x14ac:dyDescent="0.25">
      <c r="A73" s="17">
        <v>44927</v>
      </c>
      <c r="B73" s="8" t="s">
        <v>6592</v>
      </c>
      <c r="C73" s="5" t="e">
        <v>#N/A</v>
      </c>
      <c r="D73" s="5" t="s">
        <v>6661</v>
      </c>
      <c r="E73" s="2">
        <v>613</v>
      </c>
      <c r="F73" s="1">
        <v>44940</v>
      </c>
      <c r="G73" s="2" t="s">
        <v>2772</v>
      </c>
      <c r="H73" s="20">
        <v>32000</v>
      </c>
      <c r="I73" s="16">
        <v>32000</v>
      </c>
      <c r="J73" s="2" t="s">
        <v>2784</v>
      </c>
      <c r="K73" t="str">
        <f t="shared" si="3"/>
        <v>Q4 2022</v>
      </c>
      <c r="L73" t="str">
        <f t="shared" si="4"/>
        <v>Q4</v>
      </c>
      <c r="M73" t="str">
        <f t="shared" si="5"/>
        <v>2022</v>
      </c>
    </row>
    <row r="74" spans="1:13" x14ac:dyDescent="0.25">
      <c r="A74" s="17">
        <v>44927</v>
      </c>
      <c r="B74" s="8" t="s">
        <v>6592</v>
      </c>
      <c r="C74" s="5" t="s">
        <v>6640</v>
      </c>
      <c r="D74" s="8" t="s">
        <v>6633</v>
      </c>
      <c r="E74" s="2">
        <v>613</v>
      </c>
      <c r="F74" s="1">
        <v>44957</v>
      </c>
      <c r="G74" s="2" t="s">
        <v>2776</v>
      </c>
      <c r="H74" s="20">
        <v>37936.910000000003</v>
      </c>
      <c r="I74" s="16">
        <v>37936.910000000003</v>
      </c>
      <c r="J74" s="2" t="s">
        <v>99</v>
      </c>
      <c r="K74" t="str">
        <f t="shared" si="3"/>
        <v>Q4 2022</v>
      </c>
      <c r="L74" t="str">
        <f t="shared" si="4"/>
        <v>Q4</v>
      </c>
      <c r="M74" t="str">
        <f t="shared" si="5"/>
        <v>2022</v>
      </c>
    </row>
    <row r="75" spans="1:13" x14ac:dyDescent="0.25">
      <c r="A75" s="17">
        <v>44927</v>
      </c>
      <c r="B75" s="8" t="s">
        <v>6592</v>
      </c>
      <c r="C75" s="5" t="s">
        <v>6614</v>
      </c>
      <c r="D75" s="8" t="s">
        <v>6615</v>
      </c>
      <c r="E75" s="2">
        <v>613</v>
      </c>
      <c r="F75" s="1">
        <v>44957</v>
      </c>
      <c r="G75" s="2" t="s">
        <v>2778</v>
      </c>
      <c r="H75" s="20">
        <v>31160</v>
      </c>
      <c r="I75" s="16">
        <v>31160</v>
      </c>
      <c r="J75" s="2" t="s">
        <v>99</v>
      </c>
      <c r="K75" t="str">
        <f t="shared" si="3"/>
        <v>Q4 2022</v>
      </c>
      <c r="L75" t="str">
        <f t="shared" si="4"/>
        <v>Q4</v>
      </c>
      <c r="M75" t="str">
        <f t="shared" si="5"/>
        <v>2022</v>
      </c>
    </row>
    <row r="76" spans="1:13" x14ac:dyDescent="0.25">
      <c r="A76" s="17">
        <v>44927</v>
      </c>
      <c r="B76" s="8" t="s">
        <v>6592</v>
      </c>
      <c r="C76" s="8" t="s">
        <v>6634</v>
      </c>
      <c r="D76" s="8" t="s">
        <v>6635</v>
      </c>
      <c r="E76" s="2">
        <v>613</v>
      </c>
      <c r="F76" s="1">
        <v>44957</v>
      </c>
      <c r="G76" s="2" t="s">
        <v>2777</v>
      </c>
      <c r="H76" s="88">
        <v>58892</v>
      </c>
      <c r="I76" s="85">
        <v>58892</v>
      </c>
      <c r="J76" s="2" t="s">
        <v>99</v>
      </c>
      <c r="K76" t="str">
        <f t="shared" si="3"/>
        <v>Q4 2022</v>
      </c>
      <c r="L76" t="str">
        <f t="shared" si="4"/>
        <v>Q4</v>
      </c>
      <c r="M76" t="str">
        <f t="shared" si="5"/>
        <v>2022</v>
      </c>
    </row>
    <row r="77" spans="1:13" x14ac:dyDescent="0.25">
      <c r="A77" s="17">
        <v>44927</v>
      </c>
      <c r="B77" s="8" t="s">
        <v>6592</v>
      </c>
      <c r="C77" s="5" t="s">
        <v>6619</v>
      </c>
      <c r="D77" s="5" t="s">
        <v>6620</v>
      </c>
      <c r="E77" s="2">
        <v>613</v>
      </c>
      <c r="F77" s="1">
        <v>44957</v>
      </c>
      <c r="G77" s="2">
        <v>10</v>
      </c>
      <c r="H77" s="20">
        <v>3868</v>
      </c>
      <c r="I77" s="16">
        <v>3868</v>
      </c>
      <c r="J77" s="2" t="s">
        <v>2787</v>
      </c>
      <c r="K77" t="str">
        <f t="shared" si="3"/>
        <v>Q4 2022</v>
      </c>
      <c r="L77" t="str">
        <f t="shared" si="4"/>
        <v>Q4</v>
      </c>
      <c r="M77" t="str">
        <f t="shared" si="5"/>
        <v>2022</v>
      </c>
    </row>
    <row r="78" spans="1:13" x14ac:dyDescent="0.25">
      <c r="A78" s="17">
        <v>44927</v>
      </c>
      <c r="B78" s="8" t="s">
        <v>6592</v>
      </c>
      <c r="C78" s="5" t="s">
        <v>6636</v>
      </c>
      <c r="D78" s="8" t="s">
        <v>6617</v>
      </c>
      <c r="E78" s="2">
        <v>613</v>
      </c>
      <c r="F78" s="1">
        <v>44942</v>
      </c>
      <c r="G78" s="2" t="s">
        <v>2773</v>
      </c>
      <c r="H78" s="20">
        <v>5000</v>
      </c>
      <c r="I78" s="20">
        <v>5000</v>
      </c>
      <c r="J78" s="2" t="s">
        <v>2785</v>
      </c>
      <c r="K78" t="str">
        <f t="shared" si="3"/>
        <v>Q4 2022</v>
      </c>
      <c r="L78" t="str">
        <f t="shared" si="4"/>
        <v>Q4</v>
      </c>
      <c r="M78" t="str">
        <f t="shared" si="5"/>
        <v>2022</v>
      </c>
    </row>
    <row r="79" spans="1:13" x14ac:dyDescent="0.25">
      <c r="A79" s="17">
        <v>44927</v>
      </c>
      <c r="B79" s="8" t="s">
        <v>6592</v>
      </c>
      <c r="C79" s="5" t="s">
        <v>6636</v>
      </c>
      <c r="D79" s="8" t="s">
        <v>6617</v>
      </c>
      <c r="E79" s="2">
        <v>613</v>
      </c>
      <c r="F79" s="1">
        <v>44956</v>
      </c>
      <c r="G79" s="2" t="s">
        <v>2774</v>
      </c>
      <c r="H79" s="20">
        <v>300</v>
      </c>
      <c r="I79" s="20">
        <v>300</v>
      </c>
      <c r="J79" s="2" t="s">
        <v>2786</v>
      </c>
      <c r="K79" t="str">
        <f t="shared" si="3"/>
        <v>Q4 2022</v>
      </c>
      <c r="L79" t="str">
        <f t="shared" si="4"/>
        <v>Q4</v>
      </c>
      <c r="M79" t="str">
        <f t="shared" si="5"/>
        <v>2022</v>
      </c>
    </row>
    <row r="80" spans="1:13" x14ac:dyDescent="0.25">
      <c r="A80" s="17">
        <v>44927</v>
      </c>
      <c r="B80" s="8" t="s">
        <v>6592</v>
      </c>
      <c r="C80" s="8" t="s">
        <v>6637</v>
      </c>
      <c r="D80" s="8" t="s">
        <v>6654</v>
      </c>
      <c r="E80" s="2">
        <v>613</v>
      </c>
      <c r="F80" s="1">
        <v>44929</v>
      </c>
      <c r="G80" s="2" t="s">
        <v>2770</v>
      </c>
      <c r="H80" s="20">
        <v>17351.25</v>
      </c>
      <c r="I80" s="16">
        <v>17351.25</v>
      </c>
      <c r="J80" s="2" t="s">
        <v>99</v>
      </c>
      <c r="K80" t="str">
        <f t="shared" si="3"/>
        <v>Q4 2022</v>
      </c>
      <c r="L80" t="str">
        <f t="shared" si="4"/>
        <v>Q4</v>
      </c>
      <c r="M80" t="str">
        <f t="shared" si="5"/>
        <v>2022</v>
      </c>
    </row>
    <row r="81" spans="1:13" x14ac:dyDescent="0.25">
      <c r="A81" s="17">
        <v>44927</v>
      </c>
      <c r="B81" s="8" t="s">
        <v>6592</v>
      </c>
      <c r="C81" s="8" t="s">
        <v>6637</v>
      </c>
      <c r="D81" s="8" t="s">
        <v>6654</v>
      </c>
      <c r="E81" s="2">
        <v>614</v>
      </c>
      <c r="F81" s="1">
        <v>44929</v>
      </c>
      <c r="G81" s="2" t="s">
        <v>2771</v>
      </c>
      <c r="H81" s="20">
        <v>17333.75</v>
      </c>
      <c r="I81" s="16">
        <v>17333.75</v>
      </c>
      <c r="J81" s="2" t="s">
        <v>99</v>
      </c>
      <c r="K81" t="str">
        <f t="shared" si="3"/>
        <v>Q4 2022</v>
      </c>
      <c r="L81" t="str">
        <f t="shared" si="4"/>
        <v>Q4</v>
      </c>
      <c r="M81" t="str">
        <f t="shared" si="5"/>
        <v>2022</v>
      </c>
    </row>
    <row r="82" spans="1:13" x14ac:dyDescent="0.25">
      <c r="A82" s="17">
        <v>44927</v>
      </c>
      <c r="B82" s="8" t="s">
        <v>6592</v>
      </c>
      <c r="C82" s="8" t="s">
        <v>6637</v>
      </c>
      <c r="D82" s="8" t="s">
        <v>6638</v>
      </c>
      <c r="E82" s="2">
        <v>613</v>
      </c>
      <c r="F82" s="1">
        <v>44979</v>
      </c>
      <c r="G82" s="2" t="s">
        <v>2779</v>
      </c>
      <c r="H82" s="20">
        <v>43886.65</v>
      </c>
      <c r="I82" s="16">
        <v>43886.65</v>
      </c>
      <c r="K82" t="str">
        <f t="shared" si="3"/>
        <v>Q4 2022</v>
      </c>
      <c r="L82" t="str">
        <f t="shared" si="4"/>
        <v>Q4</v>
      </c>
      <c r="M82" t="str">
        <f t="shared" si="5"/>
        <v>2022</v>
      </c>
    </row>
    <row r="83" spans="1:13" x14ac:dyDescent="0.25">
      <c r="A83" s="17">
        <v>44927</v>
      </c>
      <c r="B83" s="8" t="s">
        <v>6592</v>
      </c>
      <c r="C83" s="8" t="s">
        <v>6637</v>
      </c>
      <c r="D83" s="8" t="s">
        <v>6638</v>
      </c>
      <c r="E83" s="2">
        <v>614</v>
      </c>
      <c r="F83" s="1">
        <v>44979</v>
      </c>
      <c r="G83" s="2" t="s">
        <v>2780</v>
      </c>
      <c r="H83" s="20">
        <v>40640.17</v>
      </c>
      <c r="I83" s="16">
        <v>40640.17</v>
      </c>
      <c r="K83" t="str">
        <f t="shared" si="3"/>
        <v>Q4 2022</v>
      </c>
      <c r="L83" t="str">
        <f t="shared" si="4"/>
        <v>Q4</v>
      </c>
      <c r="M83" t="str">
        <f t="shared" si="5"/>
        <v>2022</v>
      </c>
    </row>
    <row r="84" spans="1:13" x14ac:dyDescent="0.25">
      <c r="A84" s="17">
        <v>44927</v>
      </c>
      <c r="B84" s="8" t="s">
        <v>6592</v>
      </c>
      <c r="C84" s="8" t="s">
        <v>6637</v>
      </c>
      <c r="D84" s="8" t="s">
        <v>6639</v>
      </c>
      <c r="E84" s="2">
        <v>613</v>
      </c>
      <c r="F84" s="1">
        <v>44980</v>
      </c>
      <c r="G84" s="2" t="s">
        <v>2781</v>
      </c>
      <c r="H84" s="20">
        <v>1883.31</v>
      </c>
      <c r="I84" s="16">
        <v>1883.31</v>
      </c>
      <c r="K84" t="str">
        <f t="shared" si="3"/>
        <v>Q4 2022</v>
      </c>
      <c r="L84" t="str">
        <f t="shared" si="4"/>
        <v>Q4</v>
      </c>
      <c r="M84" t="str">
        <f t="shared" si="5"/>
        <v>2022</v>
      </c>
    </row>
    <row r="85" spans="1:13" x14ac:dyDescent="0.25">
      <c r="A85" s="17">
        <v>44927</v>
      </c>
      <c r="B85" s="8" t="s">
        <v>6592</v>
      </c>
      <c r="C85" s="8" t="s">
        <v>6637</v>
      </c>
      <c r="D85" s="8" t="s">
        <v>6639</v>
      </c>
      <c r="E85" s="2">
        <v>614</v>
      </c>
      <c r="F85" s="1">
        <v>44980</v>
      </c>
      <c r="G85" s="2" t="s">
        <v>2782</v>
      </c>
      <c r="H85" s="20">
        <v>1784.22</v>
      </c>
      <c r="I85" s="16">
        <v>1784.22</v>
      </c>
      <c r="K85" t="str">
        <f t="shared" si="3"/>
        <v>Q4 2022</v>
      </c>
      <c r="L85" t="str">
        <f t="shared" si="4"/>
        <v>Q4</v>
      </c>
      <c r="M85" t="str">
        <f t="shared" si="5"/>
        <v>2022</v>
      </c>
    </row>
    <row r="86" spans="1:13" x14ac:dyDescent="0.25">
      <c r="A86" s="17">
        <v>44927</v>
      </c>
      <c r="B86" s="8" t="s">
        <v>6592</v>
      </c>
      <c r="C86" s="8" t="e">
        <v>#N/A</v>
      </c>
      <c r="D86" s="5" t="s">
        <v>6662</v>
      </c>
      <c r="E86" s="2">
        <v>613</v>
      </c>
      <c r="F86" s="1">
        <v>44928</v>
      </c>
      <c r="G86" s="2" t="s">
        <v>2768</v>
      </c>
      <c r="H86" s="20">
        <v>62433</v>
      </c>
      <c r="I86" s="16">
        <v>62433</v>
      </c>
      <c r="J86" s="2" t="s">
        <v>99</v>
      </c>
      <c r="K86" t="str">
        <f t="shared" si="3"/>
        <v>Q4 2022</v>
      </c>
      <c r="L86" t="str">
        <f t="shared" si="4"/>
        <v>Q4</v>
      </c>
      <c r="M86" t="str">
        <f t="shared" si="5"/>
        <v>2022</v>
      </c>
    </row>
    <row r="87" spans="1:13" x14ac:dyDescent="0.25">
      <c r="A87" s="17">
        <v>44927</v>
      </c>
      <c r="B87" s="8" t="s">
        <v>6592</v>
      </c>
      <c r="C87" s="5" t="e">
        <v>#N/A</v>
      </c>
      <c r="D87" s="5" t="s">
        <v>6662</v>
      </c>
      <c r="E87" s="2">
        <v>614</v>
      </c>
      <c r="F87" s="1">
        <v>44927</v>
      </c>
      <c r="G87" s="2" t="s">
        <v>2767</v>
      </c>
      <c r="H87" s="20">
        <v>124803</v>
      </c>
      <c r="I87" s="16">
        <v>124803</v>
      </c>
      <c r="J87" s="2" t="s">
        <v>99</v>
      </c>
      <c r="K87" t="str">
        <f t="shared" si="3"/>
        <v>Q4 2022</v>
      </c>
      <c r="L87" t="str">
        <f t="shared" si="4"/>
        <v>Q4</v>
      </c>
      <c r="M87" t="str">
        <f t="shared" si="5"/>
        <v>2022</v>
      </c>
    </row>
    <row r="88" spans="1:13" x14ac:dyDescent="0.25">
      <c r="A88" s="17">
        <v>44927</v>
      </c>
      <c r="B88" s="8" t="s">
        <v>6592</v>
      </c>
      <c r="C88" s="61" t="s">
        <v>6621</v>
      </c>
      <c r="D88" s="8" t="s">
        <v>6622</v>
      </c>
      <c r="E88" s="12">
        <v>613</v>
      </c>
      <c r="F88" s="1">
        <v>44957</v>
      </c>
      <c r="G88" s="12" t="s">
        <v>2775</v>
      </c>
      <c r="H88" s="20">
        <v>58175</v>
      </c>
      <c r="I88" s="16">
        <v>58175</v>
      </c>
      <c r="J88" s="2" t="s">
        <v>99</v>
      </c>
      <c r="K88" t="str">
        <f t="shared" si="3"/>
        <v>Q4 2022</v>
      </c>
      <c r="L88" t="str">
        <f t="shared" si="4"/>
        <v>Q4</v>
      </c>
      <c r="M88" t="str">
        <f t="shared" si="5"/>
        <v>2022</v>
      </c>
    </row>
    <row r="89" spans="1:13" x14ac:dyDescent="0.25">
      <c r="A89" s="17">
        <v>44927</v>
      </c>
      <c r="B89" s="8" t="s">
        <v>6592</v>
      </c>
      <c r="C89" s="8" t="s">
        <v>6623</v>
      </c>
      <c r="D89" s="8" t="s">
        <v>6624</v>
      </c>
      <c r="E89" s="2">
        <v>613</v>
      </c>
      <c r="F89" s="1">
        <v>44950</v>
      </c>
      <c r="G89" s="2">
        <v>978</v>
      </c>
      <c r="H89" s="20">
        <v>16391</v>
      </c>
      <c r="I89" s="20">
        <v>22502.42</v>
      </c>
      <c r="J89" s="2" t="s">
        <v>99</v>
      </c>
      <c r="K89" t="str">
        <f t="shared" si="3"/>
        <v>Q4 2022</v>
      </c>
      <c r="L89" t="str">
        <f t="shared" si="4"/>
        <v>Q4</v>
      </c>
      <c r="M89" t="str">
        <f t="shared" si="5"/>
        <v>2022</v>
      </c>
    </row>
    <row r="90" spans="1:13" x14ac:dyDescent="0.25">
      <c r="A90" s="17">
        <v>44927</v>
      </c>
      <c r="B90" s="8" t="s">
        <v>6592</v>
      </c>
      <c r="C90" s="8" t="s">
        <v>6623</v>
      </c>
      <c r="D90" s="5" t="s">
        <v>6663</v>
      </c>
      <c r="E90" s="2">
        <v>613</v>
      </c>
      <c r="F90" s="1">
        <v>44950</v>
      </c>
      <c r="G90" s="2">
        <v>979</v>
      </c>
      <c r="H90" s="20">
        <v>2700</v>
      </c>
      <c r="I90" s="16">
        <v>2700</v>
      </c>
      <c r="J90" s="2" t="s">
        <v>99</v>
      </c>
      <c r="K90" t="str">
        <f t="shared" si="3"/>
        <v>Q4 2022</v>
      </c>
      <c r="L90" t="str">
        <f t="shared" si="4"/>
        <v>Q4</v>
      </c>
      <c r="M90" t="str">
        <f t="shared" si="5"/>
        <v>2022</v>
      </c>
    </row>
    <row r="91" spans="1:13" x14ac:dyDescent="0.25">
      <c r="A91" s="17">
        <v>44927</v>
      </c>
      <c r="B91" s="8" t="s">
        <v>6592</v>
      </c>
      <c r="C91" s="5" t="s">
        <v>6626</v>
      </c>
      <c r="D91" s="8" t="s">
        <v>6627</v>
      </c>
      <c r="E91" s="2">
        <v>613</v>
      </c>
      <c r="F91" s="1">
        <v>44957</v>
      </c>
      <c r="G91" s="2">
        <v>1323</v>
      </c>
      <c r="H91" s="20">
        <v>3255</v>
      </c>
      <c r="I91" s="16">
        <v>3255</v>
      </c>
      <c r="J91" s="2" t="s">
        <v>99</v>
      </c>
      <c r="K91" t="str">
        <f t="shared" si="3"/>
        <v>Q4 2022</v>
      </c>
      <c r="L91" t="str">
        <f t="shared" si="4"/>
        <v>Q4</v>
      </c>
      <c r="M91" t="str">
        <f t="shared" si="5"/>
        <v>2022</v>
      </c>
    </row>
    <row r="92" spans="1:13" x14ac:dyDescent="0.25">
      <c r="A92" s="17">
        <v>44927</v>
      </c>
      <c r="B92" s="8" t="s">
        <v>6593</v>
      </c>
      <c r="C92" s="5" t="s">
        <v>6630</v>
      </c>
      <c r="D92" s="8" t="s">
        <v>6631</v>
      </c>
      <c r="E92" s="2">
        <v>312</v>
      </c>
      <c r="F92" s="1">
        <v>44960</v>
      </c>
      <c r="G92" s="2" t="s">
        <v>2511</v>
      </c>
      <c r="H92" s="20">
        <v>1764.1</v>
      </c>
      <c r="I92" s="16">
        <v>1764.1</v>
      </c>
      <c r="K92" t="str">
        <f t="shared" si="3"/>
        <v>Q4 2022</v>
      </c>
      <c r="L92" t="str">
        <f t="shared" si="4"/>
        <v>Q4</v>
      </c>
      <c r="M92" t="str">
        <f t="shared" si="5"/>
        <v>2022</v>
      </c>
    </row>
    <row r="93" spans="1:13" x14ac:dyDescent="0.25">
      <c r="A93" s="17">
        <v>44927</v>
      </c>
      <c r="B93" s="8" t="s">
        <v>6593</v>
      </c>
      <c r="C93" s="5" t="e">
        <v>#N/A</v>
      </c>
      <c r="D93" s="8" t="s">
        <v>6654</v>
      </c>
      <c r="E93" s="2">
        <v>313</v>
      </c>
      <c r="F93" s="1">
        <v>44928</v>
      </c>
      <c r="G93" s="2" t="s">
        <v>2494</v>
      </c>
      <c r="H93" s="20">
        <v>44117</v>
      </c>
      <c r="I93" s="16">
        <v>44117</v>
      </c>
      <c r="K93" t="str">
        <f t="shared" si="3"/>
        <v>Q4 2022</v>
      </c>
      <c r="L93" t="str">
        <f t="shared" si="4"/>
        <v>Q4</v>
      </c>
      <c r="M93" t="str">
        <f t="shared" si="5"/>
        <v>2022</v>
      </c>
    </row>
    <row r="94" spans="1:13" x14ac:dyDescent="0.25">
      <c r="A94" s="17">
        <v>44927</v>
      </c>
      <c r="B94" s="8" t="s">
        <v>6593</v>
      </c>
      <c r="C94" s="5" t="e">
        <v>#N/A</v>
      </c>
      <c r="D94" s="5" t="s">
        <v>6664</v>
      </c>
      <c r="E94" s="2">
        <v>313</v>
      </c>
      <c r="F94" s="1">
        <v>44928</v>
      </c>
      <c r="G94" s="2" t="s">
        <v>2495</v>
      </c>
      <c r="H94" s="20">
        <v>496385</v>
      </c>
      <c r="I94" s="16">
        <v>496385</v>
      </c>
      <c r="K94" t="str">
        <f t="shared" si="3"/>
        <v>Q4 2022</v>
      </c>
      <c r="L94" t="str">
        <f t="shared" si="4"/>
        <v>Q4</v>
      </c>
      <c r="M94" t="str">
        <f t="shared" si="5"/>
        <v>2022</v>
      </c>
    </row>
    <row r="95" spans="1:13" x14ac:dyDescent="0.25">
      <c r="A95" s="17">
        <v>44927</v>
      </c>
      <c r="B95" s="8" t="s">
        <v>6593</v>
      </c>
      <c r="C95" s="8" t="e">
        <v>#N/A</v>
      </c>
      <c r="D95" s="5" t="s">
        <v>6664</v>
      </c>
      <c r="E95" s="2">
        <v>312</v>
      </c>
      <c r="F95" s="1">
        <v>44928</v>
      </c>
      <c r="G95" s="2" t="s">
        <v>2496</v>
      </c>
      <c r="H95" s="20">
        <v>364913</v>
      </c>
      <c r="I95" s="16">
        <v>364913</v>
      </c>
      <c r="K95" t="str">
        <f t="shared" si="3"/>
        <v>Q4 2022</v>
      </c>
      <c r="L95" t="str">
        <f t="shared" si="4"/>
        <v>Q4</v>
      </c>
      <c r="M95" t="str">
        <f t="shared" si="5"/>
        <v>2022</v>
      </c>
    </row>
    <row r="96" spans="1:13" x14ac:dyDescent="0.25">
      <c r="A96" s="17">
        <v>44927</v>
      </c>
      <c r="B96" s="8" t="s">
        <v>6593</v>
      </c>
      <c r="C96" s="8" t="e">
        <v>#N/A</v>
      </c>
      <c r="D96" s="5" t="s">
        <v>6664</v>
      </c>
      <c r="E96" s="2">
        <v>311</v>
      </c>
      <c r="F96" s="1">
        <v>44928</v>
      </c>
      <c r="G96" s="2" t="s">
        <v>2497</v>
      </c>
      <c r="H96" s="20">
        <v>563984</v>
      </c>
      <c r="I96" s="16">
        <v>563984</v>
      </c>
      <c r="K96" t="str">
        <f t="shared" si="3"/>
        <v>Q4 2022</v>
      </c>
      <c r="L96" t="str">
        <f t="shared" si="4"/>
        <v>Q4</v>
      </c>
      <c r="M96" t="str">
        <f t="shared" si="5"/>
        <v>2022</v>
      </c>
    </row>
    <row r="97" spans="1:13" x14ac:dyDescent="0.25">
      <c r="A97" s="17">
        <v>44927</v>
      </c>
      <c r="B97" s="8" t="s">
        <v>6593</v>
      </c>
      <c r="C97" s="5" t="e">
        <v>#N/A</v>
      </c>
      <c r="D97" s="5" t="s">
        <v>6664</v>
      </c>
      <c r="E97" s="2">
        <v>310</v>
      </c>
      <c r="F97" s="1">
        <v>44927</v>
      </c>
      <c r="G97" s="2" t="s">
        <v>2492</v>
      </c>
      <c r="H97" s="20">
        <v>69112</v>
      </c>
      <c r="I97" s="16">
        <v>69112</v>
      </c>
      <c r="K97" t="str">
        <f t="shared" si="3"/>
        <v>Q4 2022</v>
      </c>
      <c r="L97" t="str">
        <f t="shared" si="4"/>
        <v>Q4</v>
      </c>
      <c r="M97" t="str">
        <f t="shared" si="5"/>
        <v>2022</v>
      </c>
    </row>
    <row r="98" spans="1:13" x14ac:dyDescent="0.25">
      <c r="A98" s="17">
        <v>44927</v>
      </c>
      <c r="B98" s="8" t="s">
        <v>6593</v>
      </c>
      <c r="C98" s="5" t="e">
        <v>#N/A</v>
      </c>
      <c r="D98" s="8" t="s">
        <v>6654</v>
      </c>
      <c r="E98" s="2">
        <v>310</v>
      </c>
      <c r="F98" s="1">
        <v>44927</v>
      </c>
      <c r="G98" s="2" t="s">
        <v>2493</v>
      </c>
      <c r="H98" s="20">
        <v>17308</v>
      </c>
      <c r="I98" s="16">
        <v>17308</v>
      </c>
      <c r="K98" t="str">
        <f t="shared" si="3"/>
        <v>Q4 2022</v>
      </c>
      <c r="L98" t="str">
        <f t="shared" si="4"/>
        <v>Q4</v>
      </c>
      <c r="M98" t="str">
        <f t="shared" si="5"/>
        <v>2022</v>
      </c>
    </row>
    <row r="99" spans="1:13" x14ac:dyDescent="0.25">
      <c r="A99" s="17">
        <v>44927</v>
      </c>
      <c r="B99" s="8" t="s">
        <v>6593</v>
      </c>
      <c r="C99" s="5" t="e">
        <v>#N/A</v>
      </c>
      <c r="D99" s="8" t="s">
        <v>6633</v>
      </c>
      <c r="E99" s="2">
        <v>312</v>
      </c>
      <c r="F99" s="1">
        <v>44957</v>
      </c>
      <c r="G99" s="2">
        <v>242</v>
      </c>
      <c r="H99" s="20">
        <v>259938</v>
      </c>
      <c r="I99" s="16">
        <v>259938</v>
      </c>
      <c r="K99" t="str">
        <f t="shared" si="3"/>
        <v>Q4 2022</v>
      </c>
      <c r="L99" t="str">
        <f t="shared" si="4"/>
        <v>Q4</v>
      </c>
      <c r="M99" t="str">
        <f t="shared" si="5"/>
        <v>2022</v>
      </c>
    </row>
    <row r="100" spans="1:13" x14ac:dyDescent="0.25">
      <c r="A100" s="17">
        <v>44927</v>
      </c>
      <c r="B100" s="8" t="s">
        <v>6593</v>
      </c>
      <c r="C100" s="5" t="e">
        <v>#N/A</v>
      </c>
      <c r="D100" s="5" t="s">
        <v>6664</v>
      </c>
      <c r="E100" s="2">
        <v>310</v>
      </c>
      <c r="F100" s="1">
        <v>44927</v>
      </c>
      <c r="G100" s="2" t="s">
        <v>2491</v>
      </c>
      <c r="H100" s="20">
        <v>69111</v>
      </c>
      <c r="I100" s="16">
        <v>69111</v>
      </c>
      <c r="K100" t="str">
        <f t="shared" si="3"/>
        <v>Q4 2022</v>
      </c>
      <c r="L100" t="str">
        <f t="shared" si="4"/>
        <v>Q4</v>
      </c>
      <c r="M100" t="str">
        <f t="shared" si="5"/>
        <v>2022</v>
      </c>
    </row>
    <row r="101" spans="1:13" x14ac:dyDescent="0.25">
      <c r="A101" s="17">
        <v>44927</v>
      </c>
      <c r="B101" s="8" t="s">
        <v>6593</v>
      </c>
      <c r="C101" s="5" t="s">
        <v>6614</v>
      </c>
      <c r="D101" s="8" t="s">
        <v>6615</v>
      </c>
      <c r="E101" s="2">
        <v>312</v>
      </c>
      <c r="F101" s="1">
        <v>44957</v>
      </c>
      <c r="G101" s="2" t="s">
        <v>2509</v>
      </c>
      <c r="H101" s="20">
        <v>414675</v>
      </c>
      <c r="I101" s="16">
        <v>414675</v>
      </c>
      <c r="K101" t="str">
        <f t="shared" si="3"/>
        <v>Q4 2022</v>
      </c>
      <c r="L101" t="str">
        <f t="shared" si="4"/>
        <v>Q4</v>
      </c>
      <c r="M101" t="str">
        <f t="shared" si="5"/>
        <v>2022</v>
      </c>
    </row>
    <row r="102" spans="1:13" x14ac:dyDescent="0.25">
      <c r="A102" s="17">
        <v>44927</v>
      </c>
      <c r="B102" s="8" t="s">
        <v>6593</v>
      </c>
      <c r="C102" s="5" t="s">
        <v>6616</v>
      </c>
      <c r="D102" s="8" t="s">
        <v>6617</v>
      </c>
      <c r="E102" s="2">
        <v>312</v>
      </c>
      <c r="F102" s="1">
        <v>44953</v>
      </c>
      <c r="G102" s="2" t="s">
        <v>2506</v>
      </c>
      <c r="H102" s="20">
        <v>1260</v>
      </c>
      <c r="I102" s="20">
        <v>1260</v>
      </c>
      <c r="K102" t="str">
        <f t="shared" si="3"/>
        <v>Q4 2022</v>
      </c>
      <c r="L102" t="str">
        <f t="shared" si="4"/>
        <v>Q4</v>
      </c>
      <c r="M102" t="str">
        <f t="shared" si="5"/>
        <v>2022</v>
      </c>
    </row>
    <row r="103" spans="1:13" x14ac:dyDescent="0.25">
      <c r="A103" s="17">
        <v>44927</v>
      </c>
      <c r="B103" s="8" t="s">
        <v>6593</v>
      </c>
      <c r="C103" s="5" t="s">
        <v>6616</v>
      </c>
      <c r="D103" s="8" t="s">
        <v>6617</v>
      </c>
      <c r="E103" s="2">
        <v>312</v>
      </c>
      <c r="F103" s="1">
        <v>44953</v>
      </c>
      <c r="G103" s="2" t="s">
        <v>2507</v>
      </c>
      <c r="H103" s="20">
        <v>21660</v>
      </c>
      <c r="I103" s="20">
        <v>17561.5</v>
      </c>
      <c r="K103" t="str">
        <f t="shared" si="3"/>
        <v>Q4 2022</v>
      </c>
      <c r="L103" t="str">
        <f t="shared" si="4"/>
        <v>Q4</v>
      </c>
      <c r="M103" t="str">
        <f t="shared" si="5"/>
        <v>2022</v>
      </c>
    </row>
    <row r="104" spans="1:13" x14ac:dyDescent="0.25">
      <c r="A104" s="17">
        <v>44927</v>
      </c>
      <c r="B104" s="8" t="s">
        <v>6593</v>
      </c>
      <c r="C104" s="5" t="s">
        <v>6616</v>
      </c>
      <c r="D104" s="8" t="s">
        <v>6618</v>
      </c>
      <c r="E104" s="2">
        <v>312</v>
      </c>
      <c r="F104" s="1">
        <v>44953</v>
      </c>
      <c r="G104" s="2" t="s">
        <v>2505</v>
      </c>
      <c r="H104" s="20">
        <v>74624</v>
      </c>
      <c r="I104" s="20">
        <v>67575</v>
      </c>
      <c r="K104" t="str">
        <f t="shared" si="3"/>
        <v>Q4 2022</v>
      </c>
      <c r="L104" t="str">
        <f t="shared" si="4"/>
        <v>Q4</v>
      </c>
      <c r="M104" t="str">
        <f t="shared" si="5"/>
        <v>2022</v>
      </c>
    </row>
    <row r="105" spans="1:13" x14ac:dyDescent="0.25">
      <c r="A105" s="17">
        <v>44927</v>
      </c>
      <c r="B105" s="8" t="s">
        <v>6593</v>
      </c>
      <c r="C105" s="8" t="s">
        <v>6634</v>
      </c>
      <c r="D105" s="8" t="s">
        <v>6635</v>
      </c>
      <c r="E105" s="2">
        <v>312</v>
      </c>
      <c r="F105" s="1">
        <v>44957</v>
      </c>
      <c r="G105" s="2" t="s">
        <v>2508</v>
      </c>
      <c r="H105" s="88">
        <v>337527</v>
      </c>
      <c r="I105" s="85">
        <v>337527</v>
      </c>
      <c r="K105" t="str">
        <f t="shared" si="3"/>
        <v>Q4 2022</v>
      </c>
      <c r="L105" t="str">
        <f t="shared" si="4"/>
        <v>Q4</v>
      </c>
      <c r="M105" t="str">
        <f t="shared" si="5"/>
        <v>2022</v>
      </c>
    </row>
    <row r="106" spans="1:13" x14ac:dyDescent="0.25">
      <c r="A106" s="17">
        <v>44927</v>
      </c>
      <c r="B106" s="8" t="s">
        <v>6593</v>
      </c>
      <c r="C106" s="5" t="s">
        <v>6619</v>
      </c>
      <c r="D106" s="5" t="s">
        <v>6620</v>
      </c>
      <c r="E106" s="2">
        <v>312</v>
      </c>
      <c r="F106" s="1">
        <v>44957</v>
      </c>
      <c r="G106" s="2">
        <v>10</v>
      </c>
      <c r="H106" s="20">
        <v>20550</v>
      </c>
      <c r="I106" s="16">
        <v>20550</v>
      </c>
      <c r="K106" t="str">
        <f t="shared" si="3"/>
        <v>Q4 2022</v>
      </c>
      <c r="L106" t="str">
        <f t="shared" si="4"/>
        <v>Q4</v>
      </c>
      <c r="M106" t="str">
        <f t="shared" si="5"/>
        <v>2022</v>
      </c>
    </row>
    <row r="107" spans="1:13" x14ac:dyDescent="0.25">
      <c r="A107" s="17">
        <v>44927</v>
      </c>
      <c r="B107" s="8" t="s">
        <v>6593</v>
      </c>
      <c r="C107" s="5" t="s">
        <v>6636</v>
      </c>
      <c r="D107" s="8" t="s">
        <v>6617</v>
      </c>
      <c r="E107" s="2">
        <v>312</v>
      </c>
      <c r="F107" s="1">
        <v>44928</v>
      </c>
      <c r="G107" s="2" t="s">
        <v>2498</v>
      </c>
      <c r="H107" s="20">
        <v>13860</v>
      </c>
      <c r="I107" s="20">
        <v>13860</v>
      </c>
      <c r="K107" t="str">
        <f t="shared" si="3"/>
        <v>Q4 2022</v>
      </c>
      <c r="L107" t="str">
        <f t="shared" si="4"/>
        <v>Q4</v>
      </c>
      <c r="M107" t="str">
        <f t="shared" si="5"/>
        <v>2022</v>
      </c>
    </row>
    <row r="108" spans="1:13" x14ac:dyDescent="0.25">
      <c r="A108" s="17">
        <v>44927</v>
      </c>
      <c r="B108" s="8" t="s">
        <v>6593</v>
      </c>
      <c r="C108" s="5" t="s">
        <v>6636</v>
      </c>
      <c r="D108" s="8" t="s">
        <v>6617</v>
      </c>
      <c r="E108" s="2">
        <v>312</v>
      </c>
      <c r="F108" s="1">
        <v>44946</v>
      </c>
      <c r="G108" s="2" t="s">
        <v>2503</v>
      </c>
      <c r="H108" s="20">
        <v>200</v>
      </c>
      <c r="I108" s="20">
        <v>200</v>
      </c>
      <c r="K108" t="str">
        <f t="shared" si="3"/>
        <v>Q4 2022</v>
      </c>
      <c r="L108" t="str">
        <f t="shared" si="4"/>
        <v>Q4</v>
      </c>
      <c r="M108" t="str">
        <f t="shared" si="5"/>
        <v>2022</v>
      </c>
    </row>
    <row r="109" spans="1:13" x14ac:dyDescent="0.25">
      <c r="A109" s="17">
        <v>44927</v>
      </c>
      <c r="B109" s="8" t="s">
        <v>6593</v>
      </c>
      <c r="C109" s="8" t="s">
        <v>6637</v>
      </c>
      <c r="D109" s="8" t="s">
        <v>6638</v>
      </c>
      <c r="E109" s="2">
        <v>309</v>
      </c>
      <c r="F109" s="1">
        <v>44979</v>
      </c>
      <c r="G109" s="2" t="s">
        <v>2512</v>
      </c>
      <c r="H109" s="20">
        <v>89333</v>
      </c>
      <c r="I109" s="16">
        <v>89333</v>
      </c>
      <c r="K109" t="str">
        <f t="shared" si="3"/>
        <v>Q4 2022</v>
      </c>
      <c r="L109" t="str">
        <f t="shared" si="4"/>
        <v>Q4</v>
      </c>
      <c r="M109" t="str">
        <f t="shared" si="5"/>
        <v>2022</v>
      </c>
    </row>
    <row r="110" spans="1:13" x14ac:dyDescent="0.25">
      <c r="A110" s="17">
        <v>44927</v>
      </c>
      <c r="B110" s="8" t="s">
        <v>6593</v>
      </c>
      <c r="C110" s="8" t="s">
        <v>6637</v>
      </c>
      <c r="D110" s="8" t="s">
        <v>6638</v>
      </c>
      <c r="E110" s="2">
        <v>311</v>
      </c>
      <c r="F110" s="1">
        <v>44979</v>
      </c>
      <c r="G110" s="2" t="s">
        <v>2513</v>
      </c>
      <c r="H110" s="20">
        <v>106280</v>
      </c>
      <c r="I110" s="16">
        <v>106280</v>
      </c>
      <c r="K110" t="str">
        <f t="shared" si="3"/>
        <v>Q4 2022</v>
      </c>
      <c r="L110" t="str">
        <f t="shared" si="4"/>
        <v>Q4</v>
      </c>
      <c r="M110" t="str">
        <f t="shared" si="5"/>
        <v>2022</v>
      </c>
    </row>
    <row r="111" spans="1:13" x14ac:dyDescent="0.25">
      <c r="A111" s="17">
        <v>44927</v>
      </c>
      <c r="B111" s="8" t="s">
        <v>6593</v>
      </c>
      <c r="C111" s="8" t="s">
        <v>6637</v>
      </c>
      <c r="D111" s="8" t="s">
        <v>6638</v>
      </c>
      <c r="E111" s="2">
        <v>312</v>
      </c>
      <c r="F111" s="1">
        <v>44979</v>
      </c>
      <c r="G111" s="2" t="s">
        <v>2514</v>
      </c>
      <c r="H111" s="20">
        <v>111644</v>
      </c>
      <c r="I111" s="16">
        <v>111644</v>
      </c>
      <c r="K111" t="str">
        <f t="shared" si="3"/>
        <v>Q4 2022</v>
      </c>
      <c r="L111" t="str">
        <f t="shared" si="4"/>
        <v>Q4</v>
      </c>
      <c r="M111" t="str">
        <f t="shared" si="5"/>
        <v>2022</v>
      </c>
    </row>
    <row r="112" spans="1:13" x14ac:dyDescent="0.25">
      <c r="A112" s="17">
        <v>44927</v>
      </c>
      <c r="B112" s="8" t="s">
        <v>6593</v>
      </c>
      <c r="C112" s="8" t="s">
        <v>6637</v>
      </c>
      <c r="D112" s="8" t="s">
        <v>6638</v>
      </c>
      <c r="E112" s="2">
        <v>313</v>
      </c>
      <c r="F112" s="1">
        <v>44979</v>
      </c>
      <c r="G112" s="2" t="s">
        <v>2515</v>
      </c>
      <c r="H112" s="20">
        <v>102456</v>
      </c>
      <c r="I112" s="16">
        <v>102456</v>
      </c>
      <c r="K112" t="str">
        <f t="shared" si="3"/>
        <v>Q4 2022</v>
      </c>
      <c r="L112" t="str">
        <f t="shared" si="4"/>
        <v>Q4</v>
      </c>
      <c r="M112" t="str">
        <f t="shared" si="5"/>
        <v>2022</v>
      </c>
    </row>
    <row r="113" spans="1:13" x14ac:dyDescent="0.25">
      <c r="A113" s="17">
        <v>44927</v>
      </c>
      <c r="B113" s="8" t="s">
        <v>6593</v>
      </c>
      <c r="C113" s="8" t="s">
        <v>6637</v>
      </c>
      <c r="D113" s="8" t="s">
        <v>6639</v>
      </c>
      <c r="E113" s="2">
        <v>313</v>
      </c>
      <c r="F113" s="1">
        <v>44980</v>
      </c>
      <c r="G113" s="2" t="s">
        <v>2516</v>
      </c>
      <c r="H113" s="20">
        <v>4035</v>
      </c>
      <c r="I113" s="16">
        <v>4035</v>
      </c>
      <c r="K113" t="str">
        <f t="shared" si="3"/>
        <v>Q4 2022</v>
      </c>
      <c r="L113" t="str">
        <f t="shared" si="4"/>
        <v>Q4</v>
      </c>
      <c r="M113" t="str">
        <f t="shared" si="5"/>
        <v>2022</v>
      </c>
    </row>
    <row r="114" spans="1:13" x14ac:dyDescent="0.25">
      <c r="A114" s="17">
        <v>44927</v>
      </c>
      <c r="B114" s="8" t="s">
        <v>6593</v>
      </c>
      <c r="C114" s="8" t="s">
        <v>6637</v>
      </c>
      <c r="D114" s="8" t="s">
        <v>6639</v>
      </c>
      <c r="E114" s="2">
        <v>312</v>
      </c>
      <c r="F114" s="1">
        <v>44980</v>
      </c>
      <c r="G114" s="2" t="s">
        <v>2517</v>
      </c>
      <c r="H114" s="20">
        <v>4569</v>
      </c>
      <c r="I114" s="16">
        <v>4569</v>
      </c>
      <c r="K114" t="str">
        <f t="shared" si="3"/>
        <v>Q4 2022</v>
      </c>
      <c r="L114" t="str">
        <f t="shared" si="4"/>
        <v>Q4</v>
      </c>
      <c r="M114" t="str">
        <f t="shared" si="5"/>
        <v>2022</v>
      </c>
    </row>
    <row r="115" spans="1:13" x14ac:dyDescent="0.25">
      <c r="A115" s="17">
        <v>44927</v>
      </c>
      <c r="B115" s="8" t="s">
        <v>6593</v>
      </c>
      <c r="C115" s="8" t="s">
        <v>6637</v>
      </c>
      <c r="D115" s="8" t="s">
        <v>6639</v>
      </c>
      <c r="E115" s="2">
        <v>309</v>
      </c>
      <c r="F115" s="1">
        <v>44980</v>
      </c>
      <c r="G115" s="2" t="s">
        <v>2518</v>
      </c>
      <c r="H115" s="20">
        <v>3677</v>
      </c>
      <c r="I115" s="16">
        <v>3677</v>
      </c>
      <c r="K115" t="str">
        <f t="shared" si="3"/>
        <v>Q4 2022</v>
      </c>
      <c r="L115" t="str">
        <f t="shared" si="4"/>
        <v>Q4</v>
      </c>
      <c r="M115" t="str">
        <f t="shared" si="5"/>
        <v>2022</v>
      </c>
    </row>
    <row r="116" spans="1:13" x14ac:dyDescent="0.25">
      <c r="A116" s="17">
        <v>44927</v>
      </c>
      <c r="B116" s="8" t="s">
        <v>6593</v>
      </c>
      <c r="C116" s="8" t="s">
        <v>6637</v>
      </c>
      <c r="D116" s="8" t="s">
        <v>6639</v>
      </c>
      <c r="E116" s="2">
        <v>311</v>
      </c>
      <c r="F116" s="1">
        <v>44980</v>
      </c>
      <c r="G116" s="2" t="s">
        <v>2519</v>
      </c>
      <c r="H116" s="20">
        <v>3897.18</v>
      </c>
      <c r="I116" s="16">
        <v>3897.18</v>
      </c>
      <c r="K116" t="str">
        <f t="shared" si="3"/>
        <v>Q4 2022</v>
      </c>
      <c r="L116" t="str">
        <f t="shared" si="4"/>
        <v>Q4</v>
      </c>
      <c r="M116" t="str">
        <f t="shared" si="5"/>
        <v>2022</v>
      </c>
    </row>
    <row r="117" spans="1:13" x14ac:dyDescent="0.25">
      <c r="A117" s="17">
        <v>44927</v>
      </c>
      <c r="B117" s="8" t="s">
        <v>6593</v>
      </c>
      <c r="C117" s="8" t="s">
        <v>6637</v>
      </c>
      <c r="D117" s="8" t="s">
        <v>6654</v>
      </c>
      <c r="E117" s="2">
        <v>311</v>
      </c>
      <c r="F117" s="1">
        <v>44929</v>
      </c>
      <c r="G117" s="2" t="s">
        <v>2499</v>
      </c>
      <c r="H117" s="20">
        <v>48868.75</v>
      </c>
      <c r="I117" s="16">
        <v>48868.75</v>
      </c>
      <c r="K117" t="str">
        <f t="shared" si="3"/>
        <v>Q4 2022</v>
      </c>
      <c r="L117" t="str">
        <f t="shared" si="4"/>
        <v>Q4</v>
      </c>
      <c r="M117" t="str">
        <f t="shared" si="5"/>
        <v>2022</v>
      </c>
    </row>
    <row r="118" spans="1:13" x14ac:dyDescent="0.25">
      <c r="A118" s="17">
        <v>44927</v>
      </c>
      <c r="B118" s="8" t="s">
        <v>6593</v>
      </c>
      <c r="C118" s="8" t="s">
        <v>6637</v>
      </c>
      <c r="D118" s="8" t="s">
        <v>6654</v>
      </c>
      <c r="E118" s="2">
        <v>312</v>
      </c>
      <c r="F118" s="1">
        <v>44929</v>
      </c>
      <c r="G118" s="2" t="s">
        <v>2500</v>
      </c>
      <c r="H118" s="20">
        <v>31622.5</v>
      </c>
      <c r="I118" s="16">
        <v>31622.5</v>
      </c>
      <c r="K118" t="str">
        <f t="shared" si="3"/>
        <v>Q4 2022</v>
      </c>
      <c r="L118" t="str">
        <f t="shared" si="4"/>
        <v>Q4</v>
      </c>
      <c r="M118" t="str">
        <f t="shared" si="5"/>
        <v>2022</v>
      </c>
    </row>
    <row r="119" spans="1:13" x14ac:dyDescent="0.25">
      <c r="A119" s="17">
        <v>44927</v>
      </c>
      <c r="B119" s="8" t="s">
        <v>6593</v>
      </c>
      <c r="C119" s="5" t="e">
        <v>#N/A</v>
      </c>
      <c r="D119" s="8" t="s">
        <v>6665</v>
      </c>
      <c r="E119" s="2">
        <v>309</v>
      </c>
      <c r="F119" s="1">
        <v>44929</v>
      </c>
      <c r="G119" s="2" t="s">
        <v>2501</v>
      </c>
      <c r="H119" s="20">
        <f>185600+16240</f>
        <v>201840</v>
      </c>
      <c r="I119" s="16">
        <v>201840</v>
      </c>
      <c r="K119" t="str">
        <f t="shared" si="3"/>
        <v>Q4 2022</v>
      </c>
      <c r="L119" t="str">
        <f t="shared" si="4"/>
        <v>Q4</v>
      </c>
      <c r="M119" t="str">
        <f t="shared" si="5"/>
        <v>2022</v>
      </c>
    </row>
    <row r="120" spans="1:13" x14ac:dyDescent="0.25">
      <c r="A120" s="17">
        <v>44927</v>
      </c>
      <c r="B120" s="8" t="s">
        <v>6593</v>
      </c>
      <c r="C120" s="61" t="s">
        <v>6621</v>
      </c>
      <c r="D120" s="8" t="s">
        <v>6622</v>
      </c>
      <c r="E120" s="12">
        <v>312</v>
      </c>
      <c r="F120" s="1">
        <v>44957</v>
      </c>
      <c r="G120" s="12" t="s">
        <v>2510</v>
      </c>
      <c r="H120" s="20">
        <v>788240</v>
      </c>
      <c r="I120" s="16">
        <v>788240</v>
      </c>
      <c r="K120" t="str">
        <f t="shared" si="3"/>
        <v>Q4 2022</v>
      </c>
      <c r="L120" t="str">
        <f t="shared" si="4"/>
        <v>Q4</v>
      </c>
      <c r="M120" t="str">
        <f t="shared" si="5"/>
        <v>2022</v>
      </c>
    </row>
    <row r="121" spans="1:13" x14ac:dyDescent="0.25">
      <c r="A121" s="17">
        <v>44927</v>
      </c>
      <c r="B121" s="8" t="s">
        <v>6593</v>
      </c>
      <c r="C121" s="5" t="s">
        <v>6626</v>
      </c>
      <c r="D121" s="8" t="s">
        <v>6627</v>
      </c>
      <c r="E121" s="2">
        <v>312</v>
      </c>
      <c r="F121" s="1">
        <v>44957</v>
      </c>
      <c r="G121" s="2">
        <v>1319</v>
      </c>
      <c r="H121" s="20">
        <v>36680</v>
      </c>
      <c r="I121" s="16">
        <v>36680</v>
      </c>
      <c r="K121" t="str">
        <f t="shared" si="3"/>
        <v>Q4 2022</v>
      </c>
      <c r="L121" t="str">
        <f t="shared" si="4"/>
        <v>Q4</v>
      </c>
      <c r="M121" t="str">
        <f t="shared" si="5"/>
        <v>2022</v>
      </c>
    </row>
    <row r="122" spans="1:13" x14ac:dyDescent="0.25">
      <c r="A122" s="17">
        <v>44927</v>
      </c>
      <c r="B122" s="8" t="s">
        <v>6593</v>
      </c>
      <c r="C122" s="5" t="e">
        <v>#N/A</v>
      </c>
      <c r="D122" s="8" t="s">
        <v>6643</v>
      </c>
      <c r="E122" s="2">
        <v>312</v>
      </c>
      <c r="F122" s="1">
        <v>44936</v>
      </c>
      <c r="G122" s="2" t="s">
        <v>2502</v>
      </c>
      <c r="H122" s="20">
        <v>12820</v>
      </c>
      <c r="I122" s="16">
        <v>12820</v>
      </c>
      <c r="K122" t="str">
        <f t="shared" si="3"/>
        <v>Q4 2022</v>
      </c>
      <c r="L122" t="str">
        <f t="shared" si="4"/>
        <v>Q4</v>
      </c>
      <c r="M122" t="str">
        <f t="shared" si="5"/>
        <v>2022</v>
      </c>
    </row>
    <row r="123" spans="1:13" x14ac:dyDescent="0.25">
      <c r="A123" s="17">
        <v>44927</v>
      </c>
      <c r="B123" s="8" t="s">
        <v>6593</v>
      </c>
      <c r="C123" s="5" t="e">
        <v>#N/A</v>
      </c>
      <c r="D123" s="8" t="s">
        <v>6624</v>
      </c>
      <c r="E123" s="2">
        <v>312</v>
      </c>
      <c r="F123" s="1">
        <v>44953</v>
      </c>
      <c r="G123" s="2" t="s">
        <v>2504</v>
      </c>
      <c r="H123" s="20">
        <v>52000</v>
      </c>
      <c r="I123" s="20">
        <v>49920</v>
      </c>
      <c r="K123" t="str">
        <f t="shared" si="3"/>
        <v>Q4 2022</v>
      </c>
      <c r="L123" t="str">
        <f t="shared" si="4"/>
        <v>Q4</v>
      </c>
      <c r="M123" t="str">
        <f t="shared" si="5"/>
        <v>2022</v>
      </c>
    </row>
    <row r="124" spans="1:13" x14ac:dyDescent="0.25">
      <c r="A124" s="17">
        <v>44927</v>
      </c>
      <c r="B124" s="8" t="s">
        <v>6594</v>
      </c>
      <c r="C124" s="5" t="e">
        <v>#N/A</v>
      </c>
      <c r="D124" s="5" t="s">
        <v>6661</v>
      </c>
      <c r="E124" s="2">
        <v>719</v>
      </c>
      <c r="F124" s="1">
        <v>44950</v>
      </c>
      <c r="G124" s="2">
        <v>1128</v>
      </c>
      <c r="H124" s="20">
        <v>25000</v>
      </c>
      <c r="I124" s="16">
        <v>25000</v>
      </c>
      <c r="J124" s="2"/>
      <c r="K124" t="str">
        <f t="shared" si="3"/>
        <v>Q4 2022</v>
      </c>
      <c r="L124" t="str">
        <f t="shared" si="4"/>
        <v>Q4</v>
      </c>
      <c r="M124" t="str">
        <f t="shared" si="5"/>
        <v>2022</v>
      </c>
    </row>
    <row r="125" spans="1:13" x14ac:dyDescent="0.25">
      <c r="A125" s="17">
        <v>44927</v>
      </c>
      <c r="B125" s="8" t="s">
        <v>6594</v>
      </c>
      <c r="C125" s="5" t="e">
        <v>#N/A</v>
      </c>
      <c r="D125" s="5" t="s">
        <v>6661</v>
      </c>
      <c r="E125" s="2">
        <v>719</v>
      </c>
      <c r="F125" s="1">
        <v>44942</v>
      </c>
      <c r="G125" s="2" t="s">
        <v>2826</v>
      </c>
      <c r="H125" s="20">
        <v>447500</v>
      </c>
      <c r="I125" s="16">
        <v>447500</v>
      </c>
      <c r="J125" s="2"/>
      <c r="K125" t="str">
        <f t="shared" si="3"/>
        <v>Q4 2022</v>
      </c>
      <c r="L125" t="str">
        <f t="shared" si="4"/>
        <v>Q4</v>
      </c>
      <c r="M125" t="str">
        <f t="shared" si="5"/>
        <v>2022</v>
      </c>
    </row>
    <row r="126" spans="1:13" x14ac:dyDescent="0.25">
      <c r="A126" s="17">
        <v>44927</v>
      </c>
      <c r="B126" s="8" t="s">
        <v>6594</v>
      </c>
      <c r="C126" s="5" t="s">
        <v>6632</v>
      </c>
      <c r="D126" s="8" t="s">
        <v>6633</v>
      </c>
      <c r="E126" s="2">
        <v>719</v>
      </c>
      <c r="F126" s="1">
        <v>44957</v>
      </c>
      <c r="G126" s="2" t="s">
        <v>2830</v>
      </c>
      <c r="H126" s="20">
        <v>38666</v>
      </c>
      <c r="I126" s="16">
        <v>38666</v>
      </c>
      <c r="J126" s="2"/>
      <c r="K126" t="str">
        <f t="shared" si="3"/>
        <v>Q4 2022</v>
      </c>
      <c r="L126" t="str">
        <f t="shared" si="4"/>
        <v>Q4</v>
      </c>
      <c r="M126" t="str">
        <f t="shared" si="5"/>
        <v>2022</v>
      </c>
    </row>
    <row r="127" spans="1:13" x14ac:dyDescent="0.25">
      <c r="A127" s="17">
        <v>44927</v>
      </c>
      <c r="B127" s="8" t="s">
        <v>6594</v>
      </c>
      <c r="C127" s="5" t="s">
        <v>6614</v>
      </c>
      <c r="D127" s="8" t="s">
        <v>6615</v>
      </c>
      <c r="E127" s="2">
        <v>719</v>
      </c>
      <c r="F127" s="1">
        <v>44957</v>
      </c>
      <c r="G127" s="2" t="s">
        <v>2829</v>
      </c>
      <c r="H127" s="20">
        <v>5320</v>
      </c>
      <c r="I127" s="16">
        <v>5320</v>
      </c>
      <c r="J127" s="2"/>
      <c r="K127" t="str">
        <f t="shared" si="3"/>
        <v>Q4 2022</v>
      </c>
      <c r="L127" t="str">
        <f t="shared" si="4"/>
        <v>Q4</v>
      </c>
      <c r="M127" t="str">
        <f t="shared" si="5"/>
        <v>2022</v>
      </c>
    </row>
    <row r="128" spans="1:13" x14ac:dyDescent="0.25">
      <c r="A128" s="17">
        <v>44927</v>
      </c>
      <c r="B128" s="8" t="s">
        <v>6594</v>
      </c>
      <c r="C128" s="8" t="s">
        <v>6634</v>
      </c>
      <c r="D128" s="8" t="s">
        <v>6635</v>
      </c>
      <c r="E128" s="2">
        <v>719</v>
      </c>
      <c r="F128" s="1">
        <v>44957</v>
      </c>
      <c r="G128" s="2" t="s">
        <v>2828</v>
      </c>
      <c r="H128" s="88">
        <v>37355</v>
      </c>
      <c r="I128" s="85">
        <v>37355</v>
      </c>
      <c r="J128" s="2"/>
      <c r="K128" t="str">
        <f t="shared" si="3"/>
        <v>Q4 2022</v>
      </c>
      <c r="L128" t="str">
        <f t="shared" si="4"/>
        <v>Q4</v>
      </c>
      <c r="M128" t="str">
        <f t="shared" si="5"/>
        <v>2022</v>
      </c>
    </row>
    <row r="129" spans="1:13" x14ac:dyDescent="0.25">
      <c r="A129" s="17">
        <v>44927</v>
      </c>
      <c r="B129" s="8" t="s">
        <v>6594</v>
      </c>
      <c r="C129" s="5" t="e">
        <v>#N/A</v>
      </c>
      <c r="D129" s="5" t="s">
        <v>6661</v>
      </c>
      <c r="E129" s="2">
        <v>719</v>
      </c>
      <c r="F129" s="1">
        <v>44942</v>
      </c>
      <c r="G129" s="2" t="s">
        <v>2824</v>
      </c>
      <c r="H129" s="20">
        <v>800</v>
      </c>
      <c r="I129" s="16">
        <v>800</v>
      </c>
      <c r="J129" s="2"/>
      <c r="K129" t="str">
        <f t="shared" si="3"/>
        <v>Q4 2022</v>
      </c>
      <c r="L129" t="str">
        <f t="shared" si="4"/>
        <v>Q4</v>
      </c>
      <c r="M129" t="str">
        <f t="shared" si="5"/>
        <v>2022</v>
      </c>
    </row>
    <row r="130" spans="1:13" x14ac:dyDescent="0.25">
      <c r="A130" s="17">
        <v>44927</v>
      </c>
      <c r="B130" s="8" t="s">
        <v>6594</v>
      </c>
      <c r="C130" s="5" t="e">
        <v>#N/A</v>
      </c>
      <c r="D130" s="5" t="s">
        <v>6661</v>
      </c>
      <c r="E130" s="2">
        <v>719</v>
      </c>
      <c r="F130" s="1">
        <v>44942</v>
      </c>
      <c r="G130" s="2" t="s">
        <v>2825</v>
      </c>
      <c r="H130" s="20">
        <v>39200</v>
      </c>
      <c r="I130" s="16">
        <v>39200</v>
      </c>
      <c r="J130" s="2"/>
      <c r="K130" t="str">
        <f t="shared" ref="K130:K192" si="6">"Q" &amp; IF(MONTH(A130) &lt; 4, 4, IF(MONTH(A130) &lt; 7, 1, IF(MONTH(A130) &lt; 10, 2, 3))) &amp; " " &amp; YEAR(A130) - IF(MONTH(A130) &lt; 4, 1, 0)</f>
        <v>Q4 2022</v>
      </c>
      <c r="L130" t="str">
        <f t="shared" ref="L130:L192" si="7">LEFT(K130,2)</f>
        <v>Q4</v>
      </c>
      <c r="M130" t="str">
        <f t="shared" ref="M130:M192" si="8">RIGHT(K130,4)</f>
        <v>2022</v>
      </c>
    </row>
    <row r="131" spans="1:13" x14ac:dyDescent="0.25">
      <c r="A131" s="17">
        <v>44927</v>
      </c>
      <c r="B131" s="8" t="s">
        <v>6594</v>
      </c>
      <c r="C131" s="5" t="s">
        <v>6652</v>
      </c>
      <c r="D131" s="5" t="s">
        <v>6620</v>
      </c>
      <c r="E131" s="2">
        <v>719</v>
      </c>
      <c r="F131" s="1">
        <v>44957</v>
      </c>
      <c r="G131" s="2">
        <v>10</v>
      </c>
      <c r="H131" s="20">
        <v>1270</v>
      </c>
      <c r="I131" s="16">
        <v>1270</v>
      </c>
      <c r="J131" s="2" t="s">
        <v>1100</v>
      </c>
      <c r="K131" t="str">
        <f t="shared" si="6"/>
        <v>Q4 2022</v>
      </c>
      <c r="L131" t="str">
        <f t="shared" si="7"/>
        <v>Q4</v>
      </c>
      <c r="M131" t="str">
        <f t="shared" si="8"/>
        <v>2022</v>
      </c>
    </row>
    <row r="132" spans="1:13" x14ac:dyDescent="0.25">
      <c r="A132" s="17">
        <v>44927</v>
      </c>
      <c r="B132" s="8" t="s">
        <v>6594</v>
      </c>
      <c r="C132" s="8" t="s">
        <v>6637</v>
      </c>
      <c r="D132" s="8" t="s">
        <v>6654</v>
      </c>
      <c r="E132" s="2">
        <v>719</v>
      </c>
      <c r="F132" s="1">
        <v>44929</v>
      </c>
      <c r="G132" s="2" t="s">
        <v>2823</v>
      </c>
      <c r="H132" s="20">
        <v>16249</v>
      </c>
      <c r="I132" s="16">
        <v>16249</v>
      </c>
      <c r="J132" s="2"/>
      <c r="K132" t="str">
        <f t="shared" si="6"/>
        <v>Q4 2022</v>
      </c>
      <c r="L132" t="str">
        <f t="shared" si="7"/>
        <v>Q4</v>
      </c>
      <c r="M132" t="str">
        <f t="shared" si="8"/>
        <v>2022</v>
      </c>
    </row>
    <row r="133" spans="1:13" x14ac:dyDescent="0.25">
      <c r="A133" s="17">
        <v>44927</v>
      </c>
      <c r="B133" s="8" t="s">
        <v>6594</v>
      </c>
      <c r="C133" s="8" t="s">
        <v>6637</v>
      </c>
      <c r="D133" s="8" t="s">
        <v>6638</v>
      </c>
      <c r="E133" s="2">
        <v>719</v>
      </c>
      <c r="F133" s="1">
        <v>44979</v>
      </c>
      <c r="G133" s="2" t="s">
        <v>2831</v>
      </c>
      <c r="H133" s="20">
        <v>56105</v>
      </c>
      <c r="I133" s="16">
        <v>56105</v>
      </c>
      <c r="K133" t="str">
        <f t="shared" si="6"/>
        <v>Q4 2022</v>
      </c>
      <c r="L133" t="str">
        <f t="shared" si="7"/>
        <v>Q4</v>
      </c>
      <c r="M133" t="str">
        <f t="shared" si="8"/>
        <v>2022</v>
      </c>
    </row>
    <row r="134" spans="1:13" x14ac:dyDescent="0.25">
      <c r="A134" s="17">
        <v>44927</v>
      </c>
      <c r="B134" s="8" t="s">
        <v>6594</v>
      </c>
      <c r="C134" s="8" t="s">
        <v>6637</v>
      </c>
      <c r="D134" s="8" t="s">
        <v>6639</v>
      </c>
      <c r="E134" s="2">
        <v>719</v>
      </c>
      <c r="F134" s="1">
        <v>44980</v>
      </c>
      <c r="G134" s="2" t="s">
        <v>2832</v>
      </c>
      <c r="H134" s="20">
        <v>1815</v>
      </c>
      <c r="I134" s="16">
        <v>1815</v>
      </c>
      <c r="K134" t="str">
        <f t="shared" si="6"/>
        <v>Q4 2022</v>
      </c>
      <c r="L134" t="str">
        <f t="shared" si="7"/>
        <v>Q4</v>
      </c>
      <c r="M134" t="str">
        <f t="shared" si="8"/>
        <v>2022</v>
      </c>
    </row>
    <row r="135" spans="1:13" x14ac:dyDescent="0.25">
      <c r="A135" s="17">
        <v>44927</v>
      </c>
      <c r="B135" s="8" t="s">
        <v>6594</v>
      </c>
      <c r="C135" s="5" t="e">
        <v>#N/A</v>
      </c>
      <c r="D135" s="5" t="s">
        <v>6661</v>
      </c>
      <c r="E135" s="2">
        <v>719</v>
      </c>
      <c r="F135" s="1">
        <v>44950</v>
      </c>
      <c r="G135" s="2">
        <v>4</v>
      </c>
      <c r="H135" s="20">
        <v>6000</v>
      </c>
      <c r="I135" s="16">
        <v>6000</v>
      </c>
      <c r="J135" s="2"/>
      <c r="K135" t="str">
        <f t="shared" si="6"/>
        <v>Q4 2022</v>
      </c>
      <c r="L135" t="str">
        <f t="shared" si="7"/>
        <v>Q4</v>
      </c>
      <c r="M135" t="str">
        <f t="shared" si="8"/>
        <v>2022</v>
      </c>
    </row>
    <row r="136" spans="1:13" x14ac:dyDescent="0.25">
      <c r="A136" s="17">
        <v>44927</v>
      </c>
      <c r="B136" s="8" t="s">
        <v>6594</v>
      </c>
      <c r="C136" s="61" t="s">
        <v>6621</v>
      </c>
      <c r="D136" s="8" t="s">
        <v>6622</v>
      </c>
      <c r="E136" s="12">
        <v>719</v>
      </c>
      <c r="F136" s="1">
        <v>44957</v>
      </c>
      <c r="G136" s="12" t="s">
        <v>2827</v>
      </c>
      <c r="H136" s="20">
        <v>6440</v>
      </c>
      <c r="I136" s="16">
        <v>6440</v>
      </c>
      <c r="J136" s="2"/>
      <c r="K136" t="str">
        <f t="shared" si="6"/>
        <v>Q4 2022</v>
      </c>
      <c r="L136" t="str">
        <f t="shared" si="7"/>
        <v>Q4</v>
      </c>
      <c r="M136" t="str">
        <f t="shared" si="8"/>
        <v>2022</v>
      </c>
    </row>
    <row r="137" spans="1:13" x14ac:dyDescent="0.25">
      <c r="A137" s="17">
        <v>44927</v>
      </c>
      <c r="B137" s="8" t="s">
        <v>6594</v>
      </c>
      <c r="C137" s="5" t="s">
        <v>6626</v>
      </c>
      <c r="D137" s="8" t="s">
        <v>6627</v>
      </c>
      <c r="E137" s="2">
        <v>719</v>
      </c>
      <c r="F137" s="1">
        <v>44957</v>
      </c>
      <c r="G137" s="2">
        <v>1320</v>
      </c>
      <c r="H137" s="20">
        <v>1680</v>
      </c>
      <c r="I137" s="16">
        <v>1680</v>
      </c>
      <c r="J137" s="2"/>
      <c r="K137" t="str">
        <f t="shared" si="6"/>
        <v>Q4 2022</v>
      </c>
      <c r="L137" t="str">
        <f t="shared" si="7"/>
        <v>Q4</v>
      </c>
      <c r="M137" t="str">
        <f t="shared" si="8"/>
        <v>2022</v>
      </c>
    </row>
    <row r="138" spans="1:13" x14ac:dyDescent="0.25">
      <c r="A138" s="17">
        <v>44927</v>
      </c>
      <c r="B138" s="8" t="s">
        <v>6594</v>
      </c>
      <c r="C138" s="5" t="e">
        <v>#N/A</v>
      </c>
      <c r="D138" s="5" t="s">
        <v>6662</v>
      </c>
      <c r="E138" s="2">
        <v>719</v>
      </c>
      <c r="F138" s="1">
        <v>44927</v>
      </c>
      <c r="G138" s="2" t="s">
        <v>2822</v>
      </c>
      <c r="H138" s="20">
        <v>97240</v>
      </c>
      <c r="I138" s="16">
        <v>97240</v>
      </c>
      <c r="J138" s="2"/>
      <c r="K138" t="str">
        <f t="shared" si="6"/>
        <v>Q4 2022</v>
      </c>
      <c r="L138" t="str">
        <f t="shared" si="7"/>
        <v>Q4</v>
      </c>
      <c r="M138" t="str">
        <f t="shared" si="8"/>
        <v>2022</v>
      </c>
    </row>
    <row r="139" spans="1:13" x14ac:dyDescent="0.25">
      <c r="A139" s="17">
        <v>44927</v>
      </c>
      <c r="B139" s="8" t="s">
        <v>6595</v>
      </c>
      <c r="C139" s="5" t="e">
        <v>#N/A</v>
      </c>
      <c r="D139" s="5" t="s">
        <v>6662</v>
      </c>
      <c r="E139" s="2">
        <v>319</v>
      </c>
      <c r="F139" s="1">
        <v>44927</v>
      </c>
      <c r="G139" s="2" t="s">
        <v>2851</v>
      </c>
      <c r="H139" s="20">
        <v>123490</v>
      </c>
      <c r="I139" s="16">
        <v>123490</v>
      </c>
      <c r="J139" s="2"/>
      <c r="K139" t="str">
        <f t="shared" si="6"/>
        <v>Q4 2022</v>
      </c>
      <c r="L139" t="str">
        <f t="shared" si="7"/>
        <v>Q4</v>
      </c>
      <c r="M139" t="str">
        <f t="shared" si="8"/>
        <v>2022</v>
      </c>
    </row>
    <row r="140" spans="1:13" x14ac:dyDescent="0.25">
      <c r="A140" s="17">
        <v>44927</v>
      </c>
      <c r="B140" s="8" t="s">
        <v>6595</v>
      </c>
      <c r="C140" s="5" t="s">
        <v>6630</v>
      </c>
      <c r="D140" s="8" t="s">
        <v>6631</v>
      </c>
      <c r="E140" s="2">
        <v>312</v>
      </c>
      <c r="F140" s="1">
        <v>44966</v>
      </c>
      <c r="G140" s="2" t="s">
        <v>2868</v>
      </c>
      <c r="H140" s="20">
        <v>7088</v>
      </c>
      <c r="I140" s="16">
        <v>7088</v>
      </c>
      <c r="J140" s="2"/>
      <c r="K140" t="str">
        <f t="shared" si="6"/>
        <v>Q4 2022</v>
      </c>
      <c r="L140" t="str">
        <f t="shared" si="7"/>
        <v>Q4</v>
      </c>
      <c r="M140" t="str">
        <f t="shared" si="8"/>
        <v>2022</v>
      </c>
    </row>
    <row r="141" spans="1:13" x14ac:dyDescent="0.25">
      <c r="A141" s="17">
        <v>44927</v>
      </c>
      <c r="B141" s="8" t="s">
        <v>6595</v>
      </c>
      <c r="C141" s="5" t="e">
        <v>#N/A</v>
      </c>
      <c r="D141" s="5" t="s">
        <v>6662</v>
      </c>
      <c r="E141" s="2">
        <v>316</v>
      </c>
      <c r="F141" s="1">
        <v>44927</v>
      </c>
      <c r="G141" s="2">
        <v>11</v>
      </c>
      <c r="H141" s="20">
        <v>56910</v>
      </c>
      <c r="I141" s="16">
        <v>56910</v>
      </c>
      <c r="J141" s="2"/>
      <c r="K141" t="str">
        <f t="shared" si="6"/>
        <v>Q4 2022</v>
      </c>
      <c r="L141" t="str">
        <f t="shared" si="7"/>
        <v>Q4</v>
      </c>
      <c r="M141" t="str">
        <f t="shared" si="8"/>
        <v>2022</v>
      </c>
    </row>
    <row r="142" spans="1:13" x14ac:dyDescent="0.25">
      <c r="A142" s="17">
        <v>44927</v>
      </c>
      <c r="B142" s="8" t="s">
        <v>6595</v>
      </c>
      <c r="C142" s="5" t="e">
        <v>#N/A</v>
      </c>
      <c r="D142" s="5" t="s">
        <v>6662</v>
      </c>
      <c r="E142" s="2">
        <v>314</v>
      </c>
      <c r="F142" s="1">
        <v>44927</v>
      </c>
      <c r="G142" s="2">
        <v>11</v>
      </c>
      <c r="H142" s="20">
        <v>123490.5</v>
      </c>
      <c r="I142" s="16">
        <v>123490.5</v>
      </c>
      <c r="J142" s="2"/>
      <c r="K142" t="str">
        <f t="shared" si="6"/>
        <v>Q4 2022</v>
      </c>
      <c r="L142" t="str">
        <f t="shared" si="7"/>
        <v>Q4</v>
      </c>
      <c r="M142" t="str">
        <f t="shared" si="8"/>
        <v>2022</v>
      </c>
    </row>
    <row r="143" spans="1:13" x14ac:dyDescent="0.25">
      <c r="A143" s="17">
        <v>44927</v>
      </c>
      <c r="B143" s="8" t="s">
        <v>6595</v>
      </c>
      <c r="C143" s="5" t="s">
        <v>6640</v>
      </c>
      <c r="D143" s="8" t="s">
        <v>6633</v>
      </c>
      <c r="E143" s="2">
        <v>312</v>
      </c>
      <c r="F143" s="1">
        <v>44957</v>
      </c>
      <c r="G143" s="2" t="s">
        <v>2862</v>
      </c>
      <c r="H143" s="20">
        <v>113091</v>
      </c>
      <c r="I143" s="16">
        <v>113091</v>
      </c>
      <c r="J143" s="2"/>
      <c r="K143" t="str">
        <f t="shared" si="6"/>
        <v>Q4 2022</v>
      </c>
      <c r="L143" t="str">
        <f t="shared" si="7"/>
        <v>Q4</v>
      </c>
      <c r="M143" t="str">
        <f t="shared" si="8"/>
        <v>2022</v>
      </c>
    </row>
    <row r="144" spans="1:13" x14ac:dyDescent="0.25">
      <c r="A144" s="17">
        <v>44927</v>
      </c>
      <c r="B144" s="8" t="s">
        <v>6595</v>
      </c>
      <c r="C144" s="5" t="s">
        <v>6614</v>
      </c>
      <c r="D144" s="8" t="s">
        <v>6615</v>
      </c>
      <c r="E144" s="2">
        <v>312</v>
      </c>
      <c r="F144" s="1">
        <v>44957</v>
      </c>
      <c r="G144" s="2" t="s">
        <v>2865</v>
      </c>
      <c r="H144" s="51">
        <v>1995</v>
      </c>
      <c r="I144" s="16">
        <v>1995</v>
      </c>
      <c r="J144" s="2"/>
      <c r="K144" t="str">
        <f t="shared" si="6"/>
        <v>Q4 2022</v>
      </c>
      <c r="L144" t="str">
        <f t="shared" si="7"/>
        <v>Q4</v>
      </c>
      <c r="M144" t="str">
        <f t="shared" si="8"/>
        <v>2022</v>
      </c>
    </row>
    <row r="145" spans="1:13" x14ac:dyDescent="0.25">
      <c r="A145" s="17">
        <v>44927</v>
      </c>
      <c r="B145" s="8" t="s">
        <v>6595</v>
      </c>
      <c r="C145" s="5" t="s">
        <v>6614</v>
      </c>
      <c r="D145" s="8" t="s">
        <v>6615</v>
      </c>
      <c r="E145" s="2">
        <v>312</v>
      </c>
      <c r="F145" s="1">
        <v>44957</v>
      </c>
      <c r="G145" s="2" t="s">
        <v>2866</v>
      </c>
      <c r="H145" s="51">
        <v>106875</v>
      </c>
      <c r="I145" s="16">
        <v>106875</v>
      </c>
      <c r="J145" s="2"/>
      <c r="K145" t="str">
        <f t="shared" si="6"/>
        <v>Q4 2022</v>
      </c>
      <c r="L145" t="str">
        <f t="shared" si="7"/>
        <v>Q4</v>
      </c>
      <c r="M145" t="str">
        <f t="shared" si="8"/>
        <v>2022</v>
      </c>
    </row>
    <row r="146" spans="1:13" x14ac:dyDescent="0.25">
      <c r="A146" s="17">
        <v>44927</v>
      </c>
      <c r="B146" s="8" t="s">
        <v>6595</v>
      </c>
      <c r="C146" s="5" t="e">
        <v>#N/A</v>
      </c>
      <c r="D146" s="5" t="s">
        <v>6666</v>
      </c>
      <c r="E146" s="2">
        <v>312</v>
      </c>
      <c r="F146" s="1">
        <v>44950</v>
      </c>
      <c r="G146" s="3" t="s">
        <v>2860</v>
      </c>
      <c r="H146" s="20">
        <v>1070</v>
      </c>
      <c r="I146" s="16">
        <v>1070</v>
      </c>
      <c r="J146" s="2" t="s">
        <v>382</v>
      </c>
      <c r="K146" t="str">
        <f t="shared" si="6"/>
        <v>Q4 2022</v>
      </c>
      <c r="L146" t="str">
        <f t="shared" si="7"/>
        <v>Q4</v>
      </c>
      <c r="M146" t="str">
        <f t="shared" si="8"/>
        <v>2022</v>
      </c>
    </row>
    <row r="147" spans="1:13" x14ac:dyDescent="0.25">
      <c r="A147" s="17">
        <v>44927</v>
      </c>
      <c r="B147" s="8" t="s">
        <v>6595</v>
      </c>
      <c r="C147" s="5" t="e">
        <v>#N/A</v>
      </c>
      <c r="D147" s="5" t="s">
        <v>6667</v>
      </c>
      <c r="E147" s="2">
        <v>312</v>
      </c>
      <c r="F147" s="1">
        <v>44960</v>
      </c>
      <c r="G147" s="3" t="s">
        <v>2867</v>
      </c>
      <c r="H147" s="20">
        <v>1008</v>
      </c>
      <c r="I147" s="16">
        <v>1008</v>
      </c>
      <c r="J147" s="2" t="s">
        <v>355</v>
      </c>
      <c r="K147" t="str">
        <f t="shared" si="6"/>
        <v>Q4 2022</v>
      </c>
      <c r="L147" t="str">
        <f t="shared" si="7"/>
        <v>Q4</v>
      </c>
      <c r="M147" t="str">
        <f t="shared" si="8"/>
        <v>2022</v>
      </c>
    </row>
    <row r="148" spans="1:13" x14ac:dyDescent="0.25">
      <c r="A148" s="17">
        <v>44927</v>
      </c>
      <c r="B148" s="8" t="s">
        <v>6595</v>
      </c>
      <c r="C148" s="5" t="s">
        <v>6616</v>
      </c>
      <c r="D148" s="8" t="s">
        <v>6617</v>
      </c>
      <c r="E148" s="2">
        <v>312</v>
      </c>
      <c r="F148" s="1">
        <v>44982</v>
      </c>
      <c r="G148" s="2" t="s">
        <v>2883</v>
      </c>
      <c r="H148" s="20">
        <v>360</v>
      </c>
      <c r="I148" s="20">
        <v>360</v>
      </c>
      <c r="J148" s="2" t="s">
        <v>1672</v>
      </c>
      <c r="K148" t="str">
        <f t="shared" si="6"/>
        <v>Q4 2022</v>
      </c>
      <c r="L148" t="str">
        <f t="shared" si="7"/>
        <v>Q4</v>
      </c>
      <c r="M148" t="str">
        <f t="shared" si="8"/>
        <v>2022</v>
      </c>
    </row>
    <row r="149" spans="1:13" x14ac:dyDescent="0.25">
      <c r="A149" s="17">
        <v>44927</v>
      </c>
      <c r="B149" s="8" t="s">
        <v>6595</v>
      </c>
      <c r="C149" s="8" t="s">
        <v>6668</v>
      </c>
      <c r="D149" s="5" t="s">
        <v>6669</v>
      </c>
      <c r="E149" s="2">
        <v>312</v>
      </c>
      <c r="F149" s="1">
        <v>44945</v>
      </c>
      <c r="G149" s="3" t="s">
        <v>2859</v>
      </c>
      <c r="H149" s="20">
        <v>550</v>
      </c>
      <c r="I149" s="16">
        <v>550</v>
      </c>
      <c r="J149" s="2" t="s">
        <v>381</v>
      </c>
      <c r="K149" t="str">
        <f t="shared" si="6"/>
        <v>Q4 2022</v>
      </c>
      <c r="L149" t="str">
        <f t="shared" si="7"/>
        <v>Q4</v>
      </c>
      <c r="M149" t="str">
        <f t="shared" si="8"/>
        <v>2022</v>
      </c>
    </row>
    <row r="150" spans="1:13" x14ac:dyDescent="0.25">
      <c r="A150" s="17">
        <v>44927</v>
      </c>
      <c r="B150" s="8" t="s">
        <v>6595</v>
      </c>
      <c r="C150" s="8" t="s">
        <v>6634</v>
      </c>
      <c r="D150" s="8" t="s">
        <v>6635</v>
      </c>
      <c r="E150" s="2">
        <v>312</v>
      </c>
      <c r="F150" s="1">
        <v>44957</v>
      </c>
      <c r="G150" s="2" t="s">
        <v>2863</v>
      </c>
      <c r="H150" s="88">
        <v>47841</v>
      </c>
      <c r="I150" s="85">
        <v>47841</v>
      </c>
      <c r="J150" s="2"/>
      <c r="K150" t="str">
        <f t="shared" si="6"/>
        <v>Q4 2022</v>
      </c>
      <c r="L150" t="str">
        <f t="shared" si="7"/>
        <v>Q4</v>
      </c>
      <c r="M150" t="str">
        <f t="shared" si="8"/>
        <v>2022</v>
      </c>
    </row>
    <row r="151" spans="1:13" x14ac:dyDescent="0.25">
      <c r="A151" s="17">
        <v>44927</v>
      </c>
      <c r="B151" s="8" t="s">
        <v>6595</v>
      </c>
      <c r="C151" s="5" t="e">
        <v>#N/A</v>
      </c>
      <c r="D151" s="5" t="s">
        <v>6662</v>
      </c>
      <c r="E151" s="2">
        <v>316</v>
      </c>
      <c r="F151" s="1">
        <v>44927</v>
      </c>
      <c r="G151" s="2">
        <v>11</v>
      </c>
      <c r="H151" s="20">
        <v>71138</v>
      </c>
      <c r="I151" s="16">
        <v>71138</v>
      </c>
      <c r="J151" s="2"/>
      <c r="K151" t="str">
        <f t="shared" si="6"/>
        <v>Q4 2022</v>
      </c>
      <c r="L151" t="str">
        <f t="shared" si="7"/>
        <v>Q4</v>
      </c>
      <c r="M151" t="str">
        <f t="shared" si="8"/>
        <v>2022</v>
      </c>
    </row>
    <row r="152" spans="1:13" x14ac:dyDescent="0.25">
      <c r="A152" s="17">
        <v>44927</v>
      </c>
      <c r="B152" s="8" t="s">
        <v>6595</v>
      </c>
      <c r="C152" s="5" t="e">
        <v>#N/A</v>
      </c>
      <c r="D152" s="5" t="s">
        <v>6662</v>
      </c>
      <c r="E152" s="2">
        <v>315</v>
      </c>
      <c r="F152" s="1">
        <v>44927</v>
      </c>
      <c r="G152" s="2">
        <v>11</v>
      </c>
      <c r="H152" s="20">
        <v>131870</v>
      </c>
      <c r="I152" s="16">
        <v>131870</v>
      </c>
      <c r="J152" s="2"/>
      <c r="K152" t="str">
        <f t="shared" si="6"/>
        <v>Q4 2022</v>
      </c>
      <c r="L152" t="str">
        <f t="shared" si="7"/>
        <v>Q4</v>
      </c>
      <c r="M152" t="str">
        <f t="shared" si="8"/>
        <v>2022</v>
      </c>
    </row>
    <row r="153" spans="1:13" x14ac:dyDescent="0.25">
      <c r="A153" s="17">
        <v>44927</v>
      </c>
      <c r="B153" s="8" t="s">
        <v>6595</v>
      </c>
      <c r="C153" s="5" t="s">
        <v>6652</v>
      </c>
      <c r="D153" s="5" t="s">
        <v>6620</v>
      </c>
      <c r="E153" s="2">
        <v>312</v>
      </c>
      <c r="F153" s="1">
        <v>44957</v>
      </c>
      <c r="G153" s="2">
        <v>10</v>
      </c>
      <c r="H153" s="20">
        <v>0</v>
      </c>
      <c r="I153" s="16">
        <v>0</v>
      </c>
      <c r="J153" s="2" t="s">
        <v>1673</v>
      </c>
      <c r="K153" t="str">
        <f t="shared" si="6"/>
        <v>Q4 2022</v>
      </c>
      <c r="L153" t="str">
        <f t="shared" si="7"/>
        <v>Q4</v>
      </c>
      <c r="M153" t="str">
        <f t="shared" si="8"/>
        <v>2022</v>
      </c>
    </row>
    <row r="154" spans="1:13" x14ac:dyDescent="0.25">
      <c r="A154" s="17">
        <v>44927</v>
      </c>
      <c r="B154" s="8" t="s">
        <v>6595</v>
      </c>
      <c r="C154" s="8" t="s">
        <v>6670</v>
      </c>
      <c r="D154" s="8" t="s">
        <v>6671</v>
      </c>
      <c r="E154" s="2">
        <v>312</v>
      </c>
      <c r="F154" s="1">
        <v>44945</v>
      </c>
      <c r="G154" s="3" t="s">
        <v>2858</v>
      </c>
      <c r="H154" s="20">
        <v>10340</v>
      </c>
      <c r="I154" s="16">
        <v>10340</v>
      </c>
      <c r="J154" s="2" t="s">
        <v>380</v>
      </c>
      <c r="K154" t="str">
        <f t="shared" si="6"/>
        <v>Q4 2022</v>
      </c>
      <c r="L154" t="str">
        <f t="shared" si="7"/>
        <v>Q4</v>
      </c>
      <c r="M154" t="str">
        <f t="shared" si="8"/>
        <v>2022</v>
      </c>
    </row>
    <row r="155" spans="1:13" x14ac:dyDescent="0.25">
      <c r="A155" s="17">
        <v>44927</v>
      </c>
      <c r="B155" s="8" t="s">
        <v>6595</v>
      </c>
      <c r="C155" s="8" t="s">
        <v>6637</v>
      </c>
      <c r="D155" s="8" t="s">
        <v>6654</v>
      </c>
      <c r="E155" s="2">
        <v>314</v>
      </c>
      <c r="F155" s="1">
        <v>44929</v>
      </c>
      <c r="G155" s="2" t="s">
        <v>2852</v>
      </c>
      <c r="H155" s="20">
        <v>16248.75</v>
      </c>
      <c r="I155" s="16">
        <v>16248.75</v>
      </c>
      <c r="J155" s="2"/>
      <c r="K155" t="str">
        <f t="shared" si="6"/>
        <v>Q4 2022</v>
      </c>
      <c r="L155" t="str">
        <f t="shared" si="7"/>
        <v>Q4</v>
      </c>
      <c r="M155" t="str">
        <f t="shared" si="8"/>
        <v>2022</v>
      </c>
    </row>
    <row r="156" spans="1:13" x14ac:dyDescent="0.25">
      <c r="A156" s="17">
        <v>44927</v>
      </c>
      <c r="B156" s="8" t="s">
        <v>6595</v>
      </c>
      <c r="C156" s="8" t="s">
        <v>6637</v>
      </c>
      <c r="D156" s="8" t="s">
        <v>6654</v>
      </c>
      <c r="E156" s="2">
        <v>315</v>
      </c>
      <c r="F156" s="1">
        <v>44929</v>
      </c>
      <c r="G156" s="2" t="s">
        <v>2853</v>
      </c>
      <c r="H156" s="20">
        <v>17351.25</v>
      </c>
      <c r="I156" s="16">
        <v>17351.25</v>
      </c>
      <c r="J156" s="2"/>
      <c r="K156" t="str">
        <f t="shared" si="6"/>
        <v>Q4 2022</v>
      </c>
      <c r="L156" t="str">
        <f t="shared" si="7"/>
        <v>Q4</v>
      </c>
      <c r="M156" t="str">
        <f t="shared" si="8"/>
        <v>2022</v>
      </c>
    </row>
    <row r="157" spans="1:13" x14ac:dyDescent="0.25">
      <c r="A157" s="17">
        <v>44927</v>
      </c>
      <c r="B157" s="8" t="s">
        <v>6595</v>
      </c>
      <c r="C157" s="8" t="s">
        <v>6637</v>
      </c>
      <c r="D157" s="8" t="s">
        <v>6654</v>
      </c>
      <c r="E157" s="2">
        <v>316</v>
      </c>
      <c r="F157" s="1">
        <v>44929</v>
      </c>
      <c r="G157" s="2" t="s">
        <v>2854</v>
      </c>
      <c r="H157" s="20">
        <v>17333.75</v>
      </c>
      <c r="I157" s="16">
        <v>17333.75</v>
      </c>
      <c r="J157" s="2"/>
      <c r="K157" t="str">
        <f t="shared" si="6"/>
        <v>Q4 2022</v>
      </c>
      <c r="L157" t="str">
        <f t="shared" si="7"/>
        <v>Q4</v>
      </c>
      <c r="M157" t="str">
        <f t="shared" si="8"/>
        <v>2022</v>
      </c>
    </row>
    <row r="158" spans="1:13" x14ac:dyDescent="0.25">
      <c r="A158" s="17">
        <v>44927</v>
      </c>
      <c r="B158" s="8" t="s">
        <v>6595</v>
      </c>
      <c r="C158" s="8" t="s">
        <v>6637</v>
      </c>
      <c r="D158" s="8" t="s">
        <v>6654</v>
      </c>
      <c r="E158" s="2">
        <v>317</v>
      </c>
      <c r="F158" s="1">
        <v>44929</v>
      </c>
      <c r="G158" s="2" t="s">
        <v>2855</v>
      </c>
      <c r="H158" s="20">
        <v>17333.75</v>
      </c>
      <c r="I158" s="16">
        <v>17333.75</v>
      </c>
      <c r="J158" s="2"/>
      <c r="K158" t="str">
        <f t="shared" si="6"/>
        <v>Q4 2022</v>
      </c>
      <c r="L158" t="str">
        <f t="shared" si="7"/>
        <v>Q4</v>
      </c>
      <c r="M158" t="str">
        <f t="shared" si="8"/>
        <v>2022</v>
      </c>
    </row>
    <row r="159" spans="1:13" x14ac:dyDescent="0.25">
      <c r="A159" s="17">
        <v>44927</v>
      </c>
      <c r="B159" s="8" t="s">
        <v>6595</v>
      </c>
      <c r="C159" s="8" t="s">
        <v>6637</v>
      </c>
      <c r="D159" s="8" t="s">
        <v>6654</v>
      </c>
      <c r="E159" s="2">
        <v>318</v>
      </c>
      <c r="F159" s="1">
        <v>44929</v>
      </c>
      <c r="G159" s="2" t="s">
        <v>2856</v>
      </c>
      <c r="H159" s="20">
        <v>17351.25</v>
      </c>
      <c r="I159" s="16">
        <v>17351.25</v>
      </c>
      <c r="J159" s="2"/>
      <c r="K159" t="str">
        <f t="shared" si="6"/>
        <v>Q4 2022</v>
      </c>
      <c r="L159" t="str">
        <f t="shared" si="7"/>
        <v>Q4</v>
      </c>
      <c r="M159" t="str">
        <f t="shared" si="8"/>
        <v>2022</v>
      </c>
    </row>
    <row r="160" spans="1:13" x14ac:dyDescent="0.25">
      <c r="A160" s="17">
        <v>44927</v>
      </c>
      <c r="B160" s="8" t="s">
        <v>6595</v>
      </c>
      <c r="C160" s="8" t="s">
        <v>6637</v>
      </c>
      <c r="D160" s="8" t="s">
        <v>6654</v>
      </c>
      <c r="E160" s="2">
        <v>319</v>
      </c>
      <c r="F160" s="1">
        <v>44929</v>
      </c>
      <c r="G160" s="2" t="s">
        <v>2857</v>
      </c>
      <c r="H160" s="20">
        <v>16248.75</v>
      </c>
      <c r="I160" s="16">
        <v>16248.75</v>
      </c>
      <c r="J160" s="2"/>
      <c r="K160" t="str">
        <f t="shared" si="6"/>
        <v>Q4 2022</v>
      </c>
      <c r="L160" t="str">
        <f t="shared" si="7"/>
        <v>Q4</v>
      </c>
      <c r="M160" t="str">
        <f t="shared" si="8"/>
        <v>2022</v>
      </c>
    </row>
    <row r="161" spans="1:13" x14ac:dyDescent="0.25">
      <c r="A161" s="17">
        <v>44927</v>
      </c>
      <c r="B161" s="8" t="s">
        <v>6595</v>
      </c>
      <c r="C161" s="8" t="s">
        <v>6637</v>
      </c>
      <c r="D161" s="8" t="s">
        <v>6638</v>
      </c>
      <c r="E161" s="2">
        <v>112</v>
      </c>
      <c r="F161" s="1">
        <v>44979</v>
      </c>
      <c r="G161" s="2" t="s">
        <v>2869</v>
      </c>
      <c r="H161" s="20">
        <v>31614</v>
      </c>
      <c r="I161" s="16">
        <v>31614</v>
      </c>
      <c r="J161" s="2"/>
      <c r="K161" t="str">
        <f t="shared" si="6"/>
        <v>Q4 2022</v>
      </c>
      <c r="L161" t="str">
        <f t="shared" si="7"/>
        <v>Q4</v>
      </c>
      <c r="M161" t="str">
        <f t="shared" si="8"/>
        <v>2022</v>
      </c>
    </row>
    <row r="162" spans="1:13" x14ac:dyDescent="0.25">
      <c r="A162" s="17">
        <v>44927</v>
      </c>
      <c r="B162" s="8" t="s">
        <v>6595</v>
      </c>
      <c r="C162" s="8" t="s">
        <v>6637</v>
      </c>
      <c r="D162" s="8" t="s">
        <v>6638</v>
      </c>
      <c r="E162" s="2">
        <v>314</v>
      </c>
      <c r="F162" s="1">
        <v>44979</v>
      </c>
      <c r="G162" s="2" t="s">
        <v>2870</v>
      </c>
      <c r="H162" s="20">
        <v>24277</v>
      </c>
      <c r="I162" s="16">
        <v>24277</v>
      </c>
      <c r="J162" s="2"/>
      <c r="K162" t="str">
        <f t="shared" si="6"/>
        <v>Q4 2022</v>
      </c>
      <c r="L162" t="str">
        <f t="shared" si="7"/>
        <v>Q4</v>
      </c>
      <c r="M162" t="str">
        <f t="shared" si="8"/>
        <v>2022</v>
      </c>
    </row>
    <row r="163" spans="1:13" x14ac:dyDescent="0.25">
      <c r="A163" s="17">
        <v>44927</v>
      </c>
      <c r="B163" s="8" t="s">
        <v>6595</v>
      </c>
      <c r="C163" s="8" t="s">
        <v>6637</v>
      </c>
      <c r="D163" s="8" t="s">
        <v>6638</v>
      </c>
      <c r="E163" s="2">
        <v>315</v>
      </c>
      <c r="F163" s="1">
        <v>44979</v>
      </c>
      <c r="G163" s="2" t="s">
        <v>2871</v>
      </c>
      <c r="H163" s="20">
        <v>32463</v>
      </c>
      <c r="I163" s="16">
        <v>32463</v>
      </c>
      <c r="J163" s="2"/>
      <c r="K163" t="str">
        <f t="shared" si="6"/>
        <v>Q4 2022</v>
      </c>
      <c r="L163" t="str">
        <f t="shared" si="7"/>
        <v>Q4</v>
      </c>
      <c r="M163" t="str">
        <f t="shared" si="8"/>
        <v>2022</v>
      </c>
    </row>
    <row r="164" spans="1:13" x14ac:dyDescent="0.25">
      <c r="A164" s="17">
        <v>44927</v>
      </c>
      <c r="B164" s="8" t="s">
        <v>6595</v>
      </c>
      <c r="C164" s="8" t="s">
        <v>6637</v>
      </c>
      <c r="D164" s="8" t="s">
        <v>6638</v>
      </c>
      <c r="E164" s="2">
        <v>316</v>
      </c>
      <c r="F164" s="1">
        <v>44979</v>
      </c>
      <c r="G164" s="2" t="s">
        <v>2872</v>
      </c>
      <c r="H164" s="20">
        <v>218</v>
      </c>
      <c r="I164" s="16">
        <v>218</v>
      </c>
      <c r="J164" s="2"/>
      <c r="K164" t="str">
        <f t="shared" si="6"/>
        <v>Q4 2022</v>
      </c>
      <c r="L164" t="str">
        <f t="shared" si="7"/>
        <v>Q4</v>
      </c>
      <c r="M164" t="str">
        <f t="shared" si="8"/>
        <v>2022</v>
      </c>
    </row>
    <row r="165" spans="1:13" x14ac:dyDescent="0.25">
      <c r="A165" s="17">
        <v>44927</v>
      </c>
      <c r="B165" s="8" t="s">
        <v>6595</v>
      </c>
      <c r="C165" s="8" t="s">
        <v>6637</v>
      </c>
      <c r="D165" s="8" t="s">
        <v>6638</v>
      </c>
      <c r="E165" s="2">
        <v>317</v>
      </c>
      <c r="F165" s="1">
        <v>44979</v>
      </c>
      <c r="G165" s="2" t="s">
        <v>2873</v>
      </c>
      <c r="H165" s="20">
        <v>107862</v>
      </c>
      <c r="I165" s="16">
        <v>107862</v>
      </c>
      <c r="J165" s="2"/>
      <c r="K165" t="str">
        <f t="shared" si="6"/>
        <v>Q4 2022</v>
      </c>
      <c r="L165" t="str">
        <f t="shared" si="7"/>
        <v>Q4</v>
      </c>
      <c r="M165" t="str">
        <f t="shared" si="8"/>
        <v>2022</v>
      </c>
    </row>
    <row r="166" spans="1:13" x14ac:dyDescent="0.25">
      <c r="A166" s="17">
        <v>44927</v>
      </c>
      <c r="B166" s="8" t="s">
        <v>6595</v>
      </c>
      <c r="C166" s="8" t="s">
        <v>6637</v>
      </c>
      <c r="D166" s="8" t="s">
        <v>6638</v>
      </c>
      <c r="E166" s="2">
        <v>318</v>
      </c>
      <c r="F166" s="1">
        <v>44979</v>
      </c>
      <c r="G166" s="2" t="s">
        <v>2874</v>
      </c>
      <c r="H166" s="20">
        <v>109872</v>
      </c>
      <c r="I166" s="16">
        <v>109872</v>
      </c>
      <c r="J166" s="2"/>
      <c r="K166" t="str">
        <f t="shared" si="6"/>
        <v>Q4 2022</v>
      </c>
      <c r="L166" t="str">
        <f t="shared" si="7"/>
        <v>Q4</v>
      </c>
      <c r="M166" t="str">
        <f t="shared" si="8"/>
        <v>2022</v>
      </c>
    </row>
    <row r="167" spans="1:13" x14ac:dyDescent="0.25">
      <c r="A167" s="17">
        <v>44927</v>
      </c>
      <c r="B167" s="8" t="s">
        <v>6595</v>
      </c>
      <c r="C167" s="8" t="s">
        <v>6637</v>
      </c>
      <c r="D167" s="8" t="s">
        <v>6638</v>
      </c>
      <c r="E167" s="2">
        <v>319</v>
      </c>
      <c r="F167" s="1">
        <v>44979</v>
      </c>
      <c r="G167" s="2" t="s">
        <v>2875</v>
      </c>
      <c r="H167" s="20">
        <v>113853</v>
      </c>
      <c r="I167" s="16">
        <v>113853</v>
      </c>
      <c r="J167" s="2"/>
      <c r="K167" t="str">
        <f t="shared" si="6"/>
        <v>Q4 2022</v>
      </c>
      <c r="L167" t="str">
        <f t="shared" si="7"/>
        <v>Q4</v>
      </c>
      <c r="M167" t="str">
        <f t="shared" si="8"/>
        <v>2022</v>
      </c>
    </row>
    <row r="168" spans="1:13" x14ac:dyDescent="0.25">
      <c r="A168" s="17">
        <v>44927</v>
      </c>
      <c r="B168" s="8" t="s">
        <v>6595</v>
      </c>
      <c r="C168" s="8" t="s">
        <v>6637</v>
      </c>
      <c r="D168" s="8" t="s">
        <v>6639</v>
      </c>
      <c r="E168" s="2">
        <v>112</v>
      </c>
      <c r="F168" s="1">
        <v>44980</v>
      </c>
      <c r="G168" s="2" t="s">
        <v>2876</v>
      </c>
      <c r="H168" s="20">
        <v>532</v>
      </c>
      <c r="I168" s="16">
        <v>532</v>
      </c>
      <c r="J168" s="2"/>
      <c r="K168" t="str">
        <f t="shared" si="6"/>
        <v>Q4 2022</v>
      </c>
      <c r="L168" t="str">
        <f t="shared" si="7"/>
        <v>Q4</v>
      </c>
      <c r="M168" t="str">
        <f t="shared" si="8"/>
        <v>2022</v>
      </c>
    </row>
    <row r="169" spans="1:13" x14ac:dyDescent="0.25">
      <c r="A169" s="17">
        <v>44927</v>
      </c>
      <c r="B169" s="8" t="s">
        <v>6595</v>
      </c>
      <c r="C169" s="8" t="s">
        <v>6637</v>
      </c>
      <c r="D169" s="8" t="s">
        <v>6639</v>
      </c>
      <c r="E169" s="2">
        <v>314</v>
      </c>
      <c r="F169" s="1">
        <v>44980</v>
      </c>
      <c r="G169" s="2" t="s">
        <v>2877</v>
      </c>
      <c r="H169" s="20">
        <v>746</v>
      </c>
      <c r="I169" s="16">
        <v>746</v>
      </c>
      <c r="J169" s="2"/>
      <c r="K169" t="str">
        <f t="shared" si="6"/>
        <v>Q4 2022</v>
      </c>
      <c r="L169" t="str">
        <f t="shared" si="7"/>
        <v>Q4</v>
      </c>
      <c r="M169" t="str">
        <f t="shared" si="8"/>
        <v>2022</v>
      </c>
    </row>
    <row r="170" spans="1:13" x14ac:dyDescent="0.25">
      <c r="A170" s="17">
        <v>44927</v>
      </c>
      <c r="B170" s="8" t="s">
        <v>6595</v>
      </c>
      <c r="C170" s="8" t="s">
        <v>6637</v>
      </c>
      <c r="D170" s="8" t="s">
        <v>6639</v>
      </c>
      <c r="E170" s="2">
        <v>315</v>
      </c>
      <c r="F170" s="1">
        <v>44980</v>
      </c>
      <c r="G170" s="2" t="s">
        <v>2878</v>
      </c>
      <c r="H170" s="20">
        <v>1300</v>
      </c>
      <c r="I170" s="16">
        <v>1300</v>
      </c>
      <c r="J170" s="2"/>
      <c r="K170" t="str">
        <f t="shared" si="6"/>
        <v>Q4 2022</v>
      </c>
      <c r="L170" t="str">
        <f t="shared" si="7"/>
        <v>Q4</v>
      </c>
      <c r="M170" t="str">
        <f t="shared" si="8"/>
        <v>2022</v>
      </c>
    </row>
    <row r="171" spans="1:13" x14ac:dyDescent="0.25">
      <c r="A171" s="17">
        <v>44927</v>
      </c>
      <c r="B171" s="8" t="s">
        <v>6595</v>
      </c>
      <c r="C171" s="8" t="s">
        <v>6637</v>
      </c>
      <c r="D171" s="8" t="s">
        <v>6639</v>
      </c>
      <c r="E171" s="2">
        <v>316</v>
      </c>
      <c r="F171" s="1">
        <v>44980</v>
      </c>
      <c r="G171" s="2" t="s">
        <v>2879</v>
      </c>
      <c r="H171" s="20">
        <v>5</v>
      </c>
      <c r="I171" s="16">
        <v>5</v>
      </c>
      <c r="J171" s="2"/>
      <c r="K171" t="str">
        <f t="shared" si="6"/>
        <v>Q4 2022</v>
      </c>
      <c r="L171" t="str">
        <f t="shared" si="7"/>
        <v>Q4</v>
      </c>
      <c r="M171" t="str">
        <f t="shared" si="8"/>
        <v>2022</v>
      </c>
    </row>
    <row r="172" spans="1:13" x14ac:dyDescent="0.25">
      <c r="A172" s="17">
        <v>44927</v>
      </c>
      <c r="B172" s="8" t="s">
        <v>6595</v>
      </c>
      <c r="C172" s="8" t="s">
        <v>6637</v>
      </c>
      <c r="D172" s="8" t="s">
        <v>6639</v>
      </c>
      <c r="E172" s="2">
        <v>317</v>
      </c>
      <c r="F172" s="1">
        <v>44980</v>
      </c>
      <c r="G172" s="2" t="s">
        <v>2880</v>
      </c>
      <c r="H172" s="20">
        <v>4307</v>
      </c>
      <c r="I172" s="16">
        <v>4307</v>
      </c>
      <c r="J172" s="2"/>
      <c r="K172" t="str">
        <f t="shared" si="6"/>
        <v>Q4 2022</v>
      </c>
      <c r="L172" t="str">
        <f t="shared" si="7"/>
        <v>Q4</v>
      </c>
      <c r="M172" t="str">
        <f t="shared" si="8"/>
        <v>2022</v>
      </c>
    </row>
    <row r="173" spans="1:13" x14ac:dyDescent="0.25">
      <c r="A173" s="17">
        <v>44927</v>
      </c>
      <c r="B173" s="8" t="s">
        <v>6595</v>
      </c>
      <c r="C173" s="8" t="s">
        <v>6637</v>
      </c>
      <c r="D173" s="8" t="s">
        <v>6639</v>
      </c>
      <c r="E173" s="2">
        <v>318</v>
      </c>
      <c r="F173" s="1">
        <v>44980</v>
      </c>
      <c r="G173" s="2" t="s">
        <v>2881</v>
      </c>
      <c r="H173" s="20">
        <v>4093</v>
      </c>
      <c r="I173" s="16">
        <v>4093</v>
      </c>
      <c r="J173" s="2"/>
      <c r="K173" t="str">
        <f t="shared" si="6"/>
        <v>Q4 2022</v>
      </c>
      <c r="L173" t="str">
        <f t="shared" si="7"/>
        <v>Q4</v>
      </c>
      <c r="M173" t="str">
        <f t="shared" si="8"/>
        <v>2022</v>
      </c>
    </row>
    <row r="174" spans="1:13" x14ac:dyDescent="0.25">
      <c r="A174" s="17">
        <v>44927</v>
      </c>
      <c r="B174" s="8" t="s">
        <v>6595</v>
      </c>
      <c r="C174" s="8" t="s">
        <v>6637</v>
      </c>
      <c r="D174" s="8" t="s">
        <v>6639</v>
      </c>
      <c r="E174" s="2">
        <v>319</v>
      </c>
      <c r="F174" s="1">
        <v>44980</v>
      </c>
      <c r="G174" s="2" t="s">
        <v>2882</v>
      </c>
      <c r="H174" s="20">
        <v>4216</v>
      </c>
      <c r="I174" s="16">
        <v>4216</v>
      </c>
      <c r="J174" s="2"/>
      <c r="K174" t="str">
        <f t="shared" si="6"/>
        <v>Q4 2022</v>
      </c>
      <c r="L174" t="str">
        <f t="shared" si="7"/>
        <v>Q4</v>
      </c>
      <c r="M174" t="str">
        <f t="shared" si="8"/>
        <v>2022</v>
      </c>
    </row>
    <row r="175" spans="1:13" x14ac:dyDescent="0.25">
      <c r="A175" s="17">
        <v>44927</v>
      </c>
      <c r="B175" s="8" t="s">
        <v>6595</v>
      </c>
      <c r="C175" s="5" t="e">
        <v>#N/A</v>
      </c>
      <c r="D175" s="5" t="s">
        <v>6662</v>
      </c>
      <c r="E175" s="2">
        <v>317</v>
      </c>
      <c r="F175" s="1">
        <v>44927</v>
      </c>
      <c r="G175" s="2">
        <v>11</v>
      </c>
      <c r="H175" s="20">
        <v>71138</v>
      </c>
      <c r="I175" s="16">
        <v>71138</v>
      </c>
      <c r="J175" s="2"/>
      <c r="K175" t="str">
        <f t="shared" si="6"/>
        <v>Q4 2022</v>
      </c>
      <c r="L175" t="str">
        <f t="shared" si="7"/>
        <v>Q4</v>
      </c>
      <c r="M175" t="str">
        <f t="shared" si="8"/>
        <v>2022</v>
      </c>
    </row>
    <row r="176" spans="1:13" x14ac:dyDescent="0.25">
      <c r="A176" s="17">
        <v>44927</v>
      </c>
      <c r="B176" s="8" t="s">
        <v>6595</v>
      </c>
      <c r="C176" s="5" t="e">
        <v>#N/A</v>
      </c>
      <c r="D176" s="5" t="s">
        <v>6662</v>
      </c>
      <c r="E176" s="2">
        <v>112</v>
      </c>
      <c r="F176" s="1">
        <v>44927</v>
      </c>
      <c r="G176" s="3" t="s">
        <v>2849</v>
      </c>
      <c r="H176" s="51">
        <v>391996.23</v>
      </c>
      <c r="I176" s="16">
        <v>391996.23</v>
      </c>
      <c r="J176" s="2"/>
      <c r="K176" t="str">
        <f t="shared" si="6"/>
        <v>Q4 2022</v>
      </c>
      <c r="L176" t="str">
        <f t="shared" si="7"/>
        <v>Q4</v>
      </c>
      <c r="M176" t="str">
        <f t="shared" si="8"/>
        <v>2022</v>
      </c>
    </row>
    <row r="177" spans="1:13" x14ac:dyDescent="0.25">
      <c r="A177" s="17">
        <v>44927</v>
      </c>
      <c r="B177" s="8" t="s">
        <v>6595</v>
      </c>
      <c r="C177" s="5" t="e">
        <v>#N/A</v>
      </c>
      <c r="D177" s="5" t="s">
        <v>6662</v>
      </c>
      <c r="E177" s="2">
        <v>317</v>
      </c>
      <c r="F177" s="1">
        <v>44927</v>
      </c>
      <c r="G177" s="2">
        <v>11</v>
      </c>
      <c r="H177" s="20">
        <v>47425</v>
      </c>
      <c r="I177" s="16">
        <v>47425</v>
      </c>
      <c r="J177" s="2"/>
      <c r="K177" t="str">
        <f t="shared" si="6"/>
        <v>Q4 2022</v>
      </c>
      <c r="L177" t="str">
        <f t="shared" si="7"/>
        <v>Q4</v>
      </c>
      <c r="M177" t="str">
        <f t="shared" si="8"/>
        <v>2022</v>
      </c>
    </row>
    <row r="178" spans="1:13" x14ac:dyDescent="0.25">
      <c r="A178" s="17">
        <v>44927</v>
      </c>
      <c r="B178" s="8" t="s">
        <v>6595</v>
      </c>
      <c r="C178" s="5" t="e">
        <v>#N/A</v>
      </c>
      <c r="D178" s="5" t="s">
        <v>6662</v>
      </c>
      <c r="E178" s="2">
        <v>318</v>
      </c>
      <c r="F178" s="1">
        <v>44927</v>
      </c>
      <c r="G178" s="2" t="s">
        <v>2850</v>
      </c>
      <c r="H178" s="20">
        <v>131870</v>
      </c>
      <c r="I178" s="16">
        <v>131870</v>
      </c>
      <c r="J178" s="2"/>
      <c r="K178" t="str">
        <f t="shared" si="6"/>
        <v>Q4 2022</v>
      </c>
      <c r="L178" t="str">
        <f t="shared" si="7"/>
        <v>Q4</v>
      </c>
      <c r="M178" t="str">
        <f t="shared" si="8"/>
        <v>2022</v>
      </c>
    </row>
    <row r="179" spans="1:13" x14ac:dyDescent="0.25">
      <c r="A179" s="17">
        <v>44927</v>
      </c>
      <c r="B179" s="8" t="s">
        <v>6595</v>
      </c>
      <c r="C179" s="61" t="s">
        <v>6621</v>
      </c>
      <c r="D179" s="8" t="s">
        <v>6622</v>
      </c>
      <c r="E179" s="12">
        <v>312</v>
      </c>
      <c r="F179" s="1">
        <v>44957</v>
      </c>
      <c r="G179" s="12" t="s">
        <v>2864</v>
      </c>
      <c r="H179" s="20">
        <v>190540</v>
      </c>
      <c r="I179" s="16">
        <v>190540</v>
      </c>
      <c r="J179" s="2"/>
      <c r="K179" t="str">
        <f t="shared" si="6"/>
        <v>Q4 2022</v>
      </c>
      <c r="L179" t="str">
        <f t="shared" si="7"/>
        <v>Q4</v>
      </c>
      <c r="M179" t="str">
        <f t="shared" si="8"/>
        <v>2022</v>
      </c>
    </row>
    <row r="180" spans="1:13" x14ac:dyDescent="0.25">
      <c r="A180" s="17">
        <v>44927</v>
      </c>
      <c r="B180" s="8" t="s">
        <v>6595</v>
      </c>
      <c r="C180" s="5" t="e">
        <v>#N/A</v>
      </c>
      <c r="D180" s="8" t="s">
        <v>6631</v>
      </c>
      <c r="E180" s="2">
        <v>312</v>
      </c>
      <c r="F180" s="1">
        <v>44958</v>
      </c>
      <c r="G180" s="3">
        <v>10</v>
      </c>
      <c r="H180" s="20">
        <v>18449</v>
      </c>
      <c r="I180" s="16">
        <v>18449</v>
      </c>
      <c r="J180" s="2"/>
      <c r="K180" t="str">
        <f t="shared" si="6"/>
        <v>Q4 2022</v>
      </c>
      <c r="L180" t="str">
        <f t="shared" si="7"/>
        <v>Q4</v>
      </c>
      <c r="M180" t="str">
        <f t="shared" si="8"/>
        <v>2022</v>
      </c>
    </row>
    <row r="181" spans="1:13" x14ac:dyDescent="0.25">
      <c r="A181" s="17">
        <v>44927</v>
      </c>
      <c r="B181" s="8" t="s">
        <v>6595</v>
      </c>
      <c r="C181" s="5" t="e">
        <v>#N/A</v>
      </c>
      <c r="D181" s="8" t="s">
        <v>6672</v>
      </c>
      <c r="E181" s="2">
        <v>312</v>
      </c>
      <c r="F181" s="1">
        <v>44950</v>
      </c>
      <c r="G181" s="3">
        <v>1170736</v>
      </c>
      <c r="H181" s="20">
        <v>98</v>
      </c>
      <c r="I181" s="16">
        <v>98</v>
      </c>
      <c r="J181" s="2" t="s">
        <v>354</v>
      </c>
      <c r="K181" t="str">
        <f t="shared" si="6"/>
        <v>Q4 2022</v>
      </c>
      <c r="L181" t="str">
        <f t="shared" si="7"/>
        <v>Q4</v>
      </c>
      <c r="M181" t="str">
        <f t="shared" si="8"/>
        <v>2022</v>
      </c>
    </row>
    <row r="182" spans="1:13" x14ac:dyDescent="0.25">
      <c r="A182" s="17">
        <v>44927</v>
      </c>
      <c r="B182" s="8" t="s">
        <v>6595</v>
      </c>
      <c r="C182" s="5" t="e">
        <v>#N/A</v>
      </c>
      <c r="D182" s="5" t="s">
        <v>6673</v>
      </c>
      <c r="E182" s="2">
        <v>312</v>
      </c>
      <c r="F182" s="1">
        <v>44956</v>
      </c>
      <c r="G182" s="3" t="s">
        <v>2861</v>
      </c>
      <c r="H182" s="20">
        <v>3230</v>
      </c>
      <c r="I182" s="16">
        <v>3230</v>
      </c>
      <c r="J182" s="2" t="s">
        <v>316</v>
      </c>
      <c r="K182" t="str">
        <f t="shared" si="6"/>
        <v>Q4 2022</v>
      </c>
      <c r="L182" t="str">
        <f t="shared" si="7"/>
        <v>Q4</v>
      </c>
      <c r="M182" t="str">
        <f t="shared" si="8"/>
        <v>2022</v>
      </c>
    </row>
    <row r="183" spans="1:13" x14ac:dyDescent="0.25">
      <c r="A183" s="17">
        <v>44929</v>
      </c>
      <c r="B183" s="8" t="s">
        <v>6584</v>
      </c>
      <c r="C183" s="5" t="e">
        <v>#N/A</v>
      </c>
      <c r="D183" s="5" t="s">
        <v>6662</v>
      </c>
      <c r="E183" s="2">
        <v>102</v>
      </c>
      <c r="F183" s="1">
        <v>44927</v>
      </c>
      <c r="G183" s="2">
        <v>20230101001</v>
      </c>
      <c r="H183" s="20">
        <v>196560</v>
      </c>
      <c r="I183" s="16">
        <v>196560</v>
      </c>
      <c r="K183" t="str">
        <f t="shared" si="6"/>
        <v>Q4 2022</v>
      </c>
      <c r="L183" t="str">
        <f t="shared" si="7"/>
        <v>Q4</v>
      </c>
      <c r="M183" t="str">
        <f t="shared" si="8"/>
        <v>2022</v>
      </c>
    </row>
    <row r="184" spans="1:13" x14ac:dyDescent="0.25">
      <c r="A184" s="17">
        <v>44929</v>
      </c>
      <c r="B184" s="8" t="s">
        <v>6584</v>
      </c>
      <c r="C184" s="8" t="s">
        <v>6637</v>
      </c>
      <c r="D184" s="8" t="s">
        <v>6654</v>
      </c>
      <c r="E184" s="2">
        <v>102</v>
      </c>
      <c r="F184" s="1">
        <v>44929</v>
      </c>
      <c r="G184" s="2" t="s">
        <v>2590</v>
      </c>
      <c r="H184" s="20">
        <v>19110</v>
      </c>
      <c r="I184" s="16">
        <v>19110</v>
      </c>
      <c r="K184" t="str">
        <f t="shared" si="6"/>
        <v>Q4 2022</v>
      </c>
      <c r="L184" t="str">
        <f t="shared" si="7"/>
        <v>Q4</v>
      </c>
      <c r="M184" t="str">
        <f t="shared" si="8"/>
        <v>2022</v>
      </c>
    </row>
    <row r="185" spans="1:13" x14ac:dyDescent="0.25">
      <c r="A185" s="17">
        <v>44958</v>
      </c>
      <c r="B185" s="8" t="s">
        <v>6613</v>
      </c>
      <c r="C185" s="5" t="s">
        <v>6614</v>
      </c>
      <c r="D185" s="8" t="s">
        <v>6615</v>
      </c>
      <c r="E185" s="2">
        <v>0</v>
      </c>
      <c r="F185" s="1">
        <v>44985</v>
      </c>
      <c r="G185" s="2" t="s">
        <v>2584</v>
      </c>
      <c r="H185" s="20">
        <v>4275</v>
      </c>
      <c r="I185" s="16">
        <v>4275</v>
      </c>
      <c r="K185" t="str">
        <f t="shared" si="6"/>
        <v>Q4 2022</v>
      </c>
      <c r="L185" t="str">
        <f t="shared" si="7"/>
        <v>Q4</v>
      </c>
      <c r="M185" t="str">
        <f t="shared" si="8"/>
        <v>2022</v>
      </c>
    </row>
    <row r="186" spans="1:13" x14ac:dyDescent="0.25">
      <c r="A186" s="17">
        <v>44958</v>
      </c>
      <c r="B186" s="8" t="s">
        <v>6613</v>
      </c>
      <c r="C186" s="5" t="s">
        <v>6616</v>
      </c>
      <c r="D186" s="8" t="s">
        <v>6618</v>
      </c>
      <c r="E186" s="2">
        <v>0</v>
      </c>
      <c r="F186" s="1">
        <v>44982</v>
      </c>
      <c r="G186" s="2" t="s">
        <v>2583</v>
      </c>
      <c r="H186" s="20">
        <v>12945</v>
      </c>
      <c r="I186" s="20">
        <v>12945</v>
      </c>
      <c r="K186" t="str">
        <f t="shared" si="6"/>
        <v>Q4 2022</v>
      </c>
      <c r="L186" t="str">
        <f t="shared" si="7"/>
        <v>Q4</v>
      </c>
      <c r="M186" t="str">
        <f t="shared" si="8"/>
        <v>2022</v>
      </c>
    </row>
    <row r="187" spans="1:13" x14ac:dyDescent="0.25">
      <c r="A187" s="17">
        <v>44958</v>
      </c>
      <c r="B187" s="8" t="s">
        <v>6613</v>
      </c>
      <c r="C187" s="5" t="s">
        <v>6619</v>
      </c>
      <c r="D187" s="5" t="s">
        <v>6620</v>
      </c>
      <c r="E187" s="2">
        <v>0</v>
      </c>
      <c r="F187" s="1">
        <v>44985</v>
      </c>
      <c r="G187" s="2">
        <v>11</v>
      </c>
      <c r="H187" s="20">
        <v>500</v>
      </c>
      <c r="I187" s="16">
        <v>500</v>
      </c>
      <c r="K187" t="str">
        <f t="shared" si="6"/>
        <v>Q4 2022</v>
      </c>
      <c r="L187" t="str">
        <f t="shared" si="7"/>
        <v>Q4</v>
      </c>
      <c r="M187" t="str">
        <f t="shared" si="8"/>
        <v>2022</v>
      </c>
    </row>
    <row r="188" spans="1:13" x14ac:dyDescent="0.25">
      <c r="A188" s="17">
        <v>44958</v>
      </c>
      <c r="B188" s="8" t="s">
        <v>6613</v>
      </c>
      <c r="C188" s="61" t="s">
        <v>6621</v>
      </c>
      <c r="D188" s="8" t="s">
        <v>6622</v>
      </c>
      <c r="E188" s="12">
        <v>0</v>
      </c>
      <c r="F188" s="1">
        <v>44985</v>
      </c>
      <c r="G188" s="12" t="s">
        <v>2585</v>
      </c>
      <c r="H188" s="20">
        <v>7850</v>
      </c>
      <c r="I188" s="16">
        <v>7850</v>
      </c>
      <c r="K188" t="str">
        <f t="shared" si="6"/>
        <v>Q4 2022</v>
      </c>
      <c r="L188" t="str">
        <f t="shared" si="7"/>
        <v>Q4</v>
      </c>
      <c r="M188" t="str">
        <f t="shared" si="8"/>
        <v>2022</v>
      </c>
    </row>
    <row r="189" spans="1:13" x14ac:dyDescent="0.25">
      <c r="A189" s="17">
        <v>44958</v>
      </c>
      <c r="B189" s="8" t="s">
        <v>6613</v>
      </c>
      <c r="C189" s="8" t="s">
        <v>6623</v>
      </c>
      <c r="D189" s="8" t="s">
        <v>6624</v>
      </c>
      <c r="E189" s="2">
        <v>0</v>
      </c>
      <c r="F189" s="1">
        <v>44974</v>
      </c>
      <c r="G189" s="2">
        <v>1056</v>
      </c>
      <c r="H189" s="20">
        <v>9282</v>
      </c>
      <c r="I189" s="20">
        <v>9282</v>
      </c>
      <c r="K189" t="str">
        <f t="shared" si="6"/>
        <v>Q4 2022</v>
      </c>
      <c r="L189" t="str">
        <f t="shared" si="7"/>
        <v>Q4</v>
      </c>
      <c r="M189" t="str">
        <f t="shared" si="8"/>
        <v>2022</v>
      </c>
    </row>
    <row r="190" spans="1:13" x14ac:dyDescent="0.25">
      <c r="A190" s="17">
        <v>44958</v>
      </c>
      <c r="B190" s="8" t="s">
        <v>6613</v>
      </c>
      <c r="C190" s="8" t="s">
        <v>6623</v>
      </c>
      <c r="D190" s="5" t="s">
        <v>6625</v>
      </c>
      <c r="E190" s="2">
        <v>0</v>
      </c>
      <c r="F190" s="1">
        <v>44974</v>
      </c>
      <c r="G190" s="2">
        <v>1057</v>
      </c>
      <c r="H190" s="20">
        <v>2700</v>
      </c>
      <c r="I190" s="16">
        <v>2700</v>
      </c>
      <c r="K190" t="str">
        <f t="shared" si="6"/>
        <v>Q4 2022</v>
      </c>
      <c r="L190" t="str">
        <f t="shared" si="7"/>
        <v>Q4</v>
      </c>
      <c r="M190" t="str">
        <f t="shared" si="8"/>
        <v>2022</v>
      </c>
    </row>
    <row r="191" spans="1:13" x14ac:dyDescent="0.25">
      <c r="A191" s="17">
        <v>44958</v>
      </c>
      <c r="B191" s="8" t="s">
        <v>6613</v>
      </c>
      <c r="C191" s="5" t="s">
        <v>6626</v>
      </c>
      <c r="D191" s="8" t="s">
        <v>6627</v>
      </c>
      <c r="E191" s="2">
        <v>0</v>
      </c>
      <c r="F191" s="1">
        <v>44985</v>
      </c>
      <c r="G191" s="2">
        <v>1340</v>
      </c>
      <c r="H191" s="20">
        <v>1435</v>
      </c>
      <c r="I191" s="16">
        <v>1435</v>
      </c>
      <c r="K191" t="str">
        <f t="shared" si="6"/>
        <v>Q4 2022</v>
      </c>
      <c r="L191" t="str">
        <f t="shared" si="7"/>
        <v>Q4</v>
      </c>
      <c r="M191" t="str">
        <f t="shared" si="8"/>
        <v>2022</v>
      </c>
    </row>
    <row r="192" spans="1:13" x14ac:dyDescent="0.25">
      <c r="A192" s="17">
        <v>44958</v>
      </c>
      <c r="B192" s="8" t="s">
        <v>6613</v>
      </c>
      <c r="C192" s="5" t="s">
        <v>6628</v>
      </c>
      <c r="D192" s="8" t="s">
        <v>6629</v>
      </c>
      <c r="E192" s="2">
        <v>0</v>
      </c>
      <c r="F192" s="1">
        <v>44990</v>
      </c>
      <c r="G192" s="2" t="s">
        <v>479</v>
      </c>
      <c r="H192" s="20">
        <v>31340</v>
      </c>
      <c r="I192" s="16">
        <v>31340</v>
      </c>
      <c r="K192" t="str">
        <f t="shared" si="6"/>
        <v>Q4 2022</v>
      </c>
      <c r="L192" t="str">
        <f t="shared" si="7"/>
        <v>Q4</v>
      </c>
      <c r="M192" t="str">
        <f t="shared" si="8"/>
        <v>2022</v>
      </c>
    </row>
    <row r="193" spans="1:13" x14ac:dyDescent="0.25">
      <c r="A193" s="17">
        <v>44958</v>
      </c>
      <c r="B193" s="8" t="s">
        <v>6584</v>
      </c>
      <c r="C193" s="5" t="e">
        <v>#N/A</v>
      </c>
      <c r="D193" s="5" t="s">
        <v>6662</v>
      </c>
      <c r="E193" s="2">
        <v>102</v>
      </c>
      <c r="F193" s="1">
        <v>44958</v>
      </c>
      <c r="G193" s="2">
        <v>20230201</v>
      </c>
      <c r="H193" s="20">
        <v>201123</v>
      </c>
      <c r="I193" s="16">
        <v>201123</v>
      </c>
      <c r="K193" t="str">
        <f t="shared" ref="K193:K256" si="9">"Q" &amp; IF(MONTH(A193) &lt; 4, 4, IF(MONTH(A193) &lt; 7, 1, IF(MONTH(A193) &lt; 10, 2, 3))) &amp; " " &amp; YEAR(A193) - IF(MONTH(A193) &lt; 4, 1, 0)</f>
        <v>Q4 2022</v>
      </c>
      <c r="L193" t="str">
        <f t="shared" ref="L193:L256" si="10">LEFT(K193,2)</f>
        <v>Q4</v>
      </c>
      <c r="M193" t="str">
        <f t="shared" ref="M193:M256" si="11">RIGHT(K193,4)</f>
        <v>2022</v>
      </c>
    </row>
    <row r="194" spans="1:13" x14ac:dyDescent="0.25">
      <c r="A194" s="17">
        <v>44958</v>
      </c>
      <c r="B194" s="8" t="s">
        <v>6584</v>
      </c>
      <c r="C194" s="5" t="e">
        <v>#N/A</v>
      </c>
      <c r="D194" s="8" t="s">
        <v>6631</v>
      </c>
      <c r="E194" s="2">
        <v>102</v>
      </c>
      <c r="F194" s="1">
        <v>44994</v>
      </c>
      <c r="G194" s="2" t="s">
        <v>2604</v>
      </c>
      <c r="H194" s="20">
        <v>823</v>
      </c>
      <c r="I194" s="16">
        <v>823</v>
      </c>
      <c r="K194" t="str">
        <f t="shared" si="9"/>
        <v>Q4 2022</v>
      </c>
      <c r="L194" t="str">
        <f t="shared" si="10"/>
        <v>Q4</v>
      </c>
      <c r="M194" t="str">
        <f t="shared" si="11"/>
        <v>2022</v>
      </c>
    </row>
    <row r="195" spans="1:13" x14ac:dyDescent="0.25">
      <c r="A195" s="17">
        <v>44958</v>
      </c>
      <c r="B195" s="8" t="s">
        <v>6584</v>
      </c>
      <c r="C195" s="5" t="s">
        <v>6632</v>
      </c>
      <c r="D195" s="8" t="s">
        <v>6633</v>
      </c>
      <c r="E195" s="2">
        <v>102</v>
      </c>
      <c r="F195" s="1">
        <v>44985</v>
      </c>
      <c r="G195" s="2" t="s">
        <v>2602</v>
      </c>
      <c r="H195" s="20">
        <v>37936</v>
      </c>
      <c r="I195" s="16">
        <v>37936</v>
      </c>
      <c r="K195" t="str">
        <f t="shared" si="9"/>
        <v>Q4 2022</v>
      </c>
      <c r="L195" t="str">
        <f t="shared" si="10"/>
        <v>Q4</v>
      </c>
      <c r="M195" t="str">
        <f t="shared" si="11"/>
        <v>2022</v>
      </c>
    </row>
    <row r="196" spans="1:13" x14ac:dyDescent="0.25">
      <c r="A196" s="17">
        <v>44958</v>
      </c>
      <c r="B196" s="8" t="s">
        <v>6584</v>
      </c>
      <c r="C196" s="5" t="s">
        <v>6614</v>
      </c>
      <c r="D196" s="8" t="s">
        <v>6615</v>
      </c>
      <c r="E196" s="2">
        <v>102</v>
      </c>
      <c r="F196" s="1">
        <v>44985</v>
      </c>
      <c r="G196" s="2" t="s">
        <v>2603</v>
      </c>
      <c r="H196" s="20">
        <v>8170</v>
      </c>
      <c r="I196" s="16">
        <v>8170</v>
      </c>
      <c r="K196" t="str">
        <f t="shared" si="9"/>
        <v>Q4 2022</v>
      </c>
      <c r="L196" t="str">
        <f t="shared" si="10"/>
        <v>Q4</v>
      </c>
      <c r="M196" t="str">
        <f t="shared" si="11"/>
        <v>2022</v>
      </c>
    </row>
    <row r="197" spans="1:13" ht="14.25" customHeight="1" x14ac:dyDescent="0.25">
      <c r="A197" s="17">
        <v>44958</v>
      </c>
      <c r="B197" s="8" t="s">
        <v>6584</v>
      </c>
      <c r="C197" s="8" t="s">
        <v>6634</v>
      </c>
      <c r="D197" s="8" t="s">
        <v>6635</v>
      </c>
      <c r="E197" s="2">
        <v>102</v>
      </c>
      <c r="F197" s="1">
        <v>44985</v>
      </c>
      <c r="G197" s="2" t="s">
        <v>2601</v>
      </c>
      <c r="H197" s="88">
        <v>61793</v>
      </c>
      <c r="I197" s="85">
        <v>61793</v>
      </c>
      <c r="K197" t="str">
        <f t="shared" si="9"/>
        <v>Q4 2022</v>
      </c>
      <c r="L197" t="str">
        <f t="shared" si="10"/>
        <v>Q4</v>
      </c>
      <c r="M197" t="str">
        <f t="shared" si="11"/>
        <v>2022</v>
      </c>
    </row>
    <row r="198" spans="1:13" ht="14.25" customHeight="1" x14ac:dyDescent="0.25">
      <c r="A198" s="17">
        <v>44958</v>
      </c>
      <c r="B198" s="8" t="s">
        <v>6584</v>
      </c>
      <c r="C198" s="5" t="s">
        <v>6619</v>
      </c>
      <c r="D198" s="5" t="s">
        <v>6620</v>
      </c>
      <c r="E198" s="2">
        <v>102</v>
      </c>
      <c r="F198" s="1">
        <v>44985</v>
      </c>
      <c r="G198" s="2">
        <v>11</v>
      </c>
      <c r="H198" s="20">
        <v>770</v>
      </c>
      <c r="I198" s="16">
        <v>770</v>
      </c>
      <c r="K198" t="str">
        <f t="shared" si="9"/>
        <v>Q4 2022</v>
      </c>
      <c r="L198" t="str">
        <f t="shared" si="10"/>
        <v>Q4</v>
      </c>
      <c r="M198" t="str">
        <f t="shared" si="11"/>
        <v>2022</v>
      </c>
    </row>
    <row r="199" spans="1:13" x14ac:dyDescent="0.25">
      <c r="A199" s="17">
        <v>44958</v>
      </c>
      <c r="B199" s="8" t="s">
        <v>6584</v>
      </c>
      <c r="C199" s="8" t="s">
        <v>6637</v>
      </c>
      <c r="D199" s="8" t="s">
        <v>6654</v>
      </c>
      <c r="E199" s="2">
        <v>102</v>
      </c>
      <c r="F199" s="1">
        <v>44960</v>
      </c>
      <c r="G199" s="2" t="s">
        <v>2599</v>
      </c>
      <c r="H199" s="20">
        <v>19110</v>
      </c>
      <c r="I199" s="16">
        <v>19110</v>
      </c>
      <c r="K199" t="str">
        <f t="shared" si="9"/>
        <v>Q4 2022</v>
      </c>
      <c r="L199" t="str">
        <f t="shared" si="10"/>
        <v>Q4</v>
      </c>
      <c r="M199" t="str">
        <f t="shared" si="11"/>
        <v>2022</v>
      </c>
    </row>
    <row r="200" spans="1:13" x14ac:dyDescent="0.25">
      <c r="A200" s="17">
        <v>44958</v>
      </c>
      <c r="B200" s="8" t="s">
        <v>6584</v>
      </c>
      <c r="C200" s="8" t="s">
        <v>6637</v>
      </c>
      <c r="D200" s="8" t="s">
        <v>6638</v>
      </c>
      <c r="E200" s="2">
        <v>102</v>
      </c>
      <c r="F200" s="1">
        <v>45000</v>
      </c>
      <c r="G200" s="2" t="s">
        <v>2605</v>
      </c>
      <c r="H200" s="20">
        <v>42135</v>
      </c>
      <c r="I200" s="16">
        <v>42135</v>
      </c>
      <c r="K200" t="str">
        <f t="shared" si="9"/>
        <v>Q4 2022</v>
      </c>
      <c r="L200" t="str">
        <f t="shared" si="10"/>
        <v>Q4</v>
      </c>
      <c r="M200" t="str">
        <f t="shared" si="11"/>
        <v>2022</v>
      </c>
    </row>
    <row r="201" spans="1:13" x14ac:dyDescent="0.25">
      <c r="A201" s="17">
        <v>44958</v>
      </c>
      <c r="B201" s="8" t="s">
        <v>6584</v>
      </c>
      <c r="C201" s="8" t="s">
        <v>6637</v>
      </c>
      <c r="D201" s="8" t="s">
        <v>6639</v>
      </c>
      <c r="E201" s="2">
        <v>102</v>
      </c>
      <c r="F201" s="1">
        <v>45001</v>
      </c>
      <c r="G201" s="2" t="s">
        <v>2606</v>
      </c>
      <c r="H201" s="20">
        <v>3694</v>
      </c>
      <c r="I201" s="16">
        <v>3694</v>
      </c>
      <c r="K201" t="str">
        <f t="shared" si="9"/>
        <v>Q4 2022</v>
      </c>
      <c r="L201" t="str">
        <f t="shared" si="10"/>
        <v>Q4</v>
      </c>
      <c r="M201" t="str">
        <f t="shared" si="11"/>
        <v>2022</v>
      </c>
    </row>
    <row r="202" spans="1:13" x14ac:dyDescent="0.25">
      <c r="A202" s="17">
        <v>44958</v>
      </c>
      <c r="B202" s="8" t="s">
        <v>6584</v>
      </c>
      <c r="C202" s="61" t="s">
        <v>6621</v>
      </c>
      <c r="D202" s="8" t="s">
        <v>6622</v>
      </c>
      <c r="E202" s="12">
        <v>102</v>
      </c>
      <c r="F202" s="1">
        <v>44985</v>
      </c>
      <c r="G202" s="12" t="s">
        <v>2600</v>
      </c>
      <c r="H202" s="20">
        <v>14850</v>
      </c>
      <c r="I202" s="16">
        <v>14850</v>
      </c>
      <c r="K202" t="str">
        <f t="shared" si="9"/>
        <v>Q4 2022</v>
      </c>
      <c r="L202" t="str">
        <f t="shared" si="10"/>
        <v>Q4</v>
      </c>
      <c r="M202" t="str">
        <f t="shared" si="11"/>
        <v>2022</v>
      </c>
    </row>
    <row r="203" spans="1:13" x14ac:dyDescent="0.25">
      <c r="A203" s="17">
        <v>44958</v>
      </c>
      <c r="B203" s="8" t="s">
        <v>6584</v>
      </c>
      <c r="C203" s="5" t="s">
        <v>6626</v>
      </c>
      <c r="D203" s="8" t="s">
        <v>6627</v>
      </c>
      <c r="E203" s="2">
        <v>102</v>
      </c>
      <c r="F203" s="1">
        <v>44985</v>
      </c>
      <c r="G203" s="2">
        <v>1339</v>
      </c>
      <c r="H203" s="20">
        <v>1015</v>
      </c>
      <c r="I203" s="16">
        <v>1015</v>
      </c>
      <c r="K203" t="str">
        <f t="shared" si="9"/>
        <v>Q4 2022</v>
      </c>
      <c r="L203" t="str">
        <f t="shared" si="10"/>
        <v>Q4</v>
      </c>
      <c r="M203" t="str">
        <f t="shared" si="11"/>
        <v>2022</v>
      </c>
    </row>
    <row r="204" spans="1:13" x14ac:dyDescent="0.25">
      <c r="A204" s="17">
        <v>44958</v>
      </c>
      <c r="B204" s="8" t="s">
        <v>6585</v>
      </c>
      <c r="C204" s="5" t="s">
        <v>6640</v>
      </c>
      <c r="D204" s="8" t="s">
        <v>6633</v>
      </c>
      <c r="E204" s="2">
        <v>0</v>
      </c>
      <c r="F204" s="1">
        <v>44985</v>
      </c>
      <c r="G204" s="2" t="s">
        <v>2619</v>
      </c>
      <c r="H204" s="20">
        <v>19466.55</v>
      </c>
      <c r="I204" s="16">
        <v>19466.55</v>
      </c>
      <c r="K204" t="str">
        <f t="shared" si="9"/>
        <v>Q4 2022</v>
      </c>
      <c r="L204" t="str">
        <f t="shared" si="10"/>
        <v>Q4</v>
      </c>
      <c r="M204" t="str">
        <f t="shared" si="11"/>
        <v>2022</v>
      </c>
    </row>
    <row r="205" spans="1:13" x14ac:dyDescent="0.25">
      <c r="A205" s="17">
        <v>44958</v>
      </c>
      <c r="B205" s="8" t="s">
        <v>6585</v>
      </c>
      <c r="C205" s="5" t="s">
        <v>6616</v>
      </c>
      <c r="D205" s="8" t="s">
        <v>6618</v>
      </c>
      <c r="E205" s="2">
        <v>0</v>
      </c>
      <c r="F205" s="1">
        <v>44982</v>
      </c>
      <c r="G205" s="2" t="s">
        <v>2618</v>
      </c>
      <c r="H205" s="20">
        <v>9151</v>
      </c>
      <c r="I205" s="20">
        <v>9151</v>
      </c>
      <c r="K205" t="str">
        <f t="shared" si="9"/>
        <v>Q4 2022</v>
      </c>
      <c r="L205" t="str">
        <f t="shared" si="10"/>
        <v>Q4</v>
      </c>
      <c r="M205" t="str">
        <f t="shared" si="11"/>
        <v>2022</v>
      </c>
    </row>
    <row r="206" spans="1:13" x14ac:dyDescent="0.25">
      <c r="A206" s="17">
        <v>44958</v>
      </c>
      <c r="B206" s="8" t="s">
        <v>6585</v>
      </c>
      <c r="C206" s="5" t="s">
        <v>6616</v>
      </c>
      <c r="D206" s="8" t="s">
        <v>6617</v>
      </c>
      <c r="E206" s="2">
        <v>0</v>
      </c>
      <c r="F206" s="1">
        <v>44982</v>
      </c>
      <c r="G206" s="2" t="s">
        <v>2617</v>
      </c>
      <c r="H206" s="20">
        <v>2588</v>
      </c>
      <c r="I206" s="20">
        <v>2588</v>
      </c>
      <c r="K206" t="str">
        <f t="shared" si="9"/>
        <v>Q4 2022</v>
      </c>
      <c r="L206" t="str">
        <f t="shared" si="10"/>
        <v>Q4</v>
      </c>
      <c r="M206" t="str">
        <f t="shared" si="11"/>
        <v>2022</v>
      </c>
    </row>
    <row r="207" spans="1:13" x14ac:dyDescent="0.25">
      <c r="A207" s="17">
        <v>44958</v>
      </c>
      <c r="B207" s="8" t="s">
        <v>6586</v>
      </c>
      <c r="C207" s="5" t="s">
        <v>6640</v>
      </c>
      <c r="D207" s="8" t="s">
        <v>6633</v>
      </c>
      <c r="E207" s="2">
        <v>0</v>
      </c>
      <c r="F207" s="1">
        <v>44985</v>
      </c>
      <c r="G207" s="2" t="s">
        <v>2625</v>
      </c>
      <c r="H207" s="20">
        <v>51479.34</v>
      </c>
      <c r="I207" s="16">
        <v>51479.34</v>
      </c>
      <c r="K207" t="str">
        <f t="shared" si="9"/>
        <v>Q4 2022</v>
      </c>
      <c r="L207" t="str">
        <f t="shared" si="10"/>
        <v>Q4</v>
      </c>
      <c r="M207" t="str">
        <f t="shared" si="11"/>
        <v>2022</v>
      </c>
    </row>
    <row r="208" spans="1:13" x14ac:dyDescent="0.25">
      <c r="A208" s="17">
        <v>44958</v>
      </c>
      <c r="B208" s="8" t="s">
        <v>6586</v>
      </c>
      <c r="C208" s="5" t="s">
        <v>6614</v>
      </c>
      <c r="D208" s="8" t="s">
        <v>6615</v>
      </c>
      <c r="E208" s="2">
        <v>0</v>
      </c>
      <c r="F208" s="1">
        <v>44985</v>
      </c>
      <c r="G208" s="2" t="s">
        <v>2627</v>
      </c>
      <c r="H208" s="20">
        <v>1354.5</v>
      </c>
      <c r="I208" s="16">
        <v>1354.5</v>
      </c>
      <c r="K208" t="str">
        <f t="shared" si="9"/>
        <v>Q4 2022</v>
      </c>
      <c r="L208" t="str">
        <f t="shared" si="10"/>
        <v>Q4</v>
      </c>
      <c r="M208" t="str">
        <f t="shared" si="11"/>
        <v>2022</v>
      </c>
    </row>
    <row r="209" spans="1:13" x14ac:dyDescent="0.25">
      <c r="A209" s="17">
        <v>44958</v>
      </c>
      <c r="B209" s="8" t="s">
        <v>6586</v>
      </c>
      <c r="C209" s="5" t="s">
        <v>6616</v>
      </c>
      <c r="D209" s="8" t="s">
        <v>6618</v>
      </c>
      <c r="E209" s="2">
        <v>0</v>
      </c>
      <c r="F209" s="1">
        <v>44982</v>
      </c>
      <c r="G209" s="2" t="s">
        <v>2624</v>
      </c>
      <c r="H209" s="20">
        <v>7621</v>
      </c>
      <c r="I209" s="20">
        <v>7621</v>
      </c>
      <c r="K209" t="str">
        <f t="shared" si="9"/>
        <v>Q4 2022</v>
      </c>
      <c r="L209" t="str">
        <f t="shared" si="10"/>
        <v>Q4</v>
      </c>
      <c r="M209" t="str">
        <f t="shared" si="11"/>
        <v>2022</v>
      </c>
    </row>
    <row r="210" spans="1:13" x14ac:dyDescent="0.25">
      <c r="A210" s="17">
        <v>44958</v>
      </c>
      <c r="B210" s="8" t="s">
        <v>6586</v>
      </c>
      <c r="C210" s="5" t="s">
        <v>6641</v>
      </c>
      <c r="D210" s="8" t="s">
        <v>6635</v>
      </c>
      <c r="E210" s="2">
        <v>0</v>
      </c>
      <c r="F210" s="1">
        <v>44985</v>
      </c>
      <c r="G210" s="2" t="s">
        <v>2626</v>
      </c>
      <c r="H210" s="20">
        <v>46359.22</v>
      </c>
      <c r="I210" s="16">
        <v>46359.22</v>
      </c>
      <c r="K210" t="str">
        <f t="shared" si="9"/>
        <v>Q4 2022</v>
      </c>
      <c r="L210" t="str">
        <f t="shared" si="10"/>
        <v>Q4</v>
      </c>
      <c r="M210" t="str">
        <f t="shared" si="11"/>
        <v>2022</v>
      </c>
    </row>
    <row r="211" spans="1:13" x14ac:dyDescent="0.25">
      <c r="A211" s="17">
        <v>44958</v>
      </c>
      <c r="B211" s="8" t="s">
        <v>6587</v>
      </c>
      <c r="C211" s="61" t="s">
        <v>6621</v>
      </c>
      <c r="D211" s="8" t="s">
        <v>6622</v>
      </c>
      <c r="E211" s="12">
        <v>0</v>
      </c>
      <c r="F211" s="1">
        <v>44985</v>
      </c>
      <c r="G211" s="12" t="s">
        <v>2631</v>
      </c>
      <c r="H211" s="20">
        <v>13495</v>
      </c>
      <c r="I211" s="16">
        <v>13495</v>
      </c>
      <c r="K211" t="str">
        <f t="shared" si="9"/>
        <v>Q4 2022</v>
      </c>
      <c r="L211" t="str">
        <f t="shared" si="10"/>
        <v>Q4</v>
      </c>
      <c r="M211" t="str">
        <f t="shared" si="11"/>
        <v>2022</v>
      </c>
    </row>
    <row r="212" spans="1:13" x14ac:dyDescent="0.25">
      <c r="A212" s="17">
        <v>44958</v>
      </c>
      <c r="B212" s="8" t="s">
        <v>6589</v>
      </c>
      <c r="C212" s="5" t="e">
        <v>#N/A</v>
      </c>
      <c r="D212" s="8" t="s">
        <v>6643</v>
      </c>
      <c r="E212" s="2" t="s">
        <v>82</v>
      </c>
      <c r="F212" s="1">
        <v>44974</v>
      </c>
      <c r="G212" s="2" t="s">
        <v>2689</v>
      </c>
      <c r="H212" s="20">
        <v>33000</v>
      </c>
      <c r="I212" s="16">
        <v>33000</v>
      </c>
      <c r="J212" s="2" t="s">
        <v>2707</v>
      </c>
      <c r="K212" t="str">
        <f t="shared" si="9"/>
        <v>Q4 2022</v>
      </c>
      <c r="L212" t="str">
        <f t="shared" si="10"/>
        <v>Q4</v>
      </c>
      <c r="M212" t="str">
        <f t="shared" si="11"/>
        <v>2022</v>
      </c>
    </row>
    <row r="213" spans="1:13" x14ac:dyDescent="0.25">
      <c r="A213" s="17">
        <v>44958</v>
      </c>
      <c r="B213" s="8" t="s">
        <v>6589</v>
      </c>
      <c r="C213" s="5" t="e">
        <v>#N/A</v>
      </c>
      <c r="D213" s="8" t="s">
        <v>6643</v>
      </c>
      <c r="E213" s="2" t="s">
        <v>82</v>
      </c>
      <c r="F213" s="1">
        <v>44980</v>
      </c>
      <c r="G213" s="2" t="s">
        <v>2695</v>
      </c>
      <c r="H213" s="20">
        <v>81619</v>
      </c>
      <c r="I213" s="16">
        <v>81619</v>
      </c>
      <c r="J213" s="2" t="s">
        <v>2712</v>
      </c>
      <c r="K213" t="str">
        <f t="shared" si="9"/>
        <v>Q4 2022</v>
      </c>
      <c r="L213" t="str">
        <f t="shared" si="10"/>
        <v>Q4</v>
      </c>
      <c r="M213" t="str">
        <f t="shared" si="11"/>
        <v>2022</v>
      </c>
    </row>
    <row r="214" spans="1:13" x14ac:dyDescent="0.25">
      <c r="A214" s="17">
        <v>44958</v>
      </c>
      <c r="B214" s="8" t="s">
        <v>6589</v>
      </c>
      <c r="C214" s="5" t="e">
        <v>#N/A</v>
      </c>
      <c r="D214" s="8" t="s">
        <v>6643</v>
      </c>
      <c r="E214" s="2" t="s">
        <v>82</v>
      </c>
      <c r="F214" s="1">
        <v>44975</v>
      </c>
      <c r="G214" s="2" t="s">
        <v>2690</v>
      </c>
      <c r="H214" s="20">
        <f>79200+1500</f>
        <v>80700</v>
      </c>
      <c r="I214" s="16">
        <v>80700</v>
      </c>
      <c r="J214" s="2" t="s">
        <v>2708</v>
      </c>
      <c r="K214" t="str">
        <f t="shared" si="9"/>
        <v>Q4 2022</v>
      </c>
      <c r="L214" t="str">
        <f t="shared" si="10"/>
        <v>Q4</v>
      </c>
      <c r="M214" t="str">
        <f t="shared" si="11"/>
        <v>2022</v>
      </c>
    </row>
    <row r="215" spans="1:13" x14ac:dyDescent="0.25">
      <c r="A215" s="17">
        <v>44958</v>
      </c>
      <c r="B215" s="8" t="s">
        <v>6589</v>
      </c>
      <c r="C215" s="5" t="s">
        <v>6640</v>
      </c>
      <c r="D215" s="8" t="s">
        <v>6633</v>
      </c>
      <c r="E215" s="2" t="s">
        <v>82</v>
      </c>
      <c r="F215" s="1">
        <v>44985</v>
      </c>
      <c r="G215" s="2" t="s">
        <v>2701</v>
      </c>
      <c r="H215" s="20">
        <v>162022.22</v>
      </c>
      <c r="I215" s="16">
        <v>162022.22</v>
      </c>
      <c r="J215" s="2" t="s">
        <v>99</v>
      </c>
      <c r="K215" t="str">
        <f t="shared" si="9"/>
        <v>Q4 2022</v>
      </c>
      <c r="L215" t="str">
        <f t="shared" si="10"/>
        <v>Q4</v>
      </c>
      <c r="M215" t="str">
        <f t="shared" si="11"/>
        <v>2022</v>
      </c>
    </row>
    <row r="216" spans="1:13" x14ac:dyDescent="0.25">
      <c r="A216" s="17">
        <v>44958</v>
      </c>
      <c r="B216" s="8" t="s">
        <v>6589</v>
      </c>
      <c r="C216" s="5" t="e">
        <v>#N/A</v>
      </c>
      <c r="D216" s="8" t="s">
        <v>6643</v>
      </c>
      <c r="E216" s="2" t="s">
        <v>82</v>
      </c>
      <c r="F216" s="1">
        <v>44972</v>
      </c>
      <c r="G216" s="2" t="s">
        <v>2687</v>
      </c>
      <c r="H216" s="20">
        <v>4200</v>
      </c>
      <c r="I216" s="16">
        <v>4200</v>
      </c>
      <c r="J216" s="2" t="s">
        <v>2705</v>
      </c>
      <c r="K216" t="str">
        <f t="shared" si="9"/>
        <v>Q4 2022</v>
      </c>
      <c r="L216" t="str">
        <f t="shared" si="10"/>
        <v>Q4</v>
      </c>
      <c r="M216" t="str">
        <f t="shared" si="11"/>
        <v>2022</v>
      </c>
    </row>
    <row r="217" spans="1:13" x14ac:dyDescent="0.25">
      <c r="A217" s="17">
        <v>44958</v>
      </c>
      <c r="B217" s="8" t="s">
        <v>6589</v>
      </c>
      <c r="C217" s="5" t="e">
        <v>#N/A</v>
      </c>
      <c r="D217" s="8" t="s">
        <v>6643</v>
      </c>
      <c r="E217" s="2" t="s">
        <v>82</v>
      </c>
      <c r="F217" s="1">
        <v>44985</v>
      </c>
      <c r="G217" s="2" t="s">
        <v>2700</v>
      </c>
      <c r="H217" s="20">
        <v>4200</v>
      </c>
      <c r="I217" s="16">
        <v>4200</v>
      </c>
      <c r="J217" s="2" t="s">
        <v>2705</v>
      </c>
      <c r="K217" t="str">
        <f t="shared" si="9"/>
        <v>Q4 2022</v>
      </c>
      <c r="L217" t="str">
        <f t="shared" si="10"/>
        <v>Q4</v>
      </c>
      <c r="M217" t="str">
        <f t="shared" si="11"/>
        <v>2022</v>
      </c>
    </row>
    <row r="218" spans="1:13" x14ac:dyDescent="0.25">
      <c r="A218" s="17">
        <v>44958</v>
      </c>
      <c r="B218" s="8" t="s">
        <v>6589</v>
      </c>
      <c r="C218" s="5" t="e">
        <v>#N/A</v>
      </c>
      <c r="D218" s="8" t="s">
        <v>6617</v>
      </c>
      <c r="E218" s="2" t="s">
        <v>82</v>
      </c>
      <c r="F218" s="1">
        <v>44968</v>
      </c>
      <c r="G218" s="2" t="s">
        <v>2685</v>
      </c>
      <c r="H218" s="20">
        <v>700</v>
      </c>
      <c r="I218" s="20">
        <v>700</v>
      </c>
      <c r="J218" s="2" t="s">
        <v>99</v>
      </c>
      <c r="K218" t="str">
        <f t="shared" si="9"/>
        <v>Q4 2022</v>
      </c>
      <c r="L218" t="str">
        <f t="shared" si="10"/>
        <v>Q4</v>
      </c>
      <c r="M218" t="str">
        <f t="shared" si="11"/>
        <v>2022</v>
      </c>
    </row>
    <row r="219" spans="1:13" x14ac:dyDescent="0.25">
      <c r="A219" s="17">
        <v>44958</v>
      </c>
      <c r="B219" s="8" t="s">
        <v>6589</v>
      </c>
      <c r="C219" s="5" t="s">
        <v>6647</v>
      </c>
      <c r="D219" s="8" t="s">
        <v>6643</v>
      </c>
      <c r="E219" s="2" t="s">
        <v>82</v>
      </c>
      <c r="F219" s="1">
        <v>44971</v>
      </c>
      <c r="G219" s="2" t="s">
        <v>2686</v>
      </c>
      <c r="H219" s="20">
        <v>13125</v>
      </c>
      <c r="I219" s="16">
        <v>13125</v>
      </c>
      <c r="J219" s="2" t="s">
        <v>2680</v>
      </c>
      <c r="K219" t="str">
        <f t="shared" si="9"/>
        <v>Q4 2022</v>
      </c>
      <c r="L219" t="str">
        <f t="shared" si="10"/>
        <v>Q4</v>
      </c>
      <c r="M219" t="str">
        <f t="shared" si="11"/>
        <v>2022</v>
      </c>
    </row>
    <row r="220" spans="1:13" x14ac:dyDescent="0.25">
      <c r="A220" s="17">
        <v>44958</v>
      </c>
      <c r="B220" s="8" t="s">
        <v>6589</v>
      </c>
      <c r="C220" s="5" t="e">
        <v>#N/A</v>
      </c>
      <c r="D220" s="8" t="s">
        <v>6643</v>
      </c>
      <c r="E220" s="2" t="s">
        <v>82</v>
      </c>
      <c r="F220" s="1">
        <v>44964</v>
      </c>
      <c r="G220" s="2" t="s">
        <v>2684</v>
      </c>
      <c r="H220" s="20">
        <v>127680</v>
      </c>
      <c r="I220" s="16">
        <v>127680</v>
      </c>
      <c r="J220" s="2" t="s">
        <v>2703</v>
      </c>
      <c r="K220" t="str">
        <f t="shared" si="9"/>
        <v>Q4 2022</v>
      </c>
      <c r="L220" t="str">
        <f t="shared" si="10"/>
        <v>Q4</v>
      </c>
      <c r="M220" t="str">
        <f t="shared" si="11"/>
        <v>2022</v>
      </c>
    </row>
    <row r="221" spans="1:13" x14ac:dyDescent="0.25">
      <c r="A221" s="17">
        <v>44958</v>
      </c>
      <c r="B221" s="8" t="s">
        <v>6589</v>
      </c>
      <c r="C221" s="5" t="e">
        <v>#N/A</v>
      </c>
      <c r="D221" s="8" t="s">
        <v>6617</v>
      </c>
      <c r="E221" s="2" t="s">
        <v>82</v>
      </c>
      <c r="F221" s="1">
        <v>44985</v>
      </c>
      <c r="G221" s="2">
        <v>60</v>
      </c>
      <c r="H221" s="20">
        <v>27345</v>
      </c>
      <c r="I221" s="20">
        <v>27345</v>
      </c>
      <c r="J221" s="2" t="s">
        <v>2714</v>
      </c>
      <c r="K221" t="str">
        <f t="shared" si="9"/>
        <v>Q4 2022</v>
      </c>
      <c r="L221" t="str">
        <f t="shared" si="10"/>
        <v>Q4</v>
      </c>
      <c r="M221" t="str">
        <f t="shared" si="11"/>
        <v>2022</v>
      </c>
    </row>
    <row r="222" spans="1:13" x14ac:dyDescent="0.25">
      <c r="A222" s="17">
        <v>44958</v>
      </c>
      <c r="B222" s="8" t="s">
        <v>6589</v>
      </c>
      <c r="C222" s="5" t="s">
        <v>6616</v>
      </c>
      <c r="D222" s="8" t="s">
        <v>6618</v>
      </c>
      <c r="E222" s="2" t="s">
        <v>82</v>
      </c>
      <c r="F222" s="1">
        <v>44982</v>
      </c>
      <c r="G222" s="2" t="s">
        <v>2698</v>
      </c>
      <c r="H222" s="20">
        <v>32333</v>
      </c>
      <c r="I222" s="20">
        <v>30855.5</v>
      </c>
      <c r="J222" s="2" t="s">
        <v>99</v>
      </c>
      <c r="K222" t="str">
        <f t="shared" si="9"/>
        <v>Q4 2022</v>
      </c>
      <c r="L222" t="str">
        <f t="shared" si="10"/>
        <v>Q4</v>
      </c>
      <c r="M222" t="str">
        <f t="shared" si="11"/>
        <v>2022</v>
      </c>
    </row>
    <row r="223" spans="1:13" x14ac:dyDescent="0.25">
      <c r="A223" s="17">
        <v>44958</v>
      </c>
      <c r="B223" s="8" t="s">
        <v>6589</v>
      </c>
      <c r="C223" s="5" t="s">
        <v>6616</v>
      </c>
      <c r="D223" s="8" t="s">
        <v>6617</v>
      </c>
      <c r="E223" s="2" t="s">
        <v>82</v>
      </c>
      <c r="F223" s="1">
        <v>44982</v>
      </c>
      <c r="G223" s="2" t="s">
        <v>2697</v>
      </c>
      <c r="H223" s="20">
        <v>6952.2</v>
      </c>
      <c r="I223" s="20">
        <v>5540.5</v>
      </c>
      <c r="J223" s="2" t="s">
        <v>99</v>
      </c>
      <c r="K223" t="str">
        <f t="shared" si="9"/>
        <v>Q4 2022</v>
      </c>
      <c r="L223" t="str">
        <f t="shared" si="10"/>
        <v>Q4</v>
      </c>
      <c r="M223" t="str">
        <f t="shared" si="11"/>
        <v>2022</v>
      </c>
    </row>
    <row r="224" spans="1:13" x14ac:dyDescent="0.25">
      <c r="A224" s="17">
        <v>44958</v>
      </c>
      <c r="B224" s="8" t="s">
        <v>6589</v>
      </c>
      <c r="C224" s="8" t="s">
        <v>6634</v>
      </c>
      <c r="D224" s="8" t="s">
        <v>6635</v>
      </c>
      <c r="E224" s="2" t="s">
        <v>82</v>
      </c>
      <c r="F224" s="1">
        <v>44985</v>
      </c>
      <c r="G224" s="2" t="s">
        <v>2702</v>
      </c>
      <c r="H224" s="88">
        <v>269085</v>
      </c>
      <c r="I224" s="85">
        <v>269085</v>
      </c>
      <c r="J224" s="2" t="s">
        <v>99</v>
      </c>
      <c r="K224" t="str">
        <f t="shared" si="9"/>
        <v>Q4 2022</v>
      </c>
      <c r="L224" t="str">
        <f t="shared" si="10"/>
        <v>Q4</v>
      </c>
      <c r="M224" t="str">
        <f t="shared" si="11"/>
        <v>2022</v>
      </c>
    </row>
    <row r="225" spans="1:13" x14ac:dyDescent="0.25">
      <c r="A225" s="17">
        <v>44958</v>
      </c>
      <c r="B225" s="8" t="s">
        <v>6589</v>
      </c>
      <c r="C225" s="5" t="s">
        <v>6652</v>
      </c>
      <c r="D225" s="5" t="s">
        <v>6620</v>
      </c>
      <c r="E225" s="2" t="s">
        <v>82</v>
      </c>
      <c r="F225" s="1">
        <v>44985</v>
      </c>
      <c r="G225" s="2">
        <v>11</v>
      </c>
      <c r="H225" s="20">
        <v>0</v>
      </c>
      <c r="I225" s="16">
        <v>0</v>
      </c>
      <c r="J225" s="2" t="s">
        <v>100</v>
      </c>
      <c r="K225" t="str">
        <f t="shared" si="9"/>
        <v>Q4 2022</v>
      </c>
      <c r="L225" t="str">
        <f t="shared" si="10"/>
        <v>Q4</v>
      </c>
      <c r="M225" t="str">
        <f t="shared" si="11"/>
        <v>2022</v>
      </c>
    </row>
    <row r="226" spans="1:13" x14ac:dyDescent="0.25">
      <c r="A226" s="17">
        <v>44958</v>
      </c>
      <c r="B226" s="8" t="s">
        <v>6589</v>
      </c>
      <c r="C226" s="5" t="s">
        <v>6636</v>
      </c>
      <c r="D226" s="8" t="s">
        <v>6617</v>
      </c>
      <c r="E226" s="2" t="s">
        <v>82</v>
      </c>
      <c r="F226" s="1">
        <v>44973</v>
      </c>
      <c r="G226" s="2" t="s">
        <v>2688</v>
      </c>
      <c r="H226" s="20">
        <v>53460</v>
      </c>
      <c r="I226" s="20">
        <v>53460</v>
      </c>
      <c r="J226" s="2" t="s">
        <v>2706</v>
      </c>
      <c r="K226" t="str">
        <f t="shared" si="9"/>
        <v>Q4 2022</v>
      </c>
      <c r="L226" t="str">
        <f t="shared" si="10"/>
        <v>Q4</v>
      </c>
      <c r="M226" t="str">
        <f t="shared" si="11"/>
        <v>2022</v>
      </c>
    </row>
    <row r="227" spans="1:13" x14ac:dyDescent="0.25">
      <c r="A227" s="17">
        <v>44958</v>
      </c>
      <c r="B227" s="8" t="s">
        <v>6589</v>
      </c>
      <c r="C227" s="5" t="s">
        <v>6636</v>
      </c>
      <c r="D227" s="8" t="s">
        <v>6617</v>
      </c>
      <c r="E227" s="2" t="s">
        <v>82</v>
      </c>
      <c r="F227" s="1">
        <v>44975</v>
      </c>
      <c r="G227" s="2" t="s">
        <v>2691</v>
      </c>
      <c r="H227" s="20">
        <v>38610</v>
      </c>
      <c r="I227" s="20">
        <v>38610</v>
      </c>
      <c r="J227" s="2" t="s">
        <v>2709</v>
      </c>
      <c r="K227" t="str">
        <f t="shared" si="9"/>
        <v>Q4 2022</v>
      </c>
      <c r="L227" t="str">
        <f t="shared" si="10"/>
        <v>Q4</v>
      </c>
      <c r="M227" t="str">
        <f t="shared" si="11"/>
        <v>2022</v>
      </c>
    </row>
    <row r="228" spans="1:13" x14ac:dyDescent="0.25">
      <c r="A228" s="17">
        <v>44958</v>
      </c>
      <c r="B228" s="8" t="s">
        <v>6589</v>
      </c>
      <c r="C228" s="5" t="s">
        <v>6636</v>
      </c>
      <c r="D228" s="8" t="s">
        <v>6617</v>
      </c>
      <c r="E228" s="2" t="s">
        <v>82</v>
      </c>
      <c r="F228" s="1">
        <v>44978</v>
      </c>
      <c r="G228" s="2" t="s">
        <v>2692</v>
      </c>
      <c r="H228" s="20">
        <v>28710</v>
      </c>
      <c r="I228" s="20">
        <v>28710</v>
      </c>
      <c r="J228" s="2" t="s">
        <v>2710</v>
      </c>
      <c r="K228" t="str">
        <f t="shared" si="9"/>
        <v>Q4 2022</v>
      </c>
      <c r="L228" t="str">
        <f t="shared" si="10"/>
        <v>Q4</v>
      </c>
      <c r="M228" t="str">
        <f t="shared" si="11"/>
        <v>2022</v>
      </c>
    </row>
    <row r="229" spans="1:13" x14ac:dyDescent="0.25">
      <c r="A229" s="17">
        <v>44958</v>
      </c>
      <c r="B229" s="8" t="s">
        <v>6589</v>
      </c>
      <c r="C229" s="5" t="s">
        <v>6636</v>
      </c>
      <c r="D229" s="8" t="s">
        <v>6617</v>
      </c>
      <c r="E229" s="2" t="s">
        <v>82</v>
      </c>
      <c r="F229" s="1">
        <v>44981</v>
      </c>
      <c r="G229" s="2" t="s">
        <v>2696</v>
      </c>
      <c r="H229" s="20">
        <v>56700</v>
      </c>
      <c r="I229" s="20">
        <v>56700</v>
      </c>
      <c r="J229" s="2" t="s">
        <v>2713</v>
      </c>
      <c r="K229" t="str">
        <f t="shared" si="9"/>
        <v>Q4 2022</v>
      </c>
      <c r="L229" t="str">
        <f t="shared" si="10"/>
        <v>Q4</v>
      </c>
      <c r="M229" t="str">
        <f t="shared" si="11"/>
        <v>2022</v>
      </c>
    </row>
    <row r="230" spans="1:13" x14ac:dyDescent="0.25">
      <c r="A230" s="17">
        <v>44958</v>
      </c>
      <c r="B230" s="8" t="s">
        <v>6589</v>
      </c>
      <c r="C230" s="5" t="e">
        <v>#N/A</v>
      </c>
      <c r="D230" s="8" t="s">
        <v>6643</v>
      </c>
      <c r="E230" s="2" t="s">
        <v>82</v>
      </c>
      <c r="F230" s="1">
        <v>44967</v>
      </c>
      <c r="G230" s="2">
        <v>462</v>
      </c>
      <c r="H230" s="20">
        <v>430056</v>
      </c>
      <c r="I230" s="16">
        <v>430056</v>
      </c>
      <c r="J230" s="2" t="s">
        <v>2704</v>
      </c>
      <c r="K230" t="str">
        <f t="shared" si="9"/>
        <v>Q4 2022</v>
      </c>
      <c r="L230" t="str">
        <f t="shared" si="10"/>
        <v>Q4</v>
      </c>
      <c r="M230" t="str">
        <f t="shared" si="11"/>
        <v>2022</v>
      </c>
    </row>
    <row r="231" spans="1:13" x14ac:dyDescent="0.25">
      <c r="A231" s="17">
        <v>44958</v>
      </c>
      <c r="B231" s="8" t="s">
        <v>6589</v>
      </c>
      <c r="C231" s="5" t="e">
        <v>#N/A</v>
      </c>
      <c r="D231" s="8" t="s">
        <v>6643</v>
      </c>
      <c r="E231" s="2" t="s">
        <v>82</v>
      </c>
      <c r="F231" s="1">
        <v>44967</v>
      </c>
      <c r="G231" s="2">
        <v>461</v>
      </c>
      <c r="H231" s="20">
        <v>55665</v>
      </c>
      <c r="I231" s="16">
        <v>55665</v>
      </c>
      <c r="J231" s="2" t="s">
        <v>2704</v>
      </c>
      <c r="K231" t="str">
        <f t="shared" si="9"/>
        <v>Q4 2022</v>
      </c>
      <c r="L231" t="str">
        <f t="shared" si="10"/>
        <v>Q4</v>
      </c>
      <c r="M231" t="str">
        <f t="shared" si="11"/>
        <v>2022</v>
      </c>
    </row>
    <row r="232" spans="1:13" x14ac:dyDescent="0.25">
      <c r="A232" s="17">
        <v>44958</v>
      </c>
      <c r="B232" s="8" t="s">
        <v>6589</v>
      </c>
      <c r="C232" s="8" t="s">
        <v>6653</v>
      </c>
      <c r="D232" s="8" t="s">
        <v>6654</v>
      </c>
      <c r="E232" s="2" t="s">
        <v>82</v>
      </c>
      <c r="F232" s="1">
        <v>44960</v>
      </c>
      <c r="G232" s="2" t="s">
        <v>2682</v>
      </c>
      <c r="H232" s="20">
        <v>218298</v>
      </c>
      <c r="I232" s="16">
        <v>218298</v>
      </c>
      <c r="J232" s="2" t="s">
        <v>99</v>
      </c>
      <c r="K232" t="str">
        <f t="shared" si="9"/>
        <v>Q4 2022</v>
      </c>
      <c r="L232" t="str">
        <f t="shared" si="10"/>
        <v>Q4</v>
      </c>
      <c r="M232" t="str">
        <f t="shared" si="11"/>
        <v>2022</v>
      </c>
    </row>
    <row r="233" spans="1:13" x14ac:dyDescent="0.25">
      <c r="A233" s="17">
        <v>44958</v>
      </c>
      <c r="B233" s="8" t="s">
        <v>6589</v>
      </c>
      <c r="C233" s="8" t="s">
        <v>6653</v>
      </c>
      <c r="D233" s="8" t="s">
        <v>6638</v>
      </c>
      <c r="E233" s="2" t="s">
        <v>82</v>
      </c>
      <c r="F233" s="1">
        <v>44991</v>
      </c>
      <c r="G233" s="2" t="s">
        <v>2720</v>
      </c>
      <c r="H233" s="20">
        <v>454955.66</v>
      </c>
      <c r="I233" s="16">
        <v>454955.66</v>
      </c>
      <c r="J233" s="2" t="s">
        <v>99</v>
      </c>
      <c r="K233" t="str">
        <f t="shared" si="9"/>
        <v>Q4 2022</v>
      </c>
      <c r="L233" t="str">
        <f t="shared" si="10"/>
        <v>Q4</v>
      </c>
      <c r="M233" t="str">
        <f t="shared" si="11"/>
        <v>2022</v>
      </c>
    </row>
    <row r="234" spans="1:13" x14ac:dyDescent="0.25">
      <c r="A234" s="17">
        <v>44958</v>
      </c>
      <c r="B234" s="8" t="s">
        <v>6589</v>
      </c>
      <c r="C234" s="5" t="s">
        <v>6658</v>
      </c>
      <c r="D234" s="5" t="s">
        <v>6659</v>
      </c>
      <c r="E234" s="2" t="s">
        <v>82</v>
      </c>
      <c r="F234" s="1">
        <v>44958</v>
      </c>
      <c r="G234" s="2" t="s">
        <v>2681</v>
      </c>
      <c r="H234" s="20">
        <v>15000</v>
      </c>
      <c r="I234" s="16">
        <v>15000</v>
      </c>
      <c r="J234" s="2" t="s">
        <v>2666</v>
      </c>
      <c r="K234" t="str">
        <f t="shared" si="9"/>
        <v>Q4 2022</v>
      </c>
      <c r="L234" t="str">
        <f t="shared" si="10"/>
        <v>Q4</v>
      </c>
      <c r="M234" t="str">
        <f t="shared" si="11"/>
        <v>2022</v>
      </c>
    </row>
    <row r="235" spans="1:13" x14ac:dyDescent="0.25">
      <c r="A235" s="17">
        <v>44958</v>
      </c>
      <c r="B235" s="8" t="s">
        <v>6589</v>
      </c>
      <c r="C235" s="8" t="s">
        <v>6623</v>
      </c>
      <c r="D235" s="8" t="s">
        <v>6624</v>
      </c>
      <c r="E235" s="2" t="s">
        <v>82</v>
      </c>
      <c r="F235" s="1">
        <v>44974</v>
      </c>
      <c r="G235" s="2">
        <v>1058</v>
      </c>
      <c r="H235" s="20">
        <v>6203</v>
      </c>
      <c r="I235" s="20">
        <v>895.05</v>
      </c>
      <c r="J235" s="2" t="s">
        <v>99</v>
      </c>
      <c r="K235" t="str">
        <f t="shared" si="9"/>
        <v>Q4 2022</v>
      </c>
      <c r="L235" t="str">
        <f t="shared" si="10"/>
        <v>Q4</v>
      </c>
      <c r="M235" t="str">
        <f t="shared" si="11"/>
        <v>2022</v>
      </c>
    </row>
    <row r="236" spans="1:13" x14ac:dyDescent="0.25">
      <c r="A236" s="17">
        <v>44958</v>
      </c>
      <c r="B236" s="8" t="s">
        <v>6589</v>
      </c>
      <c r="C236" s="5" t="s">
        <v>6626</v>
      </c>
      <c r="D236" s="8" t="s">
        <v>6627</v>
      </c>
      <c r="E236" s="2" t="s">
        <v>82</v>
      </c>
      <c r="F236" s="1">
        <v>44985</v>
      </c>
      <c r="G236" s="2">
        <v>1342</v>
      </c>
      <c r="H236" s="20">
        <v>14560</v>
      </c>
      <c r="I236" s="16">
        <v>14560</v>
      </c>
      <c r="J236" s="2" t="s">
        <v>99</v>
      </c>
      <c r="K236" t="str">
        <f t="shared" si="9"/>
        <v>Q4 2022</v>
      </c>
      <c r="L236" t="str">
        <f t="shared" si="10"/>
        <v>Q4</v>
      </c>
      <c r="M236" t="str">
        <f t="shared" si="11"/>
        <v>2022</v>
      </c>
    </row>
    <row r="237" spans="1:13" x14ac:dyDescent="0.25">
      <c r="A237" s="17">
        <v>44958</v>
      </c>
      <c r="B237" s="8" t="s">
        <v>6589</v>
      </c>
      <c r="C237" s="5" t="e">
        <v>#N/A</v>
      </c>
      <c r="D237" s="8" t="s">
        <v>6624</v>
      </c>
      <c r="E237" s="2" t="s">
        <v>82</v>
      </c>
      <c r="F237" s="1">
        <v>44984</v>
      </c>
      <c r="G237" s="2" t="s">
        <v>2699</v>
      </c>
      <c r="H237" s="20">
        <v>24000</v>
      </c>
      <c r="I237" s="20">
        <v>15360</v>
      </c>
      <c r="J237" s="2" t="s">
        <v>99</v>
      </c>
      <c r="K237" t="str">
        <f t="shared" si="9"/>
        <v>Q4 2022</v>
      </c>
      <c r="L237" t="str">
        <f t="shared" si="10"/>
        <v>Q4</v>
      </c>
      <c r="M237" t="str">
        <f t="shared" si="11"/>
        <v>2022</v>
      </c>
    </row>
    <row r="238" spans="1:13" x14ac:dyDescent="0.25">
      <c r="A238" s="17">
        <v>44958</v>
      </c>
      <c r="B238" s="8" t="s">
        <v>6589</v>
      </c>
      <c r="C238" s="5" t="e">
        <v>#N/A</v>
      </c>
      <c r="D238" s="8" t="s">
        <v>6643</v>
      </c>
      <c r="E238" s="2" t="s">
        <v>82</v>
      </c>
      <c r="F238" s="1">
        <v>44980</v>
      </c>
      <c r="G238" s="2" t="s">
        <v>2694</v>
      </c>
      <c r="H238" s="20">
        <v>11437</v>
      </c>
      <c r="I238" s="16">
        <v>11437</v>
      </c>
      <c r="J238" s="2" t="s">
        <v>2711</v>
      </c>
      <c r="K238" t="str">
        <f t="shared" si="9"/>
        <v>Q4 2022</v>
      </c>
      <c r="L238" t="str">
        <f t="shared" si="10"/>
        <v>Q4</v>
      </c>
      <c r="M238" t="str">
        <f t="shared" si="11"/>
        <v>2022</v>
      </c>
    </row>
    <row r="239" spans="1:13" x14ac:dyDescent="0.25">
      <c r="A239" s="17">
        <v>44958</v>
      </c>
      <c r="B239" s="8" t="s">
        <v>6589</v>
      </c>
      <c r="C239" s="5" t="e">
        <v>#N/A</v>
      </c>
      <c r="D239" s="8" t="s">
        <v>6643</v>
      </c>
      <c r="E239" s="2" t="s">
        <v>82</v>
      </c>
      <c r="F239" s="1">
        <v>44979</v>
      </c>
      <c r="G239" s="2" t="s">
        <v>2693</v>
      </c>
      <c r="H239" s="20">
        <v>5000</v>
      </c>
      <c r="I239" s="16">
        <v>5000</v>
      </c>
      <c r="J239" s="2" t="s">
        <v>1019</v>
      </c>
      <c r="K239" t="str">
        <f t="shared" si="9"/>
        <v>Q4 2022</v>
      </c>
      <c r="L239" t="str">
        <f t="shared" si="10"/>
        <v>Q4</v>
      </c>
      <c r="M239" t="str">
        <f t="shared" si="11"/>
        <v>2022</v>
      </c>
    </row>
    <row r="240" spans="1:13" x14ac:dyDescent="0.25">
      <c r="A240" s="17">
        <v>44958</v>
      </c>
      <c r="B240" s="8" t="s">
        <v>6590</v>
      </c>
      <c r="C240" s="61" t="s">
        <v>6621</v>
      </c>
      <c r="D240" s="8" t="s">
        <v>6622</v>
      </c>
      <c r="E240" s="12">
        <v>0</v>
      </c>
      <c r="F240" s="1">
        <v>44985</v>
      </c>
      <c r="G240" s="12" t="s">
        <v>2755</v>
      </c>
      <c r="H240" s="20">
        <v>32180</v>
      </c>
      <c r="I240" s="16">
        <v>32180</v>
      </c>
      <c r="K240" t="str">
        <f t="shared" si="9"/>
        <v>Q4 2022</v>
      </c>
      <c r="L240" t="str">
        <f t="shared" si="10"/>
        <v>Q4</v>
      </c>
      <c r="M240" t="str">
        <f t="shared" si="11"/>
        <v>2022</v>
      </c>
    </row>
    <row r="241" spans="1:13" x14ac:dyDescent="0.25">
      <c r="A241" s="17">
        <v>44958</v>
      </c>
      <c r="B241" s="8" t="s">
        <v>6591</v>
      </c>
      <c r="C241" s="5" t="s">
        <v>6640</v>
      </c>
      <c r="D241" s="8" t="s">
        <v>6633</v>
      </c>
      <c r="E241" s="2">
        <v>0</v>
      </c>
      <c r="F241" s="1">
        <v>44985</v>
      </c>
      <c r="G241" s="2" t="s">
        <v>2759</v>
      </c>
      <c r="H241" s="20">
        <v>37936.910000000003</v>
      </c>
      <c r="I241" s="16">
        <v>37936.910000000003</v>
      </c>
      <c r="K241" t="str">
        <f t="shared" si="9"/>
        <v>Q4 2022</v>
      </c>
      <c r="L241" t="str">
        <f t="shared" si="10"/>
        <v>Q4</v>
      </c>
      <c r="M241" t="str">
        <f t="shared" si="11"/>
        <v>2022</v>
      </c>
    </row>
    <row r="242" spans="1:13" x14ac:dyDescent="0.25">
      <c r="A242" s="17">
        <v>44958</v>
      </c>
      <c r="B242" s="8" t="s">
        <v>6591</v>
      </c>
      <c r="C242" s="5" t="e">
        <v>#N/A</v>
      </c>
      <c r="D242" s="8" t="s">
        <v>6622</v>
      </c>
      <c r="E242" s="12">
        <v>0</v>
      </c>
      <c r="F242" s="1">
        <v>44985</v>
      </c>
      <c r="G242" s="12" t="s">
        <v>2760</v>
      </c>
      <c r="H242" s="20">
        <v>15100</v>
      </c>
      <c r="I242" s="16">
        <v>15100</v>
      </c>
      <c r="K242" t="str">
        <f t="shared" si="9"/>
        <v>Q4 2022</v>
      </c>
      <c r="L242" t="str">
        <f t="shared" si="10"/>
        <v>Q4</v>
      </c>
      <c r="M242" t="str">
        <f t="shared" si="11"/>
        <v>2022</v>
      </c>
    </row>
    <row r="243" spans="1:13" x14ac:dyDescent="0.25">
      <c r="A243" s="17">
        <v>44958</v>
      </c>
      <c r="B243" s="8" t="s">
        <v>6592</v>
      </c>
      <c r="C243" s="5" t="s">
        <v>6630</v>
      </c>
      <c r="D243" s="8" t="s">
        <v>6631</v>
      </c>
      <c r="E243" s="2">
        <v>613</v>
      </c>
      <c r="F243" s="1">
        <v>45012</v>
      </c>
      <c r="G243" s="2" t="s">
        <v>2802</v>
      </c>
      <c r="H243" s="20">
        <v>6257.54</v>
      </c>
      <c r="I243" s="16">
        <v>6257.54</v>
      </c>
      <c r="K243" t="str">
        <f t="shared" si="9"/>
        <v>Q4 2022</v>
      </c>
      <c r="L243" t="str">
        <f t="shared" si="10"/>
        <v>Q4</v>
      </c>
      <c r="M243" t="str">
        <f t="shared" si="11"/>
        <v>2022</v>
      </c>
    </row>
    <row r="244" spans="1:13" x14ac:dyDescent="0.25">
      <c r="A244" s="17">
        <v>44958</v>
      </c>
      <c r="B244" s="8" t="s">
        <v>6592</v>
      </c>
      <c r="C244" s="8" t="e">
        <v>#N/A</v>
      </c>
      <c r="D244" s="5" t="s">
        <v>6662</v>
      </c>
      <c r="E244" s="2">
        <v>613</v>
      </c>
      <c r="F244" s="1">
        <v>44961</v>
      </c>
      <c r="G244" s="2" t="s">
        <v>2791</v>
      </c>
      <c r="H244" s="20">
        <v>65555</v>
      </c>
      <c r="I244" s="16">
        <v>65555</v>
      </c>
      <c r="J244" s="2"/>
      <c r="K244" t="str">
        <f t="shared" si="9"/>
        <v>Q4 2022</v>
      </c>
      <c r="L244" t="str">
        <f t="shared" si="10"/>
        <v>Q4</v>
      </c>
      <c r="M244" t="str">
        <f t="shared" si="11"/>
        <v>2022</v>
      </c>
    </row>
    <row r="245" spans="1:13" x14ac:dyDescent="0.25">
      <c r="A245" s="17">
        <v>44958</v>
      </c>
      <c r="B245" s="8" t="s">
        <v>6592</v>
      </c>
      <c r="C245" s="5" t="s">
        <v>6632</v>
      </c>
      <c r="D245" s="8" t="s">
        <v>6633</v>
      </c>
      <c r="E245" s="2">
        <v>613</v>
      </c>
      <c r="F245" s="1">
        <v>44985</v>
      </c>
      <c r="G245" s="2" t="s">
        <v>2795</v>
      </c>
      <c r="H245" s="20">
        <v>37936.910000000003</v>
      </c>
      <c r="I245" s="16">
        <v>37936.910000000003</v>
      </c>
      <c r="J245" s="2"/>
      <c r="K245" t="str">
        <f t="shared" si="9"/>
        <v>Q4 2022</v>
      </c>
      <c r="L245" t="str">
        <f t="shared" si="10"/>
        <v>Q4</v>
      </c>
      <c r="M245" t="str">
        <f t="shared" si="11"/>
        <v>2022</v>
      </c>
    </row>
    <row r="246" spans="1:13" x14ac:dyDescent="0.25">
      <c r="A246" s="17">
        <v>44958</v>
      </c>
      <c r="B246" s="8" t="s">
        <v>6592</v>
      </c>
      <c r="C246" s="5" t="s">
        <v>6614</v>
      </c>
      <c r="D246" s="8" t="s">
        <v>6615</v>
      </c>
      <c r="E246" s="2">
        <v>613</v>
      </c>
      <c r="F246" s="1">
        <v>44985</v>
      </c>
      <c r="G246" s="2" t="s">
        <v>2797</v>
      </c>
      <c r="H246" s="20">
        <v>29735</v>
      </c>
      <c r="I246" s="16">
        <v>29735</v>
      </c>
      <c r="J246" s="2"/>
      <c r="K246" t="str">
        <f t="shared" si="9"/>
        <v>Q4 2022</v>
      </c>
      <c r="L246" t="str">
        <f t="shared" si="10"/>
        <v>Q4</v>
      </c>
      <c r="M246" t="str">
        <f t="shared" si="11"/>
        <v>2022</v>
      </c>
    </row>
    <row r="247" spans="1:13" x14ac:dyDescent="0.25">
      <c r="A247" s="17">
        <v>44958</v>
      </c>
      <c r="B247" s="8" t="s">
        <v>6592</v>
      </c>
      <c r="C247" s="5" t="s">
        <v>6616</v>
      </c>
      <c r="D247" s="8" t="s">
        <v>6618</v>
      </c>
      <c r="E247" s="2">
        <v>613</v>
      </c>
      <c r="F247" s="1">
        <v>44982</v>
      </c>
      <c r="G247" s="2" t="s">
        <v>2793</v>
      </c>
      <c r="H247" s="20">
        <v>2026</v>
      </c>
      <c r="I247" s="20">
        <v>2026</v>
      </c>
      <c r="J247" s="2"/>
      <c r="K247" t="str">
        <f t="shared" si="9"/>
        <v>Q4 2022</v>
      </c>
      <c r="L247" t="str">
        <f t="shared" si="10"/>
        <v>Q4</v>
      </c>
      <c r="M247" t="str">
        <f t="shared" si="11"/>
        <v>2022</v>
      </c>
    </row>
    <row r="248" spans="1:13" x14ac:dyDescent="0.25">
      <c r="A248" s="17">
        <v>44958</v>
      </c>
      <c r="B248" s="8" t="s">
        <v>6592</v>
      </c>
      <c r="C248" s="8" t="s">
        <v>6634</v>
      </c>
      <c r="D248" s="8" t="s">
        <v>6635</v>
      </c>
      <c r="E248" s="2">
        <v>613</v>
      </c>
      <c r="F248" s="1">
        <v>44985</v>
      </c>
      <c r="G248" s="2" t="s">
        <v>2794</v>
      </c>
      <c r="H248" s="88">
        <v>60259</v>
      </c>
      <c r="I248" s="85">
        <v>60259</v>
      </c>
      <c r="J248" s="2"/>
      <c r="K248" t="str">
        <f t="shared" si="9"/>
        <v>Q4 2022</v>
      </c>
      <c r="L248" t="str">
        <f t="shared" si="10"/>
        <v>Q4</v>
      </c>
      <c r="M248" t="str">
        <f t="shared" si="11"/>
        <v>2022</v>
      </c>
    </row>
    <row r="249" spans="1:13" x14ac:dyDescent="0.25">
      <c r="A249" s="17">
        <v>44958</v>
      </c>
      <c r="B249" s="8" t="s">
        <v>6592</v>
      </c>
      <c r="C249" s="5" t="s">
        <v>6619</v>
      </c>
      <c r="D249" s="5" t="s">
        <v>6620</v>
      </c>
      <c r="E249" s="2">
        <v>613</v>
      </c>
      <c r="F249" s="1">
        <v>44985</v>
      </c>
      <c r="G249" s="2">
        <v>11</v>
      </c>
      <c r="H249" s="20">
        <v>4910</v>
      </c>
      <c r="I249" s="16">
        <v>4910</v>
      </c>
      <c r="J249" s="2" t="s">
        <v>2787</v>
      </c>
      <c r="K249" t="str">
        <f t="shared" si="9"/>
        <v>Q4 2022</v>
      </c>
      <c r="L249" t="str">
        <f t="shared" si="10"/>
        <v>Q4</v>
      </c>
      <c r="M249" t="str">
        <f t="shared" si="11"/>
        <v>2022</v>
      </c>
    </row>
    <row r="250" spans="1:13" x14ac:dyDescent="0.25">
      <c r="A250" s="17">
        <v>44958</v>
      </c>
      <c r="B250" s="8" t="s">
        <v>6592</v>
      </c>
      <c r="C250" s="5" t="s">
        <v>6636</v>
      </c>
      <c r="D250" s="8" t="s">
        <v>6617</v>
      </c>
      <c r="E250" s="2">
        <v>613</v>
      </c>
      <c r="F250" s="1">
        <v>44978</v>
      </c>
      <c r="G250" s="2" t="s">
        <v>2792</v>
      </c>
      <c r="H250" s="20">
        <v>750</v>
      </c>
      <c r="I250" s="20">
        <v>750</v>
      </c>
      <c r="J250" s="2"/>
      <c r="K250" t="str">
        <f t="shared" si="9"/>
        <v>Q4 2022</v>
      </c>
      <c r="L250" t="str">
        <f t="shared" si="10"/>
        <v>Q4</v>
      </c>
      <c r="M250" t="str">
        <f t="shared" si="11"/>
        <v>2022</v>
      </c>
    </row>
    <row r="251" spans="1:13" x14ac:dyDescent="0.25">
      <c r="A251" s="17">
        <v>44958</v>
      </c>
      <c r="B251" s="8" t="s">
        <v>6592</v>
      </c>
      <c r="C251" s="8" t="s">
        <v>6637</v>
      </c>
      <c r="D251" s="8" t="s">
        <v>6654</v>
      </c>
      <c r="E251" s="2">
        <v>614</v>
      </c>
      <c r="F251" s="1">
        <v>44960</v>
      </c>
      <c r="G251" s="2" t="s">
        <v>2789</v>
      </c>
      <c r="H251" s="20">
        <v>17333.75</v>
      </c>
      <c r="I251" s="16">
        <v>17333.75</v>
      </c>
      <c r="J251" s="2"/>
      <c r="K251" t="str">
        <f t="shared" si="9"/>
        <v>Q4 2022</v>
      </c>
      <c r="L251" t="str">
        <f t="shared" si="10"/>
        <v>Q4</v>
      </c>
      <c r="M251" t="str">
        <f t="shared" si="11"/>
        <v>2022</v>
      </c>
    </row>
    <row r="252" spans="1:13" x14ac:dyDescent="0.25">
      <c r="A252" s="17">
        <v>44958</v>
      </c>
      <c r="B252" s="8" t="s">
        <v>6592</v>
      </c>
      <c r="C252" s="8" t="s">
        <v>6637</v>
      </c>
      <c r="D252" s="8" t="s">
        <v>6654</v>
      </c>
      <c r="E252" s="2">
        <v>613</v>
      </c>
      <c r="F252" s="1">
        <v>44960</v>
      </c>
      <c r="G252" s="2" t="s">
        <v>2803</v>
      </c>
      <c r="H252" s="20">
        <v>17351.25</v>
      </c>
      <c r="I252" s="16">
        <v>17351.25</v>
      </c>
      <c r="J252" s="2"/>
      <c r="K252" t="str">
        <f t="shared" si="9"/>
        <v>Q4 2022</v>
      </c>
      <c r="L252" t="str">
        <f t="shared" si="10"/>
        <v>Q4</v>
      </c>
      <c r="M252" t="str">
        <f t="shared" si="11"/>
        <v>2022</v>
      </c>
    </row>
    <row r="253" spans="1:13" x14ac:dyDescent="0.25">
      <c r="A253" s="17">
        <v>44958</v>
      </c>
      <c r="B253" s="8" t="s">
        <v>6592</v>
      </c>
      <c r="C253" s="8" t="s">
        <v>6637</v>
      </c>
      <c r="D253" s="8" t="s">
        <v>6638</v>
      </c>
      <c r="E253" s="2">
        <v>614</v>
      </c>
      <c r="F253" s="1">
        <v>45000</v>
      </c>
      <c r="G253" s="2" t="s">
        <v>2798</v>
      </c>
      <c r="H253" s="20">
        <v>45363</v>
      </c>
      <c r="I253" s="16">
        <v>45363</v>
      </c>
      <c r="K253" t="str">
        <f t="shared" si="9"/>
        <v>Q4 2022</v>
      </c>
      <c r="L253" t="str">
        <f t="shared" si="10"/>
        <v>Q4</v>
      </c>
      <c r="M253" t="str">
        <f t="shared" si="11"/>
        <v>2022</v>
      </c>
    </row>
    <row r="254" spans="1:13" x14ac:dyDescent="0.25">
      <c r="A254" s="17">
        <v>44958</v>
      </c>
      <c r="B254" s="8" t="s">
        <v>6592</v>
      </c>
      <c r="C254" s="8" t="s">
        <v>6637</v>
      </c>
      <c r="D254" s="8" t="s">
        <v>6638</v>
      </c>
      <c r="E254" s="2">
        <v>613</v>
      </c>
      <c r="F254" s="1">
        <v>45000</v>
      </c>
      <c r="G254" s="2" t="s">
        <v>2799</v>
      </c>
      <c r="H254" s="20">
        <v>42744</v>
      </c>
      <c r="I254" s="16">
        <v>42744</v>
      </c>
      <c r="K254" t="str">
        <f t="shared" si="9"/>
        <v>Q4 2022</v>
      </c>
      <c r="L254" t="str">
        <f t="shared" si="10"/>
        <v>Q4</v>
      </c>
      <c r="M254" t="str">
        <f t="shared" si="11"/>
        <v>2022</v>
      </c>
    </row>
    <row r="255" spans="1:13" x14ac:dyDescent="0.25">
      <c r="A255" s="17">
        <v>44958</v>
      </c>
      <c r="B255" s="8" t="s">
        <v>6592</v>
      </c>
      <c r="C255" s="8" t="s">
        <v>6637</v>
      </c>
      <c r="D255" s="8" t="s">
        <v>6639</v>
      </c>
      <c r="E255" s="2">
        <v>614</v>
      </c>
      <c r="F255" s="1">
        <v>45001</v>
      </c>
      <c r="G255" s="2" t="s">
        <v>2800</v>
      </c>
      <c r="H255" s="20">
        <v>4801.54</v>
      </c>
      <c r="I255" s="16">
        <v>4801.54</v>
      </c>
      <c r="K255" t="str">
        <f t="shared" si="9"/>
        <v>Q4 2022</v>
      </c>
      <c r="L255" t="str">
        <f t="shared" si="10"/>
        <v>Q4</v>
      </c>
      <c r="M255" t="str">
        <f t="shared" si="11"/>
        <v>2022</v>
      </c>
    </row>
    <row r="256" spans="1:13" x14ac:dyDescent="0.25">
      <c r="A256" s="17">
        <v>44958</v>
      </c>
      <c r="B256" s="8" t="s">
        <v>6592</v>
      </c>
      <c r="C256" s="8" t="s">
        <v>6637</v>
      </c>
      <c r="D256" s="8" t="s">
        <v>6639</v>
      </c>
      <c r="E256" s="2">
        <v>613</v>
      </c>
      <c r="F256" s="1">
        <v>45001</v>
      </c>
      <c r="G256" s="2" t="s">
        <v>2801</v>
      </c>
      <c r="H256" s="20">
        <v>4615.37</v>
      </c>
      <c r="I256" s="16">
        <v>4615.37</v>
      </c>
      <c r="K256" t="str">
        <f t="shared" si="9"/>
        <v>Q4 2022</v>
      </c>
      <c r="L256" t="str">
        <f t="shared" si="10"/>
        <v>Q4</v>
      </c>
      <c r="M256" t="str">
        <f t="shared" si="11"/>
        <v>2022</v>
      </c>
    </row>
    <row r="257" spans="1:13" x14ac:dyDescent="0.25">
      <c r="A257" s="17">
        <v>44958</v>
      </c>
      <c r="B257" s="8" t="s">
        <v>6592</v>
      </c>
      <c r="C257" s="8" t="e">
        <v>#N/A</v>
      </c>
      <c r="D257" s="5" t="s">
        <v>6662</v>
      </c>
      <c r="E257" s="2">
        <v>613</v>
      </c>
      <c r="F257" s="1">
        <v>44960</v>
      </c>
      <c r="G257" s="2" t="s">
        <v>2790</v>
      </c>
      <c r="H257" s="20">
        <v>65555</v>
      </c>
      <c r="I257" s="16">
        <v>65555</v>
      </c>
      <c r="J257" s="2"/>
      <c r="K257" t="str">
        <f t="shared" ref="K257:K319" si="12">"Q" &amp; IF(MONTH(A257) &lt; 4, 4, IF(MONTH(A257) &lt; 7, 1, IF(MONTH(A257) &lt; 10, 2, 3))) &amp; " " &amp; YEAR(A257) - IF(MONTH(A257) &lt; 4, 1, 0)</f>
        <v>Q4 2022</v>
      </c>
      <c r="L257" t="str">
        <f t="shared" ref="L257:L319" si="13">LEFT(K257,2)</f>
        <v>Q4</v>
      </c>
      <c r="M257" t="str">
        <f t="shared" ref="M257:M319" si="14">RIGHT(K257,4)</f>
        <v>2022</v>
      </c>
    </row>
    <row r="258" spans="1:13" x14ac:dyDescent="0.25">
      <c r="A258" s="17">
        <v>44958</v>
      </c>
      <c r="B258" s="8" t="s">
        <v>6592</v>
      </c>
      <c r="C258" s="5" t="e">
        <v>#N/A</v>
      </c>
      <c r="D258" s="5" t="s">
        <v>6662</v>
      </c>
      <c r="E258" s="2">
        <v>614</v>
      </c>
      <c r="F258" s="1">
        <v>44958</v>
      </c>
      <c r="G258" s="2" t="s">
        <v>2788</v>
      </c>
      <c r="H258" s="20">
        <v>131043</v>
      </c>
      <c r="I258" s="16">
        <v>131043</v>
      </c>
      <c r="J258" s="2"/>
      <c r="K258" t="str">
        <f t="shared" si="12"/>
        <v>Q4 2022</v>
      </c>
      <c r="L258" t="str">
        <f t="shared" si="13"/>
        <v>Q4</v>
      </c>
      <c r="M258" t="str">
        <f t="shared" si="14"/>
        <v>2022</v>
      </c>
    </row>
    <row r="259" spans="1:13" x14ac:dyDescent="0.25">
      <c r="A259" s="17">
        <v>44958</v>
      </c>
      <c r="B259" s="8" t="s">
        <v>6592</v>
      </c>
      <c r="C259" s="61" t="s">
        <v>6621</v>
      </c>
      <c r="D259" s="8" t="s">
        <v>6622</v>
      </c>
      <c r="E259" s="12">
        <v>613</v>
      </c>
      <c r="F259" s="1">
        <v>44985</v>
      </c>
      <c r="G259" s="12" t="s">
        <v>2796</v>
      </c>
      <c r="H259" s="20">
        <v>56860</v>
      </c>
      <c r="I259" s="16">
        <v>56860</v>
      </c>
      <c r="J259" s="2"/>
      <c r="K259" t="str">
        <f t="shared" si="12"/>
        <v>Q4 2022</v>
      </c>
      <c r="L259" t="str">
        <f t="shared" si="13"/>
        <v>Q4</v>
      </c>
      <c r="M259" t="str">
        <f t="shared" si="14"/>
        <v>2022</v>
      </c>
    </row>
    <row r="260" spans="1:13" x14ac:dyDescent="0.25">
      <c r="A260" s="17">
        <v>44958</v>
      </c>
      <c r="B260" s="8" t="s">
        <v>6592</v>
      </c>
      <c r="C260" s="8" t="s">
        <v>6623</v>
      </c>
      <c r="D260" s="8" t="s">
        <v>6624</v>
      </c>
      <c r="E260" s="2">
        <v>613</v>
      </c>
      <c r="F260" s="1">
        <v>44974</v>
      </c>
      <c r="G260" s="2">
        <v>1054</v>
      </c>
      <c r="H260" s="20">
        <v>22969</v>
      </c>
      <c r="I260" s="20">
        <v>20584.599999999999</v>
      </c>
      <c r="J260" s="2"/>
      <c r="K260" t="str">
        <f t="shared" si="12"/>
        <v>Q4 2022</v>
      </c>
      <c r="L260" t="str">
        <f t="shared" si="13"/>
        <v>Q4</v>
      </c>
      <c r="M260" t="str">
        <f t="shared" si="14"/>
        <v>2022</v>
      </c>
    </row>
    <row r="261" spans="1:13" x14ac:dyDescent="0.25">
      <c r="A261" s="17">
        <v>44958</v>
      </c>
      <c r="B261" s="8" t="s">
        <v>6592</v>
      </c>
      <c r="C261" s="8" t="s">
        <v>6623</v>
      </c>
      <c r="D261" s="5" t="s">
        <v>6663</v>
      </c>
      <c r="E261" s="2">
        <v>613</v>
      </c>
      <c r="F261" s="1">
        <v>44974</v>
      </c>
      <c r="G261" s="2">
        <v>1055</v>
      </c>
      <c r="H261" s="20">
        <v>2700</v>
      </c>
      <c r="I261" s="16">
        <v>2700</v>
      </c>
      <c r="J261" s="2"/>
      <c r="K261" t="str">
        <f t="shared" si="12"/>
        <v>Q4 2022</v>
      </c>
      <c r="L261" t="str">
        <f t="shared" si="13"/>
        <v>Q4</v>
      </c>
      <c r="M261" t="str">
        <f t="shared" si="14"/>
        <v>2022</v>
      </c>
    </row>
    <row r="262" spans="1:13" x14ac:dyDescent="0.25">
      <c r="A262" s="17">
        <v>44958</v>
      </c>
      <c r="B262" s="8" t="s">
        <v>6592</v>
      </c>
      <c r="C262" s="5" t="s">
        <v>6626</v>
      </c>
      <c r="D262" s="8" t="s">
        <v>6627</v>
      </c>
      <c r="E262" s="2">
        <v>613</v>
      </c>
      <c r="F262" s="1">
        <v>44985</v>
      </c>
      <c r="G262" s="2">
        <v>1341</v>
      </c>
      <c r="H262" s="20">
        <v>3395</v>
      </c>
      <c r="I262" s="16">
        <v>3395</v>
      </c>
      <c r="J262" s="2"/>
      <c r="K262" t="str">
        <f t="shared" si="12"/>
        <v>Q4 2022</v>
      </c>
      <c r="L262" t="str">
        <f t="shared" si="13"/>
        <v>Q4</v>
      </c>
      <c r="M262" t="str">
        <f t="shared" si="14"/>
        <v>2022</v>
      </c>
    </row>
    <row r="263" spans="1:13" x14ac:dyDescent="0.25">
      <c r="A263" s="17">
        <v>44958</v>
      </c>
      <c r="B263" s="8" t="s">
        <v>6593</v>
      </c>
      <c r="C263" s="5" t="s">
        <v>6630</v>
      </c>
      <c r="D263" s="8" t="s">
        <v>6631</v>
      </c>
      <c r="E263" s="2">
        <v>312</v>
      </c>
      <c r="F263" s="1">
        <v>44988</v>
      </c>
      <c r="G263" s="2" t="s">
        <v>2539</v>
      </c>
      <c r="H263" s="20">
        <v>1764.1</v>
      </c>
      <c r="I263" s="16">
        <v>1764.1</v>
      </c>
      <c r="K263" t="str">
        <f t="shared" si="12"/>
        <v>Q4 2022</v>
      </c>
      <c r="L263" t="str">
        <f t="shared" si="13"/>
        <v>Q4</v>
      </c>
      <c r="M263" t="str">
        <f t="shared" si="14"/>
        <v>2022</v>
      </c>
    </row>
    <row r="264" spans="1:13" x14ac:dyDescent="0.25">
      <c r="A264" s="17">
        <v>44958</v>
      </c>
      <c r="B264" s="8" t="s">
        <v>6593</v>
      </c>
      <c r="C264" s="5" t="e">
        <v>#N/A</v>
      </c>
      <c r="D264" s="5" t="s">
        <v>6662</v>
      </c>
      <c r="E264" s="2">
        <v>313</v>
      </c>
      <c r="F264" s="1">
        <v>44958</v>
      </c>
      <c r="G264" s="2" t="s">
        <v>2521</v>
      </c>
      <c r="H264" s="20">
        <v>496385</v>
      </c>
      <c r="I264" s="16">
        <v>496385</v>
      </c>
      <c r="K264" t="str">
        <f t="shared" si="12"/>
        <v>Q4 2022</v>
      </c>
      <c r="L264" t="str">
        <f t="shared" si="13"/>
        <v>Q4</v>
      </c>
      <c r="M264" t="str">
        <f t="shared" si="14"/>
        <v>2022</v>
      </c>
    </row>
    <row r="265" spans="1:13" x14ac:dyDescent="0.25">
      <c r="A265" s="17">
        <v>44958</v>
      </c>
      <c r="B265" s="8" t="s">
        <v>6593</v>
      </c>
      <c r="C265" s="5" t="e">
        <v>#N/A</v>
      </c>
      <c r="D265" s="8" t="s">
        <v>6654</v>
      </c>
      <c r="E265" s="2">
        <v>313</v>
      </c>
      <c r="F265" s="1">
        <v>44958</v>
      </c>
      <c r="G265" s="2" t="s">
        <v>2522</v>
      </c>
      <c r="H265" s="20">
        <v>44117</v>
      </c>
      <c r="I265" s="16">
        <v>44117</v>
      </c>
      <c r="K265" t="str">
        <f t="shared" si="12"/>
        <v>Q4 2022</v>
      </c>
      <c r="L265" t="str">
        <f t="shared" si="13"/>
        <v>Q4</v>
      </c>
      <c r="M265" t="str">
        <f t="shared" si="14"/>
        <v>2022</v>
      </c>
    </row>
    <row r="266" spans="1:13" x14ac:dyDescent="0.25">
      <c r="A266" s="17">
        <v>44958</v>
      </c>
      <c r="B266" s="8" t="s">
        <v>6593</v>
      </c>
      <c r="C266" s="8" t="e">
        <v>#N/A</v>
      </c>
      <c r="D266" s="5" t="s">
        <v>6662</v>
      </c>
      <c r="E266" s="2">
        <v>311</v>
      </c>
      <c r="F266" s="1">
        <v>44958</v>
      </c>
      <c r="G266" s="2" t="s">
        <v>2523</v>
      </c>
      <c r="H266" s="20">
        <v>563984</v>
      </c>
      <c r="I266" s="16">
        <v>563984</v>
      </c>
      <c r="K266" t="str">
        <f t="shared" si="12"/>
        <v>Q4 2022</v>
      </c>
      <c r="L266" t="str">
        <f t="shared" si="13"/>
        <v>Q4</v>
      </c>
      <c r="M266" t="str">
        <f t="shared" si="14"/>
        <v>2022</v>
      </c>
    </row>
    <row r="267" spans="1:13" x14ac:dyDescent="0.25">
      <c r="A267" s="17">
        <v>44958</v>
      </c>
      <c r="B267" s="8" t="s">
        <v>6593</v>
      </c>
      <c r="C267" s="8" t="e">
        <v>#N/A</v>
      </c>
      <c r="D267" s="5" t="s">
        <v>6662</v>
      </c>
      <c r="E267" s="2">
        <v>312</v>
      </c>
      <c r="F267" s="1">
        <v>44958</v>
      </c>
      <c r="G267" s="2" t="s">
        <v>2524</v>
      </c>
      <c r="H267" s="20">
        <v>364913</v>
      </c>
      <c r="I267" s="16">
        <v>364913</v>
      </c>
      <c r="K267" t="str">
        <f t="shared" si="12"/>
        <v>Q4 2022</v>
      </c>
      <c r="L267" t="str">
        <f t="shared" si="13"/>
        <v>Q4</v>
      </c>
      <c r="M267" t="str">
        <f t="shared" si="14"/>
        <v>2022</v>
      </c>
    </row>
    <row r="268" spans="1:13" x14ac:dyDescent="0.25">
      <c r="A268" s="17">
        <v>44958</v>
      </c>
      <c r="B268" s="8" t="s">
        <v>6593</v>
      </c>
      <c r="C268" s="5" t="e">
        <v>#N/A</v>
      </c>
      <c r="D268" s="5" t="s">
        <v>6662</v>
      </c>
      <c r="E268" s="2">
        <v>310</v>
      </c>
      <c r="F268" s="1">
        <v>44958</v>
      </c>
      <c r="G268" s="2" t="s">
        <v>2520</v>
      </c>
      <c r="H268" s="20">
        <v>69112</v>
      </c>
      <c r="I268" s="16">
        <v>69112</v>
      </c>
      <c r="K268" t="str">
        <f t="shared" si="12"/>
        <v>Q4 2022</v>
      </c>
      <c r="L268" t="str">
        <f t="shared" si="13"/>
        <v>Q4</v>
      </c>
      <c r="M268" t="str">
        <f t="shared" si="14"/>
        <v>2022</v>
      </c>
    </row>
    <row r="269" spans="1:13" x14ac:dyDescent="0.25">
      <c r="A269" s="17">
        <v>44958</v>
      </c>
      <c r="B269" s="8" t="s">
        <v>6593</v>
      </c>
      <c r="C269" s="5" t="e">
        <v>#N/A</v>
      </c>
      <c r="D269" s="8" t="s">
        <v>6654</v>
      </c>
      <c r="E269" s="2">
        <v>310</v>
      </c>
      <c r="F269" s="1">
        <v>44958</v>
      </c>
      <c r="G269" s="2" t="s">
        <v>1381</v>
      </c>
      <c r="H269" s="20">
        <v>17308</v>
      </c>
      <c r="I269" s="16">
        <v>17308</v>
      </c>
      <c r="K269" t="str">
        <f t="shared" si="12"/>
        <v>Q4 2022</v>
      </c>
      <c r="L269" t="str">
        <f t="shared" si="13"/>
        <v>Q4</v>
      </c>
      <c r="M269" t="str">
        <f t="shared" si="14"/>
        <v>2022</v>
      </c>
    </row>
    <row r="270" spans="1:13" x14ac:dyDescent="0.25">
      <c r="A270" s="17">
        <v>44958</v>
      </c>
      <c r="B270" s="8" t="s">
        <v>6593</v>
      </c>
      <c r="C270" s="5" t="e">
        <v>#N/A</v>
      </c>
      <c r="D270" s="8" t="s">
        <v>6633</v>
      </c>
      <c r="E270" s="2">
        <v>312</v>
      </c>
      <c r="F270" s="1">
        <v>44985</v>
      </c>
      <c r="G270" s="2">
        <v>282</v>
      </c>
      <c r="H270" s="20">
        <v>275832.95</v>
      </c>
      <c r="I270" s="16">
        <v>275832.95</v>
      </c>
      <c r="K270" t="str">
        <f t="shared" si="12"/>
        <v>Q4 2022</v>
      </c>
      <c r="L270" t="str">
        <f t="shared" si="13"/>
        <v>Q4</v>
      </c>
      <c r="M270" t="str">
        <f t="shared" si="14"/>
        <v>2022</v>
      </c>
    </row>
    <row r="271" spans="1:13" x14ac:dyDescent="0.25">
      <c r="A271" s="17">
        <v>44958</v>
      </c>
      <c r="B271" s="8" t="s">
        <v>6593</v>
      </c>
      <c r="C271" s="5" t="e">
        <v>#N/A</v>
      </c>
      <c r="D271" s="5" t="s">
        <v>6662</v>
      </c>
      <c r="E271" s="2">
        <v>310</v>
      </c>
      <c r="F271" s="1">
        <v>44958</v>
      </c>
      <c r="G271" s="2" t="s">
        <v>1383</v>
      </c>
      <c r="H271" s="20">
        <v>69111</v>
      </c>
      <c r="I271" s="16">
        <v>69111</v>
      </c>
      <c r="K271" t="str">
        <f t="shared" si="12"/>
        <v>Q4 2022</v>
      </c>
      <c r="L271" t="str">
        <f t="shared" si="13"/>
        <v>Q4</v>
      </c>
      <c r="M271" t="str">
        <f t="shared" si="14"/>
        <v>2022</v>
      </c>
    </row>
    <row r="272" spans="1:13" x14ac:dyDescent="0.25">
      <c r="A272" s="17">
        <v>44958</v>
      </c>
      <c r="B272" s="8" t="s">
        <v>6593</v>
      </c>
      <c r="C272" s="5" t="e">
        <v>#N/A</v>
      </c>
      <c r="D272" s="8" t="s">
        <v>6617</v>
      </c>
      <c r="E272" s="2">
        <v>312</v>
      </c>
      <c r="F272" s="1">
        <v>44968</v>
      </c>
      <c r="G272" s="2" t="s">
        <v>2528</v>
      </c>
      <c r="H272" s="20">
        <v>2950</v>
      </c>
      <c r="I272" s="20">
        <v>2950</v>
      </c>
      <c r="K272" t="str">
        <f t="shared" si="12"/>
        <v>Q4 2022</v>
      </c>
      <c r="L272" t="str">
        <f t="shared" si="13"/>
        <v>Q4</v>
      </c>
      <c r="M272" t="str">
        <f t="shared" si="14"/>
        <v>2022</v>
      </c>
    </row>
    <row r="273" spans="1:13" x14ac:dyDescent="0.25">
      <c r="A273" s="17">
        <v>44958</v>
      </c>
      <c r="B273" s="8" t="s">
        <v>6593</v>
      </c>
      <c r="C273" s="5" t="s">
        <v>6614</v>
      </c>
      <c r="D273" s="8" t="s">
        <v>6615</v>
      </c>
      <c r="E273" s="2">
        <v>312</v>
      </c>
      <c r="F273" s="1">
        <v>44985</v>
      </c>
      <c r="G273" s="2" t="s">
        <v>2538</v>
      </c>
      <c r="H273" s="20">
        <v>411920</v>
      </c>
      <c r="I273" s="16">
        <v>411920</v>
      </c>
      <c r="K273" t="str">
        <f t="shared" si="12"/>
        <v>Q4 2022</v>
      </c>
      <c r="L273" t="str">
        <f t="shared" si="13"/>
        <v>Q4</v>
      </c>
      <c r="M273" t="str">
        <f t="shared" si="14"/>
        <v>2022</v>
      </c>
    </row>
    <row r="274" spans="1:13" x14ac:dyDescent="0.25">
      <c r="A274" s="17">
        <v>44958</v>
      </c>
      <c r="B274" s="8" t="s">
        <v>6593</v>
      </c>
      <c r="C274" s="5" t="s">
        <v>6616</v>
      </c>
      <c r="D274" s="8" t="s">
        <v>6618</v>
      </c>
      <c r="E274" s="2">
        <v>312</v>
      </c>
      <c r="F274" s="1">
        <v>44982</v>
      </c>
      <c r="G274" s="2" t="s">
        <v>2533</v>
      </c>
      <c r="H274" s="20">
        <v>86363</v>
      </c>
      <c r="I274" s="20">
        <v>66456</v>
      </c>
      <c r="K274" t="str">
        <f t="shared" si="12"/>
        <v>Q4 2022</v>
      </c>
      <c r="L274" t="str">
        <f t="shared" si="13"/>
        <v>Q4</v>
      </c>
      <c r="M274" t="str">
        <f t="shared" si="14"/>
        <v>2022</v>
      </c>
    </row>
    <row r="275" spans="1:13" x14ac:dyDescent="0.25">
      <c r="A275" s="17">
        <v>44958</v>
      </c>
      <c r="B275" s="8" t="s">
        <v>6593</v>
      </c>
      <c r="C275" s="5" t="s">
        <v>6616</v>
      </c>
      <c r="D275" s="8" t="s">
        <v>6617</v>
      </c>
      <c r="E275" s="2">
        <v>312</v>
      </c>
      <c r="F275" s="1">
        <v>44982</v>
      </c>
      <c r="G275" s="2" t="s">
        <v>2531</v>
      </c>
      <c r="H275" s="20">
        <v>720</v>
      </c>
      <c r="I275" s="20">
        <v>720</v>
      </c>
      <c r="K275" t="str">
        <f t="shared" si="12"/>
        <v>Q4 2022</v>
      </c>
      <c r="L275" t="str">
        <f t="shared" si="13"/>
        <v>Q4</v>
      </c>
      <c r="M275" t="str">
        <f t="shared" si="14"/>
        <v>2022</v>
      </c>
    </row>
    <row r="276" spans="1:13" x14ac:dyDescent="0.25">
      <c r="A276" s="17">
        <v>44958</v>
      </c>
      <c r="B276" s="8" t="s">
        <v>6593</v>
      </c>
      <c r="C276" s="5" t="s">
        <v>6616</v>
      </c>
      <c r="D276" s="8" t="s">
        <v>6617</v>
      </c>
      <c r="E276" s="2">
        <v>312</v>
      </c>
      <c r="F276" s="1">
        <v>44982</v>
      </c>
      <c r="G276" s="2" t="s">
        <v>2532</v>
      </c>
      <c r="H276" s="20">
        <v>24525</v>
      </c>
      <c r="I276" s="20">
        <v>20739</v>
      </c>
      <c r="K276" t="str">
        <f t="shared" si="12"/>
        <v>Q4 2022</v>
      </c>
      <c r="L276" t="str">
        <f t="shared" si="13"/>
        <v>Q4</v>
      </c>
      <c r="M276" t="str">
        <f t="shared" si="14"/>
        <v>2022</v>
      </c>
    </row>
    <row r="277" spans="1:13" x14ac:dyDescent="0.25">
      <c r="A277" s="17">
        <v>44958</v>
      </c>
      <c r="B277" s="8" t="s">
        <v>6593</v>
      </c>
      <c r="C277" s="5" t="s">
        <v>6616</v>
      </c>
      <c r="D277" s="8" t="s">
        <v>6617</v>
      </c>
      <c r="E277" s="2">
        <v>312</v>
      </c>
      <c r="F277" s="1">
        <v>44982</v>
      </c>
      <c r="G277" s="2" t="s">
        <v>2534</v>
      </c>
      <c r="H277" s="20">
        <v>8113</v>
      </c>
      <c r="I277" s="20">
        <v>8113</v>
      </c>
      <c r="K277" t="str">
        <f t="shared" si="12"/>
        <v>Q4 2022</v>
      </c>
      <c r="L277" t="str">
        <f t="shared" si="13"/>
        <v>Q4</v>
      </c>
      <c r="M277" t="str">
        <f t="shared" si="14"/>
        <v>2022</v>
      </c>
    </row>
    <row r="278" spans="1:13" x14ac:dyDescent="0.25">
      <c r="A278" s="17">
        <v>44958</v>
      </c>
      <c r="B278" s="8" t="s">
        <v>6593</v>
      </c>
      <c r="C278" s="8" t="s">
        <v>6634</v>
      </c>
      <c r="D278" s="8" t="s">
        <v>6635</v>
      </c>
      <c r="E278" s="2">
        <v>312</v>
      </c>
      <c r="F278" s="1">
        <v>44985</v>
      </c>
      <c r="G278" s="2" t="s">
        <v>2536</v>
      </c>
      <c r="H278" s="88">
        <v>251637</v>
      </c>
      <c r="I278" s="85">
        <v>251637</v>
      </c>
      <c r="K278" t="str">
        <f t="shared" si="12"/>
        <v>Q4 2022</v>
      </c>
      <c r="L278" t="str">
        <f t="shared" si="13"/>
        <v>Q4</v>
      </c>
      <c r="M278" t="str">
        <f t="shared" si="14"/>
        <v>2022</v>
      </c>
    </row>
    <row r="279" spans="1:13" x14ac:dyDescent="0.25">
      <c r="A279" s="17">
        <v>44958</v>
      </c>
      <c r="B279" s="8" t="s">
        <v>6593</v>
      </c>
      <c r="C279" s="5" t="s">
        <v>6619</v>
      </c>
      <c r="D279" s="5" t="s">
        <v>6620</v>
      </c>
      <c r="E279" s="2">
        <v>312</v>
      </c>
      <c r="F279" s="1">
        <v>44985</v>
      </c>
      <c r="G279" s="2">
        <v>11</v>
      </c>
      <c r="H279" s="20">
        <v>27861</v>
      </c>
      <c r="I279" s="16">
        <v>27861</v>
      </c>
      <c r="K279" t="str">
        <f t="shared" si="12"/>
        <v>Q4 2022</v>
      </c>
      <c r="L279" t="str">
        <f t="shared" si="13"/>
        <v>Q4</v>
      </c>
      <c r="M279" t="str">
        <f t="shared" si="14"/>
        <v>2022</v>
      </c>
    </row>
    <row r="280" spans="1:13" x14ac:dyDescent="0.25">
      <c r="A280" s="17">
        <v>44958</v>
      </c>
      <c r="B280" s="8" t="s">
        <v>6593</v>
      </c>
      <c r="C280" s="5" t="s">
        <v>6636</v>
      </c>
      <c r="D280" s="8" t="s">
        <v>6617</v>
      </c>
      <c r="E280" s="2">
        <v>312</v>
      </c>
      <c r="F280" s="1">
        <v>44979</v>
      </c>
      <c r="G280" s="2" t="s">
        <v>2529</v>
      </c>
      <c r="H280" s="20">
        <v>1050</v>
      </c>
      <c r="I280" s="20">
        <v>1050</v>
      </c>
      <c r="K280" t="str">
        <f t="shared" si="12"/>
        <v>Q4 2022</v>
      </c>
      <c r="L280" t="str">
        <f t="shared" si="13"/>
        <v>Q4</v>
      </c>
      <c r="M280" t="str">
        <f t="shared" si="14"/>
        <v>2022</v>
      </c>
    </row>
    <row r="281" spans="1:13" x14ac:dyDescent="0.25">
      <c r="A281" s="17">
        <v>44958</v>
      </c>
      <c r="B281" s="8" t="s">
        <v>6593</v>
      </c>
      <c r="C281" s="5" t="s">
        <v>6636</v>
      </c>
      <c r="D281" s="8" t="s">
        <v>6617</v>
      </c>
      <c r="E281" s="2">
        <v>312</v>
      </c>
      <c r="F281" s="1">
        <v>44980</v>
      </c>
      <c r="G281" s="2" t="s">
        <v>2530</v>
      </c>
      <c r="H281" s="20">
        <v>1440</v>
      </c>
      <c r="I281" s="20">
        <v>1440</v>
      </c>
      <c r="K281" t="str">
        <f t="shared" si="12"/>
        <v>Q4 2022</v>
      </c>
      <c r="L281" t="str">
        <f t="shared" si="13"/>
        <v>Q4</v>
      </c>
      <c r="M281" t="str">
        <f t="shared" si="14"/>
        <v>2022</v>
      </c>
    </row>
    <row r="282" spans="1:13" x14ac:dyDescent="0.25">
      <c r="A282" s="17">
        <v>44958</v>
      </c>
      <c r="B282" s="8" t="s">
        <v>6593</v>
      </c>
      <c r="C282" s="8" t="s">
        <v>6637</v>
      </c>
      <c r="D282" s="8" t="s">
        <v>6638</v>
      </c>
      <c r="E282" s="2">
        <v>313</v>
      </c>
      <c r="F282" s="1">
        <v>45000</v>
      </c>
      <c r="G282" s="2" t="s">
        <v>2540</v>
      </c>
      <c r="H282" s="20">
        <v>102947</v>
      </c>
      <c r="I282" s="16">
        <v>102947</v>
      </c>
      <c r="K282" t="str">
        <f t="shared" si="12"/>
        <v>Q4 2022</v>
      </c>
      <c r="L282" t="str">
        <f t="shared" si="13"/>
        <v>Q4</v>
      </c>
      <c r="M282" t="str">
        <f t="shared" si="14"/>
        <v>2022</v>
      </c>
    </row>
    <row r="283" spans="1:13" x14ac:dyDescent="0.25">
      <c r="A283" s="17">
        <v>44958</v>
      </c>
      <c r="B283" s="8" t="s">
        <v>6593</v>
      </c>
      <c r="C283" s="8" t="s">
        <v>6637</v>
      </c>
      <c r="D283" s="8" t="s">
        <v>6638</v>
      </c>
      <c r="E283" s="2">
        <v>311</v>
      </c>
      <c r="F283" s="1">
        <v>45000</v>
      </c>
      <c r="G283" s="2" t="s">
        <v>2541</v>
      </c>
      <c r="H283" s="20">
        <v>102853.72</v>
      </c>
      <c r="I283" s="16">
        <v>102853.72</v>
      </c>
      <c r="K283" t="str">
        <f t="shared" si="12"/>
        <v>Q4 2022</v>
      </c>
      <c r="L283" t="str">
        <f t="shared" si="13"/>
        <v>Q4</v>
      </c>
      <c r="M283" t="str">
        <f t="shared" si="14"/>
        <v>2022</v>
      </c>
    </row>
    <row r="284" spans="1:13" x14ac:dyDescent="0.25">
      <c r="A284" s="17">
        <v>44958</v>
      </c>
      <c r="B284" s="8" t="s">
        <v>6593</v>
      </c>
      <c r="C284" s="8" t="s">
        <v>6637</v>
      </c>
      <c r="D284" s="8" t="s">
        <v>6638</v>
      </c>
      <c r="E284" s="2">
        <v>312</v>
      </c>
      <c r="F284" s="1">
        <v>45000</v>
      </c>
      <c r="G284" s="2" t="s">
        <v>2542</v>
      </c>
      <c r="H284" s="20">
        <v>102566.53</v>
      </c>
      <c r="I284" s="16">
        <v>102566.53</v>
      </c>
      <c r="K284" t="str">
        <f t="shared" si="12"/>
        <v>Q4 2022</v>
      </c>
      <c r="L284" t="str">
        <f t="shared" si="13"/>
        <v>Q4</v>
      </c>
      <c r="M284" t="str">
        <f t="shared" si="14"/>
        <v>2022</v>
      </c>
    </row>
    <row r="285" spans="1:13" x14ac:dyDescent="0.25">
      <c r="A285" s="17">
        <v>44958</v>
      </c>
      <c r="B285" s="8" t="s">
        <v>6593</v>
      </c>
      <c r="C285" s="8" t="s">
        <v>6637</v>
      </c>
      <c r="D285" s="8" t="s">
        <v>6638</v>
      </c>
      <c r="E285" s="2">
        <v>309</v>
      </c>
      <c r="F285" s="1">
        <v>45000</v>
      </c>
      <c r="G285" s="2" t="s">
        <v>2543</v>
      </c>
      <c r="H285" s="20">
        <v>83576.429999999993</v>
      </c>
      <c r="I285" s="16">
        <v>83576.429999999993</v>
      </c>
      <c r="K285" t="str">
        <f t="shared" si="12"/>
        <v>Q4 2022</v>
      </c>
      <c r="L285" t="str">
        <f t="shared" si="13"/>
        <v>Q4</v>
      </c>
      <c r="M285" t="str">
        <f t="shared" si="14"/>
        <v>2022</v>
      </c>
    </row>
    <row r="286" spans="1:13" x14ac:dyDescent="0.25">
      <c r="A286" s="17">
        <v>44958</v>
      </c>
      <c r="B286" s="8" t="s">
        <v>6593</v>
      </c>
      <c r="C286" s="8" t="s">
        <v>6637</v>
      </c>
      <c r="D286" s="8" t="s">
        <v>6639</v>
      </c>
      <c r="E286" s="2">
        <v>313</v>
      </c>
      <c r="F286" s="1">
        <v>45001</v>
      </c>
      <c r="G286" s="2" t="s">
        <v>2544</v>
      </c>
      <c r="H286" s="20">
        <v>9888.4699999999993</v>
      </c>
      <c r="I286" s="16">
        <v>9888.4699999999993</v>
      </c>
      <c r="K286" t="str">
        <f t="shared" si="12"/>
        <v>Q4 2022</v>
      </c>
      <c r="L286" t="str">
        <f t="shared" si="13"/>
        <v>Q4</v>
      </c>
      <c r="M286" t="str">
        <f t="shared" si="14"/>
        <v>2022</v>
      </c>
    </row>
    <row r="287" spans="1:13" x14ac:dyDescent="0.25">
      <c r="A287" s="17">
        <v>44958</v>
      </c>
      <c r="B287" s="8" t="s">
        <v>6593</v>
      </c>
      <c r="C287" s="8" t="s">
        <v>6637</v>
      </c>
      <c r="D287" s="8" t="s">
        <v>6639</v>
      </c>
      <c r="E287" s="2">
        <v>311</v>
      </c>
      <c r="F287" s="1">
        <v>45001</v>
      </c>
      <c r="G287" s="2" t="s">
        <v>2545</v>
      </c>
      <c r="H287" s="20">
        <v>10348.75</v>
      </c>
      <c r="I287" s="16">
        <v>10348.75</v>
      </c>
      <c r="K287" t="str">
        <f t="shared" si="12"/>
        <v>Q4 2022</v>
      </c>
      <c r="L287" t="str">
        <f t="shared" si="13"/>
        <v>Q4</v>
      </c>
      <c r="M287" t="str">
        <f t="shared" si="14"/>
        <v>2022</v>
      </c>
    </row>
    <row r="288" spans="1:13" x14ac:dyDescent="0.25">
      <c r="A288" s="17">
        <v>44958</v>
      </c>
      <c r="B288" s="8" t="s">
        <v>6593</v>
      </c>
      <c r="C288" s="8" t="s">
        <v>6637</v>
      </c>
      <c r="D288" s="8" t="s">
        <v>6639</v>
      </c>
      <c r="E288" s="2">
        <v>309</v>
      </c>
      <c r="F288" s="1">
        <v>45001</v>
      </c>
      <c r="G288" s="2" t="s">
        <v>2546</v>
      </c>
      <c r="H288" s="20">
        <v>9216.9</v>
      </c>
      <c r="I288" s="16">
        <v>9216.9</v>
      </c>
      <c r="K288" t="str">
        <f t="shared" si="12"/>
        <v>Q4 2022</v>
      </c>
      <c r="L288" t="str">
        <f t="shared" si="13"/>
        <v>Q4</v>
      </c>
      <c r="M288" t="str">
        <f t="shared" si="14"/>
        <v>2022</v>
      </c>
    </row>
    <row r="289" spans="1:13" x14ac:dyDescent="0.25">
      <c r="A289" s="17">
        <v>44958</v>
      </c>
      <c r="B289" s="8" t="s">
        <v>6593</v>
      </c>
      <c r="C289" s="8" t="s">
        <v>6637</v>
      </c>
      <c r="D289" s="8" t="s">
        <v>6639</v>
      </c>
      <c r="E289" s="2">
        <v>312</v>
      </c>
      <c r="F289" s="1">
        <v>45001</v>
      </c>
      <c r="G289" s="2" t="s">
        <v>2547</v>
      </c>
      <c r="H289" s="20">
        <v>9806.98</v>
      </c>
      <c r="I289" s="16">
        <v>9806.98</v>
      </c>
      <c r="K289" t="str">
        <f t="shared" si="12"/>
        <v>Q4 2022</v>
      </c>
      <c r="L289" t="str">
        <f t="shared" si="13"/>
        <v>Q4</v>
      </c>
      <c r="M289" t="str">
        <f t="shared" si="14"/>
        <v>2022</v>
      </c>
    </row>
    <row r="290" spans="1:13" x14ac:dyDescent="0.25">
      <c r="A290" s="17">
        <v>44958</v>
      </c>
      <c r="B290" s="8" t="s">
        <v>6593</v>
      </c>
      <c r="C290" s="8" t="s">
        <v>6637</v>
      </c>
      <c r="D290" s="8" t="s">
        <v>6654</v>
      </c>
      <c r="E290" s="2">
        <v>312</v>
      </c>
      <c r="F290" s="1">
        <v>44960</v>
      </c>
      <c r="G290" s="2" t="s">
        <v>2525</v>
      </c>
      <c r="H290" s="20">
        <v>31622.5</v>
      </c>
      <c r="I290" s="16">
        <v>31622.5</v>
      </c>
      <c r="K290" t="str">
        <f t="shared" si="12"/>
        <v>Q4 2022</v>
      </c>
      <c r="L290" t="str">
        <f t="shared" si="13"/>
        <v>Q4</v>
      </c>
      <c r="M290" t="str">
        <f t="shared" si="14"/>
        <v>2022</v>
      </c>
    </row>
    <row r="291" spans="1:13" x14ac:dyDescent="0.25">
      <c r="A291" s="17">
        <v>44958</v>
      </c>
      <c r="B291" s="8" t="s">
        <v>6593</v>
      </c>
      <c r="C291" s="8" t="s">
        <v>6637</v>
      </c>
      <c r="D291" s="8" t="s">
        <v>6654</v>
      </c>
      <c r="E291" s="2">
        <v>311</v>
      </c>
      <c r="F291" s="1">
        <v>44960</v>
      </c>
      <c r="G291" s="2" t="s">
        <v>2526</v>
      </c>
      <c r="H291" s="20">
        <v>48868.75</v>
      </c>
      <c r="I291" s="16">
        <v>48868.75</v>
      </c>
      <c r="K291" t="str">
        <f t="shared" si="12"/>
        <v>Q4 2022</v>
      </c>
      <c r="L291" t="str">
        <f t="shared" si="13"/>
        <v>Q4</v>
      </c>
      <c r="M291" t="str">
        <f t="shared" si="14"/>
        <v>2022</v>
      </c>
    </row>
    <row r="292" spans="1:13" x14ac:dyDescent="0.25">
      <c r="A292" s="17">
        <v>44958</v>
      </c>
      <c r="B292" s="8" t="s">
        <v>6593</v>
      </c>
      <c r="C292" s="5" t="e">
        <v>#N/A</v>
      </c>
      <c r="D292" s="8" t="s">
        <v>6665</v>
      </c>
      <c r="E292" s="2">
        <v>309</v>
      </c>
      <c r="F292" s="1">
        <v>44960</v>
      </c>
      <c r="G292" s="2" t="s">
        <v>2527</v>
      </c>
      <c r="H292" s="20">
        <f>185600+16240</f>
        <v>201840</v>
      </c>
      <c r="I292" s="16">
        <v>201840</v>
      </c>
      <c r="K292" t="str">
        <f t="shared" si="12"/>
        <v>Q4 2022</v>
      </c>
      <c r="L292" t="str">
        <f t="shared" si="13"/>
        <v>Q4</v>
      </c>
      <c r="M292" t="str">
        <f t="shared" si="14"/>
        <v>2022</v>
      </c>
    </row>
    <row r="293" spans="1:13" x14ac:dyDescent="0.25">
      <c r="A293" s="17">
        <v>44958</v>
      </c>
      <c r="B293" s="8" t="s">
        <v>6593</v>
      </c>
      <c r="C293" s="61" t="s">
        <v>6621</v>
      </c>
      <c r="D293" s="8" t="s">
        <v>6622</v>
      </c>
      <c r="E293" s="12">
        <v>312</v>
      </c>
      <c r="F293" s="1">
        <v>44985</v>
      </c>
      <c r="G293" s="12" t="s">
        <v>2537</v>
      </c>
      <c r="H293" s="20">
        <v>734435</v>
      </c>
      <c r="I293" s="16">
        <v>734435</v>
      </c>
      <c r="K293" t="str">
        <f t="shared" si="12"/>
        <v>Q4 2022</v>
      </c>
      <c r="L293" t="str">
        <f t="shared" si="13"/>
        <v>Q4</v>
      </c>
      <c r="M293" t="str">
        <f t="shared" si="14"/>
        <v>2022</v>
      </c>
    </row>
    <row r="294" spans="1:13" x14ac:dyDescent="0.25">
      <c r="A294" s="17">
        <v>44958</v>
      </c>
      <c r="B294" s="8" t="s">
        <v>6593</v>
      </c>
      <c r="C294" s="5" t="s">
        <v>6626</v>
      </c>
      <c r="D294" s="8" t="s">
        <v>6627</v>
      </c>
      <c r="E294" s="2">
        <v>312</v>
      </c>
      <c r="F294" s="1">
        <v>44985</v>
      </c>
      <c r="G294" s="2">
        <v>1337</v>
      </c>
      <c r="H294" s="20">
        <v>37135</v>
      </c>
      <c r="I294" s="16">
        <v>37135</v>
      </c>
      <c r="K294" t="str">
        <f t="shared" si="12"/>
        <v>Q4 2022</v>
      </c>
      <c r="L294" t="str">
        <f t="shared" si="13"/>
        <v>Q4</v>
      </c>
      <c r="M294" t="str">
        <f t="shared" si="14"/>
        <v>2022</v>
      </c>
    </row>
    <row r="295" spans="1:13" x14ac:dyDescent="0.25">
      <c r="A295" s="17">
        <v>44958</v>
      </c>
      <c r="B295" s="8" t="s">
        <v>6593</v>
      </c>
      <c r="C295" s="5" t="e">
        <v>#N/A</v>
      </c>
      <c r="D295" s="8" t="s">
        <v>6624</v>
      </c>
      <c r="E295" s="2">
        <v>312</v>
      </c>
      <c r="F295" s="1">
        <v>44984</v>
      </c>
      <c r="G295" s="2" t="s">
        <v>2535</v>
      </c>
      <c r="H295" s="20">
        <v>65600</v>
      </c>
      <c r="I295" s="20">
        <v>46560</v>
      </c>
      <c r="K295" t="str">
        <f t="shared" si="12"/>
        <v>Q4 2022</v>
      </c>
      <c r="L295" t="str">
        <f t="shared" si="13"/>
        <v>Q4</v>
      </c>
      <c r="M295" t="str">
        <f t="shared" si="14"/>
        <v>2022</v>
      </c>
    </row>
    <row r="296" spans="1:13" x14ac:dyDescent="0.25">
      <c r="A296" s="17">
        <v>44958</v>
      </c>
      <c r="B296" s="8" t="s">
        <v>6594</v>
      </c>
      <c r="C296" s="5" t="s">
        <v>6632</v>
      </c>
      <c r="D296" s="8" t="s">
        <v>6633</v>
      </c>
      <c r="E296" s="2">
        <v>719</v>
      </c>
      <c r="F296" s="1">
        <v>44985</v>
      </c>
      <c r="G296" s="2" t="s">
        <v>2836</v>
      </c>
      <c r="H296" s="20">
        <v>37146</v>
      </c>
      <c r="I296" s="16">
        <v>37146</v>
      </c>
      <c r="J296" s="2"/>
      <c r="K296" t="str">
        <f t="shared" si="12"/>
        <v>Q4 2022</v>
      </c>
      <c r="L296" t="str">
        <f t="shared" si="13"/>
        <v>Q4</v>
      </c>
      <c r="M296" t="str">
        <f t="shared" si="14"/>
        <v>2022</v>
      </c>
    </row>
    <row r="297" spans="1:13" x14ac:dyDescent="0.25">
      <c r="A297" s="17">
        <v>44958</v>
      </c>
      <c r="B297" s="8" t="s">
        <v>6594</v>
      </c>
      <c r="C297" s="5" t="s">
        <v>6614</v>
      </c>
      <c r="D297" s="8" t="s">
        <v>6615</v>
      </c>
      <c r="E297" s="2">
        <v>719</v>
      </c>
      <c r="F297" s="1">
        <v>44985</v>
      </c>
      <c r="G297" s="2" t="s">
        <v>2837</v>
      </c>
      <c r="H297" s="20">
        <v>3515</v>
      </c>
      <c r="I297" s="16">
        <v>3515</v>
      </c>
      <c r="J297" s="2"/>
      <c r="K297" t="str">
        <f t="shared" si="12"/>
        <v>Q4 2022</v>
      </c>
      <c r="L297" t="str">
        <f t="shared" si="13"/>
        <v>Q4</v>
      </c>
      <c r="M297" t="str">
        <f t="shared" si="14"/>
        <v>2022</v>
      </c>
    </row>
    <row r="298" spans="1:13" x14ac:dyDescent="0.25">
      <c r="A298" s="17">
        <v>44958</v>
      </c>
      <c r="B298" s="8" t="s">
        <v>6594</v>
      </c>
      <c r="C298" s="8" t="s">
        <v>6634</v>
      </c>
      <c r="D298" s="8" t="s">
        <v>6635</v>
      </c>
      <c r="E298" s="2">
        <v>719</v>
      </c>
      <c r="F298" s="1">
        <v>44985</v>
      </c>
      <c r="G298" s="2" t="s">
        <v>2835</v>
      </c>
      <c r="H298" s="88">
        <v>38601</v>
      </c>
      <c r="I298" s="85">
        <v>38601</v>
      </c>
      <c r="J298" s="2"/>
      <c r="K298" t="str">
        <f t="shared" si="12"/>
        <v>Q4 2022</v>
      </c>
      <c r="L298" t="str">
        <f t="shared" si="13"/>
        <v>Q4</v>
      </c>
      <c r="M298" t="str">
        <f t="shared" si="14"/>
        <v>2022</v>
      </c>
    </row>
    <row r="299" spans="1:13" x14ac:dyDescent="0.25">
      <c r="A299" s="17">
        <v>44958</v>
      </c>
      <c r="B299" s="8" t="s">
        <v>6594</v>
      </c>
      <c r="C299" s="5" t="s">
        <v>6652</v>
      </c>
      <c r="D299" s="5" t="s">
        <v>6620</v>
      </c>
      <c r="E299" s="2">
        <v>719</v>
      </c>
      <c r="F299" s="1">
        <v>44985</v>
      </c>
      <c r="G299" s="2">
        <v>11</v>
      </c>
      <c r="H299" s="20">
        <v>510</v>
      </c>
      <c r="I299" s="16">
        <v>510</v>
      </c>
      <c r="J299" s="2" t="s">
        <v>1100</v>
      </c>
      <c r="K299" t="str">
        <f t="shared" si="12"/>
        <v>Q4 2022</v>
      </c>
      <c r="L299" t="str">
        <f t="shared" si="13"/>
        <v>Q4</v>
      </c>
      <c r="M299" t="str">
        <f t="shared" si="14"/>
        <v>2022</v>
      </c>
    </row>
    <row r="300" spans="1:13" x14ac:dyDescent="0.25">
      <c r="A300" s="17">
        <v>44958</v>
      </c>
      <c r="B300" s="8" t="s">
        <v>6594</v>
      </c>
      <c r="C300" s="8" t="s">
        <v>6637</v>
      </c>
      <c r="D300" s="8" t="s">
        <v>6654</v>
      </c>
      <c r="E300" s="2">
        <v>719</v>
      </c>
      <c r="F300" s="1">
        <v>44960</v>
      </c>
      <c r="G300" s="2" t="s">
        <v>2834</v>
      </c>
      <c r="H300" s="20">
        <v>16249</v>
      </c>
      <c r="I300" s="16">
        <v>16249</v>
      </c>
      <c r="J300" s="2"/>
      <c r="K300" t="str">
        <f t="shared" si="12"/>
        <v>Q4 2022</v>
      </c>
      <c r="L300" t="str">
        <f t="shared" si="13"/>
        <v>Q4</v>
      </c>
      <c r="M300" t="str">
        <f t="shared" si="14"/>
        <v>2022</v>
      </c>
    </row>
    <row r="301" spans="1:13" x14ac:dyDescent="0.25">
      <c r="A301" s="17">
        <v>44958</v>
      </c>
      <c r="B301" s="8" t="s">
        <v>6594</v>
      </c>
      <c r="C301" s="8" t="s">
        <v>6637</v>
      </c>
      <c r="D301" s="8" t="s">
        <v>6638</v>
      </c>
      <c r="E301" s="2">
        <v>719</v>
      </c>
      <c r="F301" s="1">
        <v>45000</v>
      </c>
      <c r="G301" s="2" t="s">
        <v>2839</v>
      </c>
      <c r="H301" s="20">
        <v>57766</v>
      </c>
      <c r="I301" s="16">
        <v>57766</v>
      </c>
      <c r="K301" t="str">
        <f t="shared" si="12"/>
        <v>Q4 2022</v>
      </c>
      <c r="L301" t="str">
        <f t="shared" si="13"/>
        <v>Q4</v>
      </c>
      <c r="M301" t="str">
        <f t="shared" si="14"/>
        <v>2022</v>
      </c>
    </row>
    <row r="302" spans="1:13" x14ac:dyDescent="0.25">
      <c r="A302" s="17">
        <v>44958</v>
      </c>
      <c r="B302" s="8" t="s">
        <v>6594</v>
      </c>
      <c r="C302" s="8" t="s">
        <v>6637</v>
      </c>
      <c r="D302" s="8" t="s">
        <v>6639</v>
      </c>
      <c r="E302" s="2">
        <v>719</v>
      </c>
      <c r="F302" s="1">
        <v>45001</v>
      </c>
      <c r="G302" s="2" t="s">
        <v>2840</v>
      </c>
      <c r="H302" s="20">
        <v>4799</v>
      </c>
      <c r="I302" s="16">
        <v>4799</v>
      </c>
      <c r="K302" t="str">
        <f t="shared" si="12"/>
        <v>Q4 2022</v>
      </c>
      <c r="L302" t="str">
        <f t="shared" si="13"/>
        <v>Q4</v>
      </c>
      <c r="M302" t="str">
        <f t="shared" si="14"/>
        <v>2022</v>
      </c>
    </row>
    <row r="303" spans="1:13" x14ac:dyDescent="0.25">
      <c r="A303" s="17">
        <v>44958</v>
      </c>
      <c r="B303" s="8" t="s">
        <v>6594</v>
      </c>
      <c r="C303" s="61" t="s">
        <v>6621</v>
      </c>
      <c r="D303" s="8" t="s">
        <v>6622</v>
      </c>
      <c r="E303" s="12">
        <v>719</v>
      </c>
      <c r="F303" s="1">
        <v>44985</v>
      </c>
      <c r="G303" s="12" t="s">
        <v>2838</v>
      </c>
      <c r="H303" s="20">
        <v>5510</v>
      </c>
      <c r="I303" s="16">
        <v>5510</v>
      </c>
      <c r="J303" s="2"/>
      <c r="K303" t="str">
        <f t="shared" si="12"/>
        <v>Q4 2022</v>
      </c>
      <c r="L303" t="str">
        <f t="shared" si="13"/>
        <v>Q4</v>
      </c>
      <c r="M303" t="str">
        <f t="shared" si="14"/>
        <v>2022</v>
      </c>
    </row>
    <row r="304" spans="1:13" x14ac:dyDescent="0.25">
      <c r="A304" s="17">
        <v>44958</v>
      </c>
      <c r="B304" s="8" t="s">
        <v>6594</v>
      </c>
      <c r="C304" s="5" t="s">
        <v>6626</v>
      </c>
      <c r="D304" s="8" t="s">
        <v>6627</v>
      </c>
      <c r="E304" s="2">
        <v>719</v>
      </c>
      <c r="F304" s="1">
        <v>44985</v>
      </c>
      <c r="G304" s="2">
        <v>1338</v>
      </c>
      <c r="H304" s="20">
        <v>1855</v>
      </c>
      <c r="I304" s="16">
        <v>1855</v>
      </c>
      <c r="J304" s="2"/>
      <c r="K304" t="str">
        <f t="shared" si="12"/>
        <v>Q4 2022</v>
      </c>
      <c r="L304" t="str">
        <f t="shared" si="13"/>
        <v>Q4</v>
      </c>
      <c r="M304" t="str">
        <f t="shared" si="14"/>
        <v>2022</v>
      </c>
    </row>
    <row r="305" spans="1:13" x14ac:dyDescent="0.25">
      <c r="A305" s="17">
        <v>44958</v>
      </c>
      <c r="B305" s="8" t="s">
        <v>6594</v>
      </c>
      <c r="C305" s="5" t="e">
        <v>#N/A</v>
      </c>
      <c r="D305" s="5" t="s">
        <v>6662</v>
      </c>
      <c r="E305" s="2">
        <v>719</v>
      </c>
      <c r="F305" s="1">
        <v>44958</v>
      </c>
      <c r="G305" s="2" t="s">
        <v>2833</v>
      </c>
      <c r="H305" s="20">
        <v>97240</v>
      </c>
      <c r="I305" s="16">
        <v>97240</v>
      </c>
      <c r="J305" s="2"/>
      <c r="K305" t="str">
        <f t="shared" si="12"/>
        <v>Q4 2022</v>
      </c>
      <c r="L305" t="str">
        <f t="shared" si="13"/>
        <v>Q4</v>
      </c>
      <c r="M305" t="str">
        <f t="shared" si="14"/>
        <v>2022</v>
      </c>
    </row>
    <row r="306" spans="1:13" x14ac:dyDescent="0.25">
      <c r="A306" s="17">
        <v>44958</v>
      </c>
      <c r="B306" s="8" t="s">
        <v>6595</v>
      </c>
      <c r="C306" s="5" t="e">
        <v>#N/A</v>
      </c>
      <c r="D306" s="5" t="s">
        <v>6662</v>
      </c>
      <c r="E306" s="2">
        <v>319</v>
      </c>
      <c r="F306" s="1">
        <v>44963</v>
      </c>
      <c r="G306" s="2" t="s">
        <v>2891</v>
      </c>
      <c r="H306" s="20">
        <v>123490</v>
      </c>
      <c r="I306" s="16">
        <v>123490</v>
      </c>
      <c r="J306" s="2"/>
      <c r="K306" t="str">
        <f t="shared" si="12"/>
        <v>Q4 2022</v>
      </c>
      <c r="L306" t="str">
        <f t="shared" si="13"/>
        <v>Q4</v>
      </c>
      <c r="M306" t="str">
        <f t="shared" si="14"/>
        <v>2022</v>
      </c>
    </row>
    <row r="307" spans="1:13" x14ac:dyDescent="0.25">
      <c r="A307" s="17">
        <v>44958</v>
      </c>
      <c r="B307" s="8" t="s">
        <v>6595</v>
      </c>
      <c r="C307" s="5" t="s">
        <v>6630</v>
      </c>
      <c r="D307" s="8" t="s">
        <v>6631</v>
      </c>
      <c r="E307" s="2">
        <v>312</v>
      </c>
      <c r="F307" s="1">
        <v>44988</v>
      </c>
      <c r="G307" s="2" t="s">
        <v>2905</v>
      </c>
      <c r="H307" s="20">
        <v>12921</v>
      </c>
      <c r="I307" s="16">
        <v>12921</v>
      </c>
      <c r="J307" s="2"/>
      <c r="K307" t="str">
        <f t="shared" si="12"/>
        <v>Q4 2022</v>
      </c>
      <c r="L307" t="str">
        <f t="shared" si="13"/>
        <v>Q4</v>
      </c>
      <c r="M307" t="str">
        <f t="shared" si="14"/>
        <v>2022</v>
      </c>
    </row>
    <row r="308" spans="1:13" x14ac:dyDescent="0.25">
      <c r="A308" s="17">
        <v>44958</v>
      </c>
      <c r="B308" s="8" t="s">
        <v>6595</v>
      </c>
      <c r="C308" s="5" t="e">
        <v>#N/A</v>
      </c>
      <c r="D308" s="5" t="s">
        <v>6662</v>
      </c>
      <c r="E308" s="2">
        <v>316</v>
      </c>
      <c r="F308" s="1">
        <v>44958</v>
      </c>
      <c r="G308" s="2">
        <v>11</v>
      </c>
      <c r="H308" s="20">
        <v>56910</v>
      </c>
      <c r="I308" s="16">
        <v>56910</v>
      </c>
      <c r="J308" s="2"/>
      <c r="K308" t="str">
        <f t="shared" si="12"/>
        <v>Q4 2022</v>
      </c>
      <c r="L308" t="str">
        <f t="shared" si="13"/>
        <v>Q4</v>
      </c>
      <c r="M308" t="str">
        <f t="shared" si="14"/>
        <v>2022</v>
      </c>
    </row>
    <row r="309" spans="1:13" x14ac:dyDescent="0.25">
      <c r="A309" s="17">
        <v>44958</v>
      </c>
      <c r="B309" s="8" t="s">
        <v>6595</v>
      </c>
      <c r="C309" s="5" t="e">
        <v>#N/A</v>
      </c>
      <c r="D309" s="5" t="s">
        <v>6662</v>
      </c>
      <c r="E309" s="2">
        <v>314</v>
      </c>
      <c r="F309" s="1">
        <v>44958</v>
      </c>
      <c r="G309" s="2">
        <v>11</v>
      </c>
      <c r="H309" s="20">
        <v>123490.5</v>
      </c>
      <c r="I309" s="16">
        <v>123490.5</v>
      </c>
      <c r="J309" s="2"/>
      <c r="K309" t="str">
        <f t="shared" si="12"/>
        <v>Q4 2022</v>
      </c>
      <c r="L309" t="str">
        <f t="shared" si="13"/>
        <v>Q4</v>
      </c>
      <c r="M309" t="str">
        <f t="shared" si="14"/>
        <v>2022</v>
      </c>
    </row>
    <row r="310" spans="1:13" x14ac:dyDescent="0.25">
      <c r="A310" s="17">
        <v>44958</v>
      </c>
      <c r="B310" s="8" t="s">
        <v>6595</v>
      </c>
      <c r="C310" s="5" t="e">
        <v>#N/A</v>
      </c>
      <c r="D310" s="8" t="s">
        <v>6627</v>
      </c>
      <c r="E310" s="2">
        <v>112</v>
      </c>
      <c r="F310" s="1">
        <v>44980</v>
      </c>
      <c r="G310" s="2" t="s">
        <v>2895</v>
      </c>
      <c r="H310" s="20">
        <v>4004</v>
      </c>
      <c r="I310" s="16">
        <v>4004</v>
      </c>
      <c r="J310" s="2"/>
      <c r="K310" t="str">
        <f t="shared" si="12"/>
        <v>Q4 2022</v>
      </c>
      <c r="L310" t="str">
        <f t="shared" si="13"/>
        <v>Q4</v>
      </c>
      <c r="M310" t="str">
        <f t="shared" si="14"/>
        <v>2022</v>
      </c>
    </row>
    <row r="311" spans="1:13" x14ac:dyDescent="0.25">
      <c r="A311" s="17">
        <v>44958</v>
      </c>
      <c r="B311" s="8" t="s">
        <v>6595</v>
      </c>
      <c r="C311" s="5" t="s">
        <v>6640</v>
      </c>
      <c r="D311" s="8" t="s">
        <v>6633</v>
      </c>
      <c r="E311" s="2">
        <v>312</v>
      </c>
      <c r="F311" s="1">
        <v>44985</v>
      </c>
      <c r="G311" s="2" t="s">
        <v>2902</v>
      </c>
      <c r="H311" s="20">
        <v>110796</v>
      </c>
      <c r="I311" s="16">
        <v>110796</v>
      </c>
      <c r="J311" s="2"/>
      <c r="K311" t="str">
        <f t="shared" si="12"/>
        <v>Q4 2022</v>
      </c>
      <c r="L311" t="str">
        <f t="shared" si="13"/>
        <v>Q4</v>
      </c>
      <c r="M311" t="str">
        <f t="shared" si="14"/>
        <v>2022</v>
      </c>
    </row>
    <row r="312" spans="1:13" x14ac:dyDescent="0.25">
      <c r="A312" s="17">
        <v>44958</v>
      </c>
      <c r="B312" s="8" t="s">
        <v>6595</v>
      </c>
      <c r="C312" s="5" t="e">
        <v>#N/A</v>
      </c>
      <c r="D312" s="8" t="s">
        <v>6643</v>
      </c>
      <c r="E312" s="2">
        <v>312</v>
      </c>
      <c r="F312" s="1">
        <v>44964</v>
      </c>
      <c r="G312" s="2" t="s">
        <v>2892</v>
      </c>
      <c r="H312" s="20">
        <v>1132</v>
      </c>
      <c r="I312" s="16">
        <v>1132</v>
      </c>
      <c r="J312" s="2"/>
      <c r="K312" t="str">
        <f t="shared" si="12"/>
        <v>Q4 2022</v>
      </c>
      <c r="L312" t="str">
        <f t="shared" si="13"/>
        <v>Q4</v>
      </c>
      <c r="M312" t="str">
        <f t="shared" si="14"/>
        <v>2022</v>
      </c>
    </row>
    <row r="313" spans="1:13" x14ac:dyDescent="0.25">
      <c r="A313" s="17">
        <v>44958</v>
      </c>
      <c r="B313" s="8" t="s">
        <v>6595</v>
      </c>
      <c r="C313" s="5" t="s">
        <v>6614</v>
      </c>
      <c r="D313" s="8" t="s">
        <v>6615</v>
      </c>
      <c r="E313" s="2">
        <v>312</v>
      </c>
      <c r="F313" s="1">
        <v>44983</v>
      </c>
      <c r="G313" s="2" t="s">
        <v>2898</v>
      </c>
      <c r="H313" s="20">
        <v>16250</v>
      </c>
      <c r="I313" s="16">
        <v>16250</v>
      </c>
      <c r="J313" s="2"/>
      <c r="K313" t="str">
        <f t="shared" si="12"/>
        <v>Q4 2022</v>
      </c>
      <c r="L313" t="str">
        <f t="shared" si="13"/>
        <v>Q4</v>
      </c>
      <c r="M313" t="str">
        <f t="shared" si="14"/>
        <v>2022</v>
      </c>
    </row>
    <row r="314" spans="1:13" x14ac:dyDescent="0.25">
      <c r="A314" s="17">
        <v>44958</v>
      </c>
      <c r="B314" s="8" t="s">
        <v>6595</v>
      </c>
      <c r="C314" s="5" t="s">
        <v>6614</v>
      </c>
      <c r="D314" s="8" t="s">
        <v>6615</v>
      </c>
      <c r="E314" s="2">
        <v>312</v>
      </c>
      <c r="F314" s="1">
        <v>44983</v>
      </c>
      <c r="G314" s="2" t="s">
        <v>2899</v>
      </c>
      <c r="H314" s="20">
        <v>40750</v>
      </c>
      <c r="I314" s="16">
        <v>40750</v>
      </c>
      <c r="J314" s="2"/>
      <c r="K314" t="str">
        <f t="shared" si="12"/>
        <v>Q4 2022</v>
      </c>
      <c r="L314" t="str">
        <f t="shared" si="13"/>
        <v>Q4</v>
      </c>
      <c r="M314" t="str">
        <f t="shared" si="14"/>
        <v>2022</v>
      </c>
    </row>
    <row r="315" spans="1:13" x14ac:dyDescent="0.25">
      <c r="A315" s="17">
        <v>44958</v>
      </c>
      <c r="B315" s="8" t="s">
        <v>6595</v>
      </c>
      <c r="C315" s="5" t="s">
        <v>6614</v>
      </c>
      <c r="D315" s="8" t="s">
        <v>6615</v>
      </c>
      <c r="E315" s="2">
        <v>312</v>
      </c>
      <c r="F315" s="1">
        <v>44985</v>
      </c>
      <c r="G315" s="2" t="s">
        <v>2900</v>
      </c>
      <c r="H315" s="20">
        <v>93765</v>
      </c>
      <c r="I315" s="16">
        <v>93765</v>
      </c>
      <c r="J315" s="2"/>
      <c r="K315" t="str">
        <f t="shared" si="12"/>
        <v>Q4 2022</v>
      </c>
      <c r="L315" t="str">
        <f t="shared" si="13"/>
        <v>Q4</v>
      </c>
      <c r="M315" t="str">
        <f t="shared" si="14"/>
        <v>2022</v>
      </c>
    </row>
    <row r="316" spans="1:13" x14ac:dyDescent="0.25">
      <c r="A316" s="17">
        <v>44958</v>
      </c>
      <c r="B316" s="8" t="s">
        <v>6595</v>
      </c>
      <c r="C316" s="5" t="e">
        <v>#N/A</v>
      </c>
      <c r="D316" s="5" t="s">
        <v>6666</v>
      </c>
      <c r="E316" s="2">
        <v>312</v>
      </c>
      <c r="F316" s="1">
        <v>44980</v>
      </c>
      <c r="G316" s="3" t="s">
        <v>2896</v>
      </c>
      <c r="H316" s="20">
        <v>1060</v>
      </c>
      <c r="I316" s="16">
        <v>1060</v>
      </c>
      <c r="J316" s="2" t="s">
        <v>382</v>
      </c>
      <c r="K316" t="str">
        <f t="shared" si="12"/>
        <v>Q4 2022</v>
      </c>
      <c r="L316" t="str">
        <f t="shared" si="13"/>
        <v>Q4</v>
      </c>
      <c r="M316" t="str">
        <f t="shared" si="14"/>
        <v>2022</v>
      </c>
    </row>
    <row r="317" spans="1:13" x14ac:dyDescent="0.25">
      <c r="A317" s="17">
        <v>44958</v>
      </c>
      <c r="B317" s="8" t="s">
        <v>6595</v>
      </c>
      <c r="C317" s="5" t="e">
        <v>#N/A</v>
      </c>
      <c r="D317" s="5" t="s">
        <v>6667</v>
      </c>
      <c r="E317" s="2">
        <v>312</v>
      </c>
      <c r="F317" s="1">
        <v>44988</v>
      </c>
      <c r="G317" s="3" t="s">
        <v>2906</v>
      </c>
      <c r="H317" s="20">
        <v>1108</v>
      </c>
      <c r="I317" s="16">
        <v>1108</v>
      </c>
      <c r="J317" s="2" t="s">
        <v>355</v>
      </c>
      <c r="K317" t="str">
        <f t="shared" si="12"/>
        <v>Q4 2022</v>
      </c>
      <c r="L317" t="str">
        <f t="shared" si="13"/>
        <v>Q4</v>
      </c>
      <c r="M317" t="str">
        <f t="shared" si="14"/>
        <v>2022</v>
      </c>
    </row>
    <row r="318" spans="1:13" x14ac:dyDescent="0.25">
      <c r="A318" s="17">
        <v>44958</v>
      </c>
      <c r="B318" s="8" t="s">
        <v>6595</v>
      </c>
      <c r="C318" s="5" t="s">
        <v>6616</v>
      </c>
      <c r="D318" s="8" t="s">
        <v>6617</v>
      </c>
      <c r="E318" s="2">
        <v>312</v>
      </c>
      <c r="F318" s="1">
        <v>44982</v>
      </c>
      <c r="G318" s="2" t="s">
        <v>2897</v>
      </c>
      <c r="H318" s="20">
        <v>860</v>
      </c>
      <c r="I318" s="20">
        <v>860</v>
      </c>
      <c r="J318" s="2" t="s">
        <v>1672</v>
      </c>
      <c r="K318" t="str">
        <f t="shared" si="12"/>
        <v>Q4 2022</v>
      </c>
      <c r="L318" t="str">
        <f t="shared" si="13"/>
        <v>Q4</v>
      </c>
      <c r="M318" t="str">
        <f t="shared" si="14"/>
        <v>2022</v>
      </c>
    </row>
    <row r="319" spans="1:13" x14ac:dyDescent="0.25">
      <c r="A319" s="17">
        <v>44958</v>
      </c>
      <c r="B319" s="8" t="s">
        <v>6595</v>
      </c>
      <c r="C319" s="8" t="s">
        <v>6668</v>
      </c>
      <c r="D319" s="5" t="s">
        <v>6669</v>
      </c>
      <c r="E319" s="2">
        <v>312</v>
      </c>
      <c r="F319" s="1">
        <v>44976</v>
      </c>
      <c r="G319" s="3" t="s">
        <v>2894</v>
      </c>
      <c r="H319" s="20">
        <v>550</v>
      </c>
      <c r="I319" s="16">
        <v>550</v>
      </c>
      <c r="J319" s="2" t="s">
        <v>381</v>
      </c>
      <c r="K319" t="str">
        <f t="shared" si="12"/>
        <v>Q4 2022</v>
      </c>
      <c r="L319" t="str">
        <f t="shared" si="13"/>
        <v>Q4</v>
      </c>
      <c r="M319" t="str">
        <f t="shared" si="14"/>
        <v>2022</v>
      </c>
    </row>
    <row r="320" spans="1:13" x14ac:dyDescent="0.25">
      <c r="A320" s="17">
        <v>44958</v>
      </c>
      <c r="B320" s="8" t="s">
        <v>6595</v>
      </c>
      <c r="C320" s="8" t="s">
        <v>6634</v>
      </c>
      <c r="D320" s="8" t="s">
        <v>6635</v>
      </c>
      <c r="E320" s="2">
        <v>312</v>
      </c>
      <c r="F320" s="1">
        <v>44985</v>
      </c>
      <c r="G320" s="2" t="s">
        <v>2903</v>
      </c>
      <c r="H320" s="88">
        <v>60683</v>
      </c>
      <c r="I320" s="85">
        <v>60683</v>
      </c>
      <c r="J320" s="2"/>
      <c r="K320" t="str">
        <f t="shared" ref="K320:K381" si="15">"Q" &amp; IF(MONTH(A320) &lt; 4, 4, IF(MONTH(A320) &lt; 7, 1, IF(MONTH(A320) &lt; 10, 2, 3))) &amp; " " &amp; YEAR(A320) - IF(MONTH(A320) &lt; 4, 1, 0)</f>
        <v>Q4 2022</v>
      </c>
      <c r="L320" t="str">
        <f t="shared" ref="L320:L381" si="16">LEFT(K320,2)</f>
        <v>Q4</v>
      </c>
      <c r="M320" t="str">
        <f t="shared" ref="M320:M381" si="17">RIGHT(K320,4)</f>
        <v>2022</v>
      </c>
    </row>
    <row r="321" spans="1:13" x14ac:dyDescent="0.25">
      <c r="A321" s="17">
        <v>44958</v>
      </c>
      <c r="B321" s="8" t="s">
        <v>6595</v>
      </c>
      <c r="C321" s="5" t="e">
        <v>#N/A</v>
      </c>
      <c r="D321" s="5" t="s">
        <v>6662</v>
      </c>
      <c r="E321" s="2">
        <v>316</v>
      </c>
      <c r="F321" s="1">
        <v>44958</v>
      </c>
      <c r="G321" s="2">
        <v>11</v>
      </c>
      <c r="H321" s="20">
        <v>71138</v>
      </c>
      <c r="I321" s="16">
        <v>71138</v>
      </c>
      <c r="J321" s="2"/>
      <c r="K321" t="str">
        <f t="shared" si="15"/>
        <v>Q4 2022</v>
      </c>
      <c r="L321" t="str">
        <f t="shared" si="16"/>
        <v>Q4</v>
      </c>
      <c r="M321" t="str">
        <f t="shared" si="17"/>
        <v>2022</v>
      </c>
    </row>
    <row r="322" spans="1:13" x14ac:dyDescent="0.25">
      <c r="A322" s="17">
        <v>44958</v>
      </c>
      <c r="B322" s="8" t="s">
        <v>6595</v>
      </c>
      <c r="C322" s="5" t="e">
        <v>#N/A</v>
      </c>
      <c r="D322" s="5" t="s">
        <v>6662</v>
      </c>
      <c r="E322" s="2">
        <v>315</v>
      </c>
      <c r="F322" s="1">
        <v>44963</v>
      </c>
      <c r="G322" s="2">
        <v>11</v>
      </c>
      <c r="H322" s="20">
        <v>131870</v>
      </c>
      <c r="I322" s="16">
        <v>131870</v>
      </c>
      <c r="J322" s="2"/>
      <c r="K322" t="str">
        <f t="shared" si="15"/>
        <v>Q4 2022</v>
      </c>
      <c r="L322" t="str">
        <f t="shared" si="16"/>
        <v>Q4</v>
      </c>
      <c r="M322" t="str">
        <f t="shared" si="17"/>
        <v>2022</v>
      </c>
    </row>
    <row r="323" spans="1:13" x14ac:dyDescent="0.25">
      <c r="A323" s="17">
        <v>44958</v>
      </c>
      <c r="B323" s="8" t="s">
        <v>6595</v>
      </c>
      <c r="C323" s="5" t="s">
        <v>6652</v>
      </c>
      <c r="D323" s="5" t="s">
        <v>6620</v>
      </c>
      <c r="E323" s="2">
        <v>312</v>
      </c>
      <c r="F323" s="1">
        <v>44985</v>
      </c>
      <c r="G323" s="2">
        <v>11</v>
      </c>
      <c r="H323" s="20">
        <v>4120</v>
      </c>
      <c r="I323" s="16">
        <v>4120</v>
      </c>
      <c r="J323" s="2" t="s">
        <v>1673</v>
      </c>
      <c r="K323" t="str">
        <f t="shared" si="15"/>
        <v>Q4 2022</v>
      </c>
      <c r="L323" t="str">
        <f t="shared" si="16"/>
        <v>Q4</v>
      </c>
      <c r="M323" t="str">
        <f t="shared" si="17"/>
        <v>2022</v>
      </c>
    </row>
    <row r="324" spans="1:13" x14ac:dyDescent="0.25">
      <c r="A324" s="17">
        <v>44958</v>
      </c>
      <c r="B324" s="8" t="s">
        <v>6595</v>
      </c>
      <c r="C324" s="8" t="s">
        <v>6670</v>
      </c>
      <c r="D324" s="8" t="s">
        <v>6671</v>
      </c>
      <c r="E324" s="2">
        <v>312</v>
      </c>
      <c r="F324" s="1">
        <v>44976</v>
      </c>
      <c r="G324" s="3" t="s">
        <v>2893</v>
      </c>
      <c r="H324" s="20">
        <v>10700</v>
      </c>
      <c r="I324" s="16">
        <v>10700</v>
      </c>
      <c r="J324" s="2" t="s">
        <v>380</v>
      </c>
      <c r="K324" t="str">
        <f t="shared" si="15"/>
        <v>Q4 2022</v>
      </c>
      <c r="L324" t="str">
        <f t="shared" si="16"/>
        <v>Q4</v>
      </c>
      <c r="M324" t="str">
        <f t="shared" si="17"/>
        <v>2022</v>
      </c>
    </row>
    <row r="325" spans="1:13" x14ac:dyDescent="0.25">
      <c r="A325" s="17">
        <v>44958</v>
      </c>
      <c r="B325" s="8" t="s">
        <v>6595</v>
      </c>
      <c r="C325" s="8" t="s">
        <v>6637</v>
      </c>
      <c r="D325" s="8" t="s">
        <v>6654</v>
      </c>
      <c r="E325" s="2">
        <v>314</v>
      </c>
      <c r="F325" s="1">
        <v>44960</v>
      </c>
      <c r="G325" s="2" t="s">
        <v>2884</v>
      </c>
      <c r="H325" s="20">
        <v>16249</v>
      </c>
      <c r="I325" s="16">
        <v>16249</v>
      </c>
      <c r="J325" s="2"/>
      <c r="K325" t="str">
        <f t="shared" si="15"/>
        <v>Q4 2022</v>
      </c>
      <c r="L325" t="str">
        <f t="shared" si="16"/>
        <v>Q4</v>
      </c>
      <c r="M325" t="str">
        <f t="shared" si="17"/>
        <v>2022</v>
      </c>
    </row>
    <row r="326" spans="1:13" x14ac:dyDescent="0.25">
      <c r="A326" s="17">
        <v>44958</v>
      </c>
      <c r="B326" s="8" t="s">
        <v>6595</v>
      </c>
      <c r="C326" s="8" t="s">
        <v>6637</v>
      </c>
      <c r="D326" s="8" t="s">
        <v>6654</v>
      </c>
      <c r="E326" s="2">
        <v>315</v>
      </c>
      <c r="F326" s="1">
        <v>44960</v>
      </c>
      <c r="G326" s="2" t="s">
        <v>2885</v>
      </c>
      <c r="H326" s="20">
        <v>17351</v>
      </c>
      <c r="I326" s="16">
        <v>17351</v>
      </c>
      <c r="J326" s="2"/>
      <c r="K326" t="str">
        <f t="shared" si="15"/>
        <v>Q4 2022</v>
      </c>
      <c r="L326" t="str">
        <f t="shared" si="16"/>
        <v>Q4</v>
      </c>
      <c r="M326" t="str">
        <f t="shared" si="17"/>
        <v>2022</v>
      </c>
    </row>
    <row r="327" spans="1:13" x14ac:dyDescent="0.25">
      <c r="A327" s="17">
        <v>44958</v>
      </c>
      <c r="B327" s="8" t="s">
        <v>6595</v>
      </c>
      <c r="C327" s="8" t="s">
        <v>6637</v>
      </c>
      <c r="D327" s="8" t="s">
        <v>6654</v>
      </c>
      <c r="E327" s="2">
        <v>316</v>
      </c>
      <c r="F327" s="1">
        <v>44960</v>
      </c>
      <c r="G327" s="2" t="s">
        <v>2886</v>
      </c>
      <c r="H327" s="20">
        <v>17334</v>
      </c>
      <c r="I327" s="16">
        <v>17334</v>
      </c>
      <c r="J327" s="2"/>
      <c r="K327" t="str">
        <f t="shared" si="15"/>
        <v>Q4 2022</v>
      </c>
      <c r="L327" t="str">
        <f t="shared" si="16"/>
        <v>Q4</v>
      </c>
      <c r="M327" t="str">
        <f t="shared" si="17"/>
        <v>2022</v>
      </c>
    </row>
    <row r="328" spans="1:13" x14ac:dyDescent="0.25">
      <c r="A328" s="17">
        <v>44958</v>
      </c>
      <c r="B328" s="8" t="s">
        <v>6595</v>
      </c>
      <c r="C328" s="8" t="s">
        <v>6637</v>
      </c>
      <c r="D328" s="8" t="s">
        <v>6654</v>
      </c>
      <c r="E328" s="2">
        <v>317</v>
      </c>
      <c r="F328" s="1">
        <v>44960</v>
      </c>
      <c r="G328" s="2" t="s">
        <v>2887</v>
      </c>
      <c r="H328" s="20">
        <v>17334</v>
      </c>
      <c r="I328" s="16">
        <v>17334</v>
      </c>
      <c r="J328" s="2"/>
      <c r="K328" t="str">
        <f t="shared" si="15"/>
        <v>Q4 2022</v>
      </c>
      <c r="L328" t="str">
        <f t="shared" si="16"/>
        <v>Q4</v>
      </c>
      <c r="M328" t="str">
        <f t="shared" si="17"/>
        <v>2022</v>
      </c>
    </row>
    <row r="329" spans="1:13" x14ac:dyDescent="0.25">
      <c r="A329" s="17">
        <v>44958</v>
      </c>
      <c r="B329" s="8" t="s">
        <v>6595</v>
      </c>
      <c r="C329" s="8" t="s">
        <v>6637</v>
      </c>
      <c r="D329" s="8" t="s">
        <v>6654</v>
      </c>
      <c r="E329" s="2">
        <v>318</v>
      </c>
      <c r="F329" s="1">
        <v>44960</v>
      </c>
      <c r="G329" s="2" t="s">
        <v>2888</v>
      </c>
      <c r="H329" s="20">
        <v>17351</v>
      </c>
      <c r="I329" s="16">
        <v>17351</v>
      </c>
      <c r="J329" s="2"/>
      <c r="K329" t="str">
        <f t="shared" si="15"/>
        <v>Q4 2022</v>
      </c>
      <c r="L329" t="str">
        <f t="shared" si="16"/>
        <v>Q4</v>
      </c>
      <c r="M329" t="str">
        <f t="shared" si="17"/>
        <v>2022</v>
      </c>
    </row>
    <row r="330" spans="1:13" x14ac:dyDescent="0.25">
      <c r="A330" s="17">
        <v>44958</v>
      </c>
      <c r="B330" s="8" t="s">
        <v>6595</v>
      </c>
      <c r="C330" s="8" t="s">
        <v>6637</v>
      </c>
      <c r="D330" s="8" t="s">
        <v>6654</v>
      </c>
      <c r="E330" s="2">
        <v>319</v>
      </c>
      <c r="F330" s="1">
        <v>44960</v>
      </c>
      <c r="G330" s="2" t="s">
        <v>2889</v>
      </c>
      <c r="H330" s="20">
        <v>16249</v>
      </c>
      <c r="I330" s="16">
        <v>16249</v>
      </c>
      <c r="J330" s="2"/>
      <c r="K330" t="str">
        <f t="shared" si="15"/>
        <v>Q4 2022</v>
      </c>
      <c r="L330" t="str">
        <f t="shared" si="16"/>
        <v>Q4</v>
      </c>
      <c r="M330" t="str">
        <f t="shared" si="17"/>
        <v>2022</v>
      </c>
    </row>
    <row r="331" spans="1:13" x14ac:dyDescent="0.25">
      <c r="A331" s="17">
        <v>44958</v>
      </c>
      <c r="B331" s="8" t="s">
        <v>6595</v>
      </c>
      <c r="C331" s="8" t="s">
        <v>6637</v>
      </c>
      <c r="D331" s="8" t="s">
        <v>6638</v>
      </c>
      <c r="E331" s="2">
        <v>314</v>
      </c>
      <c r="F331" s="1">
        <v>45000</v>
      </c>
      <c r="G331" s="2" t="s">
        <v>2908</v>
      </c>
      <c r="H331" s="20">
        <v>25636</v>
      </c>
      <c r="I331" s="16">
        <v>25636</v>
      </c>
      <c r="K331" t="str">
        <f t="shared" si="15"/>
        <v>Q4 2022</v>
      </c>
      <c r="L331" t="str">
        <f t="shared" si="16"/>
        <v>Q4</v>
      </c>
      <c r="M331" t="str">
        <f t="shared" si="17"/>
        <v>2022</v>
      </c>
    </row>
    <row r="332" spans="1:13" x14ac:dyDescent="0.25">
      <c r="A332" s="17">
        <v>44958</v>
      </c>
      <c r="B332" s="8" t="s">
        <v>6595</v>
      </c>
      <c r="C332" s="8" t="s">
        <v>6637</v>
      </c>
      <c r="D332" s="8" t="s">
        <v>6638</v>
      </c>
      <c r="E332" s="2">
        <v>315</v>
      </c>
      <c r="F332" s="1">
        <v>45000</v>
      </c>
      <c r="G332" s="2" t="s">
        <v>2909</v>
      </c>
      <c r="H332" s="20">
        <v>30436</v>
      </c>
      <c r="I332" s="16">
        <v>30436</v>
      </c>
      <c r="K332" t="str">
        <f t="shared" si="15"/>
        <v>Q4 2022</v>
      </c>
      <c r="L332" t="str">
        <f t="shared" si="16"/>
        <v>Q4</v>
      </c>
      <c r="M332" t="str">
        <f t="shared" si="17"/>
        <v>2022</v>
      </c>
    </row>
    <row r="333" spans="1:13" x14ac:dyDescent="0.25">
      <c r="A333" s="17">
        <v>44958</v>
      </c>
      <c r="B333" s="8" t="s">
        <v>6595</v>
      </c>
      <c r="C333" s="8" t="s">
        <v>6637</v>
      </c>
      <c r="D333" s="8" t="s">
        <v>6638</v>
      </c>
      <c r="E333" s="2">
        <v>316</v>
      </c>
      <c r="F333" s="1">
        <v>45000</v>
      </c>
      <c r="G333" s="2" t="s">
        <v>2910</v>
      </c>
      <c r="H333" s="20">
        <v>289</v>
      </c>
      <c r="I333" s="16">
        <v>289</v>
      </c>
      <c r="K333" t="str">
        <f t="shared" si="15"/>
        <v>Q4 2022</v>
      </c>
      <c r="L333" t="str">
        <f t="shared" si="16"/>
        <v>Q4</v>
      </c>
      <c r="M333" t="str">
        <f t="shared" si="17"/>
        <v>2022</v>
      </c>
    </row>
    <row r="334" spans="1:13" x14ac:dyDescent="0.25">
      <c r="A334" s="17">
        <v>44958</v>
      </c>
      <c r="B334" s="8" t="s">
        <v>6595</v>
      </c>
      <c r="C334" s="8" t="s">
        <v>6637</v>
      </c>
      <c r="D334" s="8" t="s">
        <v>6638</v>
      </c>
      <c r="E334" s="2">
        <v>317</v>
      </c>
      <c r="F334" s="1">
        <v>45000</v>
      </c>
      <c r="G334" s="2" t="s">
        <v>2911</v>
      </c>
      <c r="H334" s="20">
        <v>102309</v>
      </c>
      <c r="I334" s="16">
        <v>102309</v>
      </c>
      <c r="K334" t="str">
        <f t="shared" si="15"/>
        <v>Q4 2022</v>
      </c>
      <c r="L334" t="str">
        <f t="shared" si="16"/>
        <v>Q4</v>
      </c>
      <c r="M334" t="str">
        <f t="shared" si="17"/>
        <v>2022</v>
      </c>
    </row>
    <row r="335" spans="1:13" x14ac:dyDescent="0.25">
      <c r="A335" s="17">
        <v>44958</v>
      </c>
      <c r="B335" s="8" t="s">
        <v>6595</v>
      </c>
      <c r="C335" s="8" t="s">
        <v>6637</v>
      </c>
      <c r="D335" s="8" t="s">
        <v>6638</v>
      </c>
      <c r="E335" s="2">
        <v>318</v>
      </c>
      <c r="F335" s="1">
        <v>45000</v>
      </c>
      <c r="G335" s="2" t="s">
        <v>2912</v>
      </c>
      <c r="H335" s="20">
        <v>100883</v>
      </c>
      <c r="I335" s="16">
        <v>100883</v>
      </c>
      <c r="K335" t="str">
        <f t="shared" si="15"/>
        <v>Q4 2022</v>
      </c>
      <c r="L335" t="str">
        <f t="shared" si="16"/>
        <v>Q4</v>
      </c>
      <c r="M335" t="str">
        <f t="shared" si="17"/>
        <v>2022</v>
      </c>
    </row>
    <row r="336" spans="1:13" x14ac:dyDescent="0.25">
      <c r="A336" s="17">
        <v>44958</v>
      </c>
      <c r="B336" s="8" t="s">
        <v>6595</v>
      </c>
      <c r="C336" s="8" t="s">
        <v>6637</v>
      </c>
      <c r="D336" s="8" t="s">
        <v>6638</v>
      </c>
      <c r="E336" s="2">
        <v>319</v>
      </c>
      <c r="F336" s="1">
        <v>45000</v>
      </c>
      <c r="G336" s="2" t="s">
        <v>2913</v>
      </c>
      <c r="H336" s="20">
        <v>108895</v>
      </c>
      <c r="I336" s="16">
        <v>108895</v>
      </c>
      <c r="K336" t="str">
        <f t="shared" si="15"/>
        <v>Q4 2022</v>
      </c>
      <c r="L336" t="str">
        <f t="shared" si="16"/>
        <v>Q4</v>
      </c>
      <c r="M336" t="str">
        <f t="shared" si="17"/>
        <v>2022</v>
      </c>
    </row>
    <row r="337" spans="1:13" x14ac:dyDescent="0.25">
      <c r="A337" s="17">
        <v>44958</v>
      </c>
      <c r="B337" s="8" t="s">
        <v>6595</v>
      </c>
      <c r="C337" s="8" t="s">
        <v>6637</v>
      </c>
      <c r="D337" s="8" t="s">
        <v>6639</v>
      </c>
      <c r="E337" s="2">
        <v>314</v>
      </c>
      <c r="F337" s="1">
        <v>45001</v>
      </c>
      <c r="G337" s="2" t="s">
        <v>2914</v>
      </c>
      <c r="H337" s="20">
        <v>2023</v>
      </c>
      <c r="I337" s="16">
        <v>2023</v>
      </c>
      <c r="K337" t="str">
        <f t="shared" si="15"/>
        <v>Q4 2022</v>
      </c>
      <c r="L337" t="str">
        <f t="shared" si="16"/>
        <v>Q4</v>
      </c>
      <c r="M337" t="str">
        <f t="shared" si="17"/>
        <v>2022</v>
      </c>
    </row>
    <row r="338" spans="1:13" x14ac:dyDescent="0.25">
      <c r="A338" s="17">
        <v>44958</v>
      </c>
      <c r="B338" s="8" t="s">
        <v>6595</v>
      </c>
      <c r="C338" s="8" t="s">
        <v>6637</v>
      </c>
      <c r="D338" s="8" t="s">
        <v>6639</v>
      </c>
      <c r="E338" s="2">
        <v>315</v>
      </c>
      <c r="F338" s="1">
        <v>45001</v>
      </c>
      <c r="G338" s="2" t="s">
        <v>2915</v>
      </c>
      <c r="H338" s="20">
        <v>2830</v>
      </c>
      <c r="I338" s="16">
        <v>2830</v>
      </c>
      <c r="K338" t="str">
        <f t="shared" si="15"/>
        <v>Q4 2022</v>
      </c>
      <c r="L338" t="str">
        <f t="shared" si="16"/>
        <v>Q4</v>
      </c>
      <c r="M338" t="str">
        <f t="shared" si="17"/>
        <v>2022</v>
      </c>
    </row>
    <row r="339" spans="1:13" x14ac:dyDescent="0.25">
      <c r="A339" s="17">
        <v>44958</v>
      </c>
      <c r="B339" s="8" t="s">
        <v>6595</v>
      </c>
      <c r="C339" s="8" t="s">
        <v>6637</v>
      </c>
      <c r="D339" s="8" t="s">
        <v>6639</v>
      </c>
      <c r="E339" s="2">
        <v>316</v>
      </c>
      <c r="F339" s="1">
        <v>45001</v>
      </c>
      <c r="G339" s="2" t="s">
        <v>2916</v>
      </c>
      <c r="H339" s="20">
        <v>16</v>
      </c>
      <c r="I339" s="16">
        <v>16</v>
      </c>
      <c r="K339" t="str">
        <f t="shared" si="15"/>
        <v>Q4 2022</v>
      </c>
      <c r="L339" t="str">
        <f t="shared" si="16"/>
        <v>Q4</v>
      </c>
      <c r="M339" t="str">
        <f t="shared" si="17"/>
        <v>2022</v>
      </c>
    </row>
    <row r="340" spans="1:13" x14ac:dyDescent="0.25">
      <c r="A340" s="17">
        <v>44958</v>
      </c>
      <c r="B340" s="8" t="s">
        <v>6595</v>
      </c>
      <c r="C340" s="8" t="s">
        <v>6637</v>
      </c>
      <c r="D340" s="8" t="s">
        <v>6639</v>
      </c>
      <c r="E340" s="2">
        <v>317</v>
      </c>
      <c r="F340" s="1">
        <v>45001</v>
      </c>
      <c r="G340" s="2" t="s">
        <v>2917</v>
      </c>
      <c r="H340" s="20">
        <v>10012</v>
      </c>
      <c r="I340" s="16">
        <v>10012</v>
      </c>
      <c r="K340" t="str">
        <f t="shared" si="15"/>
        <v>Q4 2022</v>
      </c>
      <c r="L340" t="str">
        <f t="shared" si="16"/>
        <v>Q4</v>
      </c>
      <c r="M340" t="str">
        <f t="shared" si="17"/>
        <v>2022</v>
      </c>
    </row>
    <row r="341" spans="1:13" x14ac:dyDescent="0.25">
      <c r="A341" s="17">
        <v>44958</v>
      </c>
      <c r="B341" s="8" t="s">
        <v>6595</v>
      </c>
      <c r="C341" s="8" t="s">
        <v>6637</v>
      </c>
      <c r="D341" s="8" t="s">
        <v>6639</v>
      </c>
      <c r="E341" s="2">
        <v>318</v>
      </c>
      <c r="F341" s="1">
        <v>45001</v>
      </c>
      <c r="G341" s="2" t="s">
        <v>2918</v>
      </c>
      <c r="H341" s="20">
        <v>9893</v>
      </c>
      <c r="I341" s="16">
        <v>9893</v>
      </c>
      <c r="K341" t="str">
        <f t="shared" si="15"/>
        <v>Q4 2022</v>
      </c>
      <c r="L341" t="str">
        <f t="shared" si="16"/>
        <v>Q4</v>
      </c>
      <c r="M341" t="str">
        <f t="shared" si="17"/>
        <v>2022</v>
      </c>
    </row>
    <row r="342" spans="1:13" x14ac:dyDescent="0.25">
      <c r="A342" s="17">
        <v>44958</v>
      </c>
      <c r="B342" s="8" t="s">
        <v>6595</v>
      </c>
      <c r="C342" s="8" t="s">
        <v>6637</v>
      </c>
      <c r="D342" s="8" t="s">
        <v>6639</v>
      </c>
      <c r="E342" s="2">
        <v>319</v>
      </c>
      <c r="F342" s="1">
        <v>45001</v>
      </c>
      <c r="G342" s="2" t="s">
        <v>2919</v>
      </c>
      <c r="H342" s="20">
        <v>10134</v>
      </c>
      <c r="I342" s="16">
        <v>10134</v>
      </c>
      <c r="K342" t="str">
        <f t="shared" si="15"/>
        <v>Q4 2022</v>
      </c>
      <c r="L342" t="str">
        <f t="shared" si="16"/>
        <v>Q4</v>
      </c>
      <c r="M342" t="str">
        <f t="shared" si="17"/>
        <v>2022</v>
      </c>
    </row>
    <row r="343" spans="1:13" x14ac:dyDescent="0.25">
      <c r="A343" s="17">
        <v>44958</v>
      </c>
      <c r="B343" s="8" t="s">
        <v>6595</v>
      </c>
      <c r="C343" s="5" t="e">
        <v>#N/A</v>
      </c>
      <c r="D343" s="5" t="s">
        <v>6662</v>
      </c>
      <c r="E343" s="2">
        <v>317</v>
      </c>
      <c r="F343" s="1">
        <v>44958</v>
      </c>
      <c r="G343" s="2">
        <v>11</v>
      </c>
      <c r="H343" s="20">
        <v>71138</v>
      </c>
      <c r="I343" s="16">
        <v>71138</v>
      </c>
      <c r="J343" s="2"/>
      <c r="K343" t="str">
        <f t="shared" si="15"/>
        <v>Q4 2022</v>
      </c>
      <c r="L343" t="str">
        <f t="shared" si="16"/>
        <v>Q4</v>
      </c>
      <c r="M343" t="str">
        <f t="shared" si="17"/>
        <v>2022</v>
      </c>
    </row>
    <row r="344" spans="1:13" x14ac:dyDescent="0.25">
      <c r="A344" s="17">
        <v>44958</v>
      </c>
      <c r="B344" s="8" t="s">
        <v>6595</v>
      </c>
      <c r="C344" s="5" t="e">
        <v>#N/A</v>
      </c>
      <c r="D344" s="5" t="s">
        <v>6662</v>
      </c>
      <c r="E344" s="2">
        <v>317</v>
      </c>
      <c r="F344" s="1">
        <v>44958</v>
      </c>
      <c r="G344" s="2">
        <v>11</v>
      </c>
      <c r="H344" s="20">
        <v>47425</v>
      </c>
      <c r="I344" s="16">
        <v>47425</v>
      </c>
      <c r="J344" s="2"/>
      <c r="K344" t="str">
        <f t="shared" si="15"/>
        <v>Q4 2022</v>
      </c>
      <c r="L344" t="str">
        <f t="shared" si="16"/>
        <v>Q4</v>
      </c>
      <c r="M344" t="str">
        <f t="shared" si="17"/>
        <v>2022</v>
      </c>
    </row>
    <row r="345" spans="1:13" x14ac:dyDescent="0.25">
      <c r="A345" s="17">
        <v>44958</v>
      </c>
      <c r="B345" s="8" t="s">
        <v>6595</v>
      </c>
      <c r="C345" s="5" t="e">
        <v>#N/A</v>
      </c>
      <c r="D345" s="5" t="s">
        <v>6662</v>
      </c>
      <c r="E345" s="2">
        <v>318</v>
      </c>
      <c r="F345" s="1">
        <v>44963</v>
      </c>
      <c r="G345" s="2" t="s">
        <v>2890</v>
      </c>
      <c r="H345" s="20">
        <v>131870</v>
      </c>
      <c r="I345" s="16">
        <v>131870</v>
      </c>
      <c r="J345" s="2"/>
      <c r="K345" t="str">
        <f t="shared" si="15"/>
        <v>Q4 2022</v>
      </c>
      <c r="L345" t="str">
        <f t="shared" si="16"/>
        <v>Q4</v>
      </c>
      <c r="M345" t="str">
        <f t="shared" si="17"/>
        <v>2022</v>
      </c>
    </row>
    <row r="346" spans="1:13" x14ac:dyDescent="0.25">
      <c r="A346" s="17">
        <v>44958</v>
      </c>
      <c r="B346" s="8" t="s">
        <v>6595</v>
      </c>
      <c r="C346" s="61" t="s">
        <v>6621</v>
      </c>
      <c r="D346" s="8" t="s">
        <v>6622</v>
      </c>
      <c r="E346" s="12">
        <v>312</v>
      </c>
      <c r="F346" s="1">
        <v>44985</v>
      </c>
      <c r="G346" s="12" t="s">
        <v>2901</v>
      </c>
      <c r="H346" s="20">
        <v>167900</v>
      </c>
      <c r="I346" s="16">
        <v>167900</v>
      </c>
      <c r="J346" s="2"/>
      <c r="K346" t="str">
        <f t="shared" si="15"/>
        <v>Q4 2022</v>
      </c>
      <c r="L346" t="str">
        <f t="shared" si="16"/>
        <v>Q4</v>
      </c>
      <c r="M346" t="str">
        <f t="shared" si="17"/>
        <v>2022</v>
      </c>
    </row>
    <row r="347" spans="1:13" x14ac:dyDescent="0.25">
      <c r="A347" s="17">
        <v>44958</v>
      </c>
      <c r="B347" s="8" t="s">
        <v>6595</v>
      </c>
      <c r="C347" s="5" t="e">
        <v>#N/A</v>
      </c>
      <c r="D347" s="8" t="s">
        <v>6631</v>
      </c>
      <c r="E347" s="2">
        <v>312</v>
      </c>
      <c r="F347" s="1">
        <v>44958</v>
      </c>
      <c r="G347" s="3">
        <v>11</v>
      </c>
      <c r="H347" s="20">
        <v>12625</v>
      </c>
      <c r="I347" s="16">
        <v>12625</v>
      </c>
      <c r="J347" s="2"/>
      <c r="K347" t="str">
        <f t="shared" si="15"/>
        <v>Q4 2022</v>
      </c>
      <c r="L347" t="str">
        <f t="shared" si="16"/>
        <v>Q4</v>
      </c>
      <c r="M347" t="str">
        <f t="shared" si="17"/>
        <v>2022</v>
      </c>
    </row>
    <row r="348" spans="1:13" x14ac:dyDescent="0.25">
      <c r="A348" s="17">
        <v>44958</v>
      </c>
      <c r="B348" s="8" t="s">
        <v>6595</v>
      </c>
      <c r="C348" s="5" t="e">
        <v>#N/A</v>
      </c>
      <c r="D348" s="8" t="s">
        <v>6672</v>
      </c>
      <c r="E348" s="2">
        <v>312</v>
      </c>
      <c r="F348" s="1">
        <v>44980</v>
      </c>
      <c r="G348" s="3">
        <v>1178358</v>
      </c>
      <c r="H348" s="20">
        <v>854</v>
      </c>
      <c r="I348" s="16">
        <v>854</v>
      </c>
      <c r="J348" s="2" t="s">
        <v>354</v>
      </c>
      <c r="K348" t="str">
        <f t="shared" si="15"/>
        <v>Q4 2022</v>
      </c>
      <c r="L348" t="str">
        <f t="shared" si="16"/>
        <v>Q4</v>
      </c>
      <c r="M348" t="str">
        <f t="shared" si="17"/>
        <v>2022</v>
      </c>
    </row>
    <row r="349" spans="1:13" x14ac:dyDescent="0.25">
      <c r="A349" s="17">
        <v>44958</v>
      </c>
      <c r="B349" s="8" t="s">
        <v>6595</v>
      </c>
      <c r="C349" s="5" t="e">
        <v>#N/A</v>
      </c>
      <c r="D349" s="5" t="s">
        <v>6673</v>
      </c>
      <c r="E349" s="2">
        <v>312</v>
      </c>
      <c r="F349" s="1">
        <v>44986</v>
      </c>
      <c r="G349" s="3" t="s">
        <v>2904</v>
      </c>
      <c r="H349" s="20">
        <v>3840</v>
      </c>
      <c r="I349" s="16">
        <v>3840</v>
      </c>
      <c r="J349" s="2" t="s">
        <v>316</v>
      </c>
      <c r="K349" t="str">
        <f t="shared" si="15"/>
        <v>Q4 2022</v>
      </c>
      <c r="L349" t="str">
        <f t="shared" si="16"/>
        <v>Q4</v>
      </c>
      <c r="M349" t="str">
        <f t="shared" si="17"/>
        <v>2022</v>
      </c>
    </row>
    <row r="350" spans="1:13" x14ac:dyDescent="0.25">
      <c r="A350" s="17">
        <v>44980</v>
      </c>
      <c r="B350" s="8" t="s">
        <v>6588</v>
      </c>
      <c r="C350" s="5" t="s">
        <v>6614</v>
      </c>
      <c r="D350" s="8" t="s">
        <v>6615</v>
      </c>
      <c r="E350" s="2">
        <v>0</v>
      </c>
      <c r="F350" s="1">
        <v>44985</v>
      </c>
      <c r="G350" s="2" t="s">
        <v>2636</v>
      </c>
      <c r="H350" s="20">
        <v>285</v>
      </c>
      <c r="I350" s="16">
        <v>285</v>
      </c>
      <c r="K350" t="str">
        <f t="shared" si="15"/>
        <v>Q4 2022</v>
      </c>
      <c r="L350" t="str">
        <f t="shared" si="16"/>
        <v>Q4</v>
      </c>
      <c r="M350" t="str">
        <f t="shared" si="17"/>
        <v>2022</v>
      </c>
    </row>
    <row r="351" spans="1:13" x14ac:dyDescent="0.25">
      <c r="A351" s="17">
        <v>44980</v>
      </c>
      <c r="B351" s="8" t="s">
        <v>6588</v>
      </c>
      <c r="C351" s="5" t="s">
        <v>6616</v>
      </c>
      <c r="D351" s="8" t="s">
        <v>6617</v>
      </c>
      <c r="E351" s="2">
        <v>0</v>
      </c>
      <c r="F351" s="1">
        <v>44982</v>
      </c>
      <c r="G351" s="2" t="s">
        <v>2634</v>
      </c>
      <c r="H351" s="20">
        <v>3515</v>
      </c>
      <c r="I351" s="20">
        <v>3515</v>
      </c>
      <c r="K351" t="str">
        <f t="shared" si="15"/>
        <v>Q4 2022</v>
      </c>
      <c r="L351" t="str">
        <f t="shared" si="16"/>
        <v>Q4</v>
      </c>
      <c r="M351" t="str">
        <f t="shared" si="17"/>
        <v>2022</v>
      </c>
    </row>
    <row r="352" spans="1:13" x14ac:dyDescent="0.25">
      <c r="A352" s="17">
        <v>44980</v>
      </c>
      <c r="B352" s="8" t="s">
        <v>6588</v>
      </c>
      <c r="C352" s="5" t="s">
        <v>6616</v>
      </c>
      <c r="D352" s="8" t="s">
        <v>6617</v>
      </c>
      <c r="E352" s="2">
        <v>0</v>
      </c>
      <c r="F352" s="1">
        <v>44982</v>
      </c>
      <c r="G352" s="1" t="s">
        <v>2635</v>
      </c>
      <c r="H352" s="20">
        <v>1121.5999999999999</v>
      </c>
      <c r="I352" s="20">
        <v>1121.5999999999999</v>
      </c>
      <c r="K352" t="str">
        <f t="shared" si="15"/>
        <v>Q4 2022</v>
      </c>
      <c r="L352" t="str">
        <f t="shared" si="16"/>
        <v>Q4</v>
      </c>
      <c r="M352" t="str">
        <f t="shared" si="17"/>
        <v>2022</v>
      </c>
    </row>
    <row r="353" spans="1:13" x14ac:dyDescent="0.25">
      <c r="A353" s="17">
        <v>44980</v>
      </c>
      <c r="B353" s="8" t="s">
        <v>6588</v>
      </c>
      <c r="C353" s="61" t="s">
        <v>6621</v>
      </c>
      <c r="D353" s="8" t="s">
        <v>6622</v>
      </c>
      <c r="E353" s="12">
        <v>0</v>
      </c>
      <c r="F353" s="1">
        <v>44985</v>
      </c>
      <c r="G353" s="12" t="s">
        <v>2637</v>
      </c>
      <c r="H353" s="20">
        <v>1865</v>
      </c>
      <c r="I353" s="16">
        <v>1865</v>
      </c>
      <c r="K353" t="str">
        <f t="shared" si="15"/>
        <v>Q4 2022</v>
      </c>
      <c r="L353" t="str">
        <f t="shared" si="16"/>
        <v>Q4</v>
      </c>
      <c r="M353" t="str">
        <f t="shared" si="17"/>
        <v>2022</v>
      </c>
    </row>
    <row r="354" spans="1:13" x14ac:dyDescent="0.25">
      <c r="A354" s="17">
        <v>44986</v>
      </c>
      <c r="B354" s="8" t="s">
        <v>6613</v>
      </c>
      <c r="C354" s="5" t="s">
        <v>6614</v>
      </c>
      <c r="D354" s="8" t="s">
        <v>6615</v>
      </c>
      <c r="E354" s="2">
        <v>0</v>
      </c>
      <c r="F354" s="1">
        <v>45016</v>
      </c>
      <c r="G354" s="2" t="s">
        <v>2587</v>
      </c>
      <c r="H354" s="20">
        <v>5415</v>
      </c>
      <c r="I354" s="16">
        <v>5415</v>
      </c>
      <c r="K354" t="str">
        <f t="shared" si="15"/>
        <v>Q4 2022</v>
      </c>
      <c r="L354" t="str">
        <f t="shared" si="16"/>
        <v>Q4</v>
      </c>
      <c r="M354" t="str">
        <f t="shared" si="17"/>
        <v>2022</v>
      </c>
    </row>
    <row r="355" spans="1:13" x14ac:dyDescent="0.25">
      <c r="A355" s="17">
        <v>44986</v>
      </c>
      <c r="B355" s="8" t="s">
        <v>6613</v>
      </c>
      <c r="C355" s="5" t="s">
        <v>6616</v>
      </c>
      <c r="D355" s="8" t="s">
        <v>6618</v>
      </c>
      <c r="E355" s="2">
        <v>0</v>
      </c>
      <c r="F355" s="1">
        <v>45012</v>
      </c>
      <c r="G355" s="2" t="s">
        <v>2586</v>
      </c>
      <c r="H355" s="20">
        <v>15093</v>
      </c>
      <c r="I355" s="20">
        <v>15093</v>
      </c>
      <c r="K355" t="str">
        <f t="shared" si="15"/>
        <v>Q4 2022</v>
      </c>
      <c r="L355" t="str">
        <f t="shared" si="16"/>
        <v>Q4</v>
      </c>
      <c r="M355" t="str">
        <f t="shared" si="17"/>
        <v>2022</v>
      </c>
    </row>
    <row r="356" spans="1:13" x14ac:dyDescent="0.25">
      <c r="A356" s="17">
        <v>44986</v>
      </c>
      <c r="B356" s="8" t="s">
        <v>6613</v>
      </c>
      <c r="C356" s="5" t="s">
        <v>6619</v>
      </c>
      <c r="D356" s="5" t="s">
        <v>6620</v>
      </c>
      <c r="E356" s="2">
        <v>0</v>
      </c>
      <c r="F356" s="1">
        <v>45016</v>
      </c>
      <c r="G356" s="2">
        <v>12</v>
      </c>
      <c r="H356" s="20">
        <v>550</v>
      </c>
      <c r="I356" s="16">
        <v>550</v>
      </c>
      <c r="K356" t="str">
        <f t="shared" si="15"/>
        <v>Q4 2022</v>
      </c>
      <c r="L356" t="str">
        <f t="shared" si="16"/>
        <v>Q4</v>
      </c>
      <c r="M356" t="str">
        <f t="shared" si="17"/>
        <v>2022</v>
      </c>
    </row>
    <row r="357" spans="1:13" x14ac:dyDescent="0.25">
      <c r="A357" s="17">
        <v>44986</v>
      </c>
      <c r="B357" s="8" t="s">
        <v>6613</v>
      </c>
      <c r="C357" s="61" t="s">
        <v>6621</v>
      </c>
      <c r="D357" s="8" t="s">
        <v>6622</v>
      </c>
      <c r="E357" s="12">
        <v>0</v>
      </c>
      <c r="F357" s="1">
        <v>45016</v>
      </c>
      <c r="G357" s="12" t="s">
        <v>2588</v>
      </c>
      <c r="H357" s="20">
        <v>6400</v>
      </c>
      <c r="I357" s="16">
        <v>6400</v>
      </c>
      <c r="K357" t="str">
        <f t="shared" si="15"/>
        <v>Q4 2022</v>
      </c>
      <c r="L357" t="str">
        <f t="shared" si="16"/>
        <v>Q4</v>
      </c>
      <c r="M357" t="str">
        <f t="shared" si="17"/>
        <v>2022</v>
      </c>
    </row>
    <row r="358" spans="1:13" x14ac:dyDescent="0.25">
      <c r="A358" s="17">
        <v>44986</v>
      </c>
      <c r="B358" s="8" t="s">
        <v>6613</v>
      </c>
      <c r="C358" s="8" t="s">
        <v>6623</v>
      </c>
      <c r="D358" s="8" t="s">
        <v>6624</v>
      </c>
      <c r="E358" s="2">
        <v>0</v>
      </c>
      <c r="F358" s="1">
        <v>45009</v>
      </c>
      <c r="G358" s="2">
        <v>1182</v>
      </c>
      <c r="H358" s="20">
        <v>10428.48</v>
      </c>
      <c r="I358" s="20">
        <v>10428.48</v>
      </c>
      <c r="K358" t="str">
        <f t="shared" si="15"/>
        <v>Q4 2022</v>
      </c>
      <c r="L358" t="str">
        <f t="shared" si="16"/>
        <v>Q4</v>
      </c>
      <c r="M358" t="str">
        <f t="shared" si="17"/>
        <v>2022</v>
      </c>
    </row>
    <row r="359" spans="1:13" x14ac:dyDescent="0.25">
      <c r="A359" s="17">
        <v>44986</v>
      </c>
      <c r="B359" s="8" t="s">
        <v>6613</v>
      </c>
      <c r="C359" s="8" t="s">
        <v>6623</v>
      </c>
      <c r="D359" s="5" t="s">
        <v>6625</v>
      </c>
      <c r="E359" s="2">
        <v>0</v>
      </c>
      <c r="F359" s="1">
        <v>45009</v>
      </c>
      <c r="G359" s="2">
        <v>1183</v>
      </c>
      <c r="H359" s="20">
        <v>2700</v>
      </c>
      <c r="I359" s="16">
        <v>2700</v>
      </c>
      <c r="K359" t="str">
        <f t="shared" si="15"/>
        <v>Q4 2022</v>
      </c>
      <c r="L359" t="str">
        <f t="shared" si="16"/>
        <v>Q4</v>
      </c>
      <c r="M359" t="str">
        <f t="shared" si="17"/>
        <v>2022</v>
      </c>
    </row>
    <row r="360" spans="1:13" x14ac:dyDescent="0.25">
      <c r="A360" s="17">
        <v>44986</v>
      </c>
      <c r="B360" s="8" t="s">
        <v>6613</v>
      </c>
      <c r="C360" s="5" t="s">
        <v>6626</v>
      </c>
      <c r="D360" s="8" t="s">
        <v>6627</v>
      </c>
      <c r="E360" s="2">
        <v>0</v>
      </c>
      <c r="F360" s="1">
        <v>45016</v>
      </c>
      <c r="G360" s="2">
        <v>1368</v>
      </c>
      <c r="H360" s="20">
        <v>1295</v>
      </c>
      <c r="I360" s="16">
        <v>1295</v>
      </c>
      <c r="K360" t="str">
        <f t="shared" si="15"/>
        <v>Q4 2022</v>
      </c>
      <c r="L360" t="str">
        <f t="shared" si="16"/>
        <v>Q4</v>
      </c>
      <c r="M360" t="str">
        <f t="shared" si="17"/>
        <v>2022</v>
      </c>
    </row>
    <row r="361" spans="1:13" x14ac:dyDescent="0.25">
      <c r="A361" s="17">
        <v>44986</v>
      </c>
      <c r="B361" s="8" t="s">
        <v>6613</v>
      </c>
      <c r="C361" s="5" t="s">
        <v>6628</v>
      </c>
      <c r="D361" s="8" t="s">
        <v>6629</v>
      </c>
      <c r="E361" s="2">
        <v>0</v>
      </c>
      <c r="F361" s="1">
        <v>45023</v>
      </c>
      <c r="G361" s="2" t="s">
        <v>2589</v>
      </c>
      <c r="H361" s="20">
        <v>57530</v>
      </c>
      <c r="I361" s="16">
        <v>57530</v>
      </c>
      <c r="K361" t="str">
        <f t="shared" si="15"/>
        <v>Q4 2022</v>
      </c>
      <c r="L361" t="str">
        <f t="shared" si="16"/>
        <v>Q4</v>
      </c>
      <c r="M361" t="str">
        <f t="shared" si="17"/>
        <v>2022</v>
      </c>
    </row>
    <row r="362" spans="1:13" x14ac:dyDescent="0.25">
      <c r="A362" s="17">
        <v>44986</v>
      </c>
      <c r="B362" s="8" t="s">
        <v>6584</v>
      </c>
      <c r="C362" s="5" t="e">
        <v>#N/A</v>
      </c>
      <c r="D362" s="5" t="s">
        <v>6662</v>
      </c>
      <c r="E362" s="2">
        <v>102</v>
      </c>
      <c r="F362" s="1">
        <v>44986</v>
      </c>
      <c r="G362" s="2">
        <v>20230103001</v>
      </c>
      <c r="H362" s="20">
        <v>206388</v>
      </c>
      <c r="I362" s="16">
        <v>206388</v>
      </c>
      <c r="J362" s="2"/>
      <c r="K362" t="str">
        <f t="shared" si="15"/>
        <v>Q4 2022</v>
      </c>
      <c r="L362" t="str">
        <f t="shared" si="16"/>
        <v>Q4</v>
      </c>
      <c r="M362" t="str">
        <f t="shared" si="17"/>
        <v>2022</v>
      </c>
    </row>
    <row r="363" spans="1:13" x14ac:dyDescent="0.25">
      <c r="A363" s="17">
        <v>44986</v>
      </c>
      <c r="B363" s="8" t="s">
        <v>6584</v>
      </c>
      <c r="C363" s="5" t="e">
        <v>#N/A</v>
      </c>
      <c r="D363" s="8" t="s">
        <v>6631</v>
      </c>
      <c r="E363" s="2">
        <v>102</v>
      </c>
      <c r="F363" s="1">
        <v>45025</v>
      </c>
      <c r="G363" s="2" t="s">
        <v>2612</v>
      </c>
      <c r="H363" s="20">
        <v>824</v>
      </c>
      <c r="I363" s="16">
        <v>824</v>
      </c>
      <c r="K363" t="str">
        <f t="shared" si="15"/>
        <v>Q4 2022</v>
      </c>
      <c r="L363" t="str">
        <f t="shared" si="16"/>
        <v>Q4</v>
      </c>
      <c r="M363" t="str">
        <f t="shared" si="17"/>
        <v>2022</v>
      </c>
    </row>
    <row r="364" spans="1:13" x14ac:dyDescent="0.25">
      <c r="A364" s="17">
        <v>44986</v>
      </c>
      <c r="B364" s="8" t="s">
        <v>6584</v>
      </c>
      <c r="C364" s="5" t="s">
        <v>6632</v>
      </c>
      <c r="D364" s="8" t="s">
        <v>6633</v>
      </c>
      <c r="E364" s="2">
        <v>102</v>
      </c>
      <c r="F364" s="1">
        <v>45016</v>
      </c>
      <c r="G364" s="2" t="s">
        <v>2608</v>
      </c>
      <c r="H364" s="20">
        <v>37937</v>
      </c>
      <c r="I364" s="16">
        <v>37937</v>
      </c>
      <c r="J364" s="2"/>
      <c r="K364" t="str">
        <f t="shared" si="15"/>
        <v>Q4 2022</v>
      </c>
      <c r="L364" t="str">
        <f t="shared" si="16"/>
        <v>Q4</v>
      </c>
      <c r="M364" t="str">
        <f t="shared" si="17"/>
        <v>2022</v>
      </c>
    </row>
    <row r="365" spans="1:13" x14ac:dyDescent="0.25">
      <c r="A365" s="17">
        <v>44986</v>
      </c>
      <c r="B365" s="8" t="s">
        <v>6584</v>
      </c>
      <c r="C365" s="5" t="s">
        <v>6614</v>
      </c>
      <c r="D365" s="8" t="s">
        <v>6615</v>
      </c>
      <c r="E365" s="2">
        <v>102</v>
      </c>
      <c r="F365" s="1">
        <v>45016</v>
      </c>
      <c r="G365" s="2" t="s">
        <v>2611</v>
      </c>
      <c r="H365" s="20">
        <v>11400</v>
      </c>
      <c r="I365" s="16">
        <v>11400</v>
      </c>
      <c r="J365" s="2"/>
      <c r="K365" t="str">
        <f t="shared" si="15"/>
        <v>Q4 2022</v>
      </c>
      <c r="L365" t="str">
        <f t="shared" si="16"/>
        <v>Q4</v>
      </c>
      <c r="M365" t="str">
        <f t="shared" si="17"/>
        <v>2022</v>
      </c>
    </row>
    <row r="366" spans="1:13" x14ac:dyDescent="0.25">
      <c r="A366" s="17">
        <v>44986</v>
      </c>
      <c r="B366" s="8" t="s">
        <v>6584</v>
      </c>
      <c r="C366" s="8" t="s">
        <v>6634</v>
      </c>
      <c r="D366" s="8" t="s">
        <v>6635</v>
      </c>
      <c r="E366" s="2">
        <v>102</v>
      </c>
      <c r="F366" s="1">
        <v>45016</v>
      </c>
      <c r="G366" s="2" t="s">
        <v>2609</v>
      </c>
      <c r="H366" s="88">
        <v>61035</v>
      </c>
      <c r="I366" s="85">
        <v>61035</v>
      </c>
      <c r="J366" s="2"/>
      <c r="K366" t="str">
        <f t="shared" si="15"/>
        <v>Q4 2022</v>
      </c>
      <c r="L366" t="str">
        <f t="shared" si="16"/>
        <v>Q4</v>
      </c>
      <c r="M366" t="str">
        <f t="shared" si="17"/>
        <v>2022</v>
      </c>
    </row>
    <row r="367" spans="1:13" x14ac:dyDescent="0.25">
      <c r="A367" s="17">
        <v>44986</v>
      </c>
      <c r="B367" s="8" t="s">
        <v>6584</v>
      </c>
      <c r="C367" s="5" t="s">
        <v>6650</v>
      </c>
      <c r="D367" s="5" t="s">
        <v>6651</v>
      </c>
      <c r="E367" s="2">
        <v>102</v>
      </c>
      <c r="F367" s="1">
        <v>45002</v>
      </c>
      <c r="G367" s="2">
        <v>4250028444</v>
      </c>
      <c r="H367" s="20">
        <v>14300</v>
      </c>
      <c r="I367" s="16">
        <v>14300</v>
      </c>
      <c r="J367" s="2" t="s">
        <v>2615</v>
      </c>
      <c r="K367" t="str">
        <f t="shared" si="15"/>
        <v>Q4 2022</v>
      </c>
      <c r="L367" t="str">
        <f t="shared" si="16"/>
        <v>Q4</v>
      </c>
      <c r="M367" t="str">
        <f t="shared" si="17"/>
        <v>2022</v>
      </c>
    </row>
    <row r="368" spans="1:13" x14ac:dyDescent="0.25">
      <c r="A368" s="17">
        <v>44986</v>
      </c>
      <c r="B368" s="8" t="s">
        <v>6584</v>
      </c>
      <c r="C368" s="5" t="s">
        <v>6619</v>
      </c>
      <c r="D368" s="5" t="s">
        <v>6620</v>
      </c>
      <c r="E368" s="2">
        <v>102</v>
      </c>
      <c r="F368" s="1">
        <v>45016</v>
      </c>
      <c r="G368" s="2">
        <v>12</v>
      </c>
      <c r="H368" s="20">
        <v>0</v>
      </c>
      <c r="I368" s="16">
        <v>0</v>
      </c>
      <c r="J368" s="2" t="s">
        <v>594</v>
      </c>
      <c r="K368" t="str">
        <f t="shared" si="15"/>
        <v>Q4 2022</v>
      </c>
      <c r="L368" t="str">
        <f t="shared" si="16"/>
        <v>Q4</v>
      </c>
      <c r="M368" t="str">
        <f t="shared" si="17"/>
        <v>2022</v>
      </c>
    </row>
    <row r="369" spans="1:13" x14ac:dyDescent="0.25">
      <c r="A369" s="17">
        <v>44986</v>
      </c>
      <c r="B369" s="8" t="s">
        <v>6584</v>
      </c>
      <c r="C369" s="8" t="s">
        <v>6637</v>
      </c>
      <c r="D369" s="8" t="s">
        <v>6654</v>
      </c>
      <c r="E369" s="2">
        <v>102</v>
      </c>
      <c r="F369" s="1">
        <v>44986</v>
      </c>
      <c r="G369" s="2" t="s">
        <v>2607</v>
      </c>
      <c r="H369" s="20">
        <v>19110</v>
      </c>
      <c r="I369" s="16">
        <v>19110</v>
      </c>
      <c r="J369" s="2"/>
      <c r="K369" t="str">
        <f t="shared" si="15"/>
        <v>Q4 2022</v>
      </c>
      <c r="L369" t="str">
        <f t="shared" si="16"/>
        <v>Q4</v>
      </c>
      <c r="M369" t="str">
        <f t="shared" si="17"/>
        <v>2022</v>
      </c>
    </row>
    <row r="370" spans="1:13" x14ac:dyDescent="0.25">
      <c r="A370" s="17">
        <v>44986</v>
      </c>
      <c r="B370" s="8" t="s">
        <v>6584</v>
      </c>
      <c r="C370" s="8" t="s">
        <v>6637</v>
      </c>
      <c r="D370" s="8" t="s">
        <v>6638</v>
      </c>
      <c r="E370" s="2">
        <v>102</v>
      </c>
      <c r="F370" s="1">
        <v>45039</v>
      </c>
      <c r="G370" s="2" t="s">
        <v>2613</v>
      </c>
      <c r="H370" s="20">
        <v>50131</v>
      </c>
      <c r="I370" s="16">
        <v>50131</v>
      </c>
      <c r="K370" t="str">
        <f t="shared" si="15"/>
        <v>Q4 2022</v>
      </c>
      <c r="L370" t="str">
        <f t="shared" si="16"/>
        <v>Q4</v>
      </c>
      <c r="M370" t="str">
        <f t="shared" si="17"/>
        <v>2022</v>
      </c>
    </row>
    <row r="371" spans="1:13" x14ac:dyDescent="0.25">
      <c r="A371" s="17">
        <v>44986</v>
      </c>
      <c r="B371" s="8" t="s">
        <v>6584</v>
      </c>
      <c r="C371" s="8" t="s">
        <v>6637</v>
      </c>
      <c r="D371" s="8" t="s">
        <v>6639</v>
      </c>
      <c r="E371" s="2">
        <v>102</v>
      </c>
      <c r="F371" s="1">
        <v>45040</v>
      </c>
      <c r="G371" s="2" t="s">
        <v>2614</v>
      </c>
      <c r="H371" s="20">
        <v>1330</v>
      </c>
      <c r="I371" s="16">
        <v>1330</v>
      </c>
      <c r="K371" t="str">
        <f t="shared" si="15"/>
        <v>Q4 2022</v>
      </c>
      <c r="L371" t="str">
        <f t="shared" si="16"/>
        <v>Q4</v>
      </c>
      <c r="M371" t="str">
        <f t="shared" si="17"/>
        <v>2022</v>
      </c>
    </row>
    <row r="372" spans="1:13" x14ac:dyDescent="0.25">
      <c r="A372" s="17">
        <v>44986</v>
      </c>
      <c r="B372" s="8" t="s">
        <v>6584</v>
      </c>
      <c r="C372" s="61" t="s">
        <v>6621</v>
      </c>
      <c r="D372" s="8" t="s">
        <v>6622</v>
      </c>
      <c r="E372" s="12">
        <v>102</v>
      </c>
      <c r="F372" s="1">
        <v>45016</v>
      </c>
      <c r="G372" s="12" t="s">
        <v>2610</v>
      </c>
      <c r="H372" s="20">
        <v>17530</v>
      </c>
      <c r="I372" s="16">
        <v>17530</v>
      </c>
      <c r="J372" s="2"/>
      <c r="K372" t="str">
        <f t="shared" si="15"/>
        <v>Q4 2022</v>
      </c>
      <c r="L372" t="str">
        <f t="shared" si="16"/>
        <v>Q4</v>
      </c>
      <c r="M372" t="str">
        <f t="shared" si="17"/>
        <v>2022</v>
      </c>
    </row>
    <row r="373" spans="1:13" x14ac:dyDescent="0.25">
      <c r="A373" s="17">
        <v>44986</v>
      </c>
      <c r="B373" s="8" t="s">
        <v>6584</v>
      </c>
      <c r="C373" s="5" t="s">
        <v>6626</v>
      </c>
      <c r="D373" s="8" t="s">
        <v>6627</v>
      </c>
      <c r="E373" s="2">
        <v>102</v>
      </c>
      <c r="F373" s="1">
        <v>45016</v>
      </c>
      <c r="G373" s="2">
        <v>1362</v>
      </c>
      <c r="H373" s="20">
        <v>1085</v>
      </c>
      <c r="I373" s="16">
        <v>1085</v>
      </c>
      <c r="J373" s="2"/>
      <c r="K373" t="str">
        <f t="shared" si="15"/>
        <v>Q4 2022</v>
      </c>
      <c r="L373" t="str">
        <f t="shared" si="16"/>
        <v>Q4</v>
      </c>
      <c r="M373" t="str">
        <f t="shared" si="17"/>
        <v>2022</v>
      </c>
    </row>
    <row r="374" spans="1:13" x14ac:dyDescent="0.25">
      <c r="A374" s="17">
        <v>44986</v>
      </c>
      <c r="B374" s="8" t="s">
        <v>6585</v>
      </c>
      <c r="C374" s="5" t="s">
        <v>6640</v>
      </c>
      <c r="D374" s="8" t="s">
        <v>6633</v>
      </c>
      <c r="E374" s="2">
        <v>0</v>
      </c>
      <c r="F374" s="1">
        <v>45016</v>
      </c>
      <c r="G374" s="2" t="s">
        <v>2620</v>
      </c>
      <c r="H374" s="20">
        <v>19466.7</v>
      </c>
      <c r="I374" s="16">
        <v>19466.7</v>
      </c>
      <c r="K374" t="str">
        <f t="shared" si="15"/>
        <v>Q4 2022</v>
      </c>
      <c r="L374" t="str">
        <f t="shared" si="16"/>
        <v>Q4</v>
      </c>
      <c r="M374" t="str">
        <f t="shared" si="17"/>
        <v>2022</v>
      </c>
    </row>
    <row r="375" spans="1:13" x14ac:dyDescent="0.25">
      <c r="A375" s="17">
        <v>44986</v>
      </c>
      <c r="B375" s="8" t="s">
        <v>6586</v>
      </c>
      <c r="C375" s="5" t="s">
        <v>6640</v>
      </c>
      <c r="D375" s="8" t="s">
        <v>6633</v>
      </c>
      <c r="E375" s="2">
        <v>0</v>
      </c>
      <c r="F375" s="1">
        <v>45016</v>
      </c>
      <c r="G375" s="2" t="s">
        <v>2628</v>
      </c>
      <c r="H375" s="20">
        <v>47647</v>
      </c>
      <c r="I375" s="16">
        <v>47647</v>
      </c>
      <c r="K375" t="str">
        <f t="shared" si="15"/>
        <v>Q4 2022</v>
      </c>
      <c r="L375" t="str">
        <f t="shared" si="16"/>
        <v>Q4</v>
      </c>
      <c r="M375" t="str">
        <f t="shared" si="17"/>
        <v>2022</v>
      </c>
    </row>
    <row r="376" spans="1:13" x14ac:dyDescent="0.25">
      <c r="A376" s="17">
        <v>44986</v>
      </c>
      <c r="B376" s="8" t="s">
        <v>6586</v>
      </c>
      <c r="C376" s="5" t="s">
        <v>6641</v>
      </c>
      <c r="D376" s="8" t="s">
        <v>6635</v>
      </c>
      <c r="E376" s="2">
        <v>0</v>
      </c>
      <c r="F376" s="1">
        <v>45016</v>
      </c>
      <c r="G376" s="2" t="s">
        <v>2629</v>
      </c>
      <c r="H376" s="20">
        <v>52201.47</v>
      </c>
      <c r="I376" s="16">
        <v>52201.47</v>
      </c>
      <c r="K376" t="str">
        <f t="shared" si="15"/>
        <v>Q4 2022</v>
      </c>
      <c r="L376" t="str">
        <f t="shared" si="16"/>
        <v>Q4</v>
      </c>
      <c r="M376" t="str">
        <f t="shared" si="17"/>
        <v>2022</v>
      </c>
    </row>
    <row r="377" spans="1:13" x14ac:dyDescent="0.25">
      <c r="A377" s="17">
        <v>44986</v>
      </c>
      <c r="B377" s="8" t="s">
        <v>6587</v>
      </c>
      <c r="C377" s="61" t="s">
        <v>6621</v>
      </c>
      <c r="D377" s="8" t="s">
        <v>6622</v>
      </c>
      <c r="E377" s="12">
        <v>0</v>
      </c>
      <c r="F377" s="1">
        <v>45016</v>
      </c>
      <c r="G377" s="12" t="s">
        <v>2632</v>
      </c>
      <c r="H377" s="20">
        <v>14740</v>
      </c>
      <c r="I377" s="16">
        <v>14740</v>
      </c>
      <c r="K377" t="str">
        <f t="shared" si="15"/>
        <v>Q4 2022</v>
      </c>
      <c r="L377" t="str">
        <f t="shared" si="16"/>
        <v>Q4</v>
      </c>
      <c r="M377" t="str">
        <f t="shared" si="17"/>
        <v>2022</v>
      </c>
    </row>
    <row r="378" spans="1:13" x14ac:dyDescent="0.25">
      <c r="A378" s="17">
        <v>44986</v>
      </c>
      <c r="B378" s="8" t="s">
        <v>6589</v>
      </c>
      <c r="C378" s="5" t="e">
        <v>#N/A</v>
      </c>
      <c r="D378" s="8" t="s">
        <v>6643</v>
      </c>
      <c r="E378" s="2" t="s">
        <v>82</v>
      </c>
      <c r="F378" s="1">
        <v>45015</v>
      </c>
      <c r="G378" s="2" t="s">
        <v>2733</v>
      </c>
      <c r="H378" s="20">
        <v>15000</v>
      </c>
      <c r="I378" s="16">
        <v>15000</v>
      </c>
      <c r="J378" s="2" t="s">
        <v>2712</v>
      </c>
      <c r="K378" t="str">
        <f t="shared" si="15"/>
        <v>Q4 2022</v>
      </c>
      <c r="L378" t="str">
        <f t="shared" si="16"/>
        <v>Q4</v>
      </c>
      <c r="M378" t="str">
        <f t="shared" si="17"/>
        <v>2022</v>
      </c>
    </row>
    <row r="379" spans="1:13" x14ac:dyDescent="0.25">
      <c r="A379" s="17">
        <v>44986</v>
      </c>
      <c r="B379" s="8" t="s">
        <v>6589</v>
      </c>
      <c r="C379" s="5" t="s">
        <v>6646</v>
      </c>
      <c r="D379" s="8" t="s">
        <v>6643</v>
      </c>
      <c r="E379" s="2" t="s">
        <v>82</v>
      </c>
      <c r="F379" s="1">
        <v>44991</v>
      </c>
      <c r="G379" s="2" t="s">
        <v>2718</v>
      </c>
      <c r="H379" s="20">
        <v>18750</v>
      </c>
      <c r="I379" s="16">
        <v>18750</v>
      </c>
      <c r="J379" s="2" t="s">
        <v>2678</v>
      </c>
      <c r="K379" t="str">
        <f t="shared" si="15"/>
        <v>Q4 2022</v>
      </c>
      <c r="L379" t="str">
        <f t="shared" si="16"/>
        <v>Q4</v>
      </c>
      <c r="M379" t="str">
        <f t="shared" si="17"/>
        <v>2022</v>
      </c>
    </row>
    <row r="380" spans="1:13" x14ac:dyDescent="0.25">
      <c r="A380" s="17">
        <v>44986</v>
      </c>
      <c r="B380" s="8" t="s">
        <v>6589</v>
      </c>
      <c r="C380" s="5" t="e">
        <v>#N/A</v>
      </c>
      <c r="D380" s="8" t="s">
        <v>6643</v>
      </c>
      <c r="E380" s="2" t="s">
        <v>82</v>
      </c>
      <c r="F380" s="1">
        <v>45008</v>
      </c>
      <c r="G380" s="2" t="s">
        <v>2728</v>
      </c>
      <c r="H380" s="20">
        <v>31887.5</v>
      </c>
      <c r="I380" s="16">
        <v>31887.5</v>
      </c>
      <c r="J380" s="2" t="s">
        <v>2743</v>
      </c>
      <c r="K380" t="str">
        <f t="shared" si="15"/>
        <v>Q4 2022</v>
      </c>
      <c r="L380" t="str">
        <f t="shared" si="16"/>
        <v>Q4</v>
      </c>
      <c r="M380" t="str">
        <f t="shared" si="17"/>
        <v>2022</v>
      </c>
    </row>
    <row r="381" spans="1:13" x14ac:dyDescent="0.25">
      <c r="A381" s="17">
        <v>44986</v>
      </c>
      <c r="B381" s="8" t="s">
        <v>6589</v>
      </c>
      <c r="C381" s="5" t="e">
        <v>#N/A</v>
      </c>
      <c r="D381" s="8" t="s">
        <v>6643</v>
      </c>
      <c r="E381" s="2" t="s">
        <v>82</v>
      </c>
      <c r="F381" s="1">
        <v>45009</v>
      </c>
      <c r="G381" s="2">
        <v>65</v>
      </c>
      <c r="H381" s="20">
        <v>85920</v>
      </c>
      <c r="I381" s="16">
        <v>85920</v>
      </c>
      <c r="J381" s="2" t="s">
        <v>2744</v>
      </c>
      <c r="K381" t="str">
        <f t="shared" si="15"/>
        <v>Q4 2022</v>
      </c>
      <c r="L381" t="str">
        <f t="shared" si="16"/>
        <v>Q4</v>
      </c>
      <c r="M381" t="str">
        <f t="shared" si="17"/>
        <v>2022</v>
      </c>
    </row>
    <row r="382" spans="1:13" x14ac:dyDescent="0.25">
      <c r="A382" s="17">
        <v>44986</v>
      </c>
      <c r="B382" s="8" t="s">
        <v>6589</v>
      </c>
      <c r="C382" s="8" t="e">
        <v>#N/A</v>
      </c>
      <c r="D382" s="8" t="s">
        <v>6643</v>
      </c>
      <c r="E382" s="2" t="s">
        <v>82</v>
      </c>
      <c r="F382" s="1">
        <v>45008</v>
      </c>
      <c r="G382" s="2" t="s">
        <v>2729</v>
      </c>
      <c r="H382" s="20">
        <v>15896</v>
      </c>
      <c r="I382" s="16">
        <v>15896</v>
      </c>
      <c r="J382" s="2" t="s">
        <v>2663</v>
      </c>
      <c r="K382" t="str">
        <f t="shared" ref="K382:K445" si="18">"Q" &amp; IF(MONTH(A382) &lt; 4, 4, IF(MONTH(A382) &lt; 7, 1, IF(MONTH(A382) &lt; 10, 2, 3))) &amp; " " &amp; YEAR(A382) - IF(MONTH(A382) &lt; 4, 1, 0)</f>
        <v>Q4 2022</v>
      </c>
      <c r="L382" t="str">
        <f t="shared" ref="L382:L445" si="19">LEFT(K382,2)</f>
        <v>Q4</v>
      </c>
      <c r="M382" t="str">
        <f t="shared" ref="M382:M445" si="20">RIGHT(K382,4)</f>
        <v>2022</v>
      </c>
    </row>
    <row r="383" spans="1:13" x14ac:dyDescent="0.25">
      <c r="A383" s="17">
        <v>44986</v>
      </c>
      <c r="B383" s="8" t="s">
        <v>6589</v>
      </c>
      <c r="C383" s="8" t="s">
        <v>6653</v>
      </c>
      <c r="D383" s="8" t="s">
        <v>6627</v>
      </c>
      <c r="E383" s="2" t="s">
        <v>82</v>
      </c>
      <c r="F383" s="1">
        <v>45016</v>
      </c>
      <c r="G383" s="2" t="s">
        <v>2734</v>
      </c>
      <c r="H383" s="20">
        <v>69998</v>
      </c>
      <c r="I383" s="16">
        <v>69998</v>
      </c>
      <c r="J383" s="2" t="s">
        <v>99</v>
      </c>
      <c r="K383" t="str">
        <f t="shared" si="18"/>
        <v>Q4 2022</v>
      </c>
      <c r="L383" t="str">
        <f t="shared" si="19"/>
        <v>Q4</v>
      </c>
      <c r="M383" t="str">
        <f t="shared" si="20"/>
        <v>2022</v>
      </c>
    </row>
    <row r="384" spans="1:13" x14ac:dyDescent="0.25">
      <c r="A384" s="17">
        <v>44986</v>
      </c>
      <c r="B384" s="8" t="s">
        <v>6589</v>
      </c>
      <c r="C384" s="5" t="e">
        <v>#N/A</v>
      </c>
      <c r="D384" s="8" t="s">
        <v>6643</v>
      </c>
      <c r="E384" s="2" t="s">
        <v>82</v>
      </c>
      <c r="F384" s="1">
        <v>44991</v>
      </c>
      <c r="G384" s="2" t="s">
        <v>2719</v>
      </c>
      <c r="H384" s="20">
        <v>26939</v>
      </c>
      <c r="I384" s="16">
        <v>26939</v>
      </c>
      <c r="J384" s="2" t="s">
        <v>1225</v>
      </c>
      <c r="K384" t="str">
        <f t="shared" si="18"/>
        <v>Q4 2022</v>
      </c>
      <c r="L384" t="str">
        <f t="shared" si="19"/>
        <v>Q4</v>
      </c>
      <c r="M384" t="str">
        <f t="shared" si="20"/>
        <v>2022</v>
      </c>
    </row>
    <row r="385" spans="1:13" x14ac:dyDescent="0.25">
      <c r="A385" s="17">
        <v>44986</v>
      </c>
      <c r="B385" s="8" t="s">
        <v>6589</v>
      </c>
      <c r="C385" s="5" t="e">
        <v>#N/A</v>
      </c>
      <c r="D385" s="8" t="s">
        <v>6643</v>
      </c>
      <c r="E385" s="2" t="s">
        <v>82</v>
      </c>
      <c r="F385" s="1">
        <v>45012</v>
      </c>
      <c r="G385" s="2">
        <v>2508</v>
      </c>
      <c r="H385" s="20">
        <v>40100</v>
      </c>
      <c r="I385" s="16">
        <v>40100</v>
      </c>
      <c r="J385" s="2" t="s">
        <v>2745</v>
      </c>
      <c r="K385" t="str">
        <f t="shared" si="18"/>
        <v>Q4 2022</v>
      </c>
      <c r="L385" t="str">
        <f t="shared" si="19"/>
        <v>Q4</v>
      </c>
      <c r="M385" t="str">
        <f t="shared" si="20"/>
        <v>2022</v>
      </c>
    </row>
    <row r="386" spans="1:13" x14ac:dyDescent="0.25">
      <c r="A386" s="17">
        <v>44986</v>
      </c>
      <c r="B386" s="8" t="s">
        <v>6589</v>
      </c>
      <c r="C386" s="5" t="e">
        <v>#N/A</v>
      </c>
      <c r="D386" s="8" t="s">
        <v>6643</v>
      </c>
      <c r="E386" s="2" t="s">
        <v>82</v>
      </c>
      <c r="F386" s="1">
        <v>45008</v>
      </c>
      <c r="G386" s="2" t="s">
        <v>2727</v>
      </c>
      <c r="H386" s="20">
        <v>12711.86</v>
      </c>
      <c r="I386" s="16">
        <v>12711.86</v>
      </c>
      <c r="J386" s="2" t="s">
        <v>2742</v>
      </c>
      <c r="K386" t="str">
        <f t="shared" si="18"/>
        <v>Q4 2022</v>
      </c>
      <c r="L386" t="str">
        <f t="shared" si="19"/>
        <v>Q4</v>
      </c>
      <c r="M386" t="str">
        <f t="shared" si="20"/>
        <v>2022</v>
      </c>
    </row>
    <row r="387" spans="1:13" x14ac:dyDescent="0.25">
      <c r="A387" s="17">
        <v>44986</v>
      </c>
      <c r="B387" s="8" t="s">
        <v>6589</v>
      </c>
      <c r="C387" s="5" t="e">
        <v>#N/A</v>
      </c>
      <c r="D387" s="8" t="s">
        <v>6643</v>
      </c>
      <c r="E387" s="2" t="s">
        <v>82</v>
      </c>
      <c r="F387" s="1">
        <v>45006</v>
      </c>
      <c r="G387" s="2" t="s">
        <v>2726</v>
      </c>
      <c r="H387" s="20">
        <v>12550</v>
      </c>
      <c r="I387" s="16">
        <v>12550</v>
      </c>
      <c r="J387" s="2" t="s">
        <v>2679</v>
      </c>
      <c r="K387" t="str">
        <f t="shared" si="18"/>
        <v>Q4 2022</v>
      </c>
      <c r="L387" t="str">
        <f t="shared" si="19"/>
        <v>Q4</v>
      </c>
      <c r="M387" t="str">
        <f t="shared" si="20"/>
        <v>2022</v>
      </c>
    </row>
    <row r="388" spans="1:13" x14ac:dyDescent="0.25">
      <c r="A388" s="17">
        <v>44986</v>
      </c>
      <c r="B388" s="8" t="s">
        <v>6590</v>
      </c>
      <c r="C388" s="61" t="s">
        <v>6621</v>
      </c>
      <c r="D388" s="8" t="s">
        <v>6622</v>
      </c>
      <c r="E388" s="12">
        <v>0</v>
      </c>
      <c r="F388" s="1">
        <v>45016</v>
      </c>
      <c r="G388" s="12" t="s">
        <v>2756</v>
      </c>
      <c r="H388" s="20">
        <v>34110</v>
      </c>
      <c r="I388" s="16">
        <v>34110</v>
      </c>
      <c r="K388" t="str">
        <f t="shared" si="18"/>
        <v>Q4 2022</v>
      </c>
      <c r="L388" t="str">
        <f t="shared" si="19"/>
        <v>Q4</v>
      </c>
      <c r="M388" t="str">
        <f t="shared" si="20"/>
        <v>2022</v>
      </c>
    </row>
    <row r="389" spans="1:13" x14ac:dyDescent="0.25">
      <c r="A389" s="17">
        <v>44986</v>
      </c>
      <c r="B389" s="8" t="s">
        <v>6591</v>
      </c>
      <c r="C389" s="5" t="s">
        <v>6640</v>
      </c>
      <c r="D389" s="8" t="s">
        <v>6633</v>
      </c>
      <c r="E389" s="2">
        <v>0</v>
      </c>
      <c r="F389" s="1">
        <v>45016</v>
      </c>
      <c r="G389" s="2" t="s">
        <v>2764</v>
      </c>
      <c r="H389" s="20">
        <v>40747</v>
      </c>
      <c r="I389" s="16">
        <v>40747</v>
      </c>
      <c r="K389" t="str">
        <f t="shared" si="18"/>
        <v>Q4 2022</v>
      </c>
      <c r="L389" t="str">
        <f t="shared" si="19"/>
        <v>Q4</v>
      </c>
      <c r="M389" t="str">
        <f t="shared" si="20"/>
        <v>2022</v>
      </c>
    </row>
    <row r="390" spans="1:13" x14ac:dyDescent="0.25">
      <c r="A390" s="17">
        <v>44986</v>
      </c>
      <c r="B390" s="8" t="s">
        <v>6591</v>
      </c>
      <c r="C390" s="5" t="s">
        <v>6616</v>
      </c>
      <c r="D390" s="8" t="s">
        <v>6617</v>
      </c>
      <c r="E390" s="2">
        <v>0</v>
      </c>
      <c r="F390" s="1">
        <v>45012</v>
      </c>
      <c r="G390" s="2" t="s">
        <v>2763</v>
      </c>
      <c r="H390" s="20">
        <v>6580</v>
      </c>
      <c r="I390" s="20">
        <v>6580</v>
      </c>
      <c r="K390" t="str">
        <f t="shared" si="18"/>
        <v>Q4 2022</v>
      </c>
      <c r="L390" t="str">
        <f t="shared" si="19"/>
        <v>Q4</v>
      </c>
      <c r="M390" t="str">
        <f t="shared" si="20"/>
        <v>2022</v>
      </c>
    </row>
    <row r="391" spans="1:13" x14ac:dyDescent="0.25">
      <c r="A391" s="17">
        <v>44986</v>
      </c>
      <c r="B391" s="8" t="s">
        <v>6591</v>
      </c>
      <c r="C391" s="5" t="s">
        <v>6636</v>
      </c>
      <c r="D391" s="8" t="s">
        <v>6617</v>
      </c>
      <c r="E391" s="2">
        <v>0</v>
      </c>
      <c r="F391" s="1">
        <v>44987</v>
      </c>
      <c r="G391" s="2" t="s">
        <v>2761</v>
      </c>
      <c r="H391" s="20">
        <v>1200</v>
      </c>
      <c r="I391" s="20">
        <v>1200</v>
      </c>
      <c r="J391" s="2" t="s">
        <v>2766</v>
      </c>
      <c r="K391" t="str">
        <f t="shared" si="18"/>
        <v>Q4 2022</v>
      </c>
      <c r="L391" t="str">
        <f t="shared" si="19"/>
        <v>Q4</v>
      </c>
      <c r="M391" t="str">
        <f t="shared" si="20"/>
        <v>2022</v>
      </c>
    </row>
    <row r="392" spans="1:13" x14ac:dyDescent="0.25">
      <c r="A392" s="17">
        <v>44986</v>
      </c>
      <c r="B392" s="8" t="s">
        <v>6591</v>
      </c>
      <c r="C392" s="5" t="s">
        <v>6636</v>
      </c>
      <c r="D392" s="8" t="s">
        <v>6617</v>
      </c>
      <c r="E392" s="2">
        <v>0</v>
      </c>
      <c r="F392" s="1">
        <v>44989</v>
      </c>
      <c r="G392" s="2" t="s">
        <v>2762</v>
      </c>
      <c r="H392" s="20">
        <v>600</v>
      </c>
      <c r="I392" s="20">
        <v>600</v>
      </c>
      <c r="J392" s="2" t="s">
        <v>2766</v>
      </c>
      <c r="K392" t="str">
        <f t="shared" si="18"/>
        <v>Q4 2022</v>
      </c>
      <c r="L392" t="str">
        <f t="shared" si="19"/>
        <v>Q4</v>
      </c>
      <c r="M392" t="str">
        <f t="shared" si="20"/>
        <v>2022</v>
      </c>
    </row>
    <row r="393" spans="1:13" x14ac:dyDescent="0.25">
      <c r="A393" s="17">
        <v>44986</v>
      </c>
      <c r="B393" s="8" t="s">
        <v>6591</v>
      </c>
      <c r="C393" s="5" t="e">
        <v>#N/A</v>
      </c>
      <c r="D393" s="8" t="s">
        <v>6622</v>
      </c>
      <c r="E393" s="12">
        <v>0</v>
      </c>
      <c r="F393" s="1">
        <v>45016</v>
      </c>
      <c r="G393" s="12" t="s">
        <v>2765</v>
      </c>
      <c r="H393" s="20">
        <v>16385</v>
      </c>
      <c r="I393" s="16">
        <v>16385</v>
      </c>
      <c r="K393" t="str">
        <f t="shared" si="18"/>
        <v>Q4 2022</v>
      </c>
      <c r="L393" t="str">
        <f t="shared" si="19"/>
        <v>Q4</v>
      </c>
      <c r="M393" t="str">
        <f t="shared" si="20"/>
        <v>2022</v>
      </c>
    </row>
    <row r="394" spans="1:13" x14ac:dyDescent="0.25">
      <c r="A394" s="17">
        <v>44986</v>
      </c>
      <c r="B394" s="8" t="s">
        <v>6592</v>
      </c>
      <c r="C394" s="5" t="s">
        <v>6630</v>
      </c>
      <c r="D394" s="8" t="s">
        <v>6631</v>
      </c>
      <c r="E394" s="2" t="s">
        <v>924</v>
      </c>
      <c r="F394" s="1">
        <v>45043</v>
      </c>
      <c r="G394" s="2" t="s">
        <v>2820</v>
      </c>
      <c r="H394" s="20">
        <v>2436.6999999999998</v>
      </c>
      <c r="I394" s="16">
        <v>2436.6999999999998</v>
      </c>
      <c r="K394" t="str">
        <f t="shared" si="18"/>
        <v>Q4 2022</v>
      </c>
      <c r="L394" t="str">
        <f t="shared" si="19"/>
        <v>Q4</v>
      </c>
      <c r="M394" t="str">
        <f t="shared" si="20"/>
        <v>2022</v>
      </c>
    </row>
    <row r="395" spans="1:13" x14ac:dyDescent="0.25">
      <c r="A395" s="17">
        <v>44986</v>
      </c>
      <c r="B395" s="8" t="s">
        <v>6592</v>
      </c>
      <c r="C395" s="8" t="e">
        <v>#N/A</v>
      </c>
      <c r="D395" s="5" t="s">
        <v>6662</v>
      </c>
      <c r="E395" s="2">
        <v>613</v>
      </c>
      <c r="F395" s="1">
        <v>44986</v>
      </c>
      <c r="G395" s="2" t="s">
        <v>2807</v>
      </c>
      <c r="H395" s="20">
        <v>65555</v>
      </c>
      <c r="I395" s="16">
        <v>65555</v>
      </c>
      <c r="J395" s="2"/>
      <c r="K395" t="str">
        <f t="shared" si="18"/>
        <v>Q4 2022</v>
      </c>
      <c r="L395" t="str">
        <f t="shared" si="19"/>
        <v>Q4</v>
      </c>
      <c r="M395" t="str">
        <f t="shared" si="20"/>
        <v>2022</v>
      </c>
    </row>
    <row r="396" spans="1:13" x14ac:dyDescent="0.25">
      <c r="A396" s="17">
        <v>44986</v>
      </c>
      <c r="B396" s="8" t="s">
        <v>6592</v>
      </c>
      <c r="C396" s="5" t="e">
        <v>#N/A</v>
      </c>
      <c r="D396" s="8" t="s">
        <v>6643</v>
      </c>
      <c r="E396" s="2">
        <v>613</v>
      </c>
      <c r="F396" s="1">
        <v>45006</v>
      </c>
      <c r="G396" s="2" t="s">
        <v>2809</v>
      </c>
      <c r="H396" s="20">
        <v>80000</v>
      </c>
      <c r="I396" s="16">
        <v>80000</v>
      </c>
      <c r="J396" s="2"/>
      <c r="K396" t="str">
        <f t="shared" si="18"/>
        <v>Q4 2022</v>
      </c>
      <c r="L396" t="str">
        <f t="shared" si="19"/>
        <v>Q4</v>
      </c>
      <c r="M396" t="str">
        <f t="shared" si="20"/>
        <v>2022</v>
      </c>
    </row>
    <row r="397" spans="1:13" x14ac:dyDescent="0.25">
      <c r="A397" s="17">
        <v>44986</v>
      </c>
      <c r="B397" s="8" t="s">
        <v>6592</v>
      </c>
      <c r="C397" s="5" t="s">
        <v>6632</v>
      </c>
      <c r="D397" s="8" t="s">
        <v>6633</v>
      </c>
      <c r="E397" s="2">
        <v>613</v>
      </c>
      <c r="F397" s="1">
        <v>45016</v>
      </c>
      <c r="G397" s="2" t="s">
        <v>2813</v>
      </c>
      <c r="H397" s="20">
        <v>37936</v>
      </c>
      <c r="I397" s="16">
        <v>37936</v>
      </c>
      <c r="J397" s="2"/>
      <c r="K397" t="str">
        <f t="shared" si="18"/>
        <v>Q4 2022</v>
      </c>
      <c r="L397" t="str">
        <f t="shared" si="19"/>
        <v>Q4</v>
      </c>
      <c r="M397" t="str">
        <f t="shared" si="20"/>
        <v>2022</v>
      </c>
    </row>
    <row r="398" spans="1:13" x14ac:dyDescent="0.25">
      <c r="A398" s="17">
        <v>44986</v>
      </c>
      <c r="B398" s="8" t="s">
        <v>6592</v>
      </c>
      <c r="C398" s="5" t="s">
        <v>6614</v>
      </c>
      <c r="D398" s="8" t="s">
        <v>6615</v>
      </c>
      <c r="E398" s="2">
        <v>613</v>
      </c>
      <c r="F398" s="1">
        <v>45016</v>
      </c>
      <c r="G398" s="1" t="s">
        <v>2815</v>
      </c>
      <c r="H398" s="20">
        <v>37430</v>
      </c>
      <c r="I398" s="16">
        <v>37430</v>
      </c>
      <c r="J398" s="2"/>
      <c r="K398" t="str">
        <f t="shared" si="18"/>
        <v>Q4 2022</v>
      </c>
      <c r="L398" t="str">
        <f t="shared" si="19"/>
        <v>Q4</v>
      </c>
      <c r="M398" t="str">
        <f t="shared" si="20"/>
        <v>2022</v>
      </c>
    </row>
    <row r="399" spans="1:13" x14ac:dyDescent="0.25">
      <c r="A399" s="17">
        <v>44986</v>
      </c>
      <c r="B399" s="8" t="s">
        <v>6592</v>
      </c>
      <c r="C399" s="5" t="s">
        <v>6616</v>
      </c>
      <c r="D399" s="8" t="s">
        <v>6617</v>
      </c>
      <c r="E399" s="2">
        <v>613</v>
      </c>
      <c r="F399" s="1">
        <v>45012</v>
      </c>
      <c r="G399" s="2" t="s">
        <v>2810</v>
      </c>
      <c r="H399" s="20">
        <v>8720</v>
      </c>
      <c r="I399" s="20">
        <v>8720</v>
      </c>
      <c r="J399" s="2"/>
      <c r="K399" t="str">
        <f t="shared" si="18"/>
        <v>Q4 2022</v>
      </c>
      <c r="L399" t="str">
        <f t="shared" si="19"/>
        <v>Q4</v>
      </c>
      <c r="M399" t="str">
        <f t="shared" si="20"/>
        <v>2022</v>
      </c>
    </row>
    <row r="400" spans="1:13" x14ac:dyDescent="0.25">
      <c r="A400" s="17">
        <v>44986</v>
      </c>
      <c r="B400" s="8" t="s">
        <v>6592</v>
      </c>
      <c r="C400" s="8" t="s">
        <v>6634</v>
      </c>
      <c r="D400" s="8" t="s">
        <v>6635</v>
      </c>
      <c r="E400" s="2">
        <v>613</v>
      </c>
      <c r="F400" s="1">
        <v>45016</v>
      </c>
      <c r="G400" s="2" t="s">
        <v>2814</v>
      </c>
      <c r="H400" s="88">
        <v>59266</v>
      </c>
      <c r="I400" s="85">
        <v>59266</v>
      </c>
      <c r="J400" s="2"/>
      <c r="K400" t="str">
        <f t="shared" si="18"/>
        <v>Q4 2022</v>
      </c>
      <c r="L400" t="str">
        <f t="shared" si="19"/>
        <v>Q4</v>
      </c>
      <c r="M400" t="str">
        <f t="shared" si="20"/>
        <v>2022</v>
      </c>
    </row>
    <row r="401" spans="1:13" x14ac:dyDescent="0.25">
      <c r="A401" s="17">
        <v>44986</v>
      </c>
      <c r="B401" s="8" t="s">
        <v>6592</v>
      </c>
      <c r="C401" s="5" t="s">
        <v>6650</v>
      </c>
      <c r="D401" s="5" t="s">
        <v>6651</v>
      </c>
      <c r="E401" s="2">
        <v>613</v>
      </c>
      <c r="F401" s="1">
        <v>45013</v>
      </c>
      <c r="G401" s="2">
        <v>4250028452</v>
      </c>
      <c r="H401" s="20">
        <v>43971</v>
      </c>
      <c r="I401" s="16">
        <v>43971</v>
      </c>
      <c r="J401" s="2"/>
      <c r="K401" t="str">
        <f t="shared" si="18"/>
        <v>Q4 2022</v>
      </c>
      <c r="L401" t="str">
        <f t="shared" si="19"/>
        <v>Q4</v>
      </c>
      <c r="M401" t="str">
        <f t="shared" si="20"/>
        <v>2022</v>
      </c>
    </row>
    <row r="402" spans="1:13" x14ac:dyDescent="0.25">
      <c r="A402" s="17">
        <v>44986</v>
      </c>
      <c r="B402" s="8" t="s">
        <v>6592</v>
      </c>
      <c r="C402" s="5" t="s">
        <v>6619</v>
      </c>
      <c r="D402" s="5" t="s">
        <v>6620</v>
      </c>
      <c r="E402" s="2">
        <v>613</v>
      </c>
      <c r="F402" s="1">
        <v>45016</v>
      </c>
      <c r="G402" s="2">
        <v>12</v>
      </c>
      <c r="H402" s="20">
        <v>1800</v>
      </c>
      <c r="I402" s="16">
        <v>1800</v>
      </c>
      <c r="J402" s="2" t="s">
        <v>2787</v>
      </c>
      <c r="K402" t="str">
        <f t="shared" si="18"/>
        <v>Q4 2022</v>
      </c>
      <c r="L402" t="str">
        <f t="shared" si="19"/>
        <v>Q4</v>
      </c>
      <c r="M402" t="str">
        <f t="shared" si="20"/>
        <v>2022</v>
      </c>
    </row>
    <row r="403" spans="1:13" x14ac:dyDescent="0.25">
      <c r="A403" s="17">
        <v>44986</v>
      </c>
      <c r="B403" s="8" t="s">
        <v>6592</v>
      </c>
      <c r="C403" s="5" t="s">
        <v>6636</v>
      </c>
      <c r="D403" s="8" t="s">
        <v>6617</v>
      </c>
      <c r="E403" s="2">
        <v>613</v>
      </c>
      <c r="F403" s="1">
        <v>45012</v>
      </c>
      <c r="G403" s="2" t="s">
        <v>2811</v>
      </c>
      <c r="H403" s="20">
        <v>960</v>
      </c>
      <c r="I403" s="20">
        <v>960</v>
      </c>
      <c r="J403" s="2" t="s">
        <v>2821</v>
      </c>
      <c r="K403" t="str">
        <f t="shared" si="18"/>
        <v>Q4 2022</v>
      </c>
      <c r="L403" t="str">
        <f t="shared" si="19"/>
        <v>Q4</v>
      </c>
      <c r="M403" t="str">
        <f t="shared" si="20"/>
        <v>2022</v>
      </c>
    </row>
    <row r="404" spans="1:13" x14ac:dyDescent="0.25">
      <c r="A404" s="17">
        <v>44986</v>
      </c>
      <c r="B404" s="8" t="s">
        <v>6592</v>
      </c>
      <c r="C404" s="8" t="s">
        <v>6637</v>
      </c>
      <c r="D404" s="8" t="s">
        <v>6654</v>
      </c>
      <c r="E404" s="2">
        <v>613</v>
      </c>
      <c r="F404" s="1">
        <v>44986</v>
      </c>
      <c r="G404" s="2" t="s">
        <v>2804</v>
      </c>
      <c r="H404" s="20">
        <v>17351.25</v>
      </c>
      <c r="I404" s="16">
        <v>17351.25</v>
      </c>
      <c r="J404" s="2"/>
      <c r="K404" t="str">
        <f t="shared" si="18"/>
        <v>Q4 2022</v>
      </c>
      <c r="L404" t="str">
        <f t="shared" si="19"/>
        <v>Q4</v>
      </c>
      <c r="M404" t="str">
        <f t="shared" si="20"/>
        <v>2022</v>
      </c>
    </row>
    <row r="405" spans="1:13" x14ac:dyDescent="0.25">
      <c r="A405" s="17">
        <v>44986</v>
      </c>
      <c r="B405" s="8" t="s">
        <v>6592</v>
      </c>
      <c r="C405" s="8" t="s">
        <v>6637</v>
      </c>
      <c r="D405" s="8" t="s">
        <v>6654</v>
      </c>
      <c r="E405" s="2">
        <v>614</v>
      </c>
      <c r="F405" s="1">
        <v>44986</v>
      </c>
      <c r="G405" s="2" t="s">
        <v>2805</v>
      </c>
      <c r="H405" s="20">
        <v>17333.75</v>
      </c>
      <c r="I405" s="16">
        <v>17333.75</v>
      </c>
      <c r="J405" s="2"/>
      <c r="K405" t="str">
        <f t="shared" si="18"/>
        <v>Q4 2022</v>
      </c>
      <c r="L405" t="str">
        <f t="shared" si="19"/>
        <v>Q4</v>
      </c>
      <c r="M405" t="str">
        <f t="shared" si="20"/>
        <v>2022</v>
      </c>
    </row>
    <row r="406" spans="1:13" x14ac:dyDescent="0.25">
      <c r="A406" s="17">
        <v>44986</v>
      </c>
      <c r="B406" s="8" t="s">
        <v>6592</v>
      </c>
      <c r="C406" s="8" t="s">
        <v>6637</v>
      </c>
      <c r="D406" s="8" t="s">
        <v>6638</v>
      </c>
      <c r="E406" s="2">
        <v>613</v>
      </c>
      <c r="F406" s="1">
        <v>45039</v>
      </c>
      <c r="G406" s="2" t="s">
        <v>2816</v>
      </c>
      <c r="H406" s="20">
        <v>53794</v>
      </c>
      <c r="I406" s="16">
        <v>53794</v>
      </c>
      <c r="K406" t="str">
        <f t="shared" si="18"/>
        <v>Q4 2022</v>
      </c>
      <c r="L406" t="str">
        <f t="shared" si="19"/>
        <v>Q4</v>
      </c>
      <c r="M406" t="str">
        <f t="shared" si="20"/>
        <v>2022</v>
      </c>
    </row>
    <row r="407" spans="1:13" x14ac:dyDescent="0.25">
      <c r="A407" s="17">
        <v>44986</v>
      </c>
      <c r="B407" s="8" t="s">
        <v>6592</v>
      </c>
      <c r="C407" s="8" t="s">
        <v>6637</v>
      </c>
      <c r="D407" s="8" t="s">
        <v>6638</v>
      </c>
      <c r="E407" s="2">
        <v>614</v>
      </c>
      <c r="F407" s="1">
        <v>45039</v>
      </c>
      <c r="G407" s="2" t="s">
        <v>2817</v>
      </c>
      <c r="H407" s="20">
        <v>56533</v>
      </c>
      <c r="I407" s="16">
        <v>56533</v>
      </c>
      <c r="K407" t="str">
        <f t="shared" si="18"/>
        <v>Q4 2022</v>
      </c>
      <c r="L407" t="str">
        <f t="shared" si="19"/>
        <v>Q4</v>
      </c>
      <c r="M407" t="str">
        <f t="shared" si="20"/>
        <v>2022</v>
      </c>
    </row>
    <row r="408" spans="1:13" x14ac:dyDescent="0.25">
      <c r="A408" s="17">
        <v>44986</v>
      </c>
      <c r="B408" s="8" t="s">
        <v>6592</v>
      </c>
      <c r="C408" s="8" t="s">
        <v>6637</v>
      </c>
      <c r="D408" s="8" t="s">
        <v>6639</v>
      </c>
      <c r="E408" s="2">
        <v>614</v>
      </c>
      <c r="F408" s="1">
        <v>45040</v>
      </c>
      <c r="G408" s="2" t="s">
        <v>2818</v>
      </c>
      <c r="H408" s="20">
        <v>1258.98</v>
      </c>
      <c r="I408" s="16">
        <v>1258.98</v>
      </c>
      <c r="K408" t="str">
        <f t="shared" si="18"/>
        <v>Q4 2022</v>
      </c>
      <c r="L408" t="str">
        <f t="shared" si="19"/>
        <v>Q4</v>
      </c>
      <c r="M408" t="str">
        <f t="shared" si="20"/>
        <v>2022</v>
      </c>
    </row>
    <row r="409" spans="1:13" x14ac:dyDescent="0.25">
      <c r="A409" s="17">
        <v>44986</v>
      </c>
      <c r="B409" s="8" t="s">
        <v>6592</v>
      </c>
      <c r="C409" s="8" t="s">
        <v>6637</v>
      </c>
      <c r="D409" s="8" t="s">
        <v>6639</v>
      </c>
      <c r="E409" s="2">
        <v>613</v>
      </c>
      <c r="F409" s="1">
        <v>45040</v>
      </c>
      <c r="G409" s="2" t="s">
        <v>2819</v>
      </c>
      <c r="H409" s="20">
        <v>993</v>
      </c>
      <c r="I409" s="16">
        <v>993</v>
      </c>
      <c r="K409" t="str">
        <f t="shared" si="18"/>
        <v>Q4 2022</v>
      </c>
      <c r="L409" t="str">
        <f t="shared" si="19"/>
        <v>Q4</v>
      </c>
      <c r="M409" t="str">
        <f t="shared" si="20"/>
        <v>2022</v>
      </c>
    </row>
    <row r="410" spans="1:13" x14ac:dyDescent="0.25">
      <c r="A410" s="17">
        <v>44986</v>
      </c>
      <c r="B410" s="8" t="s">
        <v>6592</v>
      </c>
      <c r="C410" s="8" t="e">
        <v>#N/A</v>
      </c>
      <c r="D410" s="5" t="s">
        <v>6662</v>
      </c>
      <c r="E410" s="2">
        <v>613</v>
      </c>
      <c r="F410" s="1">
        <v>44986</v>
      </c>
      <c r="G410" s="2" t="s">
        <v>2806</v>
      </c>
      <c r="H410" s="20">
        <v>65555</v>
      </c>
      <c r="I410" s="16">
        <v>65555</v>
      </c>
      <c r="J410" s="2"/>
      <c r="K410" t="str">
        <f t="shared" si="18"/>
        <v>Q4 2022</v>
      </c>
      <c r="L410" t="str">
        <f t="shared" si="19"/>
        <v>Q4</v>
      </c>
      <c r="M410" t="str">
        <f t="shared" si="20"/>
        <v>2022</v>
      </c>
    </row>
    <row r="411" spans="1:13" x14ac:dyDescent="0.25">
      <c r="A411" s="17">
        <v>44986</v>
      </c>
      <c r="B411" s="8" t="s">
        <v>6592</v>
      </c>
      <c r="C411" s="5" t="e">
        <v>#N/A</v>
      </c>
      <c r="D411" s="5" t="s">
        <v>6662</v>
      </c>
      <c r="E411" s="2">
        <v>614</v>
      </c>
      <c r="F411" s="1">
        <v>44987</v>
      </c>
      <c r="G411" s="2" t="s">
        <v>2808</v>
      </c>
      <c r="H411" s="20">
        <v>131043</v>
      </c>
      <c r="I411" s="16">
        <v>131043</v>
      </c>
      <c r="J411" s="2"/>
      <c r="K411" t="str">
        <f t="shared" si="18"/>
        <v>Q4 2022</v>
      </c>
      <c r="L411" t="str">
        <f t="shared" si="19"/>
        <v>Q4</v>
      </c>
      <c r="M411" t="str">
        <f t="shared" si="20"/>
        <v>2022</v>
      </c>
    </row>
    <row r="412" spans="1:13" x14ac:dyDescent="0.25">
      <c r="A412" s="17">
        <v>44986</v>
      </c>
      <c r="B412" s="8" t="s">
        <v>6592</v>
      </c>
      <c r="C412" s="61" t="s">
        <v>6621</v>
      </c>
      <c r="D412" s="8" t="s">
        <v>6622</v>
      </c>
      <c r="E412" s="12">
        <v>613</v>
      </c>
      <c r="F412" s="1">
        <v>45016</v>
      </c>
      <c r="G412" s="12" t="s">
        <v>2812</v>
      </c>
      <c r="H412" s="20">
        <v>58795</v>
      </c>
      <c r="I412" s="16">
        <v>58795</v>
      </c>
      <c r="J412" s="2"/>
      <c r="K412" t="str">
        <f t="shared" si="18"/>
        <v>Q4 2022</v>
      </c>
      <c r="L412" t="str">
        <f t="shared" si="19"/>
        <v>Q4</v>
      </c>
      <c r="M412" t="str">
        <f t="shared" si="20"/>
        <v>2022</v>
      </c>
    </row>
    <row r="413" spans="1:13" x14ac:dyDescent="0.25">
      <c r="A413" s="17">
        <v>44986</v>
      </c>
      <c r="B413" s="8" t="s">
        <v>6592</v>
      </c>
      <c r="C413" s="8" t="s">
        <v>6623</v>
      </c>
      <c r="D413" s="8" t="s">
        <v>6624</v>
      </c>
      <c r="E413" s="2">
        <v>613</v>
      </c>
      <c r="F413" s="1">
        <v>45009</v>
      </c>
      <c r="G413" s="2">
        <v>1184</v>
      </c>
      <c r="H413" s="20">
        <v>21457</v>
      </c>
      <c r="I413" s="20">
        <v>21457.200000000001</v>
      </c>
      <c r="J413" s="2"/>
      <c r="K413" t="str">
        <f t="shared" si="18"/>
        <v>Q4 2022</v>
      </c>
      <c r="L413" t="str">
        <f t="shared" si="19"/>
        <v>Q4</v>
      </c>
      <c r="M413" t="str">
        <f t="shared" si="20"/>
        <v>2022</v>
      </c>
    </row>
    <row r="414" spans="1:13" x14ac:dyDescent="0.25">
      <c r="A414" s="17">
        <v>44986</v>
      </c>
      <c r="B414" s="8" t="s">
        <v>6592</v>
      </c>
      <c r="C414" s="8" t="s">
        <v>6623</v>
      </c>
      <c r="D414" s="5" t="s">
        <v>6663</v>
      </c>
      <c r="E414" s="2">
        <v>613</v>
      </c>
      <c r="F414" s="1">
        <v>45009</v>
      </c>
      <c r="G414" s="2">
        <v>1185</v>
      </c>
      <c r="H414" s="20">
        <v>2700</v>
      </c>
      <c r="I414" s="16">
        <v>2700</v>
      </c>
      <c r="J414" s="2"/>
      <c r="K414" t="str">
        <f t="shared" si="18"/>
        <v>Q4 2022</v>
      </c>
      <c r="L414" t="str">
        <f t="shared" si="19"/>
        <v>Q4</v>
      </c>
      <c r="M414" t="str">
        <f t="shared" si="20"/>
        <v>2022</v>
      </c>
    </row>
    <row r="415" spans="1:13" x14ac:dyDescent="0.25">
      <c r="A415" s="17">
        <v>44986</v>
      </c>
      <c r="B415" s="8" t="s">
        <v>6592</v>
      </c>
      <c r="C415" s="5" t="s">
        <v>6626</v>
      </c>
      <c r="D415" s="8" t="s">
        <v>6627</v>
      </c>
      <c r="E415" s="2">
        <v>613</v>
      </c>
      <c r="F415" s="1">
        <v>45016</v>
      </c>
      <c r="G415" s="2">
        <v>1364</v>
      </c>
      <c r="H415" s="20">
        <v>4130</v>
      </c>
      <c r="I415" s="16">
        <v>4130</v>
      </c>
      <c r="J415" s="2"/>
      <c r="K415" t="str">
        <f t="shared" si="18"/>
        <v>Q4 2022</v>
      </c>
      <c r="L415" t="str">
        <f t="shared" si="19"/>
        <v>Q4</v>
      </c>
      <c r="M415" t="str">
        <f t="shared" si="20"/>
        <v>2022</v>
      </c>
    </row>
    <row r="416" spans="1:13" x14ac:dyDescent="0.25">
      <c r="A416" s="17">
        <v>44986</v>
      </c>
      <c r="B416" s="8" t="s">
        <v>6593</v>
      </c>
      <c r="C416" s="5" t="s">
        <v>6630</v>
      </c>
      <c r="D416" s="8" t="s">
        <v>6631</v>
      </c>
      <c r="E416" s="2">
        <v>312</v>
      </c>
      <c r="F416" s="1">
        <v>45019</v>
      </c>
      <c r="G416" s="2" t="s">
        <v>2568</v>
      </c>
      <c r="H416" s="20">
        <v>1770</v>
      </c>
      <c r="I416" s="16">
        <v>1770</v>
      </c>
      <c r="K416" t="str">
        <f t="shared" si="18"/>
        <v>Q4 2022</v>
      </c>
      <c r="L416" t="str">
        <f t="shared" si="19"/>
        <v>Q4</v>
      </c>
      <c r="M416" t="str">
        <f t="shared" si="20"/>
        <v>2022</v>
      </c>
    </row>
    <row r="417" spans="1:13" x14ac:dyDescent="0.25">
      <c r="A417" s="17">
        <v>44986</v>
      </c>
      <c r="B417" s="8" t="s">
        <v>6593</v>
      </c>
      <c r="C417" s="5" t="e">
        <v>#N/A</v>
      </c>
      <c r="D417" s="5" t="s">
        <v>6662</v>
      </c>
      <c r="E417" s="2">
        <v>313</v>
      </c>
      <c r="F417" s="1">
        <v>44986</v>
      </c>
      <c r="G417" s="2" t="s">
        <v>2549</v>
      </c>
      <c r="H417" s="20">
        <v>496385</v>
      </c>
      <c r="I417" s="16">
        <v>496385</v>
      </c>
      <c r="K417" t="str">
        <f t="shared" si="18"/>
        <v>Q4 2022</v>
      </c>
      <c r="L417" t="str">
        <f t="shared" si="19"/>
        <v>Q4</v>
      </c>
      <c r="M417" t="str">
        <f t="shared" si="20"/>
        <v>2022</v>
      </c>
    </row>
    <row r="418" spans="1:13" x14ac:dyDescent="0.25">
      <c r="A418" s="17">
        <v>44986</v>
      </c>
      <c r="B418" s="8" t="s">
        <v>6593</v>
      </c>
      <c r="C418" s="5" t="e">
        <v>#N/A</v>
      </c>
      <c r="D418" s="8" t="s">
        <v>6654</v>
      </c>
      <c r="E418" s="2">
        <v>313</v>
      </c>
      <c r="F418" s="1">
        <v>44986</v>
      </c>
      <c r="G418" s="2" t="s">
        <v>2550</v>
      </c>
      <c r="H418" s="20">
        <v>44117</v>
      </c>
      <c r="I418" s="16">
        <v>44117</v>
      </c>
      <c r="K418" t="str">
        <f t="shared" si="18"/>
        <v>Q4 2022</v>
      </c>
      <c r="L418" t="str">
        <f t="shared" si="19"/>
        <v>Q4</v>
      </c>
      <c r="M418" t="str">
        <f t="shared" si="20"/>
        <v>2022</v>
      </c>
    </row>
    <row r="419" spans="1:13" x14ac:dyDescent="0.25">
      <c r="A419" s="17">
        <v>44986</v>
      </c>
      <c r="B419" s="8" t="s">
        <v>6593</v>
      </c>
      <c r="C419" s="8" t="e">
        <v>#N/A</v>
      </c>
      <c r="D419" s="5" t="s">
        <v>6662</v>
      </c>
      <c r="E419" s="2">
        <v>311</v>
      </c>
      <c r="F419" s="1">
        <v>44986</v>
      </c>
      <c r="G419" s="2" t="s">
        <v>2551</v>
      </c>
      <c r="H419" s="20">
        <v>563984</v>
      </c>
      <c r="I419" s="16">
        <v>563984</v>
      </c>
      <c r="K419" t="str">
        <f t="shared" si="18"/>
        <v>Q4 2022</v>
      </c>
      <c r="L419" t="str">
        <f t="shared" si="19"/>
        <v>Q4</v>
      </c>
      <c r="M419" t="str">
        <f t="shared" si="20"/>
        <v>2022</v>
      </c>
    </row>
    <row r="420" spans="1:13" x14ac:dyDescent="0.25">
      <c r="A420" s="17">
        <v>44986</v>
      </c>
      <c r="B420" s="8" t="s">
        <v>6593</v>
      </c>
      <c r="C420" s="8" t="e">
        <v>#N/A</v>
      </c>
      <c r="D420" s="5" t="s">
        <v>6662</v>
      </c>
      <c r="E420" s="2">
        <v>312</v>
      </c>
      <c r="F420" s="1">
        <v>44986</v>
      </c>
      <c r="G420" s="2" t="s">
        <v>2552</v>
      </c>
      <c r="H420" s="20">
        <v>364913</v>
      </c>
      <c r="I420" s="16">
        <v>364913</v>
      </c>
      <c r="K420" t="str">
        <f t="shared" si="18"/>
        <v>Q4 2022</v>
      </c>
      <c r="L420" t="str">
        <f t="shared" si="19"/>
        <v>Q4</v>
      </c>
      <c r="M420" t="str">
        <f t="shared" si="20"/>
        <v>2022</v>
      </c>
    </row>
    <row r="421" spans="1:13" x14ac:dyDescent="0.25">
      <c r="A421" s="17">
        <v>44986</v>
      </c>
      <c r="B421" s="8" t="s">
        <v>6593</v>
      </c>
      <c r="C421" s="5" t="e">
        <v>#N/A</v>
      </c>
      <c r="D421" s="8" t="s">
        <v>6617</v>
      </c>
      <c r="E421" s="2">
        <v>312</v>
      </c>
      <c r="F421" s="1">
        <v>45013</v>
      </c>
      <c r="G421" s="2" t="s">
        <v>2563</v>
      </c>
      <c r="H421" s="20">
        <v>21200</v>
      </c>
      <c r="I421" s="20">
        <v>21200</v>
      </c>
      <c r="K421" t="str">
        <f t="shared" si="18"/>
        <v>Q4 2022</v>
      </c>
      <c r="L421" t="str">
        <f t="shared" si="19"/>
        <v>Q4</v>
      </c>
      <c r="M421" t="str">
        <f t="shared" si="20"/>
        <v>2022</v>
      </c>
    </row>
    <row r="422" spans="1:13" x14ac:dyDescent="0.25">
      <c r="A422" s="17">
        <v>44986</v>
      </c>
      <c r="B422" s="8" t="s">
        <v>6593</v>
      </c>
      <c r="C422" s="5" t="e">
        <v>#N/A</v>
      </c>
      <c r="D422" s="8" t="s">
        <v>6654</v>
      </c>
      <c r="E422" s="2">
        <v>310</v>
      </c>
      <c r="F422" s="1">
        <v>44986</v>
      </c>
      <c r="G422" s="2" t="s">
        <v>1480</v>
      </c>
      <c r="H422" s="20">
        <v>17308</v>
      </c>
      <c r="I422" s="16">
        <v>17308</v>
      </c>
      <c r="K422" t="str">
        <f t="shared" si="18"/>
        <v>Q4 2022</v>
      </c>
      <c r="L422" t="str">
        <f t="shared" si="19"/>
        <v>Q4</v>
      </c>
      <c r="M422" t="str">
        <f t="shared" si="20"/>
        <v>2022</v>
      </c>
    </row>
    <row r="423" spans="1:13" x14ac:dyDescent="0.25">
      <c r="A423" s="17">
        <v>44986</v>
      </c>
      <c r="B423" s="8" t="s">
        <v>6593</v>
      </c>
      <c r="C423" s="5" t="e">
        <v>#N/A</v>
      </c>
      <c r="D423" s="5" t="s">
        <v>6664</v>
      </c>
      <c r="E423" s="2">
        <v>310</v>
      </c>
      <c r="F423" s="1">
        <v>44986</v>
      </c>
      <c r="G423" s="2" t="s">
        <v>2555</v>
      </c>
      <c r="H423" s="20">
        <v>69112</v>
      </c>
      <c r="I423" s="16">
        <v>69112</v>
      </c>
      <c r="K423" t="str">
        <f t="shared" si="18"/>
        <v>Q4 2022</v>
      </c>
      <c r="L423" t="str">
        <f t="shared" si="19"/>
        <v>Q4</v>
      </c>
      <c r="M423" t="str">
        <f t="shared" si="20"/>
        <v>2022</v>
      </c>
    </row>
    <row r="424" spans="1:13" x14ac:dyDescent="0.25">
      <c r="A424" s="17">
        <v>44986</v>
      </c>
      <c r="B424" s="8" t="s">
        <v>6593</v>
      </c>
      <c r="C424" s="5" t="e">
        <v>#N/A</v>
      </c>
      <c r="D424" s="8" t="s">
        <v>6633</v>
      </c>
      <c r="E424" s="2">
        <v>312</v>
      </c>
      <c r="F424" s="1">
        <v>45016</v>
      </c>
      <c r="G424" s="1">
        <v>45016</v>
      </c>
      <c r="H424" s="20">
        <v>165095.81</v>
      </c>
      <c r="I424" s="16">
        <v>165095.81</v>
      </c>
      <c r="K424" t="str">
        <f t="shared" si="18"/>
        <v>Q4 2022</v>
      </c>
      <c r="L424" t="str">
        <f t="shared" si="19"/>
        <v>Q4</v>
      </c>
      <c r="M424" t="str">
        <f t="shared" si="20"/>
        <v>2022</v>
      </c>
    </row>
    <row r="425" spans="1:13" x14ac:dyDescent="0.25">
      <c r="A425" s="17">
        <v>44986</v>
      </c>
      <c r="B425" s="8" t="s">
        <v>6593</v>
      </c>
      <c r="C425" s="5" t="e">
        <v>#N/A</v>
      </c>
      <c r="D425" s="5" t="s">
        <v>6664</v>
      </c>
      <c r="E425" s="2">
        <v>310</v>
      </c>
      <c r="F425" s="1">
        <v>44986</v>
      </c>
      <c r="G425" s="2" t="s">
        <v>1435</v>
      </c>
      <c r="H425" s="20">
        <v>69111</v>
      </c>
      <c r="I425" s="16">
        <v>69111</v>
      </c>
      <c r="K425" t="str">
        <f t="shared" si="18"/>
        <v>Q4 2022</v>
      </c>
      <c r="L425" t="str">
        <f t="shared" si="19"/>
        <v>Q4</v>
      </c>
      <c r="M425" t="str">
        <f t="shared" si="20"/>
        <v>2022</v>
      </c>
    </row>
    <row r="426" spans="1:13" x14ac:dyDescent="0.25">
      <c r="A426" s="17">
        <v>44986</v>
      </c>
      <c r="B426" s="8" t="s">
        <v>6593</v>
      </c>
      <c r="C426" s="5" t="e">
        <v>#N/A</v>
      </c>
      <c r="D426" s="8" t="s">
        <v>6617</v>
      </c>
      <c r="E426" s="2">
        <v>312</v>
      </c>
      <c r="F426" s="1">
        <v>45016</v>
      </c>
      <c r="G426" s="2" t="s">
        <v>2567</v>
      </c>
      <c r="H426" s="20">
        <v>3550</v>
      </c>
      <c r="I426" s="20">
        <v>3550</v>
      </c>
      <c r="K426" t="str">
        <f t="shared" si="18"/>
        <v>Q4 2022</v>
      </c>
      <c r="L426" t="str">
        <f t="shared" si="19"/>
        <v>Q4</v>
      </c>
      <c r="M426" t="str">
        <f t="shared" si="20"/>
        <v>2022</v>
      </c>
    </row>
    <row r="427" spans="1:13" x14ac:dyDescent="0.25">
      <c r="A427" s="17">
        <v>44986</v>
      </c>
      <c r="B427" s="8" t="s">
        <v>6593</v>
      </c>
      <c r="C427" s="5" t="s">
        <v>6614</v>
      </c>
      <c r="D427" s="8" t="s">
        <v>6615</v>
      </c>
      <c r="E427" s="2">
        <v>312</v>
      </c>
      <c r="F427" s="1">
        <v>45016</v>
      </c>
      <c r="G427" s="2" t="s">
        <v>2564</v>
      </c>
      <c r="H427" s="20">
        <v>512810</v>
      </c>
      <c r="I427" s="16">
        <v>512810</v>
      </c>
      <c r="K427" t="str">
        <f t="shared" si="18"/>
        <v>Q4 2022</v>
      </c>
      <c r="L427" t="str">
        <f t="shared" si="19"/>
        <v>Q4</v>
      </c>
      <c r="M427" t="str">
        <f t="shared" si="20"/>
        <v>2022</v>
      </c>
    </row>
    <row r="428" spans="1:13" x14ac:dyDescent="0.25">
      <c r="A428" s="17">
        <v>44986</v>
      </c>
      <c r="B428" s="8" t="s">
        <v>6593</v>
      </c>
      <c r="C428" s="5" t="e">
        <v>#N/A</v>
      </c>
      <c r="D428" s="5" t="s">
        <v>6661</v>
      </c>
      <c r="E428" s="2">
        <v>312</v>
      </c>
      <c r="F428" s="1">
        <v>45006</v>
      </c>
      <c r="G428" s="2" t="s">
        <v>2557</v>
      </c>
      <c r="H428" s="20">
        <v>570991</v>
      </c>
      <c r="I428" s="16">
        <v>570991</v>
      </c>
      <c r="K428" t="str">
        <f t="shared" si="18"/>
        <v>Q4 2022</v>
      </c>
      <c r="L428" t="str">
        <f t="shared" si="19"/>
        <v>Q4</v>
      </c>
      <c r="M428" t="str">
        <f t="shared" si="20"/>
        <v>2022</v>
      </c>
    </row>
    <row r="429" spans="1:13" x14ac:dyDescent="0.25">
      <c r="A429" s="17">
        <v>44986</v>
      </c>
      <c r="B429" s="8" t="s">
        <v>6593</v>
      </c>
      <c r="C429" s="5" t="s">
        <v>6616</v>
      </c>
      <c r="D429" s="8" t="s">
        <v>6618</v>
      </c>
      <c r="E429" s="2">
        <v>312</v>
      </c>
      <c r="F429" s="1">
        <v>44986</v>
      </c>
      <c r="G429" s="2" t="s">
        <v>2548</v>
      </c>
      <c r="H429" s="20">
        <v>55036</v>
      </c>
      <c r="I429" s="20">
        <v>68518</v>
      </c>
      <c r="K429" t="str">
        <f t="shared" si="18"/>
        <v>Q4 2022</v>
      </c>
      <c r="L429" t="str">
        <f t="shared" si="19"/>
        <v>Q4</v>
      </c>
      <c r="M429" t="str">
        <f t="shared" si="20"/>
        <v>2022</v>
      </c>
    </row>
    <row r="430" spans="1:13" x14ac:dyDescent="0.25">
      <c r="A430" s="17">
        <v>44986</v>
      </c>
      <c r="B430" s="8" t="s">
        <v>6593</v>
      </c>
      <c r="C430" s="5" t="s">
        <v>6616</v>
      </c>
      <c r="D430" s="8" t="s">
        <v>6618</v>
      </c>
      <c r="E430" s="2">
        <v>312</v>
      </c>
      <c r="F430" s="1">
        <v>45012</v>
      </c>
      <c r="G430" s="2" t="s">
        <v>2559</v>
      </c>
      <c r="H430" s="20">
        <v>8838.5</v>
      </c>
      <c r="I430" s="20">
        <v>8838.5</v>
      </c>
      <c r="K430" t="str">
        <f t="shared" si="18"/>
        <v>Q4 2022</v>
      </c>
      <c r="L430" t="str">
        <f t="shared" si="19"/>
        <v>Q4</v>
      </c>
      <c r="M430" t="str">
        <f t="shared" si="20"/>
        <v>2022</v>
      </c>
    </row>
    <row r="431" spans="1:13" x14ac:dyDescent="0.25">
      <c r="A431" s="17">
        <v>44986</v>
      </c>
      <c r="B431" s="8" t="s">
        <v>6593</v>
      </c>
      <c r="C431" s="5" t="s">
        <v>6616</v>
      </c>
      <c r="D431" s="8" t="s">
        <v>6617</v>
      </c>
      <c r="E431" s="2">
        <v>312</v>
      </c>
      <c r="F431" s="1">
        <v>45012</v>
      </c>
      <c r="G431" s="2" t="s">
        <v>2560</v>
      </c>
      <c r="H431" s="20">
        <v>1080</v>
      </c>
      <c r="I431" s="20">
        <v>8842.7000000000007</v>
      </c>
      <c r="K431" t="str">
        <f t="shared" si="18"/>
        <v>Q4 2022</v>
      </c>
      <c r="L431" t="str">
        <f t="shared" si="19"/>
        <v>Q4</v>
      </c>
      <c r="M431" t="str">
        <f t="shared" si="20"/>
        <v>2022</v>
      </c>
    </row>
    <row r="432" spans="1:13" x14ac:dyDescent="0.25">
      <c r="A432" s="17">
        <v>44986</v>
      </c>
      <c r="B432" s="8" t="s">
        <v>6593</v>
      </c>
      <c r="C432" s="8" t="s">
        <v>6634</v>
      </c>
      <c r="D432" s="8" t="s">
        <v>6635</v>
      </c>
      <c r="E432" s="2">
        <v>312</v>
      </c>
      <c r="F432" s="1">
        <v>45016</v>
      </c>
      <c r="G432" s="2" t="s">
        <v>2566</v>
      </c>
      <c r="H432" s="88">
        <v>166081</v>
      </c>
      <c r="I432" s="85">
        <v>166081</v>
      </c>
      <c r="K432" t="str">
        <f t="shared" si="18"/>
        <v>Q4 2022</v>
      </c>
      <c r="L432" t="str">
        <f t="shared" si="19"/>
        <v>Q4</v>
      </c>
      <c r="M432" t="str">
        <f t="shared" si="20"/>
        <v>2022</v>
      </c>
    </row>
    <row r="433" spans="1:13" x14ac:dyDescent="0.25">
      <c r="A433" s="17">
        <v>44986</v>
      </c>
      <c r="B433" s="8" t="s">
        <v>6593</v>
      </c>
      <c r="C433" s="5" t="s">
        <v>6650</v>
      </c>
      <c r="D433" s="5" t="s">
        <v>6651</v>
      </c>
      <c r="E433" s="2">
        <v>312</v>
      </c>
      <c r="F433" s="1">
        <v>45012</v>
      </c>
      <c r="G433" s="2">
        <v>4250028446</v>
      </c>
      <c r="H433" s="20">
        <v>153300</v>
      </c>
      <c r="I433" s="16">
        <v>153300</v>
      </c>
      <c r="K433" t="str">
        <f t="shared" si="18"/>
        <v>Q4 2022</v>
      </c>
      <c r="L433" t="str">
        <f t="shared" si="19"/>
        <v>Q4</v>
      </c>
      <c r="M433" t="str">
        <f t="shared" si="20"/>
        <v>2022</v>
      </c>
    </row>
    <row r="434" spans="1:13" x14ac:dyDescent="0.25">
      <c r="A434" s="17">
        <v>44986</v>
      </c>
      <c r="B434" s="8" t="s">
        <v>6593</v>
      </c>
      <c r="C434" s="5" t="s">
        <v>6619</v>
      </c>
      <c r="D434" s="5" t="s">
        <v>6620</v>
      </c>
      <c r="E434" s="2">
        <v>312</v>
      </c>
      <c r="F434" s="1">
        <v>45016</v>
      </c>
      <c r="G434" s="2">
        <v>12</v>
      </c>
      <c r="H434" s="20">
        <v>33270</v>
      </c>
      <c r="I434" s="16">
        <v>33270</v>
      </c>
      <c r="K434" t="str">
        <f t="shared" si="18"/>
        <v>Q4 2022</v>
      </c>
      <c r="L434" t="str">
        <f t="shared" si="19"/>
        <v>Q4</v>
      </c>
      <c r="M434" t="str">
        <f t="shared" si="20"/>
        <v>2022</v>
      </c>
    </row>
    <row r="435" spans="1:13" x14ac:dyDescent="0.25">
      <c r="A435" s="17">
        <v>44986</v>
      </c>
      <c r="B435" s="8" t="s">
        <v>6593</v>
      </c>
      <c r="C435" s="5" t="s">
        <v>6636</v>
      </c>
      <c r="D435" s="8" t="s">
        <v>6617</v>
      </c>
      <c r="E435" s="2">
        <v>312</v>
      </c>
      <c r="F435" s="1">
        <v>45010</v>
      </c>
      <c r="G435" s="2" t="s">
        <v>2558</v>
      </c>
      <c r="H435" s="20">
        <v>6400</v>
      </c>
      <c r="I435" s="20">
        <v>6400</v>
      </c>
      <c r="K435" t="str">
        <f t="shared" si="18"/>
        <v>Q4 2022</v>
      </c>
      <c r="L435" t="str">
        <f t="shared" si="19"/>
        <v>Q4</v>
      </c>
      <c r="M435" t="str">
        <f t="shared" si="20"/>
        <v>2022</v>
      </c>
    </row>
    <row r="436" spans="1:13" x14ac:dyDescent="0.25">
      <c r="A436" s="17">
        <v>44986</v>
      </c>
      <c r="B436" s="8" t="s">
        <v>6593</v>
      </c>
      <c r="C436" s="5" t="s">
        <v>6636</v>
      </c>
      <c r="D436" s="8" t="s">
        <v>6617</v>
      </c>
      <c r="E436" s="2">
        <v>312</v>
      </c>
      <c r="F436" s="1">
        <v>45012</v>
      </c>
      <c r="G436" s="2" t="s">
        <v>2561</v>
      </c>
      <c r="H436" s="20">
        <v>1100</v>
      </c>
      <c r="I436" s="20">
        <v>1100</v>
      </c>
      <c r="K436" t="str">
        <f t="shared" si="18"/>
        <v>Q4 2022</v>
      </c>
      <c r="L436" t="str">
        <f t="shared" si="19"/>
        <v>Q4</v>
      </c>
      <c r="M436" t="str">
        <f t="shared" si="20"/>
        <v>2022</v>
      </c>
    </row>
    <row r="437" spans="1:13" x14ac:dyDescent="0.25">
      <c r="A437" s="17">
        <v>44986</v>
      </c>
      <c r="B437" s="8" t="s">
        <v>6593</v>
      </c>
      <c r="C437" s="8" t="s">
        <v>6637</v>
      </c>
      <c r="D437" s="8" t="s">
        <v>6638</v>
      </c>
      <c r="E437" s="2">
        <v>309</v>
      </c>
      <c r="F437" s="1">
        <v>45039</v>
      </c>
      <c r="G437" s="2" t="s">
        <v>2569</v>
      </c>
      <c r="H437" s="20">
        <v>107991</v>
      </c>
      <c r="I437" s="16">
        <v>107991</v>
      </c>
      <c r="K437" t="str">
        <f t="shared" si="18"/>
        <v>Q4 2022</v>
      </c>
      <c r="L437" t="str">
        <f t="shared" si="19"/>
        <v>Q4</v>
      </c>
      <c r="M437" t="str">
        <f t="shared" si="20"/>
        <v>2022</v>
      </c>
    </row>
    <row r="438" spans="1:13" x14ac:dyDescent="0.25">
      <c r="A438" s="17">
        <v>44986</v>
      </c>
      <c r="B438" s="8" t="s">
        <v>6593</v>
      </c>
      <c r="C438" s="8" t="s">
        <v>6637</v>
      </c>
      <c r="D438" s="8" t="s">
        <v>6638</v>
      </c>
      <c r="E438" s="2">
        <v>311</v>
      </c>
      <c r="F438" s="1">
        <v>45039</v>
      </c>
      <c r="G438" s="2" t="s">
        <v>2570</v>
      </c>
      <c r="H438" s="20">
        <v>125969</v>
      </c>
      <c r="I438" s="16">
        <v>125969</v>
      </c>
      <c r="K438" t="str">
        <f t="shared" si="18"/>
        <v>Q4 2022</v>
      </c>
      <c r="L438" t="str">
        <f t="shared" si="19"/>
        <v>Q4</v>
      </c>
      <c r="M438" t="str">
        <f t="shared" si="20"/>
        <v>2022</v>
      </c>
    </row>
    <row r="439" spans="1:13" x14ac:dyDescent="0.25">
      <c r="A439" s="17">
        <v>44986</v>
      </c>
      <c r="B439" s="8" t="s">
        <v>6593</v>
      </c>
      <c r="C439" s="8" t="s">
        <v>6637</v>
      </c>
      <c r="D439" s="8" t="s">
        <v>6638</v>
      </c>
      <c r="E439" s="2">
        <v>312</v>
      </c>
      <c r="F439" s="1">
        <v>45039</v>
      </c>
      <c r="G439" s="2" t="s">
        <v>2571</v>
      </c>
      <c r="H439" s="20">
        <v>132566</v>
      </c>
      <c r="I439" s="16">
        <v>132566</v>
      </c>
      <c r="K439" t="str">
        <f t="shared" si="18"/>
        <v>Q4 2022</v>
      </c>
      <c r="L439" t="str">
        <f t="shared" si="19"/>
        <v>Q4</v>
      </c>
      <c r="M439" t="str">
        <f t="shared" si="20"/>
        <v>2022</v>
      </c>
    </row>
    <row r="440" spans="1:13" x14ac:dyDescent="0.25">
      <c r="A440" s="17">
        <v>44986</v>
      </c>
      <c r="B440" s="8" t="s">
        <v>6593</v>
      </c>
      <c r="C440" s="8" t="s">
        <v>6637</v>
      </c>
      <c r="D440" s="8" t="s">
        <v>6638</v>
      </c>
      <c r="E440" s="2">
        <v>313</v>
      </c>
      <c r="F440" s="1">
        <v>45039</v>
      </c>
      <c r="G440" s="2" t="s">
        <v>2572</v>
      </c>
      <c r="H440" s="20">
        <v>120881</v>
      </c>
      <c r="I440" s="16">
        <v>120881</v>
      </c>
      <c r="K440" t="str">
        <f t="shared" si="18"/>
        <v>Q4 2022</v>
      </c>
      <c r="L440" t="str">
        <f t="shared" si="19"/>
        <v>Q4</v>
      </c>
      <c r="M440" t="str">
        <f t="shared" si="20"/>
        <v>2022</v>
      </c>
    </row>
    <row r="441" spans="1:13" x14ac:dyDescent="0.25">
      <c r="A441" s="17">
        <v>44986</v>
      </c>
      <c r="B441" s="8" t="s">
        <v>6593</v>
      </c>
      <c r="C441" s="8" t="s">
        <v>6637</v>
      </c>
      <c r="D441" s="8" t="s">
        <v>6639</v>
      </c>
      <c r="E441" s="2">
        <v>309</v>
      </c>
      <c r="F441" s="1">
        <v>45040</v>
      </c>
      <c r="G441" s="2" t="s">
        <v>2573</v>
      </c>
      <c r="H441" s="20">
        <v>1874.1</v>
      </c>
      <c r="I441" s="16">
        <v>1874.1</v>
      </c>
      <c r="K441" t="str">
        <f t="shared" si="18"/>
        <v>Q4 2022</v>
      </c>
      <c r="L441" t="str">
        <f t="shared" si="19"/>
        <v>Q4</v>
      </c>
      <c r="M441" t="str">
        <f t="shared" si="20"/>
        <v>2022</v>
      </c>
    </row>
    <row r="442" spans="1:13" x14ac:dyDescent="0.25">
      <c r="A442" s="17">
        <v>44986</v>
      </c>
      <c r="B442" s="8" t="s">
        <v>6593</v>
      </c>
      <c r="C442" s="8" t="s">
        <v>6637</v>
      </c>
      <c r="D442" s="8" t="s">
        <v>6639</v>
      </c>
      <c r="E442" s="2">
        <v>311</v>
      </c>
      <c r="F442" s="1">
        <v>45040</v>
      </c>
      <c r="G442" s="2" t="s">
        <v>2574</v>
      </c>
      <c r="H442" s="20">
        <v>2591.73</v>
      </c>
      <c r="I442" s="16">
        <v>2591.73</v>
      </c>
      <c r="K442" t="str">
        <f t="shared" si="18"/>
        <v>Q4 2022</v>
      </c>
      <c r="L442" t="str">
        <f t="shared" si="19"/>
        <v>Q4</v>
      </c>
      <c r="M442" t="str">
        <f t="shared" si="20"/>
        <v>2022</v>
      </c>
    </row>
    <row r="443" spans="1:13" x14ac:dyDescent="0.25">
      <c r="A443" s="17">
        <v>44986</v>
      </c>
      <c r="B443" s="8" t="s">
        <v>6593</v>
      </c>
      <c r="C443" s="8" t="s">
        <v>6637</v>
      </c>
      <c r="D443" s="8" t="s">
        <v>6639</v>
      </c>
      <c r="E443" s="2">
        <v>312</v>
      </c>
      <c r="F443" s="1">
        <v>45040</v>
      </c>
      <c r="G443" s="2" t="s">
        <v>2575</v>
      </c>
      <c r="H443" s="20">
        <v>2049.63</v>
      </c>
      <c r="I443" s="16">
        <v>2049.63</v>
      </c>
      <c r="K443" t="str">
        <f t="shared" si="18"/>
        <v>Q4 2022</v>
      </c>
      <c r="L443" t="str">
        <f t="shared" si="19"/>
        <v>Q4</v>
      </c>
      <c r="M443" t="str">
        <f t="shared" si="20"/>
        <v>2022</v>
      </c>
    </row>
    <row r="444" spans="1:13" x14ac:dyDescent="0.25">
      <c r="A444" s="17">
        <v>44986</v>
      </c>
      <c r="B444" s="8" t="s">
        <v>6593</v>
      </c>
      <c r="C444" s="8" t="s">
        <v>6637</v>
      </c>
      <c r="D444" s="8" t="s">
        <v>6639</v>
      </c>
      <c r="E444" s="2">
        <v>313</v>
      </c>
      <c r="F444" s="1">
        <v>45040</v>
      </c>
      <c r="G444" s="2" t="s">
        <v>2576</v>
      </c>
      <c r="H444" s="20">
        <v>1821.9</v>
      </c>
      <c r="I444" s="16">
        <v>1821.9</v>
      </c>
      <c r="K444" t="str">
        <f t="shared" si="18"/>
        <v>Q4 2022</v>
      </c>
      <c r="L444" t="str">
        <f t="shared" si="19"/>
        <v>Q4</v>
      </c>
      <c r="M444" t="str">
        <f t="shared" si="20"/>
        <v>2022</v>
      </c>
    </row>
    <row r="445" spans="1:13" x14ac:dyDescent="0.25">
      <c r="A445" s="17">
        <v>44986</v>
      </c>
      <c r="B445" s="8" t="s">
        <v>6593</v>
      </c>
      <c r="C445" s="8" t="s">
        <v>6637</v>
      </c>
      <c r="D445" s="8" t="s">
        <v>6654</v>
      </c>
      <c r="E445" s="2">
        <v>311</v>
      </c>
      <c r="F445" s="1">
        <v>44986</v>
      </c>
      <c r="G445" s="2" t="s">
        <v>2553</v>
      </c>
      <c r="H445" s="20">
        <v>48868.75</v>
      </c>
      <c r="I445" s="16">
        <v>48868.75</v>
      </c>
      <c r="K445" t="str">
        <f t="shared" si="18"/>
        <v>Q4 2022</v>
      </c>
      <c r="L445" t="str">
        <f t="shared" si="19"/>
        <v>Q4</v>
      </c>
      <c r="M445" t="str">
        <f t="shared" si="20"/>
        <v>2022</v>
      </c>
    </row>
    <row r="446" spans="1:13" x14ac:dyDescent="0.25">
      <c r="A446" s="17">
        <v>44986</v>
      </c>
      <c r="B446" s="8" t="s">
        <v>6593</v>
      </c>
      <c r="C446" s="8" t="s">
        <v>6637</v>
      </c>
      <c r="D446" s="8" t="s">
        <v>6654</v>
      </c>
      <c r="E446" s="2">
        <v>312</v>
      </c>
      <c r="F446" s="1">
        <v>44986</v>
      </c>
      <c r="G446" s="2" t="s">
        <v>2554</v>
      </c>
      <c r="H446" s="20">
        <v>37315</v>
      </c>
      <c r="I446" s="16">
        <v>37315</v>
      </c>
      <c r="K446" t="str">
        <f t="shared" ref="K446:K508" si="21">"Q" &amp; IF(MONTH(A446) &lt; 4, 4, IF(MONTH(A446) &lt; 7, 1, IF(MONTH(A446) &lt; 10, 2, 3))) &amp; " " &amp; YEAR(A446) - IF(MONTH(A446) &lt; 4, 1, 0)</f>
        <v>Q4 2022</v>
      </c>
      <c r="L446" t="str">
        <f t="shared" ref="L446:L508" si="22">LEFT(K446,2)</f>
        <v>Q4</v>
      </c>
      <c r="M446" t="str">
        <f t="shared" ref="M446:M508" si="23">RIGHT(K446,4)</f>
        <v>2022</v>
      </c>
    </row>
    <row r="447" spans="1:13" x14ac:dyDescent="0.25">
      <c r="A447" s="17">
        <v>44986</v>
      </c>
      <c r="B447" s="8" t="s">
        <v>6593</v>
      </c>
      <c r="C447" s="5" t="e">
        <v>#N/A</v>
      </c>
      <c r="D447" s="8" t="s">
        <v>6665</v>
      </c>
      <c r="E447" s="2">
        <v>309</v>
      </c>
      <c r="F447" s="1">
        <v>44989</v>
      </c>
      <c r="G447" s="2" t="s">
        <v>2556</v>
      </c>
      <c r="H447" s="20">
        <f>185600+16240</f>
        <v>201840</v>
      </c>
      <c r="I447" s="16">
        <v>201840</v>
      </c>
      <c r="K447" t="str">
        <f t="shared" si="21"/>
        <v>Q4 2022</v>
      </c>
      <c r="L447" t="str">
        <f t="shared" si="22"/>
        <v>Q4</v>
      </c>
      <c r="M447" t="str">
        <f t="shared" si="23"/>
        <v>2022</v>
      </c>
    </row>
    <row r="448" spans="1:13" x14ac:dyDescent="0.25">
      <c r="A448" s="17">
        <v>44986</v>
      </c>
      <c r="B448" s="8" t="s">
        <v>6593</v>
      </c>
      <c r="C448" s="61" t="s">
        <v>6621</v>
      </c>
      <c r="D448" s="8" t="s">
        <v>6622</v>
      </c>
      <c r="E448" s="12">
        <v>312</v>
      </c>
      <c r="F448" s="1">
        <v>45016</v>
      </c>
      <c r="G448" s="12" t="s">
        <v>2565</v>
      </c>
      <c r="H448" s="20">
        <v>860420</v>
      </c>
      <c r="I448" s="16">
        <v>860420</v>
      </c>
      <c r="K448" t="str">
        <f t="shared" si="21"/>
        <v>Q4 2022</v>
      </c>
      <c r="L448" t="str">
        <f t="shared" si="22"/>
        <v>Q4</v>
      </c>
      <c r="M448" t="str">
        <f t="shared" si="23"/>
        <v>2022</v>
      </c>
    </row>
    <row r="449" spans="1:13" x14ac:dyDescent="0.25">
      <c r="A449" s="17">
        <v>44986</v>
      </c>
      <c r="B449" s="8" t="s">
        <v>6593</v>
      </c>
      <c r="C449" s="5" t="s">
        <v>6626</v>
      </c>
      <c r="D449" s="8" t="s">
        <v>6627</v>
      </c>
      <c r="E449" s="2">
        <v>312</v>
      </c>
      <c r="F449" s="1">
        <v>45016</v>
      </c>
      <c r="G449" s="2">
        <v>1360</v>
      </c>
      <c r="H449" s="20">
        <v>42105</v>
      </c>
      <c r="I449" s="16">
        <v>42105</v>
      </c>
      <c r="K449" t="str">
        <f t="shared" si="21"/>
        <v>Q4 2022</v>
      </c>
      <c r="L449" t="str">
        <f t="shared" si="22"/>
        <v>Q4</v>
      </c>
      <c r="M449" t="str">
        <f t="shared" si="23"/>
        <v>2022</v>
      </c>
    </row>
    <row r="450" spans="1:13" x14ac:dyDescent="0.25">
      <c r="A450" s="17">
        <v>44986</v>
      </c>
      <c r="B450" s="8" t="s">
        <v>6593</v>
      </c>
      <c r="C450" s="5" t="e">
        <v>#N/A</v>
      </c>
      <c r="D450" s="8" t="s">
        <v>6624</v>
      </c>
      <c r="E450" s="2">
        <v>312</v>
      </c>
      <c r="F450" s="1">
        <v>45013</v>
      </c>
      <c r="G450" s="2" t="s">
        <v>2562</v>
      </c>
      <c r="H450" s="20">
        <v>48000</v>
      </c>
      <c r="I450" s="20">
        <v>41920</v>
      </c>
      <c r="K450" t="str">
        <f t="shared" si="21"/>
        <v>Q4 2022</v>
      </c>
      <c r="L450" t="str">
        <f t="shared" si="22"/>
        <v>Q4</v>
      </c>
      <c r="M450" t="str">
        <f t="shared" si="23"/>
        <v>2022</v>
      </c>
    </row>
    <row r="451" spans="1:13" x14ac:dyDescent="0.25">
      <c r="A451" s="17">
        <v>44986</v>
      </c>
      <c r="B451" s="8" t="s">
        <v>6594</v>
      </c>
      <c r="C451" s="5" t="s">
        <v>6632</v>
      </c>
      <c r="D451" s="8" t="s">
        <v>6633</v>
      </c>
      <c r="E451" s="2">
        <v>719</v>
      </c>
      <c r="F451" s="1">
        <v>45016</v>
      </c>
      <c r="G451" s="2" t="s">
        <v>2843</v>
      </c>
      <c r="H451" s="20">
        <v>37937</v>
      </c>
      <c r="I451" s="16">
        <v>37937</v>
      </c>
      <c r="J451" s="2"/>
      <c r="K451" t="str">
        <f t="shared" si="21"/>
        <v>Q4 2022</v>
      </c>
      <c r="L451" t="str">
        <f t="shared" si="22"/>
        <v>Q4</v>
      </c>
      <c r="M451" t="str">
        <f t="shared" si="23"/>
        <v>2022</v>
      </c>
    </row>
    <row r="452" spans="1:13" x14ac:dyDescent="0.25">
      <c r="A452" s="17">
        <v>44986</v>
      </c>
      <c r="B452" s="8" t="s">
        <v>6594</v>
      </c>
      <c r="C452" s="5" t="s">
        <v>6614</v>
      </c>
      <c r="D452" s="8" t="s">
        <v>6615</v>
      </c>
      <c r="E452" s="2">
        <v>719</v>
      </c>
      <c r="F452" s="1">
        <v>45016</v>
      </c>
      <c r="G452" s="2" t="s">
        <v>2844</v>
      </c>
      <c r="H452" s="20">
        <v>4940</v>
      </c>
      <c r="I452" s="16">
        <v>4940</v>
      </c>
      <c r="J452" s="2"/>
      <c r="K452" t="str">
        <f t="shared" si="21"/>
        <v>Q4 2022</v>
      </c>
      <c r="L452" t="str">
        <f t="shared" si="22"/>
        <v>Q4</v>
      </c>
      <c r="M452" t="str">
        <f t="shared" si="23"/>
        <v>2022</v>
      </c>
    </row>
    <row r="453" spans="1:13" x14ac:dyDescent="0.25">
      <c r="A453" s="17">
        <v>44986</v>
      </c>
      <c r="B453" s="8" t="s">
        <v>6594</v>
      </c>
      <c r="C453" s="8" t="s">
        <v>6634</v>
      </c>
      <c r="D453" s="8" t="s">
        <v>6635</v>
      </c>
      <c r="E453" s="2">
        <v>719</v>
      </c>
      <c r="F453" s="1">
        <v>45016</v>
      </c>
      <c r="G453" s="2" t="s">
        <v>2846</v>
      </c>
      <c r="H453" s="88">
        <v>38601</v>
      </c>
      <c r="I453" s="85">
        <v>38601</v>
      </c>
      <c r="J453" s="2"/>
      <c r="K453" t="str">
        <f t="shared" si="21"/>
        <v>Q4 2022</v>
      </c>
      <c r="L453" t="str">
        <f t="shared" si="22"/>
        <v>Q4</v>
      </c>
      <c r="M453" t="str">
        <f t="shared" si="23"/>
        <v>2022</v>
      </c>
    </row>
    <row r="454" spans="1:13" x14ac:dyDescent="0.25">
      <c r="A454" s="17">
        <v>44986</v>
      </c>
      <c r="B454" s="8" t="s">
        <v>6594</v>
      </c>
      <c r="C454" s="5" t="s">
        <v>6652</v>
      </c>
      <c r="D454" s="5" t="s">
        <v>6620</v>
      </c>
      <c r="E454" s="2">
        <v>719</v>
      </c>
      <c r="F454" s="1">
        <v>45016</v>
      </c>
      <c r="G454" s="2">
        <v>12</v>
      </c>
      <c r="H454" s="20">
        <v>0</v>
      </c>
      <c r="I454" s="16">
        <v>0</v>
      </c>
      <c r="J454" s="2" t="s">
        <v>1100</v>
      </c>
      <c r="K454" t="str">
        <f t="shared" si="21"/>
        <v>Q4 2022</v>
      </c>
      <c r="L454" t="str">
        <f t="shared" si="22"/>
        <v>Q4</v>
      </c>
      <c r="M454" t="str">
        <f t="shared" si="23"/>
        <v>2022</v>
      </c>
    </row>
    <row r="455" spans="1:13" x14ac:dyDescent="0.25">
      <c r="A455" s="17">
        <v>44986</v>
      </c>
      <c r="B455" s="8" t="s">
        <v>6594</v>
      </c>
      <c r="C455" s="8" t="s">
        <v>6637</v>
      </c>
      <c r="D455" s="8" t="s">
        <v>6654</v>
      </c>
      <c r="E455" s="2">
        <v>719</v>
      </c>
      <c r="F455" s="1">
        <v>44986</v>
      </c>
      <c r="G455" s="2" t="s">
        <v>2842</v>
      </c>
      <c r="H455" s="20">
        <v>16249</v>
      </c>
      <c r="I455" s="16">
        <v>16249</v>
      </c>
      <c r="J455" s="2"/>
      <c r="K455" t="str">
        <f t="shared" si="21"/>
        <v>Q4 2022</v>
      </c>
      <c r="L455" t="str">
        <f t="shared" si="22"/>
        <v>Q4</v>
      </c>
      <c r="M455" t="str">
        <f t="shared" si="23"/>
        <v>2022</v>
      </c>
    </row>
    <row r="456" spans="1:13" x14ac:dyDescent="0.25">
      <c r="A456" s="17">
        <v>44986</v>
      </c>
      <c r="B456" s="8" t="s">
        <v>6594</v>
      </c>
      <c r="C456" s="8" t="s">
        <v>6637</v>
      </c>
      <c r="D456" s="8" t="s">
        <v>6638</v>
      </c>
      <c r="E456" s="2">
        <v>719</v>
      </c>
      <c r="F456" s="1">
        <v>45039</v>
      </c>
      <c r="G456" s="2" t="s">
        <v>2847</v>
      </c>
      <c r="H456" s="20">
        <v>73537</v>
      </c>
      <c r="I456" s="16">
        <v>73537</v>
      </c>
      <c r="K456" t="str">
        <f t="shared" si="21"/>
        <v>Q4 2022</v>
      </c>
      <c r="L456" t="str">
        <f t="shared" si="22"/>
        <v>Q4</v>
      </c>
      <c r="M456" t="str">
        <f t="shared" si="23"/>
        <v>2022</v>
      </c>
    </row>
    <row r="457" spans="1:13" x14ac:dyDescent="0.25">
      <c r="A457" s="17">
        <v>44986</v>
      </c>
      <c r="B457" s="8" t="s">
        <v>6594</v>
      </c>
      <c r="C457" s="8" t="s">
        <v>6637</v>
      </c>
      <c r="D457" s="8" t="s">
        <v>6639</v>
      </c>
      <c r="E457" s="2">
        <v>719</v>
      </c>
      <c r="F457" s="1">
        <v>45040</v>
      </c>
      <c r="G457" s="2" t="s">
        <v>2848</v>
      </c>
      <c r="H457" s="20">
        <v>1444</v>
      </c>
      <c r="I457" s="16">
        <v>1444</v>
      </c>
      <c r="K457" t="str">
        <f t="shared" si="21"/>
        <v>Q4 2022</v>
      </c>
      <c r="L457" t="str">
        <f t="shared" si="22"/>
        <v>Q4</v>
      </c>
      <c r="M457" t="str">
        <f t="shared" si="23"/>
        <v>2022</v>
      </c>
    </row>
    <row r="458" spans="1:13" x14ac:dyDescent="0.25">
      <c r="A458" s="17">
        <v>44986</v>
      </c>
      <c r="B458" s="8" t="s">
        <v>6594</v>
      </c>
      <c r="C458" s="61" t="s">
        <v>6621</v>
      </c>
      <c r="D458" s="8" t="s">
        <v>6622</v>
      </c>
      <c r="E458" s="12">
        <v>719</v>
      </c>
      <c r="F458" s="1">
        <v>45016</v>
      </c>
      <c r="G458" s="12" t="s">
        <v>2845</v>
      </c>
      <c r="H458" s="20">
        <v>13010</v>
      </c>
      <c r="I458" s="16">
        <v>13010</v>
      </c>
      <c r="J458" s="2"/>
      <c r="K458" t="str">
        <f t="shared" si="21"/>
        <v>Q4 2022</v>
      </c>
      <c r="L458" t="str">
        <f t="shared" si="22"/>
        <v>Q4</v>
      </c>
      <c r="M458" t="str">
        <f t="shared" si="23"/>
        <v>2022</v>
      </c>
    </row>
    <row r="459" spans="1:13" x14ac:dyDescent="0.25">
      <c r="A459" s="17">
        <v>44986</v>
      </c>
      <c r="B459" s="8" t="s">
        <v>6594</v>
      </c>
      <c r="C459" s="5" t="s">
        <v>6626</v>
      </c>
      <c r="D459" s="8" t="s">
        <v>6627</v>
      </c>
      <c r="E459" s="2">
        <v>719</v>
      </c>
      <c r="F459" s="1">
        <v>45016</v>
      </c>
      <c r="G459" s="2">
        <v>1361</v>
      </c>
      <c r="H459" s="20">
        <v>2170</v>
      </c>
      <c r="I459" s="16">
        <v>2170</v>
      </c>
      <c r="J459" s="2"/>
      <c r="K459" t="str">
        <f t="shared" si="21"/>
        <v>Q4 2022</v>
      </c>
      <c r="L459" t="str">
        <f t="shared" si="22"/>
        <v>Q4</v>
      </c>
      <c r="M459" t="str">
        <f t="shared" si="23"/>
        <v>2022</v>
      </c>
    </row>
    <row r="460" spans="1:13" x14ac:dyDescent="0.25">
      <c r="A460" s="17">
        <v>44986</v>
      </c>
      <c r="B460" s="8" t="s">
        <v>6594</v>
      </c>
      <c r="C460" s="5" t="e">
        <v>#N/A</v>
      </c>
      <c r="D460" s="5" t="s">
        <v>6662</v>
      </c>
      <c r="E460" s="2">
        <v>719</v>
      </c>
      <c r="F460" s="1">
        <v>44986</v>
      </c>
      <c r="G460" s="2" t="s">
        <v>2841</v>
      </c>
      <c r="H460" s="20">
        <v>97240</v>
      </c>
      <c r="I460" s="16">
        <v>97240</v>
      </c>
      <c r="J460" s="2"/>
      <c r="K460" t="str">
        <f t="shared" si="21"/>
        <v>Q4 2022</v>
      </c>
      <c r="L460" t="str">
        <f t="shared" si="22"/>
        <v>Q4</v>
      </c>
      <c r="M460" t="str">
        <f t="shared" si="23"/>
        <v>2022</v>
      </c>
    </row>
    <row r="461" spans="1:13" x14ac:dyDescent="0.25">
      <c r="A461" s="17">
        <v>44986</v>
      </c>
      <c r="B461" s="8" t="s">
        <v>6595</v>
      </c>
      <c r="C461" s="5" t="e">
        <v>#N/A</v>
      </c>
      <c r="D461" s="5" t="s">
        <v>6662</v>
      </c>
      <c r="E461" s="2">
        <v>319</v>
      </c>
      <c r="F461" s="1">
        <v>44991</v>
      </c>
      <c r="G461" s="2" t="s">
        <v>2927</v>
      </c>
      <c r="H461" s="20">
        <v>123490</v>
      </c>
      <c r="I461" s="16">
        <v>123490</v>
      </c>
      <c r="J461" s="2"/>
      <c r="K461" t="str">
        <f t="shared" si="21"/>
        <v>Q4 2022</v>
      </c>
      <c r="L461" t="str">
        <f t="shared" si="22"/>
        <v>Q4</v>
      </c>
      <c r="M461" t="str">
        <f t="shared" si="23"/>
        <v>2022</v>
      </c>
    </row>
    <row r="462" spans="1:13" x14ac:dyDescent="0.25">
      <c r="A462" s="17">
        <v>44986</v>
      </c>
      <c r="B462" s="8" t="s">
        <v>6595</v>
      </c>
      <c r="C462" s="5" t="s">
        <v>6630</v>
      </c>
      <c r="D462" s="8" t="s">
        <v>6631</v>
      </c>
      <c r="E462" s="2">
        <v>312</v>
      </c>
      <c r="F462" s="1">
        <v>44994</v>
      </c>
      <c r="G462" s="2" t="s">
        <v>2907</v>
      </c>
      <c r="H462" s="20">
        <v>6611</v>
      </c>
      <c r="I462" s="16">
        <v>6611</v>
      </c>
      <c r="K462" t="str">
        <f t="shared" si="21"/>
        <v>Q4 2022</v>
      </c>
      <c r="L462" t="str">
        <f t="shared" si="22"/>
        <v>Q4</v>
      </c>
      <c r="M462" t="str">
        <f t="shared" si="23"/>
        <v>2022</v>
      </c>
    </row>
    <row r="463" spans="1:13" x14ac:dyDescent="0.25">
      <c r="A463" s="17">
        <v>44986</v>
      </c>
      <c r="B463" s="8" t="s">
        <v>6595</v>
      </c>
      <c r="C463" s="5" t="s">
        <v>6630</v>
      </c>
      <c r="D463" s="8" t="s">
        <v>6631</v>
      </c>
      <c r="E463" s="2">
        <v>312</v>
      </c>
      <c r="F463" s="1">
        <v>45019</v>
      </c>
      <c r="G463" s="2" t="s">
        <v>2940</v>
      </c>
      <c r="H463" s="20">
        <v>12921</v>
      </c>
      <c r="I463" s="16">
        <v>12921</v>
      </c>
      <c r="J463" s="5"/>
      <c r="K463" t="str">
        <f t="shared" si="21"/>
        <v>Q4 2022</v>
      </c>
      <c r="L463" t="str">
        <f t="shared" si="22"/>
        <v>Q4</v>
      </c>
      <c r="M463" t="str">
        <f t="shared" si="23"/>
        <v>2022</v>
      </c>
    </row>
    <row r="464" spans="1:13" x14ac:dyDescent="0.25">
      <c r="A464" s="17">
        <v>44986</v>
      </c>
      <c r="B464" s="8" t="s">
        <v>6595</v>
      </c>
      <c r="C464" s="5" t="s">
        <v>6630</v>
      </c>
      <c r="D464" s="8" t="s">
        <v>6631</v>
      </c>
      <c r="E464" s="2">
        <v>314</v>
      </c>
      <c r="F464" s="1">
        <v>45025</v>
      </c>
      <c r="G464" s="2" t="s">
        <v>2942</v>
      </c>
      <c r="H464" s="20">
        <v>6849</v>
      </c>
      <c r="I464" s="16">
        <v>6849</v>
      </c>
      <c r="K464" t="str">
        <f t="shared" si="21"/>
        <v>Q4 2022</v>
      </c>
      <c r="L464" t="str">
        <f t="shared" si="22"/>
        <v>Q4</v>
      </c>
      <c r="M464" t="str">
        <f t="shared" si="23"/>
        <v>2022</v>
      </c>
    </row>
    <row r="465" spans="1:13" x14ac:dyDescent="0.25">
      <c r="A465" s="17">
        <v>44986</v>
      </c>
      <c r="B465" s="8" t="s">
        <v>6595</v>
      </c>
      <c r="C465" s="5" t="e">
        <v>#N/A</v>
      </c>
      <c r="D465" s="5" t="s">
        <v>6662</v>
      </c>
      <c r="E465" s="2">
        <v>316</v>
      </c>
      <c r="F465" s="1">
        <v>44986</v>
      </c>
      <c r="G465" s="2">
        <v>12</v>
      </c>
      <c r="H465" s="20">
        <v>56910</v>
      </c>
      <c r="I465" s="16">
        <v>56910</v>
      </c>
      <c r="J465" s="2"/>
      <c r="K465" t="str">
        <f t="shared" si="21"/>
        <v>Q4 2022</v>
      </c>
      <c r="L465" t="str">
        <f t="shared" si="22"/>
        <v>Q4</v>
      </c>
      <c r="M465" t="str">
        <f t="shared" si="23"/>
        <v>2022</v>
      </c>
    </row>
    <row r="466" spans="1:13" x14ac:dyDescent="0.25">
      <c r="A466" s="17">
        <v>44986</v>
      </c>
      <c r="B466" s="8" t="s">
        <v>6595</v>
      </c>
      <c r="C466" s="5" t="e">
        <v>#N/A</v>
      </c>
      <c r="D466" s="5" t="s">
        <v>6662</v>
      </c>
      <c r="E466" s="2">
        <v>314</v>
      </c>
      <c r="F466" s="1">
        <v>44986</v>
      </c>
      <c r="G466" s="2">
        <v>12</v>
      </c>
      <c r="H466" s="20">
        <v>123583</v>
      </c>
      <c r="I466" s="16">
        <v>123583</v>
      </c>
      <c r="J466" s="2"/>
      <c r="K466" t="str">
        <f t="shared" si="21"/>
        <v>Q4 2022</v>
      </c>
      <c r="L466" t="str">
        <f t="shared" si="22"/>
        <v>Q4</v>
      </c>
      <c r="M466" t="str">
        <f t="shared" si="23"/>
        <v>2022</v>
      </c>
    </row>
    <row r="467" spans="1:13" x14ac:dyDescent="0.25">
      <c r="A467" s="17">
        <v>44986</v>
      </c>
      <c r="B467" s="8" t="s">
        <v>6595</v>
      </c>
      <c r="C467" s="5" t="e">
        <v>#N/A</v>
      </c>
      <c r="D467" s="8" t="s">
        <v>6643</v>
      </c>
      <c r="E467" s="2">
        <v>312</v>
      </c>
      <c r="F467" s="1">
        <v>44999</v>
      </c>
      <c r="G467" s="2" t="s">
        <v>2928</v>
      </c>
      <c r="H467" s="20">
        <v>3274</v>
      </c>
      <c r="I467" s="16">
        <v>3274</v>
      </c>
      <c r="J467" s="2"/>
      <c r="K467" t="str">
        <f t="shared" si="21"/>
        <v>Q4 2022</v>
      </c>
      <c r="L467" t="str">
        <f t="shared" si="22"/>
        <v>Q4</v>
      </c>
      <c r="M467" t="str">
        <f t="shared" si="23"/>
        <v>2022</v>
      </c>
    </row>
    <row r="468" spans="1:13" x14ac:dyDescent="0.25">
      <c r="A468" s="17">
        <v>44986</v>
      </c>
      <c r="B468" s="8" t="s">
        <v>6595</v>
      </c>
      <c r="C468" s="5" t="s">
        <v>6614</v>
      </c>
      <c r="D468" s="8" t="s">
        <v>6615</v>
      </c>
      <c r="E468" s="2">
        <v>312</v>
      </c>
      <c r="F468" s="1">
        <v>45016</v>
      </c>
      <c r="G468" s="2" t="s">
        <v>2936</v>
      </c>
      <c r="H468" s="20">
        <v>91770</v>
      </c>
      <c r="I468" s="16">
        <v>91770</v>
      </c>
      <c r="J468" s="2"/>
      <c r="K468" t="str">
        <f t="shared" si="21"/>
        <v>Q4 2022</v>
      </c>
      <c r="L468" t="str">
        <f t="shared" si="22"/>
        <v>Q4</v>
      </c>
      <c r="M468" t="str">
        <f t="shared" si="23"/>
        <v>2022</v>
      </c>
    </row>
    <row r="469" spans="1:13" x14ac:dyDescent="0.25">
      <c r="A469" s="17">
        <v>44986</v>
      </c>
      <c r="B469" s="8" t="s">
        <v>6595</v>
      </c>
      <c r="C469" s="5" t="s">
        <v>6614</v>
      </c>
      <c r="D469" s="8" t="s">
        <v>6615</v>
      </c>
      <c r="E469" s="2">
        <v>312</v>
      </c>
      <c r="F469" s="1">
        <v>45016</v>
      </c>
      <c r="G469" s="2" t="s">
        <v>2937</v>
      </c>
      <c r="H469" s="20">
        <v>2215</v>
      </c>
      <c r="I469" s="16">
        <v>2215</v>
      </c>
      <c r="J469" s="2"/>
      <c r="K469" t="str">
        <f t="shared" si="21"/>
        <v>Q4 2022</v>
      </c>
      <c r="L469" t="str">
        <f t="shared" si="22"/>
        <v>Q4</v>
      </c>
      <c r="M469" t="str">
        <f t="shared" si="23"/>
        <v>2022</v>
      </c>
    </row>
    <row r="470" spans="1:13" x14ac:dyDescent="0.25">
      <c r="A470" s="17">
        <v>44986</v>
      </c>
      <c r="B470" s="8" t="s">
        <v>6595</v>
      </c>
      <c r="C470" s="5" t="e">
        <v>#N/A</v>
      </c>
      <c r="D470" s="8" t="s">
        <v>6643</v>
      </c>
      <c r="E470" s="2">
        <v>112</v>
      </c>
      <c r="F470" s="1">
        <v>45002</v>
      </c>
      <c r="G470" s="2" t="s">
        <v>2929</v>
      </c>
      <c r="H470" s="20">
        <v>6500</v>
      </c>
      <c r="I470" s="16">
        <v>6500</v>
      </c>
      <c r="J470" s="2" t="s">
        <v>2955</v>
      </c>
      <c r="K470" t="str">
        <f t="shared" si="21"/>
        <v>Q4 2022</v>
      </c>
      <c r="L470" t="str">
        <f t="shared" si="22"/>
        <v>Q4</v>
      </c>
      <c r="M470" t="str">
        <f t="shared" si="23"/>
        <v>2022</v>
      </c>
    </row>
    <row r="471" spans="1:13" x14ac:dyDescent="0.25">
      <c r="A471" s="17">
        <v>44986</v>
      </c>
      <c r="B471" s="8" t="s">
        <v>6595</v>
      </c>
      <c r="C471" s="5" t="e">
        <v>#N/A</v>
      </c>
      <c r="D471" s="8" t="s">
        <v>6643</v>
      </c>
      <c r="E471" s="2">
        <v>112</v>
      </c>
      <c r="F471" s="1">
        <v>45002</v>
      </c>
      <c r="G471" s="2" t="s">
        <v>2930</v>
      </c>
      <c r="H471" s="20">
        <v>15000</v>
      </c>
      <c r="I471" s="16">
        <v>15000</v>
      </c>
      <c r="J471" s="2" t="s">
        <v>1724</v>
      </c>
      <c r="K471" t="str">
        <f t="shared" si="21"/>
        <v>Q4 2022</v>
      </c>
      <c r="L471" t="str">
        <f t="shared" si="22"/>
        <v>Q4</v>
      </c>
      <c r="M471" t="str">
        <f t="shared" si="23"/>
        <v>2022</v>
      </c>
    </row>
    <row r="472" spans="1:13" x14ac:dyDescent="0.25">
      <c r="A472" s="17">
        <v>44986</v>
      </c>
      <c r="B472" s="8" t="s">
        <v>6595</v>
      </c>
      <c r="C472" s="5" t="e">
        <v>#N/A</v>
      </c>
      <c r="D472" s="5" t="s">
        <v>6666</v>
      </c>
      <c r="E472" s="2">
        <v>312</v>
      </c>
      <c r="F472" s="1">
        <v>45008</v>
      </c>
      <c r="G472" s="3" t="s">
        <v>2933</v>
      </c>
      <c r="H472" s="20">
        <v>1070</v>
      </c>
      <c r="I472" s="16">
        <v>1070</v>
      </c>
      <c r="J472" s="2" t="s">
        <v>382</v>
      </c>
      <c r="K472" t="str">
        <f t="shared" si="21"/>
        <v>Q4 2022</v>
      </c>
      <c r="L472" t="str">
        <f t="shared" si="22"/>
        <v>Q4</v>
      </c>
      <c r="M472" t="str">
        <f t="shared" si="23"/>
        <v>2022</v>
      </c>
    </row>
    <row r="473" spans="1:13" x14ac:dyDescent="0.25">
      <c r="A473" s="17">
        <v>44986</v>
      </c>
      <c r="B473" s="8" t="s">
        <v>6595</v>
      </c>
      <c r="C473" s="5" t="e">
        <v>#N/A</v>
      </c>
      <c r="D473" s="5" t="s">
        <v>6667</v>
      </c>
      <c r="E473" s="2">
        <v>312</v>
      </c>
      <c r="F473" s="1">
        <v>45020</v>
      </c>
      <c r="G473" s="3" t="s">
        <v>2941</v>
      </c>
      <c r="H473" s="20">
        <v>1108</v>
      </c>
      <c r="I473" s="16">
        <v>1108</v>
      </c>
      <c r="J473" s="2" t="s">
        <v>355</v>
      </c>
      <c r="K473" t="str">
        <f t="shared" si="21"/>
        <v>Q4 2022</v>
      </c>
      <c r="L473" t="str">
        <f t="shared" si="22"/>
        <v>Q4</v>
      </c>
      <c r="M473" t="str">
        <f t="shared" si="23"/>
        <v>2022</v>
      </c>
    </row>
    <row r="474" spans="1:13" x14ac:dyDescent="0.25">
      <c r="A474" s="17">
        <v>44986</v>
      </c>
      <c r="B474" s="8" t="s">
        <v>6595</v>
      </c>
      <c r="C474" s="5" t="s">
        <v>6616</v>
      </c>
      <c r="D474" s="8" t="s">
        <v>6617</v>
      </c>
      <c r="E474" s="2">
        <v>312</v>
      </c>
      <c r="F474" s="1">
        <v>45012</v>
      </c>
      <c r="G474" s="2" t="s">
        <v>2934</v>
      </c>
      <c r="H474" s="20">
        <v>460</v>
      </c>
      <c r="I474" s="20">
        <v>460</v>
      </c>
      <c r="J474" s="2" t="s">
        <v>1672</v>
      </c>
      <c r="K474" t="str">
        <f t="shared" si="21"/>
        <v>Q4 2022</v>
      </c>
      <c r="L474" t="str">
        <f t="shared" si="22"/>
        <v>Q4</v>
      </c>
      <c r="M474" t="str">
        <f t="shared" si="23"/>
        <v>2022</v>
      </c>
    </row>
    <row r="475" spans="1:13" x14ac:dyDescent="0.25">
      <c r="A475" s="17">
        <v>44986</v>
      </c>
      <c r="B475" s="8" t="s">
        <v>6595</v>
      </c>
      <c r="C475" s="8" t="s">
        <v>6668</v>
      </c>
      <c r="D475" s="5" t="s">
        <v>6669</v>
      </c>
      <c r="E475" s="2">
        <v>312</v>
      </c>
      <c r="F475" s="1">
        <v>45004</v>
      </c>
      <c r="G475" s="3" t="s">
        <v>2932</v>
      </c>
      <c r="H475" s="20">
        <v>560</v>
      </c>
      <c r="I475" s="16">
        <v>560</v>
      </c>
      <c r="J475" s="2" t="s">
        <v>381</v>
      </c>
      <c r="K475" t="str">
        <f t="shared" si="21"/>
        <v>Q4 2022</v>
      </c>
      <c r="L475" t="str">
        <f t="shared" si="22"/>
        <v>Q4</v>
      </c>
      <c r="M475" t="str">
        <f t="shared" si="23"/>
        <v>2022</v>
      </c>
    </row>
    <row r="476" spans="1:13" x14ac:dyDescent="0.25">
      <c r="A476" s="17">
        <v>44986</v>
      </c>
      <c r="B476" s="8" t="s">
        <v>6595</v>
      </c>
      <c r="C476" s="5" t="e">
        <v>#N/A</v>
      </c>
      <c r="D476" s="5" t="s">
        <v>6662</v>
      </c>
      <c r="E476" s="2">
        <v>316</v>
      </c>
      <c r="F476" s="1">
        <v>44986</v>
      </c>
      <c r="G476" s="2">
        <v>12</v>
      </c>
      <c r="H476" s="20">
        <v>71138</v>
      </c>
      <c r="I476" s="16">
        <v>71138</v>
      </c>
      <c r="J476" s="2"/>
      <c r="K476" t="str">
        <f t="shared" si="21"/>
        <v>Q4 2022</v>
      </c>
      <c r="L476" t="str">
        <f t="shared" si="22"/>
        <v>Q4</v>
      </c>
      <c r="M476" t="str">
        <f t="shared" si="23"/>
        <v>2022</v>
      </c>
    </row>
    <row r="477" spans="1:13" x14ac:dyDescent="0.25">
      <c r="A477" s="17">
        <v>44986</v>
      </c>
      <c r="B477" s="8" t="s">
        <v>6595</v>
      </c>
      <c r="C477" s="5" t="e">
        <v>#N/A</v>
      </c>
      <c r="D477" s="5" t="s">
        <v>6662</v>
      </c>
      <c r="E477" s="2">
        <v>315</v>
      </c>
      <c r="F477" s="1">
        <v>44991</v>
      </c>
      <c r="G477" s="2">
        <v>12</v>
      </c>
      <c r="H477" s="20">
        <v>131870</v>
      </c>
      <c r="I477" s="16">
        <v>131870</v>
      </c>
      <c r="J477" s="2"/>
      <c r="K477" t="str">
        <f t="shared" si="21"/>
        <v>Q4 2022</v>
      </c>
      <c r="L477" t="str">
        <f t="shared" si="22"/>
        <v>Q4</v>
      </c>
      <c r="M477" t="str">
        <f t="shared" si="23"/>
        <v>2022</v>
      </c>
    </row>
    <row r="478" spans="1:13" x14ac:dyDescent="0.25">
      <c r="A478" s="17">
        <v>44986</v>
      </c>
      <c r="B478" s="8" t="s">
        <v>6595</v>
      </c>
      <c r="C478" s="5" t="s">
        <v>6652</v>
      </c>
      <c r="D478" s="5" t="s">
        <v>6620</v>
      </c>
      <c r="E478" s="2">
        <v>312</v>
      </c>
      <c r="F478" s="1">
        <v>45016</v>
      </c>
      <c r="G478" s="3">
        <v>12</v>
      </c>
      <c r="H478" s="20">
        <v>6620</v>
      </c>
      <c r="I478" s="16">
        <v>6620</v>
      </c>
      <c r="J478" s="2" t="s">
        <v>1673</v>
      </c>
      <c r="K478" t="str">
        <f t="shared" si="21"/>
        <v>Q4 2022</v>
      </c>
      <c r="L478" t="str">
        <f t="shared" si="22"/>
        <v>Q4</v>
      </c>
      <c r="M478" t="str">
        <f t="shared" si="23"/>
        <v>2022</v>
      </c>
    </row>
    <row r="479" spans="1:13" x14ac:dyDescent="0.25">
      <c r="A479" s="17">
        <v>44986</v>
      </c>
      <c r="B479" s="8" t="s">
        <v>6595</v>
      </c>
      <c r="C479" s="8" t="s">
        <v>6670</v>
      </c>
      <c r="D479" s="8" t="s">
        <v>6671</v>
      </c>
      <c r="E479" s="2">
        <v>312</v>
      </c>
      <c r="F479" s="1">
        <v>45004</v>
      </c>
      <c r="G479" s="3" t="s">
        <v>2931</v>
      </c>
      <c r="H479" s="20">
        <v>11970</v>
      </c>
      <c r="I479" s="16">
        <v>11970</v>
      </c>
      <c r="J479" s="2" t="s">
        <v>380</v>
      </c>
      <c r="K479" t="str">
        <f t="shared" si="21"/>
        <v>Q4 2022</v>
      </c>
      <c r="L479" t="str">
        <f t="shared" si="22"/>
        <v>Q4</v>
      </c>
      <c r="M479" t="str">
        <f t="shared" si="23"/>
        <v>2022</v>
      </c>
    </row>
    <row r="480" spans="1:13" x14ac:dyDescent="0.25">
      <c r="A480" s="17">
        <v>44986</v>
      </c>
      <c r="B480" s="8" t="s">
        <v>6595</v>
      </c>
      <c r="C480" s="8" t="s">
        <v>6637</v>
      </c>
      <c r="D480" s="8" t="s">
        <v>6654</v>
      </c>
      <c r="E480" s="2">
        <v>319</v>
      </c>
      <c r="F480" s="1">
        <v>44986</v>
      </c>
      <c r="G480" s="2" t="s">
        <v>2920</v>
      </c>
      <c r="H480" s="20">
        <v>16249</v>
      </c>
      <c r="I480" s="16">
        <v>16249</v>
      </c>
      <c r="J480" s="2"/>
      <c r="K480" t="str">
        <f t="shared" si="21"/>
        <v>Q4 2022</v>
      </c>
      <c r="L480" t="str">
        <f t="shared" si="22"/>
        <v>Q4</v>
      </c>
      <c r="M480" t="str">
        <f t="shared" si="23"/>
        <v>2022</v>
      </c>
    </row>
    <row r="481" spans="1:13" x14ac:dyDescent="0.25">
      <c r="A481" s="17">
        <v>44986</v>
      </c>
      <c r="B481" s="8" t="s">
        <v>6595</v>
      </c>
      <c r="C481" s="8" t="s">
        <v>6637</v>
      </c>
      <c r="D481" s="8" t="s">
        <v>6654</v>
      </c>
      <c r="E481" s="2">
        <v>318</v>
      </c>
      <c r="F481" s="1">
        <v>44986</v>
      </c>
      <c r="G481" s="2" t="s">
        <v>2921</v>
      </c>
      <c r="H481" s="20">
        <v>17351</v>
      </c>
      <c r="I481" s="16">
        <v>17351</v>
      </c>
      <c r="J481" s="2"/>
      <c r="K481" t="str">
        <f t="shared" si="21"/>
        <v>Q4 2022</v>
      </c>
      <c r="L481" t="str">
        <f t="shared" si="22"/>
        <v>Q4</v>
      </c>
      <c r="M481" t="str">
        <f t="shared" si="23"/>
        <v>2022</v>
      </c>
    </row>
    <row r="482" spans="1:13" x14ac:dyDescent="0.25">
      <c r="A482" s="17">
        <v>44986</v>
      </c>
      <c r="B482" s="8" t="s">
        <v>6595</v>
      </c>
      <c r="C482" s="8" t="s">
        <v>6637</v>
      </c>
      <c r="D482" s="8" t="s">
        <v>6654</v>
      </c>
      <c r="E482" s="2">
        <v>317</v>
      </c>
      <c r="F482" s="1">
        <v>44986</v>
      </c>
      <c r="G482" s="2" t="s">
        <v>2922</v>
      </c>
      <c r="H482" s="20">
        <v>17334</v>
      </c>
      <c r="I482" s="16">
        <v>17334</v>
      </c>
      <c r="J482" s="2"/>
      <c r="K482" t="str">
        <f t="shared" si="21"/>
        <v>Q4 2022</v>
      </c>
      <c r="L482" t="str">
        <f t="shared" si="22"/>
        <v>Q4</v>
      </c>
      <c r="M482" t="str">
        <f t="shared" si="23"/>
        <v>2022</v>
      </c>
    </row>
    <row r="483" spans="1:13" x14ac:dyDescent="0.25">
      <c r="A483" s="17">
        <v>44986</v>
      </c>
      <c r="B483" s="8" t="s">
        <v>6595</v>
      </c>
      <c r="C483" s="8" t="s">
        <v>6637</v>
      </c>
      <c r="D483" s="8" t="s">
        <v>6654</v>
      </c>
      <c r="E483" s="2">
        <v>316</v>
      </c>
      <c r="F483" s="1">
        <v>44986</v>
      </c>
      <c r="G483" s="2" t="s">
        <v>2923</v>
      </c>
      <c r="H483" s="20">
        <v>17334</v>
      </c>
      <c r="I483" s="16">
        <v>17334</v>
      </c>
      <c r="J483" s="2"/>
      <c r="K483" t="str">
        <f t="shared" si="21"/>
        <v>Q4 2022</v>
      </c>
      <c r="L483" t="str">
        <f t="shared" si="22"/>
        <v>Q4</v>
      </c>
      <c r="M483" t="str">
        <f t="shared" si="23"/>
        <v>2022</v>
      </c>
    </row>
    <row r="484" spans="1:13" x14ac:dyDescent="0.25">
      <c r="A484" s="17">
        <v>44986</v>
      </c>
      <c r="B484" s="8" t="s">
        <v>6595</v>
      </c>
      <c r="C484" s="8" t="s">
        <v>6637</v>
      </c>
      <c r="D484" s="8" t="s">
        <v>6654</v>
      </c>
      <c r="E484" s="2">
        <v>315</v>
      </c>
      <c r="F484" s="1">
        <v>44986</v>
      </c>
      <c r="G484" s="2" t="s">
        <v>2924</v>
      </c>
      <c r="H484" s="20">
        <v>17351</v>
      </c>
      <c r="I484" s="16">
        <v>17351</v>
      </c>
      <c r="J484" s="2"/>
      <c r="K484" t="str">
        <f t="shared" si="21"/>
        <v>Q4 2022</v>
      </c>
      <c r="L484" t="str">
        <f t="shared" si="22"/>
        <v>Q4</v>
      </c>
      <c r="M484" t="str">
        <f t="shared" si="23"/>
        <v>2022</v>
      </c>
    </row>
    <row r="485" spans="1:13" x14ac:dyDescent="0.25">
      <c r="A485" s="17">
        <v>44986</v>
      </c>
      <c r="B485" s="8" t="s">
        <v>6595</v>
      </c>
      <c r="C485" s="8" t="s">
        <v>6637</v>
      </c>
      <c r="D485" s="8" t="s">
        <v>6654</v>
      </c>
      <c r="E485" s="2">
        <v>314</v>
      </c>
      <c r="F485" s="1">
        <v>44986</v>
      </c>
      <c r="G485" s="2" t="s">
        <v>2925</v>
      </c>
      <c r="H485" s="20">
        <v>16249</v>
      </c>
      <c r="I485" s="16">
        <v>16249</v>
      </c>
      <c r="J485" s="2"/>
      <c r="K485" t="str">
        <f t="shared" si="21"/>
        <v>Q4 2022</v>
      </c>
      <c r="L485" t="str">
        <f t="shared" si="22"/>
        <v>Q4</v>
      </c>
      <c r="M485" t="str">
        <f t="shared" si="23"/>
        <v>2022</v>
      </c>
    </row>
    <row r="486" spans="1:13" x14ac:dyDescent="0.25">
      <c r="A486" s="17">
        <v>44986</v>
      </c>
      <c r="B486" s="8" t="s">
        <v>6595</v>
      </c>
      <c r="C486" s="8" t="s">
        <v>6637</v>
      </c>
      <c r="D486" s="8" t="s">
        <v>6638</v>
      </c>
      <c r="E486" s="2">
        <v>314</v>
      </c>
      <c r="F486" s="1">
        <v>45039</v>
      </c>
      <c r="G486" s="2" t="s">
        <v>2943</v>
      </c>
      <c r="H486" s="20">
        <v>28777</v>
      </c>
      <c r="I486" s="16">
        <v>28777</v>
      </c>
      <c r="K486" t="str">
        <f t="shared" si="21"/>
        <v>Q4 2022</v>
      </c>
      <c r="L486" t="str">
        <f t="shared" si="22"/>
        <v>Q4</v>
      </c>
      <c r="M486" t="str">
        <f t="shared" si="23"/>
        <v>2022</v>
      </c>
    </row>
    <row r="487" spans="1:13" x14ac:dyDescent="0.25">
      <c r="A487" s="17">
        <v>44986</v>
      </c>
      <c r="B487" s="8" t="s">
        <v>6595</v>
      </c>
      <c r="C487" s="8" t="s">
        <v>6637</v>
      </c>
      <c r="D487" s="8" t="s">
        <v>6638</v>
      </c>
      <c r="E487" s="2">
        <v>315</v>
      </c>
      <c r="F487" s="1">
        <v>45039</v>
      </c>
      <c r="G487" s="2" t="s">
        <v>2944</v>
      </c>
      <c r="H487" s="20">
        <v>35306</v>
      </c>
      <c r="I487" s="16">
        <v>35306</v>
      </c>
      <c r="K487" t="str">
        <f t="shared" si="21"/>
        <v>Q4 2022</v>
      </c>
      <c r="L487" t="str">
        <f t="shared" si="22"/>
        <v>Q4</v>
      </c>
      <c r="M487" t="str">
        <f t="shared" si="23"/>
        <v>2022</v>
      </c>
    </row>
    <row r="488" spans="1:13" x14ac:dyDescent="0.25">
      <c r="A488" s="17">
        <v>44986</v>
      </c>
      <c r="B488" s="8" t="s">
        <v>6595</v>
      </c>
      <c r="C488" s="8" t="s">
        <v>6637</v>
      </c>
      <c r="D488" s="8" t="s">
        <v>6638</v>
      </c>
      <c r="E488" s="2">
        <v>316</v>
      </c>
      <c r="F488" s="1">
        <v>45039</v>
      </c>
      <c r="G488" s="2" t="s">
        <v>2945</v>
      </c>
      <c r="H488" s="20">
        <v>329</v>
      </c>
      <c r="I488" s="16">
        <v>329</v>
      </c>
      <c r="K488" t="str">
        <f t="shared" si="21"/>
        <v>Q4 2022</v>
      </c>
      <c r="L488" t="str">
        <f t="shared" si="22"/>
        <v>Q4</v>
      </c>
      <c r="M488" t="str">
        <f t="shared" si="23"/>
        <v>2022</v>
      </c>
    </row>
    <row r="489" spans="1:13" x14ac:dyDescent="0.25">
      <c r="A489" s="17">
        <v>44986</v>
      </c>
      <c r="B489" s="8" t="s">
        <v>6595</v>
      </c>
      <c r="C489" s="8" t="s">
        <v>6637</v>
      </c>
      <c r="D489" s="8" t="s">
        <v>6638</v>
      </c>
      <c r="E489" s="2">
        <v>317</v>
      </c>
      <c r="F489" s="1">
        <v>45039</v>
      </c>
      <c r="G489" s="2" t="s">
        <v>2946</v>
      </c>
      <c r="H489" s="20">
        <v>123935</v>
      </c>
      <c r="I489" s="16">
        <v>123935</v>
      </c>
      <c r="K489" t="str">
        <f t="shared" si="21"/>
        <v>Q4 2022</v>
      </c>
      <c r="L489" t="str">
        <f t="shared" si="22"/>
        <v>Q4</v>
      </c>
      <c r="M489" t="str">
        <f t="shared" si="23"/>
        <v>2022</v>
      </c>
    </row>
    <row r="490" spans="1:13" x14ac:dyDescent="0.25">
      <c r="A490" s="17">
        <v>44986</v>
      </c>
      <c r="B490" s="8" t="s">
        <v>6595</v>
      </c>
      <c r="C490" s="8" t="s">
        <v>6637</v>
      </c>
      <c r="D490" s="8" t="s">
        <v>6638</v>
      </c>
      <c r="E490" s="2">
        <v>318</v>
      </c>
      <c r="F490" s="1">
        <v>45039</v>
      </c>
      <c r="G490" s="2" t="s">
        <v>2947</v>
      </c>
      <c r="H490" s="20">
        <v>122253</v>
      </c>
      <c r="I490" s="16">
        <v>122253</v>
      </c>
      <c r="K490" t="str">
        <f t="shared" si="21"/>
        <v>Q4 2022</v>
      </c>
      <c r="L490" t="str">
        <f t="shared" si="22"/>
        <v>Q4</v>
      </c>
      <c r="M490" t="str">
        <f t="shared" si="23"/>
        <v>2022</v>
      </c>
    </row>
    <row r="491" spans="1:13" x14ac:dyDescent="0.25">
      <c r="A491" s="17">
        <v>44986</v>
      </c>
      <c r="B491" s="8" t="s">
        <v>6595</v>
      </c>
      <c r="C491" s="8" t="s">
        <v>6637</v>
      </c>
      <c r="D491" s="8" t="s">
        <v>6638</v>
      </c>
      <c r="E491" s="2">
        <v>319</v>
      </c>
      <c r="F491" s="1">
        <v>45039</v>
      </c>
      <c r="G491" s="2" t="s">
        <v>2948</v>
      </c>
      <c r="H491" s="20">
        <v>126672</v>
      </c>
      <c r="I491" s="16">
        <v>126672</v>
      </c>
      <c r="K491" t="str">
        <f t="shared" si="21"/>
        <v>Q4 2022</v>
      </c>
      <c r="L491" t="str">
        <f t="shared" si="22"/>
        <v>Q4</v>
      </c>
      <c r="M491" t="str">
        <f t="shared" si="23"/>
        <v>2022</v>
      </c>
    </row>
    <row r="492" spans="1:13" x14ac:dyDescent="0.25">
      <c r="A492" s="17">
        <v>44986</v>
      </c>
      <c r="B492" s="8" t="s">
        <v>6595</v>
      </c>
      <c r="C492" s="8" t="s">
        <v>6637</v>
      </c>
      <c r="D492" s="8" t="s">
        <v>6639</v>
      </c>
      <c r="E492" s="2">
        <v>314</v>
      </c>
      <c r="F492" s="1">
        <v>45040</v>
      </c>
      <c r="G492" s="2" t="s">
        <v>2949</v>
      </c>
      <c r="H492" s="20">
        <v>440</v>
      </c>
      <c r="I492" s="16">
        <v>440</v>
      </c>
      <c r="K492" t="str">
        <f t="shared" si="21"/>
        <v>Q4 2022</v>
      </c>
      <c r="L492" t="str">
        <f t="shared" si="22"/>
        <v>Q4</v>
      </c>
      <c r="M492" t="str">
        <f t="shared" si="23"/>
        <v>2022</v>
      </c>
    </row>
    <row r="493" spans="1:13" x14ac:dyDescent="0.25">
      <c r="A493" s="17">
        <v>44986</v>
      </c>
      <c r="B493" s="8" t="s">
        <v>6595</v>
      </c>
      <c r="C493" s="8" t="s">
        <v>6637</v>
      </c>
      <c r="D493" s="8" t="s">
        <v>6639</v>
      </c>
      <c r="E493" s="2">
        <v>315</v>
      </c>
      <c r="F493" s="1">
        <v>45040</v>
      </c>
      <c r="G493" s="2" t="s">
        <v>2950</v>
      </c>
      <c r="H493" s="20">
        <v>691</v>
      </c>
      <c r="I493" s="16">
        <v>691</v>
      </c>
      <c r="K493" t="str">
        <f t="shared" si="21"/>
        <v>Q4 2022</v>
      </c>
      <c r="L493" t="str">
        <f t="shared" si="22"/>
        <v>Q4</v>
      </c>
      <c r="M493" t="str">
        <f t="shared" si="23"/>
        <v>2022</v>
      </c>
    </row>
    <row r="494" spans="1:13" x14ac:dyDescent="0.25">
      <c r="A494" s="17">
        <v>44986</v>
      </c>
      <c r="B494" s="8" t="s">
        <v>6595</v>
      </c>
      <c r="C494" s="8" t="s">
        <v>6637</v>
      </c>
      <c r="D494" s="8" t="s">
        <v>6639</v>
      </c>
      <c r="E494" s="2">
        <v>316</v>
      </c>
      <c r="F494" s="1">
        <v>45040</v>
      </c>
      <c r="G494" s="2" t="s">
        <v>2951</v>
      </c>
      <c r="H494" s="20">
        <v>5</v>
      </c>
      <c r="I494" s="16">
        <v>5</v>
      </c>
      <c r="K494" t="str">
        <f t="shared" si="21"/>
        <v>Q4 2022</v>
      </c>
      <c r="L494" t="str">
        <f t="shared" si="22"/>
        <v>Q4</v>
      </c>
      <c r="M494" t="str">
        <f t="shared" si="23"/>
        <v>2022</v>
      </c>
    </row>
    <row r="495" spans="1:13" x14ac:dyDescent="0.25">
      <c r="A495" s="17">
        <v>44986</v>
      </c>
      <c r="B495" s="8" t="s">
        <v>6595</v>
      </c>
      <c r="C495" s="8" t="s">
        <v>6637</v>
      </c>
      <c r="D495" s="8" t="s">
        <v>6639</v>
      </c>
      <c r="E495" s="2">
        <v>317</v>
      </c>
      <c r="F495" s="1">
        <v>45040</v>
      </c>
      <c r="G495" s="2" t="s">
        <v>2952</v>
      </c>
      <c r="H495" s="20">
        <v>3060</v>
      </c>
      <c r="I495" s="16">
        <v>3060</v>
      </c>
      <c r="K495" t="str">
        <f t="shared" si="21"/>
        <v>Q4 2022</v>
      </c>
      <c r="L495" t="str">
        <f t="shared" si="22"/>
        <v>Q4</v>
      </c>
      <c r="M495" t="str">
        <f t="shared" si="23"/>
        <v>2022</v>
      </c>
    </row>
    <row r="496" spans="1:13" x14ac:dyDescent="0.25">
      <c r="A496" s="17">
        <v>44986</v>
      </c>
      <c r="B496" s="8" t="s">
        <v>6595</v>
      </c>
      <c r="C496" s="8" t="s">
        <v>6637</v>
      </c>
      <c r="D496" s="8" t="s">
        <v>6639</v>
      </c>
      <c r="E496" s="2">
        <v>318</v>
      </c>
      <c r="F496" s="1">
        <v>45040</v>
      </c>
      <c r="G496" s="2" t="s">
        <v>2953</v>
      </c>
      <c r="H496" s="20">
        <v>2692</v>
      </c>
      <c r="I496" s="16">
        <v>2692</v>
      </c>
      <c r="K496" t="str">
        <f t="shared" si="21"/>
        <v>Q4 2022</v>
      </c>
      <c r="L496" t="str">
        <f t="shared" si="22"/>
        <v>Q4</v>
      </c>
      <c r="M496" t="str">
        <f t="shared" si="23"/>
        <v>2022</v>
      </c>
    </row>
    <row r="497" spans="1:13" x14ac:dyDescent="0.25">
      <c r="A497" s="17">
        <v>44986</v>
      </c>
      <c r="B497" s="8" t="s">
        <v>6595</v>
      </c>
      <c r="C497" s="8" t="s">
        <v>6637</v>
      </c>
      <c r="D497" s="8" t="s">
        <v>6639</v>
      </c>
      <c r="E497" s="2">
        <v>319</v>
      </c>
      <c r="F497" s="1">
        <v>45040</v>
      </c>
      <c r="G497" s="2" t="s">
        <v>2954</v>
      </c>
      <c r="H497" s="20">
        <v>2770</v>
      </c>
      <c r="I497" s="16">
        <v>2770</v>
      </c>
      <c r="K497" t="str">
        <f t="shared" si="21"/>
        <v>Q4 2022</v>
      </c>
      <c r="L497" t="str">
        <f t="shared" si="22"/>
        <v>Q4</v>
      </c>
      <c r="M497" t="str">
        <f t="shared" si="23"/>
        <v>2022</v>
      </c>
    </row>
    <row r="498" spans="1:13" x14ac:dyDescent="0.25">
      <c r="A498" s="17">
        <v>44986</v>
      </c>
      <c r="B498" s="8" t="s">
        <v>6595</v>
      </c>
      <c r="C498" s="5" t="e">
        <v>#N/A</v>
      </c>
      <c r="D498" s="5" t="s">
        <v>6662</v>
      </c>
      <c r="E498" s="2">
        <v>317</v>
      </c>
      <c r="F498" s="1">
        <v>44986</v>
      </c>
      <c r="G498" s="2">
        <v>12</v>
      </c>
      <c r="H498" s="20">
        <v>131737</v>
      </c>
      <c r="I498" s="16">
        <v>131737</v>
      </c>
      <c r="J498" s="2"/>
      <c r="K498" t="str">
        <f t="shared" si="21"/>
        <v>Q4 2022</v>
      </c>
      <c r="L498" t="str">
        <f t="shared" si="22"/>
        <v>Q4</v>
      </c>
      <c r="M498" t="str">
        <f t="shared" si="23"/>
        <v>2022</v>
      </c>
    </row>
    <row r="499" spans="1:13" x14ac:dyDescent="0.25">
      <c r="A499" s="17">
        <v>44986</v>
      </c>
      <c r="B499" s="8" t="s">
        <v>6595</v>
      </c>
      <c r="C499" s="5" t="e">
        <v>#N/A</v>
      </c>
      <c r="D499" s="5" t="s">
        <v>6662</v>
      </c>
      <c r="E499" s="2">
        <v>317</v>
      </c>
      <c r="F499" s="1">
        <v>44986</v>
      </c>
      <c r="G499" s="2">
        <v>12</v>
      </c>
      <c r="H499" s="20">
        <v>47425</v>
      </c>
      <c r="I499" s="16">
        <v>47425</v>
      </c>
      <c r="J499" s="2"/>
      <c r="K499" t="str">
        <f t="shared" si="21"/>
        <v>Q4 2022</v>
      </c>
      <c r="L499" t="str">
        <f t="shared" si="22"/>
        <v>Q4</v>
      </c>
      <c r="M499" t="str">
        <f t="shared" si="23"/>
        <v>2022</v>
      </c>
    </row>
    <row r="500" spans="1:13" x14ac:dyDescent="0.25">
      <c r="A500" s="17">
        <v>44986</v>
      </c>
      <c r="B500" s="8" t="s">
        <v>6595</v>
      </c>
      <c r="C500" s="5" t="e">
        <v>#N/A</v>
      </c>
      <c r="D500" s="5" t="s">
        <v>6662</v>
      </c>
      <c r="E500" s="2">
        <v>318</v>
      </c>
      <c r="F500" s="1">
        <v>44991</v>
      </c>
      <c r="G500" s="2" t="s">
        <v>2926</v>
      </c>
      <c r="H500" s="20">
        <v>131870</v>
      </c>
      <c r="I500" s="16">
        <v>131870</v>
      </c>
      <c r="J500" s="2"/>
      <c r="K500" t="str">
        <f t="shared" si="21"/>
        <v>Q4 2022</v>
      </c>
      <c r="L500" t="str">
        <f t="shared" si="22"/>
        <v>Q4</v>
      </c>
      <c r="M500" t="str">
        <f t="shared" si="23"/>
        <v>2022</v>
      </c>
    </row>
    <row r="501" spans="1:13" x14ac:dyDescent="0.25">
      <c r="A501" s="17">
        <v>44986</v>
      </c>
      <c r="B501" s="8" t="s">
        <v>6595</v>
      </c>
      <c r="C501" s="61" t="s">
        <v>6621</v>
      </c>
      <c r="D501" s="8" t="s">
        <v>6622</v>
      </c>
      <c r="E501" s="12">
        <v>319</v>
      </c>
      <c r="F501" s="1">
        <v>45015</v>
      </c>
      <c r="G501" s="12" t="s">
        <v>2935</v>
      </c>
      <c r="H501" s="20">
        <v>196355</v>
      </c>
      <c r="I501" s="16">
        <v>196355</v>
      </c>
      <c r="J501" s="2"/>
      <c r="K501" t="str">
        <f t="shared" si="21"/>
        <v>Q4 2022</v>
      </c>
      <c r="L501" t="str">
        <f t="shared" si="22"/>
        <v>Q4</v>
      </c>
      <c r="M501" t="str">
        <f t="shared" si="23"/>
        <v>2022</v>
      </c>
    </row>
    <row r="502" spans="1:13" x14ac:dyDescent="0.25">
      <c r="A502" s="17">
        <v>44986</v>
      </c>
      <c r="B502" s="8" t="s">
        <v>6595</v>
      </c>
      <c r="C502" s="5" t="e">
        <v>#N/A</v>
      </c>
      <c r="D502" s="8" t="s">
        <v>6631</v>
      </c>
      <c r="E502" s="2">
        <v>312</v>
      </c>
      <c r="F502" s="1">
        <v>45017</v>
      </c>
      <c r="G502" s="3">
        <v>12</v>
      </c>
      <c r="H502" s="20">
        <v>15782</v>
      </c>
      <c r="I502" s="16">
        <v>15782</v>
      </c>
      <c r="J502" s="2"/>
      <c r="K502" t="str">
        <f t="shared" si="21"/>
        <v>Q4 2022</v>
      </c>
      <c r="L502" t="str">
        <f t="shared" si="22"/>
        <v>Q4</v>
      </c>
      <c r="M502" t="str">
        <f t="shared" si="23"/>
        <v>2022</v>
      </c>
    </row>
    <row r="503" spans="1:13" x14ac:dyDescent="0.25">
      <c r="A503" s="17">
        <v>44986</v>
      </c>
      <c r="B503" s="8" t="s">
        <v>6595</v>
      </c>
      <c r="C503" s="5" t="e">
        <v>#N/A</v>
      </c>
      <c r="D503" s="8" t="s">
        <v>6672</v>
      </c>
      <c r="E503" s="2">
        <v>312</v>
      </c>
      <c r="F503" s="1">
        <v>45008</v>
      </c>
      <c r="G503" s="3">
        <v>1189900</v>
      </c>
      <c r="H503" s="20">
        <v>88</v>
      </c>
      <c r="I503" s="16">
        <v>88</v>
      </c>
      <c r="J503" s="2" t="s">
        <v>354</v>
      </c>
      <c r="K503" t="str">
        <f t="shared" si="21"/>
        <v>Q4 2022</v>
      </c>
      <c r="L503" t="str">
        <f t="shared" si="22"/>
        <v>Q4</v>
      </c>
      <c r="M503" t="str">
        <f t="shared" si="23"/>
        <v>2022</v>
      </c>
    </row>
    <row r="504" spans="1:13" x14ac:dyDescent="0.25">
      <c r="A504" s="17">
        <v>44986</v>
      </c>
      <c r="B504" s="8" t="s">
        <v>6595</v>
      </c>
      <c r="C504" s="5" t="e">
        <v>#N/A</v>
      </c>
      <c r="D504" s="5" t="s">
        <v>6673</v>
      </c>
      <c r="E504" s="2">
        <v>312</v>
      </c>
      <c r="F504" s="1">
        <v>45017</v>
      </c>
      <c r="G504" s="3" t="s">
        <v>2904</v>
      </c>
      <c r="H504" s="20">
        <v>9530</v>
      </c>
      <c r="I504" s="16">
        <v>9530</v>
      </c>
      <c r="J504" s="2" t="s">
        <v>316</v>
      </c>
      <c r="K504" t="str">
        <f t="shared" si="21"/>
        <v>Q4 2022</v>
      </c>
      <c r="L504" t="str">
        <f t="shared" si="22"/>
        <v>Q4</v>
      </c>
      <c r="M504" t="str">
        <f t="shared" si="23"/>
        <v>2022</v>
      </c>
    </row>
    <row r="505" spans="1:13" x14ac:dyDescent="0.25">
      <c r="A505" s="17">
        <v>44992</v>
      </c>
      <c r="B505" s="8" t="s">
        <v>6589</v>
      </c>
      <c r="C505" s="8" t="s">
        <v>6653</v>
      </c>
      <c r="D505" s="8" t="s">
        <v>6638</v>
      </c>
      <c r="E505" s="2" t="s">
        <v>82</v>
      </c>
      <c r="F505" s="1">
        <v>45023</v>
      </c>
      <c r="G505" s="2" t="s">
        <v>707</v>
      </c>
      <c r="H505" s="16">
        <v>522947.87</v>
      </c>
      <c r="I505" s="16">
        <v>522947.87</v>
      </c>
      <c r="J505" s="2" t="s">
        <v>99</v>
      </c>
      <c r="K505" t="str">
        <f t="shared" si="21"/>
        <v>Q4 2022</v>
      </c>
      <c r="L505" t="str">
        <f t="shared" si="22"/>
        <v>Q4</v>
      </c>
      <c r="M505" t="str">
        <f t="shared" si="23"/>
        <v>2022</v>
      </c>
    </row>
    <row r="506" spans="1:13" x14ac:dyDescent="0.25">
      <c r="A506" s="17">
        <v>45008</v>
      </c>
      <c r="B506" s="8" t="s">
        <v>6588</v>
      </c>
      <c r="C506" s="5" t="s">
        <v>6636</v>
      </c>
      <c r="D506" s="8" t="s">
        <v>6617</v>
      </c>
      <c r="E506" s="2">
        <v>0</v>
      </c>
      <c r="F506" s="1">
        <v>44988</v>
      </c>
      <c r="G506" s="2" t="s">
        <v>2638</v>
      </c>
      <c r="H506" s="20">
        <v>500</v>
      </c>
      <c r="I506" s="20">
        <v>500</v>
      </c>
      <c r="K506" t="str">
        <f t="shared" si="21"/>
        <v>Q4 2022</v>
      </c>
      <c r="L506" t="str">
        <f t="shared" si="22"/>
        <v>Q4</v>
      </c>
      <c r="M506" t="str">
        <f t="shared" si="23"/>
        <v>2022</v>
      </c>
    </row>
    <row r="507" spans="1:13" x14ac:dyDescent="0.25">
      <c r="A507" s="17">
        <v>45008</v>
      </c>
      <c r="B507" s="8" t="s">
        <v>6588</v>
      </c>
      <c r="C507" s="61" t="s">
        <v>6621</v>
      </c>
      <c r="D507" s="8" t="s">
        <v>6622</v>
      </c>
      <c r="E507" s="12">
        <v>0</v>
      </c>
      <c r="F507" s="1">
        <v>45016</v>
      </c>
      <c r="G507" s="12" t="s">
        <v>2639</v>
      </c>
      <c r="H507" s="20">
        <v>2120</v>
      </c>
      <c r="I507" s="16">
        <v>2120</v>
      </c>
      <c r="K507" t="str">
        <f t="shared" si="21"/>
        <v>Q4 2022</v>
      </c>
      <c r="L507" t="str">
        <f t="shared" si="22"/>
        <v>Q4</v>
      </c>
      <c r="M507" t="str">
        <f t="shared" si="23"/>
        <v>2022</v>
      </c>
    </row>
    <row r="508" spans="1:13" x14ac:dyDescent="0.25">
      <c r="A508" s="17">
        <v>45016</v>
      </c>
      <c r="B508" s="8" t="s">
        <v>6589</v>
      </c>
      <c r="C508" s="5" t="s">
        <v>6642</v>
      </c>
      <c r="D508" s="8" t="s">
        <v>6643</v>
      </c>
      <c r="E508" s="2" t="s">
        <v>82</v>
      </c>
      <c r="F508" s="1">
        <v>45005</v>
      </c>
      <c r="G508" s="2" t="s">
        <v>2724</v>
      </c>
      <c r="H508" s="20">
        <v>19590</v>
      </c>
      <c r="I508" s="16">
        <v>19590</v>
      </c>
      <c r="J508" s="2" t="s">
        <v>2741</v>
      </c>
      <c r="K508" t="str">
        <f t="shared" si="21"/>
        <v>Q4 2022</v>
      </c>
      <c r="L508" t="str">
        <f t="shared" si="22"/>
        <v>Q4</v>
      </c>
      <c r="M508" t="str">
        <f t="shared" si="23"/>
        <v>2022</v>
      </c>
    </row>
    <row r="509" spans="1:13" x14ac:dyDescent="0.25">
      <c r="A509" s="17">
        <v>45016</v>
      </c>
      <c r="B509" s="8" t="s">
        <v>6589</v>
      </c>
      <c r="C509" s="5" t="s">
        <v>6642</v>
      </c>
      <c r="D509" s="8" t="s">
        <v>6643</v>
      </c>
      <c r="E509" s="2" t="s">
        <v>82</v>
      </c>
      <c r="F509" s="1">
        <v>45005</v>
      </c>
      <c r="G509" s="2" t="s">
        <v>2725</v>
      </c>
      <c r="H509" s="20">
        <v>54604</v>
      </c>
      <c r="I509" s="16">
        <v>54604</v>
      </c>
      <c r="J509" s="2" t="s">
        <v>2663</v>
      </c>
      <c r="K509" t="str">
        <f t="shared" ref="K509:K568" si="24">"Q" &amp; IF(MONTH(A509) &lt; 4, 4, IF(MONTH(A509) &lt; 7, 1, IF(MONTH(A509) &lt; 10, 2, 3))) &amp; " " &amp; YEAR(A509) - IF(MONTH(A509) &lt; 4, 1, 0)</f>
        <v>Q4 2022</v>
      </c>
      <c r="L509" t="str">
        <f t="shared" ref="L509:L568" si="25">LEFT(K509,2)</f>
        <v>Q4</v>
      </c>
      <c r="M509" t="str">
        <f t="shared" ref="M509:M568" si="26">RIGHT(K509,4)</f>
        <v>2022</v>
      </c>
    </row>
    <row r="510" spans="1:13" x14ac:dyDescent="0.25">
      <c r="A510" s="17">
        <v>45016</v>
      </c>
      <c r="B510" s="8" t="s">
        <v>6589</v>
      </c>
      <c r="C510" s="5" t="e">
        <v>#N/A</v>
      </c>
      <c r="D510" s="8" t="s">
        <v>6643</v>
      </c>
      <c r="E510" s="2" t="s">
        <v>82</v>
      </c>
      <c r="F510" s="1">
        <v>44986</v>
      </c>
      <c r="G510" s="2" t="s">
        <v>2715</v>
      </c>
      <c r="H510" s="20">
        <f>36560+500+4000</f>
        <v>41060</v>
      </c>
      <c r="I510" s="16">
        <v>41060</v>
      </c>
      <c r="J510" s="2" t="s">
        <v>2738</v>
      </c>
      <c r="K510" t="str">
        <f t="shared" si="24"/>
        <v>Q4 2022</v>
      </c>
      <c r="L510" t="str">
        <f t="shared" si="25"/>
        <v>Q4</v>
      </c>
      <c r="M510" t="str">
        <f t="shared" si="26"/>
        <v>2022</v>
      </c>
    </row>
    <row r="511" spans="1:13" x14ac:dyDescent="0.25">
      <c r="A511" s="17">
        <v>45016</v>
      </c>
      <c r="B511" s="8" t="s">
        <v>6589</v>
      </c>
      <c r="C511" s="5" t="s">
        <v>6640</v>
      </c>
      <c r="D511" s="8" t="s">
        <v>6633</v>
      </c>
      <c r="E511" s="2" t="s">
        <v>82</v>
      </c>
      <c r="F511" s="1">
        <v>45016</v>
      </c>
      <c r="G511" s="2" t="s">
        <v>2735</v>
      </c>
      <c r="H511" s="20">
        <v>165096</v>
      </c>
      <c r="I511" s="16">
        <v>165096</v>
      </c>
      <c r="J511" s="2" t="s">
        <v>99</v>
      </c>
      <c r="K511" t="str">
        <f t="shared" si="24"/>
        <v>Q4 2022</v>
      </c>
      <c r="L511" t="str">
        <f t="shared" si="25"/>
        <v>Q4</v>
      </c>
      <c r="M511" t="str">
        <f t="shared" si="26"/>
        <v>2022</v>
      </c>
    </row>
    <row r="512" spans="1:13" x14ac:dyDescent="0.25">
      <c r="A512" s="17">
        <v>45016</v>
      </c>
      <c r="B512" s="8" t="s">
        <v>6589</v>
      </c>
      <c r="C512" s="5" t="e">
        <v>#N/A</v>
      </c>
      <c r="D512" s="8" t="s">
        <v>6617</v>
      </c>
      <c r="E512" s="2" t="s">
        <v>82</v>
      </c>
      <c r="F512" s="1">
        <v>45005</v>
      </c>
      <c r="G512" s="2" t="s">
        <v>2723</v>
      </c>
      <c r="H512" s="20">
        <v>700</v>
      </c>
      <c r="I512" s="20">
        <v>700</v>
      </c>
      <c r="J512" s="2" t="s">
        <v>1220</v>
      </c>
      <c r="K512" t="str">
        <f t="shared" si="24"/>
        <v>Q4 2022</v>
      </c>
      <c r="L512" t="str">
        <f t="shared" si="25"/>
        <v>Q4</v>
      </c>
      <c r="M512" t="str">
        <f t="shared" si="26"/>
        <v>2022</v>
      </c>
    </row>
    <row r="513" spans="1:13" x14ac:dyDescent="0.25">
      <c r="A513" s="17">
        <v>45016</v>
      </c>
      <c r="B513" s="8" t="s">
        <v>6589</v>
      </c>
      <c r="C513" s="5" t="e">
        <v>#N/A</v>
      </c>
      <c r="D513" s="8" t="s">
        <v>6617</v>
      </c>
      <c r="E513" s="2" t="s">
        <v>82</v>
      </c>
      <c r="F513" s="1">
        <v>45016</v>
      </c>
      <c r="G513" s="2" t="s">
        <v>2737</v>
      </c>
      <c r="H513" s="20">
        <v>1400</v>
      </c>
      <c r="I513" s="20">
        <v>1400</v>
      </c>
      <c r="J513" s="2" t="s">
        <v>99</v>
      </c>
      <c r="K513" t="str">
        <f t="shared" si="24"/>
        <v>Q4 2022</v>
      </c>
      <c r="L513" t="str">
        <f t="shared" si="25"/>
        <v>Q4</v>
      </c>
      <c r="M513" t="str">
        <f t="shared" si="26"/>
        <v>2022</v>
      </c>
    </row>
    <row r="514" spans="1:13" x14ac:dyDescent="0.25">
      <c r="A514" s="17">
        <v>45016</v>
      </c>
      <c r="B514" s="8" t="s">
        <v>6589</v>
      </c>
      <c r="C514" s="5" t="s">
        <v>6616</v>
      </c>
      <c r="D514" s="8" t="s">
        <v>6617</v>
      </c>
      <c r="E514" s="2" t="s">
        <v>82</v>
      </c>
      <c r="F514" s="1">
        <v>45014</v>
      </c>
      <c r="G514" s="2" t="s">
        <v>2732</v>
      </c>
      <c r="H514" s="20">
        <v>3825</v>
      </c>
      <c r="I514" s="20">
        <v>6183</v>
      </c>
      <c r="J514" s="2" t="s">
        <v>99</v>
      </c>
      <c r="K514" t="str">
        <f t="shared" si="24"/>
        <v>Q4 2022</v>
      </c>
      <c r="L514" t="str">
        <f t="shared" si="25"/>
        <v>Q4</v>
      </c>
      <c r="M514" t="str">
        <f t="shared" si="26"/>
        <v>2022</v>
      </c>
    </row>
    <row r="515" spans="1:13" x14ac:dyDescent="0.25">
      <c r="A515" s="17">
        <v>45016</v>
      </c>
      <c r="B515" s="8" t="s">
        <v>6589</v>
      </c>
      <c r="C515" s="5" t="s">
        <v>6616</v>
      </c>
      <c r="D515" s="8" t="s">
        <v>6618</v>
      </c>
      <c r="E515" s="2" t="s">
        <v>82</v>
      </c>
      <c r="F515" s="1">
        <v>45012</v>
      </c>
      <c r="G515" s="2" t="s">
        <v>2731</v>
      </c>
      <c r="H515" s="20">
        <v>25323</v>
      </c>
      <c r="I515" s="20">
        <v>44151</v>
      </c>
      <c r="J515" s="2" t="s">
        <v>99</v>
      </c>
      <c r="K515" t="str">
        <f t="shared" si="24"/>
        <v>Q4 2022</v>
      </c>
      <c r="L515" t="str">
        <f t="shared" si="25"/>
        <v>Q4</v>
      </c>
      <c r="M515" t="str">
        <f t="shared" si="26"/>
        <v>2022</v>
      </c>
    </row>
    <row r="516" spans="1:13" x14ac:dyDescent="0.25">
      <c r="A516" s="17">
        <v>45016</v>
      </c>
      <c r="B516" s="8" t="s">
        <v>6589</v>
      </c>
      <c r="C516" s="5" t="s">
        <v>6616</v>
      </c>
      <c r="D516" s="8" t="s">
        <v>6643</v>
      </c>
      <c r="E516" s="2" t="s">
        <v>82</v>
      </c>
      <c r="F516" s="1">
        <v>44994</v>
      </c>
      <c r="G516" s="2" t="s">
        <v>2721</v>
      </c>
      <c r="H516" s="20">
        <v>5250</v>
      </c>
      <c r="I516" s="16">
        <v>5250</v>
      </c>
      <c r="J516" s="2" t="s">
        <v>2739</v>
      </c>
      <c r="K516" t="str">
        <f t="shared" si="24"/>
        <v>Q4 2022</v>
      </c>
      <c r="L516" t="str">
        <f t="shared" si="25"/>
        <v>Q4</v>
      </c>
      <c r="M516" t="str">
        <f t="shared" si="26"/>
        <v>2022</v>
      </c>
    </row>
    <row r="517" spans="1:13" x14ac:dyDescent="0.25">
      <c r="A517" s="17">
        <v>45016</v>
      </c>
      <c r="B517" s="8" t="s">
        <v>6589</v>
      </c>
      <c r="C517" s="8" t="s">
        <v>6634</v>
      </c>
      <c r="D517" s="8" t="s">
        <v>6635</v>
      </c>
      <c r="E517" s="2" t="s">
        <v>82</v>
      </c>
      <c r="F517" s="1">
        <v>45016</v>
      </c>
      <c r="G517" s="2" t="s">
        <v>2736</v>
      </c>
      <c r="H517" s="88">
        <v>233098</v>
      </c>
      <c r="I517" s="85">
        <v>233098</v>
      </c>
      <c r="J517" s="2" t="s">
        <v>99</v>
      </c>
      <c r="K517" t="str">
        <f t="shared" si="24"/>
        <v>Q4 2022</v>
      </c>
      <c r="L517" t="str">
        <f t="shared" si="25"/>
        <v>Q4</v>
      </c>
      <c r="M517" t="str">
        <f t="shared" si="26"/>
        <v>2022</v>
      </c>
    </row>
    <row r="518" spans="1:13" x14ac:dyDescent="0.25">
      <c r="A518" s="17">
        <v>45016</v>
      </c>
      <c r="B518" s="8" t="s">
        <v>6589</v>
      </c>
      <c r="C518" s="5" t="s">
        <v>6652</v>
      </c>
      <c r="D518" s="5" t="s">
        <v>6620</v>
      </c>
      <c r="E518" s="2" t="s">
        <v>82</v>
      </c>
      <c r="F518" s="1">
        <v>45016</v>
      </c>
      <c r="G518" s="2">
        <v>12</v>
      </c>
      <c r="H518" s="20">
        <v>0</v>
      </c>
      <c r="I518" s="16">
        <v>0</v>
      </c>
      <c r="J518" s="2" t="s">
        <v>100</v>
      </c>
      <c r="K518" t="str">
        <f t="shared" si="24"/>
        <v>Q4 2022</v>
      </c>
      <c r="L518" t="str">
        <f t="shared" si="25"/>
        <v>Q4</v>
      </c>
      <c r="M518" t="str">
        <f t="shared" si="26"/>
        <v>2022</v>
      </c>
    </row>
    <row r="519" spans="1:13" x14ac:dyDescent="0.25">
      <c r="A519" s="17">
        <v>45016</v>
      </c>
      <c r="B519" s="8" t="s">
        <v>6589</v>
      </c>
      <c r="C519" s="8" t="s">
        <v>6653</v>
      </c>
      <c r="D519" s="8" t="s">
        <v>6654</v>
      </c>
      <c r="E519" s="2" t="s">
        <v>82</v>
      </c>
      <c r="F519" s="1">
        <v>44986</v>
      </c>
      <c r="G519" s="2" t="s">
        <v>2716</v>
      </c>
      <c r="H519" s="20">
        <v>184998</v>
      </c>
      <c r="I519" s="16">
        <v>184998</v>
      </c>
      <c r="J519" s="2" t="s">
        <v>99</v>
      </c>
      <c r="K519" t="str">
        <f t="shared" si="24"/>
        <v>Q4 2022</v>
      </c>
      <c r="L519" t="str">
        <f t="shared" si="25"/>
        <v>Q4</v>
      </c>
      <c r="M519" t="str">
        <f t="shared" si="26"/>
        <v>2022</v>
      </c>
    </row>
    <row r="520" spans="1:13" x14ac:dyDescent="0.25">
      <c r="A520" s="17">
        <v>45016</v>
      </c>
      <c r="B520" s="8" t="s">
        <v>6589</v>
      </c>
      <c r="C520" s="5" t="s">
        <v>6658</v>
      </c>
      <c r="D520" s="5" t="s">
        <v>6659</v>
      </c>
      <c r="E520" s="2" t="s">
        <v>82</v>
      </c>
      <c r="F520" s="1">
        <v>44986</v>
      </c>
      <c r="G520" s="2" t="s">
        <v>2717</v>
      </c>
      <c r="H520" s="20">
        <v>15000</v>
      </c>
      <c r="I520" s="16">
        <v>15000</v>
      </c>
      <c r="J520" s="2" t="s">
        <v>2666</v>
      </c>
      <c r="K520" t="str">
        <f t="shared" si="24"/>
        <v>Q4 2022</v>
      </c>
      <c r="L520" t="str">
        <f t="shared" si="25"/>
        <v>Q4</v>
      </c>
      <c r="M520" t="str">
        <f t="shared" si="26"/>
        <v>2022</v>
      </c>
    </row>
    <row r="521" spans="1:13" x14ac:dyDescent="0.25">
      <c r="A521" s="17">
        <v>45016</v>
      </c>
      <c r="B521" s="8" t="s">
        <v>6589</v>
      </c>
      <c r="C521" s="5" t="s">
        <v>6626</v>
      </c>
      <c r="D521" s="8" t="s">
        <v>6627</v>
      </c>
      <c r="E521" s="2" t="s">
        <v>82</v>
      </c>
      <c r="F521" s="1">
        <v>45016</v>
      </c>
      <c r="G521" s="18">
        <v>1365</v>
      </c>
      <c r="H521" s="20">
        <v>17710</v>
      </c>
      <c r="I521" s="16">
        <v>17710</v>
      </c>
      <c r="J521" s="2" t="s">
        <v>99</v>
      </c>
      <c r="K521" t="str">
        <f t="shared" si="24"/>
        <v>Q4 2022</v>
      </c>
      <c r="L521" t="str">
        <f t="shared" si="25"/>
        <v>Q4</v>
      </c>
      <c r="M521" t="str">
        <f t="shared" si="26"/>
        <v>2022</v>
      </c>
    </row>
    <row r="522" spans="1:13" x14ac:dyDescent="0.25">
      <c r="A522" s="17">
        <v>45016</v>
      </c>
      <c r="B522" s="8" t="s">
        <v>6589</v>
      </c>
      <c r="C522" s="5" t="e">
        <v>#N/A</v>
      </c>
      <c r="D522" s="8" t="s">
        <v>6643</v>
      </c>
      <c r="E522" s="2" t="s">
        <v>82</v>
      </c>
      <c r="F522" s="1">
        <v>45002</v>
      </c>
      <c r="G522" s="2" t="s">
        <v>2722</v>
      </c>
      <c r="H522" s="20">
        <v>168500</v>
      </c>
      <c r="I522" s="16">
        <v>168500</v>
      </c>
      <c r="J522" s="2" t="s">
        <v>2740</v>
      </c>
      <c r="K522" t="str">
        <f t="shared" si="24"/>
        <v>Q4 2022</v>
      </c>
      <c r="L522" t="str">
        <f t="shared" si="25"/>
        <v>Q4</v>
      </c>
      <c r="M522" t="str">
        <f t="shared" si="26"/>
        <v>2022</v>
      </c>
    </row>
    <row r="523" spans="1:13" x14ac:dyDescent="0.25">
      <c r="A523" s="17">
        <v>45016</v>
      </c>
      <c r="B523" s="8" t="s">
        <v>6589</v>
      </c>
      <c r="C523" s="5" t="e">
        <v>#N/A</v>
      </c>
      <c r="D523" s="8" t="s">
        <v>6643</v>
      </c>
      <c r="E523" s="2" t="s">
        <v>82</v>
      </c>
      <c r="F523" s="1">
        <v>45012</v>
      </c>
      <c r="G523" s="2" t="s">
        <v>2730</v>
      </c>
      <c r="H523" s="20">
        <v>4799.9799999999996</v>
      </c>
      <c r="I523" s="16">
        <v>4799.9799999999996</v>
      </c>
      <c r="J523" s="2" t="s">
        <v>2746</v>
      </c>
      <c r="K523" t="str">
        <f t="shared" si="24"/>
        <v>Q4 2022</v>
      </c>
      <c r="L523" t="str">
        <f t="shared" si="25"/>
        <v>Q4</v>
      </c>
      <c r="M523" t="str">
        <f t="shared" si="26"/>
        <v>2022</v>
      </c>
    </row>
    <row r="524" spans="1:13" x14ac:dyDescent="0.25">
      <c r="A524" s="17">
        <v>45016</v>
      </c>
      <c r="B524" s="8" t="s">
        <v>6595</v>
      </c>
      <c r="C524" s="5" t="s">
        <v>6640</v>
      </c>
      <c r="D524" s="8" t="s">
        <v>6633</v>
      </c>
      <c r="E524" s="2">
        <v>319</v>
      </c>
      <c r="F524" s="1">
        <v>45016</v>
      </c>
      <c r="G524" s="2" t="s">
        <v>2939</v>
      </c>
      <c r="H524" s="20">
        <v>102608</v>
      </c>
      <c r="I524" s="16">
        <v>102608</v>
      </c>
      <c r="J524" s="2"/>
      <c r="K524" t="str">
        <f t="shared" si="24"/>
        <v>Q4 2022</v>
      </c>
      <c r="L524" t="str">
        <f t="shared" si="25"/>
        <v>Q4</v>
      </c>
      <c r="M524" t="str">
        <f t="shared" si="26"/>
        <v>2022</v>
      </c>
    </row>
    <row r="525" spans="1:13" x14ac:dyDescent="0.25">
      <c r="A525" s="17">
        <v>45016</v>
      </c>
      <c r="B525" s="8" t="s">
        <v>6595</v>
      </c>
      <c r="C525" s="8" t="s">
        <v>6634</v>
      </c>
      <c r="D525" s="8" t="s">
        <v>6635</v>
      </c>
      <c r="E525" s="2">
        <v>319</v>
      </c>
      <c r="F525" s="1">
        <v>45016</v>
      </c>
      <c r="G525" s="2" t="s">
        <v>2938</v>
      </c>
      <c r="H525" s="88">
        <v>61650</v>
      </c>
      <c r="I525" s="85">
        <v>61650</v>
      </c>
      <c r="J525" s="2"/>
      <c r="K525" t="str">
        <f t="shared" si="24"/>
        <v>Q4 2022</v>
      </c>
      <c r="L525" t="str">
        <f t="shared" si="25"/>
        <v>Q4</v>
      </c>
      <c r="M525" t="str">
        <f t="shared" si="26"/>
        <v>2022</v>
      </c>
    </row>
    <row r="526" spans="1:13" x14ac:dyDescent="0.25">
      <c r="A526" s="17">
        <v>45017</v>
      </c>
      <c r="B526" s="8" t="s">
        <v>6613</v>
      </c>
      <c r="C526" s="5" t="s">
        <v>6614</v>
      </c>
      <c r="D526" s="8" t="s">
        <v>6615</v>
      </c>
      <c r="E526" s="18">
        <v>0</v>
      </c>
      <c r="F526" s="1">
        <v>45046</v>
      </c>
      <c r="G526" s="79" t="s">
        <v>477</v>
      </c>
      <c r="H526" s="16">
        <v>7125</v>
      </c>
      <c r="I526" s="16">
        <v>7125</v>
      </c>
      <c r="J526" s="2"/>
      <c r="K526" t="str">
        <f t="shared" si="24"/>
        <v>Q1 2023</v>
      </c>
      <c r="L526" t="str">
        <f t="shared" si="25"/>
        <v>Q1</v>
      </c>
      <c r="M526" t="str">
        <f t="shared" si="26"/>
        <v>2023</v>
      </c>
    </row>
    <row r="527" spans="1:13" x14ac:dyDescent="0.25">
      <c r="A527" s="17">
        <v>45017</v>
      </c>
      <c r="B527" s="8" t="s">
        <v>6613</v>
      </c>
      <c r="C527" s="5" t="s">
        <v>6616</v>
      </c>
      <c r="D527" s="8" t="s">
        <v>6617</v>
      </c>
      <c r="E527" s="18">
        <v>0</v>
      </c>
      <c r="F527" s="1">
        <v>45044</v>
      </c>
      <c r="G527" s="18" t="s">
        <v>475</v>
      </c>
      <c r="H527" s="16">
        <v>432</v>
      </c>
      <c r="I527" s="20">
        <v>432</v>
      </c>
      <c r="J527" s="2"/>
      <c r="K527" t="str">
        <f t="shared" si="24"/>
        <v>Q1 2023</v>
      </c>
      <c r="L527" t="str">
        <f t="shared" si="25"/>
        <v>Q1</v>
      </c>
      <c r="M527" t="str">
        <f t="shared" si="26"/>
        <v>2023</v>
      </c>
    </row>
    <row r="528" spans="1:13" x14ac:dyDescent="0.25">
      <c r="A528" s="17">
        <v>45017</v>
      </c>
      <c r="B528" s="8" t="s">
        <v>6613</v>
      </c>
      <c r="C528" s="5" t="s">
        <v>6616</v>
      </c>
      <c r="D528" s="8" t="s">
        <v>6618</v>
      </c>
      <c r="E528" s="18">
        <v>0</v>
      </c>
      <c r="F528" s="1">
        <v>45044</v>
      </c>
      <c r="G528" s="18" t="s">
        <v>476</v>
      </c>
      <c r="H528" s="16">
        <v>9616</v>
      </c>
      <c r="I528" s="16">
        <v>9616</v>
      </c>
      <c r="J528" s="2"/>
      <c r="K528" t="str">
        <f t="shared" si="24"/>
        <v>Q1 2023</v>
      </c>
      <c r="L528" t="str">
        <f t="shared" si="25"/>
        <v>Q1</v>
      </c>
      <c r="M528" t="str">
        <f t="shared" si="26"/>
        <v>2023</v>
      </c>
    </row>
    <row r="529" spans="1:13" x14ac:dyDescent="0.25">
      <c r="A529" s="17">
        <v>45017</v>
      </c>
      <c r="B529" s="8" t="s">
        <v>6613</v>
      </c>
      <c r="C529" s="5" t="s">
        <v>6619</v>
      </c>
      <c r="D529" s="8" t="s">
        <v>6620</v>
      </c>
      <c r="E529" s="18">
        <v>0</v>
      </c>
      <c r="F529" s="1">
        <v>45046</v>
      </c>
      <c r="G529" s="18">
        <v>1</v>
      </c>
      <c r="H529" s="16">
        <v>1350</v>
      </c>
      <c r="I529" s="16">
        <v>1350</v>
      </c>
      <c r="J529" s="2" t="s">
        <v>7</v>
      </c>
      <c r="K529" t="str">
        <f t="shared" si="24"/>
        <v>Q1 2023</v>
      </c>
      <c r="L529" t="str">
        <f t="shared" si="25"/>
        <v>Q1</v>
      </c>
      <c r="M529" t="str">
        <f t="shared" si="26"/>
        <v>2023</v>
      </c>
    </row>
    <row r="530" spans="1:13" x14ac:dyDescent="0.25">
      <c r="A530" s="17">
        <v>45017</v>
      </c>
      <c r="B530" s="8" t="s">
        <v>6613</v>
      </c>
      <c r="C530" s="61" t="s">
        <v>6621</v>
      </c>
      <c r="D530" s="8" t="s">
        <v>6622</v>
      </c>
      <c r="E530" s="12">
        <v>0</v>
      </c>
      <c r="F530" s="1">
        <v>45046</v>
      </c>
      <c r="G530" s="12" t="s">
        <v>478</v>
      </c>
      <c r="H530" s="16">
        <v>6815</v>
      </c>
      <c r="I530" s="16">
        <v>6815</v>
      </c>
      <c r="J530" s="2"/>
      <c r="K530" t="str">
        <f t="shared" si="24"/>
        <v>Q1 2023</v>
      </c>
      <c r="L530" t="str">
        <f t="shared" si="25"/>
        <v>Q1</v>
      </c>
      <c r="M530" t="str">
        <f t="shared" si="26"/>
        <v>2023</v>
      </c>
    </row>
    <row r="531" spans="1:13" x14ac:dyDescent="0.25">
      <c r="A531" s="17">
        <v>45017</v>
      </c>
      <c r="B531" s="8" t="s">
        <v>6613</v>
      </c>
      <c r="C531" s="5" t="e">
        <v>#N/A</v>
      </c>
      <c r="D531" s="8" t="s">
        <v>6663</v>
      </c>
      <c r="E531" s="2">
        <v>0</v>
      </c>
      <c r="F531" s="1">
        <v>45044</v>
      </c>
      <c r="G531" s="2">
        <v>46</v>
      </c>
      <c r="H531" s="16">
        <v>2700</v>
      </c>
      <c r="I531" s="16">
        <v>2700</v>
      </c>
      <c r="J531" s="2"/>
      <c r="K531" t="str">
        <f t="shared" si="24"/>
        <v>Q1 2023</v>
      </c>
      <c r="L531" t="str">
        <f t="shared" si="25"/>
        <v>Q1</v>
      </c>
      <c r="M531" t="str">
        <f t="shared" si="26"/>
        <v>2023</v>
      </c>
    </row>
    <row r="532" spans="1:13" x14ac:dyDescent="0.25">
      <c r="A532" s="17">
        <v>45017</v>
      </c>
      <c r="B532" s="8" t="s">
        <v>6613</v>
      </c>
      <c r="C532" s="5" t="e">
        <v>#N/A</v>
      </c>
      <c r="D532" s="8" t="s">
        <v>6624</v>
      </c>
      <c r="E532" s="2">
        <v>0</v>
      </c>
      <c r="F532" s="1">
        <v>45044</v>
      </c>
      <c r="G532" s="2">
        <v>45</v>
      </c>
      <c r="H532" s="16">
        <v>3105</v>
      </c>
      <c r="I532" s="16">
        <v>3105</v>
      </c>
      <c r="J532" s="2"/>
      <c r="K532" t="str">
        <f t="shared" si="24"/>
        <v>Q1 2023</v>
      </c>
      <c r="L532" t="str">
        <f t="shared" si="25"/>
        <v>Q1</v>
      </c>
      <c r="M532" t="str">
        <f t="shared" si="26"/>
        <v>2023</v>
      </c>
    </row>
    <row r="533" spans="1:13" x14ac:dyDescent="0.25">
      <c r="A533" s="17">
        <v>45017</v>
      </c>
      <c r="B533" s="8" t="s">
        <v>6613</v>
      </c>
      <c r="C533" s="5" t="s">
        <v>6626</v>
      </c>
      <c r="D533" s="8" t="s">
        <v>6627</v>
      </c>
      <c r="E533" s="2">
        <v>0</v>
      </c>
      <c r="F533" s="1">
        <v>45046</v>
      </c>
      <c r="G533" s="2">
        <v>1390</v>
      </c>
      <c r="H533" s="16">
        <v>1015</v>
      </c>
      <c r="I533" s="16">
        <v>1015</v>
      </c>
      <c r="J533" s="2"/>
      <c r="K533" t="str">
        <f t="shared" si="24"/>
        <v>Q1 2023</v>
      </c>
      <c r="L533" t="str">
        <f t="shared" si="25"/>
        <v>Q1</v>
      </c>
      <c r="M533" t="str">
        <f t="shared" si="26"/>
        <v>2023</v>
      </c>
    </row>
    <row r="534" spans="1:13" x14ac:dyDescent="0.25">
      <c r="A534" s="17">
        <v>45017</v>
      </c>
      <c r="B534" s="8" t="s">
        <v>6613</v>
      </c>
      <c r="C534" s="5" t="s">
        <v>6628</v>
      </c>
      <c r="D534" s="8" t="s">
        <v>6638</v>
      </c>
      <c r="E534" s="2">
        <v>0</v>
      </c>
      <c r="F534" s="1">
        <v>45051</v>
      </c>
      <c r="G534" s="2" t="s">
        <v>479</v>
      </c>
      <c r="H534" s="16">
        <v>90060</v>
      </c>
      <c r="I534" s="16">
        <v>90060</v>
      </c>
      <c r="J534" s="2" t="s">
        <v>8</v>
      </c>
      <c r="K534" t="str">
        <f t="shared" si="24"/>
        <v>Q1 2023</v>
      </c>
      <c r="L534" t="str">
        <f t="shared" si="25"/>
        <v>Q1</v>
      </c>
      <c r="M534" t="str">
        <f t="shared" si="26"/>
        <v>2023</v>
      </c>
    </row>
    <row r="535" spans="1:13" x14ac:dyDescent="0.25">
      <c r="A535" s="17">
        <v>45017</v>
      </c>
      <c r="B535" s="8" t="s">
        <v>6584</v>
      </c>
      <c r="C535" s="5" t="s">
        <v>6630</v>
      </c>
      <c r="D535" s="8" t="s">
        <v>6631</v>
      </c>
      <c r="E535" s="18">
        <v>102</v>
      </c>
      <c r="F535" s="1">
        <v>45055</v>
      </c>
      <c r="G535" s="18" t="s">
        <v>527</v>
      </c>
      <c r="H535" s="16">
        <v>824</v>
      </c>
      <c r="I535" s="16">
        <v>824</v>
      </c>
      <c r="K535" t="str">
        <f t="shared" si="24"/>
        <v>Q1 2023</v>
      </c>
      <c r="L535" t="str">
        <f t="shared" si="25"/>
        <v>Q1</v>
      </c>
      <c r="M535" t="str">
        <f t="shared" si="26"/>
        <v>2023</v>
      </c>
    </row>
    <row r="536" spans="1:13" x14ac:dyDescent="0.25">
      <c r="A536" s="17">
        <v>45017</v>
      </c>
      <c r="B536" s="8" t="s">
        <v>6584</v>
      </c>
      <c r="C536" s="5" t="e">
        <v>#N/A</v>
      </c>
      <c r="D536" s="8" t="s">
        <v>6662</v>
      </c>
      <c r="E536" s="18">
        <v>102</v>
      </c>
      <c r="F536" s="1">
        <v>45017</v>
      </c>
      <c r="G536" s="18">
        <v>20230103001</v>
      </c>
      <c r="H536" s="16">
        <v>206388</v>
      </c>
      <c r="I536" s="16">
        <v>206388</v>
      </c>
      <c r="K536" t="str">
        <f t="shared" si="24"/>
        <v>Q1 2023</v>
      </c>
      <c r="L536" t="str">
        <f t="shared" si="25"/>
        <v>Q1</v>
      </c>
      <c r="M536" t="str">
        <f t="shared" si="26"/>
        <v>2023</v>
      </c>
    </row>
    <row r="537" spans="1:13" x14ac:dyDescent="0.25">
      <c r="A537" s="17">
        <v>45017</v>
      </c>
      <c r="B537" s="8" t="s">
        <v>6584</v>
      </c>
      <c r="C537" s="5" t="s">
        <v>6632</v>
      </c>
      <c r="D537" s="8" t="s">
        <v>6633</v>
      </c>
      <c r="E537" s="2">
        <v>102</v>
      </c>
      <c r="F537" s="1">
        <v>45046</v>
      </c>
      <c r="G537" s="2" t="s">
        <v>525</v>
      </c>
      <c r="H537" s="16">
        <v>37937</v>
      </c>
      <c r="I537" s="16">
        <v>37937</v>
      </c>
      <c r="K537" t="str">
        <f t="shared" si="24"/>
        <v>Q1 2023</v>
      </c>
      <c r="L537" t="str">
        <f t="shared" si="25"/>
        <v>Q1</v>
      </c>
      <c r="M537" t="str">
        <f t="shared" si="26"/>
        <v>2023</v>
      </c>
    </row>
    <row r="538" spans="1:13" x14ac:dyDescent="0.25">
      <c r="A538" s="17">
        <v>45017</v>
      </c>
      <c r="B538" s="8" t="s">
        <v>6584</v>
      </c>
      <c r="C538" s="5" t="s">
        <v>6614</v>
      </c>
      <c r="D538" s="8" t="s">
        <v>6615</v>
      </c>
      <c r="E538" s="2">
        <v>102</v>
      </c>
      <c r="F538" s="1">
        <v>45046</v>
      </c>
      <c r="G538" s="2" t="s">
        <v>526</v>
      </c>
      <c r="H538" s="16">
        <v>8170</v>
      </c>
      <c r="I538" s="16">
        <v>8170</v>
      </c>
      <c r="K538" t="str">
        <f t="shared" si="24"/>
        <v>Q1 2023</v>
      </c>
      <c r="L538" t="str">
        <f t="shared" si="25"/>
        <v>Q1</v>
      </c>
      <c r="M538" t="str">
        <f t="shared" si="26"/>
        <v>2023</v>
      </c>
    </row>
    <row r="539" spans="1:13" x14ac:dyDescent="0.25">
      <c r="A539" s="17">
        <v>45017</v>
      </c>
      <c r="B539" s="8" t="s">
        <v>6584</v>
      </c>
      <c r="C539" s="8" t="s">
        <v>6634</v>
      </c>
      <c r="D539" s="8" t="s">
        <v>6635</v>
      </c>
      <c r="E539" s="2">
        <v>102</v>
      </c>
      <c r="F539" s="1">
        <v>45046</v>
      </c>
      <c r="G539" s="2" t="s">
        <v>523</v>
      </c>
      <c r="H539" s="85">
        <v>61717</v>
      </c>
      <c r="I539" s="85">
        <v>61717</v>
      </c>
      <c r="K539" t="str">
        <f t="shared" si="24"/>
        <v>Q1 2023</v>
      </c>
      <c r="L539" t="str">
        <f t="shared" si="25"/>
        <v>Q1</v>
      </c>
      <c r="M539" t="str">
        <f t="shared" si="26"/>
        <v>2023</v>
      </c>
    </row>
    <row r="540" spans="1:13" x14ac:dyDescent="0.25">
      <c r="A540" s="17">
        <v>45017</v>
      </c>
      <c r="B540" s="8" t="s">
        <v>6584</v>
      </c>
      <c r="C540" s="5" t="s">
        <v>6619</v>
      </c>
      <c r="D540" s="8" t="s">
        <v>6620</v>
      </c>
      <c r="E540" s="2">
        <v>102</v>
      </c>
      <c r="F540" s="1">
        <v>45046</v>
      </c>
      <c r="G540" s="2">
        <v>1</v>
      </c>
      <c r="H540" s="16">
        <v>0</v>
      </c>
      <c r="I540" s="16">
        <v>0</v>
      </c>
      <c r="K540" t="str">
        <f t="shared" si="24"/>
        <v>Q1 2023</v>
      </c>
      <c r="L540" t="str">
        <f t="shared" si="25"/>
        <v>Q1</v>
      </c>
      <c r="M540" t="str">
        <f t="shared" si="26"/>
        <v>2023</v>
      </c>
    </row>
    <row r="541" spans="1:13" x14ac:dyDescent="0.25">
      <c r="A541" s="17">
        <v>45017</v>
      </c>
      <c r="B541" s="8" t="s">
        <v>6584</v>
      </c>
      <c r="C541" s="5" t="s">
        <v>6619</v>
      </c>
      <c r="D541" s="8" t="s">
        <v>6620</v>
      </c>
      <c r="E541" s="2">
        <v>102</v>
      </c>
      <c r="F541" s="1">
        <v>45077</v>
      </c>
      <c r="G541" s="2">
        <v>2</v>
      </c>
      <c r="H541" s="16">
        <v>130</v>
      </c>
      <c r="I541" s="16">
        <v>130</v>
      </c>
      <c r="K541" t="str">
        <f t="shared" si="24"/>
        <v>Q1 2023</v>
      </c>
      <c r="L541" t="str">
        <f t="shared" si="25"/>
        <v>Q1</v>
      </c>
      <c r="M541" t="str">
        <f t="shared" si="26"/>
        <v>2023</v>
      </c>
    </row>
    <row r="542" spans="1:13" x14ac:dyDescent="0.25">
      <c r="A542" s="17">
        <v>45017</v>
      </c>
      <c r="B542" s="8" t="s">
        <v>6584</v>
      </c>
      <c r="C542" s="8" t="s">
        <v>6637</v>
      </c>
      <c r="D542" s="8" t="s">
        <v>6654</v>
      </c>
      <c r="E542" s="2">
        <v>102</v>
      </c>
      <c r="F542" s="1">
        <v>45019</v>
      </c>
      <c r="G542" s="2" t="s">
        <v>522</v>
      </c>
      <c r="H542" s="16">
        <v>19110</v>
      </c>
      <c r="I542" s="16">
        <v>19110</v>
      </c>
      <c r="K542" t="str">
        <f t="shared" si="24"/>
        <v>Q1 2023</v>
      </c>
      <c r="L542" t="str">
        <f t="shared" si="25"/>
        <v>Q1</v>
      </c>
      <c r="M542" t="str">
        <f t="shared" si="26"/>
        <v>2023</v>
      </c>
    </row>
    <row r="543" spans="1:13" x14ac:dyDescent="0.25">
      <c r="A543" s="17">
        <v>45017</v>
      </c>
      <c r="B543" s="8" t="s">
        <v>6584</v>
      </c>
      <c r="C543" s="8" t="s">
        <v>6637</v>
      </c>
      <c r="D543" s="8" t="s">
        <v>6638</v>
      </c>
      <c r="E543" s="2">
        <v>102</v>
      </c>
      <c r="F543" s="1">
        <v>45063</v>
      </c>
      <c r="G543" s="2" t="s">
        <v>528</v>
      </c>
      <c r="H543" s="16">
        <v>55307</v>
      </c>
      <c r="I543" s="16">
        <v>55307</v>
      </c>
      <c r="K543" t="str">
        <f t="shared" si="24"/>
        <v>Q1 2023</v>
      </c>
      <c r="L543" t="str">
        <f t="shared" si="25"/>
        <v>Q1</v>
      </c>
      <c r="M543" t="str">
        <f t="shared" si="26"/>
        <v>2023</v>
      </c>
    </row>
    <row r="544" spans="1:13" x14ac:dyDescent="0.25">
      <c r="A544" s="17">
        <v>45017</v>
      </c>
      <c r="B544" s="8" t="s">
        <v>6584</v>
      </c>
      <c r="C544" s="8" t="s">
        <v>6637</v>
      </c>
      <c r="D544" s="8" t="s">
        <v>6639</v>
      </c>
      <c r="E544" s="18">
        <v>102</v>
      </c>
      <c r="F544" s="1">
        <v>45064</v>
      </c>
      <c r="G544" s="18" t="s">
        <v>529</v>
      </c>
      <c r="H544" s="16">
        <v>5602</v>
      </c>
      <c r="I544" s="16">
        <v>5602</v>
      </c>
      <c r="K544" t="str">
        <f t="shared" si="24"/>
        <v>Q1 2023</v>
      </c>
      <c r="L544" t="str">
        <f t="shared" si="25"/>
        <v>Q1</v>
      </c>
      <c r="M544" t="str">
        <f t="shared" si="26"/>
        <v>2023</v>
      </c>
    </row>
    <row r="545" spans="1:13" x14ac:dyDescent="0.25">
      <c r="A545" s="17">
        <v>45017</v>
      </c>
      <c r="B545" s="8" t="s">
        <v>6584</v>
      </c>
      <c r="C545" s="61" t="s">
        <v>6621</v>
      </c>
      <c r="D545" s="8" t="s">
        <v>6622</v>
      </c>
      <c r="E545" s="28">
        <v>102</v>
      </c>
      <c r="F545" s="1">
        <v>45046</v>
      </c>
      <c r="G545" s="28" t="s">
        <v>524</v>
      </c>
      <c r="H545" s="16">
        <v>18420</v>
      </c>
      <c r="I545" s="16">
        <v>18420</v>
      </c>
      <c r="K545" t="str">
        <f t="shared" si="24"/>
        <v>Q1 2023</v>
      </c>
      <c r="L545" t="str">
        <f t="shared" si="25"/>
        <v>Q1</v>
      </c>
      <c r="M545" t="str">
        <f t="shared" si="26"/>
        <v>2023</v>
      </c>
    </row>
    <row r="546" spans="1:13" x14ac:dyDescent="0.25">
      <c r="A546" s="17">
        <v>45017</v>
      </c>
      <c r="B546" s="8" t="s">
        <v>6584</v>
      </c>
      <c r="C546" s="5" t="s">
        <v>6626</v>
      </c>
      <c r="D546" s="8" t="s">
        <v>6627</v>
      </c>
      <c r="E546" s="2">
        <v>102</v>
      </c>
      <c r="F546" s="1">
        <v>45046</v>
      </c>
      <c r="G546" s="2">
        <v>1389</v>
      </c>
      <c r="H546" s="16">
        <v>1190</v>
      </c>
      <c r="I546" s="16">
        <v>1190</v>
      </c>
      <c r="K546" t="str">
        <f t="shared" si="24"/>
        <v>Q1 2023</v>
      </c>
      <c r="L546" t="str">
        <f t="shared" si="25"/>
        <v>Q1</v>
      </c>
      <c r="M546" t="str">
        <f t="shared" si="26"/>
        <v>2023</v>
      </c>
    </row>
    <row r="547" spans="1:13" x14ac:dyDescent="0.25">
      <c r="A547" s="17">
        <v>45017</v>
      </c>
      <c r="B547" s="8" t="s">
        <v>6585</v>
      </c>
      <c r="C547" s="5" t="s">
        <v>6640</v>
      </c>
      <c r="D547" s="8" t="s">
        <v>6633</v>
      </c>
      <c r="E547" s="2">
        <v>0</v>
      </c>
      <c r="F547" s="1">
        <v>45046</v>
      </c>
      <c r="G547" s="2" t="s">
        <v>608</v>
      </c>
      <c r="H547" s="16">
        <v>19466.55</v>
      </c>
      <c r="I547" s="16">
        <v>19466.55</v>
      </c>
      <c r="K547" t="str">
        <f t="shared" si="24"/>
        <v>Q1 2023</v>
      </c>
      <c r="L547" t="str">
        <f t="shared" si="25"/>
        <v>Q1</v>
      </c>
      <c r="M547" t="str">
        <f t="shared" si="26"/>
        <v>2023</v>
      </c>
    </row>
    <row r="548" spans="1:13" x14ac:dyDescent="0.25">
      <c r="A548" s="17">
        <v>45017</v>
      </c>
      <c r="B548" s="8" t="s">
        <v>6585</v>
      </c>
      <c r="C548" s="5" t="s">
        <v>6616</v>
      </c>
      <c r="D548" s="8" t="s">
        <v>6617</v>
      </c>
      <c r="E548" s="2">
        <v>0</v>
      </c>
      <c r="F548" s="1">
        <v>45044</v>
      </c>
      <c r="G548" s="2" t="s">
        <v>607</v>
      </c>
      <c r="H548" s="16">
        <v>3600</v>
      </c>
      <c r="I548" s="16">
        <v>3600</v>
      </c>
      <c r="K548" t="str">
        <f t="shared" si="24"/>
        <v>Q1 2023</v>
      </c>
      <c r="L548" t="str">
        <f t="shared" si="25"/>
        <v>Q1</v>
      </c>
      <c r="M548" t="str">
        <f t="shared" si="26"/>
        <v>2023</v>
      </c>
    </row>
    <row r="549" spans="1:13" x14ac:dyDescent="0.25">
      <c r="A549" s="17">
        <v>45017</v>
      </c>
      <c r="B549" s="8" t="s">
        <v>6585</v>
      </c>
      <c r="C549" s="5" t="s">
        <v>6616</v>
      </c>
      <c r="D549" s="8" t="s">
        <v>6618</v>
      </c>
      <c r="E549" s="2">
        <v>0</v>
      </c>
      <c r="F549" s="1">
        <v>45044</v>
      </c>
      <c r="G549" s="2" t="s">
        <v>606</v>
      </c>
      <c r="H549" s="16">
        <v>6072</v>
      </c>
      <c r="I549" s="16">
        <v>6072</v>
      </c>
      <c r="K549" t="str">
        <f t="shared" si="24"/>
        <v>Q1 2023</v>
      </c>
      <c r="L549" t="str">
        <f t="shared" si="25"/>
        <v>Q1</v>
      </c>
      <c r="M549" t="str">
        <f t="shared" si="26"/>
        <v>2023</v>
      </c>
    </row>
    <row r="550" spans="1:13" x14ac:dyDescent="0.25">
      <c r="A550" s="17">
        <v>45017</v>
      </c>
      <c r="B550" s="8" t="s">
        <v>6586</v>
      </c>
      <c r="C550" s="5" t="s">
        <v>6640</v>
      </c>
      <c r="D550" s="8" t="s">
        <v>6633</v>
      </c>
      <c r="E550" s="2">
        <v>0</v>
      </c>
      <c r="F550" s="1">
        <v>45046</v>
      </c>
      <c r="G550" s="2" t="s">
        <v>631</v>
      </c>
      <c r="H550" s="16">
        <v>35590.65</v>
      </c>
      <c r="I550" s="16">
        <v>35590.65</v>
      </c>
      <c r="K550" t="str">
        <f t="shared" si="24"/>
        <v>Q1 2023</v>
      </c>
      <c r="L550" t="str">
        <f t="shared" si="25"/>
        <v>Q1</v>
      </c>
      <c r="M550" t="str">
        <f t="shared" si="26"/>
        <v>2023</v>
      </c>
    </row>
    <row r="551" spans="1:13" x14ac:dyDescent="0.25">
      <c r="A551" s="17">
        <v>45017</v>
      </c>
      <c r="B551" s="8" t="s">
        <v>6586</v>
      </c>
      <c r="C551" s="5" t="s">
        <v>6614</v>
      </c>
      <c r="D551" s="8" t="s">
        <v>6615</v>
      </c>
      <c r="E551" s="2">
        <v>0</v>
      </c>
      <c r="F551" s="1">
        <v>45046</v>
      </c>
      <c r="G551" s="2" t="s">
        <v>632</v>
      </c>
      <c r="H551" s="16">
        <v>4599</v>
      </c>
      <c r="I551" s="16">
        <v>4599</v>
      </c>
      <c r="K551" t="str">
        <f t="shared" si="24"/>
        <v>Q1 2023</v>
      </c>
      <c r="L551" t="str">
        <f t="shared" si="25"/>
        <v>Q1</v>
      </c>
      <c r="M551" t="str">
        <f t="shared" si="26"/>
        <v>2023</v>
      </c>
    </row>
    <row r="552" spans="1:13" x14ac:dyDescent="0.25">
      <c r="A552" s="17">
        <v>45017</v>
      </c>
      <c r="B552" s="8" t="s">
        <v>6586</v>
      </c>
      <c r="C552" s="5" t="s">
        <v>6616</v>
      </c>
      <c r="D552" s="8" t="s">
        <v>6618</v>
      </c>
      <c r="E552" s="18">
        <v>0</v>
      </c>
      <c r="F552" s="1">
        <v>45044</v>
      </c>
      <c r="G552" s="18" t="s">
        <v>630</v>
      </c>
      <c r="H552" s="16">
        <v>4692</v>
      </c>
      <c r="I552" s="16">
        <v>4692</v>
      </c>
      <c r="K552" t="str">
        <f t="shared" si="24"/>
        <v>Q1 2023</v>
      </c>
      <c r="L552" t="str">
        <f t="shared" si="25"/>
        <v>Q1</v>
      </c>
      <c r="M552" t="str">
        <f t="shared" si="26"/>
        <v>2023</v>
      </c>
    </row>
    <row r="553" spans="1:13" x14ac:dyDescent="0.25">
      <c r="A553" s="17">
        <v>45017</v>
      </c>
      <c r="B553" s="8" t="s">
        <v>6586</v>
      </c>
      <c r="C553" s="5" t="s">
        <v>6641</v>
      </c>
      <c r="D553" s="8" t="s">
        <v>6635</v>
      </c>
      <c r="E553" s="18">
        <v>0</v>
      </c>
      <c r="F553" s="1">
        <v>45046</v>
      </c>
      <c r="G553" s="18" t="s">
        <v>633</v>
      </c>
      <c r="H553" s="16">
        <v>52427.13</v>
      </c>
      <c r="I553" s="16">
        <v>52427.13</v>
      </c>
      <c r="K553" t="str">
        <f t="shared" si="24"/>
        <v>Q1 2023</v>
      </c>
      <c r="L553" t="str">
        <f t="shared" si="25"/>
        <v>Q1</v>
      </c>
      <c r="M553" t="str">
        <f t="shared" si="26"/>
        <v>2023</v>
      </c>
    </row>
    <row r="554" spans="1:13" x14ac:dyDescent="0.25">
      <c r="A554" s="17">
        <v>45017</v>
      </c>
      <c r="B554" s="8" t="s">
        <v>6587</v>
      </c>
      <c r="C554" s="61" t="s">
        <v>6621</v>
      </c>
      <c r="D554" s="8" t="s">
        <v>6622</v>
      </c>
      <c r="E554" s="28">
        <v>0</v>
      </c>
      <c r="F554" s="1">
        <v>45046</v>
      </c>
      <c r="G554" s="28" t="s">
        <v>663</v>
      </c>
      <c r="H554" s="16">
        <v>11205</v>
      </c>
      <c r="I554" s="16">
        <v>11205</v>
      </c>
      <c r="K554" t="str">
        <f t="shared" si="24"/>
        <v>Q1 2023</v>
      </c>
      <c r="L554" t="str">
        <f t="shared" si="25"/>
        <v>Q1</v>
      </c>
      <c r="M554" t="str">
        <f t="shared" si="26"/>
        <v>2023</v>
      </c>
    </row>
    <row r="555" spans="1:13" x14ac:dyDescent="0.25">
      <c r="A555" s="17">
        <v>45017</v>
      </c>
      <c r="B555" s="8" t="s">
        <v>6589</v>
      </c>
      <c r="C555" s="5" t="e">
        <v>#N/A</v>
      </c>
      <c r="D555" s="8" t="s">
        <v>6643</v>
      </c>
      <c r="E555" s="18" t="s">
        <v>82</v>
      </c>
      <c r="F555" s="1">
        <v>45036</v>
      </c>
      <c r="G555" s="18">
        <v>93</v>
      </c>
      <c r="H555" s="16">
        <v>8500</v>
      </c>
      <c r="I555" s="16">
        <v>8500</v>
      </c>
      <c r="J555" s="2" t="s">
        <v>721</v>
      </c>
      <c r="K555" t="str">
        <f t="shared" si="24"/>
        <v>Q1 2023</v>
      </c>
      <c r="L555" t="str">
        <f t="shared" si="25"/>
        <v>Q1</v>
      </c>
      <c r="M555" t="str">
        <f t="shared" si="26"/>
        <v>2023</v>
      </c>
    </row>
    <row r="556" spans="1:13" x14ac:dyDescent="0.25">
      <c r="A556" s="17">
        <v>45017</v>
      </c>
      <c r="B556" s="8" t="s">
        <v>6589</v>
      </c>
      <c r="C556" s="5" t="e">
        <v>#N/A</v>
      </c>
      <c r="D556" s="8" t="s">
        <v>6643</v>
      </c>
      <c r="E556" s="18" t="s">
        <v>82</v>
      </c>
      <c r="F556" s="1">
        <v>45041</v>
      </c>
      <c r="G556" s="18">
        <v>101</v>
      </c>
      <c r="H556" s="16">
        <v>2500</v>
      </c>
      <c r="I556" s="16">
        <v>2500</v>
      </c>
      <c r="J556" s="2" t="s">
        <v>725</v>
      </c>
      <c r="K556" t="str">
        <f t="shared" si="24"/>
        <v>Q1 2023</v>
      </c>
      <c r="L556" t="str">
        <f t="shared" si="25"/>
        <v>Q1</v>
      </c>
      <c r="M556" t="str">
        <f t="shared" si="26"/>
        <v>2023</v>
      </c>
    </row>
    <row r="557" spans="1:13" x14ac:dyDescent="0.25">
      <c r="A557" s="17">
        <v>45017</v>
      </c>
      <c r="B557" s="8" t="s">
        <v>6589</v>
      </c>
      <c r="C557" s="5" t="e">
        <v>#N/A</v>
      </c>
      <c r="D557" s="8" t="s">
        <v>6643</v>
      </c>
      <c r="E557" s="18" t="s">
        <v>82</v>
      </c>
      <c r="F557" s="1">
        <v>45040</v>
      </c>
      <c r="G557" s="18">
        <v>616</v>
      </c>
      <c r="H557" s="16">
        <v>20750</v>
      </c>
      <c r="I557" s="16">
        <v>20750</v>
      </c>
      <c r="J557" s="2" t="s">
        <v>723</v>
      </c>
      <c r="K557" t="str">
        <f t="shared" si="24"/>
        <v>Q1 2023</v>
      </c>
      <c r="L557" t="str">
        <f t="shared" si="25"/>
        <v>Q1</v>
      </c>
      <c r="M557" t="str">
        <f t="shared" si="26"/>
        <v>2023</v>
      </c>
    </row>
    <row r="558" spans="1:13" x14ac:dyDescent="0.25">
      <c r="A558" s="17">
        <v>45017</v>
      </c>
      <c r="B558" s="8" t="s">
        <v>6589</v>
      </c>
      <c r="C558" s="5" t="s">
        <v>6640</v>
      </c>
      <c r="D558" s="8" t="s">
        <v>6633</v>
      </c>
      <c r="E558" s="2" t="s">
        <v>82</v>
      </c>
      <c r="F558" s="1">
        <v>45046</v>
      </c>
      <c r="G558" s="2" t="s">
        <v>716</v>
      </c>
      <c r="H558" s="16">
        <v>139607.42000000001</v>
      </c>
      <c r="I558" s="16">
        <v>139607.42000000001</v>
      </c>
      <c r="J558" s="2" t="s">
        <v>99</v>
      </c>
      <c r="K558" t="str">
        <f t="shared" si="24"/>
        <v>Q1 2023</v>
      </c>
      <c r="L558" t="str">
        <f t="shared" si="25"/>
        <v>Q1</v>
      </c>
      <c r="M558" t="str">
        <f t="shared" si="26"/>
        <v>2023</v>
      </c>
    </row>
    <row r="559" spans="1:13" x14ac:dyDescent="0.25">
      <c r="A559" s="17">
        <v>45017</v>
      </c>
      <c r="B559" s="8" t="s">
        <v>6589</v>
      </c>
      <c r="C559" s="5" t="e">
        <v>#N/A</v>
      </c>
      <c r="D559" s="8" t="s">
        <v>6643</v>
      </c>
      <c r="E559" s="2" t="s">
        <v>82</v>
      </c>
      <c r="F559" s="1">
        <v>45027</v>
      </c>
      <c r="G559" s="2" t="s">
        <v>709</v>
      </c>
      <c r="H559" s="16">
        <v>7300</v>
      </c>
      <c r="I559" s="16">
        <v>7300</v>
      </c>
      <c r="J559" s="2" t="s">
        <v>720</v>
      </c>
      <c r="K559" t="str">
        <f t="shared" si="24"/>
        <v>Q1 2023</v>
      </c>
      <c r="L559" t="str">
        <f t="shared" si="25"/>
        <v>Q1</v>
      </c>
      <c r="M559" t="str">
        <f t="shared" si="26"/>
        <v>2023</v>
      </c>
    </row>
    <row r="560" spans="1:13" x14ac:dyDescent="0.25">
      <c r="A560" s="17">
        <v>45017</v>
      </c>
      <c r="B560" s="8" t="s">
        <v>6589</v>
      </c>
      <c r="C560" s="5" t="e">
        <v>#N/A</v>
      </c>
      <c r="D560" s="8" t="s">
        <v>6617</v>
      </c>
      <c r="E560" s="2" t="s">
        <v>82</v>
      </c>
      <c r="F560" s="1">
        <v>45044</v>
      </c>
      <c r="G560" s="2" t="s">
        <v>712</v>
      </c>
      <c r="H560" s="16">
        <v>700</v>
      </c>
      <c r="I560" s="16">
        <v>700</v>
      </c>
      <c r="J560" s="2">
        <v>0</v>
      </c>
      <c r="K560" t="str">
        <f t="shared" si="24"/>
        <v>Q1 2023</v>
      </c>
      <c r="L560" t="str">
        <f t="shared" si="25"/>
        <v>Q1</v>
      </c>
      <c r="M560" t="str">
        <f t="shared" si="26"/>
        <v>2023</v>
      </c>
    </row>
    <row r="561" spans="1:13" x14ac:dyDescent="0.25">
      <c r="A561" s="17">
        <v>45017</v>
      </c>
      <c r="B561" s="8" t="s">
        <v>6589</v>
      </c>
      <c r="C561" s="5" t="s">
        <v>6616</v>
      </c>
      <c r="D561" s="8" t="s">
        <v>6618</v>
      </c>
      <c r="E561" s="2" t="s">
        <v>82</v>
      </c>
      <c r="F561" s="1">
        <v>45044</v>
      </c>
      <c r="G561" s="2" t="s">
        <v>711</v>
      </c>
      <c r="H561" s="16">
        <v>46708</v>
      </c>
      <c r="I561" s="16">
        <v>57583</v>
      </c>
      <c r="J561" s="2">
        <v>0</v>
      </c>
      <c r="K561" t="str">
        <f t="shared" si="24"/>
        <v>Q1 2023</v>
      </c>
      <c r="L561" t="str">
        <f t="shared" si="25"/>
        <v>Q1</v>
      </c>
      <c r="M561" t="str">
        <f t="shared" si="26"/>
        <v>2023</v>
      </c>
    </row>
    <row r="562" spans="1:13" x14ac:dyDescent="0.25">
      <c r="A562" s="17">
        <v>45017</v>
      </c>
      <c r="B562" s="8" t="s">
        <v>6589</v>
      </c>
      <c r="C562" s="5" t="s">
        <v>6616</v>
      </c>
      <c r="D562" s="8" t="s">
        <v>6617</v>
      </c>
      <c r="E562" s="2" t="s">
        <v>82</v>
      </c>
      <c r="F562" s="1">
        <v>45044</v>
      </c>
      <c r="G562" s="2" t="s">
        <v>713</v>
      </c>
      <c r="H562" s="16">
        <v>15296.2</v>
      </c>
      <c r="I562" s="16">
        <v>6832.8</v>
      </c>
      <c r="J562" s="2">
        <v>0</v>
      </c>
      <c r="K562" t="str">
        <f t="shared" si="24"/>
        <v>Q1 2023</v>
      </c>
      <c r="L562" t="str">
        <f t="shared" si="25"/>
        <v>Q1</v>
      </c>
      <c r="M562" t="str">
        <f t="shared" si="26"/>
        <v>2023</v>
      </c>
    </row>
    <row r="563" spans="1:13" x14ac:dyDescent="0.25">
      <c r="A563" s="17">
        <v>45017</v>
      </c>
      <c r="B563" s="8" t="s">
        <v>6589</v>
      </c>
      <c r="C563" s="5" t="s">
        <v>6616</v>
      </c>
      <c r="D563" s="8" t="s">
        <v>6617</v>
      </c>
      <c r="E563" s="2" t="s">
        <v>82</v>
      </c>
      <c r="F563" s="1">
        <v>45044</v>
      </c>
      <c r="G563" s="2" t="s">
        <v>714</v>
      </c>
      <c r="H563" s="16">
        <v>2000</v>
      </c>
      <c r="I563" s="16">
        <v>2000</v>
      </c>
      <c r="J563" s="2" t="s">
        <v>700</v>
      </c>
      <c r="K563" t="str">
        <f t="shared" si="24"/>
        <v>Q1 2023</v>
      </c>
      <c r="L563" t="str">
        <f t="shared" si="25"/>
        <v>Q1</v>
      </c>
      <c r="M563" t="str">
        <f t="shared" si="26"/>
        <v>2023</v>
      </c>
    </row>
    <row r="564" spans="1:13" x14ac:dyDescent="0.25">
      <c r="A564" s="17">
        <v>45017</v>
      </c>
      <c r="B564" s="8" t="s">
        <v>6589</v>
      </c>
      <c r="C564" s="8" t="s">
        <v>6634</v>
      </c>
      <c r="D564" s="8" t="s">
        <v>6635</v>
      </c>
      <c r="E564" s="2" t="s">
        <v>82</v>
      </c>
      <c r="F564" s="1">
        <v>45046</v>
      </c>
      <c r="G564" s="2" t="s">
        <v>717</v>
      </c>
      <c r="H564" s="85">
        <v>204088</v>
      </c>
      <c r="I564" s="85">
        <v>204088</v>
      </c>
      <c r="J564" s="2"/>
      <c r="K564" t="str">
        <f t="shared" si="24"/>
        <v>Q1 2023</v>
      </c>
      <c r="L564" t="str">
        <f t="shared" si="25"/>
        <v>Q1</v>
      </c>
      <c r="M564" t="str">
        <f t="shared" si="26"/>
        <v>2023</v>
      </c>
    </row>
    <row r="565" spans="1:13" x14ac:dyDescent="0.25">
      <c r="A565" s="17">
        <v>45017</v>
      </c>
      <c r="B565" s="8" t="s">
        <v>6589</v>
      </c>
      <c r="C565" s="5" t="e">
        <v>#N/A</v>
      </c>
      <c r="D565" s="8" t="s">
        <v>6643</v>
      </c>
      <c r="E565" s="18" t="s">
        <v>82</v>
      </c>
      <c r="F565" s="1">
        <v>45040</v>
      </c>
      <c r="G565" s="18" t="s">
        <v>710</v>
      </c>
      <c r="H565" s="16">
        <v>30000</v>
      </c>
      <c r="I565" s="16">
        <v>30000</v>
      </c>
      <c r="J565" s="2" t="s">
        <v>724</v>
      </c>
      <c r="K565" t="str">
        <f t="shared" si="24"/>
        <v>Q1 2023</v>
      </c>
      <c r="L565" t="str">
        <f t="shared" si="25"/>
        <v>Q1</v>
      </c>
      <c r="M565" t="str">
        <f t="shared" si="26"/>
        <v>2023</v>
      </c>
    </row>
    <row r="566" spans="1:13" x14ac:dyDescent="0.25">
      <c r="A566" s="17">
        <v>45017</v>
      </c>
      <c r="B566" s="8" t="s">
        <v>6589</v>
      </c>
      <c r="C566" s="5" t="e">
        <v>#N/A</v>
      </c>
      <c r="D566" s="8" t="s">
        <v>6633</v>
      </c>
      <c r="E566" s="18" t="s">
        <v>82</v>
      </c>
      <c r="F566" s="1">
        <v>45050</v>
      </c>
      <c r="G566" s="18" t="s">
        <v>729</v>
      </c>
      <c r="H566" s="16">
        <v>8452.27</v>
      </c>
      <c r="I566" s="16">
        <v>8452.27</v>
      </c>
      <c r="J566" s="2" t="s">
        <v>99</v>
      </c>
      <c r="K566" t="str">
        <f t="shared" si="24"/>
        <v>Q1 2023</v>
      </c>
      <c r="L566" t="str">
        <f t="shared" si="25"/>
        <v>Q1</v>
      </c>
      <c r="M566" t="str">
        <f t="shared" si="26"/>
        <v>2023</v>
      </c>
    </row>
    <row r="567" spans="1:13" x14ac:dyDescent="0.25">
      <c r="A567" s="17">
        <v>45017</v>
      </c>
      <c r="B567" s="8" t="s">
        <v>6589</v>
      </c>
      <c r="C567" s="5" t="s">
        <v>6619</v>
      </c>
      <c r="D567" s="8" t="s">
        <v>6620</v>
      </c>
      <c r="E567" s="18" t="s">
        <v>82</v>
      </c>
      <c r="F567" s="1">
        <v>45046</v>
      </c>
      <c r="G567" s="18">
        <v>1</v>
      </c>
      <c r="H567" s="16">
        <v>0</v>
      </c>
      <c r="I567" s="16">
        <v>0</v>
      </c>
      <c r="J567" s="2" t="s">
        <v>100</v>
      </c>
      <c r="K567" t="str">
        <f t="shared" si="24"/>
        <v>Q1 2023</v>
      </c>
      <c r="L567" t="str">
        <f t="shared" si="25"/>
        <v>Q1</v>
      </c>
      <c r="M567" t="str">
        <f t="shared" si="26"/>
        <v>2023</v>
      </c>
    </row>
    <row r="568" spans="1:13" x14ac:dyDescent="0.25">
      <c r="A568" s="17">
        <v>45017</v>
      </c>
      <c r="B568" s="8" t="s">
        <v>6589</v>
      </c>
      <c r="C568" s="5" t="e">
        <v>#N/A</v>
      </c>
      <c r="D568" s="8" t="s">
        <v>6643</v>
      </c>
      <c r="E568" s="18" t="s">
        <v>82</v>
      </c>
      <c r="F568" s="1">
        <v>45036</v>
      </c>
      <c r="G568" s="18">
        <v>457</v>
      </c>
      <c r="H568" s="16">
        <v>20000</v>
      </c>
      <c r="I568" s="16">
        <v>20000</v>
      </c>
      <c r="J568" s="2" t="s">
        <v>722</v>
      </c>
      <c r="K568" t="str">
        <f t="shared" si="24"/>
        <v>Q1 2023</v>
      </c>
      <c r="L568" t="str">
        <f t="shared" si="25"/>
        <v>Q1</v>
      </c>
      <c r="M568" t="str">
        <f t="shared" si="26"/>
        <v>2023</v>
      </c>
    </row>
    <row r="569" spans="1:13" x14ac:dyDescent="0.25">
      <c r="A569" s="17">
        <v>45017</v>
      </c>
      <c r="B569" s="8" t="s">
        <v>6589</v>
      </c>
      <c r="C569" s="8" t="s">
        <v>6653</v>
      </c>
      <c r="D569" s="8" t="s">
        <v>6654</v>
      </c>
      <c r="E569" s="18" t="s">
        <v>82</v>
      </c>
      <c r="F569" s="1">
        <v>45021</v>
      </c>
      <c r="G569" s="18" t="s">
        <v>706</v>
      </c>
      <c r="H569" s="16">
        <v>218298</v>
      </c>
      <c r="I569" s="16">
        <v>218298</v>
      </c>
      <c r="J569" s="2" t="s">
        <v>99</v>
      </c>
      <c r="K569" t="str">
        <f t="shared" ref="K569:K625" si="27">"Q" &amp; IF(MONTH(A569) &lt; 4, 4, IF(MONTH(A569) &lt; 7, 1, IF(MONTH(A569) &lt; 10, 2, 3))) &amp; " " &amp; YEAR(A569) - IF(MONTH(A569) &lt; 4, 1, 0)</f>
        <v>Q1 2023</v>
      </c>
      <c r="L569" t="str">
        <f t="shared" ref="L569:L625" si="28">LEFT(K569,2)</f>
        <v>Q1</v>
      </c>
      <c r="M569" t="str">
        <f t="shared" ref="M569:M625" si="29">RIGHT(K569,4)</f>
        <v>2023</v>
      </c>
    </row>
    <row r="570" spans="1:13" x14ac:dyDescent="0.25">
      <c r="A570" s="17">
        <v>45017</v>
      </c>
      <c r="B570" s="8" t="s">
        <v>6589</v>
      </c>
      <c r="C570" s="8" t="s">
        <v>6653</v>
      </c>
      <c r="D570" s="8" t="s">
        <v>6638</v>
      </c>
      <c r="E570" s="18" t="s">
        <v>82</v>
      </c>
      <c r="F570" s="1">
        <v>45052</v>
      </c>
      <c r="G570" s="18" t="s">
        <v>731</v>
      </c>
      <c r="H570" s="16">
        <v>545256</v>
      </c>
      <c r="I570" s="16">
        <v>545256</v>
      </c>
      <c r="J570" s="2" t="s">
        <v>99</v>
      </c>
      <c r="K570" t="str">
        <f t="shared" si="27"/>
        <v>Q1 2023</v>
      </c>
      <c r="L570" t="str">
        <f t="shared" si="28"/>
        <v>Q1</v>
      </c>
      <c r="M570" t="str">
        <f t="shared" si="29"/>
        <v>2023</v>
      </c>
    </row>
    <row r="571" spans="1:13" x14ac:dyDescent="0.25">
      <c r="A571" s="17">
        <v>45017</v>
      </c>
      <c r="B571" s="8" t="s">
        <v>6589</v>
      </c>
      <c r="C571" s="5" t="e">
        <v>#N/A</v>
      </c>
      <c r="D571" s="8" t="s">
        <v>6643</v>
      </c>
      <c r="E571" s="2" t="s">
        <v>82</v>
      </c>
      <c r="F571" s="1">
        <v>45044</v>
      </c>
      <c r="G571" s="2" t="s">
        <v>715</v>
      </c>
      <c r="H571" s="16">
        <v>27825</v>
      </c>
      <c r="I571" s="16">
        <v>27825</v>
      </c>
      <c r="J571" s="2" t="s">
        <v>726</v>
      </c>
      <c r="K571" t="str">
        <f t="shared" si="27"/>
        <v>Q1 2023</v>
      </c>
      <c r="L571" t="str">
        <f t="shared" si="28"/>
        <v>Q1</v>
      </c>
      <c r="M571" t="str">
        <f t="shared" si="29"/>
        <v>2023</v>
      </c>
    </row>
    <row r="572" spans="1:13" x14ac:dyDescent="0.25">
      <c r="A572" s="17">
        <v>45017</v>
      </c>
      <c r="B572" s="8" t="s">
        <v>6589</v>
      </c>
      <c r="C572" s="5" t="e">
        <v>#N/A</v>
      </c>
      <c r="D572" s="8" t="s">
        <v>6624</v>
      </c>
      <c r="E572" s="18" t="s">
        <v>82</v>
      </c>
      <c r="F572" s="1">
        <v>45030</v>
      </c>
      <c r="G572" s="18">
        <v>18</v>
      </c>
      <c r="H572" s="16">
        <v>4759.24</v>
      </c>
      <c r="I572" s="16">
        <v>5770</v>
      </c>
      <c r="J572" s="2" t="s">
        <v>99</v>
      </c>
      <c r="K572" t="str">
        <f t="shared" si="27"/>
        <v>Q1 2023</v>
      </c>
      <c r="L572" t="str">
        <f t="shared" si="28"/>
        <v>Q1</v>
      </c>
      <c r="M572" t="str">
        <f t="shared" si="29"/>
        <v>2023</v>
      </c>
    </row>
    <row r="573" spans="1:13" x14ac:dyDescent="0.25">
      <c r="A573" s="17">
        <v>45017</v>
      </c>
      <c r="B573" s="8" t="s">
        <v>6589</v>
      </c>
      <c r="C573" s="5" t="s">
        <v>6626</v>
      </c>
      <c r="D573" s="8" t="s">
        <v>6627</v>
      </c>
      <c r="E573" s="18" t="s">
        <v>82</v>
      </c>
      <c r="F573" s="1">
        <v>45046</v>
      </c>
      <c r="G573" s="18">
        <v>1382</v>
      </c>
      <c r="H573" s="16">
        <v>15855</v>
      </c>
      <c r="I573" s="16">
        <v>15855</v>
      </c>
      <c r="J573" s="2" t="s">
        <v>727</v>
      </c>
      <c r="K573" t="str">
        <f t="shared" si="27"/>
        <v>Q1 2023</v>
      </c>
      <c r="L573" t="str">
        <f t="shared" si="28"/>
        <v>Q1</v>
      </c>
      <c r="M573" t="str">
        <f t="shared" si="29"/>
        <v>2023</v>
      </c>
    </row>
    <row r="574" spans="1:13" x14ac:dyDescent="0.25">
      <c r="A574" s="17">
        <v>45017</v>
      </c>
      <c r="B574" s="8" t="s">
        <v>6589</v>
      </c>
      <c r="C574" s="5" t="e">
        <v>#N/A</v>
      </c>
      <c r="D574" s="8" t="s">
        <v>6643</v>
      </c>
      <c r="E574" s="18" t="s">
        <v>82</v>
      </c>
      <c r="F574" s="1">
        <v>45025</v>
      </c>
      <c r="G574" s="18" t="s">
        <v>708</v>
      </c>
      <c r="H574" s="16">
        <v>49000</v>
      </c>
      <c r="I574" s="16">
        <v>49000</v>
      </c>
      <c r="J574" s="2" t="s">
        <v>718</v>
      </c>
      <c r="K574" t="str">
        <f t="shared" si="27"/>
        <v>Q1 2023</v>
      </c>
      <c r="L574" t="str">
        <f t="shared" si="28"/>
        <v>Q1</v>
      </c>
      <c r="M574" t="str">
        <f t="shared" si="29"/>
        <v>2023</v>
      </c>
    </row>
    <row r="575" spans="1:13" x14ac:dyDescent="0.25">
      <c r="A575" s="17">
        <v>45017</v>
      </c>
      <c r="B575" s="8" t="s">
        <v>6589</v>
      </c>
      <c r="C575" s="5" t="e">
        <v>#N/A</v>
      </c>
      <c r="D575" s="8" t="s">
        <v>6643</v>
      </c>
      <c r="E575" s="18" t="s">
        <v>82</v>
      </c>
      <c r="F575" s="1">
        <v>45026</v>
      </c>
      <c r="G575" s="18">
        <v>1012</v>
      </c>
      <c r="H575" s="16">
        <v>12900</v>
      </c>
      <c r="I575" s="16">
        <v>12900</v>
      </c>
      <c r="J575" s="2" t="s">
        <v>719</v>
      </c>
      <c r="K575" t="str">
        <f t="shared" si="27"/>
        <v>Q1 2023</v>
      </c>
      <c r="L575" t="str">
        <f t="shared" si="28"/>
        <v>Q1</v>
      </c>
      <c r="M575" t="str">
        <f t="shared" si="29"/>
        <v>2023</v>
      </c>
    </row>
    <row r="576" spans="1:13" x14ac:dyDescent="0.25">
      <c r="A576" s="17">
        <v>45017</v>
      </c>
      <c r="B576" s="8" t="s">
        <v>6590</v>
      </c>
      <c r="C576" s="61" t="s">
        <v>6621</v>
      </c>
      <c r="D576" s="8" t="s">
        <v>6622</v>
      </c>
      <c r="E576" s="28">
        <v>0</v>
      </c>
      <c r="F576" s="1">
        <v>45046</v>
      </c>
      <c r="G576" s="28" t="s">
        <v>874</v>
      </c>
      <c r="H576" s="16">
        <v>30700</v>
      </c>
      <c r="I576" s="16">
        <v>30700</v>
      </c>
      <c r="K576" t="str">
        <f t="shared" si="27"/>
        <v>Q1 2023</v>
      </c>
      <c r="L576" t="str">
        <f t="shared" si="28"/>
        <v>Q1</v>
      </c>
      <c r="M576" t="str">
        <f t="shared" si="29"/>
        <v>2023</v>
      </c>
    </row>
    <row r="577" spans="1:13" x14ac:dyDescent="0.25">
      <c r="A577" s="17">
        <v>45017</v>
      </c>
      <c r="B577" s="8" t="s">
        <v>6591</v>
      </c>
      <c r="C577" s="5" t="s">
        <v>6640</v>
      </c>
      <c r="D577" s="8" t="s">
        <v>6633</v>
      </c>
      <c r="E577" s="18">
        <v>0</v>
      </c>
      <c r="F577" s="1">
        <v>45046</v>
      </c>
      <c r="G577" s="18" t="s">
        <v>892</v>
      </c>
      <c r="H577" s="16">
        <v>41730.6</v>
      </c>
      <c r="I577" s="16">
        <v>41730.6</v>
      </c>
      <c r="K577" t="str">
        <f t="shared" si="27"/>
        <v>Q1 2023</v>
      </c>
      <c r="L577" t="str">
        <f t="shared" si="28"/>
        <v>Q1</v>
      </c>
      <c r="M577" t="str">
        <f t="shared" si="29"/>
        <v>2023</v>
      </c>
    </row>
    <row r="578" spans="1:13" x14ac:dyDescent="0.25">
      <c r="A578" s="17">
        <v>45017</v>
      </c>
      <c r="B578" s="8" t="s">
        <v>6591</v>
      </c>
      <c r="C578" s="5" t="s">
        <v>6616</v>
      </c>
      <c r="D578" s="8" t="s">
        <v>6617</v>
      </c>
      <c r="E578" s="79">
        <v>0</v>
      </c>
      <c r="F578" s="21">
        <v>45044</v>
      </c>
      <c r="G578" s="79" t="s">
        <v>891</v>
      </c>
      <c r="H578" s="16">
        <v>1282.5</v>
      </c>
      <c r="I578" s="16">
        <v>1282.5</v>
      </c>
      <c r="K578" t="str">
        <f t="shared" si="27"/>
        <v>Q1 2023</v>
      </c>
      <c r="L578" t="str">
        <f t="shared" si="28"/>
        <v>Q1</v>
      </c>
      <c r="M578" t="str">
        <f t="shared" si="29"/>
        <v>2023</v>
      </c>
    </row>
    <row r="579" spans="1:13" x14ac:dyDescent="0.25">
      <c r="A579" s="17">
        <v>45017</v>
      </c>
      <c r="B579" s="8" t="s">
        <v>6591</v>
      </c>
      <c r="C579" s="5" t="e">
        <v>#N/A</v>
      </c>
      <c r="D579" s="8" t="s">
        <v>6622</v>
      </c>
      <c r="E579" s="12">
        <v>0</v>
      </c>
      <c r="F579" s="1">
        <v>45046</v>
      </c>
      <c r="G579" s="12" t="s">
        <v>893</v>
      </c>
      <c r="H579" s="16">
        <v>14740</v>
      </c>
      <c r="I579" s="16">
        <v>14740</v>
      </c>
      <c r="K579" t="str">
        <f t="shared" si="27"/>
        <v>Q1 2023</v>
      </c>
      <c r="L579" t="str">
        <f t="shared" si="28"/>
        <v>Q1</v>
      </c>
      <c r="M579" t="str">
        <f t="shared" si="29"/>
        <v>2023</v>
      </c>
    </row>
    <row r="580" spans="1:13" x14ac:dyDescent="0.25">
      <c r="A580" s="17">
        <v>45017</v>
      </c>
      <c r="B580" s="8" t="s">
        <v>6592</v>
      </c>
      <c r="C580" s="5" t="s">
        <v>6630</v>
      </c>
      <c r="D580" s="8" t="s">
        <v>6631</v>
      </c>
      <c r="E580" s="2">
        <v>613</v>
      </c>
      <c r="F580" s="1">
        <v>45073</v>
      </c>
      <c r="G580" s="2" t="s">
        <v>943</v>
      </c>
      <c r="H580" s="16">
        <v>3117.56</v>
      </c>
      <c r="I580" s="16">
        <v>3117.56</v>
      </c>
      <c r="K580" t="str">
        <f t="shared" si="27"/>
        <v>Q1 2023</v>
      </c>
      <c r="L580" t="str">
        <f t="shared" si="28"/>
        <v>Q1</v>
      </c>
      <c r="M580" t="str">
        <f t="shared" si="29"/>
        <v>2023</v>
      </c>
    </row>
    <row r="581" spans="1:13" x14ac:dyDescent="0.25">
      <c r="A581" s="17">
        <v>45017</v>
      </c>
      <c r="B581" s="8" t="s">
        <v>6592</v>
      </c>
      <c r="C581" s="8" t="e">
        <v>#N/A</v>
      </c>
      <c r="D581" s="8" t="s">
        <v>6662</v>
      </c>
      <c r="E581" s="18">
        <v>613</v>
      </c>
      <c r="F581" s="1">
        <v>45019</v>
      </c>
      <c r="G581" s="18" t="s">
        <v>927</v>
      </c>
      <c r="H581" s="16">
        <v>65555</v>
      </c>
      <c r="I581" s="16">
        <v>65555</v>
      </c>
      <c r="J581" s="2"/>
      <c r="K581" t="str">
        <f t="shared" si="27"/>
        <v>Q1 2023</v>
      </c>
      <c r="L581" t="str">
        <f t="shared" si="28"/>
        <v>Q1</v>
      </c>
      <c r="M581" t="str">
        <f t="shared" si="29"/>
        <v>2023</v>
      </c>
    </row>
    <row r="582" spans="1:13" x14ac:dyDescent="0.25">
      <c r="A582" s="17">
        <v>45017</v>
      </c>
      <c r="B582" s="8" t="s">
        <v>6592</v>
      </c>
      <c r="C582" s="5" t="e">
        <v>#N/A</v>
      </c>
      <c r="D582" s="8" t="s">
        <v>6643</v>
      </c>
      <c r="E582" s="2" t="s">
        <v>924</v>
      </c>
      <c r="F582" s="1">
        <v>45042</v>
      </c>
      <c r="G582" s="2" t="s">
        <v>933</v>
      </c>
      <c r="H582" s="16">
        <v>17600</v>
      </c>
      <c r="I582" s="16">
        <v>17600</v>
      </c>
      <c r="J582" s="2" t="s">
        <v>945</v>
      </c>
      <c r="K582" t="str">
        <f t="shared" si="27"/>
        <v>Q1 2023</v>
      </c>
      <c r="L582" t="str">
        <f t="shared" si="28"/>
        <v>Q1</v>
      </c>
      <c r="M582" t="str">
        <f t="shared" si="29"/>
        <v>2023</v>
      </c>
    </row>
    <row r="583" spans="1:13" x14ac:dyDescent="0.25">
      <c r="A583" s="17">
        <v>45017</v>
      </c>
      <c r="B583" s="8" t="s">
        <v>6592</v>
      </c>
      <c r="C583" s="5" t="s">
        <v>6640</v>
      </c>
      <c r="D583" s="8" t="s">
        <v>6633</v>
      </c>
      <c r="E583" s="2" t="s">
        <v>924</v>
      </c>
      <c r="F583" s="1">
        <v>45046</v>
      </c>
      <c r="G583" s="2" t="s">
        <v>935</v>
      </c>
      <c r="H583" s="16">
        <v>36419.33</v>
      </c>
      <c r="I583" s="16">
        <v>36419.33</v>
      </c>
      <c r="J583" s="2"/>
      <c r="K583" t="str">
        <f t="shared" si="27"/>
        <v>Q1 2023</v>
      </c>
      <c r="L583" t="str">
        <f t="shared" si="28"/>
        <v>Q1</v>
      </c>
      <c r="M583" t="str">
        <f t="shared" si="29"/>
        <v>2023</v>
      </c>
    </row>
    <row r="584" spans="1:13" x14ac:dyDescent="0.25">
      <c r="A584" s="17">
        <v>45017</v>
      </c>
      <c r="B584" s="8" t="s">
        <v>6592</v>
      </c>
      <c r="C584" s="5" t="s">
        <v>6614</v>
      </c>
      <c r="D584" s="8" t="s">
        <v>6615</v>
      </c>
      <c r="E584" s="2" t="s">
        <v>924</v>
      </c>
      <c r="F584" s="1">
        <v>45046</v>
      </c>
      <c r="G584" s="2" t="s">
        <v>938</v>
      </c>
      <c r="H584" s="16">
        <v>25175</v>
      </c>
      <c r="I584" s="16">
        <v>25175</v>
      </c>
      <c r="J584" s="2"/>
      <c r="K584" t="str">
        <f t="shared" si="27"/>
        <v>Q1 2023</v>
      </c>
      <c r="L584" t="str">
        <f t="shared" si="28"/>
        <v>Q1</v>
      </c>
      <c r="M584" t="str">
        <f t="shared" si="29"/>
        <v>2023</v>
      </c>
    </row>
    <row r="585" spans="1:13" x14ac:dyDescent="0.25">
      <c r="A585" s="17">
        <v>45017</v>
      </c>
      <c r="B585" s="8" t="s">
        <v>6592</v>
      </c>
      <c r="C585" s="5" t="s">
        <v>6616</v>
      </c>
      <c r="D585" s="8" t="s">
        <v>6617</v>
      </c>
      <c r="E585" s="2" t="s">
        <v>924</v>
      </c>
      <c r="F585" s="1">
        <v>45044</v>
      </c>
      <c r="G585" s="2" t="s">
        <v>934</v>
      </c>
      <c r="H585" s="16">
        <v>4680</v>
      </c>
      <c r="I585" s="16">
        <v>4680</v>
      </c>
      <c r="J585" s="2" t="s">
        <v>700</v>
      </c>
      <c r="K585" t="str">
        <f t="shared" si="27"/>
        <v>Q1 2023</v>
      </c>
      <c r="L585" t="str">
        <f t="shared" si="28"/>
        <v>Q1</v>
      </c>
      <c r="M585" t="str">
        <f t="shared" si="29"/>
        <v>2023</v>
      </c>
    </row>
    <row r="586" spans="1:13" x14ac:dyDescent="0.25">
      <c r="A586" s="17">
        <v>45017</v>
      </c>
      <c r="B586" s="8" t="s">
        <v>6592</v>
      </c>
      <c r="C586" s="8" t="s">
        <v>6634</v>
      </c>
      <c r="D586" s="8" t="s">
        <v>6635</v>
      </c>
      <c r="E586" s="2" t="s">
        <v>924</v>
      </c>
      <c r="F586" s="1">
        <v>45046</v>
      </c>
      <c r="G586" s="2" t="s">
        <v>936</v>
      </c>
      <c r="H586" s="85">
        <v>59268</v>
      </c>
      <c r="I586" s="85">
        <v>59268</v>
      </c>
      <c r="J586" s="2"/>
      <c r="K586" t="str">
        <f t="shared" si="27"/>
        <v>Q1 2023</v>
      </c>
      <c r="L586" t="str">
        <f t="shared" si="28"/>
        <v>Q1</v>
      </c>
      <c r="M586" t="str">
        <f t="shared" si="29"/>
        <v>2023</v>
      </c>
    </row>
    <row r="587" spans="1:13" x14ac:dyDescent="0.25">
      <c r="A587" s="17">
        <v>45017</v>
      </c>
      <c r="B587" s="8" t="s">
        <v>6592</v>
      </c>
      <c r="C587" s="5" t="s">
        <v>6619</v>
      </c>
      <c r="D587" s="8" t="s">
        <v>6620</v>
      </c>
      <c r="E587" s="2">
        <v>613</v>
      </c>
      <c r="F587" s="1">
        <v>45046</v>
      </c>
      <c r="G587" s="2">
        <v>1</v>
      </c>
      <c r="H587" s="16">
        <v>3991</v>
      </c>
      <c r="I587" s="16">
        <v>3991</v>
      </c>
      <c r="J587" s="2" t="s">
        <v>946</v>
      </c>
      <c r="K587" t="str">
        <f t="shared" si="27"/>
        <v>Q1 2023</v>
      </c>
      <c r="L587" t="str">
        <f t="shared" si="28"/>
        <v>Q1</v>
      </c>
      <c r="M587" t="str">
        <f t="shared" si="29"/>
        <v>2023</v>
      </c>
    </row>
    <row r="588" spans="1:13" x14ac:dyDescent="0.25">
      <c r="A588" s="17">
        <v>45017</v>
      </c>
      <c r="B588" s="8" t="s">
        <v>6592</v>
      </c>
      <c r="C588" s="5" t="s">
        <v>6636</v>
      </c>
      <c r="D588" s="8" t="s">
        <v>6617</v>
      </c>
      <c r="E588" s="2" t="s">
        <v>924</v>
      </c>
      <c r="F588" s="1">
        <v>45033</v>
      </c>
      <c r="G588" s="2" t="s">
        <v>931</v>
      </c>
      <c r="H588" s="16">
        <v>7920</v>
      </c>
      <c r="I588" s="16">
        <v>7920</v>
      </c>
      <c r="J588" s="2"/>
      <c r="K588" t="str">
        <f t="shared" si="27"/>
        <v>Q1 2023</v>
      </c>
      <c r="L588" t="str">
        <f t="shared" si="28"/>
        <v>Q1</v>
      </c>
      <c r="M588" t="str">
        <f t="shared" si="29"/>
        <v>2023</v>
      </c>
    </row>
    <row r="589" spans="1:13" x14ac:dyDescent="0.25">
      <c r="A589" s="17">
        <v>45017</v>
      </c>
      <c r="B589" s="8" t="s">
        <v>6592</v>
      </c>
      <c r="C589" s="5" t="s">
        <v>6636</v>
      </c>
      <c r="D589" s="8" t="s">
        <v>6617</v>
      </c>
      <c r="E589" s="2" t="s">
        <v>924</v>
      </c>
      <c r="F589" s="1">
        <v>45037</v>
      </c>
      <c r="G589" s="2" t="s">
        <v>932</v>
      </c>
      <c r="H589" s="16">
        <v>500</v>
      </c>
      <c r="I589" s="16">
        <v>500</v>
      </c>
      <c r="J589" s="2"/>
      <c r="K589" t="str">
        <f t="shared" si="27"/>
        <v>Q1 2023</v>
      </c>
      <c r="L589" t="str">
        <f t="shared" si="28"/>
        <v>Q1</v>
      </c>
      <c r="M589" t="str">
        <f t="shared" si="29"/>
        <v>2023</v>
      </c>
    </row>
    <row r="590" spans="1:13" x14ac:dyDescent="0.25">
      <c r="A590" s="17">
        <v>45017</v>
      </c>
      <c r="B590" s="8" t="s">
        <v>6592</v>
      </c>
      <c r="C590" s="8" t="s">
        <v>6637</v>
      </c>
      <c r="D590" s="8" t="s">
        <v>6654</v>
      </c>
      <c r="E590" s="2">
        <v>614</v>
      </c>
      <c r="F590" s="1">
        <v>45019</v>
      </c>
      <c r="G590" s="2" t="s">
        <v>925</v>
      </c>
      <c r="H590" s="16">
        <v>17333.75</v>
      </c>
      <c r="I590" s="16">
        <v>17333.75</v>
      </c>
      <c r="J590" s="2"/>
      <c r="K590" t="str">
        <f t="shared" si="27"/>
        <v>Q1 2023</v>
      </c>
      <c r="L590" t="str">
        <f t="shared" si="28"/>
        <v>Q1</v>
      </c>
      <c r="M590" t="str">
        <f t="shared" si="29"/>
        <v>2023</v>
      </c>
    </row>
    <row r="591" spans="1:13" x14ac:dyDescent="0.25">
      <c r="A591" s="17">
        <v>45017</v>
      </c>
      <c r="B591" s="8" t="s">
        <v>6592</v>
      </c>
      <c r="C591" s="8" t="s">
        <v>6637</v>
      </c>
      <c r="D591" s="8" t="s">
        <v>6654</v>
      </c>
      <c r="E591" s="18">
        <v>613</v>
      </c>
      <c r="F591" s="1">
        <v>45019</v>
      </c>
      <c r="G591" s="18" t="s">
        <v>926</v>
      </c>
      <c r="H591" s="16">
        <v>17351.25</v>
      </c>
      <c r="I591" s="16">
        <v>17351.25</v>
      </c>
      <c r="J591" s="2"/>
      <c r="K591" t="str">
        <f t="shared" si="27"/>
        <v>Q1 2023</v>
      </c>
      <c r="L591" t="str">
        <f t="shared" si="28"/>
        <v>Q1</v>
      </c>
      <c r="M591" t="str">
        <f t="shared" si="29"/>
        <v>2023</v>
      </c>
    </row>
    <row r="592" spans="1:13" x14ac:dyDescent="0.25">
      <c r="A592" s="17">
        <v>45017</v>
      </c>
      <c r="B592" s="8" t="s">
        <v>6592</v>
      </c>
      <c r="C592" s="8" t="s">
        <v>6637</v>
      </c>
      <c r="D592" s="8" t="s">
        <v>6639</v>
      </c>
      <c r="E592" s="2">
        <v>613</v>
      </c>
      <c r="F592" s="1">
        <v>45064</v>
      </c>
      <c r="G592" s="2" t="s">
        <v>939</v>
      </c>
      <c r="H592" s="16">
        <v>4438.7700000000004</v>
      </c>
      <c r="I592" s="16">
        <v>4438.7700000000004</v>
      </c>
      <c r="K592" t="str">
        <f t="shared" si="27"/>
        <v>Q1 2023</v>
      </c>
      <c r="L592" t="str">
        <f t="shared" si="28"/>
        <v>Q1</v>
      </c>
      <c r="M592" t="str">
        <f t="shared" si="29"/>
        <v>2023</v>
      </c>
    </row>
    <row r="593" spans="1:13" x14ac:dyDescent="0.25">
      <c r="A593" s="17">
        <v>45017</v>
      </c>
      <c r="B593" s="8" t="s">
        <v>6592</v>
      </c>
      <c r="C593" s="8" t="s">
        <v>6637</v>
      </c>
      <c r="D593" s="8" t="s">
        <v>6639</v>
      </c>
      <c r="E593" s="2">
        <v>614</v>
      </c>
      <c r="F593" s="1">
        <v>45064</v>
      </c>
      <c r="G593" s="2" t="s">
        <v>940</v>
      </c>
      <c r="H593" s="16">
        <v>5254</v>
      </c>
      <c r="I593" s="16">
        <v>5254</v>
      </c>
      <c r="K593" t="str">
        <f t="shared" si="27"/>
        <v>Q1 2023</v>
      </c>
      <c r="L593" t="str">
        <f t="shared" si="28"/>
        <v>Q1</v>
      </c>
      <c r="M593" t="str">
        <f t="shared" si="29"/>
        <v>2023</v>
      </c>
    </row>
    <row r="594" spans="1:13" x14ac:dyDescent="0.25">
      <c r="A594" s="17">
        <v>45017</v>
      </c>
      <c r="B594" s="8" t="s">
        <v>6592</v>
      </c>
      <c r="C594" s="8" t="s">
        <v>6637</v>
      </c>
      <c r="D594" s="8" t="s">
        <v>6638</v>
      </c>
      <c r="E594" s="2">
        <v>614</v>
      </c>
      <c r="F594" s="1">
        <v>45064</v>
      </c>
      <c r="G594" s="2" t="s">
        <v>941</v>
      </c>
      <c r="H594" s="16">
        <v>55265.02</v>
      </c>
      <c r="I594" s="16">
        <v>55265.02</v>
      </c>
      <c r="K594" t="str">
        <f t="shared" si="27"/>
        <v>Q1 2023</v>
      </c>
      <c r="L594" t="str">
        <f t="shared" si="28"/>
        <v>Q1</v>
      </c>
      <c r="M594" t="str">
        <f t="shared" si="29"/>
        <v>2023</v>
      </c>
    </row>
    <row r="595" spans="1:13" x14ac:dyDescent="0.25">
      <c r="A595" s="17">
        <v>45017</v>
      </c>
      <c r="B595" s="8" t="s">
        <v>6592</v>
      </c>
      <c r="C595" s="8" t="s">
        <v>6637</v>
      </c>
      <c r="D595" s="8" t="s">
        <v>6638</v>
      </c>
      <c r="E595" s="2">
        <v>613</v>
      </c>
      <c r="F595" s="1">
        <v>45064</v>
      </c>
      <c r="G595" s="2" t="s">
        <v>942</v>
      </c>
      <c r="H595" s="16">
        <v>52403.85</v>
      </c>
      <c r="I595" s="16">
        <v>52403.85</v>
      </c>
      <c r="K595" t="str">
        <f t="shared" si="27"/>
        <v>Q1 2023</v>
      </c>
      <c r="L595" t="str">
        <f t="shared" si="28"/>
        <v>Q1</v>
      </c>
      <c r="M595" t="str">
        <f t="shared" si="29"/>
        <v>2023</v>
      </c>
    </row>
    <row r="596" spans="1:13" x14ac:dyDescent="0.25">
      <c r="A596" s="17">
        <v>45017</v>
      </c>
      <c r="B596" s="8" t="s">
        <v>6592</v>
      </c>
      <c r="C596" s="8" t="e">
        <v>#N/A</v>
      </c>
      <c r="D596" s="8" t="s">
        <v>6662</v>
      </c>
      <c r="E596" s="2">
        <v>613</v>
      </c>
      <c r="F596" s="1">
        <v>45019</v>
      </c>
      <c r="G596" s="2" t="s">
        <v>928</v>
      </c>
      <c r="H596" s="16">
        <v>65555</v>
      </c>
      <c r="I596" s="16">
        <v>65555</v>
      </c>
      <c r="J596" s="2"/>
      <c r="K596" t="str">
        <f t="shared" si="27"/>
        <v>Q1 2023</v>
      </c>
      <c r="L596" t="str">
        <f t="shared" si="28"/>
        <v>Q1</v>
      </c>
      <c r="M596" t="str">
        <f t="shared" si="29"/>
        <v>2023</v>
      </c>
    </row>
    <row r="597" spans="1:13" x14ac:dyDescent="0.25">
      <c r="A597" s="17">
        <v>45017</v>
      </c>
      <c r="B597" s="8" t="s">
        <v>6592</v>
      </c>
      <c r="C597" s="5" t="e">
        <v>#N/A</v>
      </c>
      <c r="D597" s="8" t="s">
        <v>6662</v>
      </c>
      <c r="E597" s="2">
        <v>614</v>
      </c>
      <c r="F597" s="1">
        <v>45019</v>
      </c>
      <c r="G597" s="2" t="s">
        <v>929</v>
      </c>
      <c r="H597" s="16">
        <v>131043</v>
      </c>
      <c r="I597" s="16">
        <v>131043</v>
      </c>
      <c r="J597" s="2"/>
      <c r="K597" t="str">
        <f t="shared" si="27"/>
        <v>Q1 2023</v>
      </c>
      <c r="L597" t="str">
        <f t="shared" si="28"/>
        <v>Q1</v>
      </c>
      <c r="M597" t="str">
        <f t="shared" si="29"/>
        <v>2023</v>
      </c>
    </row>
    <row r="598" spans="1:13" x14ac:dyDescent="0.25">
      <c r="A598" s="17">
        <v>45017</v>
      </c>
      <c r="B598" s="8" t="s">
        <v>6592</v>
      </c>
      <c r="C598" s="61" t="s">
        <v>6621</v>
      </c>
      <c r="D598" s="8" t="s">
        <v>6622</v>
      </c>
      <c r="E598" s="12" t="s">
        <v>924</v>
      </c>
      <c r="F598" s="1">
        <v>45046</v>
      </c>
      <c r="G598" s="12" t="s">
        <v>937</v>
      </c>
      <c r="H598" s="16">
        <v>54120</v>
      </c>
      <c r="I598" s="16">
        <v>54120</v>
      </c>
      <c r="J598" s="2"/>
      <c r="K598" t="str">
        <f t="shared" si="27"/>
        <v>Q1 2023</v>
      </c>
      <c r="L598" t="str">
        <f t="shared" si="28"/>
        <v>Q1</v>
      </c>
      <c r="M598" t="str">
        <f t="shared" si="29"/>
        <v>2023</v>
      </c>
    </row>
    <row r="599" spans="1:13" x14ac:dyDescent="0.25">
      <c r="A599" s="17">
        <v>45017</v>
      </c>
      <c r="B599" s="8" t="s">
        <v>6592</v>
      </c>
      <c r="C599" s="5" t="e">
        <v>#N/A</v>
      </c>
      <c r="D599" s="8" t="s">
        <v>6663</v>
      </c>
      <c r="E599" s="2" t="s">
        <v>924</v>
      </c>
      <c r="F599" s="1">
        <v>45044</v>
      </c>
      <c r="G599" s="2">
        <v>49</v>
      </c>
      <c r="H599" s="16">
        <v>2700</v>
      </c>
      <c r="I599" s="16">
        <v>2700</v>
      </c>
      <c r="J599" s="2"/>
      <c r="K599" t="str">
        <f t="shared" si="27"/>
        <v>Q1 2023</v>
      </c>
      <c r="L599" t="str">
        <f t="shared" si="28"/>
        <v>Q1</v>
      </c>
      <c r="M599" t="str">
        <f t="shared" si="29"/>
        <v>2023</v>
      </c>
    </row>
    <row r="600" spans="1:13" x14ac:dyDescent="0.25">
      <c r="A600" s="17">
        <v>45017</v>
      </c>
      <c r="B600" s="8" t="s">
        <v>6592</v>
      </c>
      <c r="C600" s="5" t="e">
        <v>#N/A</v>
      </c>
      <c r="D600" s="8" t="s">
        <v>6624</v>
      </c>
      <c r="E600" s="2" t="s">
        <v>924</v>
      </c>
      <c r="F600" s="1">
        <v>45044</v>
      </c>
      <c r="G600" s="2">
        <v>48</v>
      </c>
      <c r="H600" s="16">
        <v>17241.599999999999</v>
      </c>
      <c r="I600" s="16">
        <v>17224.96</v>
      </c>
      <c r="J600" s="2"/>
      <c r="K600" t="str">
        <f t="shared" si="27"/>
        <v>Q1 2023</v>
      </c>
      <c r="L600" t="str">
        <f t="shared" si="28"/>
        <v>Q1</v>
      </c>
      <c r="M600" t="str">
        <f t="shared" si="29"/>
        <v>2023</v>
      </c>
    </row>
    <row r="601" spans="1:13" x14ac:dyDescent="0.25">
      <c r="A601" s="17">
        <v>45017</v>
      </c>
      <c r="B601" s="8" t="s">
        <v>6592</v>
      </c>
      <c r="C601" s="5" t="s">
        <v>6626</v>
      </c>
      <c r="D601" s="8" t="s">
        <v>6627</v>
      </c>
      <c r="E601" s="2" t="s">
        <v>924</v>
      </c>
      <c r="F601" s="1">
        <v>45046</v>
      </c>
      <c r="G601" s="2">
        <v>1391</v>
      </c>
      <c r="H601" s="16">
        <v>4410</v>
      </c>
      <c r="I601" s="16">
        <v>4410</v>
      </c>
      <c r="J601" s="2"/>
      <c r="K601" t="str">
        <f t="shared" si="27"/>
        <v>Q1 2023</v>
      </c>
      <c r="L601" t="str">
        <f t="shared" si="28"/>
        <v>Q1</v>
      </c>
      <c r="M601" t="str">
        <f t="shared" si="29"/>
        <v>2023</v>
      </c>
    </row>
    <row r="602" spans="1:13" x14ac:dyDescent="0.25">
      <c r="A602" s="17">
        <v>45017</v>
      </c>
      <c r="B602" s="8" t="s">
        <v>6592</v>
      </c>
      <c r="C602" s="5" t="e">
        <v>#N/A</v>
      </c>
      <c r="D602" s="8" t="s">
        <v>6643</v>
      </c>
      <c r="E602" s="2" t="s">
        <v>924</v>
      </c>
      <c r="F602" s="1">
        <v>45026</v>
      </c>
      <c r="G602" s="2" t="s">
        <v>930</v>
      </c>
      <c r="H602" s="16">
        <v>8210</v>
      </c>
      <c r="I602" s="16">
        <v>8210</v>
      </c>
      <c r="J602" s="2" t="s">
        <v>944</v>
      </c>
      <c r="K602" t="str">
        <f t="shared" si="27"/>
        <v>Q1 2023</v>
      </c>
      <c r="L602" t="str">
        <f t="shared" si="28"/>
        <v>Q1</v>
      </c>
      <c r="M602" t="str">
        <f t="shared" si="29"/>
        <v>2023</v>
      </c>
    </row>
    <row r="603" spans="1:13" x14ac:dyDescent="0.25">
      <c r="A603" s="17">
        <v>45017</v>
      </c>
      <c r="B603" s="8" t="s">
        <v>6593</v>
      </c>
      <c r="C603" s="5" t="s">
        <v>6630</v>
      </c>
      <c r="D603" s="8" t="s">
        <v>6631</v>
      </c>
      <c r="E603" s="2">
        <v>312</v>
      </c>
      <c r="F603" s="48">
        <v>45049</v>
      </c>
      <c r="G603" s="2" t="s">
        <v>1206</v>
      </c>
      <c r="H603" s="16">
        <v>1764.1</v>
      </c>
      <c r="I603" s="16">
        <v>1764.1</v>
      </c>
      <c r="J603" s="2" t="s">
        <v>99</v>
      </c>
      <c r="K603" t="str">
        <f t="shared" si="27"/>
        <v>Q1 2023</v>
      </c>
      <c r="L603" t="str">
        <f t="shared" si="28"/>
        <v>Q1</v>
      </c>
      <c r="M603" t="str">
        <f t="shared" si="29"/>
        <v>2023</v>
      </c>
    </row>
    <row r="604" spans="1:13" x14ac:dyDescent="0.25">
      <c r="A604" s="17">
        <v>45017</v>
      </c>
      <c r="B604" s="8" t="s">
        <v>6593</v>
      </c>
      <c r="C604" s="5" t="e">
        <v>#N/A</v>
      </c>
      <c r="D604" s="8" t="s">
        <v>6662</v>
      </c>
      <c r="E604" s="2">
        <v>313</v>
      </c>
      <c r="F604" s="48">
        <v>45019</v>
      </c>
      <c r="G604" s="2" t="s">
        <v>1185</v>
      </c>
      <c r="H604" s="16">
        <v>496385</v>
      </c>
      <c r="I604" s="16">
        <v>496385</v>
      </c>
      <c r="J604" s="2" t="s">
        <v>99</v>
      </c>
      <c r="K604" t="str">
        <f t="shared" si="27"/>
        <v>Q1 2023</v>
      </c>
      <c r="L604" t="str">
        <f t="shared" si="28"/>
        <v>Q1</v>
      </c>
      <c r="M604" t="str">
        <f t="shared" si="29"/>
        <v>2023</v>
      </c>
    </row>
    <row r="605" spans="1:13" x14ac:dyDescent="0.25">
      <c r="A605" s="17">
        <v>45017</v>
      </c>
      <c r="B605" s="8" t="s">
        <v>6593</v>
      </c>
      <c r="C605" s="5" t="e">
        <v>#N/A</v>
      </c>
      <c r="D605" s="8" t="s">
        <v>6654</v>
      </c>
      <c r="E605" s="2">
        <v>313</v>
      </c>
      <c r="F605" s="48">
        <v>45019</v>
      </c>
      <c r="G605" s="2" t="s">
        <v>1186</v>
      </c>
      <c r="H605" s="16">
        <v>44117</v>
      </c>
      <c r="I605" s="16">
        <v>44117</v>
      </c>
      <c r="J605" s="2" t="s">
        <v>99</v>
      </c>
      <c r="K605" t="str">
        <f t="shared" si="27"/>
        <v>Q1 2023</v>
      </c>
      <c r="L605" t="str">
        <f t="shared" si="28"/>
        <v>Q1</v>
      </c>
      <c r="M605" t="str">
        <f t="shared" si="29"/>
        <v>2023</v>
      </c>
    </row>
    <row r="606" spans="1:13" x14ac:dyDescent="0.25">
      <c r="A606" s="17">
        <v>45017</v>
      </c>
      <c r="B606" s="8" t="s">
        <v>6593</v>
      </c>
      <c r="C606" s="5" t="e">
        <v>#N/A</v>
      </c>
      <c r="D606" s="8" t="s">
        <v>6662</v>
      </c>
      <c r="E606" s="2">
        <v>316</v>
      </c>
      <c r="F606" s="48">
        <v>45035</v>
      </c>
      <c r="G606" s="2" t="s">
        <v>1195</v>
      </c>
      <c r="H606" s="16">
        <v>31696</v>
      </c>
      <c r="I606" s="16">
        <v>31696</v>
      </c>
      <c r="J606" s="2" t="s">
        <v>99</v>
      </c>
      <c r="K606" t="str">
        <f t="shared" si="27"/>
        <v>Q1 2023</v>
      </c>
      <c r="L606" t="str">
        <f t="shared" si="28"/>
        <v>Q1</v>
      </c>
      <c r="M606" t="str">
        <f t="shared" si="29"/>
        <v>2023</v>
      </c>
    </row>
    <row r="607" spans="1:13" x14ac:dyDescent="0.25">
      <c r="A607" s="17">
        <v>45017</v>
      </c>
      <c r="B607" s="8" t="s">
        <v>6593</v>
      </c>
      <c r="C607" s="8" t="e">
        <v>#N/A</v>
      </c>
      <c r="D607" s="8" t="s">
        <v>6662</v>
      </c>
      <c r="E607" s="2">
        <v>312</v>
      </c>
      <c r="F607" s="48">
        <v>45017</v>
      </c>
      <c r="G607" s="2" t="s">
        <v>1176</v>
      </c>
      <c r="H607" s="16">
        <v>364913</v>
      </c>
      <c r="I607" s="16">
        <v>364913</v>
      </c>
      <c r="J607" s="2" t="s">
        <v>99</v>
      </c>
      <c r="K607" t="str">
        <f t="shared" si="27"/>
        <v>Q1 2023</v>
      </c>
      <c r="L607" t="str">
        <f t="shared" si="28"/>
        <v>Q1</v>
      </c>
      <c r="M607" t="str">
        <f t="shared" si="29"/>
        <v>2023</v>
      </c>
    </row>
    <row r="608" spans="1:13" x14ac:dyDescent="0.25">
      <c r="A608" s="17">
        <v>45017</v>
      </c>
      <c r="B608" s="8" t="s">
        <v>6593</v>
      </c>
      <c r="C608" s="8" t="e">
        <v>#N/A</v>
      </c>
      <c r="D608" s="8" t="s">
        <v>6662</v>
      </c>
      <c r="E608" s="2">
        <v>311</v>
      </c>
      <c r="F608" s="48">
        <v>45017</v>
      </c>
      <c r="G608" s="2" t="s">
        <v>1178</v>
      </c>
      <c r="H608" s="16">
        <v>563984</v>
      </c>
      <c r="I608" s="16">
        <v>563984</v>
      </c>
      <c r="J608" s="2" t="s">
        <v>99</v>
      </c>
      <c r="K608" t="str">
        <f t="shared" si="27"/>
        <v>Q1 2023</v>
      </c>
      <c r="L608" t="str">
        <f t="shared" si="28"/>
        <v>Q1</v>
      </c>
      <c r="M608" t="str">
        <f t="shared" si="29"/>
        <v>2023</v>
      </c>
    </row>
    <row r="609" spans="1:13" x14ac:dyDescent="0.25">
      <c r="A609" s="17">
        <v>45017</v>
      </c>
      <c r="B609" s="8" t="s">
        <v>6593</v>
      </c>
      <c r="C609" s="5" t="e">
        <v>#N/A</v>
      </c>
      <c r="D609" s="8" t="s">
        <v>6662</v>
      </c>
      <c r="E609" s="2">
        <v>314</v>
      </c>
      <c r="F609" s="48">
        <v>45032</v>
      </c>
      <c r="G609" s="2" t="s">
        <v>1194</v>
      </c>
      <c r="H609" s="16">
        <v>148560</v>
      </c>
      <c r="I609" s="16">
        <v>148560</v>
      </c>
      <c r="J609" s="2" t="s">
        <v>99</v>
      </c>
      <c r="K609" t="str">
        <f t="shared" si="27"/>
        <v>Q1 2023</v>
      </c>
      <c r="L609" t="str">
        <f t="shared" si="28"/>
        <v>Q1</v>
      </c>
      <c r="M609" t="str">
        <f t="shared" si="29"/>
        <v>2023</v>
      </c>
    </row>
    <row r="610" spans="1:13" x14ac:dyDescent="0.25">
      <c r="A610" s="17">
        <v>45017</v>
      </c>
      <c r="B610" s="8" t="s">
        <v>6593</v>
      </c>
      <c r="C610" s="5" t="e">
        <v>#N/A</v>
      </c>
      <c r="D610" s="8" t="s">
        <v>6662</v>
      </c>
      <c r="E610" s="2">
        <v>315</v>
      </c>
      <c r="F610" s="48">
        <v>45032</v>
      </c>
      <c r="G610" s="2">
        <v>1</v>
      </c>
      <c r="H610" s="16">
        <v>158640</v>
      </c>
      <c r="I610" s="16">
        <v>158640</v>
      </c>
      <c r="J610" s="2" t="s">
        <v>99</v>
      </c>
      <c r="K610" t="str">
        <f t="shared" si="27"/>
        <v>Q1 2023</v>
      </c>
      <c r="L610" t="str">
        <f t="shared" si="28"/>
        <v>Q1</v>
      </c>
      <c r="M610" t="str">
        <f t="shared" si="29"/>
        <v>2023</v>
      </c>
    </row>
    <row r="611" spans="1:13" x14ac:dyDescent="0.25">
      <c r="A611" s="17">
        <v>45017</v>
      </c>
      <c r="B611" s="8" t="s">
        <v>6593</v>
      </c>
      <c r="C611" s="5" t="e">
        <v>#N/A</v>
      </c>
      <c r="D611" s="8" t="s">
        <v>6661</v>
      </c>
      <c r="E611" s="2">
        <v>312</v>
      </c>
      <c r="F611" s="48">
        <v>45024</v>
      </c>
      <c r="G611" s="2" t="s">
        <v>1191</v>
      </c>
      <c r="H611" s="16">
        <v>4600</v>
      </c>
      <c r="I611" s="16">
        <v>4600</v>
      </c>
      <c r="J611" s="2" t="s">
        <v>1221</v>
      </c>
      <c r="K611" t="str">
        <f t="shared" si="27"/>
        <v>Q1 2023</v>
      </c>
      <c r="L611" t="str">
        <f t="shared" si="28"/>
        <v>Q1</v>
      </c>
      <c r="M611" t="str">
        <f t="shared" si="29"/>
        <v>2023</v>
      </c>
    </row>
    <row r="612" spans="1:13" x14ac:dyDescent="0.25">
      <c r="A612" s="17">
        <v>45017</v>
      </c>
      <c r="B612" s="8" t="s">
        <v>6593</v>
      </c>
      <c r="C612" s="5" t="e">
        <v>#N/A</v>
      </c>
      <c r="D612" s="8" t="s">
        <v>6661</v>
      </c>
      <c r="E612" s="2">
        <v>312</v>
      </c>
      <c r="F612" s="48">
        <v>45019</v>
      </c>
      <c r="G612" s="2" t="s">
        <v>1183</v>
      </c>
      <c r="H612" s="16">
        <v>26700</v>
      </c>
      <c r="I612" s="16">
        <v>26700</v>
      </c>
      <c r="J612" s="2" t="s">
        <v>1215</v>
      </c>
      <c r="K612" t="str">
        <f t="shared" si="27"/>
        <v>Q1 2023</v>
      </c>
      <c r="L612" t="str">
        <f t="shared" si="28"/>
        <v>Q1</v>
      </c>
      <c r="M612" t="str">
        <f t="shared" si="29"/>
        <v>2023</v>
      </c>
    </row>
    <row r="613" spans="1:13" x14ac:dyDescent="0.25">
      <c r="A613" s="17">
        <v>45017</v>
      </c>
      <c r="B613" s="8" t="s">
        <v>6593</v>
      </c>
      <c r="C613" s="5" t="e">
        <v>#N/A</v>
      </c>
      <c r="D613" s="8" t="s">
        <v>6643</v>
      </c>
      <c r="E613" s="2">
        <v>312</v>
      </c>
      <c r="F613" s="48">
        <v>45039</v>
      </c>
      <c r="G613" s="2">
        <v>339</v>
      </c>
      <c r="H613" s="16">
        <v>76000</v>
      </c>
      <c r="I613" s="16">
        <v>76000</v>
      </c>
      <c r="J613" s="2" t="s">
        <v>721</v>
      </c>
      <c r="K613" t="str">
        <f t="shared" si="27"/>
        <v>Q1 2023</v>
      </c>
      <c r="L613" t="str">
        <f t="shared" si="28"/>
        <v>Q1</v>
      </c>
      <c r="M613" t="str">
        <f t="shared" si="29"/>
        <v>2023</v>
      </c>
    </row>
    <row r="614" spans="1:13" x14ac:dyDescent="0.25">
      <c r="A614" s="17">
        <v>45017</v>
      </c>
      <c r="B614" s="8" t="s">
        <v>6593</v>
      </c>
      <c r="C614" s="5" t="s">
        <v>6640</v>
      </c>
      <c r="D614" s="8" t="s">
        <v>6633</v>
      </c>
      <c r="E614" s="2">
        <v>312</v>
      </c>
      <c r="F614" s="48">
        <v>45046</v>
      </c>
      <c r="G614" s="2" t="s">
        <v>1205</v>
      </c>
      <c r="H614" s="16">
        <v>159335</v>
      </c>
      <c r="I614" s="16">
        <v>159335</v>
      </c>
      <c r="J614" s="2" t="s">
        <v>99</v>
      </c>
      <c r="K614" t="str">
        <f t="shared" si="27"/>
        <v>Q1 2023</v>
      </c>
      <c r="L614" t="str">
        <f t="shared" si="28"/>
        <v>Q1</v>
      </c>
      <c r="M614" t="str">
        <f t="shared" si="29"/>
        <v>2023</v>
      </c>
    </row>
    <row r="615" spans="1:13" x14ac:dyDescent="0.25">
      <c r="A615" s="17">
        <v>45017</v>
      </c>
      <c r="B615" s="8" t="s">
        <v>6593</v>
      </c>
      <c r="C615" s="5" t="e">
        <v>#N/A</v>
      </c>
      <c r="D615" s="8" t="s">
        <v>6654</v>
      </c>
      <c r="E615" s="2">
        <v>310</v>
      </c>
      <c r="F615" s="48">
        <v>45017</v>
      </c>
      <c r="G615" s="2" t="s">
        <v>1179</v>
      </c>
      <c r="H615" s="16">
        <v>17308</v>
      </c>
      <c r="I615" s="16">
        <v>17308</v>
      </c>
      <c r="J615" s="2" t="s">
        <v>99</v>
      </c>
      <c r="K615" t="str">
        <f t="shared" si="27"/>
        <v>Q1 2023</v>
      </c>
      <c r="L615" t="str">
        <f t="shared" si="28"/>
        <v>Q1</v>
      </c>
      <c r="M615" t="str">
        <f t="shared" si="29"/>
        <v>2023</v>
      </c>
    </row>
    <row r="616" spans="1:13" x14ac:dyDescent="0.25">
      <c r="A616" s="17">
        <v>45017</v>
      </c>
      <c r="B616" s="8" t="s">
        <v>6593</v>
      </c>
      <c r="C616" s="5" t="e">
        <v>#N/A</v>
      </c>
      <c r="D616" s="8" t="s">
        <v>6662</v>
      </c>
      <c r="E616" s="2">
        <v>310</v>
      </c>
      <c r="F616" s="48">
        <v>45017</v>
      </c>
      <c r="G616" s="2" t="s">
        <v>1180</v>
      </c>
      <c r="H616" s="16">
        <v>69112</v>
      </c>
      <c r="I616" s="16">
        <v>69112</v>
      </c>
      <c r="J616" s="2" t="s">
        <v>99</v>
      </c>
      <c r="K616" t="str">
        <f t="shared" si="27"/>
        <v>Q1 2023</v>
      </c>
      <c r="L616" t="str">
        <f t="shared" si="28"/>
        <v>Q1</v>
      </c>
      <c r="M616" t="str">
        <f t="shared" si="29"/>
        <v>2023</v>
      </c>
    </row>
    <row r="617" spans="1:13" x14ac:dyDescent="0.25">
      <c r="A617" s="17">
        <v>45017</v>
      </c>
      <c r="B617" s="8" t="s">
        <v>6593</v>
      </c>
      <c r="C617" s="5" t="e">
        <v>#N/A</v>
      </c>
      <c r="D617" s="8" t="s">
        <v>6662</v>
      </c>
      <c r="E617" s="2">
        <v>310</v>
      </c>
      <c r="F617" s="48">
        <v>45017</v>
      </c>
      <c r="G617" s="2" t="s">
        <v>1177</v>
      </c>
      <c r="H617" s="16">
        <v>69111</v>
      </c>
      <c r="I617" s="16">
        <v>69111</v>
      </c>
      <c r="J617" s="2" t="s">
        <v>99</v>
      </c>
      <c r="K617" t="str">
        <f t="shared" si="27"/>
        <v>Q1 2023</v>
      </c>
      <c r="L617" t="str">
        <f t="shared" si="28"/>
        <v>Q1</v>
      </c>
      <c r="M617" t="str">
        <f t="shared" si="29"/>
        <v>2023</v>
      </c>
    </row>
    <row r="618" spans="1:13" x14ac:dyDescent="0.25">
      <c r="A618" s="17">
        <v>45017</v>
      </c>
      <c r="B618" s="8" t="s">
        <v>6593</v>
      </c>
      <c r="C618" s="5" t="e">
        <v>#N/A</v>
      </c>
      <c r="D618" s="8" t="s">
        <v>6661</v>
      </c>
      <c r="E618" s="2">
        <v>312</v>
      </c>
      <c r="F618" s="48">
        <v>45028</v>
      </c>
      <c r="G618" s="2" t="s">
        <v>1193</v>
      </c>
      <c r="H618" s="16">
        <v>5130</v>
      </c>
      <c r="I618" s="16">
        <v>5130</v>
      </c>
      <c r="J618" s="2" t="s">
        <v>1224</v>
      </c>
      <c r="K618" t="str">
        <f t="shared" si="27"/>
        <v>Q1 2023</v>
      </c>
      <c r="L618" t="str">
        <f t="shared" si="28"/>
        <v>Q1</v>
      </c>
      <c r="M618" t="str">
        <f t="shared" si="29"/>
        <v>2023</v>
      </c>
    </row>
    <row r="619" spans="1:13" x14ac:dyDescent="0.25">
      <c r="A619" s="17">
        <v>45017</v>
      </c>
      <c r="B619" s="8" t="s">
        <v>6593</v>
      </c>
      <c r="C619" s="5" t="s">
        <v>6614</v>
      </c>
      <c r="D619" s="8" t="s">
        <v>6615</v>
      </c>
      <c r="E619" s="2">
        <v>312</v>
      </c>
      <c r="F619" s="48">
        <v>45046</v>
      </c>
      <c r="G619" s="2" t="s">
        <v>1204</v>
      </c>
      <c r="H619" s="16">
        <v>430825</v>
      </c>
      <c r="I619" s="16">
        <v>430825</v>
      </c>
      <c r="J619" s="2" t="s">
        <v>99</v>
      </c>
      <c r="K619" t="str">
        <f t="shared" si="27"/>
        <v>Q1 2023</v>
      </c>
      <c r="L619" t="str">
        <f t="shared" si="28"/>
        <v>Q1</v>
      </c>
      <c r="M619" t="str">
        <f t="shared" si="29"/>
        <v>2023</v>
      </c>
    </row>
    <row r="620" spans="1:13" x14ac:dyDescent="0.25">
      <c r="A620" s="17">
        <v>45017</v>
      </c>
      <c r="B620" s="8" t="s">
        <v>6593</v>
      </c>
      <c r="C620" s="5" t="s">
        <v>6616</v>
      </c>
      <c r="D620" s="8" t="s">
        <v>6618</v>
      </c>
      <c r="E620" s="2">
        <v>312</v>
      </c>
      <c r="F620" s="48">
        <v>45044</v>
      </c>
      <c r="G620" s="2" t="s">
        <v>1201</v>
      </c>
      <c r="H620" s="16">
        <v>71169</v>
      </c>
      <c r="I620" s="20">
        <v>57190</v>
      </c>
      <c r="J620" s="2" t="s">
        <v>99</v>
      </c>
      <c r="K620" t="str">
        <f t="shared" si="27"/>
        <v>Q1 2023</v>
      </c>
      <c r="L620" t="str">
        <f t="shared" si="28"/>
        <v>Q1</v>
      </c>
      <c r="M620" t="str">
        <f t="shared" si="29"/>
        <v>2023</v>
      </c>
    </row>
    <row r="621" spans="1:13" x14ac:dyDescent="0.25">
      <c r="A621" s="17">
        <v>45017</v>
      </c>
      <c r="B621" s="8" t="s">
        <v>6593</v>
      </c>
      <c r="C621" s="5" t="s">
        <v>6616</v>
      </c>
      <c r="D621" s="8" t="s">
        <v>6617</v>
      </c>
      <c r="E621" s="2">
        <v>312</v>
      </c>
      <c r="F621" s="48">
        <v>45044</v>
      </c>
      <c r="G621" s="2" t="s">
        <v>1199</v>
      </c>
      <c r="H621" s="16">
        <v>540</v>
      </c>
      <c r="I621" s="16">
        <v>540</v>
      </c>
      <c r="J621" s="2" t="s">
        <v>700</v>
      </c>
      <c r="K621" t="str">
        <f t="shared" si="27"/>
        <v>Q1 2023</v>
      </c>
      <c r="L621" t="str">
        <f t="shared" si="28"/>
        <v>Q1</v>
      </c>
      <c r="M621" t="str">
        <f t="shared" si="29"/>
        <v>2023</v>
      </c>
    </row>
    <row r="622" spans="1:13" x14ac:dyDescent="0.25">
      <c r="A622" s="17">
        <v>45017</v>
      </c>
      <c r="B622" s="8" t="s">
        <v>6593</v>
      </c>
      <c r="C622" s="5" t="s">
        <v>6616</v>
      </c>
      <c r="D622" s="8" t="s">
        <v>6617</v>
      </c>
      <c r="E622" s="2">
        <v>312</v>
      </c>
      <c r="F622" s="48">
        <v>45044</v>
      </c>
      <c r="G622" s="2" t="s">
        <v>1200</v>
      </c>
      <c r="H622" s="16">
        <v>6667.9</v>
      </c>
      <c r="I622" s="16">
        <v>8933.6</v>
      </c>
      <c r="J622" s="2" t="s">
        <v>99</v>
      </c>
      <c r="K622" t="str">
        <f t="shared" si="27"/>
        <v>Q1 2023</v>
      </c>
      <c r="L622" t="str">
        <f t="shared" si="28"/>
        <v>Q1</v>
      </c>
      <c r="M622" t="str">
        <f t="shared" si="29"/>
        <v>2023</v>
      </c>
    </row>
    <row r="623" spans="1:13" x14ac:dyDescent="0.25">
      <c r="A623" s="17">
        <v>45017</v>
      </c>
      <c r="B623" s="8" t="s">
        <v>6593</v>
      </c>
      <c r="C623" s="8" t="s">
        <v>6634</v>
      </c>
      <c r="D623" s="8" t="s">
        <v>6635</v>
      </c>
      <c r="E623" s="2">
        <v>312</v>
      </c>
      <c r="F623" s="48">
        <v>45046</v>
      </c>
      <c r="G623" s="2" t="s">
        <v>1203</v>
      </c>
      <c r="H623" s="85">
        <v>218367</v>
      </c>
      <c r="I623" s="85">
        <v>218367</v>
      </c>
      <c r="J623" s="2" t="s">
        <v>99</v>
      </c>
      <c r="K623" t="str">
        <f t="shared" si="27"/>
        <v>Q1 2023</v>
      </c>
      <c r="L623" t="str">
        <f t="shared" si="28"/>
        <v>Q1</v>
      </c>
      <c r="M623" t="str">
        <f t="shared" si="29"/>
        <v>2023</v>
      </c>
    </row>
    <row r="624" spans="1:13" x14ac:dyDescent="0.25">
      <c r="A624" s="17">
        <v>45017</v>
      </c>
      <c r="B624" s="8" t="s">
        <v>6593</v>
      </c>
      <c r="C624" s="5" t="e">
        <v>#N/A</v>
      </c>
      <c r="D624" s="8" t="s">
        <v>6662</v>
      </c>
      <c r="E624" s="2">
        <v>316</v>
      </c>
      <c r="F624" s="48">
        <v>45035</v>
      </c>
      <c r="G624" s="2" t="s">
        <v>1196</v>
      </c>
      <c r="H624" s="16">
        <v>47544</v>
      </c>
      <c r="I624" s="16">
        <v>47544</v>
      </c>
      <c r="J624" s="2" t="s">
        <v>99</v>
      </c>
      <c r="K624" t="str">
        <f t="shared" si="27"/>
        <v>Q1 2023</v>
      </c>
      <c r="L624" t="str">
        <f t="shared" si="28"/>
        <v>Q1</v>
      </c>
      <c r="M624" t="str">
        <f t="shared" si="29"/>
        <v>2023</v>
      </c>
    </row>
    <row r="625" spans="1:13" x14ac:dyDescent="0.25">
      <c r="A625" s="17">
        <v>45017</v>
      </c>
      <c r="B625" s="8" t="s">
        <v>6593</v>
      </c>
      <c r="C625" s="5" t="e">
        <v>#N/A</v>
      </c>
      <c r="D625" s="8" t="s">
        <v>6633</v>
      </c>
      <c r="E625" s="2">
        <v>312</v>
      </c>
      <c r="F625" s="48">
        <v>45050</v>
      </c>
      <c r="G625" s="2" t="s">
        <v>1243</v>
      </c>
      <c r="H625" s="16">
        <v>23051</v>
      </c>
      <c r="I625" s="16">
        <v>23051</v>
      </c>
      <c r="J625" s="2" t="s">
        <v>99</v>
      </c>
      <c r="K625" t="str">
        <f t="shared" si="27"/>
        <v>Q1 2023</v>
      </c>
      <c r="L625" t="str">
        <f t="shared" si="28"/>
        <v>Q1</v>
      </c>
      <c r="M625" t="str">
        <f t="shared" si="29"/>
        <v>2023</v>
      </c>
    </row>
    <row r="626" spans="1:13" x14ac:dyDescent="0.25">
      <c r="A626" s="17">
        <v>45017</v>
      </c>
      <c r="B626" s="8" t="s">
        <v>6593</v>
      </c>
      <c r="C626" s="5" t="s">
        <v>6619</v>
      </c>
      <c r="D626" s="8" t="s">
        <v>6620</v>
      </c>
      <c r="E626" s="2">
        <v>312</v>
      </c>
      <c r="F626" s="48">
        <v>45046</v>
      </c>
      <c r="G626" s="2">
        <v>1</v>
      </c>
      <c r="H626" s="16">
        <v>78840</v>
      </c>
      <c r="I626" s="16">
        <v>78840</v>
      </c>
      <c r="J626" s="2" t="s">
        <v>276</v>
      </c>
      <c r="K626" t="str">
        <f t="shared" ref="K626:K684" si="30">"Q" &amp; IF(MONTH(A626) &lt; 4, 4, IF(MONTH(A626) &lt; 7, 1, IF(MONTH(A626) &lt; 10, 2, 3))) &amp; " " &amp; YEAR(A626) - IF(MONTH(A626) &lt; 4, 1, 0)</f>
        <v>Q1 2023</v>
      </c>
      <c r="L626" t="str">
        <f t="shared" ref="L626:L684" si="31">LEFT(K626,2)</f>
        <v>Q1</v>
      </c>
      <c r="M626" t="str">
        <f t="shared" ref="M626:M684" si="32">RIGHT(K626,4)</f>
        <v>2023</v>
      </c>
    </row>
    <row r="627" spans="1:13" x14ac:dyDescent="0.25">
      <c r="A627" s="17">
        <v>45017</v>
      </c>
      <c r="B627" s="8" t="s">
        <v>6593</v>
      </c>
      <c r="C627" s="5" t="s">
        <v>6636</v>
      </c>
      <c r="D627" s="8" t="s">
        <v>6661</v>
      </c>
      <c r="E627" s="2">
        <v>312</v>
      </c>
      <c r="F627" s="48">
        <v>45017</v>
      </c>
      <c r="G627" s="2" t="s">
        <v>1181</v>
      </c>
      <c r="H627" s="16">
        <v>1290</v>
      </c>
      <c r="I627" s="16">
        <v>1290</v>
      </c>
      <c r="J627" s="2" t="s">
        <v>131</v>
      </c>
      <c r="K627" t="str">
        <f t="shared" si="30"/>
        <v>Q1 2023</v>
      </c>
      <c r="L627" t="str">
        <f t="shared" si="31"/>
        <v>Q1</v>
      </c>
      <c r="M627" t="str">
        <f t="shared" si="32"/>
        <v>2023</v>
      </c>
    </row>
    <row r="628" spans="1:13" x14ac:dyDescent="0.25">
      <c r="A628" s="17">
        <v>45017</v>
      </c>
      <c r="B628" s="8" t="s">
        <v>6593</v>
      </c>
      <c r="C628" s="5" t="s">
        <v>6636</v>
      </c>
      <c r="D628" s="8" t="s">
        <v>6617</v>
      </c>
      <c r="E628" s="2">
        <v>312</v>
      </c>
      <c r="F628" s="48">
        <v>45023</v>
      </c>
      <c r="G628" s="2" t="s">
        <v>1190</v>
      </c>
      <c r="H628" s="16">
        <v>1920</v>
      </c>
      <c r="I628" s="16">
        <v>1920</v>
      </c>
      <c r="J628" s="2" t="s">
        <v>1219</v>
      </c>
      <c r="K628" t="str">
        <f t="shared" si="30"/>
        <v>Q1 2023</v>
      </c>
      <c r="L628" t="str">
        <f t="shared" si="31"/>
        <v>Q1</v>
      </c>
      <c r="M628" t="str">
        <f t="shared" si="32"/>
        <v>2023</v>
      </c>
    </row>
    <row r="629" spans="1:13" x14ac:dyDescent="0.25">
      <c r="A629" s="17">
        <v>45017</v>
      </c>
      <c r="B629" s="8" t="s">
        <v>6593</v>
      </c>
      <c r="C629" s="5" t="s">
        <v>6636</v>
      </c>
      <c r="D629" s="8" t="s">
        <v>6617</v>
      </c>
      <c r="E629" s="2">
        <v>312</v>
      </c>
      <c r="F629" s="48">
        <v>45040</v>
      </c>
      <c r="G629" s="2" t="s">
        <v>1198</v>
      </c>
      <c r="H629" s="16">
        <v>300</v>
      </c>
      <c r="I629" s="16">
        <v>300</v>
      </c>
      <c r="J629" s="2" t="s">
        <v>314</v>
      </c>
      <c r="K629" t="str">
        <f t="shared" si="30"/>
        <v>Q1 2023</v>
      </c>
      <c r="L629" t="str">
        <f t="shared" si="31"/>
        <v>Q1</v>
      </c>
      <c r="M629" t="str">
        <f t="shared" si="32"/>
        <v>2023</v>
      </c>
    </row>
    <row r="630" spans="1:13" x14ac:dyDescent="0.25">
      <c r="A630" s="17">
        <v>45017</v>
      </c>
      <c r="B630" s="8" t="s">
        <v>6593</v>
      </c>
      <c r="C630" s="8" t="s">
        <v>6637</v>
      </c>
      <c r="D630" s="8" t="s">
        <v>6654</v>
      </c>
      <c r="E630" s="2">
        <v>312</v>
      </c>
      <c r="F630" s="48">
        <v>45019</v>
      </c>
      <c r="G630" s="2" t="s">
        <v>1184</v>
      </c>
      <c r="H630" s="16">
        <v>31622.5</v>
      </c>
      <c r="I630" s="16">
        <v>31622.5</v>
      </c>
      <c r="J630" s="2" t="s">
        <v>99</v>
      </c>
      <c r="K630" t="str">
        <f t="shared" si="30"/>
        <v>Q1 2023</v>
      </c>
      <c r="L630" t="str">
        <f t="shared" si="31"/>
        <v>Q1</v>
      </c>
      <c r="M630" t="str">
        <f t="shared" si="32"/>
        <v>2023</v>
      </c>
    </row>
    <row r="631" spans="1:13" x14ac:dyDescent="0.25">
      <c r="A631" s="17">
        <v>45017</v>
      </c>
      <c r="B631" s="8" t="s">
        <v>6593</v>
      </c>
      <c r="C631" s="8" t="s">
        <v>6637</v>
      </c>
      <c r="D631" s="8" t="s">
        <v>6654</v>
      </c>
      <c r="E631" s="2">
        <v>311</v>
      </c>
      <c r="F631" s="48">
        <v>45019</v>
      </c>
      <c r="G631" s="2" t="s">
        <v>1187</v>
      </c>
      <c r="H631" s="16">
        <v>48868.75</v>
      </c>
      <c r="I631" s="16">
        <v>48868.75</v>
      </c>
      <c r="J631" s="2" t="s">
        <v>99</v>
      </c>
      <c r="K631" t="str">
        <f t="shared" si="30"/>
        <v>Q1 2023</v>
      </c>
      <c r="L631" t="str">
        <f t="shared" si="31"/>
        <v>Q1</v>
      </c>
      <c r="M631" t="str">
        <f t="shared" si="32"/>
        <v>2023</v>
      </c>
    </row>
    <row r="632" spans="1:13" x14ac:dyDescent="0.25">
      <c r="A632" s="17">
        <v>45017</v>
      </c>
      <c r="B632" s="8" t="s">
        <v>6593</v>
      </c>
      <c r="C632" s="8" t="s">
        <v>6637</v>
      </c>
      <c r="D632" s="8" t="s">
        <v>6638</v>
      </c>
      <c r="E632" s="2">
        <v>313</v>
      </c>
      <c r="F632" s="48">
        <v>45063</v>
      </c>
      <c r="G632" s="2" t="s">
        <v>1207</v>
      </c>
      <c r="H632" s="16">
        <v>121398.39999999999</v>
      </c>
      <c r="I632" s="16">
        <v>121398.39999999999</v>
      </c>
      <c r="J632" s="2" t="s">
        <v>99</v>
      </c>
      <c r="K632" t="str">
        <f t="shared" si="30"/>
        <v>Q1 2023</v>
      </c>
      <c r="L632" t="str">
        <f t="shared" si="31"/>
        <v>Q1</v>
      </c>
      <c r="M632" t="str">
        <f t="shared" si="32"/>
        <v>2023</v>
      </c>
    </row>
    <row r="633" spans="1:13" x14ac:dyDescent="0.25">
      <c r="A633" s="17">
        <v>45017</v>
      </c>
      <c r="B633" s="8" t="s">
        <v>6593</v>
      </c>
      <c r="C633" s="8" t="s">
        <v>6637</v>
      </c>
      <c r="D633" s="8" t="s">
        <v>6638</v>
      </c>
      <c r="E633" s="2">
        <v>311</v>
      </c>
      <c r="F633" s="48">
        <v>45063</v>
      </c>
      <c r="G633" s="2" t="s">
        <v>1208</v>
      </c>
      <c r="H633" s="16">
        <v>113378</v>
      </c>
      <c r="I633" s="20">
        <v>113378</v>
      </c>
      <c r="J633" s="2" t="s">
        <v>99</v>
      </c>
      <c r="K633" t="str">
        <f t="shared" si="30"/>
        <v>Q1 2023</v>
      </c>
      <c r="L633" t="str">
        <f t="shared" si="31"/>
        <v>Q1</v>
      </c>
      <c r="M633" t="str">
        <f t="shared" si="32"/>
        <v>2023</v>
      </c>
    </row>
    <row r="634" spans="1:13" x14ac:dyDescent="0.25">
      <c r="A634" s="17">
        <v>45017</v>
      </c>
      <c r="B634" s="8" t="s">
        <v>6593</v>
      </c>
      <c r="C634" s="8" t="s">
        <v>6637</v>
      </c>
      <c r="D634" s="8" t="s">
        <v>6638</v>
      </c>
      <c r="E634" s="2">
        <v>309</v>
      </c>
      <c r="F634" s="48">
        <v>45063</v>
      </c>
      <c r="G634" s="2" t="s">
        <v>1209</v>
      </c>
      <c r="H634" s="16">
        <v>98546.15</v>
      </c>
      <c r="I634" s="20">
        <v>98546.15</v>
      </c>
      <c r="J634" s="2" t="s">
        <v>99</v>
      </c>
      <c r="K634" t="str">
        <f t="shared" si="30"/>
        <v>Q1 2023</v>
      </c>
      <c r="L634" t="str">
        <f t="shared" si="31"/>
        <v>Q1</v>
      </c>
      <c r="M634" t="str">
        <f t="shared" si="32"/>
        <v>2023</v>
      </c>
    </row>
    <row r="635" spans="1:13" x14ac:dyDescent="0.25">
      <c r="A635" s="17">
        <v>45017</v>
      </c>
      <c r="B635" s="8" t="s">
        <v>6593</v>
      </c>
      <c r="C635" s="8" t="s">
        <v>6637</v>
      </c>
      <c r="D635" s="8" t="s">
        <v>6638</v>
      </c>
      <c r="E635" s="2">
        <v>312</v>
      </c>
      <c r="F635" s="48">
        <v>45063</v>
      </c>
      <c r="G635" s="2" t="s">
        <v>1210</v>
      </c>
      <c r="H635" s="16">
        <v>113022</v>
      </c>
      <c r="I635" s="20">
        <v>113022</v>
      </c>
      <c r="J635" s="2" t="s">
        <v>99</v>
      </c>
      <c r="K635" t="str">
        <f t="shared" si="30"/>
        <v>Q1 2023</v>
      </c>
      <c r="L635" t="str">
        <f t="shared" si="31"/>
        <v>Q1</v>
      </c>
      <c r="M635" t="str">
        <f t="shared" si="32"/>
        <v>2023</v>
      </c>
    </row>
    <row r="636" spans="1:13" x14ac:dyDescent="0.25">
      <c r="A636" s="17">
        <v>45017</v>
      </c>
      <c r="B636" s="8" t="s">
        <v>6593</v>
      </c>
      <c r="C636" s="8" t="s">
        <v>6637</v>
      </c>
      <c r="D636" s="8" t="s">
        <v>6639</v>
      </c>
      <c r="E636" s="2">
        <v>312</v>
      </c>
      <c r="F636" s="48">
        <v>45064</v>
      </c>
      <c r="G636" s="2" t="s">
        <v>1211</v>
      </c>
      <c r="H636" s="16">
        <v>8801.64</v>
      </c>
      <c r="I636" s="20">
        <v>8801.64</v>
      </c>
      <c r="J636" s="2" t="s">
        <v>99</v>
      </c>
      <c r="K636" t="str">
        <f t="shared" si="30"/>
        <v>Q1 2023</v>
      </c>
      <c r="L636" t="str">
        <f t="shared" si="31"/>
        <v>Q1</v>
      </c>
      <c r="M636" t="str">
        <f t="shared" si="32"/>
        <v>2023</v>
      </c>
    </row>
    <row r="637" spans="1:13" x14ac:dyDescent="0.25">
      <c r="A637" s="17">
        <v>45017</v>
      </c>
      <c r="B637" s="8" t="s">
        <v>6593</v>
      </c>
      <c r="C637" s="8" t="s">
        <v>6637</v>
      </c>
      <c r="D637" s="8" t="s">
        <v>6639</v>
      </c>
      <c r="E637" s="2">
        <v>309</v>
      </c>
      <c r="F637" s="48">
        <v>45064</v>
      </c>
      <c r="G637" s="2" t="s">
        <v>1212</v>
      </c>
      <c r="H637" s="16">
        <v>8217.73</v>
      </c>
      <c r="I637" s="20">
        <v>8217.73</v>
      </c>
      <c r="J637" s="2" t="s">
        <v>99</v>
      </c>
      <c r="K637" t="str">
        <f t="shared" si="30"/>
        <v>Q1 2023</v>
      </c>
      <c r="L637" t="str">
        <f t="shared" si="31"/>
        <v>Q1</v>
      </c>
      <c r="M637" t="str">
        <f t="shared" si="32"/>
        <v>2023</v>
      </c>
    </row>
    <row r="638" spans="1:13" x14ac:dyDescent="0.25">
      <c r="A638" s="17">
        <v>45017</v>
      </c>
      <c r="B638" s="8" t="s">
        <v>6593</v>
      </c>
      <c r="C638" s="8" t="s">
        <v>6637</v>
      </c>
      <c r="D638" s="8" t="s">
        <v>6639</v>
      </c>
      <c r="E638" s="2">
        <v>311</v>
      </c>
      <c r="F638" s="48">
        <v>45064</v>
      </c>
      <c r="G638" s="2" t="s">
        <v>1213</v>
      </c>
      <c r="H638" s="16">
        <v>9435.93</v>
      </c>
      <c r="I638" s="20">
        <v>9435.93</v>
      </c>
      <c r="J638" s="2" t="s">
        <v>99</v>
      </c>
      <c r="K638" t="str">
        <f t="shared" si="30"/>
        <v>Q1 2023</v>
      </c>
      <c r="L638" t="str">
        <f t="shared" si="31"/>
        <v>Q1</v>
      </c>
      <c r="M638" t="str">
        <f t="shared" si="32"/>
        <v>2023</v>
      </c>
    </row>
    <row r="639" spans="1:13" x14ac:dyDescent="0.25">
      <c r="A639" s="17">
        <v>45017</v>
      </c>
      <c r="B639" s="8" t="s">
        <v>6593</v>
      </c>
      <c r="C639" s="8" t="s">
        <v>6637</v>
      </c>
      <c r="D639" s="8" t="s">
        <v>6639</v>
      </c>
      <c r="E639" s="2">
        <v>313</v>
      </c>
      <c r="F639" s="48">
        <v>45064</v>
      </c>
      <c r="G639" s="2" t="s">
        <v>1214</v>
      </c>
      <c r="H639" s="16">
        <v>10015.06</v>
      </c>
      <c r="I639" s="20">
        <v>10015.06</v>
      </c>
      <c r="J639" s="2" t="s">
        <v>99</v>
      </c>
      <c r="K639" t="str">
        <f t="shared" si="30"/>
        <v>Q1 2023</v>
      </c>
      <c r="L639" t="str">
        <f t="shared" si="31"/>
        <v>Q1</v>
      </c>
      <c r="M639" t="str">
        <f t="shared" si="32"/>
        <v>2023</v>
      </c>
    </row>
    <row r="640" spans="1:13" x14ac:dyDescent="0.25">
      <c r="A640" s="17">
        <v>45017</v>
      </c>
      <c r="B640" s="8" t="s">
        <v>6593</v>
      </c>
      <c r="C640" s="5" t="e">
        <v>#N/A</v>
      </c>
      <c r="D640" s="8" t="s">
        <v>6661</v>
      </c>
      <c r="E640" s="2">
        <v>312</v>
      </c>
      <c r="F640" s="48">
        <v>45027</v>
      </c>
      <c r="G640" s="2" t="s">
        <v>1192</v>
      </c>
      <c r="H640" s="16">
        <v>6000</v>
      </c>
      <c r="I640" s="16">
        <v>6000</v>
      </c>
      <c r="J640" s="2" t="s">
        <v>1222</v>
      </c>
      <c r="K640" t="str">
        <f t="shared" si="30"/>
        <v>Q1 2023</v>
      </c>
      <c r="L640" t="str">
        <f t="shared" si="31"/>
        <v>Q1</v>
      </c>
      <c r="M640" t="str">
        <f t="shared" si="32"/>
        <v>2023</v>
      </c>
    </row>
    <row r="641" spans="1:13" x14ac:dyDescent="0.25">
      <c r="A641" s="17">
        <v>45017</v>
      </c>
      <c r="B641" s="8" t="s">
        <v>6593</v>
      </c>
      <c r="C641" s="5" t="e">
        <v>#N/A</v>
      </c>
      <c r="D641" s="8" t="s">
        <v>6665</v>
      </c>
      <c r="E641" s="2">
        <v>309</v>
      </c>
      <c r="F641" s="48">
        <v>45018</v>
      </c>
      <c r="G641" s="2" t="s">
        <v>1182</v>
      </c>
      <c r="H641" s="16">
        <f>185600+16240</f>
        <v>201840</v>
      </c>
      <c r="I641" s="16">
        <v>201840</v>
      </c>
      <c r="J641" s="2" t="s">
        <v>99</v>
      </c>
      <c r="K641" t="str">
        <f t="shared" si="30"/>
        <v>Q1 2023</v>
      </c>
      <c r="L641" t="str">
        <f t="shared" si="31"/>
        <v>Q1</v>
      </c>
      <c r="M641" t="str">
        <f t="shared" si="32"/>
        <v>2023</v>
      </c>
    </row>
    <row r="642" spans="1:13" x14ac:dyDescent="0.25">
      <c r="A642" s="17">
        <v>45017</v>
      </c>
      <c r="B642" s="8" t="s">
        <v>6593</v>
      </c>
      <c r="C642" s="5" t="e">
        <v>#N/A</v>
      </c>
      <c r="D642" s="8" t="s">
        <v>6643</v>
      </c>
      <c r="E642" s="2">
        <v>312</v>
      </c>
      <c r="F642" s="48">
        <v>45038</v>
      </c>
      <c r="G642" s="2" t="s">
        <v>1197</v>
      </c>
      <c r="H642" s="16">
        <v>41600</v>
      </c>
      <c r="I642" s="16">
        <v>41600</v>
      </c>
      <c r="J642" s="2" t="s">
        <v>1225</v>
      </c>
      <c r="K642" t="str">
        <f t="shared" si="30"/>
        <v>Q1 2023</v>
      </c>
      <c r="L642" t="str">
        <f t="shared" si="31"/>
        <v>Q1</v>
      </c>
      <c r="M642" t="str">
        <f t="shared" si="32"/>
        <v>2023</v>
      </c>
    </row>
    <row r="643" spans="1:13" x14ac:dyDescent="0.25">
      <c r="A643" s="17">
        <v>45017</v>
      </c>
      <c r="B643" s="8" t="s">
        <v>6593</v>
      </c>
      <c r="C643" s="5" t="e">
        <v>#N/A</v>
      </c>
      <c r="D643" s="8" t="s">
        <v>6661</v>
      </c>
      <c r="E643" s="2">
        <v>312</v>
      </c>
      <c r="F643" s="48">
        <v>45028</v>
      </c>
      <c r="G643" s="2">
        <v>10</v>
      </c>
      <c r="H643" s="16">
        <v>6000</v>
      </c>
      <c r="I643" s="16">
        <v>6000</v>
      </c>
      <c r="J643" s="2" t="s">
        <v>1223</v>
      </c>
      <c r="K643" t="str">
        <f t="shared" si="30"/>
        <v>Q1 2023</v>
      </c>
      <c r="L643" t="str">
        <f t="shared" si="31"/>
        <v>Q1</v>
      </c>
      <c r="M643" t="str">
        <f t="shared" si="32"/>
        <v>2023</v>
      </c>
    </row>
    <row r="644" spans="1:13" x14ac:dyDescent="0.25">
      <c r="A644" s="17">
        <v>45017</v>
      </c>
      <c r="B644" s="8" t="s">
        <v>6593</v>
      </c>
      <c r="C644" s="5" t="e">
        <v>#N/A</v>
      </c>
      <c r="D644" s="8" t="s">
        <v>6661</v>
      </c>
      <c r="E644" s="2">
        <v>312</v>
      </c>
      <c r="F644" s="48">
        <v>45020</v>
      </c>
      <c r="G644" s="2">
        <v>15419</v>
      </c>
      <c r="H644" s="16">
        <v>22034</v>
      </c>
      <c r="I644" s="16">
        <v>22034</v>
      </c>
      <c r="J644" s="2" t="s">
        <v>1216</v>
      </c>
      <c r="K644" t="str">
        <f t="shared" si="30"/>
        <v>Q1 2023</v>
      </c>
      <c r="L644" t="str">
        <f t="shared" si="31"/>
        <v>Q1</v>
      </c>
      <c r="M644" t="str">
        <f t="shared" si="32"/>
        <v>2023</v>
      </c>
    </row>
    <row r="645" spans="1:13" x14ac:dyDescent="0.25">
      <c r="A645" s="17">
        <v>45017</v>
      </c>
      <c r="B645" s="8" t="s">
        <v>6593</v>
      </c>
      <c r="C645" s="61" t="s">
        <v>6621</v>
      </c>
      <c r="D645" s="8" t="s">
        <v>6622</v>
      </c>
      <c r="E645" s="12">
        <v>312</v>
      </c>
      <c r="F645" s="48">
        <v>45046</v>
      </c>
      <c r="G645" s="12" t="s">
        <v>1202</v>
      </c>
      <c r="H645" s="16">
        <v>722015</v>
      </c>
      <c r="I645" s="16">
        <v>722015</v>
      </c>
      <c r="J645" s="2" t="s">
        <v>99</v>
      </c>
      <c r="K645" t="str">
        <f t="shared" si="30"/>
        <v>Q1 2023</v>
      </c>
      <c r="L645" t="str">
        <f t="shared" si="31"/>
        <v>Q1</v>
      </c>
      <c r="M645" t="str">
        <f t="shared" si="32"/>
        <v>2023</v>
      </c>
    </row>
    <row r="646" spans="1:13" x14ac:dyDescent="0.25">
      <c r="A646" s="17">
        <v>45017</v>
      </c>
      <c r="B646" s="8" t="s">
        <v>6593</v>
      </c>
      <c r="C646" s="5" t="s">
        <v>6626</v>
      </c>
      <c r="D646" s="8" t="s">
        <v>6627</v>
      </c>
      <c r="E646" s="2">
        <v>312</v>
      </c>
      <c r="F646" s="48">
        <v>45046</v>
      </c>
      <c r="G646" s="2">
        <v>1387</v>
      </c>
      <c r="H646" s="16">
        <v>36645</v>
      </c>
      <c r="I646" s="16">
        <v>36645</v>
      </c>
      <c r="J646" s="2" t="s">
        <v>99</v>
      </c>
      <c r="K646" t="str">
        <f t="shared" si="30"/>
        <v>Q1 2023</v>
      </c>
      <c r="L646" t="str">
        <f t="shared" si="31"/>
        <v>Q1</v>
      </c>
      <c r="M646" t="str">
        <f t="shared" si="32"/>
        <v>2023</v>
      </c>
    </row>
    <row r="647" spans="1:13" x14ac:dyDescent="0.25">
      <c r="A647" s="17">
        <v>45017</v>
      </c>
      <c r="B647" s="8" t="s">
        <v>6593</v>
      </c>
      <c r="C647" s="5" t="e">
        <v>#N/A</v>
      </c>
      <c r="D647" s="8" t="s">
        <v>6661</v>
      </c>
      <c r="E647" s="2">
        <v>312</v>
      </c>
      <c r="F647" s="48">
        <v>45024</v>
      </c>
      <c r="G647" s="2">
        <v>51</v>
      </c>
      <c r="H647" s="16">
        <v>1250600</v>
      </c>
      <c r="I647" s="16">
        <v>1250600</v>
      </c>
      <c r="J647" s="2" t="s">
        <v>1220</v>
      </c>
      <c r="K647" t="str">
        <f t="shared" si="30"/>
        <v>Q1 2023</v>
      </c>
      <c r="L647" t="str">
        <f t="shared" si="31"/>
        <v>Q1</v>
      </c>
      <c r="M647" t="str">
        <f t="shared" si="32"/>
        <v>2023</v>
      </c>
    </row>
    <row r="648" spans="1:13" x14ac:dyDescent="0.25">
      <c r="A648" s="17">
        <v>45017</v>
      </c>
      <c r="B648" s="8" t="s">
        <v>6593</v>
      </c>
      <c r="C648" s="5" t="e">
        <v>#N/A</v>
      </c>
      <c r="D648" s="8" t="s">
        <v>6661</v>
      </c>
      <c r="E648" s="2">
        <v>312</v>
      </c>
      <c r="F648" s="48">
        <v>45021</v>
      </c>
      <c r="G648" s="2" t="s">
        <v>1188</v>
      </c>
      <c r="H648" s="16">
        <v>34374</v>
      </c>
      <c r="I648" s="16">
        <v>34374</v>
      </c>
      <c r="J648" s="2" t="s">
        <v>1217</v>
      </c>
      <c r="K648" t="str">
        <f t="shared" si="30"/>
        <v>Q1 2023</v>
      </c>
      <c r="L648" t="str">
        <f t="shared" si="31"/>
        <v>Q1</v>
      </c>
      <c r="M648" t="str">
        <f t="shared" si="32"/>
        <v>2023</v>
      </c>
    </row>
    <row r="649" spans="1:13" x14ac:dyDescent="0.25">
      <c r="A649" s="17">
        <v>45017</v>
      </c>
      <c r="B649" s="8" t="s">
        <v>6593</v>
      </c>
      <c r="C649" s="5" t="e">
        <v>#N/A</v>
      </c>
      <c r="D649" s="8" t="s">
        <v>6661</v>
      </c>
      <c r="E649" s="2">
        <v>312</v>
      </c>
      <c r="F649" s="48">
        <v>45021</v>
      </c>
      <c r="G649" s="2" t="s">
        <v>1189</v>
      </c>
      <c r="H649" s="16">
        <v>70254.240000000005</v>
      </c>
      <c r="I649" s="16">
        <v>70254.240000000005</v>
      </c>
      <c r="J649" s="2" t="s">
        <v>1218</v>
      </c>
      <c r="K649" t="str">
        <f t="shared" si="30"/>
        <v>Q1 2023</v>
      </c>
      <c r="L649" t="str">
        <f t="shared" si="31"/>
        <v>Q1</v>
      </c>
      <c r="M649" t="str">
        <f t="shared" si="32"/>
        <v>2023</v>
      </c>
    </row>
    <row r="650" spans="1:13" x14ac:dyDescent="0.25">
      <c r="A650" s="17">
        <v>45017</v>
      </c>
      <c r="B650" s="8" t="s">
        <v>6594</v>
      </c>
      <c r="C650" s="5" t="s">
        <v>6632</v>
      </c>
      <c r="D650" s="8" t="s">
        <v>6633</v>
      </c>
      <c r="E650" s="2">
        <v>719</v>
      </c>
      <c r="F650" s="1">
        <v>45046</v>
      </c>
      <c r="G650" s="2" t="s">
        <v>1097</v>
      </c>
      <c r="H650" s="16">
        <v>37937</v>
      </c>
      <c r="I650" s="16">
        <v>37937</v>
      </c>
      <c r="J650" s="2"/>
      <c r="K650" t="str">
        <f t="shared" si="30"/>
        <v>Q1 2023</v>
      </c>
      <c r="L650" t="str">
        <f t="shared" si="31"/>
        <v>Q1</v>
      </c>
      <c r="M650" t="str">
        <f t="shared" si="32"/>
        <v>2023</v>
      </c>
    </row>
    <row r="651" spans="1:13" x14ac:dyDescent="0.25">
      <c r="A651" s="17">
        <v>45017</v>
      </c>
      <c r="B651" s="8" t="s">
        <v>6594</v>
      </c>
      <c r="C651" s="5" t="s">
        <v>6614</v>
      </c>
      <c r="D651" s="8" t="s">
        <v>6615</v>
      </c>
      <c r="E651" s="2">
        <v>719</v>
      </c>
      <c r="F651" s="1">
        <v>45046</v>
      </c>
      <c r="G651" s="2" t="s">
        <v>1096</v>
      </c>
      <c r="H651" s="16">
        <v>9310</v>
      </c>
      <c r="I651" s="16">
        <v>9310</v>
      </c>
      <c r="J651" s="2"/>
      <c r="K651" t="str">
        <f t="shared" si="30"/>
        <v>Q1 2023</v>
      </c>
      <c r="L651" t="str">
        <f t="shared" si="31"/>
        <v>Q1</v>
      </c>
      <c r="M651" t="str">
        <f t="shared" si="32"/>
        <v>2023</v>
      </c>
    </row>
    <row r="652" spans="1:13" x14ac:dyDescent="0.25">
      <c r="A652" s="17">
        <v>45017</v>
      </c>
      <c r="B652" s="8" t="s">
        <v>6594</v>
      </c>
      <c r="C652" s="8" t="s">
        <v>6634</v>
      </c>
      <c r="D652" s="8" t="s">
        <v>6635</v>
      </c>
      <c r="E652" s="2">
        <v>719</v>
      </c>
      <c r="F652" s="1">
        <v>45046</v>
      </c>
      <c r="G652" s="2" t="s">
        <v>1094</v>
      </c>
      <c r="H652" s="85">
        <v>37957</v>
      </c>
      <c r="I652" s="85">
        <v>37957</v>
      </c>
      <c r="J652" s="2"/>
      <c r="K652" t="str">
        <f t="shared" si="30"/>
        <v>Q1 2023</v>
      </c>
      <c r="L652" t="str">
        <f t="shared" si="31"/>
        <v>Q1</v>
      </c>
      <c r="M652" t="str">
        <f t="shared" si="32"/>
        <v>2023</v>
      </c>
    </row>
    <row r="653" spans="1:13" x14ac:dyDescent="0.25">
      <c r="A653" s="17">
        <v>45017</v>
      </c>
      <c r="B653" s="8" t="s">
        <v>6594</v>
      </c>
      <c r="C653" s="5" t="s">
        <v>6652</v>
      </c>
      <c r="D653" s="8" t="s">
        <v>6620</v>
      </c>
      <c r="E653" s="2">
        <v>719</v>
      </c>
      <c r="F653" s="1">
        <v>45046</v>
      </c>
      <c r="G653" s="2">
        <v>1</v>
      </c>
      <c r="H653" s="16">
        <v>0</v>
      </c>
      <c r="I653" s="16">
        <v>0</v>
      </c>
      <c r="J653" s="2" t="s">
        <v>1100</v>
      </c>
      <c r="K653" t="str">
        <f t="shared" si="30"/>
        <v>Q1 2023</v>
      </c>
      <c r="L653" t="str">
        <f t="shared" si="31"/>
        <v>Q1</v>
      </c>
      <c r="M653" t="str">
        <f t="shared" si="32"/>
        <v>2023</v>
      </c>
    </row>
    <row r="654" spans="1:13" x14ac:dyDescent="0.25">
      <c r="A654" s="17">
        <v>45017</v>
      </c>
      <c r="B654" s="8" t="s">
        <v>6594</v>
      </c>
      <c r="C654" s="8" t="s">
        <v>6637</v>
      </c>
      <c r="D654" s="8" t="s">
        <v>6654</v>
      </c>
      <c r="E654" s="2">
        <v>719</v>
      </c>
      <c r="F654" s="1">
        <v>45019</v>
      </c>
      <c r="G654" s="2" t="s">
        <v>1093</v>
      </c>
      <c r="H654" s="16">
        <v>16249</v>
      </c>
      <c r="I654" s="16">
        <v>16249</v>
      </c>
      <c r="J654" s="2"/>
      <c r="K654" t="str">
        <f t="shared" si="30"/>
        <v>Q1 2023</v>
      </c>
      <c r="L654" t="str">
        <f t="shared" si="31"/>
        <v>Q1</v>
      </c>
      <c r="M654" t="str">
        <f t="shared" si="32"/>
        <v>2023</v>
      </c>
    </row>
    <row r="655" spans="1:13" x14ac:dyDescent="0.25">
      <c r="A655" s="17">
        <v>45017</v>
      </c>
      <c r="B655" s="8" t="s">
        <v>6594</v>
      </c>
      <c r="C655" s="8" t="s">
        <v>6637</v>
      </c>
      <c r="D655" s="8" t="s">
        <v>6638</v>
      </c>
      <c r="E655" s="2">
        <v>719</v>
      </c>
      <c r="F655" s="1">
        <v>45063</v>
      </c>
      <c r="G655" s="2" t="s">
        <v>1098</v>
      </c>
      <c r="H655" s="16">
        <v>69928</v>
      </c>
      <c r="I655" s="16">
        <v>69928</v>
      </c>
      <c r="K655" t="str">
        <f t="shared" si="30"/>
        <v>Q1 2023</v>
      </c>
      <c r="L655" t="str">
        <f t="shared" si="31"/>
        <v>Q1</v>
      </c>
      <c r="M655" t="str">
        <f t="shared" si="32"/>
        <v>2023</v>
      </c>
    </row>
    <row r="656" spans="1:13" x14ac:dyDescent="0.25">
      <c r="A656" s="17">
        <v>45017</v>
      </c>
      <c r="B656" s="8" t="s">
        <v>6594</v>
      </c>
      <c r="C656" s="8" t="s">
        <v>6637</v>
      </c>
      <c r="D656" s="8" t="s">
        <v>6639</v>
      </c>
      <c r="E656" s="2">
        <v>719</v>
      </c>
      <c r="F656" s="1">
        <v>45064</v>
      </c>
      <c r="G656" s="2" t="s">
        <v>1099</v>
      </c>
      <c r="H656" s="16">
        <v>4730</v>
      </c>
      <c r="I656" s="16">
        <v>4730</v>
      </c>
      <c r="K656" t="str">
        <f t="shared" si="30"/>
        <v>Q1 2023</v>
      </c>
      <c r="L656" t="str">
        <f t="shared" si="31"/>
        <v>Q1</v>
      </c>
      <c r="M656" t="str">
        <f t="shared" si="32"/>
        <v>2023</v>
      </c>
    </row>
    <row r="657" spans="1:13" x14ac:dyDescent="0.25">
      <c r="A657" s="17">
        <v>45017</v>
      </c>
      <c r="B657" s="8" t="s">
        <v>6594</v>
      </c>
      <c r="C657" s="61" t="s">
        <v>6621</v>
      </c>
      <c r="D657" s="8" t="s">
        <v>6622</v>
      </c>
      <c r="E657" s="12">
        <v>719</v>
      </c>
      <c r="F657" s="1">
        <v>45046</v>
      </c>
      <c r="G657" s="12" t="s">
        <v>1095</v>
      </c>
      <c r="H657" s="16">
        <v>20955</v>
      </c>
      <c r="I657" s="16">
        <v>20955</v>
      </c>
      <c r="J657" s="2"/>
      <c r="K657" t="str">
        <f t="shared" si="30"/>
        <v>Q1 2023</v>
      </c>
      <c r="L657" t="str">
        <f t="shared" si="31"/>
        <v>Q1</v>
      </c>
      <c r="M657" t="str">
        <f t="shared" si="32"/>
        <v>2023</v>
      </c>
    </row>
    <row r="658" spans="1:13" x14ac:dyDescent="0.25">
      <c r="A658" s="17">
        <v>45017</v>
      </c>
      <c r="B658" s="8" t="s">
        <v>6594</v>
      </c>
      <c r="C658" s="5" t="s">
        <v>6626</v>
      </c>
      <c r="D658" s="8" t="s">
        <v>6627</v>
      </c>
      <c r="E658" s="2">
        <v>719</v>
      </c>
      <c r="F658" s="1">
        <v>45046</v>
      </c>
      <c r="G658" s="2">
        <v>1388</v>
      </c>
      <c r="H658" s="16">
        <v>2135</v>
      </c>
      <c r="I658" s="16">
        <v>2135</v>
      </c>
      <c r="J658" s="2"/>
      <c r="K658" t="str">
        <f t="shared" si="30"/>
        <v>Q1 2023</v>
      </c>
      <c r="L658" t="str">
        <f t="shared" si="31"/>
        <v>Q1</v>
      </c>
      <c r="M658" t="str">
        <f t="shared" si="32"/>
        <v>2023</v>
      </c>
    </row>
    <row r="659" spans="1:13" x14ac:dyDescent="0.25">
      <c r="A659" s="17">
        <v>45017</v>
      </c>
      <c r="B659" s="8" t="s">
        <v>6594</v>
      </c>
      <c r="C659" s="5" t="e">
        <v>#N/A</v>
      </c>
      <c r="D659" s="8" t="s">
        <v>6662</v>
      </c>
      <c r="E659" s="2">
        <v>719</v>
      </c>
      <c r="F659" s="1">
        <v>45017</v>
      </c>
      <c r="G659" s="2" t="s">
        <v>1092</v>
      </c>
      <c r="H659" s="16">
        <v>97240</v>
      </c>
      <c r="I659" s="16">
        <v>97240</v>
      </c>
      <c r="J659" s="2"/>
      <c r="K659" t="str">
        <f t="shared" si="30"/>
        <v>Q1 2023</v>
      </c>
      <c r="L659" t="str">
        <f t="shared" si="31"/>
        <v>Q1</v>
      </c>
      <c r="M659" t="str">
        <f t="shared" si="32"/>
        <v>2023</v>
      </c>
    </row>
    <row r="660" spans="1:13" x14ac:dyDescent="0.25">
      <c r="A660" s="17">
        <v>45017</v>
      </c>
      <c r="B660" s="8" t="s">
        <v>6595</v>
      </c>
      <c r="C660" s="5" t="e">
        <v>#N/A</v>
      </c>
      <c r="D660" s="8" t="s">
        <v>6662</v>
      </c>
      <c r="E660" s="2">
        <v>319</v>
      </c>
      <c r="F660" s="1">
        <v>45042</v>
      </c>
      <c r="G660" s="2" t="s">
        <v>1650</v>
      </c>
      <c r="H660" s="16">
        <v>74280</v>
      </c>
      <c r="I660" s="16">
        <v>74280</v>
      </c>
      <c r="J660" s="2"/>
      <c r="K660" t="str">
        <f t="shared" si="30"/>
        <v>Q1 2023</v>
      </c>
      <c r="L660" t="str">
        <f t="shared" si="31"/>
        <v>Q1</v>
      </c>
      <c r="M660" t="str">
        <f t="shared" si="32"/>
        <v>2023</v>
      </c>
    </row>
    <row r="661" spans="1:13" x14ac:dyDescent="0.25">
      <c r="A661" s="17">
        <v>45017</v>
      </c>
      <c r="B661" s="8" t="s">
        <v>6595</v>
      </c>
      <c r="C661" s="5" t="s">
        <v>6630</v>
      </c>
      <c r="D661" s="8" t="s">
        <v>6631</v>
      </c>
      <c r="E661" s="2">
        <v>312</v>
      </c>
      <c r="F661" s="1">
        <v>45055</v>
      </c>
      <c r="G661" s="2" t="s">
        <v>1659</v>
      </c>
      <c r="H661" s="16">
        <v>5921</v>
      </c>
      <c r="I661" s="16">
        <v>5921</v>
      </c>
      <c r="K661" t="str">
        <f t="shared" si="30"/>
        <v>Q1 2023</v>
      </c>
      <c r="L661" t="str">
        <f t="shared" si="31"/>
        <v>Q1</v>
      </c>
      <c r="M661" t="str">
        <f t="shared" si="32"/>
        <v>2023</v>
      </c>
    </row>
    <row r="662" spans="1:13" x14ac:dyDescent="0.25">
      <c r="A662" s="17">
        <v>45017</v>
      </c>
      <c r="B662" s="8" t="s">
        <v>6595</v>
      </c>
      <c r="C662" s="5" t="e">
        <v>#N/A</v>
      </c>
      <c r="D662" s="8" t="s">
        <v>6662</v>
      </c>
      <c r="E662" s="2">
        <v>316</v>
      </c>
      <c r="F662" s="1">
        <v>45017</v>
      </c>
      <c r="G662" s="2" t="s">
        <v>1639</v>
      </c>
      <c r="H662" s="16">
        <v>28455</v>
      </c>
      <c r="I662" s="16">
        <v>28455</v>
      </c>
      <c r="J662" s="5"/>
      <c r="K662" t="str">
        <f t="shared" si="30"/>
        <v>Q1 2023</v>
      </c>
      <c r="L662" t="str">
        <f t="shared" si="31"/>
        <v>Q1</v>
      </c>
      <c r="M662" t="str">
        <f t="shared" si="32"/>
        <v>2023</v>
      </c>
    </row>
    <row r="663" spans="1:13" x14ac:dyDescent="0.25">
      <c r="A663" s="17">
        <v>45017</v>
      </c>
      <c r="B663" s="8" t="s">
        <v>6595</v>
      </c>
      <c r="C663" s="5" t="e">
        <v>#N/A</v>
      </c>
      <c r="D663" s="8" t="s">
        <v>6662</v>
      </c>
      <c r="E663" s="2">
        <v>314</v>
      </c>
      <c r="F663" s="1">
        <v>45017</v>
      </c>
      <c r="G663" s="2" t="s">
        <v>1639</v>
      </c>
      <c r="H663" s="16">
        <v>61792</v>
      </c>
      <c r="I663" s="16">
        <v>61792</v>
      </c>
      <c r="J663" s="5"/>
      <c r="K663" t="str">
        <f t="shared" si="30"/>
        <v>Q1 2023</v>
      </c>
      <c r="L663" t="str">
        <f t="shared" si="31"/>
        <v>Q1</v>
      </c>
      <c r="M663" t="str">
        <f t="shared" si="32"/>
        <v>2023</v>
      </c>
    </row>
    <row r="664" spans="1:13" x14ac:dyDescent="0.25">
      <c r="A664" s="17">
        <v>45017</v>
      </c>
      <c r="B664" s="8" t="s">
        <v>6595</v>
      </c>
      <c r="C664" s="5" t="s">
        <v>6640</v>
      </c>
      <c r="D664" s="8" t="s">
        <v>6633</v>
      </c>
      <c r="E664" s="2">
        <v>312</v>
      </c>
      <c r="F664" s="1">
        <v>45046</v>
      </c>
      <c r="G664" s="2" t="s">
        <v>1657</v>
      </c>
      <c r="H664" s="16">
        <v>102040</v>
      </c>
      <c r="I664" s="16">
        <v>102040</v>
      </c>
      <c r="J664" s="2"/>
      <c r="K664" t="str">
        <f t="shared" si="30"/>
        <v>Q1 2023</v>
      </c>
      <c r="L664" t="str">
        <f t="shared" si="31"/>
        <v>Q1</v>
      </c>
      <c r="M664" t="str">
        <f t="shared" si="32"/>
        <v>2023</v>
      </c>
    </row>
    <row r="665" spans="1:13" x14ac:dyDescent="0.25">
      <c r="A665" s="17">
        <v>45017</v>
      </c>
      <c r="B665" s="8" t="s">
        <v>6595</v>
      </c>
      <c r="C665" s="5" t="e">
        <v>#N/A</v>
      </c>
      <c r="D665" s="8" t="s">
        <v>6643</v>
      </c>
      <c r="E665" s="2">
        <v>312</v>
      </c>
      <c r="F665" s="1">
        <v>45038</v>
      </c>
      <c r="G665" s="2" t="s">
        <v>1648</v>
      </c>
      <c r="H665" s="16">
        <v>1275</v>
      </c>
      <c r="I665" s="16">
        <v>1275</v>
      </c>
      <c r="J665" s="2"/>
      <c r="K665" t="str">
        <f t="shared" si="30"/>
        <v>Q1 2023</v>
      </c>
      <c r="L665" t="str">
        <f t="shared" si="31"/>
        <v>Q1</v>
      </c>
      <c r="M665" t="str">
        <f t="shared" si="32"/>
        <v>2023</v>
      </c>
    </row>
    <row r="666" spans="1:13" x14ac:dyDescent="0.25">
      <c r="A666" s="17">
        <v>45017</v>
      </c>
      <c r="B666" s="8" t="s">
        <v>6595</v>
      </c>
      <c r="C666" s="5" t="s">
        <v>6614</v>
      </c>
      <c r="D666" s="8" t="s">
        <v>6615</v>
      </c>
      <c r="E666" s="2">
        <v>312</v>
      </c>
      <c r="F666" s="1">
        <v>45046</v>
      </c>
      <c r="G666" s="2" t="s">
        <v>1654</v>
      </c>
      <c r="H666" s="16">
        <v>3840</v>
      </c>
      <c r="I666" s="16">
        <v>3840</v>
      </c>
      <c r="J666" s="2"/>
      <c r="K666" t="str">
        <f t="shared" si="30"/>
        <v>Q1 2023</v>
      </c>
      <c r="L666" t="str">
        <f t="shared" si="31"/>
        <v>Q1</v>
      </c>
      <c r="M666" t="str">
        <f t="shared" si="32"/>
        <v>2023</v>
      </c>
    </row>
    <row r="667" spans="1:13" x14ac:dyDescent="0.25">
      <c r="A667" s="17">
        <v>45017</v>
      </c>
      <c r="B667" s="8" t="s">
        <v>6595</v>
      </c>
      <c r="C667" s="5" t="s">
        <v>6614</v>
      </c>
      <c r="D667" s="8" t="s">
        <v>6615</v>
      </c>
      <c r="E667" s="2">
        <v>312</v>
      </c>
      <c r="F667" s="1">
        <v>45046</v>
      </c>
      <c r="G667" s="2" t="s">
        <v>1655</v>
      </c>
      <c r="H667" s="16">
        <v>73720</v>
      </c>
      <c r="I667" s="16">
        <v>73720</v>
      </c>
      <c r="J667" s="2"/>
      <c r="K667" t="str">
        <f t="shared" si="30"/>
        <v>Q1 2023</v>
      </c>
      <c r="L667" t="str">
        <f t="shared" si="31"/>
        <v>Q1</v>
      </c>
      <c r="M667" t="str">
        <f t="shared" si="32"/>
        <v>2023</v>
      </c>
    </row>
    <row r="668" spans="1:13" x14ac:dyDescent="0.25">
      <c r="A668" s="17">
        <v>45017</v>
      </c>
      <c r="B668" s="8" t="s">
        <v>6595</v>
      </c>
      <c r="C668" s="5" t="e">
        <v>#N/A</v>
      </c>
      <c r="D668" s="8" t="s">
        <v>6671</v>
      </c>
      <c r="E668" s="2">
        <v>312</v>
      </c>
      <c r="F668" s="1">
        <v>45039</v>
      </c>
      <c r="G668" s="3" t="s">
        <v>1649</v>
      </c>
      <c r="H668" s="16">
        <v>790</v>
      </c>
      <c r="I668" s="16">
        <v>790</v>
      </c>
      <c r="J668" s="2" t="s">
        <v>382</v>
      </c>
      <c r="K668" t="str">
        <f t="shared" si="30"/>
        <v>Q1 2023</v>
      </c>
      <c r="L668" t="str">
        <f t="shared" si="31"/>
        <v>Q1</v>
      </c>
      <c r="M668" t="str">
        <f t="shared" si="32"/>
        <v>2023</v>
      </c>
    </row>
    <row r="669" spans="1:13" x14ac:dyDescent="0.25">
      <c r="A669" s="17">
        <v>45017</v>
      </c>
      <c r="B669" s="8" t="s">
        <v>6595</v>
      </c>
      <c r="C669" s="5" t="s">
        <v>6616</v>
      </c>
      <c r="D669" s="8" t="s">
        <v>6617</v>
      </c>
      <c r="E669" s="2">
        <v>312</v>
      </c>
      <c r="F669" s="1">
        <v>45044</v>
      </c>
      <c r="G669" s="2" t="s">
        <v>1652</v>
      </c>
      <c r="H669" s="16">
        <v>160</v>
      </c>
      <c r="I669" s="16">
        <v>160</v>
      </c>
      <c r="J669" s="2" t="s">
        <v>1672</v>
      </c>
      <c r="K669" t="str">
        <f t="shared" si="30"/>
        <v>Q1 2023</v>
      </c>
      <c r="L669" t="str">
        <f t="shared" si="31"/>
        <v>Q1</v>
      </c>
      <c r="M669" t="str">
        <f t="shared" si="32"/>
        <v>2023</v>
      </c>
    </row>
    <row r="670" spans="1:13" x14ac:dyDescent="0.25">
      <c r="A670" s="17">
        <v>45017</v>
      </c>
      <c r="B670" s="8" t="s">
        <v>6595</v>
      </c>
      <c r="C670" s="8" t="s">
        <v>6668</v>
      </c>
      <c r="D670" s="8" t="s">
        <v>6671</v>
      </c>
      <c r="E670" s="2">
        <v>312</v>
      </c>
      <c r="F670" s="1">
        <v>45035</v>
      </c>
      <c r="G670" s="3" t="s">
        <v>1647</v>
      </c>
      <c r="H670" s="16">
        <v>860</v>
      </c>
      <c r="I670" s="16">
        <v>860</v>
      </c>
      <c r="J670" s="2" t="s">
        <v>381</v>
      </c>
      <c r="K670" t="str">
        <f t="shared" si="30"/>
        <v>Q1 2023</v>
      </c>
      <c r="L670" t="str">
        <f t="shared" si="31"/>
        <v>Q1</v>
      </c>
      <c r="M670" t="str">
        <f t="shared" si="32"/>
        <v>2023</v>
      </c>
    </row>
    <row r="671" spans="1:13" x14ac:dyDescent="0.25">
      <c r="A671" s="17">
        <v>45017</v>
      </c>
      <c r="B671" s="8" t="s">
        <v>6595</v>
      </c>
      <c r="C671" s="8" t="s">
        <v>6634</v>
      </c>
      <c r="D671" s="8" t="s">
        <v>6635</v>
      </c>
      <c r="E671" s="2">
        <v>319</v>
      </c>
      <c r="F671" s="1">
        <v>45046</v>
      </c>
      <c r="G671" s="2" t="s">
        <v>1653</v>
      </c>
      <c r="H671" s="85">
        <v>58693</v>
      </c>
      <c r="I671" s="85">
        <v>58693</v>
      </c>
      <c r="J671" s="2"/>
      <c r="K671" t="str">
        <f t="shared" si="30"/>
        <v>Q1 2023</v>
      </c>
      <c r="L671" t="str">
        <f t="shared" si="31"/>
        <v>Q1</v>
      </c>
      <c r="M671" t="str">
        <f t="shared" si="32"/>
        <v>2023</v>
      </c>
    </row>
    <row r="672" spans="1:13" x14ac:dyDescent="0.25">
      <c r="A672" s="17">
        <v>45017</v>
      </c>
      <c r="B672" s="8" t="s">
        <v>6595</v>
      </c>
      <c r="C672" s="5" t="e">
        <v>#N/A</v>
      </c>
      <c r="D672" s="8" t="s">
        <v>6662</v>
      </c>
      <c r="E672" s="2">
        <v>316</v>
      </c>
      <c r="F672" s="1">
        <v>45017</v>
      </c>
      <c r="G672" s="2">
        <v>1</v>
      </c>
      <c r="H672" s="16">
        <v>35569</v>
      </c>
      <c r="I672" s="16">
        <v>35569</v>
      </c>
      <c r="J672" s="2"/>
      <c r="K672" t="str">
        <f t="shared" si="30"/>
        <v>Q1 2023</v>
      </c>
      <c r="L672" t="str">
        <f t="shared" si="31"/>
        <v>Q1</v>
      </c>
      <c r="M672" t="str">
        <f t="shared" si="32"/>
        <v>2023</v>
      </c>
    </row>
    <row r="673" spans="1:13" x14ac:dyDescent="0.25">
      <c r="A673" s="17">
        <v>45017</v>
      </c>
      <c r="B673" s="8" t="s">
        <v>6595</v>
      </c>
      <c r="C673" s="5" t="e">
        <v>#N/A</v>
      </c>
      <c r="D673" s="8" t="s">
        <v>6662</v>
      </c>
      <c r="E673" s="2">
        <v>315</v>
      </c>
      <c r="F673" s="1">
        <v>45020</v>
      </c>
      <c r="G673" s="2">
        <v>1</v>
      </c>
      <c r="H673" s="16">
        <v>65935</v>
      </c>
      <c r="I673" s="16">
        <v>65935</v>
      </c>
      <c r="J673" s="2"/>
      <c r="K673" t="str">
        <f t="shared" si="30"/>
        <v>Q1 2023</v>
      </c>
      <c r="L673" t="str">
        <f t="shared" si="31"/>
        <v>Q1</v>
      </c>
      <c r="M673" t="str">
        <f t="shared" si="32"/>
        <v>2023</v>
      </c>
    </row>
    <row r="674" spans="1:13" x14ac:dyDescent="0.25">
      <c r="A674" s="17">
        <v>45017</v>
      </c>
      <c r="B674" s="8" t="s">
        <v>6595</v>
      </c>
      <c r="C674" s="5" t="s">
        <v>6652</v>
      </c>
      <c r="D674" s="8" t="s">
        <v>6620</v>
      </c>
      <c r="E674" s="2">
        <v>312</v>
      </c>
      <c r="F674" s="1">
        <v>45046</v>
      </c>
      <c r="G674" s="3">
        <v>1</v>
      </c>
      <c r="H674" s="16">
        <v>3260</v>
      </c>
      <c r="I674" s="16">
        <v>3260</v>
      </c>
      <c r="J674" s="2" t="s">
        <v>1673</v>
      </c>
      <c r="K674" t="str">
        <f t="shared" si="30"/>
        <v>Q1 2023</v>
      </c>
      <c r="L674" t="str">
        <f t="shared" si="31"/>
        <v>Q1</v>
      </c>
      <c r="M674" t="str">
        <f t="shared" si="32"/>
        <v>2023</v>
      </c>
    </row>
    <row r="675" spans="1:13" x14ac:dyDescent="0.25">
      <c r="A675" s="17">
        <v>45017</v>
      </c>
      <c r="B675" s="8" t="s">
        <v>6595</v>
      </c>
      <c r="C675" s="8" t="s">
        <v>6670</v>
      </c>
      <c r="D675" s="8" t="s">
        <v>6671</v>
      </c>
      <c r="E675" s="2">
        <v>312</v>
      </c>
      <c r="F675" s="1">
        <v>45035</v>
      </c>
      <c r="G675" s="3" t="s">
        <v>1646</v>
      </c>
      <c r="H675" s="16">
        <v>25010</v>
      </c>
      <c r="I675" s="16">
        <v>25010</v>
      </c>
      <c r="J675" s="2" t="s">
        <v>380</v>
      </c>
      <c r="K675" t="str">
        <f t="shared" si="30"/>
        <v>Q1 2023</v>
      </c>
      <c r="L675" t="str">
        <f t="shared" si="31"/>
        <v>Q1</v>
      </c>
      <c r="M675" t="str">
        <f t="shared" si="32"/>
        <v>2023</v>
      </c>
    </row>
    <row r="676" spans="1:13" x14ac:dyDescent="0.25">
      <c r="A676" s="17">
        <v>45017</v>
      </c>
      <c r="B676" s="8" t="s">
        <v>6595</v>
      </c>
      <c r="C676" s="8" t="s">
        <v>6637</v>
      </c>
      <c r="D676" s="8" t="s">
        <v>6654</v>
      </c>
      <c r="E676" s="2">
        <v>319</v>
      </c>
      <c r="F676" s="1">
        <v>45019</v>
      </c>
      <c r="G676" s="2" t="s">
        <v>1640</v>
      </c>
      <c r="H676" s="16">
        <v>16249</v>
      </c>
      <c r="I676" s="16">
        <v>16249</v>
      </c>
      <c r="J676" s="5"/>
      <c r="K676" t="str">
        <f t="shared" si="30"/>
        <v>Q1 2023</v>
      </c>
      <c r="L676" t="str">
        <f t="shared" si="31"/>
        <v>Q1</v>
      </c>
      <c r="M676" t="str">
        <f t="shared" si="32"/>
        <v>2023</v>
      </c>
    </row>
    <row r="677" spans="1:13" x14ac:dyDescent="0.25">
      <c r="A677" s="17">
        <v>45017</v>
      </c>
      <c r="B677" s="8" t="s">
        <v>6595</v>
      </c>
      <c r="C677" s="8" t="s">
        <v>6637</v>
      </c>
      <c r="D677" s="8" t="s">
        <v>6654</v>
      </c>
      <c r="E677" s="2">
        <v>318</v>
      </c>
      <c r="F677" s="1">
        <v>45019</v>
      </c>
      <c r="G677" s="2" t="s">
        <v>1641</v>
      </c>
      <c r="H677" s="16">
        <v>17351</v>
      </c>
      <c r="I677" s="16">
        <v>17351</v>
      </c>
      <c r="J677" s="5"/>
      <c r="K677" t="str">
        <f t="shared" si="30"/>
        <v>Q1 2023</v>
      </c>
      <c r="L677" t="str">
        <f t="shared" si="31"/>
        <v>Q1</v>
      </c>
      <c r="M677" t="str">
        <f t="shared" si="32"/>
        <v>2023</v>
      </c>
    </row>
    <row r="678" spans="1:13" x14ac:dyDescent="0.25">
      <c r="A678" s="17">
        <v>45017</v>
      </c>
      <c r="B678" s="8" t="s">
        <v>6595</v>
      </c>
      <c r="C678" s="8" t="s">
        <v>6637</v>
      </c>
      <c r="D678" s="8" t="s">
        <v>6654</v>
      </c>
      <c r="E678" s="2">
        <v>317</v>
      </c>
      <c r="F678" s="1">
        <v>45019</v>
      </c>
      <c r="G678" s="2" t="s">
        <v>1642</v>
      </c>
      <c r="H678" s="16">
        <v>17334</v>
      </c>
      <c r="I678" s="16">
        <v>17334</v>
      </c>
      <c r="J678" s="5"/>
      <c r="K678" t="str">
        <f t="shared" si="30"/>
        <v>Q1 2023</v>
      </c>
      <c r="L678" t="str">
        <f t="shared" si="31"/>
        <v>Q1</v>
      </c>
      <c r="M678" t="str">
        <f t="shared" si="32"/>
        <v>2023</v>
      </c>
    </row>
    <row r="679" spans="1:13" x14ac:dyDescent="0.25">
      <c r="A679" s="17">
        <v>45017</v>
      </c>
      <c r="B679" s="8" t="s">
        <v>6595</v>
      </c>
      <c r="C679" s="8" t="s">
        <v>6637</v>
      </c>
      <c r="D679" s="8" t="s">
        <v>6654</v>
      </c>
      <c r="E679" s="2">
        <v>316</v>
      </c>
      <c r="F679" s="1">
        <v>45019</v>
      </c>
      <c r="G679" s="2" t="s">
        <v>1643</v>
      </c>
      <c r="H679" s="16">
        <v>17334</v>
      </c>
      <c r="I679" s="16">
        <v>17334</v>
      </c>
      <c r="J679" s="5"/>
      <c r="K679" t="str">
        <f t="shared" si="30"/>
        <v>Q1 2023</v>
      </c>
      <c r="L679" t="str">
        <f t="shared" si="31"/>
        <v>Q1</v>
      </c>
      <c r="M679" t="str">
        <f t="shared" si="32"/>
        <v>2023</v>
      </c>
    </row>
    <row r="680" spans="1:13" x14ac:dyDescent="0.25">
      <c r="A680" s="17">
        <v>45017</v>
      </c>
      <c r="B680" s="8" t="s">
        <v>6595</v>
      </c>
      <c r="C680" s="8" t="s">
        <v>6637</v>
      </c>
      <c r="D680" s="8" t="s">
        <v>6654</v>
      </c>
      <c r="E680" s="2">
        <v>315</v>
      </c>
      <c r="F680" s="1">
        <v>45019</v>
      </c>
      <c r="G680" s="2" t="s">
        <v>1644</v>
      </c>
      <c r="H680" s="16">
        <v>17351</v>
      </c>
      <c r="I680" s="16">
        <v>17351</v>
      </c>
      <c r="J680" s="5"/>
      <c r="K680" t="str">
        <f t="shared" si="30"/>
        <v>Q1 2023</v>
      </c>
      <c r="L680" t="str">
        <f t="shared" si="31"/>
        <v>Q1</v>
      </c>
      <c r="M680" t="str">
        <f t="shared" si="32"/>
        <v>2023</v>
      </c>
    </row>
    <row r="681" spans="1:13" x14ac:dyDescent="0.25">
      <c r="A681" s="17">
        <v>45017</v>
      </c>
      <c r="B681" s="8" t="s">
        <v>6595</v>
      </c>
      <c r="C681" s="8" t="s">
        <v>6637</v>
      </c>
      <c r="D681" s="8" t="s">
        <v>6654</v>
      </c>
      <c r="E681" s="2">
        <v>314</v>
      </c>
      <c r="F681" s="1">
        <v>45019</v>
      </c>
      <c r="G681" s="2" t="s">
        <v>1645</v>
      </c>
      <c r="H681" s="16">
        <v>16249</v>
      </c>
      <c r="I681" s="16">
        <v>16249</v>
      </c>
      <c r="J681" s="5"/>
      <c r="K681" t="str">
        <f t="shared" si="30"/>
        <v>Q1 2023</v>
      </c>
      <c r="L681" t="str">
        <f t="shared" si="31"/>
        <v>Q1</v>
      </c>
      <c r="M681" t="str">
        <f t="shared" si="32"/>
        <v>2023</v>
      </c>
    </row>
    <row r="682" spans="1:13" x14ac:dyDescent="0.25">
      <c r="A682" s="17">
        <v>45017</v>
      </c>
      <c r="B682" s="8" t="s">
        <v>6595</v>
      </c>
      <c r="C682" s="8" t="s">
        <v>6637</v>
      </c>
      <c r="D682" s="8" t="s">
        <v>6638</v>
      </c>
      <c r="E682" s="2">
        <v>314</v>
      </c>
      <c r="F682" s="1">
        <v>45063</v>
      </c>
      <c r="G682" s="2" t="s">
        <v>1660</v>
      </c>
      <c r="H682" s="16">
        <v>27078</v>
      </c>
      <c r="I682" s="16">
        <v>27078</v>
      </c>
      <c r="K682" t="str">
        <f t="shared" si="30"/>
        <v>Q1 2023</v>
      </c>
      <c r="L682" t="str">
        <f t="shared" si="31"/>
        <v>Q1</v>
      </c>
      <c r="M682" t="str">
        <f t="shared" si="32"/>
        <v>2023</v>
      </c>
    </row>
    <row r="683" spans="1:13" x14ac:dyDescent="0.25">
      <c r="A683" s="17">
        <v>45017</v>
      </c>
      <c r="B683" s="8" t="s">
        <v>6595</v>
      </c>
      <c r="C683" s="8" t="s">
        <v>6637</v>
      </c>
      <c r="D683" s="8" t="s">
        <v>6638</v>
      </c>
      <c r="E683" s="2">
        <v>315</v>
      </c>
      <c r="F683" s="1">
        <v>45063</v>
      </c>
      <c r="G683" s="2" t="s">
        <v>1661</v>
      </c>
      <c r="H683" s="16">
        <v>30649</v>
      </c>
      <c r="I683" s="16">
        <v>30649</v>
      </c>
      <c r="K683" t="str">
        <f t="shared" si="30"/>
        <v>Q1 2023</v>
      </c>
      <c r="L683" t="str">
        <f t="shared" si="31"/>
        <v>Q1</v>
      </c>
      <c r="M683" t="str">
        <f t="shared" si="32"/>
        <v>2023</v>
      </c>
    </row>
    <row r="684" spans="1:13" x14ac:dyDescent="0.25">
      <c r="A684" s="17">
        <v>45017</v>
      </c>
      <c r="B684" s="8" t="s">
        <v>6595</v>
      </c>
      <c r="C684" s="8" t="s">
        <v>6637</v>
      </c>
      <c r="D684" s="8" t="s">
        <v>6638</v>
      </c>
      <c r="E684" s="2">
        <v>316</v>
      </c>
      <c r="F684" s="1">
        <v>45063</v>
      </c>
      <c r="G684" s="2" t="s">
        <v>1662</v>
      </c>
      <c r="H684" s="16">
        <v>483</v>
      </c>
      <c r="I684" s="16">
        <v>483</v>
      </c>
      <c r="K684" t="str">
        <f t="shared" si="30"/>
        <v>Q1 2023</v>
      </c>
      <c r="L684" t="str">
        <f t="shared" si="31"/>
        <v>Q1</v>
      </c>
      <c r="M684" t="str">
        <f t="shared" si="32"/>
        <v>2023</v>
      </c>
    </row>
    <row r="685" spans="1:13" x14ac:dyDescent="0.25">
      <c r="A685" s="17">
        <v>45017</v>
      </c>
      <c r="B685" s="8" t="s">
        <v>6595</v>
      </c>
      <c r="C685" s="8" t="s">
        <v>6637</v>
      </c>
      <c r="D685" s="8" t="s">
        <v>6638</v>
      </c>
      <c r="E685" s="2">
        <v>317</v>
      </c>
      <c r="F685" s="1">
        <v>45063</v>
      </c>
      <c r="G685" s="2" t="s">
        <v>1663</v>
      </c>
      <c r="H685" s="16">
        <v>115516</v>
      </c>
      <c r="I685" s="16">
        <v>115516</v>
      </c>
      <c r="K685" t="str">
        <f t="shared" ref="K685:K746" si="33">"Q" &amp; IF(MONTH(A685) &lt; 4, 4, IF(MONTH(A685) &lt; 7, 1, IF(MONTH(A685) &lt; 10, 2, 3))) &amp; " " &amp; YEAR(A685) - IF(MONTH(A685) &lt; 4, 1, 0)</f>
        <v>Q1 2023</v>
      </c>
      <c r="L685" t="str">
        <f t="shared" ref="L685:L746" si="34">LEFT(K685,2)</f>
        <v>Q1</v>
      </c>
      <c r="M685" t="str">
        <f t="shared" ref="M685:M746" si="35">RIGHT(K685,4)</f>
        <v>2023</v>
      </c>
    </row>
    <row r="686" spans="1:13" x14ac:dyDescent="0.25">
      <c r="A686" s="17">
        <v>45017</v>
      </c>
      <c r="B686" s="8" t="s">
        <v>6595</v>
      </c>
      <c r="C686" s="8" t="s">
        <v>6637</v>
      </c>
      <c r="D686" s="8" t="s">
        <v>6638</v>
      </c>
      <c r="E686" s="2">
        <v>318</v>
      </c>
      <c r="F686" s="1">
        <v>45063</v>
      </c>
      <c r="G686" s="2" t="s">
        <v>1664</v>
      </c>
      <c r="H686" s="16">
        <v>109755</v>
      </c>
      <c r="I686" s="16">
        <v>109755</v>
      </c>
      <c r="K686" t="str">
        <f t="shared" si="33"/>
        <v>Q1 2023</v>
      </c>
      <c r="L686" t="str">
        <f t="shared" si="34"/>
        <v>Q1</v>
      </c>
      <c r="M686" t="str">
        <f t="shared" si="35"/>
        <v>2023</v>
      </c>
    </row>
    <row r="687" spans="1:13" x14ac:dyDescent="0.25">
      <c r="A687" s="17">
        <v>45017</v>
      </c>
      <c r="B687" s="8" t="s">
        <v>6595</v>
      </c>
      <c r="C687" s="8" t="s">
        <v>6637</v>
      </c>
      <c r="D687" s="8" t="s">
        <v>6638</v>
      </c>
      <c r="E687" s="2">
        <v>319</v>
      </c>
      <c r="F687" s="1">
        <v>45063</v>
      </c>
      <c r="G687" s="2" t="s">
        <v>1665</v>
      </c>
      <c r="H687" s="16">
        <v>113723</v>
      </c>
      <c r="I687" s="16">
        <v>113723</v>
      </c>
      <c r="K687" t="str">
        <f t="shared" si="33"/>
        <v>Q1 2023</v>
      </c>
      <c r="L687" t="str">
        <f t="shared" si="34"/>
        <v>Q1</v>
      </c>
      <c r="M687" t="str">
        <f t="shared" si="35"/>
        <v>2023</v>
      </c>
    </row>
    <row r="688" spans="1:13" x14ac:dyDescent="0.25">
      <c r="A688" s="17">
        <v>45017</v>
      </c>
      <c r="B688" s="8" t="s">
        <v>6595</v>
      </c>
      <c r="C688" s="8" t="s">
        <v>6637</v>
      </c>
      <c r="D688" s="8" t="s">
        <v>6639</v>
      </c>
      <c r="E688" s="2">
        <v>314</v>
      </c>
      <c r="F688" s="1">
        <v>45064</v>
      </c>
      <c r="G688" s="2" t="s">
        <v>1666</v>
      </c>
      <c r="H688" s="16">
        <v>1475</v>
      </c>
      <c r="I688" s="16">
        <v>1475</v>
      </c>
      <c r="K688" t="str">
        <f t="shared" si="33"/>
        <v>Q1 2023</v>
      </c>
      <c r="L688" t="str">
        <f t="shared" si="34"/>
        <v>Q1</v>
      </c>
      <c r="M688" t="str">
        <f t="shared" si="35"/>
        <v>2023</v>
      </c>
    </row>
    <row r="689" spans="1:13" x14ac:dyDescent="0.25">
      <c r="A689" s="17">
        <v>45017</v>
      </c>
      <c r="B689" s="8" t="s">
        <v>6595</v>
      </c>
      <c r="C689" s="8" t="s">
        <v>6637</v>
      </c>
      <c r="D689" s="8" t="s">
        <v>6639</v>
      </c>
      <c r="E689" s="2">
        <v>315</v>
      </c>
      <c r="F689" s="1">
        <v>45064</v>
      </c>
      <c r="G689" s="2" t="s">
        <v>1667</v>
      </c>
      <c r="H689" s="16">
        <v>2119</v>
      </c>
      <c r="I689" s="16">
        <v>2119</v>
      </c>
      <c r="K689" t="str">
        <f t="shared" si="33"/>
        <v>Q1 2023</v>
      </c>
      <c r="L689" t="str">
        <f t="shared" si="34"/>
        <v>Q1</v>
      </c>
      <c r="M689" t="str">
        <f t="shared" si="35"/>
        <v>2023</v>
      </c>
    </row>
    <row r="690" spans="1:13" x14ac:dyDescent="0.25">
      <c r="A690" s="17">
        <v>45017</v>
      </c>
      <c r="B690" s="8" t="s">
        <v>6595</v>
      </c>
      <c r="C690" s="8" t="s">
        <v>6637</v>
      </c>
      <c r="D690" s="8" t="s">
        <v>6639</v>
      </c>
      <c r="E690" s="2">
        <v>316</v>
      </c>
      <c r="F690" s="1">
        <v>45064</v>
      </c>
      <c r="G690" s="2" t="s">
        <v>1668</v>
      </c>
      <c r="H690" s="16">
        <v>26</v>
      </c>
      <c r="I690" s="16">
        <v>26</v>
      </c>
      <c r="K690" t="str">
        <f t="shared" si="33"/>
        <v>Q1 2023</v>
      </c>
      <c r="L690" t="str">
        <f t="shared" si="34"/>
        <v>Q1</v>
      </c>
      <c r="M690" t="str">
        <f t="shared" si="35"/>
        <v>2023</v>
      </c>
    </row>
    <row r="691" spans="1:13" x14ac:dyDescent="0.25">
      <c r="A691" s="17">
        <v>45017</v>
      </c>
      <c r="B691" s="8" t="s">
        <v>6595</v>
      </c>
      <c r="C691" s="8" t="s">
        <v>6637</v>
      </c>
      <c r="D691" s="8" t="s">
        <v>6639</v>
      </c>
      <c r="E691" s="2">
        <v>317</v>
      </c>
      <c r="F691" s="1">
        <v>45064</v>
      </c>
      <c r="G691" s="2" t="s">
        <v>1669</v>
      </c>
      <c r="H691" s="16">
        <v>9273</v>
      </c>
      <c r="I691" s="16">
        <v>9273</v>
      </c>
      <c r="K691" t="str">
        <f t="shared" si="33"/>
        <v>Q1 2023</v>
      </c>
      <c r="L691" t="str">
        <f t="shared" si="34"/>
        <v>Q1</v>
      </c>
      <c r="M691" t="str">
        <f t="shared" si="35"/>
        <v>2023</v>
      </c>
    </row>
    <row r="692" spans="1:13" x14ac:dyDescent="0.25">
      <c r="A692" s="17">
        <v>45017</v>
      </c>
      <c r="B692" s="8" t="s">
        <v>6595</v>
      </c>
      <c r="C692" s="8" t="s">
        <v>6637</v>
      </c>
      <c r="D692" s="8" t="s">
        <v>6639</v>
      </c>
      <c r="E692" s="2">
        <v>318</v>
      </c>
      <c r="F692" s="1">
        <v>45064</v>
      </c>
      <c r="G692" s="2" t="s">
        <v>1670</v>
      </c>
      <c r="H692" s="16">
        <v>8912</v>
      </c>
      <c r="I692" s="16">
        <v>8912</v>
      </c>
      <c r="K692" t="str">
        <f t="shared" si="33"/>
        <v>Q1 2023</v>
      </c>
      <c r="L692" t="str">
        <f t="shared" si="34"/>
        <v>Q1</v>
      </c>
      <c r="M692" t="str">
        <f t="shared" si="35"/>
        <v>2023</v>
      </c>
    </row>
    <row r="693" spans="1:13" x14ac:dyDescent="0.25">
      <c r="A693" s="17">
        <v>45017</v>
      </c>
      <c r="B693" s="8" t="s">
        <v>6595</v>
      </c>
      <c r="C693" s="8" t="s">
        <v>6637</v>
      </c>
      <c r="D693" s="8" t="s">
        <v>6639</v>
      </c>
      <c r="E693" s="2">
        <v>319</v>
      </c>
      <c r="F693" s="1">
        <v>45064</v>
      </c>
      <c r="G693" s="2" t="s">
        <v>1671</v>
      </c>
      <c r="H693" s="16">
        <v>9195</v>
      </c>
      <c r="I693" s="16">
        <v>9195</v>
      </c>
      <c r="K693" t="str">
        <f t="shared" si="33"/>
        <v>Q1 2023</v>
      </c>
      <c r="L693" t="str">
        <f t="shared" si="34"/>
        <v>Q1</v>
      </c>
      <c r="M693" t="str">
        <f t="shared" si="35"/>
        <v>2023</v>
      </c>
    </row>
    <row r="694" spans="1:13" x14ac:dyDescent="0.25">
      <c r="A694" s="17">
        <v>45017</v>
      </c>
      <c r="B694" s="8" t="s">
        <v>6595</v>
      </c>
      <c r="C694" s="5" t="e">
        <v>#N/A</v>
      </c>
      <c r="D694" s="8" t="s">
        <v>6662</v>
      </c>
      <c r="E694" s="2">
        <v>317</v>
      </c>
      <c r="F694" s="1">
        <v>45020</v>
      </c>
      <c r="G694" s="2">
        <v>1</v>
      </c>
      <c r="H694" s="16">
        <v>65869</v>
      </c>
      <c r="I694" s="16">
        <v>65869</v>
      </c>
      <c r="J694" s="2"/>
      <c r="K694" t="str">
        <f t="shared" si="33"/>
        <v>Q1 2023</v>
      </c>
      <c r="L694" t="str">
        <f t="shared" si="34"/>
        <v>Q1</v>
      </c>
      <c r="M694" t="str">
        <f t="shared" si="35"/>
        <v>2023</v>
      </c>
    </row>
    <row r="695" spans="1:13" x14ac:dyDescent="0.25">
      <c r="A695" s="17">
        <v>45017</v>
      </c>
      <c r="B695" s="8" t="s">
        <v>6595</v>
      </c>
      <c r="C695" s="5" t="e">
        <v>#N/A</v>
      </c>
      <c r="D695" s="8" t="s">
        <v>6662</v>
      </c>
      <c r="E695" s="2">
        <v>317</v>
      </c>
      <c r="F695" s="1">
        <v>45032</v>
      </c>
      <c r="G695" s="2">
        <v>1</v>
      </c>
      <c r="H695" s="16">
        <v>79240</v>
      </c>
      <c r="I695" s="16">
        <v>79240</v>
      </c>
      <c r="J695" s="2"/>
      <c r="K695" t="str">
        <f t="shared" si="33"/>
        <v>Q1 2023</v>
      </c>
      <c r="L695" t="str">
        <f t="shared" si="34"/>
        <v>Q1</v>
      </c>
      <c r="M695" t="str">
        <f t="shared" si="35"/>
        <v>2023</v>
      </c>
    </row>
    <row r="696" spans="1:13" x14ac:dyDescent="0.25">
      <c r="A696" s="17">
        <v>45017</v>
      </c>
      <c r="B696" s="8" t="s">
        <v>6595</v>
      </c>
      <c r="C696" s="5" t="e">
        <v>#N/A</v>
      </c>
      <c r="D696" s="8" t="s">
        <v>6662</v>
      </c>
      <c r="E696" s="2">
        <v>318</v>
      </c>
      <c r="F696" s="1">
        <v>45042</v>
      </c>
      <c r="G696" s="2" t="s">
        <v>1651</v>
      </c>
      <c r="H696" s="16">
        <v>79320</v>
      </c>
      <c r="I696" s="16">
        <v>79320</v>
      </c>
      <c r="J696" s="2"/>
      <c r="K696" t="str">
        <f t="shared" si="33"/>
        <v>Q1 2023</v>
      </c>
      <c r="L696" t="str">
        <f t="shared" si="34"/>
        <v>Q1</v>
      </c>
      <c r="M696" t="str">
        <f t="shared" si="35"/>
        <v>2023</v>
      </c>
    </row>
    <row r="697" spans="1:13" x14ac:dyDescent="0.25">
      <c r="A697" s="17">
        <v>45017</v>
      </c>
      <c r="B697" s="8" t="s">
        <v>6595</v>
      </c>
      <c r="C697" s="61" t="s">
        <v>6621</v>
      </c>
      <c r="D697" s="8" t="s">
        <v>6622</v>
      </c>
      <c r="E697" s="12">
        <v>319</v>
      </c>
      <c r="F697" s="1">
        <v>45046</v>
      </c>
      <c r="G697" s="12" t="s">
        <v>1656</v>
      </c>
      <c r="H697" s="16">
        <v>164685</v>
      </c>
      <c r="I697" s="16">
        <v>164685</v>
      </c>
      <c r="J697" s="2"/>
      <c r="K697" t="str">
        <f t="shared" si="33"/>
        <v>Q1 2023</v>
      </c>
      <c r="L697" t="str">
        <f t="shared" si="34"/>
        <v>Q1</v>
      </c>
      <c r="M697" t="str">
        <f t="shared" si="35"/>
        <v>2023</v>
      </c>
    </row>
    <row r="698" spans="1:13" x14ac:dyDescent="0.25">
      <c r="A698" s="17">
        <v>45017</v>
      </c>
      <c r="B698" s="8" t="s">
        <v>6595</v>
      </c>
      <c r="C698" s="5" t="e">
        <v>#N/A</v>
      </c>
      <c r="D698" s="8" t="s">
        <v>6631</v>
      </c>
      <c r="E698" s="2">
        <v>312</v>
      </c>
      <c r="F698" s="1">
        <v>45047</v>
      </c>
      <c r="G698" s="3">
        <v>1</v>
      </c>
      <c r="H698" s="16">
        <v>9426</v>
      </c>
      <c r="I698" s="16">
        <v>9426</v>
      </c>
      <c r="J698" s="2"/>
      <c r="K698" t="str">
        <f t="shared" si="33"/>
        <v>Q1 2023</v>
      </c>
      <c r="L698" t="str">
        <f t="shared" si="34"/>
        <v>Q1</v>
      </c>
      <c r="M698" t="str">
        <f t="shared" si="35"/>
        <v>2023</v>
      </c>
    </row>
    <row r="699" spans="1:13" x14ac:dyDescent="0.25">
      <c r="A699" s="17">
        <v>45017</v>
      </c>
      <c r="B699" s="8" t="s">
        <v>6595</v>
      </c>
      <c r="C699" s="5" t="e">
        <v>#N/A</v>
      </c>
      <c r="D699" s="8" t="s">
        <v>6672</v>
      </c>
      <c r="E699" s="2">
        <v>312</v>
      </c>
      <c r="F699" s="1">
        <v>45039</v>
      </c>
      <c r="G699" s="3">
        <v>1198483</v>
      </c>
      <c r="H699" s="16">
        <v>98</v>
      </c>
      <c r="I699" s="16">
        <v>98</v>
      </c>
      <c r="J699" s="2" t="s">
        <v>354</v>
      </c>
      <c r="K699" t="str">
        <f t="shared" si="33"/>
        <v>Q1 2023</v>
      </c>
      <c r="L699" t="str">
        <f t="shared" si="34"/>
        <v>Q1</v>
      </c>
      <c r="M699" t="str">
        <f t="shared" si="35"/>
        <v>2023</v>
      </c>
    </row>
    <row r="700" spans="1:13" x14ac:dyDescent="0.25">
      <c r="A700" s="17">
        <v>45017</v>
      </c>
      <c r="B700" s="8" t="s">
        <v>6595</v>
      </c>
      <c r="C700" s="5" t="e">
        <v>#N/A</v>
      </c>
      <c r="D700" s="8" t="s">
        <v>6671</v>
      </c>
      <c r="E700" s="2">
        <v>312</v>
      </c>
      <c r="F700" s="1">
        <v>45047</v>
      </c>
      <c r="G700" s="3" t="s">
        <v>1658</v>
      </c>
      <c r="H700" s="16">
        <v>5590</v>
      </c>
      <c r="I700" s="16">
        <v>5590</v>
      </c>
      <c r="J700" s="2" t="s">
        <v>316</v>
      </c>
      <c r="K700" t="str">
        <f t="shared" si="33"/>
        <v>Q1 2023</v>
      </c>
      <c r="L700" t="str">
        <f t="shared" si="34"/>
        <v>Q1</v>
      </c>
      <c r="M700" t="str">
        <f t="shared" si="35"/>
        <v>2023</v>
      </c>
    </row>
    <row r="701" spans="1:13" x14ac:dyDescent="0.25">
      <c r="A701" s="17">
        <v>45039</v>
      </c>
      <c r="B701" s="8" t="s">
        <v>6588</v>
      </c>
      <c r="C701" s="5" t="s">
        <v>6614</v>
      </c>
      <c r="D701" s="8" t="s">
        <v>6615</v>
      </c>
      <c r="E701" s="2">
        <v>0</v>
      </c>
      <c r="F701" s="1">
        <v>45046</v>
      </c>
      <c r="G701" s="2" t="s">
        <v>678</v>
      </c>
      <c r="H701" s="16">
        <v>190</v>
      </c>
      <c r="I701" s="16">
        <v>190</v>
      </c>
      <c r="K701" t="str">
        <f t="shared" si="33"/>
        <v>Q1 2023</v>
      </c>
      <c r="L701" t="str">
        <f t="shared" si="34"/>
        <v>Q1</v>
      </c>
      <c r="M701" t="str">
        <f t="shared" si="35"/>
        <v>2023</v>
      </c>
    </row>
    <row r="702" spans="1:13" x14ac:dyDescent="0.25">
      <c r="A702" s="17">
        <v>45039</v>
      </c>
      <c r="B702" s="8" t="s">
        <v>6588</v>
      </c>
      <c r="C702" s="61" t="s">
        <v>6621</v>
      </c>
      <c r="D702" s="8" t="s">
        <v>6622</v>
      </c>
      <c r="E702" s="12">
        <v>0</v>
      </c>
      <c r="F702" s="1">
        <v>45046</v>
      </c>
      <c r="G702" s="12" t="s">
        <v>679</v>
      </c>
      <c r="H702" s="16">
        <v>1175</v>
      </c>
      <c r="I702" s="16">
        <v>1175</v>
      </c>
      <c r="K702" t="str">
        <f t="shared" si="33"/>
        <v>Q1 2023</v>
      </c>
      <c r="L702" t="str">
        <f t="shared" si="34"/>
        <v>Q1</v>
      </c>
      <c r="M702" t="str">
        <f t="shared" si="35"/>
        <v>2023</v>
      </c>
    </row>
    <row r="703" spans="1:13" x14ac:dyDescent="0.25">
      <c r="A703" s="17">
        <v>45047</v>
      </c>
      <c r="B703" s="8" t="s">
        <v>6613</v>
      </c>
      <c r="C703" s="5" t="s">
        <v>6614</v>
      </c>
      <c r="D703" s="8" t="s">
        <v>6615</v>
      </c>
      <c r="E703" s="2">
        <v>0</v>
      </c>
      <c r="F703" s="1">
        <v>45077</v>
      </c>
      <c r="G703" s="2" t="s">
        <v>482</v>
      </c>
      <c r="H703" s="16">
        <v>3705</v>
      </c>
      <c r="I703" s="16">
        <v>3705</v>
      </c>
      <c r="J703" s="2"/>
      <c r="K703" t="str">
        <f t="shared" si="33"/>
        <v>Q1 2023</v>
      </c>
      <c r="L703" t="str">
        <f t="shared" si="34"/>
        <v>Q1</v>
      </c>
      <c r="M703" t="str">
        <f t="shared" si="35"/>
        <v>2023</v>
      </c>
    </row>
    <row r="704" spans="1:13" x14ac:dyDescent="0.25">
      <c r="A704" s="17">
        <v>45047</v>
      </c>
      <c r="B704" s="8" t="s">
        <v>6613</v>
      </c>
      <c r="C704" s="5" t="s">
        <v>6616</v>
      </c>
      <c r="D704" s="8" t="s">
        <v>6617</v>
      </c>
      <c r="E704" s="2">
        <v>0</v>
      </c>
      <c r="F704" s="1">
        <v>45072</v>
      </c>
      <c r="G704" s="2" t="s">
        <v>481</v>
      </c>
      <c r="H704" s="16">
        <v>2020</v>
      </c>
      <c r="I704" s="20">
        <v>2020</v>
      </c>
      <c r="J704" s="2"/>
      <c r="K704" t="str">
        <f t="shared" si="33"/>
        <v>Q1 2023</v>
      </c>
      <c r="L704" t="str">
        <f t="shared" si="34"/>
        <v>Q1</v>
      </c>
      <c r="M704" t="str">
        <f t="shared" si="35"/>
        <v>2023</v>
      </c>
    </row>
    <row r="705" spans="1:13" x14ac:dyDescent="0.25">
      <c r="A705" s="17">
        <v>45047</v>
      </c>
      <c r="B705" s="8" t="s">
        <v>6613</v>
      </c>
      <c r="C705" s="5" t="s">
        <v>6616</v>
      </c>
      <c r="D705" s="8" t="s">
        <v>6618</v>
      </c>
      <c r="E705" s="2">
        <v>0</v>
      </c>
      <c r="F705" s="1">
        <v>45072</v>
      </c>
      <c r="G705" s="2" t="s">
        <v>480</v>
      </c>
      <c r="H705" s="16">
        <v>12664</v>
      </c>
      <c r="I705" s="16">
        <v>12664</v>
      </c>
      <c r="J705" s="2"/>
      <c r="K705" t="str">
        <f t="shared" si="33"/>
        <v>Q1 2023</v>
      </c>
      <c r="L705" t="str">
        <f t="shared" si="34"/>
        <v>Q1</v>
      </c>
      <c r="M705" t="str">
        <f t="shared" si="35"/>
        <v>2023</v>
      </c>
    </row>
    <row r="706" spans="1:13" x14ac:dyDescent="0.25">
      <c r="A706" s="17">
        <v>45047</v>
      </c>
      <c r="B706" s="8" t="s">
        <v>6613</v>
      </c>
      <c r="C706" s="5" t="s">
        <v>6619</v>
      </c>
      <c r="D706" s="8" t="s">
        <v>6620</v>
      </c>
      <c r="E706" s="2">
        <v>0</v>
      </c>
      <c r="F706" s="1">
        <v>45077</v>
      </c>
      <c r="G706" s="2">
        <v>2</v>
      </c>
      <c r="H706" s="16">
        <v>3774</v>
      </c>
      <c r="I706" s="16">
        <v>3774</v>
      </c>
      <c r="J706" s="2" t="s">
        <v>7</v>
      </c>
      <c r="K706" t="str">
        <f t="shared" si="33"/>
        <v>Q1 2023</v>
      </c>
      <c r="L706" t="str">
        <f t="shared" si="34"/>
        <v>Q1</v>
      </c>
      <c r="M706" t="str">
        <f t="shared" si="35"/>
        <v>2023</v>
      </c>
    </row>
    <row r="707" spans="1:13" x14ac:dyDescent="0.25">
      <c r="A707" s="17">
        <v>45047</v>
      </c>
      <c r="B707" s="8" t="s">
        <v>6613</v>
      </c>
      <c r="C707" s="61" t="s">
        <v>6621</v>
      </c>
      <c r="D707" s="8" t="s">
        <v>6622</v>
      </c>
      <c r="E707" s="12">
        <v>0</v>
      </c>
      <c r="F707" s="1">
        <v>45077</v>
      </c>
      <c r="G707" s="12" t="s">
        <v>483</v>
      </c>
      <c r="H707" s="16">
        <v>9060</v>
      </c>
      <c r="I707" s="16">
        <v>9060</v>
      </c>
      <c r="J707" s="2"/>
      <c r="K707" t="str">
        <f t="shared" si="33"/>
        <v>Q1 2023</v>
      </c>
      <c r="L707" t="str">
        <f t="shared" si="34"/>
        <v>Q1</v>
      </c>
      <c r="M707" t="str">
        <f t="shared" si="35"/>
        <v>2023</v>
      </c>
    </row>
    <row r="708" spans="1:13" x14ac:dyDescent="0.25">
      <c r="A708" s="17">
        <v>45047</v>
      </c>
      <c r="B708" s="8" t="s">
        <v>6613</v>
      </c>
      <c r="C708" s="5" t="e">
        <v>#N/A</v>
      </c>
      <c r="D708" s="8" t="s">
        <v>6663</v>
      </c>
      <c r="E708" s="2">
        <v>0</v>
      </c>
      <c r="F708" s="1">
        <v>45069</v>
      </c>
      <c r="G708" s="2">
        <v>153</v>
      </c>
      <c r="H708" s="16">
        <v>2700</v>
      </c>
      <c r="I708" s="16">
        <v>2700</v>
      </c>
      <c r="J708" s="2"/>
      <c r="K708" t="str">
        <f t="shared" si="33"/>
        <v>Q1 2023</v>
      </c>
      <c r="L708" t="str">
        <f t="shared" si="34"/>
        <v>Q1</v>
      </c>
      <c r="M708" t="str">
        <f t="shared" si="35"/>
        <v>2023</v>
      </c>
    </row>
    <row r="709" spans="1:13" x14ac:dyDescent="0.25">
      <c r="A709" s="17">
        <v>45047</v>
      </c>
      <c r="B709" s="8" t="s">
        <v>6613</v>
      </c>
      <c r="C709" s="5" t="e">
        <v>#N/A</v>
      </c>
      <c r="D709" s="8" t="s">
        <v>6624</v>
      </c>
      <c r="E709" s="2">
        <v>0</v>
      </c>
      <c r="F709" s="1">
        <v>45069</v>
      </c>
      <c r="G709" s="2">
        <v>152</v>
      </c>
      <c r="H709" s="16">
        <v>1798</v>
      </c>
      <c r="I709" s="16">
        <v>1798</v>
      </c>
      <c r="J709" s="2"/>
      <c r="K709" t="str">
        <f t="shared" si="33"/>
        <v>Q1 2023</v>
      </c>
      <c r="L709" t="str">
        <f t="shared" si="34"/>
        <v>Q1</v>
      </c>
      <c r="M709" t="str">
        <f t="shared" si="35"/>
        <v>2023</v>
      </c>
    </row>
    <row r="710" spans="1:13" x14ac:dyDescent="0.25">
      <c r="A710" s="17">
        <v>45047</v>
      </c>
      <c r="B710" s="8" t="s">
        <v>6613</v>
      </c>
      <c r="C710" s="5" t="s">
        <v>6626</v>
      </c>
      <c r="D710" s="8" t="s">
        <v>6627</v>
      </c>
      <c r="E710" s="2">
        <v>0</v>
      </c>
      <c r="F710" s="1">
        <v>45077</v>
      </c>
      <c r="G710" s="2">
        <v>1412</v>
      </c>
      <c r="H710" s="16">
        <v>1190</v>
      </c>
      <c r="I710" s="16">
        <v>1190</v>
      </c>
      <c r="J710" s="2"/>
      <c r="K710" t="str">
        <f t="shared" si="33"/>
        <v>Q1 2023</v>
      </c>
      <c r="L710" t="str">
        <f t="shared" si="34"/>
        <v>Q1</v>
      </c>
      <c r="M710" t="str">
        <f t="shared" si="35"/>
        <v>2023</v>
      </c>
    </row>
    <row r="711" spans="1:13" x14ac:dyDescent="0.25">
      <c r="A711" s="17">
        <v>45047</v>
      </c>
      <c r="B711" s="8" t="s">
        <v>6613</v>
      </c>
      <c r="C711" s="5" t="s">
        <v>6628</v>
      </c>
      <c r="D711" s="8" t="s">
        <v>6638</v>
      </c>
      <c r="E711" s="2">
        <v>0</v>
      </c>
      <c r="F711" s="1">
        <v>45083</v>
      </c>
      <c r="G711" s="2" t="s">
        <v>484</v>
      </c>
      <c r="H711" s="16">
        <v>96980</v>
      </c>
      <c r="I711" s="16">
        <v>96980</v>
      </c>
      <c r="J711" s="2" t="s">
        <v>8</v>
      </c>
      <c r="K711" t="str">
        <f t="shared" si="33"/>
        <v>Q1 2023</v>
      </c>
      <c r="L711" t="str">
        <f t="shared" si="34"/>
        <v>Q1</v>
      </c>
      <c r="M711" t="str">
        <f t="shared" si="35"/>
        <v>2023</v>
      </c>
    </row>
    <row r="712" spans="1:13" x14ac:dyDescent="0.25">
      <c r="A712" s="17">
        <v>45047</v>
      </c>
      <c r="B712" s="8" t="s">
        <v>6584</v>
      </c>
      <c r="C712" s="5" t="s">
        <v>6630</v>
      </c>
      <c r="D712" s="8" t="s">
        <v>6631</v>
      </c>
      <c r="E712" s="2">
        <v>102</v>
      </c>
      <c r="F712" s="1">
        <v>45086</v>
      </c>
      <c r="G712" s="2" t="s">
        <v>537</v>
      </c>
      <c r="H712" s="16">
        <v>824</v>
      </c>
      <c r="I712" s="16">
        <v>824</v>
      </c>
      <c r="K712" t="str">
        <f t="shared" si="33"/>
        <v>Q1 2023</v>
      </c>
      <c r="L712" t="str">
        <f t="shared" si="34"/>
        <v>Q1</v>
      </c>
      <c r="M712" t="str">
        <f t="shared" si="35"/>
        <v>2023</v>
      </c>
    </row>
    <row r="713" spans="1:13" x14ac:dyDescent="0.25">
      <c r="A713" s="17">
        <v>45047</v>
      </c>
      <c r="B713" s="8" t="s">
        <v>6584</v>
      </c>
      <c r="C713" s="5" t="e">
        <v>#N/A</v>
      </c>
      <c r="D713" s="8" t="s">
        <v>6662</v>
      </c>
      <c r="E713" s="2">
        <v>102</v>
      </c>
      <c r="F713" s="1">
        <v>45047</v>
      </c>
      <c r="G713" s="2">
        <v>20230503001</v>
      </c>
      <c r="H713" s="16">
        <v>206388</v>
      </c>
      <c r="I713" s="16">
        <v>206388</v>
      </c>
      <c r="K713" t="str">
        <f t="shared" si="33"/>
        <v>Q1 2023</v>
      </c>
      <c r="L713" t="str">
        <f t="shared" si="34"/>
        <v>Q1</v>
      </c>
      <c r="M713" t="str">
        <f t="shared" si="35"/>
        <v>2023</v>
      </c>
    </row>
    <row r="714" spans="1:13" x14ac:dyDescent="0.25">
      <c r="A714" s="17">
        <v>45047</v>
      </c>
      <c r="B714" s="8" t="s">
        <v>6584</v>
      </c>
      <c r="C714" s="5" t="s">
        <v>6632</v>
      </c>
      <c r="D714" s="8" t="s">
        <v>6633</v>
      </c>
      <c r="E714" s="2">
        <v>102</v>
      </c>
      <c r="F714" s="1">
        <v>45077</v>
      </c>
      <c r="G714" s="2" t="s">
        <v>536</v>
      </c>
      <c r="H714" s="16">
        <v>39342</v>
      </c>
      <c r="I714" s="16">
        <v>39342</v>
      </c>
      <c r="K714" t="str">
        <f t="shared" si="33"/>
        <v>Q1 2023</v>
      </c>
      <c r="L714" t="str">
        <f t="shared" si="34"/>
        <v>Q1</v>
      </c>
      <c r="M714" t="str">
        <f t="shared" si="35"/>
        <v>2023</v>
      </c>
    </row>
    <row r="715" spans="1:13" x14ac:dyDescent="0.25">
      <c r="A715" s="17">
        <v>45047</v>
      </c>
      <c r="B715" s="8" t="s">
        <v>6584</v>
      </c>
      <c r="C715" s="5" t="s">
        <v>6614</v>
      </c>
      <c r="D715" s="8" t="s">
        <v>6615</v>
      </c>
      <c r="E715" s="2">
        <v>102</v>
      </c>
      <c r="F715" s="1">
        <v>45077</v>
      </c>
      <c r="G715" s="2" t="s">
        <v>535</v>
      </c>
      <c r="H715" s="16">
        <v>9025</v>
      </c>
      <c r="I715" s="16">
        <v>9025</v>
      </c>
      <c r="K715" t="str">
        <f t="shared" si="33"/>
        <v>Q1 2023</v>
      </c>
      <c r="L715" t="str">
        <f t="shared" si="34"/>
        <v>Q1</v>
      </c>
      <c r="M715" t="str">
        <f t="shared" si="35"/>
        <v>2023</v>
      </c>
    </row>
    <row r="716" spans="1:13" x14ac:dyDescent="0.25">
      <c r="A716" s="17">
        <v>45047</v>
      </c>
      <c r="B716" s="8" t="s">
        <v>6584</v>
      </c>
      <c r="C716" s="5" t="s">
        <v>6616</v>
      </c>
      <c r="D716" s="8" t="s">
        <v>6617</v>
      </c>
      <c r="E716" s="2">
        <v>102</v>
      </c>
      <c r="F716" s="1">
        <v>45072</v>
      </c>
      <c r="G716" s="2" t="s">
        <v>532</v>
      </c>
      <c r="H716" s="16">
        <v>620</v>
      </c>
      <c r="I716" s="16">
        <v>620</v>
      </c>
      <c r="K716" t="str">
        <f t="shared" si="33"/>
        <v>Q1 2023</v>
      </c>
      <c r="L716" t="str">
        <f t="shared" si="34"/>
        <v>Q1</v>
      </c>
      <c r="M716" t="str">
        <f t="shared" si="35"/>
        <v>2023</v>
      </c>
    </row>
    <row r="717" spans="1:13" x14ac:dyDescent="0.25">
      <c r="A717" s="17">
        <v>45047</v>
      </c>
      <c r="B717" s="8" t="s">
        <v>6584</v>
      </c>
      <c r="C717" s="8" t="s">
        <v>6634</v>
      </c>
      <c r="D717" s="8" t="s">
        <v>6635</v>
      </c>
      <c r="E717" s="2">
        <v>102</v>
      </c>
      <c r="F717" s="1">
        <v>45077</v>
      </c>
      <c r="G717" s="2" t="s">
        <v>534</v>
      </c>
      <c r="H717" s="85">
        <v>62904</v>
      </c>
      <c r="I717" s="85">
        <v>62904</v>
      </c>
      <c r="K717" t="str">
        <f t="shared" si="33"/>
        <v>Q1 2023</v>
      </c>
      <c r="L717" t="str">
        <f t="shared" si="34"/>
        <v>Q1</v>
      </c>
      <c r="M717" t="str">
        <f t="shared" si="35"/>
        <v>2023</v>
      </c>
    </row>
    <row r="718" spans="1:13" x14ac:dyDescent="0.25">
      <c r="A718" s="17">
        <v>45047</v>
      </c>
      <c r="B718" s="8" t="s">
        <v>6584</v>
      </c>
      <c r="C718" s="8" t="s">
        <v>6637</v>
      </c>
      <c r="D718" s="8" t="s">
        <v>6654</v>
      </c>
      <c r="E718" s="2">
        <v>102</v>
      </c>
      <c r="F718" s="1">
        <v>45048</v>
      </c>
      <c r="G718" s="2" t="s">
        <v>531</v>
      </c>
      <c r="H718" s="16">
        <v>19110</v>
      </c>
      <c r="I718" s="16">
        <v>19110</v>
      </c>
      <c r="K718" t="str">
        <f t="shared" si="33"/>
        <v>Q1 2023</v>
      </c>
      <c r="L718" t="str">
        <f t="shared" si="34"/>
        <v>Q1</v>
      </c>
      <c r="M718" t="str">
        <f t="shared" si="35"/>
        <v>2023</v>
      </c>
    </row>
    <row r="719" spans="1:13" x14ac:dyDescent="0.25">
      <c r="A719" s="17">
        <v>45047</v>
      </c>
      <c r="B719" s="8" t="s">
        <v>6584</v>
      </c>
      <c r="C719" s="8" t="s">
        <v>6637</v>
      </c>
      <c r="D719" s="8" t="s">
        <v>6638</v>
      </c>
      <c r="E719" s="2">
        <v>102</v>
      </c>
      <c r="F719" s="1">
        <v>45106</v>
      </c>
      <c r="G719" s="2" t="s">
        <v>538</v>
      </c>
      <c r="H719" s="16">
        <v>54876</v>
      </c>
      <c r="I719" s="16">
        <v>54876</v>
      </c>
      <c r="K719" t="str">
        <f t="shared" si="33"/>
        <v>Q1 2023</v>
      </c>
      <c r="L719" t="str">
        <f t="shared" si="34"/>
        <v>Q1</v>
      </c>
      <c r="M719" t="str">
        <f t="shared" si="35"/>
        <v>2023</v>
      </c>
    </row>
    <row r="720" spans="1:13" x14ac:dyDescent="0.25">
      <c r="A720" s="17">
        <v>45047</v>
      </c>
      <c r="B720" s="8" t="s">
        <v>6584</v>
      </c>
      <c r="C720" s="8" t="s">
        <v>6637</v>
      </c>
      <c r="D720" s="8" t="s">
        <v>6639</v>
      </c>
      <c r="E720" s="2">
        <v>102</v>
      </c>
      <c r="F720" s="1">
        <v>45107</v>
      </c>
      <c r="G720" s="2" t="s">
        <v>539</v>
      </c>
      <c r="H720" s="16">
        <v>13139.9</v>
      </c>
      <c r="I720" s="16">
        <v>13139.9</v>
      </c>
      <c r="K720" t="str">
        <f t="shared" si="33"/>
        <v>Q1 2023</v>
      </c>
      <c r="L720" t="str">
        <f t="shared" si="34"/>
        <v>Q1</v>
      </c>
      <c r="M720" t="str">
        <f t="shared" si="35"/>
        <v>2023</v>
      </c>
    </row>
    <row r="721" spans="1:13" x14ac:dyDescent="0.25">
      <c r="A721" s="17">
        <v>45047</v>
      </c>
      <c r="B721" s="8" t="s">
        <v>6584</v>
      </c>
      <c r="C721" s="61" t="s">
        <v>6621</v>
      </c>
      <c r="D721" s="8" t="s">
        <v>6622</v>
      </c>
      <c r="E721" s="12">
        <v>102</v>
      </c>
      <c r="F721" s="1">
        <v>45077</v>
      </c>
      <c r="G721" s="12" t="s">
        <v>533</v>
      </c>
      <c r="H721" s="16">
        <v>20345</v>
      </c>
      <c r="I721" s="16">
        <v>20345</v>
      </c>
      <c r="K721" t="str">
        <f t="shared" si="33"/>
        <v>Q1 2023</v>
      </c>
      <c r="L721" t="str">
        <f t="shared" si="34"/>
        <v>Q1</v>
      </c>
      <c r="M721" t="str">
        <f t="shared" si="35"/>
        <v>2023</v>
      </c>
    </row>
    <row r="722" spans="1:13" x14ac:dyDescent="0.25">
      <c r="A722" s="17">
        <v>45047</v>
      </c>
      <c r="B722" s="8" t="s">
        <v>6584</v>
      </c>
      <c r="C722" s="5" t="s">
        <v>6626</v>
      </c>
      <c r="D722" s="8" t="s">
        <v>6627</v>
      </c>
      <c r="E722" s="2">
        <v>102</v>
      </c>
      <c r="F722" s="1">
        <v>45077</v>
      </c>
      <c r="G722" s="2">
        <v>1411</v>
      </c>
      <c r="H722" s="16">
        <v>1365</v>
      </c>
      <c r="I722" s="16">
        <v>1365</v>
      </c>
      <c r="K722" t="str">
        <f t="shared" si="33"/>
        <v>Q1 2023</v>
      </c>
      <c r="L722" t="str">
        <f t="shared" si="34"/>
        <v>Q1</v>
      </c>
      <c r="M722" t="str">
        <f t="shared" si="35"/>
        <v>2023</v>
      </c>
    </row>
    <row r="723" spans="1:13" x14ac:dyDescent="0.25">
      <c r="A723" s="17">
        <v>45047</v>
      </c>
      <c r="B723" s="8" t="s">
        <v>6585</v>
      </c>
      <c r="C723" s="5" t="s">
        <v>6640</v>
      </c>
      <c r="D723" s="8" t="s">
        <v>6633</v>
      </c>
      <c r="E723" s="2">
        <v>0</v>
      </c>
      <c r="F723" s="1">
        <v>45077</v>
      </c>
      <c r="G723" s="2" t="s">
        <v>609</v>
      </c>
      <c r="H723" s="16">
        <v>20094.62</v>
      </c>
      <c r="I723" s="16">
        <v>20094.62</v>
      </c>
      <c r="K723" t="str">
        <f t="shared" si="33"/>
        <v>Q1 2023</v>
      </c>
      <c r="L723" t="str">
        <f t="shared" si="34"/>
        <v>Q1</v>
      </c>
      <c r="M723" t="str">
        <f t="shared" si="35"/>
        <v>2023</v>
      </c>
    </row>
    <row r="724" spans="1:13" x14ac:dyDescent="0.25">
      <c r="A724" s="17">
        <v>45047</v>
      </c>
      <c r="B724" s="8" t="s">
        <v>6585</v>
      </c>
      <c r="C724" s="5" t="s">
        <v>6616</v>
      </c>
      <c r="D724" s="8" t="s">
        <v>6618</v>
      </c>
      <c r="E724" s="2">
        <v>0</v>
      </c>
      <c r="F724" s="1">
        <v>45077</v>
      </c>
      <c r="G724" s="2" t="s">
        <v>610</v>
      </c>
      <c r="H724" s="16">
        <v>5170</v>
      </c>
      <c r="I724" s="16">
        <v>5170</v>
      </c>
      <c r="K724" t="str">
        <f t="shared" si="33"/>
        <v>Q1 2023</v>
      </c>
      <c r="L724" t="str">
        <f t="shared" si="34"/>
        <v>Q1</v>
      </c>
      <c r="M724" t="str">
        <f t="shared" si="35"/>
        <v>2023</v>
      </c>
    </row>
    <row r="725" spans="1:13" x14ac:dyDescent="0.25">
      <c r="A725" s="17">
        <v>45047</v>
      </c>
      <c r="B725" s="8" t="s">
        <v>6586</v>
      </c>
      <c r="C725" s="5" t="s">
        <v>6640</v>
      </c>
      <c r="D725" s="8" t="s">
        <v>6633</v>
      </c>
      <c r="E725" s="2">
        <v>0</v>
      </c>
      <c r="F725" s="1">
        <v>45077</v>
      </c>
      <c r="G725" s="2" t="s">
        <v>635</v>
      </c>
      <c r="H725" s="16">
        <v>36738.9</v>
      </c>
      <c r="I725" s="16">
        <v>36738.9</v>
      </c>
      <c r="K725" t="str">
        <f t="shared" si="33"/>
        <v>Q1 2023</v>
      </c>
      <c r="L725" t="str">
        <f t="shared" si="34"/>
        <v>Q1</v>
      </c>
      <c r="M725" t="str">
        <f t="shared" si="35"/>
        <v>2023</v>
      </c>
    </row>
    <row r="726" spans="1:13" x14ac:dyDescent="0.25">
      <c r="A726" s="17">
        <v>45047</v>
      </c>
      <c r="B726" s="8" t="s">
        <v>6586</v>
      </c>
      <c r="C726" s="5" t="s">
        <v>6614</v>
      </c>
      <c r="D726" s="8" t="s">
        <v>6615</v>
      </c>
      <c r="E726" s="2">
        <v>0</v>
      </c>
      <c r="F726" s="1">
        <v>45077</v>
      </c>
      <c r="G726" s="2" t="s">
        <v>636</v>
      </c>
      <c r="H726" s="16">
        <v>4882.5</v>
      </c>
      <c r="I726" s="16">
        <v>4882.5</v>
      </c>
      <c r="K726" t="str">
        <f t="shared" si="33"/>
        <v>Q1 2023</v>
      </c>
      <c r="L726" t="str">
        <f t="shared" si="34"/>
        <v>Q1</v>
      </c>
      <c r="M726" t="str">
        <f t="shared" si="35"/>
        <v>2023</v>
      </c>
    </row>
    <row r="727" spans="1:13" x14ac:dyDescent="0.25">
      <c r="A727" s="17">
        <v>45047</v>
      </c>
      <c r="B727" s="8" t="s">
        <v>6586</v>
      </c>
      <c r="C727" s="5" t="s">
        <v>6616</v>
      </c>
      <c r="D727" s="8" t="s">
        <v>6618</v>
      </c>
      <c r="E727" s="2">
        <v>0</v>
      </c>
      <c r="F727" s="1">
        <v>45076</v>
      </c>
      <c r="G727" s="2" t="s">
        <v>634</v>
      </c>
      <c r="H727" s="16">
        <v>6683</v>
      </c>
      <c r="I727" s="16">
        <v>6683</v>
      </c>
      <c r="K727" t="str">
        <f t="shared" si="33"/>
        <v>Q1 2023</v>
      </c>
      <c r="L727" t="str">
        <f t="shared" si="34"/>
        <v>Q1</v>
      </c>
      <c r="M727" t="str">
        <f t="shared" si="35"/>
        <v>2023</v>
      </c>
    </row>
    <row r="728" spans="1:13" x14ac:dyDescent="0.25">
      <c r="A728" s="17">
        <v>45047</v>
      </c>
      <c r="B728" s="8" t="s">
        <v>6586</v>
      </c>
      <c r="C728" s="5" t="s">
        <v>6641</v>
      </c>
      <c r="D728" s="8" t="s">
        <v>6635</v>
      </c>
      <c r="E728" s="2">
        <v>0</v>
      </c>
      <c r="F728" s="1">
        <v>45077</v>
      </c>
      <c r="G728" s="2" t="s">
        <v>637</v>
      </c>
      <c r="H728" s="16">
        <v>50596.35</v>
      </c>
      <c r="I728" s="16">
        <v>50596.35</v>
      </c>
      <c r="K728" t="str">
        <f t="shared" si="33"/>
        <v>Q1 2023</v>
      </c>
      <c r="L728" t="str">
        <f t="shared" si="34"/>
        <v>Q1</v>
      </c>
      <c r="M728" t="str">
        <f t="shared" si="35"/>
        <v>2023</v>
      </c>
    </row>
    <row r="729" spans="1:13" x14ac:dyDescent="0.25">
      <c r="A729" s="17">
        <v>45047</v>
      </c>
      <c r="B729" s="8" t="s">
        <v>6587</v>
      </c>
      <c r="C729" s="61" t="s">
        <v>6621</v>
      </c>
      <c r="D729" s="8" t="s">
        <v>6622</v>
      </c>
      <c r="E729" s="12">
        <v>0</v>
      </c>
      <c r="F729" s="1">
        <v>45077</v>
      </c>
      <c r="G729" s="12" t="s">
        <v>664</v>
      </c>
      <c r="H729" s="16">
        <v>13020</v>
      </c>
      <c r="I729" s="16">
        <v>13020</v>
      </c>
      <c r="K729" t="str">
        <f t="shared" si="33"/>
        <v>Q1 2023</v>
      </c>
      <c r="L729" t="str">
        <f t="shared" si="34"/>
        <v>Q1</v>
      </c>
      <c r="M729" t="str">
        <f t="shared" si="35"/>
        <v>2023</v>
      </c>
    </row>
    <row r="730" spans="1:13" x14ac:dyDescent="0.25">
      <c r="A730" s="17">
        <v>45047</v>
      </c>
      <c r="B730" s="8" t="s">
        <v>6589</v>
      </c>
      <c r="C730" s="5" t="e">
        <v>#N/A</v>
      </c>
      <c r="D730" s="8" t="s">
        <v>6643</v>
      </c>
      <c r="E730" s="2" t="s">
        <v>82</v>
      </c>
      <c r="F730" s="1">
        <v>45071</v>
      </c>
      <c r="G730" s="2">
        <v>102</v>
      </c>
      <c r="H730" s="16">
        <v>17864</v>
      </c>
      <c r="I730" s="16">
        <v>17864</v>
      </c>
      <c r="J730" s="2" t="s">
        <v>749</v>
      </c>
      <c r="K730" t="str">
        <f t="shared" si="33"/>
        <v>Q1 2023</v>
      </c>
      <c r="L730" t="str">
        <f t="shared" si="34"/>
        <v>Q1</v>
      </c>
      <c r="M730" t="str">
        <f t="shared" si="35"/>
        <v>2023</v>
      </c>
    </row>
    <row r="731" spans="1:13" x14ac:dyDescent="0.25">
      <c r="A731" s="17">
        <v>45047</v>
      </c>
      <c r="B731" s="8" t="s">
        <v>6589</v>
      </c>
      <c r="C731" s="5" t="s">
        <v>6640</v>
      </c>
      <c r="D731" s="8" t="s">
        <v>6633</v>
      </c>
      <c r="E731" s="2" t="s">
        <v>82</v>
      </c>
      <c r="F731" s="1">
        <v>45077</v>
      </c>
      <c r="G731" s="2" t="s">
        <v>741</v>
      </c>
      <c r="H731" s="16">
        <v>87114.59</v>
      </c>
      <c r="I731" s="16">
        <v>87114.59</v>
      </c>
      <c r="J731" s="2"/>
      <c r="K731" t="str">
        <f t="shared" si="33"/>
        <v>Q1 2023</v>
      </c>
      <c r="L731" t="str">
        <f t="shared" si="34"/>
        <v>Q1</v>
      </c>
      <c r="M731" t="str">
        <f t="shared" si="35"/>
        <v>2023</v>
      </c>
    </row>
    <row r="732" spans="1:13" x14ac:dyDescent="0.25">
      <c r="A732" s="17">
        <v>45047</v>
      </c>
      <c r="B732" s="8" t="s">
        <v>6589</v>
      </c>
      <c r="C732" s="5" t="e">
        <v>#N/A</v>
      </c>
      <c r="D732" s="8" t="s">
        <v>6617</v>
      </c>
      <c r="E732" s="2" t="s">
        <v>82</v>
      </c>
      <c r="F732" s="1">
        <v>45068</v>
      </c>
      <c r="G732" s="2" t="s">
        <v>733</v>
      </c>
      <c r="H732" s="16">
        <v>1050</v>
      </c>
      <c r="I732" s="16">
        <v>1050</v>
      </c>
      <c r="J732" s="2" t="s">
        <v>99</v>
      </c>
      <c r="K732" t="str">
        <f t="shared" si="33"/>
        <v>Q1 2023</v>
      </c>
      <c r="L732" t="str">
        <f t="shared" si="34"/>
        <v>Q1</v>
      </c>
      <c r="M732" t="str">
        <f t="shared" si="35"/>
        <v>2023</v>
      </c>
    </row>
    <row r="733" spans="1:13" x14ac:dyDescent="0.25">
      <c r="A733" s="17">
        <v>45047</v>
      </c>
      <c r="B733" s="8" t="s">
        <v>6589</v>
      </c>
      <c r="C733" s="5" t="e">
        <v>#N/A</v>
      </c>
      <c r="D733" s="8" t="s">
        <v>6643</v>
      </c>
      <c r="E733" s="2" t="s">
        <v>82</v>
      </c>
      <c r="F733" s="1">
        <v>45056</v>
      </c>
      <c r="G733" s="2" t="s">
        <v>732</v>
      </c>
      <c r="H733" s="16">
        <v>10720</v>
      </c>
      <c r="I733" s="16">
        <v>10720</v>
      </c>
      <c r="J733" s="2" t="s">
        <v>745</v>
      </c>
      <c r="K733" t="str">
        <f t="shared" si="33"/>
        <v>Q1 2023</v>
      </c>
      <c r="L733" t="str">
        <f t="shared" si="34"/>
        <v>Q1</v>
      </c>
      <c r="M733" t="str">
        <f t="shared" si="35"/>
        <v>2023</v>
      </c>
    </row>
    <row r="734" spans="1:13" x14ac:dyDescent="0.25">
      <c r="A734" s="17">
        <v>45047</v>
      </c>
      <c r="B734" s="8" t="s">
        <v>6589</v>
      </c>
      <c r="C734" s="5" t="e">
        <v>#N/A</v>
      </c>
      <c r="D734" s="8" t="s">
        <v>6643</v>
      </c>
      <c r="E734" s="2" t="s">
        <v>82</v>
      </c>
      <c r="F734" s="1">
        <v>45052</v>
      </c>
      <c r="G734" s="2">
        <v>72</v>
      </c>
      <c r="H734" s="16">
        <v>1560</v>
      </c>
      <c r="I734" s="16">
        <v>1560</v>
      </c>
      <c r="J734" s="2" t="s">
        <v>743</v>
      </c>
      <c r="K734" t="str">
        <f t="shared" si="33"/>
        <v>Q1 2023</v>
      </c>
      <c r="L734" t="str">
        <f t="shared" si="34"/>
        <v>Q1</v>
      </c>
      <c r="M734" t="str">
        <f t="shared" si="35"/>
        <v>2023</v>
      </c>
    </row>
    <row r="735" spans="1:13" x14ac:dyDescent="0.25">
      <c r="A735" s="17">
        <v>45047</v>
      </c>
      <c r="B735" s="8" t="s">
        <v>6589</v>
      </c>
      <c r="C735" s="5" t="e">
        <v>#N/A</v>
      </c>
      <c r="D735" s="8" t="s">
        <v>6643</v>
      </c>
      <c r="E735" s="2" t="s">
        <v>82</v>
      </c>
      <c r="F735" s="1">
        <v>45073</v>
      </c>
      <c r="G735" s="2">
        <v>73</v>
      </c>
      <c r="H735" s="16">
        <v>2560</v>
      </c>
      <c r="I735" s="16">
        <v>2560</v>
      </c>
      <c r="J735" s="2" t="s">
        <v>751</v>
      </c>
      <c r="K735" t="str">
        <f t="shared" si="33"/>
        <v>Q1 2023</v>
      </c>
      <c r="L735" t="str">
        <f t="shared" si="34"/>
        <v>Q1</v>
      </c>
      <c r="M735" t="str">
        <f t="shared" si="35"/>
        <v>2023</v>
      </c>
    </row>
    <row r="736" spans="1:13" x14ac:dyDescent="0.25">
      <c r="A736" s="17">
        <v>45047</v>
      </c>
      <c r="B736" s="8" t="s">
        <v>6589</v>
      </c>
      <c r="C736" s="5" t="e">
        <v>#N/A</v>
      </c>
      <c r="D736" s="8" t="s">
        <v>6643</v>
      </c>
      <c r="E736" s="2" t="s">
        <v>82</v>
      </c>
      <c r="F736" s="1">
        <v>45070</v>
      </c>
      <c r="G736" s="2" t="s">
        <v>735</v>
      </c>
      <c r="H736" s="16">
        <v>14830.51</v>
      </c>
      <c r="I736" s="16">
        <v>14830.51</v>
      </c>
      <c r="J736" s="2" t="s">
        <v>747</v>
      </c>
      <c r="K736" t="str">
        <f t="shared" si="33"/>
        <v>Q1 2023</v>
      </c>
      <c r="L736" t="str">
        <f t="shared" si="34"/>
        <v>Q1</v>
      </c>
      <c r="M736" t="str">
        <f t="shared" si="35"/>
        <v>2023</v>
      </c>
    </row>
    <row r="737" spans="1:13" x14ac:dyDescent="0.25">
      <c r="A737" s="17">
        <v>45047</v>
      </c>
      <c r="B737" s="8" t="s">
        <v>6589</v>
      </c>
      <c r="C737" s="5" t="s">
        <v>6616</v>
      </c>
      <c r="D737" s="8" t="s">
        <v>6618</v>
      </c>
      <c r="E737" s="2" t="s">
        <v>82</v>
      </c>
      <c r="F737" s="1">
        <v>45072</v>
      </c>
      <c r="G737" s="2" t="s">
        <v>738</v>
      </c>
      <c r="H737" s="16">
        <v>45946</v>
      </c>
      <c r="I737" s="20">
        <v>47922.5</v>
      </c>
      <c r="J737" s="2" t="s">
        <v>99</v>
      </c>
      <c r="K737" t="str">
        <f t="shared" si="33"/>
        <v>Q1 2023</v>
      </c>
      <c r="L737" t="str">
        <f t="shared" si="34"/>
        <v>Q1</v>
      </c>
      <c r="M737" t="str">
        <f t="shared" si="35"/>
        <v>2023</v>
      </c>
    </row>
    <row r="738" spans="1:13" x14ac:dyDescent="0.25">
      <c r="A738" s="17">
        <v>45047</v>
      </c>
      <c r="B738" s="8" t="s">
        <v>6589</v>
      </c>
      <c r="C738" s="5" t="s">
        <v>6616</v>
      </c>
      <c r="D738" s="8" t="s">
        <v>6617</v>
      </c>
      <c r="E738" s="2" t="s">
        <v>82</v>
      </c>
      <c r="F738" s="1">
        <v>45072</v>
      </c>
      <c r="G738" s="2" t="s">
        <v>739</v>
      </c>
      <c r="H738" s="16">
        <v>6280</v>
      </c>
      <c r="I738" s="16">
        <v>4682.7</v>
      </c>
      <c r="J738" s="2" t="s">
        <v>99</v>
      </c>
      <c r="K738" t="str">
        <f t="shared" si="33"/>
        <v>Q1 2023</v>
      </c>
      <c r="L738" t="str">
        <f t="shared" si="34"/>
        <v>Q1</v>
      </c>
      <c r="M738" t="str">
        <f t="shared" si="35"/>
        <v>2023</v>
      </c>
    </row>
    <row r="739" spans="1:13" x14ac:dyDescent="0.25">
      <c r="A739" s="17">
        <v>45047</v>
      </c>
      <c r="B739" s="8" t="s">
        <v>6589</v>
      </c>
      <c r="C739" s="8" t="s">
        <v>6634</v>
      </c>
      <c r="D739" s="8" t="s">
        <v>6635</v>
      </c>
      <c r="E739" s="2" t="s">
        <v>82</v>
      </c>
      <c r="F739" s="1">
        <v>45077</v>
      </c>
      <c r="G739" s="2" t="s">
        <v>742</v>
      </c>
      <c r="H739" s="85">
        <v>217901</v>
      </c>
      <c r="I739" s="85">
        <v>217901</v>
      </c>
      <c r="J739" s="2" t="s">
        <v>99</v>
      </c>
      <c r="K739" t="str">
        <f t="shared" si="33"/>
        <v>Q1 2023</v>
      </c>
      <c r="L739" t="str">
        <f t="shared" si="34"/>
        <v>Q1</v>
      </c>
      <c r="M739" t="str">
        <f t="shared" si="35"/>
        <v>2023</v>
      </c>
    </row>
    <row r="740" spans="1:13" x14ac:dyDescent="0.25">
      <c r="A740" s="17">
        <v>45047</v>
      </c>
      <c r="B740" s="8" t="s">
        <v>6589</v>
      </c>
      <c r="C740" s="5" t="e">
        <v>#N/A</v>
      </c>
      <c r="D740" s="8" t="s">
        <v>6643</v>
      </c>
      <c r="E740" s="2" t="s">
        <v>82</v>
      </c>
      <c r="F740" s="1">
        <v>45072</v>
      </c>
      <c r="G740" s="2" t="s">
        <v>737</v>
      </c>
      <c r="H740" s="16">
        <v>27491</v>
      </c>
      <c r="I740" s="16">
        <v>27491</v>
      </c>
      <c r="J740" s="2" t="s">
        <v>750</v>
      </c>
      <c r="K740" t="str">
        <f t="shared" si="33"/>
        <v>Q1 2023</v>
      </c>
      <c r="L740" t="str">
        <f t="shared" si="34"/>
        <v>Q1</v>
      </c>
      <c r="M740" t="str">
        <f t="shared" si="35"/>
        <v>2023</v>
      </c>
    </row>
    <row r="741" spans="1:13" x14ac:dyDescent="0.25">
      <c r="A741" s="17">
        <v>45047</v>
      </c>
      <c r="B741" s="8" t="s">
        <v>6589</v>
      </c>
      <c r="C741" s="5" t="e">
        <v>#N/A</v>
      </c>
      <c r="D741" s="8" t="s">
        <v>6633</v>
      </c>
      <c r="E741" s="2" t="s">
        <v>82</v>
      </c>
      <c r="F741" s="1">
        <v>45077</v>
      </c>
      <c r="G741" s="2" t="s">
        <v>740</v>
      </c>
      <c r="H741" s="16">
        <v>103163.26</v>
      </c>
      <c r="I741" s="16">
        <v>103163.26</v>
      </c>
      <c r="J741" s="2"/>
      <c r="K741" t="str">
        <f t="shared" si="33"/>
        <v>Q1 2023</v>
      </c>
      <c r="L741" t="str">
        <f t="shared" si="34"/>
        <v>Q1</v>
      </c>
      <c r="M741" t="str">
        <f t="shared" si="35"/>
        <v>2023</v>
      </c>
    </row>
    <row r="742" spans="1:13" x14ac:dyDescent="0.25">
      <c r="A742" s="17">
        <v>45047</v>
      </c>
      <c r="B742" s="8" t="s">
        <v>6589</v>
      </c>
      <c r="C742" s="5" t="s">
        <v>6619</v>
      </c>
      <c r="D742" s="8" t="s">
        <v>6620</v>
      </c>
      <c r="E742" s="2" t="s">
        <v>82</v>
      </c>
      <c r="F742" s="1">
        <v>45077</v>
      </c>
      <c r="G742" s="2">
        <v>2</v>
      </c>
      <c r="H742" s="16">
        <v>0</v>
      </c>
      <c r="I742" s="16">
        <v>0</v>
      </c>
      <c r="J742" s="2" t="s">
        <v>100</v>
      </c>
      <c r="K742" t="str">
        <f t="shared" si="33"/>
        <v>Q1 2023</v>
      </c>
      <c r="L742" t="str">
        <f t="shared" si="34"/>
        <v>Q1</v>
      </c>
      <c r="M742" t="str">
        <f t="shared" si="35"/>
        <v>2023</v>
      </c>
    </row>
    <row r="743" spans="1:13" x14ac:dyDescent="0.25">
      <c r="A743" s="17">
        <v>45047</v>
      </c>
      <c r="B743" s="8" t="s">
        <v>6589</v>
      </c>
      <c r="C743" s="8" t="s">
        <v>6653</v>
      </c>
      <c r="D743" s="8" t="s">
        <v>6654</v>
      </c>
      <c r="E743" s="2" t="s">
        <v>82</v>
      </c>
      <c r="F743" s="1">
        <v>45051</v>
      </c>
      <c r="G743" s="2" t="s">
        <v>730</v>
      </c>
      <c r="H743" s="16">
        <v>218298</v>
      </c>
      <c r="I743" s="16">
        <v>218298</v>
      </c>
      <c r="J743" s="2" t="s">
        <v>99</v>
      </c>
      <c r="K743" t="str">
        <f t="shared" si="33"/>
        <v>Q1 2023</v>
      </c>
      <c r="L743" t="str">
        <f t="shared" si="34"/>
        <v>Q1</v>
      </c>
      <c r="M743" t="str">
        <f t="shared" si="35"/>
        <v>2023</v>
      </c>
    </row>
    <row r="744" spans="1:13" x14ac:dyDescent="0.25">
      <c r="A744" s="17">
        <v>45047</v>
      </c>
      <c r="B744" s="8" t="s">
        <v>6589</v>
      </c>
      <c r="C744" s="8" t="s">
        <v>6653</v>
      </c>
      <c r="D744" s="8" t="s">
        <v>6639</v>
      </c>
      <c r="E744" s="2" t="s">
        <v>82</v>
      </c>
      <c r="F744" s="1">
        <v>45084</v>
      </c>
      <c r="G744" s="2" t="s">
        <v>756</v>
      </c>
      <c r="H744" s="16">
        <v>10063</v>
      </c>
      <c r="I744" s="16">
        <v>10063</v>
      </c>
      <c r="J744" s="2"/>
      <c r="K744" t="str">
        <f t="shared" si="33"/>
        <v>Q1 2023</v>
      </c>
      <c r="L744" t="str">
        <f t="shared" si="34"/>
        <v>Q1</v>
      </c>
      <c r="M744" t="str">
        <f t="shared" si="35"/>
        <v>2023</v>
      </c>
    </row>
    <row r="745" spans="1:13" x14ac:dyDescent="0.25">
      <c r="A745" s="17">
        <v>45047</v>
      </c>
      <c r="B745" s="8" t="s">
        <v>6589</v>
      </c>
      <c r="C745" s="8" t="s">
        <v>6653</v>
      </c>
      <c r="D745" s="8" t="s">
        <v>6638</v>
      </c>
      <c r="E745" s="2" t="s">
        <v>82</v>
      </c>
      <c r="F745" s="1">
        <v>45084</v>
      </c>
      <c r="G745" s="2" t="s">
        <v>757</v>
      </c>
      <c r="H745" s="16">
        <v>713078</v>
      </c>
      <c r="I745" s="16">
        <v>713078</v>
      </c>
      <c r="J745" s="2" t="s">
        <v>700</v>
      </c>
      <c r="K745" t="str">
        <f t="shared" si="33"/>
        <v>Q1 2023</v>
      </c>
      <c r="L745" t="str">
        <f t="shared" si="34"/>
        <v>Q1</v>
      </c>
      <c r="M745" t="str">
        <f t="shared" si="35"/>
        <v>2023</v>
      </c>
    </row>
    <row r="746" spans="1:13" x14ac:dyDescent="0.25">
      <c r="A746" s="17">
        <v>45047</v>
      </c>
      <c r="B746" s="8" t="s">
        <v>6589</v>
      </c>
      <c r="C746" s="5" t="e">
        <v>#N/A</v>
      </c>
      <c r="D746" s="8" t="s">
        <v>6643</v>
      </c>
      <c r="E746" s="2" t="s">
        <v>82</v>
      </c>
      <c r="F746" s="1">
        <v>45054</v>
      </c>
      <c r="G746" s="2">
        <v>199</v>
      </c>
      <c r="H746" s="16">
        <v>1186.5</v>
      </c>
      <c r="I746" s="16">
        <v>1186.5</v>
      </c>
      <c r="J746" s="2" t="s">
        <v>744</v>
      </c>
      <c r="K746" t="str">
        <f t="shared" si="33"/>
        <v>Q1 2023</v>
      </c>
      <c r="L746" t="str">
        <f t="shared" si="34"/>
        <v>Q1</v>
      </c>
      <c r="M746" t="str">
        <f t="shared" si="35"/>
        <v>2023</v>
      </c>
    </row>
    <row r="747" spans="1:13" x14ac:dyDescent="0.25">
      <c r="A747" s="17">
        <v>45047</v>
      </c>
      <c r="B747" s="8" t="s">
        <v>6589</v>
      </c>
      <c r="C747" s="5" t="e">
        <v>#N/A</v>
      </c>
      <c r="D747" s="8" t="s">
        <v>6643</v>
      </c>
      <c r="E747" s="2" t="s">
        <v>82</v>
      </c>
      <c r="F747" s="1">
        <v>45070</v>
      </c>
      <c r="G747" s="2" t="s">
        <v>734</v>
      </c>
      <c r="H747" s="16">
        <v>115254.24</v>
      </c>
      <c r="I747" s="16">
        <v>115254.24</v>
      </c>
      <c r="J747" s="2" t="s">
        <v>746</v>
      </c>
      <c r="K747" t="str">
        <f t="shared" ref="K747:K796" si="36">"Q" &amp; IF(MONTH(A747) &lt; 4, 4, IF(MONTH(A747) &lt; 7, 1, IF(MONTH(A747) &lt; 10, 2, 3))) &amp; " " &amp; YEAR(A747) - IF(MONTH(A747) &lt; 4, 1, 0)</f>
        <v>Q1 2023</v>
      </c>
      <c r="L747" t="str">
        <f t="shared" ref="L747:L796" si="37">LEFT(K747,2)</f>
        <v>Q1</v>
      </c>
      <c r="M747" t="str">
        <f t="shared" ref="M747:M796" si="38">RIGHT(K747,4)</f>
        <v>2023</v>
      </c>
    </row>
    <row r="748" spans="1:13" x14ac:dyDescent="0.25">
      <c r="A748" s="17">
        <v>45047</v>
      </c>
      <c r="B748" s="8" t="s">
        <v>6589</v>
      </c>
      <c r="C748" s="5" t="s">
        <v>6626</v>
      </c>
      <c r="D748" s="8" t="s">
        <v>6627</v>
      </c>
      <c r="E748" s="2" t="s">
        <v>82</v>
      </c>
      <c r="F748" s="1">
        <v>45077</v>
      </c>
      <c r="G748" s="2">
        <v>1408</v>
      </c>
      <c r="H748" s="16">
        <v>18935</v>
      </c>
      <c r="I748" s="16">
        <v>18935</v>
      </c>
      <c r="J748" s="2" t="s">
        <v>99</v>
      </c>
      <c r="K748" t="str">
        <f t="shared" si="36"/>
        <v>Q1 2023</v>
      </c>
      <c r="L748" t="str">
        <f t="shared" si="37"/>
        <v>Q1</v>
      </c>
      <c r="M748" t="str">
        <f t="shared" si="38"/>
        <v>2023</v>
      </c>
    </row>
    <row r="749" spans="1:13" x14ac:dyDescent="0.25">
      <c r="A749" s="17">
        <v>45047</v>
      </c>
      <c r="B749" s="8" t="s">
        <v>6589</v>
      </c>
      <c r="C749" s="5" t="e">
        <v>#N/A</v>
      </c>
      <c r="D749" s="8" t="s">
        <v>6643</v>
      </c>
      <c r="E749" s="2" t="s">
        <v>82</v>
      </c>
      <c r="F749" s="1">
        <v>45070</v>
      </c>
      <c r="G749" s="2" t="s">
        <v>736</v>
      </c>
      <c r="H749" s="16">
        <v>4600</v>
      </c>
      <c r="I749" s="16">
        <v>4600</v>
      </c>
      <c r="J749" s="2" t="s">
        <v>748</v>
      </c>
      <c r="K749" t="str">
        <f t="shared" si="36"/>
        <v>Q1 2023</v>
      </c>
      <c r="L749" t="str">
        <f t="shared" si="37"/>
        <v>Q1</v>
      </c>
      <c r="M749" t="str">
        <f t="shared" si="38"/>
        <v>2023</v>
      </c>
    </row>
    <row r="750" spans="1:13" x14ac:dyDescent="0.25">
      <c r="A750" s="17">
        <v>45047</v>
      </c>
      <c r="B750" s="8" t="s">
        <v>6590</v>
      </c>
      <c r="C750" s="5" t="s">
        <v>6616</v>
      </c>
      <c r="D750" s="8" t="s">
        <v>6617</v>
      </c>
      <c r="E750" s="2">
        <v>0</v>
      </c>
      <c r="F750" s="1">
        <v>45072</v>
      </c>
      <c r="G750" s="2" t="s">
        <v>875</v>
      </c>
      <c r="H750" s="16">
        <v>220</v>
      </c>
      <c r="I750" s="16">
        <v>220</v>
      </c>
      <c r="K750" t="str">
        <f t="shared" si="36"/>
        <v>Q1 2023</v>
      </c>
      <c r="L750" t="str">
        <f t="shared" si="37"/>
        <v>Q1</v>
      </c>
      <c r="M750" t="str">
        <f t="shared" si="38"/>
        <v>2023</v>
      </c>
    </row>
    <row r="751" spans="1:13" x14ac:dyDescent="0.25">
      <c r="A751" s="17">
        <v>45047</v>
      </c>
      <c r="B751" s="8" t="s">
        <v>6590</v>
      </c>
      <c r="C751" s="61" t="s">
        <v>6621</v>
      </c>
      <c r="D751" s="8" t="s">
        <v>6622</v>
      </c>
      <c r="E751" s="12">
        <v>0</v>
      </c>
      <c r="F751" s="1">
        <v>45077</v>
      </c>
      <c r="G751" s="12" t="s">
        <v>876</v>
      </c>
      <c r="H751" s="16">
        <v>32840</v>
      </c>
      <c r="I751" s="16">
        <v>32840</v>
      </c>
      <c r="K751" t="str">
        <f t="shared" si="36"/>
        <v>Q1 2023</v>
      </c>
      <c r="L751" t="str">
        <f t="shared" si="37"/>
        <v>Q1</v>
      </c>
      <c r="M751" t="str">
        <f t="shared" si="38"/>
        <v>2023</v>
      </c>
    </row>
    <row r="752" spans="1:13" x14ac:dyDescent="0.25">
      <c r="A752" s="17">
        <v>45047</v>
      </c>
      <c r="B752" s="8" t="s">
        <v>6591</v>
      </c>
      <c r="C752" s="5" t="s">
        <v>6640</v>
      </c>
      <c r="D752" s="8" t="s">
        <v>6633</v>
      </c>
      <c r="E752" s="2">
        <v>0</v>
      </c>
      <c r="F752" s="1">
        <v>45077</v>
      </c>
      <c r="G752" s="2" t="s">
        <v>896</v>
      </c>
      <c r="H752" s="16">
        <v>46691</v>
      </c>
      <c r="I752" s="16">
        <v>46691</v>
      </c>
      <c r="K752" t="str">
        <f t="shared" si="36"/>
        <v>Q1 2023</v>
      </c>
      <c r="L752" t="str">
        <f t="shared" si="37"/>
        <v>Q1</v>
      </c>
      <c r="M752" t="str">
        <f t="shared" si="38"/>
        <v>2023</v>
      </c>
    </row>
    <row r="753" spans="1:13" x14ac:dyDescent="0.25">
      <c r="A753" s="17">
        <v>45047</v>
      </c>
      <c r="B753" s="8" t="s">
        <v>6591</v>
      </c>
      <c r="C753" s="5" t="s">
        <v>6616</v>
      </c>
      <c r="D753" s="8" t="s">
        <v>6617</v>
      </c>
      <c r="E753" s="19">
        <v>0</v>
      </c>
      <c r="F753" s="21">
        <v>45072</v>
      </c>
      <c r="G753" s="19" t="s">
        <v>895</v>
      </c>
      <c r="H753" s="16">
        <v>1020</v>
      </c>
      <c r="I753" s="16">
        <v>1020</v>
      </c>
      <c r="J753" s="2" t="s">
        <v>700</v>
      </c>
      <c r="K753" t="str">
        <f t="shared" si="36"/>
        <v>Q1 2023</v>
      </c>
      <c r="L753" t="str">
        <f t="shared" si="37"/>
        <v>Q1</v>
      </c>
      <c r="M753" t="str">
        <f t="shared" si="38"/>
        <v>2023</v>
      </c>
    </row>
    <row r="754" spans="1:13" x14ac:dyDescent="0.25">
      <c r="A754" s="17">
        <v>45047</v>
      </c>
      <c r="B754" s="8" t="s">
        <v>6591</v>
      </c>
      <c r="C754" s="5" t="s">
        <v>6636</v>
      </c>
      <c r="D754" s="8" t="s">
        <v>6617</v>
      </c>
      <c r="E754" s="2">
        <v>0</v>
      </c>
      <c r="F754" s="1">
        <v>45052</v>
      </c>
      <c r="G754" s="2" t="s">
        <v>894</v>
      </c>
      <c r="H754" s="16">
        <v>1000</v>
      </c>
      <c r="I754" s="16">
        <v>1000</v>
      </c>
      <c r="J754" s="2" t="s">
        <v>898</v>
      </c>
      <c r="K754" t="str">
        <f t="shared" si="36"/>
        <v>Q1 2023</v>
      </c>
      <c r="L754" t="str">
        <f t="shared" si="37"/>
        <v>Q1</v>
      </c>
      <c r="M754" t="str">
        <f t="shared" si="38"/>
        <v>2023</v>
      </c>
    </row>
    <row r="755" spans="1:13" x14ac:dyDescent="0.25">
      <c r="A755" s="17">
        <v>45047</v>
      </c>
      <c r="B755" s="8" t="s">
        <v>6591</v>
      </c>
      <c r="C755" s="5" t="e">
        <v>#N/A</v>
      </c>
      <c r="D755" s="8" t="s">
        <v>6622</v>
      </c>
      <c r="E755" s="12">
        <v>0</v>
      </c>
      <c r="F755" s="1">
        <v>45077</v>
      </c>
      <c r="G755" s="12" t="s">
        <v>897</v>
      </c>
      <c r="H755" s="16">
        <v>15570</v>
      </c>
      <c r="I755" s="16">
        <v>15570</v>
      </c>
      <c r="K755" t="str">
        <f t="shared" si="36"/>
        <v>Q1 2023</v>
      </c>
      <c r="L755" t="str">
        <f t="shared" si="37"/>
        <v>Q1</v>
      </c>
      <c r="M755" t="str">
        <f t="shared" si="38"/>
        <v>2023</v>
      </c>
    </row>
    <row r="756" spans="1:13" x14ac:dyDescent="0.25">
      <c r="A756" s="17">
        <v>45047</v>
      </c>
      <c r="B756" s="8" t="s">
        <v>6592</v>
      </c>
      <c r="C756" s="5" t="s">
        <v>6630</v>
      </c>
      <c r="D756" s="8" t="s">
        <v>6631</v>
      </c>
      <c r="E756" s="2" t="s">
        <v>924</v>
      </c>
      <c r="F756" s="1">
        <v>45104</v>
      </c>
      <c r="G756" s="2" t="s">
        <v>960</v>
      </c>
      <c r="H756" s="16">
        <v>5563.7</v>
      </c>
      <c r="I756" s="16">
        <v>5563.7</v>
      </c>
      <c r="K756" t="str">
        <f t="shared" si="36"/>
        <v>Q1 2023</v>
      </c>
      <c r="L756" t="str">
        <f t="shared" si="37"/>
        <v>Q1</v>
      </c>
      <c r="M756" t="str">
        <f t="shared" si="38"/>
        <v>2023</v>
      </c>
    </row>
    <row r="757" spans="1:13" x14ac:dyDescent="0.25">
      <c r="A757" s="17">
        <v>45047</v>
      </c>
      <c r="B757" s="8" t="s">
        <v>6592</v>
      </c>
      <c r="C757" s="8" t="e">
        <v>#N/A</v>
      </c>
      <c r="D757" s="8" t="s">
        <v>6662</v>
      </c>
      <c r="E757" s="2">
        <v>613</v>
      </c>
      <c r="F757" s="1">
        <v>45048</v>
      </c>
      <c r="G757" s="2" t="s">
        <v>947</v>
      </c>
      <c r="H757" s="16">
        <v>65555</v>
      </c>
      <c r="I757" s="16">
        <v>65555</v>
      </c>
      <c r="J757" s="2"/>
      <c r="K757" t="str">
        <f t="shared" si="36"/>
        <v>Q1 2023</v>
      </c>
      <c r="L757" t="str">
        <f t="shared" si="37"/>
        <v>Q1</v>
      </c>
      <c r="M757" t="str">
        <f t="shared" si="38"/>
        <v>2023</v>
      </c>
    </row>
    <row r="758" spans="1:13" x14ac:dyDescent="0.25">
      <c r="A758" s="17">
        <v>45047</v>
      </c>
      <c r="B758" s="8" t="s">
        <v>6592</v>
      </c>
      <c r="C758" s="5" t="e">
        <v>#N/A</v>
      </c>
      <c r="D758" s="8" t="s">
        <v>6643</v>
      </c>
      <c r="E758" s="2" t="s">
        <v>924</v>
      </c>
      <c r="F758" s="1">
        <v>45077</v>
      </c>
      <c r="G758" s="2" t="s">
        <v>959</v>
      </c>
      <c r="H758" s="16">
        <v>16600</v>
      </c>
      <c r="I758" s="16">
        <v>16600</v>
      </c>
      <c r="J758" s="2"/>
      <c r="K758" t="str">
        <f t="shared" si="36"/>
        <v>Q1 2023</v>
      </c>
      <c r="L758" t="str">
        <f t="shared" si="37"/>
        <v>Q1</v>
      </c>
      <c r="M758" t="str">
        <f t="shared" si="38"/>
        <v>2023</v>
      </c>
    </row>
    <row r="759" spans="1:13" x14ac:dyDescent="0.25">
      <c r="A759" s="17">
        <v>45047</v>
      </c>
      <c r="B759" s="8" t="s">
        <v>6592</v>
      </c>
      <c r="C759" s="5" t="s">
        <v>6646</v>
      </c>
      <c r="D759" s="8" t="s">
        <v>6643</v>
      </c>
      <c r="E759" s="2" t="s">
        <v>924</v>
      </c>
      <c r="F759" s="1">
        <v>45055</v>
      </c>
      <c r="G759" s="2" t="s">
        <v>953</v>
      </c>
      <c r="H759" s="16">
        <v>15125</v>
      </c>
      <c r="I759" s="16">
        <v>15125</v>
      </c>
      <c r="J759" s="2" t="s">
        <v>964</v>
      </c>
      <c r="K759" t="str">
        <f t="shared" si="36"/>
        <v>Q1 2023</v>
      </c>
      <c r="L759" t="str">
        <f t="shared" si="37"/>
        <v>Q1</v>
      </c>
      <c r="M759" t="str">
        <f t="shared" si="38"/>
        <v>2023</v>
      </c>
    </row>
    <row r="760" spans="1:13" x14ac:dyDescent="0.25">
      <c r="A760" s="17">
        <v>45047</v>
      </c>
      <c r="B760" s="8" t="s">
        <v>6592</v>
      </c>
      <c r="C760" s="5" t="s">
        <v>6640</v>
      </c>
      <c r="D760" s="8" t="s">
        <v>6633</v>
      </c>
      <c r="E760" s="2" t="s">
        <v>924</v>
      </c>
      <c r="F760" s="1">
        <v>45077</v>
      </c>
      <c r="G760" s="2" t="s">
        <v>956</v>
      </c>
      <c r="H760" s="16">
        <v>38639</v>
      </c>
      <c r="I760" s="16">
        <v>38639</v>
      </c>
      <c r="J760" s="2"/>
      <c r="K760" t="str">
        <f t="shared" si="36"/>
        <v>Q1 2023</v>
      </c>
      <c r="L760" t="str">
        <f t="shared" si="37"/>
        <v>Q1</v>
      </c>
      <c r="M760" t="str">
        <f t="shared" si="38"/>
        <v>2023</v>
      </c>
    </row>
    <row r="761" spans="1:13" x14ac:dyDescent="0.25">
      <c r="A761" s="17">
        <v>45047</v>
      </c>
      <c r="B761" s="8" t="s">
        <v>6592</v>
      </c>
      <c r="C761" s="5" t="e">
        <v>#N/A</v>
      </c>
      <c r="D761" s="8" t="s">
        <v>6617</v>
      </c>
      <c r="E761" s="2" t="s">
        <v>924</v>
      </c>
      <c r="F761" s="1">
        <v>45049</v>
      </c>
      <c r="G761" s="2" t="s">
        <v>951</v>
      </c>
      <c r="H761" s="16">
        <v>400</v>
      </c>
      <c r="I761" s="16">
        <v>400</v>
      </c>
      <c r="J761" s="2"/>
      <c r="K761" t="str">
        <f t="shared" si="36"/>
        <v>Q1 2023</v>
      </c>
      <c r="L761" t="str">
        <f t="shared" si="37"/>
        <v>Q1</v>
      </c>
      <c r="M761" t="str">
        <f t="shared" si="38"/>
        <v>2023</v>
      </c>
    </row>
    <row r="762" spans="1:13" x14ac:dyDescent="0.25">
      <c r="A762" s="17">
        <v>45047</v>
      </c>
      <c r="B762" s="8" t="s">
        <v>6592</v>
      </c>
      <c r="C762" s="5" t="s">
        <v>6614</v>
      </c>
      <c r="D762" s="8" t="s">
        <v>6615</v>
      </c>
      <c r="E762" s="2" t="s">
        <v>924</v>
      </c>
      <c r="F762" s="1">
        <v>45077</v>
      </c>
      <c r="G762" s="2" t="s">
        <v>958</v>
      </c>
      <c r="H762" s="16">
        <v>25175</v>
      </c>
      <c r="I762" s="16">
        <v>25175</v>
      </c>
      <c r="J762" s="2"/>
      <c r="K762" t="str">
        <f t="shared" si="36"/>
        <v>Q1 2023</v>
      </c>
      <c r="L762" t="str">
        <f t="shared" si="37"/>
        <v>Q1</v>
      </c>
      <c r="M762" t="str">
        <f t="shared" si="38"/>
        <v>2023</v>
      </c>
    </row>
    <row r="763" spans="1:13" x14ac:dyDescent="0.25">
      <c r="A763" s="17">
        <v>45047</v>
      </c>
      <c r="B763" s="8" t="s">
        <v>6592</v>
      </c>
      <c r="C763" s="8" t="s">
        <v>6634</v>
      </c>
      <c r="D763" s="8" t="s">
        <v>6635</v>
      </c>
      <c r="E763" s="2" t="s">
        <v>924</v>
      </c>
      <c r="F763" s="1">
        <v>45077</v>
      </c>
      <c r="G763" s="2" t="s">
        <v>955</v>
      </c>
      <c r="H763" s="85">
        <v>60937</v>
      </c>
      <c r="I763" s="85">
        <v>60937</v>
      </c>
      <c r="J763" s="2"/>
      <c r="K763" t="str">
        <f t="shared" si="36"/>
        <v>Q1 2023</v>
      </c>
      <c r="L763" t="str">
        <f t="shared" si="37"/>
        <v>Q1</v>
      </c>
      <c r="M763" t="str">
        <f t="shared" si="38"/>
        <v>2023</v>
      </c>
    </row>
    <row r="764" spans="1:13" x14ac:dyDescent="0.25">
      <c r="A764" s="17">
        <v>45047</v>
      </c>
      <c r="B764" s="8" t="s">
        <v>6592</v>
      </c>
      <c r="C764" s="5" t="s">
        <v>6619</v>
      </c>
      <c r="D764" s="8" t="s">
        <v>6620</v>
      </c>
      <c r="E764" s="2">
        <v>613</v>
      </c>
      <c r="F764" s="1">
        <v>45077</v>
      </c>
      <c r="G764" s="2">
        <v>2</v>
      </c>
      <c r="H764" s="16">
        <v>4260</v>
      </c>
      <c r="I764" s="16">
        <v>4260</v>
      </c>
      <c r="J764" s="2" t="s">
        <v>946</v>
      </c>
      <c r="K764" t="str">
        <f t="shared" si="36"/>
        <v>Q1 2023</v>
      </c>
      <c r="L764" t="str">
        <f t="shared" si="37"/>
        <v>Q1</v>
      </c>
      <c r="M764" t="str">
        <f t="shared" si="38"/>
        <v>2023</v>
      </c>
    </row>
    <row r="765" spans="1:13" x14ac:dyDescent="0.25">
      <c r="A765" s="17">
        <v>45047</v>
      </c>
      <c r="B765" s="8" t="s">
        <v>6592</v>
      </c>
      <c r="C765" s="5" t="s">
        <v>6636</v>
      </c>
      <c r="D765" s="8" t="s">
        <v>6617</v>
      </c>
      <c r="E765" s="2" t="s">
        <v>924</v>
      </c>
      <c r="F765" s="1">
        <v>45063</v>
      </c>
      <c r="G765" s="2" t="s">
        <v>954</v>
      </c>
      <c r="H765" s="16">
        <v>2550</v>
      </c>
      <c r="I765" s="16">
        <v>2550</v>
      </c>
      <c r="J765" s="2"/>
      <c r="K765" t="str">
        <f t="shared" si="36"/>
        <v>Q1 2023</v>
      </c>
      <c r="L765" t="str">
        <f t="shared" si="37"/>
        <v>Q1</v>
      </c>
      <c r="M765" t="str">
        <f t="shared" si="38"/>
        <v>2023</v>
      </c>
    </row>
    <row r="766" spans="1:13" x14ac:dyDescent="0.25">
      <c r="A766" s="17">
        <v>45047</v>
      </c>
      <c r="B766" s="8" t="s">
        <v>6592</v>
      </c>
      <c r="C766" s="8" t="s">
        <v>6637</v>
      </c>
      <c r="D766" s="8" t="s">
        <v>6639</v>
      </c>
      <c r="E766" s="2">
        <v>613</v>
      </c>
      <c r="F766" s="1">
        <v>45107</v>
      </c>
      <c r="G766" s="2" t="s">
        <v>962</v>
      </c>
      <c r="H766" s="16">
        <v>12433</v>
      </c>
      <c r="I766" s="16">
        <v>12433</v>
      </c>
      <c r="K766" t="str">
        <f t="shared" si="36"/>
        <v>Q1 2023</v>
      </c>
      <c r="L766" t="str">
        <f t="shared" si="37"/>
        <v>Q1</v>
      </c>
      <c r="M766" t="str">
        <f t="shared" si="38"/>
        <v>2023</v>
      </c>
    </row>
    <row r="767" spans="1:13" x14ac:dyDescent="0.25">
      <c r="A767" s="17">
        <v>45047</v>
      </c>
      <c r="B767" s="8" t="s">
        <v>6592</v>
      </c>
      <c r="C767" s="8" t="s">
        <v>6637</v>
      </c>
      <c r="D767" s="8" t="s">
        <v>6654</v>
      </c>
      <c r="E767" s="2">
        <v>614</v>
      </c>
      <c r="F767" s="1">
        <v>45048</v>
      </c>
      <c r="G767" s="2" t="s">
        <v>948</v>
      </c>
      <c r="H767" s="16">
        <v>17333.75</v>
      </c>
      <c r="I767" s="16">
        <v>17333.75</v>
      </c>
      <c r="J767" s="2"/>
      <c r="K767" t="str">
        <f t="shared" si="36"/>
        <v>Q1 2023</v>
      </c>
      <c r="L767" t="str">
        <f t="shared" si="37"/>
        <v>Q1</v>
      </c>
      <c r="M767" t="str">
        <f t="shared" si="38"/>
        <v>2023</v>
      </c>
    </row>
    <row r="768" spans="1:13" x14ac:dyDescent="0.25">
      <c r="A768" s="17">
        <v>45047</v>
      </c>
      <c r="B768" s="8" t="s">
        <v>6592</v>
      </c>
      <c r="C768" s="8" t="s">
        <v>6637</v>
      </c>
      <c r="D768" s="8" t="s">
        <v>6638</v>
      </c>
      <c r="E768" s="2">
        <v>614</v>
      </c>
      <c r="F768" s="1">
        <v>45106</v>
      </c>
      <c r="G768" s="2" t="s">
        <v>961</v>
      </c>
      <c r="H768" s="16">
        <v>56239.07</v>
      </c>
      <c r="I768" s="16">
        <v>56239.07</v>
      </c>
      <c r="K768" t="str">
        <f t="shared" si="36"/>
        <v>Q1 2023</v>
      </c>
      <c r="L768" t="str">
        <f t="shared" si="37"/>
        <v>Q1</v>
      </c>
      <c r="M768" t="str">
        <f t="shared" si="38"/>
        <v>2023</v>
      </c>
    </row>
    <row r="769" spans="1:13" x14ac:dyDescent="0.25">
      <c r="A769" s="17">
        <v>45047</v>
      </c>
      <c r="B769" s="8" t="s">
        <v>6592</v>
      </c>
      <c r="C769" s="8" t="s">
        <v>6637</v>
      </c>
      <c r="D769" s="8" t="s">
        <v>6639</v>
      </c>
      <c r="E769" s="2">
        <v>614</v>
      </c>
      <c r="F769" s="1">
        <v>45107</v>
      </c>
      <c r="G769" s="2" t="s">
        <v>963</v>
      </c>
      <c r="H769" s="16">
        <v>14088</v>
      </c>
      <c r="I769" s="16">
        <v>14088</v>
      </c>
      <c r="K769" t="str">
        <f t="shared" si="36"/>
        <v>Q1 2023</v>
      </c>
      <c r="L769" t="str">
        <f t="shared" si="37"/>
        <v>Q1</v>
      </c>
      <c r="M769" t="str">
        <f t="shared" si="38"/>
        <v>2023</v>
      </c>
    </row>
    <row r="770" spans="1:13" x14ac:dyDescent="0.25">
      <c r="A770" s="17">
        <v>45047</v>
      </c>
      <c r="B770" s="8" t="s">
        <v>6592</v>
      </c>
      <c r="C770" s="8" t="s">
        <v>6637</v>
      </c>
      <c r="D770" s="8" t="s">
        <v>6654</v>
      </c>
      <c r="E770" s="2">
        <v>613</v>
      </c>
      <c r="F770" s="1">
        <v>45049</v>
      </c>
      <c r="G770" s="2" t="s">
        <v>952</v>
      </c>
      <c r="H770" s="16">
        <v>17351.25</v>
      </c>
      <c r="I770" s="20">
        <v>17351.25</v>
      </c>
      <c r="J770" s="2"/>
      <c r="K770" t="str">
        <f t="shared" si="36"/>
        <v>Q1 2023</v>
      </c>
      <c r="L770" t="str">
        <f t="shared" si="37"/>
        <v>Q1</v>
      </c>
      <c r="M770" t="str">
        <f t="shared" si="38"/>
        <v>2023</v>
      </c>
    </row>
    <row r="771" spans="1:13" x14ac:dyDescent="0.25">
      <c r="A771" s="17">
        <v>45047</v>
      </c>
      <c r="B771" s="8" t="s">
        <v>6592</v>
      </c>
      <c r="C771" s="8" t="e">
        <v>#N/A</v>
      </c>
      <c r="D771" s="8" t="s">
        <v>6662</v>
      </c>
      <c r="E771" s="2">
        <v>613</v>
      </c>
      <c r="F771" s="1">
        <v>45048</v>
      </c>
      <c r="G771" s="2" t="s">
        <v>949</v>
      </c>
      <c r="H771" s="16">
        <v>65555</v>
      </c>
      <c r="I771" s="16">
        <v>65555</v>
      </c>
      <c r="J771" s="2"/>
      <c r="K771" t="str">
        <f t="shared" si="36"/>
        <v>Q1 2023</v>
      </c>
      <c r="L771" t="str">
        <f t="shared" si="37"/>
        <v>Q1</v>
      </c>
      <c r="M771" t="str">
        <f t="shared" si="38"/>
        <v>2023</v>
      </c>
    </row>
    <row r="772" spans="1:13" x14ac:dyDescent="0.25">
      <c r="A772" s="17">
        <v>45047</v>
      </c>
      <c r="B772" s="8" t="s">
        <v>6592</v>
      </c>
      <c r="C772" s="5" t="e">
        <v>#N/A</v>
      </c>
      <c r="D772" s="8" t="s">
        <v>6662</v>
      </c>
      <c r="E772" s="2">
        <v>614</v>
      </c>
      <c r="F772" s="1">
        <v>45048</v>
      </c>
      <c r="G772" s="2" t="s">
        <v>950</v>
      </c>
      <c r="H772" s="16">
        <v>131043</v>
      </c>
      <c r="I772" s="16">
        <v>131043</v>
      </c>
      <c r="J772" s="2"/>
      <c r="K772" t="str">
        <f t="shared" si="36"/>
        <v>Q1 2023</v>
      </c>
      <c r="L772" t="str">
        <f t="shared" si="37"/>
        <v>Q1</v>
      </c>
      <c r="M772" t="str">
        <f t="shared" si="38"/>
        <v>2023</v>
      </c>
    </row>
    <row r="773" spans="1:13" x14ac:dyDescent="0.25">
      <c r="A773" s="17">
        <v>45047</v>
      </c>
      <c r="B773" s="8" t="s">
        <v>6592</v>
      </c>
      <c r="C773" s="61" t="s">
        <v>6621</v>
      </c>
      <c r="D773" s="8" t="s">
        <v>6622</v>
      </c>
      <c r="E773" s="12" t="s">
        <v>924</v>
      </c>
      <c r="F773" s="1">
        <v>45077</v>
      </c>
      <c r="G773" s="12" t="s">
        <v>957</v>
      </c>
      <c r="H773" s="16">
        <v>60545</v>
      </c>
      <c r="I773" s="16">
        <v>60545</v>
      </c>
      <c r="J773" s="2"/>
      <c r="K773" t="str">
        <f t="shared" si="36"/>
        <v>Q1 2023</v>
      </c>
      <c r="L773" t="str">
        <f t="shared" si="37"/>
        <v>Q1</v>
      </c>
      <c r="M773" t="str">
        <f t="shared" si="38"/>
        <v>2023</v>
      </c>
    </row>
    <row r="774" spans="1:13" x14ac:dyDescent="0.25">
      <c r="A774" s="17">
        <v>45047</v>
      </c>
      <c r="B774" s="8" t="s">
        <v>6592</v>
      </c>
      <c r="C774" s="5" t="e">
        <v>#N/A</v>
      </c>
      <c r="D774" s="8" t="s">
        <v>6663</v>
      </c>
      <c r="E774" s="2" t="s">
        <v>924</v>
      </c>
      <c r="F774" s="1">
        <v>45069</v>
      </c>
      <c r="G774" s="2">
        <v>155</v>
      </c>
      <c r="H774" s="16">
        <v>2700</v>
      </c>
      <c r="I774" s="16">
        <v>2700</v>
      </c>
      <c r="J774" s="2"/>
      <c r="K774" t="str">
        <f t="shared" si="36"/>
        <v>Q1 2023</v>
      </c>
      <c r="L774" t="str">
        <f t="shared" si="37"/>
        <v>Q1</v>
      </c>
      <c r="M774" t="str">
        <f t="shared" si="38"/>
        <v>2023</v>
      </c>
    </row>
    <row r="775" spans="1:13" x14ac:dyDescent="0.25">
      <c r="A775" s="17">
        <v>45047</v>
      </c>
      <c r="B775" s="8" t="s">
        <v>6592</v>
      </c>
      <c r="C775" s="5" t="e">
        <v>#N/A</v>
      </c>
      <c r="D775" s="8" t="s">
        <v>6624</v>
      </c>
      <c r="E775" s="2" t="s">
        <v>924</v>
      </c>
      <c r="F775" s="1">
        <v>45069</v>
      </c>
      <c r="G775" s="2">
        <v>154</v>
      </c>
      <c r="H775" s="16">
        <v>24321.599999999999</v>
      </c>
      <c r="I775" s="16">
        <v>21077.759999999998</v>
      </c>
      <c r="J775" s="2"/>
      <c r="K775" t="str">
        <f t="shared" si="36"/>
        <v>Q1 2023</v>
      </c>
      <c r="L775" t="str">
        <f t="shared" si="37"/>
        <v>Q1</v>
      </c>
      <c r="M775" t="str">
        <f t="shared" si="38"/>
        <v>2023</v>
      </c>
    </row>
    <row r="776" spans="1:13" x14ac:dyDescent="0.25">
      <c r="A776" s="17">
        <v>45047</v>
      </c>
      <c r="B776" s="8" t="s">
        <v>6592</v>
      </c>
      <c r="C776" s="5" t="s">
        <v>6626</v>
      </c>
      <c r="D776" s="8" t="s">
        <v>6627</v>
      </c>
      <c r="E776" s="2" t="s">
        <v>924</v>
      </c>
      <c r="F776" s="1">
        <v>45077</v>
      </c>
      <c r="G776" s="2">
        <v>1413</v>
      </c>
      <c r="H776" s="16">
        <v>4830</v>
      </c>
      <c r="I776" s="16">
        <v>4830</v>
      </c>
      <c r="J776" s="2"/>
      <c r="K776" t="str">
        <f t="shared" si="36"/>
        <v>Q1 2023</v>
      </c>
      <c r="L776" t="str">
        <f t="shared" si="37"/>
        <v>Q1</v>
      </c>
      <c r="M776" t="str">
        <f t="shared" si="38"/>
        <v>2023</v>
      </c>
    </row>
    <row r="777" spans="1:13" x14ac:dyDescent="0.25">
      <c r="A777" s="17">
        <v>45047</v>
      </c>
      <c r="B777" s="8" t="s">
        <v>6593</v>
      </c>
      <c r="C777" s="5" t="e">
        <v>#N/A</v>
      </c>
      <c r="D777" s="8" t="s">
        <v>6643</v>
      </c>
      <c r="E777" s="2">
        <v>312</v>
      </c>
      <c r="F777" s="48">
        <v>45058</v>
      </c>
      <c r="G777" s="2" t="s">
        <v>1246</v>
      </c>
      <c r="H777" s="16">
        <v>221787.9</v>
      </c>
      <c r="I777" s="16">
        <v>221787.9</v>
      </c>
      <c r="J777" s="2" t="s">
        <v>1279</v>
      </c>
      <c r="K777" t="str">
        <f t="shared" si="36"/>
        <v>Q1 2023</v>
      </c>
      <c r="L777" t="str">
        <f t="shared" si="37"/>
        <v>Q1</v>
      </c>
      <c r="M777" t="str">
        <f t="shared" si="38"/>
        <v>2023</v>
      </c>
    </row>
    <row r="778" spans="1:13" x14ac:dyDescent="0.25">
      <c r="A778" s="17">
        <v>45047</v>
      </c>
      <c r="B778" s="8" t="s">
        <v>6593</v>
      </c>
      <c r="C778" s="5" t="s">
        <v>6630</v>
      </c>
      <c r="D778" s="8" t="s">
        <v>6631</v>
      </c>
      <c r="E778" s="2">
        <v>312</v>
      </c>
      <c r="F778" s="48">
        <v>45080</v>
      </c>
      <c r="G778" s="2" t="s">
        <v>1258</v>
      </c>
      <c r="H778" s="16">
        <v>1763.12</v>
      </c>
      <c r="I778" s="16">
        <v>1763.12</v>
      </c>
      <c r="K778" t="str">
        <f t="shared" si="36"/>
        <v>Q1 2023</v>
      </c>
      <c r="L778" t="str">
        <f t="shared" si="37"/>
        <v>Q1</v>
      </c>
      <c r="M778" t="str">
        <f t="shared" si="38"/>
        <v>2023</v>
      </c>
    </row>
    <row r="779" spans="1:13" x14ac:dyDescent="0.25">
      <c r="A779" s="17">
        <v>45047</v>
      </c>
      <c r="B779" s="8" t="s">
        <v>6593</v>
      </c>
      <c r="C779" s="5" t="s">
        <v>6642</v>
      </c>
      <c r="D779" s="8" t="s">
        <v>6643</v>
      </c>
      <c r="E779" s="2">
        <v>312</v>
      </c>
      <c r="F779" s="48">
        <v>45049</v>
      </c>
      <c r="G779" s="2" t="s">
        <v>1239</v>
      </c>
      <c r="H779" s="16">
        <v>18500</v>
      </c>
      <c r="I779" s="16">
        <v>18500</v>
      </c>
      <c r="J779" s="2" t="s">
        <v>1274</v>
      </c>
      <c r="K779" t="str">
        <f t="shared" si="36"/>
        <v>Q1 2023</v>
      </c>
      <c r="L779" t="str">
        <f t="shared" si="37"/>
        <v>Q1</v>
      </c>
      <c r="M779" t="str">
        <f t="shared" si="38"/>
        <v>2023</v>
      </c>
    </row>
    <row r="780" spans="1:13" x14ac:dyDescent="0.25">
      <c r="A780" s="17">
        <v>45047</v>
      </c>
      <c r="B780" s="8" t="s">
        <v>6593</v>
      </c>
      <c r="C780" s="5" t="e">
        <v>#N/A</v>
      </c>
      <c r="D780" s="8" t="s">
        <v>6662</v>
      </c>
      <c r="E780" s="2">
        <v>313</v>
      </c>
      <c r="F780" s="48">
        <v>45049</v>
      </c>
      <c r="G780" s="2" t="s">
        <v>1240</v>
      </c>
      <c r="H780" s="16">
        <v>496385</v>
      </c>
      <c r="I780" s="16">
        <v>496385</v>
      </c>
      <c r="J780" s="2" t="s">
        <v>99</v>
      </c>
      <c r="K780" t="str">
        <f t="shared" si="36"/>
        <v>Q1 2023</v>
      </c>
      <c r="L780" t="str">
        <f t="shared" si="37"/>
        <v>Q1</v>
      </c>
      <c r="M780" t="str">
        <f t="shared" si="38"/>
        <v>2023</v>
      </c>
    </row>
    <row r="781" spans="1:13" x14ac:dyDescent="0.25">
      <c r="A781" s="17">
        <v>45047</v>
      </c>
      <c r="B781" s="8" t="s">
        <v>6593</v>
      </c>
      <c r="C781" s="5" t="e">
        <v>#N/A</v>
      </c>
      <c r="D781" s="8" t="s">
        <v>6654</v>
      </c>
      <c r="E781" s="2">
        <v>313</v>
      </c>
      <c r="F781" s="48">
        <v>45049</v>
      </c>
      <c r="G781" s="2" t="s">
        <v>1241</v>
      </c>
      <c r="H781" s="16">
        <v>44117</v>
      </c>
      <c r="I781" s="16">
        <v>44117</v>
      </c>
      <c r="J781" s="2" t="s">
        <v>99</v>
      </c>
      <c r="K781" t="str">
        <f t="shared" si="36"/>
        <v>Q1 2023</v>
      </c>
      <c r="L781" t="str">
        <f t="shared" si="37"/>
        <v>Q1</v>
      </c>
      <c r="M781" t="str">
        <f t="shared" si="38"/>
        <v>2023</v>
      </c>
    </row>
    <row r="782" spans="1:13" x14ac:dyDescent="0.25">
      <c r="A782" s="17">
        <v>45047</v>
      </c>
      <c r="B782" s="8" t="s">
        <v>6593</v>
      </c>
      <c r="C782" s="5" t="e">
        <v>#N/A</v>
      </c>
      <c r="D782" s="8" t="s">
        <v>6662</v>
      </c>
      <c r="E782" s="2">
        <v>316</v>
      </c>
      <c r="F782" s="48">
        <v>45047</v>
      </c>
      <c r="G782" s="2" t="s">
        <v>1195</v>
      </c>
      <c r="H782" s="16">
        <v>63392</v>
      </c>
      <c r="I782" s="16">
        <v>63392</v>
      </c>
      <c r="J782" s="2" t="s">
        <v>99</v>
      </c>
      <c r="K782" t="str">
        <f t="shared" si="36"/>
        <v>Q1 2023</v>
      </c>
      <c r="L782" t="str">
        <f t="shared" si="37"/>
        <v>Q1</v>
      </c>
      <c r="M782" t="str">
        <f t="shared" si="38"/>
        <v>2023</v>
      </c>
    </row>
    <row r="783" spans="1:13" x14ac:dyDescent="0.25">
      <c r="A783" s="17">
        <v>45047</v>
      </c>
      <c r="B783" s="8" t="s">
        <v>6593</v>
      </c>
      <c r="C783" s="8" t="e">
        <v>#N/A</v>
      </c>
      <c r="D783" s="8" t="s">
        <v>6662</v>
      </c>
      <c r="E783" s="2">
        <v>312</v>
      </c>
      <c r="F783" s="48">
        <v>45048</v>
      </c>
      <c r="G783" s="2" t="s">
        <v>1237</v>
      </c>
      <c r="H783" s="16">
        <v>364913</v>
      </c>
      <c r="I783" s="16">
        <v>364913</v>
      </c>
      <c r="J783" s="2" t="s">
        <v>99</v>
      </c>
      <c r="K783" t="str">
        <f t="shared" si="36"/>
        <v>Q1 2023</v>
      </c>
      <c r="L783" t="str">
        <f t="shared" si="37"/>
        <v>Q1</v>
      </c>
      <c r="M783" t="str">
        <f t="shared" si="38"/>
        <v>2023</v>
      </c>
    </row>
    <row r="784" spans="1:13" x14ac:dyDescent="0.25">
      <c r="A784" s="17">
        <v>45047</v>
      </c>
      <c r="B784" s="8" t="s">
        <v>6593</v>
      </c>
      <c r="C784" s="8" t="e">
        <v>#N/A</v>
      </c>
      <c r="D784" s="8" t="s">
        <v>6662</v>
      </c>
      <c r="E784" s="2">
        <v>311</v>
      </c>
      <c r="F784" s="48">
        <v>45048</v>
      </c>
      <c r="G784" s="2" t="s">
        <v>1237</v>
      </c>
      <c r="H784" s="16">
        <v>563984</v>
      </c>
      <c r="I784" s="16">
        <v>563984</v>
      </c>
      <c r="J784" s="2" t="s">
        <v>99</v>
      </c>
      <c r="K784" t="str">
        <f t="shared" si="36"/>
        <v>Q1 2023</v>
      </c>
      <c r="L784" t="str">
        <f t="shared" si="37"/>
        <v>Q1</v>
      </c>
      <c r="M784" t="str">
        <f t="shared" si="38"/>
        <v>2023</v>
      </c>
    </row>
    <row r="785" spans="1:13" x14ac:dyDescent="0.25">
      <c r="A785" s="17">
        <v>45047</v>
      </c>
      <c r="B785" s="8" t="s">
        <v>6593</v>
      </c>
      <c r="C785" s="5" t="e">
        <v>#N/A</v>
      </c>
      <c r="D785" s="8" t="s">
        <v>6662</v>
      </c>
      <c r="E785" s="2">
        <v>314</v>
      </c>
      <c r="F785" s="48">
        <v>45047</v>
      </c>
      <c r="G785" s="2" t="s">
        <v>1228</v>
      </c>
      <c r="H785" s="16">
        <v>148560</v>
      </c>
      <c r="I785" s="16">
        <v>148560</v>
      </c>
      <c r="J785" s="2" t="s">
        <v>99</v>
      </c>
      <c r="K785" t="str">
        <f t="shared" si="36"/>
        <v>Q1 2023</v>
      </c>
      <c r="L785" t="str">
        <f t="shared" si="37"/>
        <v>Q1</v>
      </c>
      <c r="M785" t="str">
        <f t="shared" si="38"/>
        <v>2023</v>
      </c>
    </row>
    <row r="786" spans="1:13" x14ac:dyDescent="0.25">
      <c r="A786" s="17">
        <v>45047</v>
      </c>
      <c r="B786" s="8" t="s">
        <v>6593</v>
      </c>
      <c r="C786" s="5" t="e">
        <v>#N/A</v>
      </c>
      <c r="D786" s="8" t="s">
        <v>6662</v>
      </c>
      <c r="E786" s="2">
        <v>315</v>
      </c>
      <c r="F786" s="48">
        <v>45050</v>
      </c>
      <c r="G786" s="2">
        <v>2</v>
      </c>
      <c r="H786" s="16">
        <v>158640</v>
      </c>
      <c r="I786" s="16">
        <v>158640</v>
      </c>
      <c r="J786" s="2"/>
      <c r="K786" t="str">
        <f t="shared" si="36"/>
        <v>Q1 2023</v>
      </c>
      <c r="L786" t="str">
        <f t="shared" si="37"/>
        <v>Q1</v>
      </c>
      <c r="M786" t="str">
        <f t="shared" si="38"/>
        <v>2023</v>
      </c>
    </row>
    <row r="787" spans="1:13" x14ac:dyDescent="0.25">
      <c r="A787" s="17">
        <v>45047</v>
      </c>
      <c r="B787" s="8" t="s">
        <v>6593</v>
      </c>
      <c r="C787" s="5" t="e">
        <v>#N/A</v>
      </c>
      <c r="D787" s="8" t="s">
        <v>6643</v>
      </c>
      <c r="E787" s="2">
        <v>312</v>
      </c>
      <c r="F787" s="48">
        <v>45049</v>
      </c>
      <c r="G787" s="2" t="s">
        <v>1242</v>
      </c>
      <c r="H787" s="16">
        <v>8100</v>
      </c>
      <c r="I787" s="16">
        <v>8100</v>
      </c>
      <c r="J787" s="2" t="s">
        <v>1276</v>
      </c>
      <c r="K787" t="str">
        <f t="shared" si="36"/>
        <v>Q1 2023</v>
      </c>
      <c r="L787" t="str">
        <f t="shared" si="37"/>
        <v>Q1</v>
      </c>
      <c r="M787" t="str">
        <f t="shared" si="38"/>
        <v>2023</v>
      </c>
    </row>
    <row r="788" spans="1:13" x14ac:dyDescent="0.25">
      <c r="A788" s="17">
        <v>45047</v>
      </c>
      <c r="B788" s="8" t="s">
        <v>6593</v>
      </c>
      <c r="C788" s="5" t="e">
        <v>#N/A</v>
      </c>
      <c r="D788" s="8" t="s">
        <v>6643</v>
      </c>
      <c r="E788" s="2">
        <v>312</v>
      </c>
      <c r="F788" s="48">
        <v>45049</v>
      </c>
      <c r="G788" s="2">
        <v>342</v>
      </c>
      <c r="H788" s="16">
        <v>140000</v>
      </c>
      <c r="I788" s="16">
        <v>140000</v>
      </c>
      <c r="J788" s="2" t="s">
        <v>1275</v>
      </c>
      <c r="K788" t="str">
        <f t="shared" si="36"/>
        <v>Q1 2023</v>
      </c>
      <c r="L788" t="str">
        <f t="shared" si="37"/>
        <v>Q1</v>
      </c>
      <c r="M788" t="str">
        <f t="shared" si="38"/>
        <v>2023</v>
      </c>
    </row>
    <row r="789" spans="1:13" x14ac:dyDescent="0.25">
      <c r="A789" s="17">
        <v>45047</v>
      </c>
      <c r="B789" s="8" t="s">
        <v>6593</v>
      </c>
      <c r="C789" s="5" t="s">
        <v>6640</v>
      </c>
      <c r="D789" s="8" t="s">
        <v>6633</v>
      </c>
      <c r="E789" s="2">
        <v>312</v>
      </c>
      <c r="F789" s="48">
        <v>45077</v>
      </c>
      <c r="G789" s="2" t="s">
        <v>1253</v>
      </c>
      <c r="H789" s="16">
        <v>147532.76999999999</v>
      </c>
      <c r="I789" s="16">
        <v>147532.76999999999</v>
      </c>
      <c r="J789" s="2"/>
      <c r="K789" t="str">
        <f t="shared" si="36"/>
        <v>Q1 2023</v>
      </c>
      <c r="L789" t="str">
        <f t="shared" si="37"/>
        <v>Q1</v>
      </c>
      <c r="M789" t="str">
        <f t="shared" si="38"/>
        <v>2023</v>
      </c>
    </row>
    <row r="790" spans="1:13" x14ac:dyDescent="0.25">
      <c r="A790" s="17">
        <v>45047</v>
      </c>
      <c r="B790" s="8" t="s">
        <v>6593</v>
      </c>
      <c r="C790" s="5" t="e">
        <v>#N/A</v>
      </c>
      <c r="D790" s="8" t="s">
        <v>6662</v>
      </c>
      <c r="E790" s="2">
        <v>310</v>
      </c>
      <c r="F790" s="48">
        <v>45047</v>
      </c>
      <c r="G790" s="2" t="s">
        <v>1227</v>
      </c>
      <c r="H790" s="16">
        <v>69112</v>
      </c>
      <c r="I790" s="16">
        <v>69112</v>
      </c>
      <c r="J790" s="2" t="s">
        <v>99</v>
      </c>
      <c r="K790" t="str">
        <f t="shared" si="36"/>
        <v>Q1 2023</v>
      </c>
      <c r="L790" t="str">
        <f t="shared" si="37"/>
        <v>Q1</v>
      </c>
      <c r="M790" t="str">
        <f t="shared" si="38"/>
        <v>2023</v>
      </c>
    </row>
    <row r="791" spans="1:13" x14ac:dyDescent="0.25">
      <c r="A791" s="17">
        <v>45047</v>
      </c>
      <c r="B791" s="8" t="s">
        <v>6593</v>
      </c>
      <c r="C791" s="5" t="e">
        <v>#N/A</v>
      </c>
      <c r="D791" s="8" t="s">
        <v>6654</v>
      </c>
      <c r="E791" s="2">
        <v>310</v>
      </c>
      <c r="F791" s="48">
        <v>45047</v>
      </c>
      <c r="G791" s="2" t="s">
        <v>1229</v>
      </c>
      <c r="H791" s="16">
        <v>17308</v>
      </c>
      <c r="I791" s="16">
        <v>17308</v>
      </c>
      <c r="J791" s="2" t="s">
        <v>99</v>
      </c>
      <c r="K791" t="str">
        <f t="shared" si="36"/>
        <v>Q1 2023</v>
      </c>
      <c r="L791" t="str">
        <f t="shared" si="37"/>
        <v>Q1</v>
      </c>
      <c r="M791" t="str">
        <f t="shared" si="38"/>
        <v>2023</v>
      </c>
    </row>
    <row r="792" spans="1:13" x14ac:dyDescent="0.25">
      <c r="A792" s="17">
        <v>45047</v>
      </c>
      <c r="B792" s="8" t="s">
        <v>6593</v>
      </c>
      <c r="C792" s="5" t="e">
        <v>#N/A</v>
      </c>
      <c r="D792" s="8" t="s">
        <v>6662</v>
      </c>
      <c r="E792" s="2">
        <v>310</v>
      </c>
      <c r="F792" s="48">
        <v>45047</v>
      </c>
      <c r="G792" s="2" t="s">
        <v>1226</v>
      </c>
      <c r="H792" s="16">
        <v>69111</v>
      </c>
      <c r="I792" s="16">
        <v>69111</v>
      </c>
      <c r="J792" s="2" t="s">
        <v>99</v>
      </c>
      <c r="K792" t="str">
        <f t="shared" si="36"/>
        <v>Q1 2023</v>
      </c>
      <c r="L792" t="str">
        <f t="shared" si="37"/>
        <v>Q1</v>
      </c>
      <c r="M792" t="str">
        <f t="shared" si="38"/>
        <v>2023</v>
      </c>
    </row>
    <row r="793" spans="1:13" x14ac:dyDescent="0.25">
      <c r="A793" s="17">
        <v>45047</v>
      </c>
      <c r="B793" s="8" t="s">
        <v>6593</v>
      </c>
      <c r="C793" s="5" t="e">
        <v>#N/A</v>
      </c>
      <c r="D793" s="8" t="s">
        <v>6617</v>
      </c>
      <c r="E793" s="2">
        <v>312</v>
      </c>
      <c r="F793" s="48">
        <v>45075</v>
      </c>
      <c r="G793" s="2" t="s">
        <v>1251</v>
      </c>
      <c r="H793" s="16">
        <v>4050</v>
      </c>
      <c r="I793" s="16">
        <v>4050</v>
      </c>
      <c r="J793" s="2" t="s">
        <v>99</v>
      </c>
      <c r="K793" t="str">
        <f t="shared" si="36"/>
        <v>Q1 2023</v>
      </c>
      <c r="L793" t="str">
        <f t="shared" si="37"/>
        <v>Q1</v>
      </c>
      <c r="M793" t="str">
        <f t="shared" si="38"/>
        <v>2023</v>
      </c>
    </row>
    <row r="794" spans="1:13" x14ac:dyDescent="0.25">
      <c r="A794" s="17">
        <v>45047</v>
      </c>
      <c r="B794" s="8" t="s">
        <v>6593</v>
      </c>
      <c r="C794" s="5" t="s">
        <v>6614</v>
      </c>
      <c r="D794" s="8" t="s">
        <v>6615</v>
      </c>
      <c r="E794" s="2">
        <v>312</v>
      </c>
      <c r="F794" s="48">
        <v>45077</v>
      </c>
      <c r="G794" s="2" t="s">
        <v>1254</v>
      </c>
      <c r="H794" s="16">
        <v>476900</v>
      </c>
      <c r="I794" s="16">
        <v>476900</v>
      </c>
      <c r="J794" s="2"/>
      <c r="K794" t="str">
        <f t="shared" si="36"/>
        <v>Q1 2023</v>
      </c>
      <c r="L794" t="str">
        <f t="shared" si="37"/>
        <v>Q1</v>
      </c>
      <c r="M794" t="str">
        <f t="shared" si="38"/>
        <v>2023</v>
      </c>
    </row>
    <row r="795" spans="1:13" x14ac:dyDescent="0.25">
      <c r="A795" s="17">
        <v>45047</v>
      </c>
      <c r="B795" s="8" t="s">
        <v>6593</v>
      </c>
      <c r="C795" s="5" t="e">
        <v>#N/A</v>
      </c>
      <c r="D795" s="8" t="s">
        <v>6643</v>
      </c>
      <c r="E795" s="2">
        <v>312</v>
      </c>
      <c r="F795" s="48">
        <v>45075</v>
      </c>
      <c r="G795" s="2">
        <v>74</v>
      </c>
      <c r="H795" s="16">
        <v>19215</v>
      </c>
      <c r="I795" s="16">
        <v>19215</v>
      </c>
      <c r="J795" s="2" t="s">
        <v>1281</v>
      </c>
      <c r="K795" t="str">
        <f t="shared" si="36"/>
        <v>Q1 2023</v>
      </c>
      <c r="L795" t="str">
        <f t="shared" si="37"/>
        <v>Q1</v>
      </c>
      <c r="M795" t="str">
        <f t="shared" si="38"/>
        <v>2023</v>
      </c>
    </row>
    <row r="796" spans="1:13" x14ac:dyDescent="0.25">
      <c r="A796" s="17">
        <v>45047</v>
      </c>
      <c r="B796" s="8" t="s">
        <v>6593</v>
      </c>
      <c r="C796" s="5" t="s">
        <v>6616</v>
      </c>
      <c r="D796" s="8" t="s">
        <v>6618</v>
      </c>
      <c r="E796" s="2">
        <v>312</v>
      </c>
      <c r="F796" s="48">
        <v>45072</v>
      </c>
      <c r="G796" s="2" t="s">
        <v>1248</v>
      </c>
      <c r="H796" s="16">
        <v>60225</v>
      </c>
      <c r="I796" s="20">
        <v>46004</v>
      </c>
      <c r="J796" s="2" t="s">
        <v>99</v>
      </c>
      <c r="K796" t="str">
        <f t="shared" si="36"/>
        <v>Q1 2023</v>
      </c>
      <c r="L796" t="str">
        <f t="shared" si="37"/>
        <v>Q1</v>
      </c>
      <c r="M796" t="str">
        <f t="shared" si="38"/>
        <v>2023</v>
      </c>
    </row>
    <row r="797" spans="1:13" x14ac:dyDescent="0.25">
      <c r="A797" s="17">
        <v>45047</v>
      </c>
      <c r="B797" s="8" t="s">
        <v>6593</v>
      </c>
      <c r="C797" s="5" t="s">
        <v>6616</v>
      </c>
      <c r="D797" s="8" t="s">
        <v>6617</v>
      </c>
      <c r="E797" s="2">
        <v>312</v>
      </c>
      <c r="F797" s="48">
        <v>45049</v>
      </c>
      <c r="G797" s="2" t="s">
        <v>1238</v>
      </c>
      <c r="H797" s="16">
        <v>76500</v>
      </c>
      <c r="I797" s="16">
        <v>76500</v>
      </c>
      <c r="J797" s="2" t="s">
        <v>383</v>
      </c>
      <c r="K797" t="str">
        <f t="shared" ref="K797:K856" si="39">"Q" &amp; IF(MONTH(A797) &lt; 4, 4, IF(MONTH(A797) &lt; 7, 1, IF(MONTH(A797) &lt; 10, 2, 3))) &amp; " " &amp; YEAR(A797) - IF(MONTH(A797) &lt; 4, 1, 0)</f>
        <v>Q1 2023</v>
      </c>
      <c r="L797" t="str">
        <f t="shared" ref="L797:L856" si="40">LEFT(K797,2)</f>
        <v>Q1</v>
      </c>
      <c r="M797" t="str">
        <f t="shared" ref="M797:M856" si="41">RIGHT(K797,4)</f>
        <v>2023</v>
      </c>
    </row>
    <row r="798" spans="1:13" x14ac:dyDescent="0.25">
      <c r="A798" s="17">
        <v>45047</v>
      </c>
      <c r="B798" s="8" t="s">
        <v>6593</v>
      </c>
      <c r="C798" s="5" t="s">
        <v>6616</v>
      </c>
      <c r="D798" s="8" t="s">
        <v>6617</v>
      </c>
      <c r="E798" s="2">
        <v>312</v>
      </c>
      <c r="F798" s="48">
        <v>45072</v>
      </c>
      <c r="G798" s="2" t="s">
        <v>1249</v>
      </c>
      <c r="H798" s="16">
        <v>1520</v>
      </c>
      <c r="I798" s="16">
        <v>1520</v>
      </c>
      <c r="J798" s="2" t="s">
        <v>700</v>
      </c>
      <c r="K798" t="str">
        <f t="shared" si="39"/>
        <v>Q1 2023</v>
      </c>
      <c r="L798" t="str">
        <f t="shared" si="40"/>
        <v>Q1</v>
      </c>
      <c r="M798" t="str">
        <f t="shared" si="41"/>
        <v>2023</v>
      </c>
    </row>
    <row r="799" spans="1:13" x14ac:dyDescent="0.25">
      <c r="A799" s="17">
        <v>45047</v>
      </c>
      <c r="B799" s="8" t="s">
        <v>6593</v>
      </c>
      <c r="C799" s="5" t="s">
        <v>6616</v>
      </c>
      <c r="D799" s="8" t="s">
        <v>6617</v>
      </c>
      <c r="E799" s="2">
        <v>312</v>
      </c>
      <c r="F799" s="48">
        <v>45072</v>
      </c>
      <c r="G799" s="2" t="s">
        <v>1250</v>
      </c>
      <c r="H799" s="16">
        <v>19820</v>
      </c>
      <c r="I799" s="16">
        <v>20204.599999999999</v>
      </c>
      <c r="J799" s="2" t="s">
        <v>99</v>
      </c>
      <c r="K799" t="str">
        <f t="shared" si="39"/>
        <v>Q1 2023</v>
      </c>
      <c r="L799" t="str">
        <f t="shared" si="40"/>
        <v>Q1</v>
      </c>
      <c r="M799" t="str">
        <f t="shared" si="41"/>
        <v>2023</v>
      </c>
    </row>
    <row r="800" spans="1:13" x14ac:dyDescent="0.25">
      <c r="A800" s="17">
        <v>45047</v>
      </c>
      <c r="B800" s="8" t="s">
        <v>6593</v>
      </c>
      <c r="C800" s="8" t="s">
        <v>6634</v>
      </c>
      <c r="D800" s="8" t="s">
        <v>6635</v>
      </c>
      <c r="E800" s="2">
        <v>312</v>
      </c>
      <c r="F800" s="48">
        <v>45077</v>
      </c>
      <c r="G800" s="2" t="s">
        <v>1252</v>
      </c>
      <c r="H800" s="85">
        <v>235227</v>
      </c>
      <c r="I800" s="85">
        <v>235227</v>
      </c>
      <c r="J800" s="2"/>
      <c r="K800" t="str">
        <f t="shared" si="39"/>
        <v>Q1 2023</v>
      </c>
      <c r="L800" t="str">
        <f t="shared" si="40"/>
        <v>Q1</v>
      </c>
      <c r="M800" t="str">
        <f t="shared" si="41"/>
        <v>2023</v>
      </c>
    </row>
    <row r="801" spans="1:13" x14ac:dyDescent="0.25">
      <c r="A801" s="17">
        <v>45047</v>
      </c>
      <c r="B801" s="8" t="s">
        <v>6593</v>
      </c>
      <c r="C801" s="5" t="e">
        <v>#N/A</v>
      </c>
      <c r="D801" s="8" t="s">
        <v>6662</v>
      </c>
      <c r="E801" s="2">
        <v>316</v>
      </c>
      <c r="F801" s="48">
        <v>45047</v>
      </c>
      <c r="G801" s="2" t="s">
        <v>1230</v>
      </c>
      <c r="H801" s="16">
        <v>95088</v>
      </c>
      <c r="I801" s="16">
        <v>95088</v>
      </c>
      <c r="J801" s="2" t="s">
        <v>99</v>
      </c>
      <c r="K801" t="str">
        <f t="shared" si="39"/>
        <v>Q1 2023</v>
      </c>
      <c r="L801" t="str">
        <f t="shared" si="40"/>
        <v>Q1</v>
      </c>
      <c r="M801" t="str">
        <f t="shared" si="41"/>
        <v>2023</v>
      </c>
    </row>
    <row r="802" spans="1:13" x14ac:dyDescent="0.25">
      <c r="A802" s="17">
        <v>45047</v>
      </c>
      <c r="B802" s="8" t="s">
        <v>6593</v>
      </c>
      <c r="C802" s="5" t="e">
        <v>#N/A</v>
      </c>
      <c r="D802" s="8" t="s">
        <v>6633</v>
      </c>
      <c r="E802" s="2">
        <v>312</v>
      </c>
      <c r="F802" s="48">
        <v>45077</v>
      </c>
      <c r="G802" s="2" t="s">
        <v>1255</v>
      </c>
      <c r="H802" s="16">
        <v>206326.51</v>
      </c>
      <c r="I802" s="16">
        <v>206326.51</v>
      </c>
      <c r="J802" s="2"/>
      <c r="K802" t="str">
        <f t="shared" si="39"/>
        <v>Q1 2023</v>
      </c>
      <c r="L802" t="str">
        <f t="shared" si="40"/>
        <v>Q1</v>
      </c>
      <c r="M802" t="str">
        <f t="shared" si="41"/>
        <v>2023</v>
      </c>
    </row>
    <row r="803" spans="1:13" x14ac:dyDescent="0.25">
      <c r="A803" s="17">
        <v>45047</v>
      </c>
      <c r="B803" s="8" t="s">
        <v>6593</v>
      </c>
      <c r="C803" s="5" t="s">
        <v>6619</v>
      </c>
      <c r="D803" s="8" t="s">
        <v>6620</v>
      </c>
      <c r="E803" s="2">
        <v>312</v>
      </c>
      <c r="F803" s="48">
        <v>45077</v>
      </c>
      <c r="G803" s="2">
        <v>2</v>
      </c>
      <c r="H803" s="16">
        <v>47591</v>
      </c>
      <c r="I803" s="16">
        <v>47591</v>
      </c>
      <c r="J803" s="2" t="s">
        <v>276</v>
      </c>
      <c r="K803" t="str">
        <f t="shared" si="39"/>
        <v>Q1 2023</v>
      </c>
      <c r="L803" t="str">
        <f t="shared" si="40"/>
        <v>Q1</v>
      </c>
      <c r="M803" t="str">
        <f t="shared" si="41"/>
        <v>2023</v>
      </c>
    </row>
    <row r="804" spans="1:13" x14ac:dyDescent="0.25">
      <c r="A804" s="17">
        <v>45047</v>
      </c>
      <c r="B804" s="8" t="s">
        <v>6593</v>
      </c>
      <c r="C804" s="5" t="s">
        <v>6636</v>
      </c>
      <c r="D804" s="8" t="s">
        <v>6617</v>
      </c>
      <c r="E804" s="2">
        <v>312</v>
      </c>
      <c r="F804" s="48">
        <v>45056</v>
      </c>
      <c r="G804" s="2" t="s">
        <v>1245</v>
      </c>
      <c r="H804" s="16">
        <v>720</v>
      </c>
      <c r="I804" s="16">
        <v>720</v>
      </c>
      <c r="J804" s="2" t="s">
        <v>1278</v>
      </c>
      <c r="K804" t="str">
        <f t="shared" si="39"/>
        <v>Q1 2023</v>
      </c>
      <c r="L804" t="str">
        <f t="shared" si="40"/>
        <v>Q1</v>
      </c>
      <c r="M804" t="str">
        <f t="shared" si="41"/>
        <v>2023</v>
      </c>
    </row>
    <row r="805" spans="1:13" x14ac:dyDescent="0.25">
      <c r="A805" s="17">
        <v>45047</v>
      </c>
      <c r="B805" s="8" t="s">
        <v>6593</v>
      </c>
      <c r="C805" s="8" t="s">
        <v>6637</v>
      </c>
      <c r="D805" s="8" t="s">
        <v>6654</v>
      </c>
      <c r="E805" s="2">
        <v>312</v>
      </c>
      <c r="F805" s="48">
        <v>45048</v>
      </c>
      <c r="G805" s="2" t="s">
        <v>1232</v>
      </c>
      <c r="H805" s="16">
        <v>31622.5</v>
      </c>
      <c r="I805" s="16">
        <v>31622.5</v>
      </c>
      <c r="J805" s="2" t="s">
        <v>99</v>
      </c>
      <c r="K805" t="str">
        <f t="shared" si="39"/>
        <v>Q1 2023</v>
      </c>
      <c r="L805" t="str">
        <f t="shared" si="40"/>
        <v>Q1</v>
      </c>
      <c r="M805" t="str">
        <f t="shared" si="41"/>
        <v>2023</v>
      </c>
    </row>
    <row r="806" spans="1:13" x14ac:dyDescent="0.25">
      <c r="A806" s="17">
        <v>45047</v>
      </c>
      <c r="B806" s="8" t="s">
        <v>6593</v>
      </c>
      <c r="C806" s="8" t="s">
        <v>6637</v>
      </c>
      <c r="D806" s="8" t="s">
        <v>6654</v>
      </c>
      <c r="E806" s="2">
        <v>316</v>
      </c>
      <c r="F806" s="48">
        <v>45048</v>
      </c>
      <c r="G806" s="2" t="s">
        <v>1233</v>
      </c>
      <c r="H806" s="16">
        <v>17333.75</v>
      </c>
      <c r="I806" s="16">
        <v>17333.75</v>
      </c>
      <c r="J806" s="2" t="s">
        <v>99</v>
      </c>
      <c r="K806" t="str">
        <f t="shared" si="39"/>
        <v>Q1 2023</v>
      </c>
      <c r="L806" t="str">
        <f t="shared" si="40"/>
        <v>Q1</v>
      </c>
      <c r="M806" t="str">
        <f t="shared" si="41"/>
        <v>2023</v>
      </c>
    </row>
    <row r="807" spans="1:13" x14ac:dyDescent="0.25">
      <c r="A807" s="17">
        <v>45047</v>
      </c>
      <c r="B807" s="8" t="s">
        <v>6593</v>
      </c>
      <c r="C807" s="8" t="s">
        <v>6637</v>
      </c>
      <c r="D807" s="8" t="s">
        <v>6654</v>
      </c>
      <c r="E807" s="2">
        <v>315</v>
      </c>
      <c r="F807" s="48">
        <v>45048</v>
      </c>
      <c r="G807" s="2" t="s">
        <v>1234</v>
      </c>
      <c r="H807" s="16">
        <v>17351.25</v>
      </c>
      <c r="I807" s="16">
        <v>17351.25</v>
      </c>
      <c r="J807" s="2" t="s">
        <v>99</v>
      </c>
      <c r="K807" t="str">
        <f t="shared" si="39"/>
        <v>Q1 2023</v>
      </c>
      <c r="L807" t="str">
        <f t="shared" si="40"/>
        <v>Q1</v>
      </c>
      <c r="M807" t="str">
        <f t="shared" si="41"/>
        <v>2023</v>
      </c>
    </row>
    <row r="808" spans="1:13" x14ac:dyDescent="0.25">
      <c r="A808" s="17">
        <v>45047</v>
      </c>
      <c r="B808" s="8" t="s">
        <v>6593</v>
      </c>
      <c r="C808" s="8" t="s">
        <v>6637</v>
      </c>
      <c r="D808" s="8" t="s">
        <v>6654</v>
      </c>
      <c r="E808" s="2">
        <v>314</v>
      </c>
      <c r="F808" s="48">
        <v>45048</v>
      </c>
      <c r="G808" s="2" t="s">
        <v>1235</v>
      </c>
      <c r="H808" s="16">
        <v>16248.75</v>
      </c>
      <c r="I808" s="16">
        <v>16248.75</v>
      </c>
      <c r="J808" s="2" t="s">
        <v>99</v>
      </c>
      <c r="K808" t="str">
        <f t="shared" si="39"/>
        <v>Q1 2023</v>
      </c>
      <c r="L808" t="str">
        <f t="shared" si="40"/>
        <v>Q1</v>
      </c>
      <c r="M808" t="str">
        <f t="shared" si="41"/>
        <v>2023</v>
      </c>
    </row>
    <row r="809" spans="1:13" x14ac:dyDescent="0.25">
      <c r="A809" s="17">
        <v>45047</v>
      </c>
      <c r="B809" s="8" t="s">
        <v>6593</v>
      </c>
      <c r="C809" s="8" t="s">
        <v>6637</v>
      </c>
      <c r="D809" s="8" t="s">
        <v>6654</v>
      </c>
      <c r="E809" s="2">
        <v>311</v>
      </c>
      <c r="F809" s="48">
        <v>45048</v>
      </c>
      <c r="G809" s="2" t="s">
        <v>1236</v>
      </c>
      <c r="H809" s="16">
        <v>48868.75</v>
      </c>
      <c r="I809" s="16">
        <v>48868.75</v>
      </c>
      <c r="J809" s="2" t="s">
        <v>99</v>
      </c>
      <c r="K809" t="str">
        <f t="shared" si="39"/>
        <v>Q1 2023</v>
      </c>
      <c r="L809" t="str">
        <f t="shared" si="40"/>
        <v>Q1</v>
      </c>
      <c r="M809" t="str">
        <f t="shared" si="41"/>
        <v>2023</v>
      </c>
    </row>
    <row r="810" spans="1:13" x14ac:dyDescent="0.25">
      <c r="A810" s="17">
        <v>45047</v>
      </c>
      <c r="B810" s="8" t="s">
        <v>6593</v>
      </c>
      <c r="C810" s="8" t="s">
        <v>6637</v>
      </c>
      <c r="D810" s="8" t="s">
        <v>6638</v>
      </c>
      <c r="E810" s="2">
        <v>613</v>
      </c>
      <c r="F810" s="1">
        <v>45106</v>
      </c>
      <c r="G810" s="2" t="s">
        <v>962</v>
      </c>
      <c r="H810" s="16">
        <v>52568</v>
      </c>
      <c r="I810" s="20">
        <v>52568</v>
      </c>
      <c r="K810" t="str">
        <f t="shared" si="39"/>
        <v>Q1 2023</v>
      </c>
      <c r="L810" t="str">
        <f t="shared" si="40"/>
        <v>Q1</v>
      </c>
      <c r="M810" t="str">
        <f t="shared" si="41"/>
        <v>2023</v>
      </c>
    </row>
    <row r="811" spans="1:13" x14ac:dyDescent="0.25">
      <c r="A811" s="17">
        <v>45047</v>
      </c>
      <c r="B811" s="8" t="s">
        <v>6593</v>
      </c>
      <c r="C811" s="8" t="s">
        <v>6637</v>
      </c>
      <c r="D811" s="8" t="s">
        <v>6638</v>
      </c>
      <c r="E811" s="2">
        <v>309</v>
      </c>
      <c r="F811" s="48">
        <v>45106</v>
      </c>
      <c r="G811" s="2" t="s">
        <v>1259</v>
      </c>
      <c r="H811" s="16">
        <v>115190.45</v>
      </c>
      <c r="I811" s="20">
        <v>115190.45</v>
      </c>
      <c r="K811" t="str">
        <f t="shared" si="39"/>
        <v>Q1 2023</v>
      </c>
      <c r="L811" t="str">
        <f t="shared" si="40"/>
        <v>Q1</v>
      </c>
      <c r="M811" t="str">
        <f t="shared" si="41"/>
        <v>2023</v>
      </c>
    </row>
    <row r="812" spans="1:13" x14ac:dyDescent="0.25">
      <c r="A812" s="17">
        <v>45047</v>
      </c>
      <c r="B812" s="8" t="s">
        <v>6593</v>
      </c>
      <c r="C812" s="8" t="s">
        <v>6637</v>
      </c>
      <c r="D812" s="8" t="s">
        <v>6638</v>
      </c>
      <c r="E812" s="2">
        <v>311</v>
      </c>
      <c r="F812" s="48">
        <v>45106</v>
      </c>
      <c r="G812" s="2" t="s">
        <v>1260</v>
      </c>
      <c r="H812" s="16">
        <v>120090.42</v>
      </c>
      <c r="I812" s="20">
        <v>120090.42</v>
      </c>
      <c r="K812" t="str">
        <f t="shared" si="39"/>
        <v>Q1 2023</v>
      </c>
      <c r="L812" t="str">
        <f t="shared" si="40"/>
        <v>Q1</v>
      </c>
      <c r="M812" t="str">
        <f t="shared" si="41"/>
        <v>2023</v>
      </c>
    </row>
    <row r="813" spans="1:13" x14ac:dyDescent="0.25">
      <c r="A813" s="17">
        <v>45047</v>
      </c>
      <c r="B813" s="8" t="s">
        <v>6593</v>
      </c>
      <c r="C813" s="8" t="s">
        <v>6637</v>
      </c>
      <c r="D813" s="8" t="s">
        <v>6638</v>
      </c>
      <c r="E813" s="2">
        <v>312</v>
      </c>
      <c r="F813" s="48">
        <v>45106</v>
      </c>
      <c r="G813" s="2" t="s">
        <v>1261</v>
      </c>
      <c r="H813" s="16">
        <v>121359.69</v>
      </c>
      <c r="I813" s="20">
        <v>121359.69</v>
      </c>
      <c r="K813" t="str">
        <f t="shared" si="39"/>
        <v>Q1 2023</v>
      </c>
      <c r="L813" t="str">
        <f t="shared" si="40"/>
        <v>Q1</v>
      </c>
      <c r="M813" t="str">
        <f t="shared" si="41"/>
        <v>2023</v>
      </c>
    </row>
    <row r="814" spans="1:13" x14ac:dyDescent="0.25">
      <c r="A814" s="17">
        <v>45047</v>
      </c>
      <c r="B814" s="8" t="s">
        <v>6593</v>
      </c>
      <c r="C814" s="8" t="s">
        <v>6637</v>
      </c>
      <c r="D814" s="8" t="s">
        <v>6638</v>
      </c>
      <c r="E814" s="2">
        <v>313</v>
      </c>
      <c r="F814" s="48">
        <v>45106</v>
      </c>
      <c r="G814" s="2" t="s">
        <v>1262</v>
      </c>
      <c r="H814" s="16">
        <v>122896.51</v>
      </c>
      <c r="I814" s="20">
        <v>122896.51</v>
      </c>
      <c r="K814" t="str">
        <f t="shared" si="39"/>
        <v>Q1 2023</v>
      </c>
      <c r="L814" t="str">
        <f t="shared" si="40"/>
        <v>Q1</v>
      </c>
      <c r="M814" t="str">
        <f t="shared" si="41"/>
        <v>2023</v>
      </c>
    </row>
    <row r="815" spans="1:13" x14ac:dyDescent="0.25">
      <c r="A815" s="17">
        <v>45047</v>
      </c>
      <c r="B815" s="8" t="s">
        <v>6593</v>
      </c>
      <c r="C815" s="8" t="s">
        <v>6637</v>
      </c>
      <c r="D815" s="8" t="s">
        <v>6639</v>
      </c>
      <c r="E815" s="2">
        <v>309</v>
      </c>
      <c r="F815" s="48">
        <v>45107</v>
      </c>
      <c r="G815" s="2" t="s">
        <v>1263</v>
      </c>
      <c r="H815" s="16">
        <v>26019.95</v>
      </c>
      <c r="I815" s="20">
        <v>26019.95</v>
      </c>
      <c r="K815" t="str">
        <f t="shared" si="39"/>
        <v>Q1 2023</v>
      </c>
      <c r="L815" t="str">
        <f t="shared" si="40"/>
        <v>Q1</v>
      </c>
      <c r="M815" t="str">
        <f t="shared" si="41"/>
        <v>2023</v>
      </c>
    </row>
    <row r="816" spans="1:13" x14ac:dyDescent="0.25">
      <c r="A816" s="17">
        <v>45047</v>
      </c>
      <c r="B816" s="8" t="s">
        <v>6593</v>
      </c>
      <c r="C816" s="8" t="s">
        <v>6637</v>
      </c>
      <c r="D816" s="8" t="s">
        <v>6639</v>
      </c>
      <c r="E816" s="2">
        <v>311</v>
      </c>
      <c r="F816" s="48">
        <v>45107</v>
      </c>
      <c r="G816" s="2" t="s">
        <v>1264</v>
      </c>
      <c r="H816" s="16">
        <v>27278.69</v>
      </c>
      <c r="I816" s="20">
        <v>27278.69</v>
      </c>
      <c r="K816" t="str">
        <f t="shared" si="39"/>
        <v>Q1 2023</v>
      </c>
      <c r="L816" t="str">
        <f t="shared" si="40"/>
        <v>Q1</v>
      </c>
      <c r="M816" t="str">
        <f t="shared" si="41"/>
        <v>2023</v>
      </c>
    </row>
    <row r="817" spans="1:13" x14ac:dyDescent="0.25">
      <c r="A817" s="17">
        <v>45047</v>
      </c>
      <c r="B817" s="8" t="s">
        <v>6593</v>
      </c>
      <c r="C817" s="8" t="s">
        <v>6637</v>
      </c>
      <c r="D817" s="8" t="s">
        <v>6639</v>
      </c>
      <c r="E817" s="2">
        <v>312</v>
      </c>
      <c r="F817" s="48">
        <v>45107</v>
      </c>
      <c r="G817" s="2" t="s">
        <v>1265</v>
      </c>
      <c r="H817" s="16">
        <v>28237.86</v>
      </c>
      <c r="I817" s="20">
        <v>28237.86</v>
      </c>
      <c r="K817" t="str">
        <f t="shared" si="39"/>
        <v>Q1 2023</v>
      </c>
      <c r="L817" t="str">
        <f t="shared" si="40"/>
        <v>Q1</v>
      </c>
      <c r="M817" t="str">
        <f t="shared" si="41"/>
        <v>2023</v>
      </c>
    </row>
    <row r="818" spans="1:13" x14ac:dyDescent="0.25">
      <c r="A818" s="17">
        <v>45047</v>
      </c>
      <c r="B818" s="8" t="s">
        <v>6593</v>
      </c>
      <c r="C818" s="8" t="s">
        <v>6637</v>
      </c>
      <c r="D818" s="8" t="s">
        <v>6639</v>
      </c>
      <c r="E818" s="2">
        <v>313</v>
      </c>
      <c r="F818" s="48">
        <v>45107</v>
      </c>
      <c r="G818" s="2" t="s">
        <v>1266</v>
      </c>
      <c r="H818" s="16">
        <v>29660</v>
      </c>
      <c r="I818" s="20">
        <v>29660</v>
      </c>
      <c r="K818" t="str">
        <f t="shared" si="39"/>
        <v>Q1 2023</v>
      </c>
      <c r="L818" t="str">
        <f t="shared" si="40"/>
        <v>Q1</v>
      </c>
      <c r="M818" t="str">
        <f t="shared" si="41"/>
        <v>2023</v>
      </c>
    </row>
    <row r="819" spans="1:13" x14ac:dyDescent="0.25">
      <c r="A819" s="17">
        <v>45047</v>
      </c>
      <c r="B819" s="8" t="s">
        <v>6593</v>
      </c>
      <c r="C819" s="8" t="s">
        <v>6637</v>
      </c>
      <c r="D819" s="8" t="s">
        <v>6638</v>
      </c>
      <c r="E819" s="2">
        <v>314</v>
      </c>
      <c r="F819" s="48">
        <v>45135</v>
      </c>
      <c r="G819" s="2" t="s">
        <v>1267</v>
      </c>
      <c r="H819" s="16">
        <v>25017.78</v>
      </c>
      <c r="I819" s="20">
        <v>25017.78</v>
      </c>
      <c r="K819" t="str">
        <f t="shared" si="39"/>
        <v>Q1 2023</v>
      </c>
      <c r="L819" t="str">
        <f t="shared" si="40"/>
        <v>Q1</v>
      </c>
      <c r="M819" t="str">
        <f t="shared" si="41"/>
        <v>2023</v>
      </c>
    </row>
    <row r="820" spans="1:13" x14ac:dyDescent="0.25">
      <c r="A820" s="17">
        <v>45047</v>
      </c>
      <c r="B820" s="8" t="s">
        <v>6593</v>
      </c>
      <c r="C820" s="8" t="s">
        <v>6637</v>
      </c>
      <c r="D820" s="8" t="s">
        <v>6638</v>
      </c>
      <c r="E820" s="2">
        <v>315</v>
      </c>
      <c r="F820" s="48">
        <v>45135</v>
      </c>
      <c r="G820" s="2" t="s">
        <v>1268</v>
      </c>
      <c r="H820" s="16">
        <v>29890</v>
      </c>
      <c r="I820" s="20">
        <v>29890</v>
      </c>
      <c r="K820" t="str">
        <f t="shared" si="39"/>
        <v>Q1 2023</v>
      </c>
      <c r="L820" t="str">
        <f t="shared" si="40"/>
        <v>Q1</v>
      </c>
      <c r="M820" t="str">
        <f t="shared" si="41"/>
        <v>2023</v>
      </c>
    </row>
    <row r="821" spans="1:13" x14ac:dyDescent="0.25">
      <c r="A821" s="17">
        <v>45047</v>
      </c>
      <c r="B821" s="8" t="s">
        <v>6593</v>
      </c>
      <c r="C821" s="8" t="s">
        <v>6637</v>
      </c>
      <c r="D821" s="8" t="s">
        <v>6638</v>
      </c>
      <c r="E821" s="2">
        <v>316</v>
      </c>
      <c r="F821" s="48">
        <v>45135</v>
      </c>
      <c r="G821" s="2" t="s">
        <v>1269</v>
      </c>
      <c r="H821" s="16">
        <v>399.62</v>
      </c>
      <c r="I821" s="20">
        <v>399.62</v>
      </c>
      <c r="K821" t="str">
        <f t="shared" si="39"/>
        <v>Q1 2023</v>
      </c>
      <c r="L821" t="str">
        <f t="shared" si="40"/>
        <v>Q1</v>
      </c>
      <c r="M821" t="str">
        <f t="shared" si="41"/>
        <v>2023</v>
      </c>
    </row>
    <row r="822" spans="1:13" x14ac:dyDescent="0.25">
      <c r="A822" s="17">
        <v>45047</v>
      </c>
      <c r="B822" s="8" t="s">
        <v>6593</v>
      </c>
      <c r="C822" s="8" t="s">
        <v>6637</v>
      </c>
      <c r="D822" s="8" t="s">
        <v>6639</v>
      </c>
      <c r="E822" s="2">
        <v>314</v>
      </c>
      <c r="F822" s="48">
        <v>45135</v>
      </c>
      <c r="G822" s="2" t="s">
        <v>1270</v>
      </c>
      <c r="H822" s="16">
        <v>4530.33</v>
      </c>
      <c r="I822" s="20">
        <v>4530.33</v>
      </c>
      <c r="K822" t="str">
        <f t="shared" si="39"/>
        <v>Q1 2023</v>
      </c>
      <c r="L822" t="str">
        <f t="shared" si="40"/>
        <v>Q1</v>
      </c>
      <c r="M822" t="str">
        <f t="shared" si="41"/>
        <v>2023</v>
      </c>
    </row>
    <row r="823" spans="1:13" x14ac:dyDescent="0.25">
      <c r="A823" s="17">
        <v>45047</v>
      </c>
      <c r="B823" s="8" t="s">
        <v>6593</v>
      </c>
      <c r="C823" s="8" t="s">
        <v>6637</v>
      </c>
      <c r="D823" s="8" t="s">
        <v>6639</v>
      </c>
      <c r="E823" s="2">
        <v>315</v>
      </c>
      <c r="F823" s="48">
        <v>45135</v>
      </c>
      <c r="G823" s="2" t="s">
        <v>1271</v>
      </c>
      <c r="H823" s="16">
        <v>6659.73</v>
      </c>
      <c r="I823" s="20">
        <v>6659.73</v>
      </c>
      <c r="K823" t="str">
        <f t="shared" si="39"/>
        <v>Q1 2023</v>
      </c>
      <c r="L823" t="str">
        <f t="shared" si="40"/>
        <v>Q1</v>
      </c>
      <c r="M823" t="str">
        <f t="shared" si="41"/>
        <v>2023</v>
      </c>
    </row>
    <row r="824" spans="1:13" x14ac:dyDescent="0.25">
      <c r="A824" s="17">
        <v>45047</v>
      </c>
      <c r="B824" s="8" t="s">
        <v>6593</v>
      </c>
      <c r="C824" s="8" t="s">
        <v>6637</v>
      </c>
      <c r="D824" s="8" t="s">
        <v>6639</v>
      </c>
      <c r="E824" s="2">
        <v>316</v>
      </c>
      <c r="F824" s="48">
        <v>45135</v>
      </c>
      <c r="G824" s="2" t="s">
        <v>1272</v>
      </c>
      <c r="H824" s="16">
        <v>108.36</v>
      </c>
      <c r="I824" s="20">
        <v>108.36</v>
      </c>
      <c r="K824" t="str">
        <f t="shared" si="39"/>
        <v>Q1 2023</v>
      </c>
      <c r="L824" t="str">
        <f t="shared" si="40"/>
        <v>Q1</v>
      </c>
      <c r="M824" t="str">
        <f t="shared" si="41"/>
        <v>2023</v>
      </c>
    </row>
    <row r="825" spans="1:13" x14ac:dyDescent="0.25">
      <c r="A825" s="17">
        <v>45047</v>
      </c>
      <c r="B825" s="8" t="s">
        <v>6593</v>
      </c>
      <c r="C825" s="5" t="e">
        <v>#N/A</v>
      </c>
      <c r="D825" s="8" t="s">
        <v>6665</v>
      </c>
      <c r="E825" s="2">
        <v>309</v>
      </c>
      <c r="F825" s="48">
        <v>45048</v>
      </c>
      <c r="G825" s="2" t="s">
        <v>1231</v>
      </c>
      <c r="H825" s="16">
        <f>185600+16240</f>
        <v>201840</v>
      </c>
      <c r="I825" s="16">
        <v>201840</v>
      </c>
      <c r="J825" s="2" t="s">
        <v>99</v>
      </c>
      <c r="K825" t="str">
        <f t="shared" si="39"/>
        <v>Q1 2023</v>
      </c>
      <c r="L825" t="str">
        <f t="shared" si="40"/>
        <v>Q1</v>
      </c>
      <c r="M825" t="str">
        <f t="shared" si="41"/>
        <v>2023</v>
      </c>
    </row>
    <row r="826" spans="1:13" x14ac:dyDescent="0.25">
      <c r="A826" s="17">
        <v>45047</v>
      </c>
      <c r="B826" s="8" t="s">
        <v>6593</v>
      </c>
      <c r="C826" s="61" t="s">
        <v>6621</v>
      </c>
      <c r="D826" s="8" t="s">
        <v>6622</v>
      </c>
      <c r="E826" s="12">
        <v>312</v>
      </c>
      <c r="F826" s="48">
        <v>45077</v>
      </c>
      <c r="G826" s="12" t="s">
        <v>1257</v>
      </c>
      <c r="H826" s="16">
        <v>786715</v>
      </c>
      <c r="I826" s="16">
        <v>786715</v>
      </c>
      <c r="J826" s="2"/>
      <c r="K826" t="str">
        <f t="shared" si="39"/>
        <v>Q1 2023</v>
      </c>
      <c r="L826" t="str">
        <f t="shared" si="40"/>
        <v>Q1</v>
      </c>
      <c r="M826" t="str">
        <f t="shared" si="41"/>
        <v>2023</v>
      </c>
    </row>
    <row r="827" spans="1:13" x14ac:dyDescent="0.25">
      <c r="A827" s="17">
        <v>45047</v>
      </c>
      <c r="B827" s="8" t="s">
        <v>6593</v>
      </c>
      <c r="C827" s="5" t="e">
        <v>#N/A</v>
      </c>
      <c r="D827" s="8" t="s">
        <v>6643</v>
      </c>
      <c r="E827" s="2">
        <v>312</v>
      </c>
      <c r="F827" s="48">
        <v>45052</v>
      </c>
      <c r="G827" s="2" t="s">
        <v>1244</v>
      </c>
      <c r="H827" s="16">
        <v>27825</v>
      </c>
      <c r="I827" s="16">
        <v>27825</v>
      </c>
      <c r="J827" s="2" t="s">
        <v>1277</v>
      </c>
      <c r="K827" t="str">
        <f t="shared" si="39"/>
        <v>Q1 2023</v>
      </c>
      <c r="L827" t="str">
        <f t="shared" si="40"/>
        <v>Q1</v>
      </c>
      <c r="M827" t="str">
        <f t="shared" si="41"/>
        <v>2023</v>
      </c>
    </row>
    <row r="828" spans="1:13" x14ac:dyDescent="0.25">
      <c r="A828" s="17">
        <v>45047</v>
      </c>
      <c r="B828" s="8" t="s">
        <v>6593</v>
      </c>
      <c r="C828" s="5" t="e">
        <v>#N/A</v>
      </c>
      <c r="D828" s="8" t="s">
        <v>6643</v>
      </c>
      <c r="E828" s="2">
        <v>312</v>
      </c>
      <c r="F828" s="48">
        <v>45049</v>
      </c>
      <c r="G828" s="2">
        <v>1000</v>
      </c>
      <c r="H828" s="16">
        <v>17490</v>
      </c>
      <c r="I828" s="16">
        <v>17490</v>
      </c>
      <c r="J828" s="2" t="s">
        <v>1273</v>
      </c>
      <c r="K828" t="str">
        <f t="shared" si="39"/>
        <v>Q1 2023</v>
      </c>
      <c r="L828" t="str">
        <f t="shared" si="40"/>
        <v>Q1</v>
      </c>
      <c r="M828" t="str">
        <f t="shared" si="41"/>
        <v>2023</v>
      </c>
    </row>
    <row r="829" spans="1:13" x14ac:dyDescent="0.25">
      <c r="A829" s="17">
        <v>45047</v>
      </c>
      <c r="B829" s="8" t="s">
        <v>6593</v>
      </c>
      <c r="C829" s="5" t="e">
        <v>#N/A</v>
      </c>
      <c r="D829" s="8" t="s">
        <v>6643</v>
      </c>
      <c r="E829" s="2">
        <v>312</v>
      </c>
      <c r="F829" s="48">
        <v>45069</v>
      </c>
      <c r="G829" s="2" t="s">
        <v>1247</v>
      </c>
      <c r="H829" s="16">
        <v>4320</v>
      </c>
      <c r="I829" s="16">
        <v>4320</v>
      </c>
      <c r="J829" s="2" t="s">
        <v>1280</v>
      </c>
      <c r="K829" t="str">
        <f t="shared" si="39"/>
        <v>Q1 2023</v>
      </c>
      <c r="L829" t="str">
        <f t="shared" si="40"/>
        <v>Q1</v>
      </c>
      <c r="M829" t="str">
        <f t="shared" si="41"/>
        <v>2023</v>
      </c>
    </row>
    <row r="830" spans="1:13" x14ac:dyDescent="0.25">
      <c r="A830" s="17">
        <v>45047</v>
      </c>
      <c r="B830" s="8" t="s">
        <v>6593</v>
      </c>
      <c r="C830" s="5" t="s">
        <v>6626</v>
      </c>
      <c r="D830" s="8" t="s">
        <v>6627</v>
      </c>
      <c r="E830" s="2">
        <v>312</v>
      </c>
      <c r="F830" s="48">
        <v>45077</v>
      </c>
      <c r="G830" s="2">
        <v>1409</v>
      </c>
      <c r="H830" s="16">
        <v>42560</v>
      </c>
      <c r="I830" s="16">
        <v>42560</v>
      </c>
      <c r="J830" s="2"/>
      <c r="K830" t="str">
        <f t="shared" si="39"/>
        <v>Q1 2023</v>
      </c>
      <c r="L830" t="str">
        <f t="shared" si="40"/>
        <v>Q1</v>
      </c>
      <c r="M830" t="str">
        <f t="shared" si="41"/>
        <v>2023</v>
      </c>
    </row>
    <row r="831" spans="1:13" x14ac:dyDescent="0.25">
      <c r="A831" s="17">
        <v>45047</v>
      </c>
      <c r="B831" s="8" t="s">
        <v>6593</v>
      </c>
      <c r="C831" s="5" t="e">
        <v>#N/A</v>
      </c>
      <c r="D831" s="8" t="s">
        <v>6624</v>
      </c>
      <c r="E831" s="2">
        <v>312</v>
      </c>
      <c r="F831" s="48">
        <v>45077</v>
      </c>
      <c r="G831" s="2" t="s">
        <v>1256</v>
      </c>
      <c r="H831" s="16">
        <v>32000</v>
      </c>
      <c r="I831" s="16">
        <v>47040</v>
      </c>
      <c r="J831" s="2"/>
      <c r="K831" t="str">
        <f t="shared" si="39"/>
        <v>Q1 2023</v>
      </c>
      <c r="L831" t="str">
        <f t="shared" si="40"/>
        <v>Q1</v>
      </c>
      <c r="M831" t="str">
        <f t="shared" si="41"/>
        <v>2023</v>
      </c>
    </row>
    <row r="832" spans="1:13" x14ac:dyDescent="0.25">
      <c r="A832" s="17">
        <v>45047</v>
      </c>
      <c r="B832" s="8" t="s">
        <v>6594</v>
      </c>
      <c r="C832" s="5" t="s">
        <v>6632</v>
      </c>
      <c r="D832" s="8" t="s">
        <v>6633</v>
      </c>
      <c r="E832" s="2">
        <v>719</v>
      </c>
      <c r="F832" s="1">
        <v>45077</v>
      </c>
      <c r="G832" s="2" t="s">
        <v>1104</v>
      </c>
      <c r="H832" s="16">
        <v>37234</v>
      </c>
      <c r="I832" s="16">
        <v>37234</v>
      </c>
      <c r="K832" t="str">
        <f t="shared" si="39"/>
        <v>Q1 2023</v>
      </c>
      <c r="L832" t="str">
        <f t="shared" si="40"/>
        <v>Q1</v>
      </c>
      <c r="M832" t="str">
        <f t="shared" si="41"/>
        <v>2023</v>
      </c>
    </row>
    <row r="833" spans="1:13" x14ac:dyDescent="0.25">
      <c r="A833" s="17">
        <v>45047</v>
      </c>
      <c r="B833" s="8" t="s">
        <v>6594</v>
      </c>
      <c r="C833" s="5" t="s">
        <v>6614</v>
      </c>
      <c r="D833" s="8" t="s">
        <v>6615</v>
      </c>
      <c r="E833" s="2">
        <v>719</v>
      </c>
      <c r="F833" s="1">
        <v>45077</v>
      </c>
      <c r="G833" s="2" t="s">
        <v>1106</v>
      </c>
      <c r="H833" s="16">
        <v>9310</v>
      </c>
      <c r="I833" s="16">
        <v>9310</v>
      </c>
      <c r="K833" t="str">
        <f t="shared" si="39"/>
        <v>Q1 2023</v>
      </c>
      <c r="L833" t="str">
        <f t="shared" si="40"/>
        <v>Q1</v>
      </c>
      <c r="M833" t="str">
        <f t="shared" si="41"/>
        <v>2023</v>
      </c>
    </row>
    <row r="834" spans="1:13" x14ac:dyDescent="0.25">
      <c r="A834" s="17">
        <v>45047</v>
      </c>
      <c r="B834" s="8" t="s">
        <v>6594</v>
      </c>
      <c r="C834" s="8" t="s">
        <v>6634</v>
      </c>
      <c r="D834" s="8" t="s">
        <v>6635</v>
      </c>
      <c r="E834" s="2">
        <v>719</v>
      </c>
      <c r="F834" s="1">
        <v>45077</v>
      </c>
      <c r="G834" s="2" t="s">
        <v>1103</v>
      </c>
      <c r="H834" s="85">
        <v>39846</v>
      </c>
      <c r="I834" s="85">
        <v>39846</v>
      </c>
      <c r="K834" t="str">
        <f t="shared" si="39"/>
        <v>Q1 2023</v>
      </c>
      <c r="L834" t="str">
        <f t="shared" si="40"/>
        <v>Q1</v>
      </c>
      <c r="M834" t="str">
        <f t="shared" si="41"/>
        <v>2023</v>
      </c>
    </row>
    <row r="835" spans="1:13" x14ac:dyDescent="0.25">
      <c r="A835" s="17">
        <v>45047</v>
      </c>
      <c r="B835" s="8" t="s">
        <v>6594</v>
      </c>
      <c r="C835" s="5" t="s">
        <v>6652</v>
      </c>
      <c r="D835" s="8" t="s">
        <v>6620</v>
      </c>
      <c r="E835" s="2">
        <v>719</v>
      </c>
      <c r="F835" s="1">
        <v>45077</v>
      </c>
      <c r="G835" s="2">
        <v>2</v>
      </c>
      <c r="H835" s="16">
        <v>0</v>
      </c>
      <c r="I835" s="16">
        <v>0</v>
      </c>
      <c r="K835" t="str">
        <f t="shared" si="39"/>
        <v>Q1 2023</v>
      </c>
      <c r="L835" t="str">
        <f t="shared" si="40"/>
        <v>Q1</v>
      </c>
      <c r="M835" t="str">
        <f t="shared" si="41"/>
        <v>2023</v>
      </c>
    </row>
    <row r="836" spans="1:13" x14ac:dyDescent="0.25">
      <c r="A836" s="17">
        <v>45047</v>
      </c>
      <c r="B836" s="8" t="s">
        <v>6594</v>
      </c>
      <c r="C836" s="8" t="s">
        <v>6637</v>
      </c>
      <c r="D836" s="8" t="s">
        <v>6654</v>
      </c>
      <c r="E836" s="2">
        <v>719</v>
      </c>
      <c r="F836" s="1">
        <v>45048</v>
      </c>
      <c r="G836" s="2" t="s">
        <v>1102</v>
      </c>
      <c r="H836" s="16">
        <v>16249</v>
      </c>
      <c r="I836" s="16">
        <v>16249</v>
      </c>
      <c r="K836" t="str">
        <f t="shared" si="39"/>
        <v>Q1 2023</v>
      </c>
      <c r="L836" t="str">
        <f t="shared" si="40"/>
        <v>Q1</v>
      </c>
      <c r="M836" t="str">
        <f t="shared" si="41"/>
        <v>2023</v>
      </c>
    </row>
    <row r="837" spans="1:13" x14ac:dyDescent="0.25">
      <c r="A837" s="17">
        <v>45047</v>
      </c>
      <c r="B837" s="8" t="s">
        <v>6594</v>
      </c>
      <c r="C837" s="8" t="s">
        <v>6637</v>
      </c>
      <c r="D837" s="8" t="s">
        <v>6638</v>
      </c>
      <c r="E837" s="2">
        <v>719</v>
      </c>
      <c r="F837" s="1">
        <v>45106</v>
      </c>
      <c r="G837" s="2" t="s">
        <v>1107</v>
      </c>
      <c r="H837" s="16">
        <v>71732</v>
      </c>
      <c r="I837" s="16">
        <v>71732</v>
      </c>
      <c r="K837" t="str">
        <f t="shared" si="39"/>
        <v>Q1 2023</v>
      </c>
      <c r="L837" t="str">
        <f t="shared" si="40"/>
        <v>Q1</v>
      </c>
      <c r="M837" t="str">
        <f t="shared" si="41"/>
        <v>2023</v>
      </c>
    </row>
    <row r="838" spans="1:13" x14ac:dyDescent="0.25">
      <c r="A838" s="17">
        <v>45047</v>
      </c>
      <c r="B838" s="8" t="s">
        <v>6594</v>
      </c>
      <c r="C838" s="8" t="s">
        <v>6637</v>
      </c>
      <c r="D838" s="8" t="s">
        <v>6639</v>
      </c>
      <c r="E838" s="2">
        <v>719</v>
      </c>
      <c r="F838" s="1">
        <v>45107</v>
      </c>
      <c r="G838" s="2" t="s">
        <v>1108</v>
      </c>
      <c r="H838" s="16">
        <v>16473</v>
      </c>
      <c r="I838" s="16">
        <v>16473</v>
      </c>
      <c r="K838" t="str">
        <f t="shared" si="39"/>
        <v>Q1 2023</v>
      </c>
      <c r="L838" t="str">
        <f t="shared" si="40"/>
        <v>Q1</v>
      </c>
      <c r="M838" t="str">
        <f t="shared" si="41"/>
        <v>2023</v>
      </c>
    </row>
    <row r="839" spans="1:13" x14ac:dyDescent="0.25">
      <c r="A839" s="17">
        <v>45047</v>
      </c>
      <c r="B839" s="8" t="s">
        <v>6594</v>
      </c>
      <c r="C839" s="61" t="s">
        <v>6621</v>
      </c>
      <c r="D839" s="8" t="s">
        <v>6622</v>
      </c>
      <c r="E839" s="12">
        <v>719</v>
      </c>
      <c r="F839" s="1">
        <v>45077</v>
      </c>
      <c r="G839" s="12" t="s">
        <v>1105</v>
      </c>
      <c r="H839" s="16">
        <v>23915</v>
      </c>
      <c r="I839" s="16">
        <v>23915</v>
      </c>
      <c r="K839" t="str">
        <f t="shared" si="39"/>
        <v>Q1 2023</v>
      </c>
      <c r="L839" t="str">
        <f t="shared" si="40"/>
        <v>Q1</v>
      </c>
      <c r="M839" t="str">
        <f t="shared" si="41"/>
        <v>2023</v>
      </c>
    </row>
    <row r="840" spans="1:13" x14ac:dyDescent="0.25">
      <c r="A840" s="17">
        <v>45047</v>
      </c>
      <c r="B840" s="8" t="s">
        <v>6594</v>
      </c>
      <c r="C840" s="5" t="s">
        <v>6626</v>
      </c>
      <c r="D840" s="8" t="s">
        <v>6627</v>
      </c>
      <c r="E840" s="2">
        <v>719</v>
      </c>
      <c r="F840" s="1">
        <v>45077</v>
      </c>
      <c r="G840" s="2">
        <v>1410</v>
      </c>
      <c r="H840" s="16">
        <v>2415</v>
      </c>
      <c r="I840" s="16">
        <v>2415</v>
      </c>
      <c r="K840" t="str">
        <f t="shared" si="39"/>
        <v>Q1 2023</v>
      </c>
      <c r="L840" t="str">
        <f t="shared" si="40"/>
        <v>Q1</v>
      </c>
      <c r="M840" t="str">
        <f t="shared" si="41"/>
        <v>2023</v>
      </c>
    </row>
    <row r="841" spans="1:13" x14ac:dyDescent="0.25">
      <c r="A841" s="17">
        <v>45047</v>
      </c>
      <c r="B841" s="8" t="s">
        <v>6594</v>
      </c>
      <c r="C841" s="5" t="e">
        <v>#N/A</v>
      </c>
      <c r="D841" s="8" t="s">
        <v>6662</v>
      </c>
      <c r="E841" s="2">
        <v>719</v>
      </c>
      <c r="F841" s="1">
        <v>45047</v>
      </c>
      <c r="G841" s="2" t="s">
        <v>1101</v>
      </c>
      <c r="H841" s="16">
        <v>130000</v>
      </c>
      <c r="I841" s="16">
        <v>130000</v>
      </c>
      <c r="K841" t="str">
        <f t="shared" si="39"/>
        <v>Q1 2023</v>
      </c>
      <c r="L841" t="str">
        <f t="shared" si="40"/>
        <v>Q1</v>
      </c>
      <c r="M841" t="str">
        <f t="shared" si="41"/>
        <v>2023</v>
      </c>
    </row>
    <row r="842" spans="1:13" x14ac:dyDescent="0.25">
      <c r="A842" s="17">
        <v>45047</v>
      </c>
      <c r="B842" s="8" t="s">
        <v>6595</v>
      </c>
      <c r="C842" s="5" t="e">
        <v>#N/A</v>
      </c>
      <c r="D842" s="8" t="s">
        <v>6662</v>
      </c>
      <c r="E842" s="2">
        <v>319</v>
      </c>
      <c r="F842" s="1">
        <v>45050</v>
      </c>
      <c r="G842" s="2" t="s">
        <v>1677</v>
      </c>
      <c r="H842" s="16">
        <v>148560</v>
      </c>
      <c r="I842" s="16">
        <v>148560</v>
      </c>
      <c r="J842" s="2"/>
      <c r="K842" t="str">
        <f t="shared" si="39"/>
        <v>Q1 2023</v>
      </c>
      <c r="L842" t="str">
        <f t="shared" si="40"/>
        <v>Q1</v>
      </c>
      <c r="M842" t="str">
        <f t="shared" si="41"/>
        <v>2023</v>
      </c>
    </row>
    <row r="843" spans="1:13" x14ac:dyDescent="0.25">
      <c r="A843" s="17">
        <v>45047</v>
      </c>
      <c r="B843" s="8" t="s">
        <v>6595</v>
      </c>
      <c r="C843" s="5" t="e">
        <v>#N/A</v>
      </c>
      <c r="D843" s="8" t="s">
        <v>6631</v>
      </c>
      <c r="E843" s="2">
        <v>312</v>
      </c>
      <c r="F843" s="1">
        <v>45086</v>
      </c>
      <c r="G843" s="2" t="s">
        <v>1688</v>
      </c>
      <c r="H843" s="16">
        <v>6196</v>
      </c>
      <c r="I843" s="16">
        <v>6196</v>
      </c>
      <c r="K843" t="str">
        <f t="shared" si="39"/>
        <v>Q1 2023</v>
      </c>
      <c r="L843" t="str">
        <f t="shared" si="40"/>
        <v>Q1</v>
      </c>
      <c r="M843" t="str">
        <f t="shared" si="41"/>
        <v>2023</v>
      </c>
    </row>
    <row r="844" spans="1:13" x14ac:dyDescent="0.25">
      <c r="A844" s="17">
        <v>45047</v>
      </c>
      <c r="B844" s="8" t="s">
        <v>6595</v>
      </c>
      <c r="C844" s="5" t="s">
        <v>6640</v>
      </c>
      <c r="D844" s="8" t="s">
        <v>6633</v>
      </c>
      <c r="E844" s="2">
        <v>312</v>
      </c>
      <c r="F844" s="1">
        <v>45077</v>
      </c>
      <c r="G844" s="2" t="s">
        <v>1686</v>
      </c>
      <c r="H844" s="16">
        <v>102974</v>
      </c>
      <c r="I844" s="16">
        <v>102974</v>
      </c>
      <c r="J844" s="2"/>
      <c r="K844" t="str">
        <f t="shared" si="39"/>
        <v>Q1 2023</v>
      </c>
      <c r="L844" t="str">
        <f t="shared" si="40"/>
        <v>Q1</v>
      </c>
      <c r="M844" t="str">
        <f t="shared" si="41"/>
        <v>2023</v>
      </c>
    </row>
    <row r="845" spans="1:13" x14ac:dyDescent="0.25">
      <c r="A845" s="17">
        <v>45047</v>
      </c>
      <c r="B845" s="8" t="s">
        <v>6595</v>
      </c>
      <c r="C845" s="5" t="e">
        <v>#N/A</v>
      </c>
      <c r="D845" s="8" t="s">
        <v>6643</v>
      </c>
      <c r="E845" s="2">
        <v>312</v>
      </c>
      <c r="F845" s="1">
        <v>45068</v>
      </c>
      <c r="G845" s="2" t="s">
        <v>1679</v>
      </c>
      <c r="H845" s="16">
        <v>1703</v>
      </c>
      <c r="I845" s="16">
        <v>1703</v>
      </c>
      <c r="J845" s="2"/>
      <c r="K845" t="str">
        <f t="shared" si="39"/>
        <v>Q1 2023</v>
      </c>
      <c r="L845" t="str">
        <f t="shared" si="40"/>
        <v>Q1</v>
      </c>
      <c r="M845" t="str">
        <f t="shared" si="41"/>
        <v>2023</v>
      </c>
    </row>
    <row r="846" spans="1:13" x14ac:dyDescent="0.25">
      <c r="A846" s="17">
        <v>45047</v>
      </c>
      <c r="B846" s="8" t="s">
        <v>6595</v>
      </c>
      <c r="C846" s="5" t="s">
        <v>6614</v>
      </c>
      <c r="D846" s="8" t="s">
        <v>6615</v>
      </c>
      <c r="E846" s="2">
        <v>312</v>
      </c>
      <c r="F846" s="1">
        <v>45077</v>
      </c>
      <c r="G846" s="2" t="s">
        <v>1684</v>
      </c>
      <c r="H846" s="16">
        <v>2076</v>
      </c>
      <c r="I846" s="16">
        <v>2076</v>
      </c>
      <c r="J846" s="2"/>
      <c r="K846" t="str">
        <f t="shared" si="39"/>
        <v>Q1 2023</v>
      </c>
      <c r="L846" t="str">
        <f t="shared" si="40"/>
        <v>Q1</v>
      </c>
      <c r="M846" t="str">
        <f t="shared" si="41"/>
        <v>2023</v>
      </c>
    </row>
    <row r="847" spans="1:13" x14ac:dyDescent="0.25">
      <c r="A847" s="17">
        <v>45047</v>
      </c>
      <c r="B847" s="8" t="s">
        <v>6595</v>
      </c>
      <c r="C847" s="5" t="s">
        <v>6614</v>
      </c>
      <c r="D847" s="8" t="s">
        <v>6615</v>
      </c>
      <c r="E847" s="2">
        <v>312</v>
      </c>
      <c r="F847" s="1">
        <v>45077</v>
      </c>
      <c r="G847" s="2" t="s">
        <v>1685</v>
      </c>
      <c r="H847" s="16">
        <v>75525</v>
      </c>
      <c r="I847" s="16">
        <v>75525</v>
      </c>
      <c r="J847" s="2"/>
      <c r="K847" t="str">
        <f t="shared" si="39"/>
        <v>Q1 2023</v>
      </c>
      <c r="L847" t="str">
        <f t="shared" si="40"/>
        <v>Q1</v>
      </c>
      <c r="M847" t="str">
        <f t="shared" si="41"/>
        <v>2023</v>
      </c>
    </row>
    <row r="848" spans="1:13" x14ac:dyDescent="0.25">
      <c r="A848" s="17">
        <v>45047</v>
      </c>
      <c r="B848" s="8" t="s">
        <v>6595</v>
      </c>
      <c r="C848" s="5" t="e">
        <v>#N/A</v>
      </c>
      <c r="D848" s="8" t="s">
        <v>6671</v>
      </c>
      <c r="E848" s="2">
        <v>312</v>
      </c>
      <c r="F848" s="1">
        <v>45069</v>
      </c>
      <c r="G848" s="3" t="s">
        <v>1680</v>
      </c>
      <c r="H848" s="16">
        <v>1160</v>
      </c>
      <c r="I848" s="16">
        <v>1160</v>
      </c>
      <c r="J848" s="2" t="s">
        <v>382</v>
      </c>
      <c r="K848" t="str">
        <f t="shared" si="39"/>
        <v>Q1 2023</v>
      </c>
      <c r="L848" t="str">
        <f t="shared" si="40"/>
        <v>Q1</v>
      </c>
      <c r="M848" t="str">
        <f t="shared" si="41"/>
        <v>2023</v>
      </c>
    </row>
    <row r="849" spans="1:13" x14ac:dyDescent="0.25">
      <c r="A849" s="17">
        <v>45047</v>
      </c>
      <c r="B849" s="8" t="s">
        <v>6595</v>
      </c>
      <c r="C849" s="5" t="s">
        <v>6616</v>
      </c>
      <c r="D849" s="8" t="s">
        <v>6617</v>
      </c>
      <c r="E849" s="2">
        <v>312</v>
      </c>
      <c r="F849" s="1">
        <v>45072</v>
      </c>
      <c r="G849" s="2" t="s">
        <v>1681</v>
      </c>
      <c r="H849" s="16">
        <v>240</v>
      </c>
      <c r="I849" s="16">
        <v>240</v>
      </c>
      <c r="J849" s="2" t="s">
        <v>1672</v>
      </c>
      <c r="K849" t="str">
        <f t="shared" si="39"/>
        <v>Q1 2023</v>
      </c>
      <c r="L849" t="str">
        <f t="shared" si="40"/>
        <v>Q1</v>
      </c>
      <c r="M849" t="str">
        <f t="shared" si="41"/>
        <v>2023</v>
      </c>
    </row>
    <row r="850" spans="1:13" x14ac:dyDescent="0.25">
      <c r="A850" s="17">
        <v>45047</v>
      </c>
      <c r="B850" s="8" t="s">
        <v>6595</v>
      </c>
      <c r="C850" s="8" t="s">
        <v>6634</v>
      </c>
      <c r="D850" s="8" t="s">
        <v>6635</v>
      </c>
      <c r="E850" s="2">
        <v>319</v>
      </c>
      <c r="F850" s="1">
        <v>45077</v>
      </c>
      <c r="G850" s="2" t="s">
        <v>1683</v>
      </c>
      <c r="H850" s="85">
        <v>42990</v>
      </c>
      <c r="I850" s="85">
        <v>42990</v>
      </c>
      <c r="J850" s="2"/>
      <c r="K850" t="str">
        <f t="shared" si="39"/>
        <v>Q1 2023</v>
      </c>
      <c r="L850" t="str">
        <f t="shared" si="40"/>
        <v>Q1</v>
      </c>
      <c r="M850" t="str">
        <f t="shared" si="41"/>
        <v>2023</v>
      </c>
    </row>
    <row r="851" spans="1:13" x14ac:dyDescent="0.25">
      <c r="A851" s="17">
        <v>45047</v>
      </c>
      <c r="B851" s="8" t="s">
        <v>6595</v>
      </c>
      <c r="C851" s="5" t="s">
        <v>6652</v>
      </c>
      <c r="D851" s="8" t="s">
        <v>6620</v>
      </c>
      <c r="E851" s="2">
        <v>312</v>
      </c>
      <c r="F851" s="1">
        <v>45077</v>
      </c>
      <c r="G851" s="3">
        <v>2</v>
      </c>
      <c r="H851" s="16">
        <v>0</v>
      </c>
      <c r="I851" s="16">
        <v>0</v>
      </c>
      <c r="J851" s="2" t="s">
        <v>1673</v>
      </c>
      <c r="K851" t="str">
        <f t="shared" si="39"/>
        <v>Q1 2023</v>
      </c>
      <c r="L851" t="str">
        <f t="shared" si="40"/>
        <v>Q1</v>
      </c>
      <c r="M851" t="str">
        <f t="shared" si="41"/>
        <v>2023</v>
      </c>
    </row>
    <row r="852" spans="1:13" x14ac:dyDescent="0.25">
      <c r="A852" s="17">
        <v>45047</v>
      </c>
      <c r="B852" s="8" t="s">
        <v>6595</v>
      </c>
      <c r="C852" s="8" t="s">
        <v>6637</v>
      </c>
      <c r="D852" s="8" t="s">
        <v>6654</v>
      </c>
      <c r="E852" s="2">
        <v>317</v>
      </c>
      <c r="F852" s="1">
        <v>45048</v>
      </c>
      <c r="G852" s="2" t="s">
        <v>1674</v>
      </c>
      <c r="H852" s="16">
        <v>17333.75</v>
      </c>
      <c r="I852" s="16">
        <v>17333.75</v>
      </c>
      <c r="J852" s="2"/>
      <c r="K852" t="str">
        <f t="shared" si="39"/>
        <v>Q1 2023</v>
      </c>
      <c r="L852" t="str">
        <f t="shared" si="40"/>
        <v>Q1</v>
      </c>
      <c r="M852" t="str">
        <f t="shared" si="41"/>
        <v>2023</v>
      </c>
    </row>
    <row r="853" spans="1:13" x14ac:dyDescent="0.25">
      <c r="A853" s="17">
        <v>45047</v>
      </c>
      <c r="B853" s="8" t="s">
        <v>6595</v>
      </c>
      <c r="C853" s="8" t="s">
        <v>6637</v>
      </c>
      <c r="D853" s="8" t="s">
        <v>6654</v>
      </c>
      <c r="E853" s="2">
        <v>318</v>
      </c>
      <c r="F853" s="1">
        <v>45048</v>
      </c>
      <c r="G853" s="2" t="s">
        <v>1675</v>
      </c>
      <c r="H853" s="16">
        <v>17351.25</v>
      </c>
      <c r="I853" s="16">
        <v>17351.25</v>
      </c>
      <c r="J853" s="2"/>
      <c r="K853" t="str">
        <f t="shared" si="39"/>
        <v>Q1 2023</v>
      </c>
      <c r="L853" t="str">
        <f t="shared" si="40"/>
        <v>Q1</v>
      </c>
      <c r="M853" t="str">
        <f t="shared" si="41"/>
        <v>2023</v>
      </c>
    </row>
    <row r="854" spans="1:13" x14ac:dyDescent="0.25">
      <c r="A854" s="17">
        <v>45047</v>
      </c>
      <c r="B854" s="8" t="s">
        <v>6595</v>
      </c>
      <c r="C854" s="8" t="s">
        <v>6637</v>
      </c>
      <c r="D854" s="8" t="s">
        <v>6654</v>
      </c>
      <c r="E854" s="2">
        <v>319</v>
      </c>
      <c r="F854" s="1">
        <v>45048</v>
      </c>
      <c r="G854" s="2" t="s">
        <v>1676</v>
      </c>
      <c r="H854" s="16">
        <v>16249</v>
      </c>
      <c r="I854" s="16">
        <v>16249</v>
      </c>
      <c r="J854" s="2"/>
      <c r="K854" t="str">
        <f t="shared" si="39"/>
        <v>Q1 2023</v>
      </c>
      <c r="L854" t="str">
        <f t="shared" si="40"/>
        <v>Q1</v>
      </c>
      <c r="M854" t="str">
        <f t="shared" si="41"/>
        <v>2023</v>
      </c>
    </row>
    <row r="855" spans="1:13" x14ac:dyDescent="0.25">
      <c r="A855" s="17">
        <v>45047</v>
      </c>
      <c r="B855" s="8" t="s">
        <v>6595</v>
      </c>
      <c r="C855" s="8" t="s">
        <v>6637</v>
      </c>
      <c r="D855" s="8" t="s">
        <v>6638</v>
      </c>
      <c r="E855" s="2">
        <v>317</v>
      </c>
      <c r="F855" s="1">
        <v>45106</v>
      </c>
      <c r="G855" s="2" t="s">
        <v>1689</v>
      </c>
      <c r="H855" s="16">
        <v>98132</v>
      </c>
      <c r="I855" s="16">
        <v>98132</v>
      </c>
      <c r="K855" t="str">
        <f t="shared" si="39"/>
        <v>Q1 2023</v>
      </c>
      <c r="L855" t="str">
        <f t="shared" si="40"/>
        <v>Q1</v>
      </c>
      <c r="M855" t="str">
        <f t="shared" si="41"/>
        <v>2023</v>
      </c>
    </row>
    <row r="856" spans="1:13" x14ac:dyDescent="0.25">
      <c r="A856" s="17">
        <v>45047</v>
      </c>
      <c r="B856" s="8" t="s">
        <v>6595</v>
      </c>
      <c r="C856" s="8" t="s">
        <v>6637</v>
      </c>
      <c r="D856" s="8" t="s">
        <v>6638</v>
      </c>
      <c r="E856" s="2">
        <v>318</v>
      </c>
      <c r="F856" s="1">
        <v>45106</v>
      </c>
      <c r="G856" s="2" t="s">
        <v>1690</v>
      </c>
      <c r="H856" s="16">
        <v>124307</v>
      </c>
      <c r="I856" s="16">
        <v>124307</v>
      </c>
      <c r="K856" t="str">
        <f t="shared" si="39"/>
        <v>Q1 2023</v>
      </c>
      <c r="L856" t="str">
        <f t="shared" si="40"/>
        <v>Q1</v>
      </c>
      <c r="M856" t="str">
        <f t="shared" si="41"/>
        <v>2023</v>
      </c>
    </row>
    <row r="857" spans="1:13" x14ac:dyDescent="0.25">
      <c r="A857" s="17">
        <v>45047</v>
      </c>
      <c r="B857" s="8" t="s">
        <v>6595</v>
      </c>
      <c r="C857" s="8" t="s">
        <v>6637</v>
      </c>
      <c r="D857" s="8" t="s">
        <v>6638</v>
      </c>
      <c r="E857" s="2">
        <v>319</v>
      </c>
      <c r="F857" s="1">
        <v>45106</v>
      </c>
      <c r="G857" s="2" t="s">
        <v>1691</v>
      </c>
      <c r="H857" s="16">
        <v>129597</v>
      </c>
      <c r="I857" s="16">
        <v>129597</v>
      </c>
      <c r="K857" t="str">
        <f t="shared" ref="K857:K918" si="42">"Q" &amp; IF(MONTH(A857) &lt; 4, 4, IF(MONTH(A857) &lt; 7, 1, IF(MONTH(A857) &lt; 10, 2, 3))) &amp; " " &amp; YEAR(A857) - IF(MONTH(A857) &lt; 4, 1, 0)</f>
        <v>Q1 2023</v>
      </c>
      <c r="L857" t="str">
        <f t="shared" ref="L857:L918" si="43">LEFT(K857,2)</f>
        <v>Q1</v>
      </c>
      <c r="M857" t="str">
        <f t="shared" ref="M857:M918" si="44">RIGHT(K857,4)</f>
        <v>2023</v>
      </c>
    </row>
    <row r="858" spans="1:13" x14ac:dyDescent="0.25">
      <c r="A858" s="17">
        <v>45047</v>
      </c>
      <c r="B858" s="8" t="s">
        <v>6595</v>
      </c>
      <c r="C858" s="8" t="s">
        <v>6637</v>
      </c>
      <c r="D858" s="8" t="s">
        <v>6639</v>
      </c>
      <c r="E858" s="2">
        <v>317</v>
      </c>
      <c r="F858" s="1">
        <v>45107</v>
      </c>
      <c r="G858" s="2" t="s">
        <v>1692</v>
      </c>
      <c r="H858" s="16">
        <v>18748</v>
      </c>
      <c r="I858" s="16">
        <v>18748</v>
      </c>
      <c r="K858" t="str">
        <f t="shared" si="42"/>
        <v>Q1 2023</v>
      </c>
      <c r="L858" t="str">
        <f t="shared" si="43"/>
        <v>Q1</v>
      </c>
      <c r="M858" t="str">
        <f t="shared" si="44"/>
        <v>2023</v>
      </c>
    </row>
    <row r="859" spans="1:13" x14ac:dyDescent="0.25">
      <c r="A859" s="17">
        <v>45047</v>
      </c>
      <c r="B859" s="8" t="s">
        <v>6595</v>
      </c>
      <c r="C859" s="8" t="s">
        <v>6637</v>
      </c>
      <c r="D859" s="8" t="s">
        <v>6639</v>
      </c>
      <c r="E859" s="2">
        <v>318</v>
      </c>
      <c r="F859" s="1">
        <v>45107</v>
      </c>
      <c r="G859" s="2" t="s">
        <v>1693</v>
      </c>
      <c r="H859" s="16">
        <v>30185</v>
      </c>
      <c r="I859" s="16">
        <v>30185</v>
      </c>
      <c r="K859" t="str">
        <f t="shared" si="42"/>
        <v>Q1 2023</v>
      </c>
      <c r="L859" t="str">
        <f t="shared" si="43"/>
        <v>Q1</v>
      </c>
      <c r="M859" t="str">
        <f t="shared" si="44"/>
        <v>2023</v>
      </c>
    </row>
    <row r="860" spans="1:13" x14ac:dyDescent="0.25">
      <c r="A860" s="17">
        <v>45047</v>
      </c>
      <c r="B860" s="8" t="s">
        <v>6595</v>
      </c>
      <c r="C860" s="8" t="s">
        <v>6637</v>
      </c>
      <c r="D860" s="8" t="s">
        <v>6639</v>
      </c>
      <c r="E860" s="2">
        <v>319</v>
      </c>
      <c r="F860" s="1">
        <v>45107</v>
      </c>
      <c r="G860" s="2" t="s">
        <v>1694</v>
      </c>
      <c r="H860" s="16">
        <v>30805</v>
      </c>
      <c r="I860" s="16">
        <v>30805</v>
      </c>
      <c r="K860" t="str">
        <f t="shared" si="42"/>
        <v>Q1 2023</v>
      </c>
      <c r="L860" t="str">
        <f t="shared" si="43"/>
        <v>Q1</v>
      </c>
      <c r="M860" t="str">
        <f t="shared" si="44"/>
        <v>2023</v>
      </c>
    </row>
    <row r="861" spans="1:13" x14ac:dyDescent="0.25">
      <c r="A861" s="17">
        <v>45047</v>
      </c>
      <c r="B861" s="8" t="s">
        <v>6595</v>
      </c>
      <c r="C861" s="5" t="e">
        <v>#N/A</v>
      </c>
      <c r="D861" s="8" t="s">
        <v>6662</v>
      </c>
      <c r="E861" s="2">
        <v>317</v>
      </c>
      <c r="F861" s="1">
        <v>45048</v>
      </c>
      <c r="G861" s="2">
        <v>2</v>
      </c>
      <c r="H861" s="16">
        <v>85579</v>
      </c>
      <c r="I861" s="16">
        <v>85579</v>
      </c>
      <c r="J861" s="2"/>
      <c r="K861" t="str">
        <f t="shared" si="42"/>
        <v>Q1 2023</v>
      </c>
      <c r="L861" t="str">
        <f t="shared" si="43"/>
        <v>Q1</v>
      </c>
      <c r="M861" t="str">
        <f t="shared" si="44"/>
        <v>2023</v>
      </c>
    </row>
    <row r="862" spans="1:13" x14ac:dyDescent="0.25">
      <c r="A862" s="17">
        <v>45047</v>
      </c>
      <c r="B862" s="8" t="s">
        <v>6595</v>
      </c>
      <c r="C862" s="5" t="e">
        <v>#N/A</v>
      </c>
      <c r="D862" s="8" t="s">
        <v>6662</v>
      </c>
      <c r="E862" s="2">
        <v>317</v>
      </c>
      <c r="F862" s="1">
        <v>45048</v>
      </c>
      <c r="G862" s="2">
        <v>2</v>
      </c>
      <c r="H862" s="16">
        <v>57053</v>
      </c>
      <c r="I862" s="16">
        <v>57053</v>
      </c>
      <c r="J862" s="2"/>
      <c r="K862" t="str">
        <f t="shared" si="42"/>
        <v>Q1 2023</v>
      </c>
      <c r="L862" t="str">
        <f t="shared" si="43"/>
        <v>Q1</v>
      </c>
      <c r="M862" t="str">
        <f t="shared" si="44"/>
        <v>2023</v>
      </c>
    </row>
    <row r="863" spans="1:13" x14ac:dyDescent="0.25">
      <c r="A863" s="17">
        <v>45047</v>
      </c>
      <c r="B863" s="8" t="s">
        <v>6595</v>
      </c>
      <c r="C863" s="5" t="e">
        <v>#N/A</v>
      </c>
      <c r="D863" s="8" t="s">
        <v>6662</v>
      </c>
      <c r="E863" s="2">
        <v>318</v>
      </c>
      <c r="F863" s="1">
        <v>45050</v>
      </c>
      <c r="G863" s="2" t="s">
        <v>1678</v>
      </c>
      <c r="H863" s="16">
        <v>158640</v>
      </c>
      <c r="I863" s="16">
        <v>158640</v>
      </c>
      <c r="J863" s="2"/>
      <c r="K863" t="str">
        <f t="shared" si="42"/>
        <v>Q1 2023</v>
      </c>
      <c r="L863" t="str">
        <f t="shared" si="43"/>
        <v>Q1</v>
      </c>
      <c r="M863" t="str">
        <f t="shared" si="44"/>
        <v>2023</v>
      </c>
    </row>
    <row r="864" spans="1:13" x14ac:dyDescent="0.25">
      <c r="A864" s="17">
        <v>45047</v>
      </c>
      <c r="B864" s="8" t="s">
        <v>6595</v>
      </c>
      <c r="C864" s="61" t="s">
        <v>6621</v>
      </c>
      <c r="D864" s="8" t="s">
        <v>6622</v>
      </c>
      <c r="E864" s="12">
        <v>319</v>
      </c>
      <c r="F864" s="1">
        <v>45077</v>
      </c>
      <c r="G864" s="12" t="s">
        <v>1682</v>
      </c>
      <c r="H864" s="16">
        <v>156485</v>
      </c>
      <c r="I864" s="16">
        <v>156485</v>
      </c>
      <c r="J864" s="2"/>
      <c r="K864" t="str">
        <f t="shared" si="42"/>
        <v>Q1 2023</v>
      </c>
      <c r="L864" t="str">
        <f t="shared" si="43"/>
        <v>Q1</v>
      </c>
      <c r="M864" t="str">
        <f t="shared" si="44"/>
        <v>2023</v>
      </c>
    </row>
    <row r="865" spans="1:13" x14ac:dyDescent="0.25">
      <c r="A865" s="17">
        <v>45047</v>
      </c>
      <c r="B865" s="8" t="s">
        <v>6595</v>
      </c>
      <c r="C865" s="5" t="e">
        <v>#N/A</v>
      </c>
      <c r="D865" s="8" t="s">
        <v>6631</v>
      </c>
      <c r="E865" s="2">
        <v>312</v>
      </c>
      <c r="F865" s="1">
        <v>45078</v>
      </c>
      <c r="G865" s="3">
        <v>2</v>
      </c>
      <c r="H865" s="16">
        <v>12271</v>
      </c>
      <c r="I865" s="16">
        <v>12271</v>
      </c>
      <c r="J865" s="2"/>
      <c r="K865" t="str">
        <f t="shared" si="42"/>
        <v>Q1 2023</v>
      </c>
      <c r="L865" t="str">
        <f t="shared" si="43"/>
        <v>Q1</v>
      </c>
      <c r="M865" t="str">
        <f t="shared" si="44"/>
        <v>2023</v>
      </c>
    </row>
    <row r="866" spans="1:13" x14ac:dyDescent="0.25">
      <c r="A866" s="17">
        <v>45047</v>
      </c>
      <c r="B866" s="8" t="s">
        <v>6595</v>
      </c>
      <c r="C866" s="5" t="e">
        <v>#N/A</v>
      </c>
      <c r="D866" s="8" t="s">
        <v>6672</v>
      </c>
      <c r="E866" s="2">
        <v>312</v>
      </c>
      <c r="F866" s="1">
        <v>45069</v>
      </c>
      <c r="G866" s="3">
        <v>1207690</v>
      </c>
      <c r="H866" s="16">
        <v>88</v>
      </c>
      <c r="I866" s="16">
        <v>88</v>
      </c>
      <c r="J866" s="2" t="s">
        <v>354</v>
      </c>
      <c r="K866" t="str">
        <f t="shared" si="42"/>
        <v>Q1 2023</v>
      </c>
      <c r="L866" t="str">
        <f t="shared" si="43"/>
        <v>Q1</v>
      </c>
      <c r="M866" t="str">
        <f t="shared" si="44"/>
        <v>2023</v>
      </c>
    </row>
    <row r="867" spans="1:13" x14ac:dyDescent="0.25">
      <c r="A867" s="17">
        <v>45047</v>
      </c>
      <c r="B867" s="8" t="s">
        <v>6595</v>
      </c>
      <c r="C867" s="5" t="e">
        <v>#N/A</v>
      </c>
      <c r="D867" s="8" t="s">
        <v>6671</v>
      </c>
      <c r="E867" s="2">
        <v>312</v>
      </c>
      <c r="F867" s="1">
        <v>45078</v>
      </c>
      <c r="G867" s="3" t="s">
        <v>1687</v>
      </c>
      <c r="H867" s="16">
        <v>6760</v>
      </c>
      <c r="I867" s="16">
        <v>6760</v>
      </c>
      <c r="J867" s="2" t="s">
        <v>316</v>
      </c>
      <c r="K867" t="str">
        <f t="shared" si="42"/>
        <v>Q1 2023</v>
      </c>
      <c r="L867" t="str">
        <f t="shared" si="43"/>
        <v>Q1</v>
      </c>
      <c r="M867" t="str">
        <f t="shared" si="44"/>
        <v>2023</v>
      </c>
    </row>
    <row r="868" spans="1:13" x14ac:dyDescent="0.25">
      <c r="A868" s="17">
        <v>45069</v>
      </c>
      <c r="B868" s="8" t="s">
        <v>6588</v>
      </c>
      <c r="C868" s="5" t="s">
        <v>6614</v>
      </c>
      <c r="D868" s="8" t="s">
        <v>6615</v>
      </c>
      <c r="E868" s="2">
        <v>0</v>
      </c>
      <c r="F868" s="1">
        <v>45077</v>
      </c>
      <c r="G868" s="2" t="s">
        <v>681</v>
      </c>
      <c r="H868" s="16">
        <v>475</v>
      </c>
      <c r="I868" s="16">
        <v>475</v>
      </c>
      <c r="K868" t="str">
        <f t="shared" si="42"/>
        <v>Q1 2023</v>
      </c>
      <c r="L868" t="str">
        <f t="shared" si="43"/>
        <v>Q1</v>
      </c>
      <c r="M868" t="str">
        <f t="shared" si="44"/>
        <v>2023</v>
      </c>
    </row>
    <row r="869" spans="1:13" x14ac:dyDescent="0.25">
      <c r="A869" s="17">
        <v>45069</v>
      </c>
      <c r="B869" s="8" t="s">
        <v>6588</v>
      </c>
      <c r="C869" s="5" t="s">
        <v>6616</v>
      </c>
      <c r="D869" s="8" t="s">
        <v>6617</v>
      </c>
      <c r="E869" s="2">
        <v>0</v>
      </c>
      <c r="F869" s="1">
        <v>45072</v>
      </c>
      <c r="G869" s="2" t="s">
        <v>680</v>
      </c>
      <c r="H869" s="16">
        <v>620</v>
      </c>
      <c r="I869" s="16">
        <v>620</v>
      </c>
      <c r="K869" t="str">
        <f t="shared" si="42"/>
        <v>Q1 2023</v>
      </c>
      <c r="L869" t="str">
        <f t="shared" si="43"/>
        <v>Q1</v>
      </c>
      <c r="M869" t="str">
        <f t="shared" si="44"/>
        <v>2023</v>
      </c>
    </row>
    <row r="870" spans="1:13" x14ac:dyDescent="0.25">
      <c r="A870" s="17">
        <v>45069</v>
      </c>
      <c r="B870" s="8" t="s">
        <v>6588</v>
      </c>
      <c r="C870" s="61" t="s">
        <v>6621</v>
      </c>
      <c r="D870" s="8" t="s">
        <v>6622</v>
      </c>
      <c r="E870" s="12">
        <v>0</v>
      </c>
      <c r="F870" s="1">
        <v>45077</v>
      </c>
      <c r="G870" s="12" t="s">
        <v>682</v>
      </c>
      <c r="H870" s="16">
        <v>2240</v>
      </c>
      <c r="I870" s="16">
        <v>2240</v>
      </c>
      <c r="K870" t="str">
        <f t="shared" si="42"/>
        <v>Q1 2023</v>
      </c>
      <c r="L870" t="str">
        <f t="shared" si="43"/>
        <v>Q1</v>
      </c>
      <c r="M870" t="str">
        <f t="shared" si="44"/>
        <v>2023</v>
      </c>
    </row>
    <row r="871" spans="1:13" x14ac:dyDescent="0.25">
      <c r="A871" s="17">
        <v>45078</v>
      </c>
      <c r="B871" s="8" t="s">
        <v>6613</v>
      </c>
      <c r="C871" s="5" t="e">
        <v>#N/A</v>
      </c>
      <c r="D871" s="8" t="s">
        <v>6643</v>
      </c>
      <c r="E871" s="2">
        <v>0</v>
      </c>
      <c r="F871" s="1">
        <v>45087</v>
      </c>
      <c r="G871" s="2">
        <v>86</v>
      </c>
      <c r="H871" s="16">
        <v>10509</v>
      </c>
      <c r="I871" s="16">
        <v>10509</v>
      </c>
      <c r="J871" s="2" t="s">
        <v>490</v>
      </c>
      <c r="K871" t="str">
        <f t="shared" si="42"/>
        <v>Q1 2023</v>
      </c>
      <c r="L871" t="str">
        <f t="shared" si="43"/>
        <v>Q1</v>
      </c>
      <c r="M871" t="str">
        <f t="shared" si="44"/>
        <v>2023</v>
      </c>
    </row>
    <row r="872" spans="1:13" x14ac:dyDescent="0.25">
      <c r="A872" s="17">
        <v>45078</v>
      </c>
      <c r="B872" s="8" t="s">
        <v>6613</v>
      </c>
      <c r="C872" s="5" t="s">
        <v>6614</v>
      </c>
      <c r="D872" s="8" t="s">
        <v>6615</v>
      </c>
      <c r="E872" s="2">
        <v>0</v>
      </c>
      <c r="F872" s="1">
        <v>45107</v>
      </c>
      <c r="G872" s="2" t="s">
        <v>487</v>
      </c>
      <c r="H872" s="16">
        <v>3800</v>
      </c>
      <c r="I872" s="16">
        <v>3800</v>
      </c>
      <c r="J872" s="2"/>
      <c r="K872" t="str">
        <f t="shared" si="42"/>
        <v>Q1 2023</v>
      </c>
      <c r="L872" t="str">
        <f t="shared" si="43"/>
        <v>Q1</v>
      </c>
      <c r="M872" t="str">
        <f t="shared" si="44"/>
        <v>2023</v>
      </c>
    </row>
    <row r="873" spans="1:13" x14ac:dyDescent="0.25">
      <c r="A873" s="17">
        <v>45078</v>
      </c>
      <c r="B873" s="8" t="s">
        <v>6613</v>
      </c>
      <c r="C873" s="5" t="s">
        <v>6616</v>
      </c>
      <c r="D873" s="8" t="s">
        <v>6617</v>
      </c>
      <c r="E873" s="2">
        <v>0</v>
      </c>
      <c r="F873" s="1">
        <v>45105</v>
      </c>
      <c r="G873" s="2" t="s">
        <v>486</v>
      </c>
      <c r="H873" s="16">
        <v>985</v>
      </c>
      <c r="I873" s="20">
        <v>985</v>
      </c>
      <c r="J873" s="2"/>
      <c r="K873" t="str">
        <f t="shared" si="42"/>
        <v>Q1 2023</v>
      </c>
      <c r="L873" t="str">
        <f t="shared" si="43"/>
        <v>Q1</v>
      </c>
      <c r="M873" t="str">
        <f t="shared" si="44"/>
        <v>2023</v>
      </c>
    </row>
    <row r="874" spans="1:13" x14ac:dyDescent="0.25">
      <c r="A874" s="17">
        <v>45078</v>
      </c>
      <c r="B874" s="8" t="s">
        <v>6613</v>
      </c>
      <c r="C874" s="5" t="s">
        <v>6616</v>
      </c>
      <c r="D874" s="8" t="s">
        <v>6618</v>
      </c>
      <c r="E874" s="2">
        <v>0</v>
      </c>
      <c r="F874" s="1">
        <v>45105</v>
      </c>
      <c r="G874" s="2" t="s">
        <v>485</v>
      </c>
      <c r="H874" s="16">
        <v>13145</v>
      </c>
      <c r="I874" s="16">
        <v>13145</v>
      </c>
      <c r="J874" s="2"/>
      <c r="K874" t="str">
        <f t="shared" si="42"/>
        <v>Q1 2023</v>
      </c>
      <c r="L874" t="str">
        <f t="shared" si="43"/>
        <v>Q1</v>
      </c>
      <c r="M874" t="str">
        <f t="shared" si="44"/>
        <v>2023</v>
      </c>
    </row>
    <row r="875" spans="1:13" x14ac:dyDescent="0.25">
      <c r="A875" s="17">
        <v>45078</v>
      </c>
      <c r="B875" s="8" t="s">
        <v>6613</v>
      </c>
      <c r="C875" s="5" t="s">
        <v>6619</v>
      </c>
      <c r="D875" s="8" t="s">
        <v>6620</v>
      </c>
      <c r="E875" s="2">
        <v>0</v>
      </c>
      <c r="F875" s="1">
        <v>45107</v>
      </c>
      <c r="G875" s="2">
        <v>3</v>
      </c>
      <c r="H875" s="16">
        <v>870</v>
      </c>
      <c r="I875" s="16">
        <v>870</v>
      </c>
      <c r="J875" s="2" t="s">
        <v>7</v>
      </c>
      <c r="K875" t="str">
        <f t="shared" si="42"/>
        <v>Q1 2023</v>
      </c>
      <c r="L875" t="str">
        <f t="shared" si="43"/>
        <v>Q1</v>
      </c>
      <c r="M875" t="str">
        <f t="shared" si="44"/>
        <v>2023</v>
      </c>
    </row>
    <row r="876" spans="1:13" x14ac:dyDescent="0.25">
      <c r="A876" s="17">
        <v>45078</v>
      </c>
      <c r="B876" s="8" t="s">
        <v>6613</v>
      </c>
      <c r="C876" s="61" t="s">
        <v>6621</v>
      </c>
      <c r="D876" s="8" t="s">
        <v>6622</v>
      </c>
      <c r="E876" s="12">
        <v>0</v>
      </c>
      <c r="F876" s="1">
        <v>45107</v>
      </c>
      <c r="G876" s="12" t="s">
        <v>488</v>
      </c>
      <c r="H876" s="16">
        <v>9830</v>
      </c>
      <c r="I876" s="16">
        <v>9830</v>
      </c>
      <c r="J876" s="2"/>
      <c r="K876" t="str">
        <f t="shared" si="42"/>
        <v>Q1 2023</v>
      </c>
      <c r="L876" t="str">
        <f t="shared" si="43"/>
        <v>Q1</v>
      </c>
      <c r="M876" t="str">
        <f t="shared" si="44"/>
        <v>2023</v>
      </c>
    </row>
    <row r="877" spans="1:13" x14ac:dyDescent="0.25">
      <c r="A877" s="17">
        <v>45078</v>
      </c>
      <c r="B877" s="8" t="s">
        <v>6613</v>
      </c>
      <c r="C877" s="5" t="e">
        <v>#N/A</v>
      </c>
      <c r="D877" s="8" t="s">
        <v>6663</v>
      </c>
      <c r="E877" s="2">
        <v>0</v>
      </c>
      <c r="F877" s="1">
        <v>45103</v>
      </c>
      <c r="G877" s="2">
        <v>268</v>
      </c>
      <c r="H877" s="16">
        <v>2700</v>
      </c>
      <c r="I877" s="16">
        <v>2700</v>
      </c>
      <c r="J877" s="2"/>
      <c r="K877" t="str">
        <f t="shared" si="42"/>
        <v>Q1 2023</v>
      </c>
      <c r="L877" t="str">
        <f t="shared" si="43"/>
        <v>Q1</v>
      </c>
      <c r="M877" t="str">
        <f t="shared" si="44"/>
        <v>2023</v>
      </c>
    </row>
    <row r="878" spans="1:13" x14ac:dyDescent="0.25">
      <c r="A878" s="17">
        <v>45078</v>
      </c>
      <c r="B878" s="8" t="s">
        <v>6613</v>
      </c>
      <c r="C878" s="5" t="e">
        <v>#N/A</v>
      </c>
      <c r="D878" s="8" t="s">
        <v>6624</v>
      </c>
      <c r="E878" s="2">
        <v>0</v>
      </c>
      <c r="F878" s="1">
        <v>45103</v>
      </c>
      <c r="G878" s="2">
        <v>267</v>
      </c>
      <c r="H878" s="16">
        <v>1798.48</v>
      </c>
      <c r="I878" s="16">
        <v>1798.48</v>
      </c>
      <c r="J878" s="2"/>
      <c r="K878" t="str">
        <f t="shared" si="42"/>
        <v>Q1 2023</v>
      </c>
      <c r="L878" t="str">
        <f t="shared" si="43"/>
        <v>Q1</v>
      </c>
      <c r="M878" t="str">
        <f t="shared" si="44"/>
        <v>2023</v>
      </c>
    </row>
    <row r="879" spans="1:13" x14ac:dyDescent="0.25">
      <c r="A879" s="17">
        <v>45078</v>
      </c>
      <c r="B879" s="8" t="s">
        <v>6613</v>
      </c>
      <c r="C879" s="5" t="s">
        <v>6626</v>
      </c>
      <c r="D879" s="8" t="s">
        <v>6627</v>
      </c>
      <c r="E879" s="2">
        <v>0</v>
      </c>
      <c r="F879" s="1">
        <v>45107</v>
      </c>
      <c r="G879" s="2">
        <v>1428</v>
      </c>
      <c r="H879" s="16">
        <v>1190</v>
      </c>
      <c r="I879" s="16">
        <v>1190</v>
      </c>
      <c r="J879" s="2"/>
      <c r="K879" t="str">
        <f t="shared" si="42"/>
        <v>Q1 2023</v>
      </c>
      <c r="L879" t="str">
        <f t="shared" si="43"/>
        <v>Q1</v>
      </c>
      <c r="M879" t="str">
        <f t="shared" si="44"/>
        <v>2023</v>
      </c>
    </row>
    <row r="880" spans="1:13" x14ac:dyDescent="0.25">
      <c r="A880" s="17">
        <v>45078</v>
      </c>
      <c r="B880" s="8" t="s">
        <v>6613</v>
      </c>
      <c r="C880" s="5" t="s">
        <v>6628</v>
      </c>
      <c r="D880" s="8" t="s">
        <v>6638</v>
      </c>
      <c r="E880" s="2">
        <v>0</v>
      </c>
      <c r="F880" s="1">
        <v>45112</v>
      </c>
      <c r="G880" s="2" t="s">
        <v>489</v>
      </c>
      <c r="H880" s="16">
        <v>114050</v>
      </c>
      <c r="I880" s="16">
        <v>114050</v>
      </c>
      <c r="J880" s="2" t="s">
        <v>8</v>
      </c>
      <c r="K880" t="str">
        <f t="shared" si="42"/>
        <v>Q1 2023</v>
      </c>
      <c r="L880" t="str">
        <f t="shared" si="43"/>
        <v>Q1</v>
      </c>
      <c r="M880" t="str">
        <f t="shared" si="44"/>
        <v>2023</v>
      </c>
    </row>
    <row r="881" spans="1:13" x14ac:dyDescent="0.25">
      <c r="A881" s="17">
        <v>45078</v>
      </c>
      <c r="B881" s="8" t="s">
        <v>6584</v>
      </c>
      <c r="C881" s="5" t="s">
        <v>6630</v>
      </c>
      <c r="D881" s="8" t="s">
        <v>6631</v>
      </c>
      <c r="E881" s="2">
        <v>102</v>
      </c>
      <c r="F881" s="1">
        <v>45116</v>
      </c>
      <c r="G881" s="2" t="s">
        <v>545</v>
      </c>
      <c r="H881" s="16">
        <v>824</v>
      </c>
      <c r="I881" s="16">
        <v>824</v>
      </c>
      <c r="K881" t="str">
        <f t="shared" si="42"/>
        <v>Q1 2023</v>
      </c>
      <c r="L881" t="str">
        <f t="shared" si="43"/>
        <v>Q1</v>
      </c>
      <c r="M881" t="str">
        <f t="shared" si="44"/>
        <v>2023</v>
      </c>
    </row>
    <row r="882" spans="1:13" x14ac:dyDescent="0.25">
      <c r="A882" s="17">
        <v>45078</v>
      </c>
      <c r="B882" s="8" t="s">
        <v>6584</v>
      </c>
      <c r="C882" s="5" t="e">
        <v>#N/A</v>
      </c>
      <c r="D882" s="8" t="s">
        <v>6662</v>
      </c>
      <c r="E882" s="2">
        <v>102</v>
      </c>
      <c r="F882" s="1">
        <v>45078</v>
      </c>
      <c r="G882" s="2">
        <v>20230603001</v>
      </c>
      <c r="H882" s="16">
        <v>206388</v>
      </c>
      <c r="I882" s="16">
        <v>206388</v>
      </c>
      <c r="K882" t="str">
        <f t="shared" si="42"/>
        <v>Q1 2023</v>
      </c>
      <c r="L882" t="str">
        <f t="shared" si="43"/>
        <v>Q1</v>
      </c>
      <c r="M882" t="str">
        <f t="shared" si="44"/>
        <v>2023</v>
      </c>
    </row>
    <row r="883" spans="1:13" x14ac:dyDescent="0.25">
      <c r="A883" s="17">
        <v>45078</v>
      </c>
      <c r="B883" s="8" t="s">
        <v>6584</v>
      </c>
      <c r="C883" s="5" t="s">
        <v>6632</v>
      </c>
      <c r="D883" s="8" t="s">
        <v>6633</v>
      </c>
      <c r="E883" s="2">
        <v>102</v>
      </c>
      <c r="F883" s="1">
        <v>45107</v>
      </c>
      <c r="G883" s="2" t="s">
        <v>543</v>
      </c>
      <c r="H883" s="16">
        <v>37936</v>
      </c>
      <c r="I883" s="16">
        <v>37936</v>
      </c>
      <c r="K883" t="str">
        <f t="shared" si="42"/>
        <v>Q1 2023</v>
      </c>
      <c r="L883" t="str">
        <f t="shared" si="43"/>
        <v>Q1</v>
      </c>
      <c r="M883" t="str">
        <f t="shared" si="44"/>
        <v>2023</v>
      </c>
    </row>
    <row r="884" spans="1:13" x14ac:dyDescent="0.25">
      <c r="A884" s="17">
        <v>45078</v>
      </c>
      <c r="B884" s="8" t="s">
        <v>6584</v>
      </c>
      <c r="C884" s="5" t="s">
        <v>6614</v>
      </c>
      <c r="D884" s="8" t="s">
        <v>6615</v>
      </c>
      <c r="E884" s="2">
        <v>102</v>
      </c>
      <c r="F884" s="1">
        <v>45107</v>
      </c>
      <c r="G884" s="2" t="s">
        <v>541</v>
      </c>
      <c r="H884" s="16">
        <v>7420</v>
      </c>
      <c r="I884" s="16">
        <v>7420</v>
      </c>
      <c r="K884" t="str">
        <f t="shared" si="42"/>
        <v>Q1 2023</v>
      </c>
      <c r="L884" t="str">
        <f t="shared" si="43"/>
        <v>Q1</v>
      </c>
      <c r="M884" t="str">
        <f t="shared" si="44"/>
        <v>2023</v>
      </c>
    </row>
    <row r="885" spans="1:13" x14ac:dyDescent="0.25">
      <c r="A885" s="17">
        <v>45078</v>
      </c>
      <c r="B885" s="8" t="s">
        <v>6584</v>
      </c>
      <c r="C885" s="8" t="s">
        <v>6634</v>
      </c>
      <c r="D885" s="8" t="s">
        <v>6635</v>
      </c>
      <c r="E885" s="2">
        <v>102</v>
      </c>
      <c r="F885" s="1">
        <v>45107</v>
      </c>
      <c r="G885" s="2" t="s">
        <v>544</v>
      </c>
      <c r="H885" s="85">
        <v>61658</v>
      </c>
      <c r="I885" s="85">
        <v>61658</v>
      </c>
      <c r="K885" t="str">
        <f t="shared" si="42"/>
        <v>Q1 2023</v>
      </c>
      <c r="L885" t="str">
        <f t="shared" si="43"/>
        <v>Q1</v>
      </c>
      <c r="M885" t="str">
        <f t="shared" si="44"/>
        <v>2023</v>
      </c>
    </row>
    <row r="886" spans="1:13" x14ac:dyDescent="0.25">
      <c r="A886" s="17">
        <v>45078</v>
      </c>
      <c r="B886" s="8" t="s">
        <v>6584</v>
      </c>
      <c r="C886" s="5" t="s">
        <v>6619</v>
      </c>
      <c r="D886" s="8" t="s">
        <v>6620</v>
      </c>
      <c r="E886" s="2">
        <v>102</v>
      </c>
      <c r="F886" s="1">
        <v>45107</v>
      </c>
      <c r="G886" s="2">
        <v>3</v>
      </c>
      <c r="H886" s="16">
        <v>130</v>
      </c>
      <c r="I886" s="16">
        <v>130</v>
      </c>
      <c r="K886" t="str">
        <f t="shared" si="42"/>
        <v>Q1 2023</v>
      </c>
      <c r="L886" t="str">
        <f t="shared" si="43"/>
        <v>Q1</v>
      </c>
      <c r="M886" t="str">
        <f t="shared" si="44"/>
        <v>2023</v>
      </c>
    </row>
    <row r="887" spans="1:13" x14ac:dyDescent="0.25">
      <c r="A887" s="17">
        <v>45078</v>
      </c>
      <c r="B887" s="8" t="s">
        <v>6584</v>
      </c>
      <c r="C887" s="8" t="s">
        <v>6637</v>
      </c>
      <c r="D887" s="8" t="s">
        <v>6654</v>
      </c>
      <c r="E887" s="2">
        <v>102</v>
      </c>
      <c r="F887" s="1">
        <v>45080</v>
      </c>
      <c r="G887" s="2" t="s">
        <v>540</v>
      </c>
      <c r="H887" s="16">
        <v>19110</v>
      </c>
      <c r="I887" s="16">
        <v>19110</v>
      </c>
      <c r="K887" t="str">
        <f t="shared" si="42"/>
        <v>Q1 2023</v>
      </c>
      <c r="L887" t="str">
        <f t="shared" si="43"/>
        <v>Q1</v>
      </c>
      <c r="M887" t="str">
        <f t="shared" si="44"/>
        <v>2023</v>
      </c>
    </row>
    <row r="888" spans="1:13" x14ac:dyDescent="0.25">
      <c r="A888" s="17">
        <v>45078</v>
      </c>
      <c r="B888" s="8" t="s">
        <v>6584</v>
      </c>
      <c r="C888" s="8" t="s">
        <v>6637</v>
      </c>
      <c r="D888" s="8" t="s">
        <v>6638</v>
      </c>
      <c r="E888" s="2">
        <v>102</v>
      </c>
      <c r="F888" s="1">
        <v>45127</v>
      </c>
      <c r="G888" s="2" t="s">
        <v>546</v>
      </c>
      <c r="H888" s="16">
        <v>46503</v>
      </c>
      <c r="I888" s="20">
        <v>46503</v>
      </c>
      <c r="K888" t="str">
        <f t="shared" si="42"/>
        <v>Q1 2023</v>
      </c>
      <c r="L888" t="str">
        <f t="shared" si="43"/>
        <v>Q1</v>
      </c>
      <c r="M888" t="str">
        <f t="shared" si="44"/>
        <v>2023</v>
      </c>
    </row>
    <row r="889" spans="1:13" x14ac:dyDescent="0.25">
      <c r="A889" s="17">
        <v>45078</v>
      </c>
      <c r="B889" s="8" t="s">
        <v>6584</v>
      </c>
      <c r="C889" s="8" t="s">
        <v>6637</v>
      </c>
      <c r="D889" s="8" t="s">
        <v>6639</v>
      </c>
      <c r="E889" s="2">
        <v>102</v>
      </c>
      <c r="F889" s="1">
        <v>45128</v>
      </c>
      <c r="G889" s="2" t="s">
        <v>547</v>
      </c>
      <c r="H889" s="16">
        <v>9352.66</v>
      </c>
      <c r="I889" s="20">
        <v>9352.66</v>
      </c>
      <c r="K889" t="str">
        <f t="shared" si="42"/>
        <v>Q1 2023</v>
      </c>
      <c r="L889" t="str">
        <f t="shared" si="43"/>
        <v>Q1</v>
      </c>
      <c r="M889" t="str">
        <f t="shared" si="44"/>
        <v>2023</v>
      </c>
    </row>
    <row r="890" spans="1:13" x14ac:dyDescent="0.25">
      <c r="A890" s="17">
        <v>45078</v>
      </c>
      <c r="B890" s="8" t="s">
        <v>6584</v>
      </c>
      <c r="C890" s="61" t="s">
        <v>6621</v>
      </c>
      <c r="D890" s="8" t="s">
        <v>6622</v>
      </c>
      <c r="E890" s="12">
        <v>102</v>
      </c>
      <c r="F890" s="1">
        <v>45107</v>
      </c>
      <c r="G890" s="12" t="s">
        <v>542</v>
      </c>
      <c r="H890" s="16">
        <v>16550</v>
      </c>
      <c r="I890" s="16">
        <v>16550</v>
      </c>
      <c r="K890" t="str">
        <f t="shared" si="42"/>
        <v>Q1 2023</v>
      </c>
      <c r="L890" t="str">
        <f t="shared" si="43"/>
        <v>Q1</v>
      </c>
      <c r="M890" t="str">
        <f t="shared" si="44"/>
        <v>2023</v>
      </c>
    </row>
    <row r="891" spans="1:13" x14ac:dyDescent="0.25">
      <c r="A891" s="17">
        <v>45078</v>
      </c>
      <c r="B891" s="8" t="s">
        <v>6584</v>
      </c>
      <c r="C891" s="5" t="s">
        <v>6626</v>
      </c>
      <c r="D891" s="8" t="s">
        <v>6627</v>
      </c>
      <c r="E891" s="2">
        <v>102</v>
      </c>
      <c r="F891" s="1">
        <v>45107</v>
      </c>
      <c r="G891" s="2">
        <v>1427</v>
      </c>
      <c r="H891" s="16">
        <v>1155</v>
      </c>
      <c r="I891" s="16">
        <v>1155</v>
      </c>
      <c r="K891" t="str">
        <f t="shared" si="42"/>
        <v>Q1 2023</v>
      </c>
      <c r="L891" t="str">
        <f t="shared" si="43"/>
        <v>Q1</v>
      </c>
      <c r="M891" t="str">
        <f t="shared" si="44"/>
        <v>2023</v>
      </c>
    </row>
    <row r="892" spans="1:13" x14ac:dyDescent="0.25">
      <c r="A892" s="17">
        <v>45078</v>
      </c>
      <c r="B892" s="8" t="s">
        <v>6585</v>
      </c>
      <c r="C892" s="5" t="s">
        <v>6640</v>
      </c>
      <c r="D892" s="8" t="s">
        <v>6633</v>
      </c>
      <c r="E892" s="2">
        <v>0</v>
      </c>
      <c r="F892" s="1">
        <v>45107</v>
      </c>
      <c r="G892" s="2" t="s">
        <v>613</v>
      </c>
      <c r="H892" s="16">
        <v>19466.55</v>
      </c>
      <c r="I892" s="16">
        <v>19466.55</v>
      </c>
      <c r="K892" t="str">
        <f t="shared" si="42"/>
        <v>Q1 2023</v>
      </c>
      <c r="L892" t="str">
        <f t="shared" si="43"/>
        <v>Q1</v>
      </c>
      <c r="M892" t="str">
        <f t="shared" si="44"/>
        <v>2023</v>
      </c>
    </row>
    <row r="893" spans="1:13" x14ac:dyDescent="0.25">
      <c r="A893" s="17">
        <v>45078</v>
      </c>
      <c r="B893" s="8" t="s">
        <v>6585</v>
      </c>
      <c r="C893" s="5" t="s">
        <v>6616</v>
      </c>
      <c r="D893" s="8" t="s">
        <v>6617</v>
      </c>
      <c r="E893" s="2">
        <v>0</v>
      </c>
      <c r="F893" s="1">
        <v>45105</v>
      </c>
      <c r="G893" s="2" t="s">
        <v>611</v>
      </c>
      <c r="H893" s="16">
        <v>2670</v>
      </c>
      <c r="I893" s="16">
        <v>2670</v>
      </c>
      <c r="K893" t="str">
        <f t="shared" si="42"/>
        <v>Q1 2023</v>
      </c>
      <c r="L893" t="str">
        <f t="shared" si="43"/>
        <v>Q1</v>
      </c>
      <c r="M893" t="str">
        <f t="shared" si="44"/>
        <v>2023</v>
      </c>
    </row>
    <row r="894" spans="1:13" x14ac:dyDescent="0.25">
      <c r="A894" s="17">
        <v>45078</v>
      </c>
      <c r="B894" s="8" t="s">
        <v>6585</v>
      </c>
      <c r="C894" s="5" t="s">
        <v>6616</v>
      </c>
      <c r="D894" s="8" t="s">
        <v>6618</v>
      </c>
      <c r="E894" s="2">
        <v>0</v>
      </c>
      <c r="F894" s="1">
        <v>45105</v>
      </c>
      <c r="G894" s="2" t="s">
        <v>612</v>
      </c>
      <c r="H894" s="16">
        <v>5140</v>
      </c>
      <c r="I894" s="16">
        <v>5140</v>
      </c>
      <c r="K894" t="str">
        <f t="shared" si="42"/>
        <v>Q1 2023</v>
      </c>
      <c r="L894" t="str">
        <f t="shared" si="43"/>
        <v>Q1</v>
      </c>
      <c r="M894" t="str">
        <f t="shared" si="44"/>
        <v>2023</v>
      </c>
    </row>
    <row r="895" spans="1:13" x14ac:dyDescent="0.25">
      <c r="A895" s="17">
        <v>45078</v>
      </c>
      <c r="B895" s="8" t="s">
        <v>6586</v>
      </c>
      <c r="C895" s="5" t="s">
        <v>6640</v>
      </c>
      <c r="D895" s="8" t="s">
        <v>6633</v>
      </c>
      <c r="E895" s="2">
        <v>0</v>
      </c>
      <c r="F895" s="1">
        <v>45107</v>
      </c>
      <c r="G895" s="2" t="s">
        <v>638</v>
      </c>
      <c r="H895" s="16">
        <v>35590.65</v>
      </c>
      <c r="I895" s="16">
        <v>35590.65</v>
      </c>
      <c r="K895" t="str">
        <f t="shared" si="42"/>
        <v>Q1 2023</v>
      </c>
      <c r="L895" t="str">
        <f t="shared" si="43"/>
        <v>Q1</v>
      </c>
      <c r="M895" t="str">
        <f t="shared" si="44"/>
        <v>2023</v>
      </c>
    </row>
    <row r="896" spans="1:13" x14ac:dyDescent="0.25">
      <c r="A896" s="17">
        <v>45078</v>
      </c>
      <c r="B896" s="8" t="s">
        <v>6586</v>
      </c>
      <c r="C896" s="5" t="s">
        <v>6641</v>
      </c>
      <c r="D896" s="8" t="s">
        <v>6635</v>
      </c>
      <c r="E896" s="2">
        <v>0</v>
      </c>
      <c r="F896" s="1">
        <v>45107</v>
      </c>
      <c r="G896" s="2" t="s">
        <v>639</v>
      </c>
      <c r="H896" s="16">
        <v>51922.33</v>
      </c>
      <c r="I896" s="16">
        <v>51922.33</v>
      </c>
      <c r="K896" t="str">
        <f t="shared" si="42"/>
        <v>Q1 2023</v>
      </c>
      <c r="L896" t="str">
        <f t="shared" si="43"/>
        <v>Q1</v>
      </c>
      <c r="M896" t="str">
        <f t="shared" si="44"/>
        <v>2023</v>
      </c>
    </row>
    <row r="897" spans="1:13" x14ac:dyDescent="0.25">
      <c r="A897" s="17">
        <v>45078</v>
      </c>
      <c r="B897" s="8" t="s">
        <v>6587</v>
      </c>
      <c r="C897" s="5" t="s">
        <v>6614</v>
      </c>
      <c r="D897" s="8" t="s">
        <v>6615</v>
      </c>
      <c r="E897" s="2">
        <v>0</v>
      </c>
      <c r="F897" s="1">
        <v>45107</v>
      </c>
      <c r="G897" s="17" t="s">
        <v>667</v>
      </c>
      <c r="H897" s="16">
        <v>2090</v>
      </c>
      <c r="I897" s="16">
        <v>2090</v>
      </c>
      <c r="K897" t="str">
        <f t="shared" si="42"/>
        <v>Q1 2023</v>
      </c>
      <c r="L897" t="str">
        <f t="shared" si="43"/>
        <v>Q1</v>
      </c>
      <c r="M897" t="str">
        <f t="shared" si="44"/>
        <v>2023</v>
      </c>
    </row>
    <row r="898" spans="1:13" x14ac:dyDescent="0.25">
      <c r="A898" s="17">
        <v>45078</v>
      </c>
      <c r="B898" s="8" t="s">
        <v>6587</v>
      </c>
      <c r="C898" s="5" t="s">
        <v>6636</v>
      </c>
      <c r="D898" s="8" t="s">
        <v>6617</v>
      </c>
      <c r="E898" s="2">
        <v>0</v>
      </c>
      <c r="F898" s="1">
        <v>45100</v>
      </c>
      <c r="G898" s="17" t="s">
        <v>665</v>
      </c>
      <c r="H898" s="16">
        <v>1620</v>
      </c>
      <c r="I898" s="16">
        <v>1620</v>
      </c>
      <c r="K898" t="str">
        <f t="shared" si="42"/>
        <v>Q1 2023</v>
      </c>
      <c r="L898" t="str">
        <f t="shared" si="43"/>
        <v>Q1</v>
      </c>
      <c r="M898" t="str">
        <f t="shared" si="44"/>
        <v>2023</v>
      </c>
    </row>
    <row r="899" spans="1:13" x14ac:dyDescent="0.25">
      <c r="A899" s="17">
        <v>45078</v>
      </c>
      <c r="B899" s="8" t="s">
        <v>6587</v>
      </c>
      <c r="C899" s="61" t="s">
        <v>6621</v>
      </c>
      <c r="D899" s="8" t="s">
        <v>6622</v>
      </c>
      <c r="E899" s="12">
        <v>0</v>
      </c>
      <c r="F899" s="1">
        <v>45107</v>
      </c>
      <c r="G899" s="12" t="s">
        <v>666</v>
      </c>
      <c r="H899" s="16">
        <v>14740</v>
      </c>
      <c r="I899" s="16">
        <v>14740</v>
      </c>
      <c r="K899" t="str">
        <f t="shared" si="42"/>
        <v>Q1 2023</v>
      </c>
      <c r="L899" t="str">
        <f t="shared" si="43"/>
        <v>Q1</v>
      </c>
      <c r="M899" t="str">
        <f t="shared" si="44"/>
        <v>2023</v>
      </c>
    </row>
    <row r="900" spans="1:13" x14ac:dyDescent="0.25">
      <c r="A900" s="17">
        <v>45078</v>
      </c>
      <c r="B900" s="8" t="s">
        <v>6589</v>
      </c>
      <c r="C900" s="5" t="e">
        <v>#N/A</v>
      </c>
      <c r="D900" s="8" t="s">
        <v>6643</v>
      </c>
      <c r="E900" s="2" t="s">
        <v>82</v>
      </c>
      <c r="F900" s="1">
        <v>45079</v>
      </c>
      <c r="G900" s="2">
        <v>257</v>
      </c>
      <c r="H900" s="16">
        <v>4799</v>
      </c>
      <c r="I900" s="16">
        <v>4799</v>
      </c>
      <c r="J900" s="2" t="s">
        <v>815</v>
      </c>
      <c r="K900" t="str">
        <f t="shared" si="42"/>
        <v>Q1 2023</v>
      </c>
      <c r="L900" t="str">
        <f t="shared" si="43"/>
        <v>Q1</v>
      </c>
      <c r="M900" t="str">
        <f t="shared" si="44"/>
        <v>2023</v>
      </c>
    </row>
    <row r="901" spans="1:13" x14ac:dyDescent="0.25">
      <c r="A901" s="17">
        <v>45078</v>
      </c>
      <c r="B901" s="8" t="s">
        <v>6589</v>
      </c>
      <c r="C901" s="5" t="e">
        <v>#N/A</v>
      </c>
      <c r="D901" s="8" t="s">
        <v>6643</v>
      </c>
      <c r="E901" s="2" t="s">
        <v>82</v>
      </c>
      <c r="F901" s="1">
        <v>45084</v>
      </c>
      <c r="G901" s="2">
        <v>118</v>
      </c>
      <c r="H901" s="16">
        <v>15000</v>
      </c>
      <c r="I901" s="16">
        <v>15000</v>
      </c>
      <c r="J901" s="2" t="s">
        <v>816</v>
      </c>
      <c r="K901" t="str">
        <f t="shared" si="42"/>
        <v>Q1 2023</v>
      </c>
      <c r="L901" t="str">
        <f t="shared" si="43"/>
        <v>Q1</v>
      </c>
      <c r="M901" t="str">
        <f t="shared" si="44"/>
        <v>2023</v>
      </c>
    </row>
    <row r="902" spans="1:13" x14ac:dyDescent="0.25">
      <c r="A902" s="17">
        <v>45078</v>
      </c>
      <c r="B902" s="8" t="s">
        <v>6589</v>
      </c>
      <c r="C902" s="5" t="e">
        <v>#N/A</v>
      </c>
      <c r="D902" s="8" t="s">
        <v>6643</v>
      </c>
      <c r="E902" s="2" t="s">
        <v>82</v>
      </c>
      <c r="F902" s="1">
        <v>45078</v>
      </c>
      <c r="G902" s="2" t="s">
        <v>752</v>
      </c>
      <c r="H902" s="16">
        <v>80000</v>
      </c>
      <c r="I902" s="16">
        <v>80000</v>
      </c>
      <c r="J902" s="2" t="s">
        <v>813</v>
      </c>
      <c r="K902" t="str">
        <f t="shared" si="42"/>
        <v>Q1 2023</v>
      </c>
      <c r="L902" t="str">
        <f t="shared" si="43"/>
        <v>Q1</v>
      </c>
      <c r="M902" t="str">
        <f t="shared" si="44"/>
        <v>2023</v>
      </c>
    </row>
    <row r="903" spans="1:13" x14ac:dyDescent="0.25">
      <c r="A903" s="17">
        <v>45078</v>
      </c>
      <c r="B903" s="8" t="s">
        <v>6589</v>
      </c>
      <c r="C903" s="5" t="e">
        <v>#N/A</v>
      </c>
      <c r="D903" s="8" t="s">
        <v>6643</v>
      </c>
      <c r="E903" s="2" t="s">
        <v>82</v>
      </c>
      <c r="F903" s="1">
        <v>45089</v>
      </c>
      <c r="G903" s="2">
        <v>87</v>
      </c>
      <c r="H903" s="16">
        <v>6000</v>
      </c>
      <c r="I903" s="20">
        <v>6000</v>
      </c>
      <c r="J903" s="2" t="s">
        <v>817</v>
      </c>
      <c r="K903" t="str">
        <f t="shared" si="42"/>
        <v>Q1 2023</v>
      </c>
      <c r="L903" t="str">
        <f t="shared" si="43"/>
        <v>Q1</v>
      </c>
      <c r="M903" t="str">
        <f t="shared" si="44"/>
        <v>2023</v>
      </c>
    </row>
    <row r="904" spans="1:13" x14ac:dyDescent="0.25">
      <c r="A904" s="17">
        <v>45078</v>
      </c>
      <c r="B904" s="8" t="s">
        <v>6589</v>
      </c>
      <c r="C904" s="5" t="s">
        <v>6640</v>
      </c>
      <c r="D904" s="8" t="s">
        <v>6633</v>
      </c>
      <c r="E904" s="2" t="s">
        <v>82</v>
      </c>
      <c r="F904" s="1">
        <v>45107</v>
      </c>
      <c r="G904" s="2" t="s">
        <v>766</v>
      </c>
      <c r="H904" s="16">
        <v>72226.039999999994</v>
      </c>
      <c r="I904" s="20">
        <v>72226.039999999994</v>
      </c>
      <c r="J904" s="2" t="s">
        <v>99</v>
      </c>
      <c r="K904" t="str">
        <f t="shared" si="42"/>
        <v>Q1 2023</v>
      </c>
      <c r="L904" t="str">
        <f t="shared" si="43"/>
        <v>Q1</v>
      </c>
      <c r="M904" t="str">
        <f t="shared" si="44"/>
        <v>2023</v>
      </c>
    </row>
    <row r="905" spans="1:13" x14ac:dyDescent="0.25">
      <c r="A905" s="17">
        <v>45078</v>
      </c>
      <c r="B905" s="8" t="s">
        <v>6589</v>
      </c>
      <c r="C905" s="5" t="e">
        <v>#N/A</v>
      </c>
      <c r="D905" s="8" t="s">
        <v>6617</v>
      </c>
      <c r="E905" s="2" t="s">
        <v>82</v>
      </c>
      <c r="F905" s="1">
        <v>45093</v>
      </c>
      <c r="G905" s="2" t="s">
        <v>760</v>
      </c>
      <c r="H905" s="16">
        <v>700</v>
      </c>
      <c r="I905" s="16">
        <v>700</v>
      </c>
      <c r="J905" s="2" t="s">
        <v>99</v>
      </c>
      <c r="K905" t="str">
        <f t="shared" si="42"/>
        <v>Q1 2023</v>
      </c>
      <c r="L905" t="str">
        <f t="shared" si="43"/>
        <v>Q1</v>
      </c>
      <c r="M905" t="str">
        <f t="shared" si="44"/>
        <v>2023</v>
      </c>
    </row>
    <row r="906" spans="1:13" x14ac:dyDescent="0.25">
      <c r="A906" s="17">
        <v>45078</v>
      </c>
      <c r="B906" s="8" t="s">
        <v>6589</v>
      </c>
      <c r="C906" s="5" t="e">
        <v>#N/A</v>
      </c>
      <c r="D906" s="8" t="s">
        <v>6617</v>
      </c>
      <c r="E906" s="2" t="s">
        <v>82</v>
      </c>
      <c r="F906" s="1">
        <v>45107</v>
      </c>
      <c r="G906" s="2" t="s">
        <v>767</v>
      </c>
      <c r="H906" s="16">
        <v>700</v>
      </c>
      <c r="I906" s="16">
        <v>700</v>
      </c>
      <c r="J906" s="2" t="s">
        <v>99</v>
      </c>
      <c r="K906" t="str">
        <f t="shared" si="42"/>
        <v>Q1 2023</v>
      </c>
      <c r="L906" t="str">
        <f t="shared" si="43"/>
        <v>Q1</v>
      </c>
      <c r="M906" t="str">
        <f t="shared" si="44"/>
        <v>2023</v>
      </c>
    </row>
    <row r="907" spans="1:13" x14ac:dyDescent="0.25">
      <c r="A907" s="17">
        <v>45078</v>
      </c>
      <c r="B907" s="8" t="s">
        <v>6589</v>
      </c>
      <c r="C907" s="5" t="s">
        <v>6616</v>
      </c>
      <c r="D907" s="8" t="s">
        <v>6618</v>
      </c>
      <c r="E907" s="2" t="s">
        <v>82</v>
      </c>
      <c r="F907" s="1">
        <v>45105</v>
      </c>
      <c r="G907" s="2" t="s">
        <v>763</v>
      </c>
      <c r="H907" s="16">
        <v>39876</v>
      </c>
      <c r="I907" s="20">
        <v>42591.5</v>
      </c>
      <c r="J907" s="2" t="s">
        <v>99</v>
      </c>
      <c r="K907" t="str">
        <f t="shared" si="42"/>
        <v>Q1 2023</v>
      </c>
      <c r="L907" t="str">
        <f t="shared" si="43"/>
        <v>Q1</v>
      </c>
      <c r="M907" t="str">
        <f t="shared" si="44"/>
        <v>2023</v>
      </c>
    </row>
    <row r="908" spans="1:13" x14ac:dyDescent="0.25">
      <c r="A908" s="17">
        <v>45078</v>
      </c>
      <c r="B908" s="8" t="s">
        <v>6589</v>
      </c>
      <c r="C908" s="5" t="s">
        <v>6616</v>
      </c>
      <c r="D908" s="8" t="s">
        <v>6617</v>
      </c>
      <c r="E908" s="2" t="s">
        <v>82</v>
      </c>
      <c r="F908" s="1">
        <v>45105</v>
      </c>
      <c r="G908" s="2" t="s">
        <v>762</v>
      </c>
      <c r="H908" s="16">
        <v>2409</v>
      </c>
      <c r="I908" s="20">
        <v>8946.6</v>
      </c>
      <c r="J908" s="2" t="s">
        <v>99</v>
      </c>
      <c r="K908" t="str">
        <f t="shared" si="42"/>
        <v>Q1 2023</v>
      </c>
      <c r="L908" t="str">
        <f t="shared" si="43"/>
        <v>Q1</v>
      </c>
      <c r="M908" t="str">
        <f t="shared" si="44"/>
        <v>2023</v>
      </c>
    </row>
    <row r="909" spans="1:13" x14ac:dyDescent="0.25">
      <c r="A909" s="17">
        <v>45078</v>
      </c>
      <c r="B909" s="8" t="s">
        <v>6589</v>
      </c>
      <c r="C909" s="8" t="s">
        <v>6634</v>
      </c>
      <c r="D909" s="8" t="s">
        <v>6635</v>
      </c>
      <c r="E909" s="2" t="s">
        <v>82</v>
      </c>
      <c r="F909" s="1">
        <v>45107</v>
      </c>
      <c r="G909" s="2" t="s">
        <v>765</v>
      </c>
      <c r="H909" s="85">
        <v>201155</v>
      </c>
      <c r="I909" s="88">
        <v>201155</v>
      </c>
      <c r="J909" s="2" t="s">
        <v>99</v>
      </c>
      <c r="K909" t="str">
        <f t="shared" si="42"/>
        <v>Q1 2023</v>
      </c>
      <c r="L909" t="str">
        <f t="shared" si="43"/>
        <v>Q1</v>
      </c>
      <c r="M909" t="str">
        <f t="shared" si="44"/>
        <v>2023</v>
      </c>
    </row>
    <row r="910" spans="1:13" x14ac:dyDescent="0.25">
      <c r="A910" s="17">
        <v>45078</v>
      </c>
      <c r="B910" s="8" t="s">
        <v>6589</v>
      </c>
      <c r="C910" s="5" t="e">
        <v>#N/A</v>
      </c>
      <c r="D910" s="8" t="s">
        <v>6633</v>
      </c>
      <c r="E910" s="2" t="s">
        <v>82</v>
      </c>
      <c r="F910" s="1">
        <v>45107</v>
      </c>
      <c r="G910" s="2" t="s">
        <v>764</v>
      </c>
      <c r="H910" s="16">
        <v>172887.39</v>
      </c>
      <c r="I910" s="20">
        <v>172887.39</v>
      </c>
      <c r="J910" s="2" t="s">
        <v>99</v>
      </c>
      <c r="K910" t="str">
        <f t="shared" si="42"/>
        <v>Q1 2023</v>
      </c>
      <c r="L910" t="str">
        <f t="shared" si="43"/>
        <v>Q1</v>
      </c>
      <c r="M910" t="str">
        <f t="shared" si="44"/>
        <v>2023</v>
      </c>
    </row>
    <row r="911" spans="1:13" x14ac:dyDescent="0.25">
      <c r="A911" s="17">
        <v>45078</v>
      </c>
      <c r="B911" s="8" t="s">
        <v>6589</v>
      </c>
      <c r="C911" s="5" t="s">
        <v>6619</v>
      </c>
      <c r="D911" s="8" t="s">
        <v>6620</v>
      </c>
      <c r="E911" s="2" t="s">
        <v>82</v>
      </c>
      <c r="F911" s="1">
        <v>45107</v>
      </c>
      <c r="G911" s="2">
        <v>3</v>
      </c>
      <c r="H911" s="16">
        <v>3210</v>
      </c>
      <c r="I911" s="20">
        <v>3210</v>
      </c>
      <c r="J911" s="2" t="s">
        <v>100</v>
      </c>
      <c r="K911" t="str">
        <f t="shared" si="42"/>
        <v>Q1 2023</v>
      </c>
      <c r="L911" t="str">
        <f t="shared" si="43"/>
        <v>Q1</v>
      </c>
      <c r="M911" t="str">
        <f t="shared" si="44"/>
        <v>2023</v>
      </c>
    </row>
    <row r="912" spans="1:13" x14ac:dyDescent="0.25">
      <c r="A912" s="17">
        <v>45078</v>
      </c>
      <c r="B912" s="8" t="s">
        <v>6589</v>
      </c>
      <c r="C912" s="5" t="s">
        <v>6636</v>
      </c>
      <c r="D912" s="8" t="s">
        <v>6617</v>
      </c>
      <c r="E912" s="2" t="s">
        <v>82</v>
      </c>
      <c r="F912" s="1">
        <v>45091</v>
      </c>
      <c r="G912" s="2" t="s">
        <v>758</v>
      </c>
      <c r="H912" s="16">
        <v>120</v>
      </c>
      <c r="I912" s="16">
        <v>120</v>
      </c>
      <c r="J912" s="2" t="s">
        <v>819</v>
      </c>
      <c r="K912" t="str">
        <f t="shared" si="42"/>
        <v>Q1 2023</v>
      </c>
      <c r="L912" t="str">
        <f t="shared" si="43"/>
        <v>Q1</v>
      </c>
      <c r="M912" t="str">
        <f t="shared" si="44"/>
        <v>2023</v>
      </c>
    </row>
    <row r="913" spans="1:13" x14ac:dyDescent="0.25">
      <c r="A913" s="17">
        <v>45078</v>
      </c>
      <c r="B913" s="8" t="s">
        <v>6589</v>
      </c>
      <c r="C913" s="5" t="s">
        <v>6636</v>
      </c>
      <c r="D913" s="8" t="s">
        <v>6617</v>
      </c>
      <c r="E913" s="2" t="s">
        <v>82</v>
      </c>
      <c r="F913" s="1">
        <v>45092</v>
      </c>
      <c r="G913" s="2" t="s">
        <v>759</v>
      </c>
      <c r="H913" s="16">
        <v>17820</v>
      </c>
      <c r="I913" s="16">
        <v>17820</v>
      </c>
      <c r="J913" s="2" t="s">
        <v>820</v>
      </c>
      <c r="K913" t="str">
        <f t="shared" si="42"/>
        <v>Q1 2023</v>
      </c>
      <c r="L913" t="str">
        <f t="shared" si="43"/>
        <v>Q1</v>
      </c>
      <c r="M913" t="str">
        <f t="shared" si="44"/>
        <v>2023</v>
      </c>
    </row>
    <row r="914" spans="1:13" x14ac:dyDescent="0.25">
      <c r="A914" s="17">
        <v>45078</v>
      </c>
      <c r="B914" s="8" t="s">
        <v>6589</v>
      </c>
      <c r="C914" s="5" t="e">
        <v>#N/A</v>
      </c>
      <c r="D914" s="8" t="s">
        <v>6643</v>
      </c>
      <c r="E914" s="2" t="s">
        <v>82</v>
      </c>
      <c r="F914" s="1">
        <v>45078</v>
      </c>
      <c r="G914" s="2">
        <v>458</v>
      </c>
      <c r="H914" s="16">
        <v>25000</v>
      </c>
      <c r="I914" s="16">
        <v>25000</v>
      </c>
      <c r="J914" s="2" t="s">
        <v>814</v>
      </c>
      <c r="K914" t="str">
        <f t="shared" si="42"/>
        <v>Q1 2023</v>
      </c>
      <c r="L914" t="str">
        <f t="shared" si="43"/>
        <v>Q1</v>
      </c>
      <c r="M914" t="str">
        <f t="shared" si="44"/>
        <v>2023</v>
      </c>
    </row>
    <row r="915" spans="1:13" x14ac:dyDescent="0.25">
      <c r="A915" s="17">
        <v>45078</v>
      </c>
      <c r="B915" s="8" t="s">
        <v>6589</v>
      </c>
      <c r="C915" s="8" t="s">
        <v>6653</v>
      </c>
      <c r="D915" s="8" t="s">
        <v>6654</v>
      </c>
      <c r="E915" s="2" t="s">
        <v>82</v>
      </c>
      <c r="F915" s="1">
        <v>45079</v>
      </c>
      <c r="G915" s="2" t="s">
        <v>754</v>
      </c>
      <c r="H915" s="16">
        <v>184998</v>
      </c>
      <c r="I915" s="16">
        <v>184998</v>
      </c>
      <c r="J915" s="2" t="s">
        <v>99</v>
      </c>
      <c r="K915" t="str">
        <f t="shared" si="42"/>
        <v>Q1 2023</v>
      </c>
      <c r="L915" t="str">
        <f t="shared" si="43"/>
        <v>Q1</v>
      </c>
      <c r="M915" t="str">
        <f t="shared" si="44"/>
        <v>2023</v>
      </c>
    </row>
    <row r="916" spans="1:13" x14ac:dyDescent="0.25">
      <c r="A916" s="17">
        <v>45078</v>
      </c>
      <c r="B916" s="8" t="s">
        <v>6589</v>
      </c>
      <c r="C916" s="8" t="s">
        <v>6653</v>
      </c>
      <c r="D916" s="8" t="s">
        <v>6638</v>
      </c>
      <c r="E916" s="2" t="s">
        <v>82</v>
      </c>
      <c r="F916" s="1">
        <v>45118</v>
      </c>
      <c r="G916" s="2" t="s">
        <v>772</v>
      </c>
      <c r="H916" s="16">
        <v>690003</v>
      </c>
      <c r="I916" s="20">
        <v>690003</v>
      </c>
      <c r="J916" s="2">
        <v>0</v>
      </c>
      <c r="K916" t="str">
        <f t="shared" si="42"/>
        <v>Q1 2023</v>
      </c>
      <c r="L916" t="str">
        <f t="shared" si="43"/>
        <v>Q1</v>
      </c>
      <c r="M916" t="str">
        <f t="shared" si="44"/>
        <v>2023</v>
      </c>
    </row>
    <row r="917" spans="1:13" x14ac:dyDescent="0.25">
      <c r="A917" s="17">
        <v>45078</v>
      </c>
      <c r="B917" s="8" t="s">
        <v>6589</v>
      </c>
      <c r="C917" s="8" t="s">
        <v>6653</v>
      </c>
      <c r="D917" s="8" t="s">
        <v>6627</v>
      </c>
      <c r="E917" s="2" t="s">
        <v>82</v>
      </c>
      <c r="F917" s="1">
        <v>45119</v>
      </c>
      <c r="G917" s="2" t="s">
        <v>773</v>
      </c>
      <c r="H917" s="16">
        <v>70006</v>
      </c>
      <c r="I917" s="20">
        <v>70006</v>
      </c>
      <c r="J917" s="2" t="s">
        <v>99</v>
      </c>
      <c r="K917" t="str">
        <f t="shared" si="42"/>
        <v>Q1 2023</v>
      </c>
      <c r="L917" t="str">
        <f t="shared" si="43"/>
        <v>Q1</v>
      </c>
      <c r="M917" t="str">
        <f t="shared" si="44"/>
        <v>2023</v>
      </c>
    </row>
    <row r="918" spans="1:13" x14ac:dyDescent="0.25">
      <c r="A918" s="17">
        <v>45078</v>
      </c>
      <c r="B918" s="8" t="s">
        <v>6589</v>
      </c>
      <c r="C918" s="5" t="e">
        <v>#N/A</v>
      </c>
      <c r="D918" s="8" t="s">
        <v>6643</v>
      </c>
      <c r="E918" s="2" t="s">
        <v>82</v>
      </c>
      <c r="F918" s="1">
        <v>45092</v>
      </c>
      <c r="G918" s="2">
        <v>1010</v>
      </c>
      <c r="H918" s="16">
        <v>5500</v>
      </c>
      <c r="I918" s="20">
        <v>5500</v>
      </c>
      <c r="J918" s="2" t="s">
        <v>821</v>
      </c>
      <c r="K918" t="str">
        <f t="shared" si="42"/>
        <v>Q1 2023</v>
      </c>
      <c r="L918" t="str">
        <f t="shared" si="43"/>
        <v>Q1</v>
      </c>
      <c r="M918" t="str">
        <f t="shared" si="44"/>
        <v>2023</v>
      </c>
    </row>
    <row r="919" spans="1:13" x14ac:dyDescent="0.25">
      <c r="A919" s="17">
        <v>45078</v>
      </c>
      <c r="B919" s="8" t="s">
        <v>6589</v>
      </c>
      <c r="C919" s="5" t="e">
        <v>#N/A</v>
      </c>
      <c r="D919" s="8" t="s">
        <v>6643</v>
      </c>
      <c r="E919" s="2" t="s">
        <v>82</v>
      </c>
      <c r="F919" s="1">
        <v>45083</v>
      </c>
      <c r="G919" s="2" t="s">
        <v>755</v>
      </c>
      <c r="H919" s="16">
        <f>110000+8000</f>
        <v>118000</v>
      </c>
      <c r="I919" s="16">
        <v>118000</v>
      </c>
      <c r="J919" s="2" t="s">
        <v>746</v>
      </c>
      <c r="K919" t="str">
        <f t="shared" ref="K919:K976" si="45">"Q" &amp; IF(MONTH(A919) &lt; 4, 4, IF(MONTH(A919) &lt; 7, 1, IF(MONTH(A919) &lt; 10, 2, 3))) &amp; " " &amp; YEAR(A919) - IF(MONTH(A919) &lt; 4, 1, 0)</f>
        <v>Q1 2023</v>
      </c>
      <c r="L919" t="str">
        <f t="shared" ref="L919:L976" si="46">LEFT(K919,2)</f>
        <v>Q1</v>
      </c>
      <c r="M919" t="str">
        <f t="shared" ref="M919:M976" si="47">RIGHT(K919,4)</f>
        <v>2023</v>
      </c>
    </row>
    <row r="920" spans="1:13" x14ac:dyDescent="0.25">
      <c r="A920" s="17">
        <v>45078</v>
      </c>
      <c r="B920" s="8" t="s">
        <v>6589</v>
      </c>
      <c r="C920" s="5" t="e">
        <v>#N/A</v>
      </c>
      <c r="D920" s="8" t="s">
        <v>6643</v>
      </c>
      <c r="E920" s="2" t="s">
        <v>82</v>
      </c>
      <c r="F920" s="1">
        <v>45091</v>
      </c>
      <c r="G920" s="2">
        <v>36</v>
      </c>
      <c r="H920" s="16">
        <v>58500</v>
      </c>
      <c r="I920" s="20">
        <v>58500</v>
      </c>
      <c r="J920" s="2" t="s">
        <v>818</v>
      </c>
      <c r="K920" t="str">
        <f t="shared" si="45"/>
        <v>Q1 2023</v>
      </c>
      <c r="L920" t="str">
        <f t="shared" si="46"/>
        <v>Q1</v>
      </c>
      <c r="M920" t="str">
        <f t="shared" si="47"/>
        <v>2023</v>
      </c>
    </row>
    <row r="921" spans="1:13" x14ac:dyDescent="0.25">
      <c r="A921" s="17">
        <v>45078</v>
      </c>
      <c r="B921" s="8" t="s">
        <v>6589</v>
      </c>
      <c r="C921" s="5" t="e">
        <v>#N/A</v>
      </c>
      <c r="D921" s="8" t="s">
        <v>6643</v>
      </c>
      <c r="E921" s="2" t="s">
        <v>82</v>
      </c>
      <c r="F921" s="1">
        <v>45095</v>
      </c>
      <c r="G921" s="2">
        <v>37</v>
      </c>
      <c r="H921" s="16">
        <v>56000</v>
      </c>
      <c r="I921" s="20">
        <v>56000</v>
      </c>
      <c r="J921" s="2" t="s">
        <v>823</v>
      </c>
      <c r="K921" t="str">
        <f t="shared" si="45"/>
        <v>Q1 2023</v>
      </c>
      <c r="L921" t="str">
        <f t="shared" si="46"/>
        <v>Q1</v>
      </c>
      <c r="M921" t="str">
        <f t="shared" si="47"/>
        <v>2023</v>
      </c>
    </row>
    <row r="922" spans="1:13" x14ac:dyDescent="0.25">
      <c r="A922" s="17">
        <v>45078</v>
      </c>
      <c r="B922" s="8" t="s">
        <v>6589</v>
      </c>
      <c r="C922" s="5" t="e">
        <v>#N/A</v>
      </c>
      <c r="D922" s="8" t="s">
        <v>6643</v>
      </c>
      <c r="E922" s="2" t="s">
        <v>82</v>
      </c>
      <c r="F922" s="1">
        <v>45092</v>
      </c>
      <c r="G922" s="2">
        <v>1003</v>
      </c>
      <c r="H922" s="16">
        <v>3900</v>
      </c>
      <c r="I922" s="20">
        <v>3900</v>
      </c>
      <c r="J922" s="2" t="s">
        <v>822</v>
      </c>
      <c r="K922" t="str">
        <f t="shared" si="45"/>
        <v>Q1 2023</v>
      </c>
      <c r="L922" t="str">
        <f t="shared" si="46"/>
        <v>Q1</v>
      </c>
      <c r="M922" t="str">
        <f t="shared" si="47"/>
        <v>2023</v>
      </c>
    </row>
    <row r="923" spans="1:13" x14ac:dyDescent="0.25">
      <c r="A923" s="17">
        <v>45078</v>
      </c>
      <c r="B923" s="8" t="s">
        <v>6589</v>
      </c>
      <c r="C923" s="5" t="e">
        <v>#N/A</v>
      </c>
      <c r="D923" s="8" t="s">
        <v>6624</v>
      </c>
      <c r="E923" s="2" t="s">
        <v>82</v>
      </c>
      <c r="F923" s="1">
        <v>45082</v>
      </c>
      <c r="G923" s="2">
        <v>202</v>
      </c>
      <c r="H923" s="16">
        <v>6052.52</v>
      </c>
      <c r="I923" s="16">
        <v>8406</v>
      </c>
      <c r="J923" s="2" t="s">
        <v>99</v>
      </c>
      <c r="K923" t="str">
        <f t="shared" si="45"/>
        <v>Q1 2023</v>
      </c>
      <c r="L923" t="str">
        <f t="shared" si="46"/>
        <v>Q1</v>
      </c>
      <c r="M923" t="str">
        <f t="shared" si="47"/>
        <v>2023</v>
      </c>
    </row>
    <row r="924" spans="1:13" x14ac:dyDescent="0.25">
      <c r="A924" s="17">
        <v>45078</v>
      </c>
      <c r="B924" s="8" t="s">
        <v>6589</v>
      </c>
      <c r="C924" s="5" t="e">
        <v>#N/A</v>
      </c>
      <c r="D924" s="8" t="s">
        <v>6643</v>
      </c>
      <c r="E924" s="2" t="s">
        <v>82</v>
      </c>
      <c r="F924" s="1">
        <v>45098</v>
      </c>
      <c r="G924" s="2" t="s">
        <v>761</v>
      </c>
      <c r="H924" s="16">
        <v>4320</v>
      </c>
      <c r="I924" s="20">
        <v>4320</v>
      </c>
      <c r="J924" s="2" t="s">
        <v>824</v>
      </c>
      <c r="K924" t="str">
        <f t="shared" si="45"/>
        <v>Q1 2023</v>
      </c>
      <c r="L924" t="str">
        <f t="shared" si="46"/>
        <v>Q1</v>
      </c>
      <c r="M924" t="str">
        <f t="shared" si="47"/>
        <v>2023</v>
      </c>
    </row>
    <row r="925" spans="1:13" x14ac:dyDescent="0.25">
      <c r="A925" s="17">
        <v>45078</v>
      </c>
      <c r="B925" s="8" t="s">
        <v>6589</v>
      </c>
      <c r="C925" s="5" t="s">
        <v>6626</v>
      </c>
      <c r="D925" s="8" t="s">
        <v>6627</v>
      </c>
      <c r="E925" s="2" t="s">
        <v>82</v>
      </c>
      <c r="F925" s="1">
        <v>45107</v>
      </c>
      <c r="G925" s="2">
        <v>1430</v>
      </c>
      <c r="H925" s="16">
        <v>17255</v>
      </c>
      <c r="I925" s="20">
        <v>17255</v>
      </c>
      <c r="J925" s="2" t="s">
        <v>99</v>
      </c>
      <c r="K925" t="str">
        <f t="shared" si="45"/>
        <v>Q1 2023</v>
      </c>
      <c r="L925" t="str">
        <f t="shared" si="46"/>
        <v>Q1</v>
      </c>
      <c r="M925" t="str">
        <f t="shared" si="47"/>
        <v>2023</v>
      </c>
    </row>
    <row r="926" spans="1:13" x14ac:dyDescent="0.25">
      <c r="A926" s="17">
        <v>45078</v>
      </c>
      <c r="B926" s="8" t="s">
        <v>6590</v>
      </c>
      <c r="C926" s="5" t="s">
        <v>6614</v>
      </c>
      <c r="D926" s="8" t="s">
        <v>6615</v>
      </c>
      <c r="E926" s="2">
        <v>0</v>
      </c>
      <c r="F926" s="1">
        <v>45107</v>
      </c>
      <c r="G926" s="2" t="s">
        <v>878</v>
      </c>
      <c r="H926" s="16">
        <v>7455</v>
      </c>
      <c r="I926" s="16">
        <v>7455</v>
      </c>
      <c r="K926" t="str">
        <f t="shared" si="45"/>
        <v>Q1 2023</v>
      </c>
      <c r="L926" t="str">
        <f t="shared" si="46"/>
        <v>Q1</v>
      </c>
      <c r="M926" t="str">
        <f t="shared" si="47"/>
        <v>2023</v>
      </c>
    </row>
    <row r="927" spans="1:13" x14ac:dyDescent="0.25">
      <c r="A927" s="17">
        <v>45078</v>
      </c>
      <c r="B927" s="8" t="s">
        <v>6590</v>
      </c>
      <c r="C927" s="5" t="s">
        <v>6616</v>
      </c>
      <c r="D927" s="8" t="s">
        <v>6617</v>
      </c>
      <c r="E927" s="2">
        <v>0</v>
      </c>
      <c r="F927" s="1">
        <v>45105</v>
      </c>
      <c r="G927" s="2" t="s">
        <v>877</v>
      </c>
      <c r="H927" s="16">
        <v>517</v>
      </c>
      <c r="I927" s="16">
        <v>517</v>
      </c>
      <c r="K927" t="str">
        <f t="shared" si="45"/>
        <v>Q1 2023</v>
      </c>
      <c r="L927" t="str">
        <f t="shared" si="46"/>
        <v>Q1</v>
      </c>
      <c r="M927" t="str">
        <f t="shared" si="47"/>
        <v>2023</v>
      </c>
    </row>
    <row r="928" spans="1:13" x14ac:dyDescent="0.25">
      <c r="A928" s="17">
        <v>45078</v>
      </c>
      <c r="B928" s="8" t="s">
        <v>6590</v>
      </c>
      <c r="C928" s="61" t="s">
        <v>6621</v>
      </c>
      <c r="D928" s="8" t="s">
        <v>6622</v>
      </c>
      <c r="E928" s="12">
        <v>0</v>
      </c>
      <c r="F928" s="1">
        <v>45107</v>
      </c>
      <c r="G928" s="12" t="s">
        <v>879</v>
      </c>
      <c r="H928" s="16">
        <v>31585</v>
      </c>
      <c r="I928" s="16">
        <v>31585</v>
      </c>
      <c r="K928" t="str">
        <f t="shared" si="45"/>
        <v>Q1 2023</v>
      </c>
      <c r="L928" t="str">
        <f t="shared" si="46"/>
        <v>Q1</v>
      </c>
      <c r="M928" t="str">
        <f t="shared" si="47"/>
        <v>2023</v>
      </c>
    </row>
    <row r="929" spans="1:13" x14ac:dyDescent="0.25">
      <c r="A929" s="22">
        <v>45078</v>
      </c>
      <c r="B929" s="8" t="s">
        <v>6591</v>
      </c>
      <c r="C929" s="61" t="s">
        <v>6640</v>
      </c>
      <c r="D929" s="8" t="s">
        <v>6633</v>
      </c>
      <c r="E929" s="19">
        <v>0</v>
      </c>
      <c r="F929" s="21">
        <v>45107</v>
      </c>
      <c r="G929" s="19" t="s">
        <v>900</v>
      </c>
      <c r="H929" s="16">
        <v>43773.36</v>
      </c>
      <c r="I929" s="16">
        <v>43773.36</v>
      </c>
      <c r="K929" t="str">
        <f t="shared" si="45"/>
        <v>Q1 2023</v>
      </c>
      <c r="L929" t="str">
        <f t="shared" si="46"/>
        <v>Q1</v>
      </c>
      <c r="M929" t="str">
        <f t="shared" si="47"/>
        <v>2023</v>
      </c>
    </row>
    <row r="930" spans="1:13" x14ac:dyDescent="0.25">
      <c r="A930" s="17">
        <v>45078</v>
      </c>
      <c r="B930" s="8" t="s">
        <v>6591</v>
      </c>
      <c r="C930" s="5" t="s">
        <v>6616</v>
      </c>
      <c r="D930" s="8" t="s">
        <v>6617</v>
      </c>
      <c r="E930" s="2">
        <v>0</v>
      </c>
      <c r="F930" s="1">
        <v>45105</v>
      </c>
      <c r="G930" s="2" t="s">
        <v>899</v>
      </c>
      <c r="H930" s="16">
        <v>500</v>
      </c>
      <c r="I930" s="16">
        <v>500</v>
      </c>
      <c r="J930" s="2" t="s">
        <v>902</v>
      </c>
      <c r="K930" t="str">
        <f t="shared" si="45"/>
        <v>Q1 2023</v>
      </c>
      <c r="L930" t="str">
        <f t="shared" si="46"/>
        <v>Q1</v>
      </c>
      <c r="M930" t="str">
        <f t="shared" si="47"/>
        <v>2023</v>
      </c>
    </row>
    <row r="931" spans="1:13" x14ac:dyDescent="0.25">
      <c r="A931" s="17">
        <v>45078</v>
      </c>
      <c r="B931" s="8" t="s">
        <v>6591</v>
      </c>
      <c r="C931" s="5" t="e">
        <v>#N/A</v>
      </c>
      <c r="D931" s="8" t="s">
        <v>6622</v>
      </c>
      <c r="E931" s="12">
        <v>0</v>
      </c>
      <c r="F931" s="1">
        <v>45107</v>
      </c>
      <c r="G931" s="12" t="s">
        <v>901</v>
      </c>
      <c r="H931" s="16">
        <v>16710</v>
      </c>
      <c r="I931" s="16">
        <v>16710</v>
      </c>
      <c r="K931" t="str">
        <f t="shared" si="45"/>
        <v>Q1 2023</v>
      </c>
      <c r="L931" t="str">
        <f t="shared" si="46"/>
        <v>Q1</v>
      </c>
      <c r="M931" t="str">
        <f t="shared" si="47"/>
        <v>2023</v>
      </c>
    </row>
    <row r="932" spans="1:13" x14ac:dyDescent="0.25">
      <c r="A932" s="17">
        <v>45078</v>
      </c>
      <c r="B932" s="8" t="s">
        <v>6592</v>
      </c>
      <c r="C932" s="5" t="s">
        <v>6630</v>
      </c>
      <c r="D932" s="8" t="s">
        <v>6631</v>
      </c>
      <c r="E932" s="2" t="s">
        <v>924</v>
      </c>
      <c r="F932" s="1">
        <v>45091</v>
      </c>
      <c r="G932" s="2" t="s">
        <v>973</v>
      </c>
      <c r="H932" s="16">
        <v>3117.56</v>
      </c>
      <c r="I932" s="20">
        <v>3117.56</v>
      </c>
      <c r="J932" s="2"/>
      <c r="K932" t="str">
        <f t="shared" si="45"/>
        <v>Q1 2023</v>
      </c>
      <c r="L932" t="str">
        <f t="shared" si="46"/>
        <v>Q1</v>
      </c>
      <c r="M932" t="str">
        <f t="shared" si="47"/>
        <v>2023</v>
      </c>
    </row>
    <row r="933" spans="1:13" x14ac:dyDescent="0.25">
      <c r="A933" s="17">
        <v>45078</v>
      </c>
      <c r="B933" s="8" t="s">
        <v>6592</v>
      </c>
      <c r="C933" s="8" t="e">
        <v>#N/A</v>
      </c>
      <c r="D933" s="8" t="s">
        <v>6662</v>
      </c>
      <c r="E933" s="2">
        <v>613</v>
      </c>
      <c r="F933" s="1">
        <v>45078</v>
      </c>
      <c r="G933" s="2" t="s">
        <v>966</v>
      </c>
      <c r="H933" s="16">
        <v>65555</v>
      </c>
      <c r="I933" s="16">
        <v>65555</v>
      </c>
      <c r="J933" s="2"/>
      <c r="K933" t="str">
        <f t="shared" si="45"/>
        <v>Q1 2023</v>
      </c>
      <c r="L933" t="str">
        <f t="shared" si="46"/>
        <v>Q1</v>
      </c>
      <c r="M933" t="str">
        <f t="shared" si="47"/>
        <v>2023</v>
      </c>
    </row>
    <row r="934" spans="1:13" x14ac:dyDescent="0.25">
      <c r="A934" s="17">
        <v>45078</v>
      </c>
      <c r="B934" s="8" t="s">
        <v>6592</v>
      </c>
      <c r="C934" s="5" t="s">
        <v>6640</v>
      </c>
      <c r="D934" s="8" t="s">
        <v>6633</v>
      </c>
      <c r="E934" s="2" t="s">
        <v>924</v>
      </c>
      <c r="F934" s="1">
        <v>45107</v>
      </c>
      <c r="G934" s="23" t="s">
        <v>977</v>
      </c>
      <c r="H934" s="16">
        <v>37936.910000000003</v>
      </c>
      <c r="I934" s="20">
        <v>37936.910000000003</v>
      </c>
      <c r="J934" s="2"/>
      <c r="K934" t="str">
        <f t="shared" si="45"/>
        <v>Q1 2023</v>
      </c>
      <c r="L934" t="str">
        <f t="shared" si="46"/>
        <v>Q1</v>
      </c>
      <c r="M934" t="str">
        <f t="shared" si="47"/>
        <v>2023</v>
      </c>
    </row>
    <row r="935" spans="1:13" x14ac:dyDescent="0.25">
      <c r="A935" s="17">
        <v>45078</v>
      </c>
      <c r="B935" s="8" t="s">
        <v>6592</v>
      </c>
      <c r="C935" s="5" t="e">
        <v>#N/A</v>
      </c>
      <c r="D935" s="8" t="s">
        <v>6617</v>
      </c>
      <c r="E935" s="2" t="s">
        <v>924</v>
      </c>
      <c r="F935" s="1">
        <v>45091</v>
      </c>
      <c r="G935" s="2" t="s">
        <v>972</v>
      </c>
      <c r="H935" s="16">
        <v>7245</v>
      </c>
      <c r="I935" s="16">
        <v>7245</v>
      </c>
      <c r="J935" s="2"/>
      <c r="K935" t="str">
        <f t="shared" si="45"/>
        <v>Q1 2023</v>
      </c>
      <c r="L935" t="str">
        <f t="shared" si="46"/>
        <v>Q1</v>
      </c>
      <c r="M935" t="str">
        <f t="shared" si="47"/>
        <v>2023</v>
      </c>
    </row>
    <row r="936" spans="1:13" x14ac:dyDescent="0.25">
      <c r="A936" s="17">
        <v>45078</v>
      </c>
      <c r="B936" s="8" t="s">
        <v>6592</v>
      </c>
      <c r="C936" s="5" t="s">
        <v>6614</v>
      </c>
      <c r="D936" s="8" t="s">
        <v>6615</v>
      </c>
      <c r="E936" s="2" t="s">
        <v>924</v>
      </c>
      <c r="F936" s="1">
        <v>45107</v>
      </c>
      <c r="G936" s="2" t="s">
        <v>980</v>
      </c>
      <c r="H936" s="16">
        <v>21385</v>
      </c>
      <c r="I936" s="20">
        <v>21385</v>
      </c>
      <c r="J936" s="2"/>
      <c r="K936" t="str">
        <f t="shared" si="45"/>
        <v>Q1 2023</v>
      </c>
      <c r="L936" t="str">
        <f t="shared" si="46"/>
        <v>Q1</v>
      </c>
      <c r="M936" t="str">
        <f t="shared" si="47"/>
        <v>2023</v>
      </c>
    </row>
    <row r="937" spans="1:13" x14ac:dyDescent="0.25">
      <c r="A937" s="17">
        <v>45078</v>
      </c>
      <c r="B937" s="8" t="s">
        <v>6592</v>
      </c>
      <c r="C937" s="8" t="s">
        <v>6634</v>
      </c>
      <c r="D937" s="8" t="s">
        <v>6635</v>
      </c>
      <c r="E937" s="2" t="s">
        <v>924</v>
      </c>
      <c r="F937" s="1">
        <v>45107</v>
      </c>
      <c r="G937" s="2" t="s">
        <v>978</v>
      </c>
      <c r="H937" s="85">
        <v>58581</v>
      </c>
      <c r="I937" s="88">
        <v>58581</v>
      </c>
      <c r="J937" s="2"/>
      <c r="K937" t="str">
        <f t="shared" si="45"/>
        <v>Q1 2023</v>
      </c>
      <c r="L937" t="str">
        <f t="shared" si="46"/>
        <v>Q1</v>
      </c>
      <c r="M937" t="str">
        <f t="shared" si="47"/>
        <v>2023</v>
      </c>
    </row>
    <row r="938" spans="1:13" x14ac:dyDescent="0.25">
      <c r="A938" s="17">
        <v>45078</v>
      </c>
      <c r="B938" s="8" t="s">
        <v>6592</v>
      </c>
      <c r="C938" s="5" t="e">
        <v>#N/A</v>
      </c>
      <c r="D938" s="8" t="s">
        <v>6633</v>
      </c>
      <c r="E938" s="2" t="s">
        <v>924</v>
      </c>
      <c r="F938" s="1">
        <v>45107</v>
      </c>
      <c r="G938" s="2" t="s">
        <v>976</v>
      </c>
      <c r="H938" s="16">
        <v>58367.97</v>
      </c>
      <c r="I938" s="20">
        <v>58367.97</v>
      </c>
      <c r="J938" s="2"/>
      <c r="K938" t="str">
        <f t="shared" si="45"/>
        <v>Q1 2023</v>
      </c>
      <c r="L938" t="str">
        <f t="shared" si="46"/>
        <v>Q1</v>
      </c>
      <c r="M938" t="str">
        <f t="shared" si="47"/>
        <v>2023</v>
      </c>
    </row>
    <row r="939" spans="1:13" x14ac:dyDescent="0.25">
      <c r="A939" s="17">
        <v>45078</v>
      </c>
      <c r="B939" s="8" t="s">
        <v>6592</v>
      </c>
      <c r="C939" s="5" t="s">
        <v>6619</v>
      </c>
      <c r="D939" s="8" t="s">
        <v>6620</v>
      </c>
      <c r="E939" s="2">
        <v>613</v>
      </c>
      <c r="F939" s="1">
        <v>45107</v>
      </c>
      <c r="G939" s="2">
        <v>3</v>
      </c>
      <c r="H939" s="16">
        <v>1608</v>
      </c>
      <c r="I939" s="20">
        <v>1608</v>
      </c>
      <c r="J939" s="2" t="s">
        <v>946</v>
      </c>
      <c r="K939" t="str">
        <f t="shared" si="45"/>
        <v>Q1 2023</v>
      </c>
      <c r="L939" t="str">
        <f t="shared" si="46"/>
        <v>Q1</v>
      </c>
      <c r="M939" t="str">
        <f t="shared" si="47"/>
        <v>2023</v>
      </c>
    </row>
    <row r="940" spans="1:13" x14ac:dyDescent="0.25">
      <c r="A940" s="17">
        <v>45078</v>
      </c>
      <c r="B940" s="8" t="s">
        <v>6592</v>
      </c>
      <c r="C940" s="5" t="s">
        <v>6636</v>
      </c>
      <c r="D940" s="8" t="s">
        <v>6617</v>
      </c>
      <c r="E940" s="2" t="s">
        <v>924</v>
      </c>
      <c r="F940" s="1">
        <v>45085</v>
      </c>
      <c r="G940" s="2" t="s">
        <v>970</v>
      </c>
      <c r="H940" s="16">
        <v>350</v>
      </c>
      <c r="I940" s="16">
        <v>350</v>
      </c>
      <c r="J940" s="2"/>
      <c r="K940" t="str">
        <f t="shared" si="45"/>
        <v>Q1 2023</v>
      </c>
      <c r="L940" t="str">
        <f t="shared" si="46"/>
        <v>Q1</v>
      </c>
      <c r="M940" t="str">
        <f t="shared" si="47"/>
        <v>2023</v>
      </c>
    </row>
    <row r="941" spans="1:13" x14ac:dyDescent="0.25">
      <c r="A941" s="17">
        <v>45078</v>
      </c>
      <c r="B941" s="8" t="s">
        <v>6592</v>
      </c>
      <c r="C941" s="5" t="s">
        <v>6636</v>
      </c>
      <c r="D941" s="8" t="s">
        <v>6617</v>
      </c>
      <c r="E941" s="2" t="s">
        <v>924</v>
      </c>
      <c r="F941" s="1">
        <v>45086</v>
      </c>
      <c r="G941" s="2" t="s">
        <v>971</v>
      </c>
      <c r="H941" s="16">
        <v>250</v>
      </c>
      <c r="I941" s="16">
        <v>250</v>
      </c>
      <c r="J941" s="2"/>
      <c r="K941" t="str">
        <f t="shared" si="45"/>
        <v>Q1 2023</v>
      </c>
      <c r="L941" t="str">
        <f t="shared" si="46"/>
        <v>Q1</v>
      </c>
      <c r="M941" t="str">
        <f t="shared" si="47"/>
        <v>2023</v>
      </c>
    </row>
    <row r="942" spans="1:13" x14ac:dyDescent="0.25">
      <c r="A942" s="17">
        <v>45078</v>
      </c>
      <c r="B942" s="8" t="s">
        <v>6592</v>
      </c>
      <c r="C942" s="5" t="s">
        <v>6636</v>
      </c>
      <c r="D942" s="8" t="s">
        <v>6617</v>
      </c>
      <c r="E942" s="2" t="s">
        <v>924</v>
      </c>
      <c r="F942" s="1">
        <v>45094</v>
      </c>
      <c r="G942" s="2" t="s">
        <v>974</v>
      </c>
      <c r="H942" s="16">
        <v>500</v>
      </c>
      <c r="I942" s="16">
        <v>500</v>
      </c>
      <c r="J942" s="2"/>
      <c r="K942" t="str">
        <f t="shared" si="45"/>
        <v>Q1 2023</v>
      </c>
      <c r="L942" t="str">
        <f t="shared" si="46"/>
        <v>Q1</v>
      </c>
      <c r="M942" t="str">
        <f t="shared" si="47"/>
        <v>2023</v>
      </c>
    </row>
    <row r="943" spans="1:13" x14ac:dyDescent="0.25">
      <c r="A943" s="17">
        <v>45078</v>
      </c>
      <c r="B943" s="8" t="s">
        <v>6592</v>
      </c>
      <c r="C943" s="5" t="s">
        <v>6636</v>
      </c>
      <c r="D943" s="8" t="s">
        <v>6617</v>
      </c>
      <c r="E943" s="2" t="s">
        <v>924</v>
      </c>
      <c r="F943" s="1">
        <v>45099</v>
      </c>
      <c r="G943" s="2" t="s">
        <v>975</v>
      </c>
      <c r="H943" s="16">
        <v>3400</v>
      </c>
      <c r="I943" s="16">
        <v>3400</v>
      </c>
      <c r="J943" s="2"/>
      <c r="K943" t="str">
        <f t="shared" si="45"/>
        <v>Q1 2023</v>
      </c>
      <c r="L943" t="str">
        <f t="shared" si="46"/>
        <v>Q1</v>
      </c>
      <c r="M943" t="str">
        <f t="shared" si="47"/>
        <v>2023</v>
      </c>
    </row>
    <row r="944" spans="1:13" x14ac:dyDescent="0.25">
      <c r="A944" s="17">
        <v>45078</v>
      </c>
      <c r="B944" s="8" t="s">
        <v>6592</v>
      </c>
      <c r="C944" s="8" t="s">
        <v>6637</v>
      </c>
      <c r="D944" s="8" t="s">
        <v>6638</v>
      </c>
      <c r="E944" s="2">
        <v>614</v>
      </c>
      <c r="F944" s="1">
        <v>45127</v>
      </c>
      <c r="G944" s="2" t="s">
        <v>981</v>
      </c>
      <c r="H944" s="16">
        <v>36607.279999999999</v>
      </c>
      <c r="I944" s="16">
        <v>36607.279999999999</v>
      </c>
      <c r="K944" t="str">
        <f t="shared" si="45"/>
        <v>Q1 2023</v>
      </c>
      <c r="L944" t="str">
        <f t="shared" si="46"/>
        <v>Q1</v>
      </c>
      <c r="M944" t="str">
        <f t="shared" si="47"/>
        <v>2023</v>
      </c>
    </row>
    <row r="945" spans="1:13" x14ac:dyDescent="0.25">
      <c r="A945" s="17">
        <v>45078</v>
      </c>
      <c r="B945" s="8" t="s">
        <v>6592</v>
      </c>
      <c r="C945" s="8" t="s">
        <v>6637</v>
      </c>
      <c r="D945" s="8" t="s">
        <v>6638</v>
      </c>
      <c r="E945" s="2">
        <v>613</v>
      </c>
      <c r="F945" s="1">
        <v>45127</v>
      </c>
      <c r="G945" s="2" t="s">
        <v>981</v>
      </c>
      <c r="H945" s="16">
        <v>36607.279999999999</v>
      </c>
      <c r="I945" s="16">
        <v>36607.279999999999</v>
      </c>
      <c r="K945" t="str">
        <f t="shared" si="45"/>
        <v>Q1 2023</v>
      </c>
      <c r="L945" t="str">
        <f t="shared" si="46"/>
        <v>Q1</v>
      </c>
      <c r="M945" t="str">
        <f t="shared" si="47"/>
        <v>2023</v>
      </c>
    </row>
    <row r="946" spans="1:13" x14ac:dyDescent="0.25">
      <c r="A946" s="17">
        <v>45078</v>
      </c>
      <c r="B946" s="8" t="s">
        <v>6592</v>
      </c>
      <c r="C946" s="8" t="s">
        <v>6637</v>
      </c>
      <c r="D946" s="8" t="s">
        <v>6654</v>
      </c>
      <c r="E946" s="2">
        <v>613</v>
      </c>
      <c r="F946" s="1">
        <v>45080</v>
      </c>
      <c r="G946" s="2" t="s">
        <v>968</v>
      </c>
      <c r="H946" s="16">
        <v>17351</v>
      </c>
      <c r="I946" s="16">
        <v>17351</v>
      </c>
      <c r="J946" s="2"/>
      <c r="K946" t="str">
        <f t="shared" si="45"/>
        <v>Q1 2023</v>
      </c>
      <c r="L946" t="str">
        <f t="shared" si="46"/>
        <v>Q1</v>
      </c>
      <c r="M946" t="str">
        <f t="shared" si="47"/>
        <v>2023</v>
      </c>
    </row>
    <row r="947" spans="1:13" x14ac:dyDescent="0.25">
      <c r="A947" s="17">
        <v>45078</v>
      </c>
      <c r="B947" s="8" t="s">
        <v>6592</v>
      </c>
      <c r="C947" s="8" t="s">
        <v>6637</v>
      </c>
      <c r="D947" s="8" t="s">
        <v>6654</v>
      </c>
      <c r="E947" s="2">
        <v>614</v>
      </c>
      <c r="F947" s="1">
        <v>45080</v>
      </c>
      <c r="G947" s="2" t="s">
        <v>969</v>
      </c>
      <c r="H947" s="16">
        <v>17333.75</v>
      </c>
      <c r="I947" s="16">
        <v>17333.75</v>
      </c>
      <c r="J947" s="2"/>
      <c r="K947" t="str">
        <f t="shared" si="45"/>
        <v>Q1 2023</v>
      </c>
      <c r="L947" t="str">
        <f t="shared" si="46"/>
        <v>Q1</v>
      </c>
      <c r="M947" t="str">
        <f t="shared" si="47"/>
        <v>2023</v>
      </c>
    </row>
    <row r="948" spans="1:13" x14ac:dyDescent="0.25">
      <c r="A948" s="17">
        <v>45078</v>
      </c>
      <c r="B948" s="8" t="s">
        <v>6592</v>
      </c>
      <c r="C948" s="8" t="s">
        <v>6637</v>
      </c>
      <c r="D948" s="8" t="s">
        <v>6638</v>
      </c>
      <c r="E948" s="2">
        <v>614</v>
      </c>
      <c r="F948" s="1">
        <v>45127</v>
      </c>
      <c r="G948" s="2" t="s">
        <v>982</v>
      </c>
      <c r="H948" s="16">
        <v>55325.38</v>
      </c>
      <c r="I948" s="20">
        <v>55325.38</v>
      </c>
      <c r="K948" t="str">
        <f t="shared" si="45"/>
        <v>Q1 2023</v>
      </c>
      <c r="L948" t="str">
        <f t="shared" si="46"/>
        <v>Q1</v>
      </c>
      <c r="M948" t="str">
        <f t="shared" si="47"/>
        <v>2023</v>
      </c>
    </row>
    <row r="949" spans="1:13" x14ac:dyDescent="0.25">
      <c r="A949" s="17">
        <v>45078</v>
      </c>
      <c r="B949" s="8" t="s">
        <v>6592</v>
      </c>
      <c r="C949" s="8" t="s">
        <v>6637</v>
      </c>
      <c r="D949" s="8" t="s">
        <v>6639</v>
      </c>
      <c r="E949" s="2">
        <v>614</v>
      </c>
      <c r="F949" s="1">
        <v>45128</v>
      </c>
      <c r="G949" s="2" t="s">
        <v>983</v>
      </c>
      <c r="H949" s="16">
        <v>11761.78</v>
      </c>
      <c r="I949" s="20">
        <v>11761.78</v>
      </c>
      <c r="K949" t="str">
        <f t="shared" si="45"/>
        <v>Q1 2023</v>
      </c>
      <c r="L949" t="str">
        <f t="shared" si="46"/>
        <v>Q1</v>
      </c>
      <c r="M949" t="str">
        <f t="shared" si="47"/>
        <v>2023</v>
      </c>
    </row>
    <row r="950" spans="1:13" x14ac:dyDescent="0.25">
      <c r="A950" s="17">
        <v>45078</v>
      </c>
      <c r="B950" s="8" t="s">
        <v>6592</v>
      </c>
      <c r="C950" s="8" t="s">
        <v>6637</v>
      </c>
      <c r="D950" s="8" t="s">
        <v>6639</v>
      </c>
      <c r="E950" s="2">
        <v>613</v>
      </c>
      <c r="F950" s="1">
        <v>45128</v>
      </c>
      <c r="G950" s="2" t="s">
        <v>984</v>
      </c>
      <c r="H950" s="16">
        <v>9607.5</v>
      </c>
      <c r="I950" s="20">
        <v>9607.5</v>
      </c>
      <c r="K950" t="str">
        <f t="shared" si="45"/>
        <v>Q1 2023</v>
      </c>
      <c r="L950" t="str">
        <f t="shared" si="46"/>
        <v>Q1</v>
      </c>
      <c r="M950" t="str">
        <f t="shared" si="47"/>
        <v>2023</v>
      </c>
    </row>
    <row r="951" spans="1:13" x14ac:dyDescent="0.25">
      <c r="A951" s="17">
        <v>45078</v>
      </c>
      <c r="B951" s="8" t="s">
        <v>6592</v>
      </c>
      <c r="C951" s="8" t="e">
        <v>#N/A</v>
      </c>
      <c r="D951" s="8" t="s">
        <v>6662</v>
      </c>
      <c r="E951" s="2">
        <v>613</v>
      </c>
      <c r="F951" s="1">
        <v>45078</v>
      </c>
      <c r="G951" s="2" t="s">
        <v>965</v>
      </c>
      <c r="H951" s="16">
        <v>65555</v>
      </c>
      <c r="I951" s="16">
        <v>65555</v>
      </c>
      <c r="J951" s="2"/>
      <c r="K951" t="str">
        <f t="shared" si="45"/>
        <v>Q1 2023</v>
      </c>
      <c r="L951" t="str">
        <f t="shared" si="46"/>
        <v>Q1</v>
      </c>
      <c r="M951" t="str">
        <f t="shared" si="47"/>
        <v>2023</v>
      </c>
    </row>
    <row r="952" spans="1:13" x14ac:dyDescent="0.25">
      <c r="A952" s="17">
        <v>45078</v>
      </c>
      <c r="B952" s="8" t="s">
        <v>6592</v>
      </c>
      <c r="C952" s="5" t="e">
        <v>#N/A</v>
      </c>
      <c r="D952" s="8" t="s">
        <v>6662</v>
      </c>
      <c r="E952" s="2">
        <v>614</v>
      </c>
      <c r="F952" s="1">
        <v>45078</v>
      </c>
      <c r="G952" s="2" t="s">
        <v>967</v>
      </c>
      <c r="H952" s="16">
        <v>131043</v>
      </c>
      <c r="I952" s="16">
        <v>131043</v>
      </c>
      <c r="J952" s="2"/>
      <c r="K952" t="str">
        <f t="shared" si="45"/>
        <v>Q1 2023</v>
      </c>
      <c r="L952" t="str">
        <f t="shared" si="46"/>
        <v>Q1</v>
      </c>
      <c r="M952" t="str">
        <f t="shared" si="47"/>
        <v>2023</v>
      </c>
    </row>
    <row r="953" spans="1:13" x14ac:dyDescent="0.25">
      <c r="A953" s="17">
        <v>45078</v>
      </c>
      <c r="B953" s="8" t="s">
        <v>6592</v>
      </c>
      <c r="C953" s="61" t="s">
        <v>6621</v>
      </c>
      <c r="D953" s="8" t="s">
        <v>6622</v>
      </c>
      <c r="E953" s="12" t="s">
        <v>924</v>
      </c>
      <c r="F953" s="1">
        <v>45107</v>
      </c>
      <c r="G953" s="12" t="s">
        <v>979</v>
      </c>
      <c r="H953" s="16">
        <v>59780</v>
      </c>
      <c r="I953" s="20">
        <v>59780</v>
      </c>
      <c r="J953" s="2"/>
      <c r="K953" t="str">
        <f t="shared" si="45"/>
        <v>Q1 2023</v>
      </c>
      <c r="L953" t="str">
        <f t="shared" si="46"/>
        <v>Q1</v>
      </c>
      <c r="M953" t="str">
        <f t="shared" si="47"/>
        <v>2023</v>
      </c>
    </row>
    <row r="954" spans="1:13" x14ac:dyDescent="0.25">
      <c r="A954" s="17">
        <v>45078</v>
      </c>
      <c r="B954" s="8" t="s">
        <v>6592</v>
      </c>
      <c r="C954" s="5" t="e">
        <v>#N/A</v>
      </c>
      <c r="D954" s="8" t="s">
        <v>6663</v>
      </c>
      <c r="E954" s="2" t="s">
        <v>924</v>
      </c>
      <c r="F954" s="1">
        <v>45104</v>
      </c>
      <c r="G954" s="2">
        <v>266</v>
      </c>
      <c r="H954" s="16">
        <v>2700</v>
      </c>
      <c r="I954" s="20">
        <v>2700</v>
      </c>
      <c r="J954" s="2"/>
      <c r="K954" t="str">
        <f t="shared" si="45"/>
        <v>Q1 2023</v>
      </c>
      <c r="L954" t="str">
        <f t="shared" si="46"/>
        <v>Q1</v>
      </c>
      <c r="M954" t="str">
        <f t="shared" si="47"/>
        <v>2023</v>
      </c>
    </row>
    <row r="955" spans="1:13" x14ac:dyDescent="0.25">
      <c r="A955" s="17">
        <v>45078</v>
      </c>
      <c r="B955" s="8" t="s">
        <v>6592</v>
      </c>
      <c r="C955" s="5" t="e">
        <v>#N/A</v>
      </c>
      <c r="D955" s="8" t="s">
        <v>6624</v>
      </c>
      <c r="E955" s="2" t="s">
        <v>924</v>
      </c>
      <c r="F955" s="1">
        <v>45104</v>
      </c>
      <c r="G955" s="2">
        <v>265</v>
      </c>
      <c r="H955" s="16">
        <v>22136</v>
      </c>
      <c r="I955" s="16">
        <v>19873.439999999999</v>
      </c>
      <c r="J955" s="2"/>
      <c r="K955" t="str">
        <f t="shared" si="45"/>
        <v>Q1 2023</v>
      </c>
      <c r="L955" t="str">
        <f t="shared" si="46"/>
        <v>Q1</v>
      </c>
      <c r="M955" t="str">
        <f t="shared" si="47"/>
        <v>2023</v>
      </c>
    </row>
    <row r="956" spans="1:13" x14ac:dyDescent="0.25">
      <c r="A956" s="17">
        <v>45078</v>
      </c>
      <c r="B956" s="8" t="s">
        <v>6592</v>
      </c>
      <c r="C956" s="5" t="s">
        <v>6626</v>
      </c>
      <c r="D956" s="8" t="s">
        <v>6627</v>
      </c>
      <c r="E956" s="2" t="s">
        <v>924</v>
      </c>
      <c r="F956" s="1">
        <v>45107</v>
      </c>
      <c r="G956" s="2">
        <v>1429</v>
      </c>
      <c r="H956" s="16">
        <v>5320</v>
      </c>
      <c r="I956" s="20">
        <v>5320</v>
      </c>
      <c r="J956" s="2"/>
      <c r="K956" t="str">
        <f t="shared" si="45"/>
        <v>Q1 2023</v>
      </c>
      <c r="L956" t="str">
        <f t="shared" si="46"/>
        <v>Q1</v>
      </c>
      <c r="M956" t="str">
        <f t="shared" si="47"/>
        <v>2023</v>
      </c>
    </row>
    <row r="957" spans="1:13" x14ac:dyDescent="0.25">
      <c r="A957" s="17">
        <v>45078</v>
      </c>
      <c r="B957" s="8" t="s">
        <v>6593</v>
      </c>
      <c r="C957" s="5" t="s">
        <v>6630</v>
      </c>
      <c r="D957" s="8" t="s">
        <v>6631</v>
      </c>
      <c r="E957" s="2">
        <v>312</v>
      </c>
      <c r="F957" s="48">
        <v>45110</v>
      </c>
      <c r="G957" s="2" t="s">
        <v>1307</v>
      </c>
      <c r="H957" s="16">
        <v>30871.81</v>
      </c>
      <c r="I957" s="20">
        <v>30871.81</v>
      </c>
      <c r="K957" t="str">
        <f t="shared" si="45"/>
        <v>Q1 2023</v>
      </c>
      <c r="L957" t="str">
        <f t="shared" si="46"/>
        <v>Q1</v>
      </c>
      <c r="M957" t="str">
        <f t="shared" si="47"/>
        <v>2023</v>
      </c>
    </row>
    <row r="958" spans="1:13" x14ac:dyDescent="0.25">
      <c r="A958" s="17">
        <v>45078</v>
      </c>
      <c r="B958" s="8" t="s">
        <v>6593</v>
      </c>
      <c r="C958" s="5" t="e">
        <v>#N/A</v>
      </c>
      <c r="D958" s="8" t="s">
        <v>6654</v>
      </c>
      <c r="E958" s="2">
        <v>313</v>
      </c>
      <c r="F958" s="48">
        <v>45078</v>
      </c>
      <c r="G958" s="2" t="s">
        <v>1283</v>
      </c>
      <c r="H958" s="16">
        <v>44117</v>
      </c>
      <c r="I958" s="16">
        <v>44117</v>
      </c>
      <c r="J958" s="2"/>
      <c r="K958" t="str">
        <f t="shared" si="45"/>
        <v>Q1 2023</v>
      </c>
      <c r="L958" t="str">
        <f t="shared" si="46"/>
        <v>Q1</v>
      </c>
      <c r="M958" t="str">
        <f t="shared" si="47"/>
        <v>2023</v>
      </c>
    </row>
    <row r="959" spans="1:13" x14ac:dyDescent="0.25">
      <c r="A959" s="17">
        <v>45078</v>
      </c>
      <c r="B959" s="8" t="s">
        <v>6593</v>
      </c>
      <c r="C959" s="5" t="e">
        <v>#N/A</v>
      </c>
      <c r="D959" s="8" t="s">
        <v>6662</v>
      </c>
      <c r="E959" s="2">
        <v>313</v>
      </c>
      <c r="F959" s="48">
        <v>45078</v>
      </c>
      <c r="G959" s="2" t="s">
        <v>1289</v>
      </c>
      <c r="H959" s="16">
        <v>512096</v>
      </c>
      <c r="I959" s="16">
        <v>512096</v>
      </c>
      <c r="J959" s="2"/>
      <c r="K959" t="str">
        <f t="shared" si="45"/>
        <v>Q1 2023</v>
      </c>
      <c r="L959" t="str">
        <f t="shared" si="46"/>
        <v>Q1</v>
      </c>
      <c r="M959" t="str">
        <f t="shared" si="47"/>
        <v>2023</v>
      </c>
    </row>
    <row r="960" spans="1:13" x14ac:dyDescent="0.25">
      <c r="A960" s="17">
        <v>45078</v>
      </c>
      <c r="B960" s="8" t="s">
        <v>6593</v>
      </c>
      <c r="C960" s="5" t="e">
        <v>#N/A</v>
      </c>
      <c r="D960" s="8" t="s">
        <v>6662</v>
      </c>
      <c r="E960" s="2">
        <v>316</v>
      </c>
      <c r="F960" s="48">
        <v>45078</v>
      </c>
      <c r="G960" s="2" t="s">
        <v>1291</v>
      </c>
      <c r="H960" s="16">
        <v>63392</v>
      </c>
      <c r="I960" s="16">
        <v>63392</v>
      </c>
      <c r="J960" s="2"/>
      <c r="K960" t="str">
        <f t="shared" si="45"/>
        <v>Q1 2023</v>
      </c>
      <c r="L960" t="str">
        <f t="shared" si="46"/>
        <v>Q1</v>
      </c>
      <c r="M960" t="str">
        <f t="shared" si="47"/>
        <v>2023</v>
      </c>
    </row>
    <row r="961" spans="1:13" x14ac:dyDescent="0.25">
      <c r="A961" s="17">
        <v>45078</v>
      </c>
      <c r="B961" s="8" t="s">
        <v>6593</v>
      </c>
      <c r="C961" s="8" t="e">
        <v>#N/A</v>
      </c>
      <c r="D961" s="8" t="s">
        <v>6662</v>
      </c>
      <c r="E961" s="2">
        <v>311</v>
      </c>
      <c r="F961" s="48">
        <v>45078</v>
      </c>
      <c r="G961" s="2" t="s">
        <v>1284</v>
      </c>
      <c r="H961" s="16">
        <v>581843</v>
      </c>
      <c r="I961" s="16">
        <v>581843</v>
      </c>
      <c r="J961" s="2"/>
      <c r="K961" t="str">
        <f t="shared" si="45"/>
        <v>Q1 2023</v>
      </c>
      <c r="L961" t="str">
        <f t="shared" si="46"/>
        <v>Q1</v>
      </c>
      <c r="M961" t="str">
        <f t="shared" si="47"/>
        <v>2023</v>
      </c>
    </row>
    <row r="962" spans="1:13" x14ac:dyDescent="0.25">
      <c r="A962" s="17">
        <v>45078</v>
      </c>
      <c r="B962" s="8" t="s">
        <v>6593</v>
      </c>
      <c r="C962" s="8" t="e">
        <v>#N/A</v>
      </c>
      <c r="D962" s="8" t="s">
        <v>6662</v>
      </c>
      <c r="E962" s="2">
        <v>312</v>
      </c>
      <c r="F962" s="48">
        <v>45078</v>
      </c>
      <c r="G962" s="2" t="s">
        <v>1290</v>
      </c>
      <c r="H962" s="16">
        <v>376468</v>
      </c>
      <c r="I962" s="16">
        <v>376468</v>
      </c>
      <c r="J962" s="2"/>
      <c r="K962" t="str">
        <f t="shared" si="45"/>
        <v>Q1 2023</v>
      </c>
      <c r="L962" t="str">
        <f t="shared" si="46"/>
        <v>Q1</v>
      </c>
      <c r="M962" t="str">
        <f t="shared" si="47"/>
        <v>2023</v>
      </c>
    </row>
    <row r="963" spans="1:13" x14ac:dyDescent="0.25">
      <c r="A963" s="17">
        <v>45078</v>
      </c>
      <c r="B963" s="8" t="s">
        <v>6593</v>
      </c>
      <c r="C963" s="5" t="e">
        <v>#N/A</v>
      </c>
      <c r="D963" s="8" t="s">
        <v>6662</v>
      </c>
      <c r="E963" s="2">
        <v>314</v>
      </c>
      <c r="F963" s="48">
        <v>45078</v>
      </c>
      <c r="G963" s="2" t="s">
        <v>1285</v>
      </c>
      <c r="H963" s="16">
        <v>148560</v>
      </c>
      <c r="I963" s="16">
        <v>148560</v>
      </c>
      <c r="J963" s="2"/>
      <c r="K963" t="str">
        <f t="shared" si="45"/>
        <v>Q1 2023</v>
      </c>
      <c r="L963" t="str">
        <f t="shared" si="46"/>
        <v>Q1</v>
      </c>
      <c r="M963" t="str">
        <f t="shared" si="47"/>
        <v>2023</v>
      </c>
    </row>
    <row r="964" spans="1:13" x14ac:dyDescent="0.25">
      <c r="A964" s="17">
        <v>45078</v>
      </c>
      <c r="B964" s="8" t="s">
        <v>6593</v>
      </c>
      <c r="C964" s="5" t="e">
        <v>#N/A</v>
      </c>
      <c r="D964" s="8" t="s">
        <v>6662</v>
      </c>
      <c r="E964" s="2">
        <v>315</v>
      </c>
      <c r="F964" s="48">
        <v>45078</v>
      </c>
      <c r="G964" s="2" t="s">
        <v>1282</v>
      </c>
      <c r="H964" s="16">
        <v>158640</v>
      </c>
      <c r="I964" s="16">
        <v>158640</v>
      </c>
      <c r="J964" s="2"/>
      <c r="K964" t="str">
        <f t="shared" si="45"/>
        <v>Q1 2023</v>
      </c>
      <c r="L964" t="str">
        <f t="shared" si="46"/>
        <v>Q1</v>
      </c>
      <c r="M964" t="str">
        <f t="shared" si="47"/>
        <v>2023</v>
      </c>
    </row>
    <row r="965" spans="1:13" x14ac:dyDescent="0.25">
      <c r="A965" s="17">
        <v>45078</v>
      </c>
      <c r="B965" s="8" t="s">
        <v>6593</v>
      </c>
      <c r="C965" s="5" t="s">
        <v>6640</v>
      </c>
      <c r="D965" s="8" t="s">
        <v>6633</v>
      </c>
      <c r="E965" s="2">
        <v>312</v>
      </c>
      <c r="F965" s="48">
        <v>45107</v>
      </c>
      <c r="G965" s="2" t="s">
        <v>1304</v>
      </c>
      <c r="H965" s="16">
        <v>170716</v>
      </c>
      <c r="I965" s="16">
        <v>170716</v>
      </c>
      <c r="J965" s="2"/>
      <c r="K965" t="str">
        <f t="shared" si="45"/>
        <v>Q1 2023</v>
      </c>
      <c r="L965" t="str">
        <f t="shared" si="46"/>
        <v>Q1</v>
      </c>
      <c r="M965" t="str">
        <f t="shared" si="47"/>
        <v>2023</v>
      </c>
    </row>
    <row r="966" spans="1:13" x14ac:dyDescent="0.25">
      <c r="A966" s="17">
        <v>45078</v>
      </c>
      <c r="B966" s="8" t="s">
        <v>6593</v>
      </c>
      <c r="C966" s="5" t="e">
        <v>#N/A</v>
      </c>
      <c r="D966" s="8" t="s">
        <v>6654</v>
      </c>
      <c r="E966" s="2">
        <v>310</v>
      </c>
      <c r="F966" s="48">
        <v>45078</v>
      </c>
      <c r="G966" s="2" t="s">
        <v>1286</v>
      </c>
      <c r="H966" s="16">
        <v>17308</v>
      </c>
      <c r="I966" s="16">
        <v>17308</v>
      </c>
      <c r="J966" s="2"/>
      <c r="K966" t="str">
        <f t="shared" si="45"/>
        <v>Q1 2023</v>
      </c>
      <c r="L966" t="str">
        <f t="shared" si="46"/>
        <v>Q1</v>
      </c>
      <c r="M966" t="str">
        <f t="shared" si="47"/>
        <v>2023</v>
      </c>
    </row>
    <row r="967" spans="1:13" x14ac:dyDescent="0.25">
      <c r="A967" s="17">
        <v>45078</v>
      </c>
      <c r="B967" s="8" t="s">
        <v>6593</v>
      </c>
      <c r="C967" s="5" t="e">
        <v>#N/A</v>
      </c>
      <c r="D967" s="8" t="s">
        <v>6662</v>
      </c>
      <c r="E967" s="2">
        <v>310</v>
      </c>
      <c r="F967" s="48">
        <v>45078</v>
      </c>
      <c r="G967" s="2" t="s">
        <v>1287</v>
      </c>
      <c r="H967" s="16">
        <v>69112</v>
      </c>
      <c r="I967" s="16">
        <v>69112</v>
      </c>
      <c r="J967" s="2"/>
      <c r="K967" t="str">
        <f t="shared" si="45"/>
        <v>Q1 2023</v>
      </c>
      <c r="L967" t="str">
        <f t="shared" si="46"/>
        <v>Q1</v>
      </c>
      <c r="M967" t="str">
        <f t="shared" si="47"/>
        <v>2023</v>
      </c>
    </row>
    <row r="968" spans="1:13" x14ac:dyDescent="0.25">
      <c r="A968" s="17">
        <v>45078</v>
      </c>
      <c r="B968" s="8" t="s">
        <v>6593</v>
      </c>
      <c r="C968" s="5" t="e">
        <v>#N/A</v>
      </c>
      <c r="D968" s="8" t="s">
        <v>6662</v>
      </c>
      <c r="E968" s="2">
        <v>310</v>
      </c>
      <c r="F968" s="48">
        <v>45078</v>
      </c>
      <c r="G968" s="2" t="s">
        <v>1288</v>
      </c>
      <c r="H968" s="16">
        <v>69111</v>
      </c>
      <c r="I968" s="16">
        <v>69111</v>
      </c>
      <c r="J968" s="2"/>
      <c r="K968" t="str">
        <f t="shared" si="45"/>
        <v>Q1 2023</v>
      </c>
      <c r="L968" t="str">
        <f t="shared" si="46"/>
        <v>Q1</v>
      </c>
      <c r="M968" t="str">
        <f t="shared" si="47"/>
        <v>2023</v>
      </c>
    </row>
    <row r="969" spans="1:13" x14ac:dyDescent="0.25">
      <c r="A969" s="17">
        <v>45078</v>
      </c>
      <c r="B969" s="8" t="s">
        <v>6593</v>
      </c>
      <c r="C969" s="5" t="s">
        <v>6614</v>
      </c>
      <c r="D969" s="8" t="s">
        <v>6615</v>
      </c>
      <c r="E969" s="2">
        <v>312</v>
      </c>
      <c r="F969" s="48">
        <v>45107</v>
      </c>
      <c r="G969" s="2" t="s">
        <v>1302</v>
      </c>
      <c r="H969" s="16">
        <v>384445</v>
      </c>
      <c r="I969" s="16">
        <v>384445</v>
      </c>
      <c r="J969" s="2"/>
      <c r="K969" t="str">
        <f t="shared" si="45"/>
        <v>Q1 2023</v>
      </c>
      <c r="L969" t="str">
        <f t="shared" si="46"/>
        <v>Q1</v>
      </c>
      <c r="M969" t="str">
        <f t="shared" si="47"/>
        <v>2023</v>
      </c>
    </row>
    <row r="970" spans="1:13" x14ac:dyDescent="0.25">
      <c r="A970" s="17">
        <v>45078</v>
      </c>
      <c r="B970" s="8" t="s">
        <v>6593</v>
      </c>
      <c r="C970" s="5" t="s">
        <v>6616</v>
      </c>
      <c r="D970" s="8" t="s">
        <v>6618</v>
      </c>
      <c r="E970" s="2">
        <v>312</v>
      </c>
      <c r="F970" s="48">
        <v>45105</v>
      </c>
      <c r="G970" s="2" t="s">
        <v>1300</v>
      </c>
      <c r="H970" s="16">
        <v>37770</v>
      </c>
      <c r="I970" s="20">
        <v>55079</v>
      </c>
      <c r="J970" s="2"/>
      <c r="K970" t="str">
        <f t="shared" si="45"/>
        <v>Q1 2023</v>
      </c>
      <c r="L970" t="str">
        <f t="shared" si="46"/>
        <v>Q1</v>
      </c>
      <c r="M970" t="str">
        <f t="shared" si="47"/>
        <v>2023</v>
      </c>
    </row>
    <row r="971" spans="1:13" x14ac:dyDescent="0.25">
      <c r="A971" s="17">
        <v>45078</v>
      </c>
      <c r="B971" s="8" t="s">
        <v>6593</v>
      </c>
      <c r="C971" s="5" t="s">
        <v>6616</v>
      </c>
      <c r="D971" s="8" t="s">
        <v>6617</v>
      </c>
      <c r="E971" s="2">
        <v>312</v>
      </c>
      <c r="F971" s="48">
        <v>45105</v>
      </c>
      <c r="G971" s="2" t="s">
        <v>1301</v>
      </c>
      <c r="H971" s="16">
        <v>3540</v>
      </c>
      <c r="I971" s="16">
        <v>3540</v>
      </c>
      <c r="J971" s="2" t="s">
        <v>1327</v>
      </c>
      <c r="K971" t="str">
        <f t="shared" si="45"/>
        <v>Q1 2023</v>
      </c>
      <c r="L971" t="str">
        <f t="shared" si="46"/>
        <v>Q1</v>
      </c>
      <c r="M971" t="str">
        <f t="shared" si="47"/>
        <v>2023</v>
      </c>
    </row>
    <row r="972" spans="1:13" x14ac:dyDescent="0.25">
      <c r="A972" s="17">
        <v>45078</v>
      </c>
      <c r="B972" s="8" t="s">
        <v>6593</v>
      </c>
      <c r="C972" s="8" t="s">
        <v>6634</v>
      </c>
      <c r="D972" s="8" t="s">
        <v>6635</v>
      </c>
      <c r="E972" s="2">
        <v>312</v>
      </c>
      <c r="F972" s="48">
        <v>45107</v>
      </c>
      <c r="G972" s="2" t="s">
        <v>1306</v>
      </c>
      <c r="H972" s="85">
        <v>251971</v>
      </c>
      <c r="I972" s="88">
        <v>251971</v>
      </c>
      <c r="J972" s="2"/>
      <c r="K972" t="str">
        <f t="shared" si="45"/>
        <v>Q1 2023</v>
      </c>
      <c r="L972" t="str">
        <f t="shared" si="46"/>
        <v>Q1</v>
      </c>
      <c r="M972" t="str">
        <f t="shared" si="47"/>
        <v>2023</v>
      </c>
    </row>
    <row r="973" spans="1:13" x14ac:dyDescent="0.25">
      <c r="A973" s="17">
        <v>45078</v>
      </c>
      <c r="B973" s="8" t="s">
        <v>6593</v>
      </c>
      <c r="C973" s="5" t="e">
        <v>#N/A</v>
      </c>
      <c r="D973" s="8" t="s">
        <v>6662</v>
      </c>
      <c r="E973" s="2">
        <v>316</v>
      </c>
      <c r="F973" s="48">
        <v>45078</v>
      </c>
      <c r="G973" s="2" t="s">
        <v>728</v>
      </c>
      <c r="H973" s="16">
        <v>95088</v>
      </c>
      <c r="I973" s="16">
        <v>95088</v>
      </c>
      <c r="J973" s="2"/>
      <c r="K973" t="str">
        <f t="shared" si="45"/>
        <v>Q1 2023</v>
      </c>
      <c r="L973" t="str">
        <f t="shared" si="46"/>
        <v>Q1</v>
      </c>
      <c r="M973" t="str">
        <f t="shared" si="47"/>
        <v>2023</v>
      </c>
    </row>
    <row r="974" spans="1:13" x14ac:dyDescent="0.25">
      <c r="A974" s="17">
        <v>45078</v>
      </c>
      <c r="B974" s="8" t="s">
        <v>6593</v>
      </c>
      <c r="C974" s="5" t="e">
        <v>#N/A</v>
      </c>
      <c r="D974" s="8" t="s">
        <v>6633</v>
      </c>
      <c r="E974" s="2">
        <v>312</v>
      </c>
      <c r="F974" s="48">
        <v>45107</v>
      </c>
      <c r="G974" s="2" t="s">
        <v>1303</v>
      </c>
      <c r="H974" s="16">
        <v>305877.69</v>
      </c>
      <c r="I974" s="16">
        <v>305877.69</v>
      </c>
      <c r="J974" s="2"/>
      <c r="K974" t="str">
        <f t="shared" si="45"/>
        <v>Q1 2023</v>
      </c>
      <c r="L974" t="str">
        <f t="shared" si="46"/>
        <v>Q1</v>
      </c>
      <c r="M974" t="str">
        <f t="shared" si="47"/>
        <v>2023</v>
      </c>
    </row>
    <row r="975" spans="1:13" x14ac:dyDescent="0.25">
      <c r="A975" s="17">
        <v>45078</v>
      </c>
      <c r="B975" s="8" t="s">
        <v>6593</v>
      </c>
      <c r="C975" s="5" t="s">
        <v>6619</v>
      </c>
      <c r="D975" s="8" t="s">
        <v>6620</v>
      </c>
      <c r="E975" s="2">
        <v>312</v>
      </c>
      <c r="F975" s="48">
        <v>45107</v>
      </c>
      <c r="G975" s="2">
        <v>3</v>
      </c>
      <c r="H975" s="16">
        <v>56155</v>
      </c>
      <c r="I975" s="20">
        <v>56155</v>
      </c>
      <c r="J975" s="2" t="s">
        <v>276</v>
      </c>
      <c r="K975" t="str">
        <f t="shared" si="45"/>
        <v>Q1 2023</v>
      </c>
      <c r="L975" t="str">
        <f t="shared" si="46"/>
        <v>Q1</v>
      </c>
      <c r="M975" t="str">
        <f t="shared" si="47"/>
        <v>2023</v>
      </c>
    </row>
    <row r="976" spans="1:13" x14ac:dyDescent="0.25">
      <c r="A976" s="17">
        <v>45078</v>
      </c>
      <c r="B976" s="8" t="s">
        <v>6593</v>
      </c>
      <c r="C976" s="5" t="s">
        <v>6636</v>
      </c>
      <c r="D976" s="8" t="s">
        <v>6617</v>
      </c>
      <c r="E976" s="2">
        <v>312</v>
      </c>
      <c r="F976" s="48">
        <v>45091</v>
      </c>
      <c r="G976" s="2" t="s">
        <v>1297</v>
      </c>
      <c r="H976" s="16">
        <v>7500</v>
      </c>
      <c r="I976" s="16">
        <v>7500</v>
      </c>
      <c r="J976" s="2" t="s">
        <v>1322</v>
      </c>
      <c r="K976" t="str">
        <f t="shared" si="45"/>
        <v>Q1 2023</v>
      </c>
      <c r="L976" t="str">
        <f t="shared" si="46"/>
        <v>Q1</v>
      </c>
      <c r="M976" t="str">
        <f t="shared" si="47"/>
        <v>2023</v>
      </c>
    </row>
    <row r="977" spans="1:13" x14ac:dyDescent="0.25">
      <c r="A977" s="17">
        <v>45078</v>
      </c>
      <c r="B977" s="8" t="s">
        <v>6593</v>
      </c>
      <c r="C977" s="5" t="s">
        <v>6636</v>
      </c>
      <c r="D977" s="8" t="s">
        <v>6617</v>
      </c>
      <c r="E977" s="2">
        <v>312</v>
      </c>
      <c r="F977" s="48">
        <v>45092</v>
      </c>
      <c r="G977" s="2" t="s">
        <v>1297</v>
      </c>
      <c r="H977" s="16">
        <v>200</v>
      </c>
      <c r="I977" s="16">
        <v>200</v>
      </c>
      <c r="J977" s="2" t="s">
        <v>1324</v>
      </c>
      <c r="K977" t="str">
        <f t="shared" ref="K977:K1038" si="48">"Q" &amp; IF(MONTH(A977) &lt; 4, 4, IF(MONTH(A977) &lt; 7, 1, IF(MONTH(A977) &lt; 10, 2, 3))) &amp; " " &amp; YEAR(A977) - IF(MONTH(A977) &lt; 4, 1, 0)</f>
        <v>Q1 2023</v>
      </c>
      <c r="L977" t="str">
        <f t="shared" ref="L977:L1038" si="49">LEFT(K977,2)</f>
        <v>Q1</v>
      </c>
      <c r="M977" t="str">
        <f t="shared" ref="M977:M1038" si="50">RIGHT(K977,4)</f>
        <v>2023</v>
      </c>
    </row>
    <row r="978" spans="1:13" x14ac:dyDescent="0.25">
      <c r="A978" s="17">
        <v>45078</v>
      </c>
      <c r="B978" s="8" t="s">
        <v>6593</v>
      </c>
      <c r="C978" s="5" t="s">
        <v>6636</v>
      </c>
      <c r="D978" s="8" t="s">
        <v>6617</v>
      </c>
      <c r="E978" s="2">
        <v>312</v>
      </c>
      <c r="F978" s="48">
        <v>45092</v>
      </c>
      <c r="G978" s="2" t="s">
        <v>1298</v>
      </c>
      <c r="H978" s="16">
        <v>1980</v>
      </c>
      <c r="I978" s="16">
        <v>1980</v>
      </c>
      <c r="J978" s="2" t="s">
        <v>1324</v>
      </c>
      <c r="K978" t="str">
        <f t="shared" si="48"/>
        <v>Q1 2023</v>
      </c>
      <c r="L978" t="str">
        <f t="shared" si="49"/>
        <v>Q1</v>
      </c>
      <c r="M978" t="str">
        <f t="shared" si="50"/>
        <v>2023</v>
      </c>
    </row>
    <row r="979" spans="1:13" x14ac:dyDescent="0.25">
      <c r="A979" s="17">
        <v>45078</v>
      </c>
      <c r="B979" s="8" t="s">
        <v>6593</v>
      </c>
      <c r="C979" s="5" t="s">
        <v>6636</v>
      </c>
      <c r="D979" s="8" t="s">
        <v>6617</v>
      </c>
      <c r="E979" s="2">
        <v>312</v>
      </c>
      <c r="F979" s="48">
        <v>45101</v>
      </c>
      <c r="G979" s="2" t="s">
        <v>1299</v>
      </c>
      <c r="H979" s="16">
        <v>90</v>
      </c>
      <c r="I979" s="16">
        <v>90</v>
      </c>
      <c r="J979" s="2" t="s">
        <v>1322</v>
      </c>
      <c r="K979" t="str">
        <f t="shared" si="48"/>
        <v>Q1 2023</v>
      </c>
      <c r="L979" t="str">
        <f t="shared" si="49"/>
        <v>Q1</v>
      </c>
      <c r="M979" t="str">
        <f t="shared" si="50"/>
        <v>2023</v>
      </c>
    </row>
    <row r="980" spans="1:13" x14ac:dyDescent="0.25">
      <c r="A980" s="17">
        <v>45078</v>
      </c>
      <c r="B980" s="8" t="s">
        <v>6593</v>
      </c>
      <c r="C980" s="8" t="s">
        <v>6637</v>
      </c>
      <c r="D980" s="8" t="s">
        <v>6654</v>
      </c>
      <c r="E980" s="2">
        <v>316</v>
      </c>
      <c r="F980" s="48">
        <v>45080</v>
      </c>
      <c r="G980" s="2" t="s">
        <v>1292</v>
      </c>
      <c r="H980" s="16">
        <v>17333.75</v>
      </c>
      <c r="I980" s="16">
        <v>17333.75</v>
      </c>
      <c r="J980" s="2"/>
      <c r="K980" t="str">
        <f t="shared" si="48"/>
        <v>Q1 2023</v>
      </c>
      <c r="L980" t="str">
        <f t="shared" si="49"/>
        <v>Q1</v>
      </c>
      <c r="M980" t="str">
        <f t="shared" si="50"/>
        <v>2023</v>
      </c>
    </row>
    <row r="981" spans="1:13" x14ac:dyDescent="0.25">
      <c r="A981" s="17">
        <v>45078</v>
      </c>
      <c r="B981" s="8" t="s">
        <v>6593</v>
      </c>
      <c r="C981" s="8" t="s">
        <v>6637</v>
      </c>
      <c r="D981" s="8" t="s">
        <v>6654</v>
      </c>
      <c r="E981" s="2">
        <v>311</v>
      </c>
      <c r="F981" s="48">
        <v>45080</v>
      </c>
      <c r="G981" s="2" t="s">
        <v>1293</v>
      </c>
      <c r="H981" s="16">
        <v>48868.75</v>
      </c>
      <c r="I981" s="16">
        <v>48868.75</v>
      </c>
      <c r="J981" s="2"/>
      <c r="K981" t="str">
        <f t="shared" si="48"/>
        <v>Q1 2023</v>
      </c>
      <c r="L981" t="str">
        <f t="shared" si="49"/>
        <v>Q1</v>
      </c>
      <c r="M981" t="str">
        <f t="shared" si="50"/>
        <v>2023</v>
      </c>
    </row>
    <row r="982" spans="1:13" x14ac:dyDescent="0.25">
      <c r="A982" s="17">
        <v>45078</v>
      </c>
      <c r="B982" s="8" t="s">
        <v>6593</v>
      </c>
      <c r="C982" s="8" t="s">
        <v>6637</v>
      </c>
      <c r="D982" s="8" t="s">
        <v>6654</v>
      </c>
      <c r="E982" s="2">
        <v>312</v>
      </c>
      <c r="F982" s="48">
        <v>45080</v>
      </c>
      <c r="G982" s="2" t="s">
        <v>1294</v>
      </c>
      <c r="H982" s="16">
        <v>31622.5</v>
      </c>
      <c r="I982" s="16">
        <v>31622.5</v>
      </c>
      <c r="J982" s="2"/>
      <c r="K982" t="str">
        <f t="shared" si="48"/>
        <v>Q1 2023</v>
      </c>
      <c r="L982" t="str">
        <f t="shared" si="49"/>
        <v>Q1</v>
      </c>
      <c r="M982" t="str">
        <f t="shared" si="50"/>
        <v>2023</v>
      </c>
    </row>
    <row r="983" spans="1:13" x14ac:dyDescent="0.25">
      <c r="A983" s="17">
        <v>45078</v>
      </c>
      <c r="B983" s="8" t="s">
        <v>6593</v>
      </c>
      <c r="C983" s="8" t="s">
        <v>6637</v>
      </c>
      <c r="D983" s="8" t="s">
        <v>6654</v>
      </c>
      <c r="E983" s="2">
        <v>315</v>
      </c>
      <c r="F983" s="48">
        <v>45080</v>
      </c>
      <c r="G983" s="2" t="s">
        <v>1295</v>
      </c>
      <c r="H983" s="16">
        <v>17351</v>
      </c>
      <c r="I983" s="16">
        <v>17351</v>
      </c>
      <c r="J983" s="2"/>
      <c r="K983" t="str">
        <f t="shared" si="48"/>
        <v>Q1 2023</v>
      </c>
      <c r="L983" t="str">
        <f t="shared" si="49"/>
        <v>Q1</v>
      </c>
      <c r="M983" t="str">
        <f t="shared" si="50"/>
        <v>2023</v>
      </c>
    </row>
    <row r="984" spans="1:13" x14ac:dyDescent="0.25">
      <c r="A984" s="17">
        <v>45078</v>
      </c>
      <c r="B984" s="8" t="s">
        <v>6593</v>
      </c>
      <c r="C984" s="8" t="s">
        <v>6637</v>
      </c>
      <c r="D984" s="8" t="s">
        <v>6654</v>
      </c>
      <c r="E984" s="2">
        <v>314</v>
      </c>
      <c r="F984" s="48">
        <v>45080</v>
      </c>
      <c r="G984" s="2" t="s">
        <v>1296</v>
      </c>
      <c r="H984" s="16">
        <v>16248.75</v>
      </c>
      <c r="I984" s="16">
        <v>16248.75</v>
      </c>
      <c r="J984" s="2"/>
      <c r="K984" t="str">
        <f t="shared" si="48"/>
        <v>Q1 2023</v>
      </c>
      <c r="L984" t="str">
        <f t="shared" si="49"/>
        <v>Q1</v>
      </c>
      <c r="M984" t="str">
        <f t="shared" si="50"/>
        <v>2023</v>
      </c>
    </row>
    <row r="985" spans="1:13" x14ac:dyDescent="0.25">
      <c r="A985" s="17">
        <v>45078</v>
      </c>
      <c r="B985" s="8" t="s">
        <v>6593</v>
      </c>
      <c r="C985" s="8" t="s">
        <v>6637</v>
      </c>
      <c r="D985" s="8" t="s">
        <v>6638</v>
      </c>
      <c r="E985" s="2">
        <v>309</v>
      </c>
      <c r="F985" s="48">
        <v>45127</v>
      </c>
      <c r="G985" s="2" t="s">
        <v>1308</v>
      </c>
      <c r="H985" s="16">
        <v>106979</v>
      </c>
      <c r="I985" s="20">
        <v>106979</v>
      </c>
      <c r="K985" t="str">
        <f t="shared" si="48"/>
        <v>Q1 2023</v>
      </c>
      <c r="L985" t="str">
        <f t="shared" si="49"/>
        <v>Q1</v>
      </c>
      <c r="M985" t="str">
        <f t="shared" si="50"/>
        <v>2023</v>
      </c>
    </row>
    <row r="986" spans="1:13" x14ac:dyDescent="0.25">
      <c r="A986" s="17">
        <v>45078</v>
      </c>
      <c r="B986" s="8" t="s">
        <v>6593</v>
      </c>
      <c r="C986" s="8" t="s">
        <v>6637</v>
      </c>
      <c r="D986" s="8" t="s">
        <v>6638</v>
      </c>
      <c r="E986" s="2">
        <v>311</v>
      </c>
      <c r="F986" s="48">
        <v>45127</v>
      </c>
      <c r="G986" s="2" t="s">
        <v>1309</v>
      </c>
      <c r="H986" s="16">
        <v>108334.81</v>
      </c>
      <c r="I986" s="20">
        <v>108334.81</v>
      </c>
      <c r="K986" t="str">
        <f t="shared" si="48"/>
        <v>Q1 2023</v>
      </c>
      <c r="L986" t="str">
        <f t="shared" si="49"/>
        <v>Q1</v>
      </c>
      <c r="M986" t="str">
        <f t="shared" si="50"/>
        <v>2023</v>
      </c>
    </row>
    <row r="987" spans="1:13" x14ac:dyDescent="0.25">
      <c r="A987" s="17">
        <v>45078</v>
      </c>
      <c r="B987" s="8" t="s">
        <v>6593</v>
      </c>
      <c r="C987" s="8" t="s">
        <v>6637</v>
      </c>
      <c r="D987" s="8" t="s">
        <v>6638</v>
      </c>
      <c r="E987" s="2">
        <v>312</v>
      </c>
      <c r="F987" s="48">
        <v>45127</v>
      </c>
      <c r="G987" s="2" t="s">
        <v>1310</v>
      </c>
      <c r="H987" s="16">
        <v>114044.98</v>
      </c>
      <c r="I987" s="20">
        <v>114044.98</v>
      </c>
      <c r="K987" t="str">
        <f t="shared" si="48"/>
        <v>Q1 2023</v>
      </c>
      <c r="L987" t="str">
        <f t="shared" si="49"/>
        <v>Q1</v>
      </c>
      <c r="M987" t="str">
        <f t="shared" si="50"/>
        <v>2023</v>
      </c>
    </row>
    <row r="988" spans="1:13" x14ac:dyDescent="0.25">
      <c r="A988" s="17">
        <v>45078</v>
      </c>
      <c r="B988" s="8" t="s">
        <v>6593</v>
      </c>
      <c r="C988" s="8" t="s">
        <v>6637</v>
      </c>
      <c r="D988" s="8" t="s">
        <v>6638</v>
      </c>
      <c r="E988" s="2">
        <v>313</v>
      </c>
      <c r="F988" s="48">
        <v>45127</v>
      </c>
      <c r="G988" s="2" t="s">
        <v>1311</v>
      </c>
      <c r="H988" s="16">
        <v>132941.31</v>
      </c>
      <c r="I988" s="20">
        <v>132941.31</v>
      </c>
      <c r="K988" t="str">
        <f t="shared" si="48"/>
        <v>Q1 2023</v>
      </c>
      <c r="L988" t="str">
        <f t="shared" si="49"/>
        <v>Q1</v>
      </c>
      <c r="M988" t="str">
        <f t="shared" si="50"/>
        <v>2023</v>
      </c>
    </row>
    <row r="989" spans="1:13" x14ac:dyDescent="0.25">
      <c r="A989" s="17">
        <v>45078</v>
      </c>
      <c r="B989" s="8" t="s">
        <v>6593</v>
      </c>
      <c r="C989" s="8" t="s">
        <v>6637</v>
      </c>
      <c r="D989" s="8" t="s">
        <v>6638</v>
      </c>
      <c r="E989" s="2">
        <v>314</v>
      </c>
      <c r="F989" s="48">
        <v>45127</v>
      </c>
      <c r="G989" s="2" t="s">
        <v>1312</v>
      </c>
      <c r="H989" s="16">
        <v>25044.46</v>
      </c>
      <c r="I989" s="20">
        <v>25044.46</v>
      </c>
      <c r="K989" t="str">
        <f t="shared" si="48"/>
        <v>Q1 2023</v>
      </c>
      <c r="L989" t="str">
        <f t="shared" si="49"/>
        <v>Q1</v>
      </c>
      <c r="M989" t="str">
        <f t="shared" si="50"/>
        <v>2023</v>
      </c>
    </row>
    <row r="990" spans="1:13" x14ac:dyDescent="0.25">
      <c r="A990" s="17">
        <v>45078</v>
      </c>
      <c r="B990" s="8" t="s">
        <v>6593</v>
      </c>
      <c r="C990" s="8" t="s">
        <v>6637</v>
      </c>
      <c r="D990" s="8" t="s">
        <v>6638</v>
      </c>
      <c r="E990" s="2">
        <v>315</v>
      </c>
      <c r="F990" s="48">
        <v>45127</v>
      </c>
      <c r="G990" s="2" t="s">
        <v>1313</v>
      </c>
      <c r="H990" s="16">
        <v>32461.64</v>
      </c>
      <c r="I990" s="20">
        <v>32461.64</v>
      </c>
      <c r="K990" t="str">
        <f t="shared" si="48"/>
        <v>Q1 2023</v>
      </c>
      <c r="L990" t="str">
        <f t="shared" si="49"/>
        <v>Q1</v>
      </c>
      <c r="M990" t="str">
        <f t="shared" si="50"/>
        <v>2023</v>
      </c>
    </row>
    <row r="991" spans="1:13" x14ac:dyDescent="0.25">
      <c r="A991" s="17">
        <v>45078</v>
      </c>
      <c r="B991" s="8" t="s">
        <v>6593</v>
      </c>
      <c r="C991" s="8" t="s">
        <v>6637</v>
      </c>
      <c r="D991" s="8" t="s">
        <v>6638</v>
      </c>
      <c r="E991" s="2">
        <v>316</v>
      </c>
      <c r="F991" s="48">
        <v>45127</v>
      </c>
      <c r="G991" s="2" t="s">
        <v>1314</v>
      </c>
      <c r="H991" s="16">
        <v>472</v>
      </c>
      <c r="I991" s="20">
        <v>472</v>
      </c>
      <c r="K991" t="str">
        <f t="shared" si="48"/>
        <v>Q1 2023</v>
      </c>
      <c r="L991" t="str">
        <f t="shared" si="49"/>
        <v>Q1</v>
      </c>
      <c r="M991" t="str">
        <f t="shared" si="50"/>
        <v>2023</v>
      </c>
    </row>
    <row r="992" spans="1:13" x14ac:dyDescent="0.25">
      <c r="A992" s="17">
        <v>45078</v>
      </c>
      <c r="B992" s="8" t="s">
        <v>6593</v>
      </c>
      <c r="C992" s="8" t="s">
        <v>6637</v>
      </c>
      <c r="D992" s="8" t="s">
        <v>6639</v>
      </c>
      <c r="E992" s="2">
        <v>309</v>
      </c>
      <c r="F992" s="48">
        <v>45128</v>
      </c>
      <c r="G992" s="2" t="s">
        <v>1315</v>
      </c>
      <c r="H992" s="16">
        <v>20774.25</v>
      </c>
      <c r="I992" s="20">
        <v>20774.25</v>
      </c>
      <c r="K992" t="str">
        <f t="shared" si="48"/>
        <v>Q1 2023</v>
      </c>
      <c r="L992" t="str">
        <f t="shared" si="49"/>
        <v>Q1</v>
      </c>
      <c r="M992" t="str">
        <f t="shared" si="50"/>
        <v>2023</v>
      </c>
    </row>
    <row r="993" spans="1:13" x14ac:dyDescent="0.25">
      <c r="A993" s="17">
        <v>45078</v>
      </c>
      <c r="B993" s="8" t="s">
        <v>6593</v>
      </c>
      <c r="C993" s="8" t="s">
        <v>6637</v>
      </c>
      <c r="D993" s="8" t="s">
        <v>6639</v>
      </c>
      <c r="E993" s="2">
        <v>311</v>
      </c>
      <c r="F993" s="48">
        <v>45128</v>
      </c>
      <c r="G993" s="2" t="s">
        <v>1316</v>
      </c>
      <c r="H993" s="16">
        <v>19617.25</v>
      </c>
      <c r="I993" s="20">
        <v>19617.25</v>
      </c>
      <c r="K993" t="str">
        <f t="shared" si="48"/>
        <v>Q1 2023</v>
      </c>
      <c r="L993" t="str">
        <f t="shared" si="49"/>
        <v>Q1</v>
      </c>
      <c r="M993" t="str">
        <f t="shared" si="50"/>
        <v>2023</v>
      </c>
    </row>
    <row r="994" spans="1:13" x14ac:dyDescent="0.25">
      <c r="A994" s="17">
        <v>45078</v>
      </c>
      <c r="B994" s="8" t="s">
        <v>6593</v>
      </c>
      <c r="C994" s="8" t="s">
        <v>6637</v>
      </c>
      <c r="D994" s="8" t="s">
        <v>6639</v>
      </c>
      <c r="E994" s="2">
        <v>312</v>
      </c>
      <c r="F994" s="48">
        <v>45128</v>
      </c>
      <c r="G994" s="2" t="s">
        <v>1317</v>
      </c>
      <c r="H994" s="16">
        <v>19993.05</v>
      </c>
      <c r="I994" s="20">
        <v>19993.05</v>
      </c>
      <c r="K994" t="str">
        <f t="shared" si="48"/>
        <v>Q1 2023</v>
      </c>
      <c r="L994" t="str">
        <f t="shared" si="49"/>
        <v>Q1</v>
      </c>
      <c r="M994" t="str">
        <f t="shared" si="50"/>
        <v>2023</v>
      </c>
    </row>
    <row r="995" spans="1:13" x14ac:dyDescent="0.25">
      <c r="A995" s="17">
        <v>45078</v>
      </c>
      <c r="B995" s="8" t="s">
        <v>6593</v>
      </c>
      <c r="C995" s="8" t="s">
        <v>6637</v>
      </c>
      <c r="D995" s="8" t="s">
        <v>6639</v>
      </c>
      <c r="E995" s="2">
        <v>313</v>
      </c>
      <c r="F995" s="48">
        <v>45128</v>
      </c>
      <c r="G995" s="2" t="s">
        <v>1318</v>
      </c>
      <c r="H995" s="16">
        <v>25169.439999999999</v>
      </c>
      <c r="I995" s="20">
        <v>25169.439999999999</v>
      </c>
      <c r="K995" t="str">
        <f t="shared" si="48"/>
        <v>Q1 2023</v>
      </c>
      <c r="L995" t="str">
        <f t="shared" si="49"/>
        <v>Q1</v>
      </c>
      <c r="M995" t="str">
        <f t="shared" si="50"/>
        <v>2023</v>
      </c>
    </row>
    <row r="996" spans="1:13" x14ac:dyDescent="0.25">
      <c r="A996" s="17">
        <v>45078</v>
      </c>
      <c r="B996" s="8" t="s">
        <v>6593</v>
      </c>
      <c r="C996" s="8" t="s">
        <v>6637</v>
      </c>
      <c r="D996" s="8" t="s">
        <v>6639</v>
      </c>
      <c r="E996" s="2">
        <v>314</v>
      </c>
      <c r="F996" s="48">
        <v>45128</v>
      </c>
      <c r="G996" s="2" t="s">
        <v>1319</v>
      </c>
      <c r="H996" s="16">
        <v>3501.23</v>
      </c>
      <c r="I996" s="20">
        <v>3501.23</v>
      </c>
      <c r="K996" t="str">
        <f t="shared" si="48"/>
        <v>Q1 2023</v>
      </c>
      <c r="L996" t="str">
        <f t="shared" si="49"/>
        <v>Q1</v>
      </c>
      <c r="M996" t="str">
        <f t="shared" si="50"/>
        <v>2023</v>
      </c>
    </row>
    <row r="997" spans="1:13" x14ac:dyDescent="0.25">
      <c r="A997" s="17">
        <v>45078</v>
      </c>
      <c r="B997" s="8" t="s">
        <v>6593</v>
      </c>
      <c r="C997" s="8" t="s">
        <v>6637</v>
      </c>
      <c r="D997" s="8" t="s">
        <v>6639</v>
      </c>
      <c r="E997" s="2">
        <v>315</v>
      </c>
      <c r="F997" s="48">
        <v>45128</v>
      </c>
      <c r="G997" s="2" t="s">
        <v>1320</v>
      </c>
      <c r="H997" s="16">
        <v>5653.94</v>
      </c>
      <c r="I997" s="20">
        <v>5653.94</v>
      </c>
      <c r="K997" t="str">
        <f t="shared" si="48"/>
        <v>Q1 2023</v>
      </c>
      <c r="L997" t="str">
        <f t="shared" si="49"/>
        <v>Q1</v>
      </c>
      <c r="M997" t="str">
        <f t="shared" si="50"/>
        <v>2023</v>
      </c>
    </row>
    <row r="998" spans="1:13" x14ac:dyDescent="0.25">
      <c r="A998" s="17">
        <v>45078</v>
      </c>
      <c r="B998" s="8" t="s">
        <v>6593</v>
      </c>
      <c r="C998" s="8" t="s">
        <v>6637</v>
      </c>
      <c r="D998" s="8" t="s">
        <v>6639</v>
      </c>
      <c r="E998" s="2">
        <v>316</v>
      </c>
      <c r="F998" s="48">
        <v>45128</v>
      </c>
      <c r="G998" s="2" t="s">
        <v>1321</v>
      </c>
      <c r="H998" s="16">
        <v>45.68</v>
      </c>
      <c r="I998" s="20">
        <v>45.68</v>
      </c>
      <c r="K998" t="str">
        <f t="shared" si="48"/>
        <v>Q1 2023</v>
      </c>
      <c r="L998" t="str">
        <f t="shared" si="49"/>
        <v>Q1</v>
      </c>
      <c r="M998" t="str">
        <f t="shared" si="50"/>
        <v>2023</v>
      </c>
    </row>
    <row r="999" spans="1:13" x14ac:dyDescent="0.25">
      <c r="A999" s="17">
        <v>45078</v>
      </c>
      <c r="B999" s="8" t="s">
        <v>6593</v>
      </c>
      <c r="C999" s="5" t="e">
        <v>#N/A</v>
      </c>
      <c r="D999" s="8" t="s">
        <v>6665</v>
      </c>
      <c r="E999" s="2">
        <v>309</v>
      </c>
      <c r="F999" s="48">
        <v>45079</v>
      </c>
      <c r="G999" s="2" t="s">
        <v>1292</v>
      </c>
      <c r="H999" s="16">
        <f>185600+16240</f>
        <v>201840</v>
      </c>
      <c r="I999" s="16">
        <v>201840</v>
      </c>
      <c r="J999" s="2"/>
      <c r="K999" t="str">
        <f t="shared" si="48"/>
        <v>Q1 2023</v>
      </c>
      <c r="L999" t="str">
        <f t="shared" si="49"/>
        <v>Q1</v>
      </c>
      <c r="M999" t="str">
        <f t="shared" si="50"/>
        <v>2023</v>
      </c>
    </row>
    <row r="1000" spans="1:13" x14ac:dyDescent="0.25">
      <c r="A1000" s="17">
        <v>45078</v>
      </c>
      <c r="B1000" s="8" t="s">
        <v>6593</v>
      </c>
      <c r="C1000" s="5" t="e">
        <v>#N/A</v>
      </c>
      <c r="D1000" s="8" t="s">
        <v>6643</v>
      </c>
      <c r="E1000" s="2">
        <v>312</v>
      </c>
      <c r="F1000" s="48">
        <v>45093</v>
      </c>
      <c r="G1000" s="2">
        <v>1012</v>
      </c>
      <c r="H1000" s="16">
        <v>12000</v>
      </c>
      <c r="I1000" s="16">
        <v>12000</v>
      </c>
      <c r="J1000" s="2" t="s">
        <v>1325</v>
      </c>
      <c r="K1000" t="str">
        <f t="shared" si="48"/>
        <v>Q1 2023</v>
      </c>
      <c r="L1000" t="str">
        <f t="shared" si="49"/>
        <v>Q1</v>
      </c>
      <c r="M1000" t="str">
        <f t="shared" si="50"/>
        <v>2023</v>
      </c>
    </row>
    <row r="1001" spans="1:13" x14ac:dyDescent="0.25">
      <c r="A1001" s="17">
        <v>45078</v>
      </c>
      <c r="B1001" s="8" t="s">
        <v>6593</v>
      </c>
      <c r="C1001" s="5" t="e">
        <v>#N/A</v>
      </c>
      <c r="D1001" s="8" t="s">
        <v>6643</v>
      </c>
      <c r="E1001" s="2">
        <v>312</v>
      </c>
      <c r="F1001" s="48">
        <v>45092</v>
      </c>
      <c r="G1001" s="2">
        <v>1011</v>
      </c>
      <c r="H1001" s="16">
        <v>27500</v>
      </c>
      <c r="I1001" s="16">
        <v>27500</v>
      </c>
      <c r="J1001" s="2" t="s">
        <v>1323</v>
      </c>
      <c r="K1001" t="str">
        <f t="shared" si="48"/>
        <v>Q1 2023</v>
      </c>
      <c r="L1001" t="str">
        <f t="shared" si="49"/>
        <v>Q1</v>
      </c>
      <c r="M1001" t="str">
        <f t="shared" si="50"/>
        <v>2023</v>
      </c>
    </row>
    <row r="1002" spans="1:13" x14ac:dyDescent="0.25">
      <c r="A1002" s="17">
        <v>45078</v>
      </c>
      <c r="B1002" s="8" t="s">
        <v>6593</v>
      </c>
      <c r="C1002" s="61" t="s">
        <v>6621</v>
      </c>
      <c r="D1002" s="8" t="s">
        <v>6622</v>
      </c>
      <c r="E1002" s="12">
        <v>312</v>
      </c>
      <c r="F1002" s="48">
        <v>45107</v>
      </c>
      <c r="G1002" s="12" t="s">
        <v>1305</v>
      </c>
      <c r="H1002" s="16">
        <v>756490</v>
      </c>
      <c r="I1002" s="20">
        <v>756490</v>
      </c>
      <c r="J1002" s="2"/>
      <c r="K1002" t="str">
        <f t="shared" si="48"/>
        <v>Q1 2023</v>
      </c>
      <c r="L1002" t="str">
        <f t="shared" si="49"/>
        <v>Q1</v>
      </c>
      <c r="M1002" t="str">
        <f t="shared" si="50"/>
        <v>2023</v>
      </c>
    </row>
    <row r="1003" spans="1:13" x14ac:dyDescent="0.25">
      <c r="A1003" s="17">
        <v>45078</v>
      </c>
      <c r="B1003" s="8" t="s">
        <v>6593</v>
      </c>
      <c r="C1003" s="5" t="e">
        <v>#N/A</v>
      </c>
      <c r="D1003" s="8" t="s">
        <v>6643</v>
      </c>
      <c r="E1003" s="2">
        <v>312</v>
      </c>
      <c r="F1003" s="48">
        <v>45107</v>
      </c>
      <c r="G1003" s="2">
        <v>54</v>
      </c>
      <c r="H1003" s="16">
        <v>9000</v>
      </c>
      <c r="I1003" s="20">
        <v>9000</v>
      </c>
      <c r="J1003" s="2" t="s">
        <v>1326</v>
      </c>
      <c r="K1003" t="str">
        <f t="shared" si="48"/>
        <v>Q1 2023</v>
      </c>
      <c r="L1003" t="str">
        <f t="shared" si="49"/>
        <v>Q1</v>
      </c>
      <c r="M1003" t="str">
        <f t="shared" si="50"/>
        <v>2023</v>
      </c>
    </row>
    <row r="1004" spans="1:13" x14ac:dyDescent="0.25">
      <c r="A1004" s="17">
        <v>45078</v>
      </c>
      <c r="B1004" s="8" t="s">
        <v>6593</v>
      </c>
      <c r="C1004" s="5" t="s">
        <v>6626</v>
      </c>
      <c r="D1004" s="8" t="s">
        <v>6627</v>
      </c>
      <c r="E1004" s="2">
        <v>312</v>
      </c>
      <c r="F1004" s="48">
        <v>45107</v>
      </c>
      <c r="G1004" s="2">
        <v>1425</v>
      </c>
      <c r="H1004" s="16">
        <v>40635</v>
      </c>
      <c r="I1004" s="16">
        <v>40635</v>
      </c>
      <c r="J1004" s="2"/>
      <c r="K1004" t="str">
        <f t="shared" si="48"/>
        <v>Q1 2023</v>
      </c>
      <c r="L1004" t="str">
        <f t="shared" si="49"/>
        <v>Q1</v>
      </c>
      <c r="M1004" t="str">
        <f t="shared" si="50"/>
        <v>2023</v>
      </c>
    </row>
    <row r="1005" spans="1:13" x14ac:dyDescent="0.25">
      <c r="A1005" s="17">
        <v>45078</v>
      </c>
      <c r="B1005" s="8" t="s">
        <v>6594</v>
      </c>
      <c r="C1005" s="5" t="s">
        <v>6632</v>
      </c>
      <c r="D1005" s="8" t="s">
        <v>6633</v>
      </c>
      <c r="E1005" s="2">
        <v>719</v>
      </c>
      <c r="F1005" s="1">
        <v>45107</v>
      </c>
      <c r="G1005" s="2" t="s">
        <v>1111</v>
      </c>
      <c r="H1005" s="16">
        <v>37937</v>
      </c>
      <c r="I1005" s="16">
        <v>37937</v>
      </c>
      <c r="K1005" t="str">
        <f t="shared" si="48"/>
        <v>Q1 2023</v>
      </c>
      <c r="L1005" t="str">
        <f t="shared" si="49"/>
        <v>Q1</v>
      </c>
      <c r="M1005" t="str">
        <f t="shared" si="50"/>
        <v>2023</v>
      </c>
    </row>
    <row r="1006" spans="1:13" x14ac:dyDescent="0.25">
      <c r="A1006" s="17">
        <v>45078</v>
      </c>
      <c r="B1006" s="8" t="s">
        <v>6594</v>
      </c>
      <c r="C1006" s="5" t="s">
        <v>6652</v>
      </c>
      <c r="D1006" s="8" t="s">
        <v>6620</v>
      </c>
      <c r="E1006" s="2">
        <v>719</v>
      </c>
      <c r="F1006" s="1">
        <v>45107</v>
      </c>
      <c r="G1006" s="2">
        <v>3</v>
      </c>
      <c r="H1006" s="16">
        <v>0</v>
      </c>
      <c r="I1006" s="16">
        <v>0</v>
      </c>
      <c r="K1006" t="str">
        <f t="shared" si="48"/>
        <v>Q1 2023</v>
      </c>
      <c r="L1006" t="str">
        <f t="shared" si="49"/>
        <v>Q1</v>
      </c>
      <c r="M1006" t="str">
        <f t="shared" si="50"/>
        <v>2023</v>
      </c>
    </row>
    <row r="1007" spans="1:13" x14ac:dyDescent="0.25">
      <c r="A1007" s="17">
        <v>45078</v>
      </c>
      <c r="B1007" s="8" t="s">
        <v>6594</v>
      </c>
      <c r="C1007" s="8" t="s">
        <v>6637</v>
      </c>
      <c r="D1007" s="8" t="s">
        <v>6654</v>
      </c>
      <c r="E1007" s="2">
        <v>719</v>
      </c>
      <c r="F1007" s="1">
        <v>45080</v>
      </c>
      <c r="G1007" s="2" t="s">
        <v>1110</v>
      </c>
      <c r="H1007" s="16">
        <v>16249</v>
      </c>
      <c r="I1007" s="16">
        <v>16249</v>
      </c>
      <c r="K1007" t="str">
        <f t="shared" si="48"/>
        <v>Q1 2023</v>
      </c>
      <c r="L1007" t="str">
        <f t="shared" si="49"/>
        <v>Q1</v>
      </c>
      <c r="M1007" t="str">
        <f t="shared" si="50"/>
        <v>2023</v>
      </c>
    </row>
    <row r="1008" spans="1:13" x14ac:dyDescent="0.25">
      <c r="A1008" s="17">
        <v>45078</v>
      </c>
      <c r="B1008" s="8" t="s">
        <v>6594</v>
      </c>
      <c r="C1008" s="8" t="s">
        <v>6637</v>
      </c>
      <c r="D1008" s="8" t="s">
        <v>6638</v>
      </c>
      <c r="E1008" s="2">
        <v>719</v>
      </c>
      <c r="F1008" s="1">
        <v>45127</v>
      </c>
      <c r="G1008" s="2" t="s">
        <v>1116</v>
      </c>
      <c r="H1008" s="16">
        <v>68784</v>
      </c>
      <c r="I1008" s="16">
        <v>68784</v>
      </c>
      <c r="K1008" t="str">
        <f t="shared" si="48"/>
        <v>Q1 2023</v>
      </c>
      <c r="L1008" t="str">
        <f t="shared" si="49"/>
        <v>Q1</v>
      </c>
      <c r="M1008" t="str">
        <f t="shared" si="50"/>
        <v>2023</v>
      </c>
    </row>
    <row r="1009" spans="1:13" x14ac:dyDescent="0.25">
      <c r="A1009" s="17">
        <v>45078</v>
      </c>
      <c r="B1009" s="8" t="s">
        <v>6594</v>
      </c>
      <c r="C1009" s="8" t="s">
        <v>6637</v>
      </c>
      <c r="D1009" s="8" t="s">
        <v>6639</v>
      </c>
      <c r="E1009" s="2">
        <v>719</v>
      </c>
      <c r="F1009" s="1">
        <v>45128</v>
      </c>
      <c r="G1009" s="2" t="s">
        <v>1117</v>
      </c>
      <c r="H1009" s="16">
        <v>11444</v>
      </c>
      <c r="I1009" s="16">
        <v>11444</v>
      </c>
      <c r="K1009" t="str">
        <f t="shared" si="48"/>
        <v>Q1 2023</v>
      </c>
      <c r="L1009" t="str">
        <f t="shared" si="49"/>
        <v>Q1</v>
      </c>
      <c r="M1009" t="str">
        <f t="shared" si="50"/>
        <v>2023</v>
      </c>
    </row>
    <row r="1010" spans="1:13" x14ac:dyDescent="0.25">
      <c r="A1010" s="17">
        <v>45078</v>
      </c>
      <c r="B1010" s="8" t="s">
        <v>6594</v>
      </c>
      <c r="C1010" s="5" t="e">
        <v>#N/A</v>
      </c>
      <c r="D1010" s="8" t="s">
        <v>6662</v>
      </c>
      <c r="E1010" s="2">
        <v>719</v>
      </c>
      <c r="F1010" s="1">
        <v>45078</v>
      </c>
      <c r="G1010" s="2" t="s">
        <v>1109</v>
      </c>
      <c r="H1010" s="16">
        <v>130000</v>
      </c>
      <c r="I1010" s="16">
        <v>130000</v>
      </c>
      <c r="K1010" t="str">
        <f t="shared" si="48"/>
        <v>Q1 2023</v>
      </c>
      <c r="L1010" t="str">
        <f t="shared" si="49"/>
        <v>Q1</v>
      </c>
      <c r="M1010" t="str">
        <f t="shared" si="50"/>
        <v>2023</v>
      </c>
    </row>
    <row r="1011" spans="1:13" x14ac:dyDescent="0.25">
      <c r="A1011" s="17">
        <v>45078</v>
      </c>
      <c r="B1011" s="8" t="s">
        <v>6595</v>
      </c>
      <c r="C1011" s="5" t="e">
        <v>#N/A</v>
      </c>
      <c r="D1011" s="8" t="s">
        <v>6662</v>
      </c>
      <c r="E1011" s="2">
        <v>319</v>
      </c>
      <c r="F1011" s="1">
        <v>45080</v>
      </c>
      <c r="G1011" s="2" t="s">
        <v>1701</v>
      </c>
      <c r="H1011" s="16">
        <v>148560</v>
      </c>
      <c r="I1011" s="16">
        <v>148560</v>
      </c>
      <c r="J1011" s="2"/>
      <c r="K1011" t="str">
        <f t="shared" si="48"/>
        <v>Q1 2023</v>
      </c>
      <c r="L1011" t="str">
        <f t="shared" si="49"/>
        <v>Q1</v>
      </c>
      <c r="M1011" t="str">
        <f t="shared" si="50"/>
        <v>2023</v>
      </c>
    </row>
    <row r="1012" spans="1:13" x14ac:dyDescent="0.25">
      <c r="A1012" s="17">
        <v>45078</v>
      </c>
      <c r="B1012" s="8" t="s">
        <v>6595</v>
      </c>
      <c r="C1012" s="5" t="s">
        <v>6640</v>
      </c>
      <c r="D1012" s="8" t="s">
        <v>6633</v>
      </c>
      <c r="E1012" s="2">
        <v>319</v>
      </c>
      <c r="F1012" s="1">
        <v>45107</v>
      </c>
      <c r="G1012" s="2" t="s">
        <v>1709</v>
      </c>
      <c r="H1012" s="16">
        <v>102525</v>
      </c>
      <c r="I1012" s="16">
        <v>102525</v>
      </c>
      <c r="J1012" s="2"/>
      <c r="K1012" t="str">
        <f t="shared" si="48"/>
        <v>Q1 2023</v>
      </c>
      <c r="L1012" t="str">
        <f t="shared" si="49"/>
        <v>Q1</v>
      </c>
      <c r="M1012" t="str">
        <f t="shared" si="50"/>
        <v>2023</v>
      </c>
    </row>
    <row r="1013" spans="1:13" x14ac:dyDescent="0.25">
      <c r="A1013" s="17">
        <v>45078</v>
      </c>
      <c r="B1013" s="8" t="s">
        <v>6595</v>
      </c>
      <c r="C1013" s="5" t="e">
        <v>#N/A</v>
      </c>
      <c r="D1013" s="8" t="s">
        <v>6643</v>
      </c>
      <c r="E1013" s="2">
        <v>312</v>
      </c>
      <c r="F1013" s="1">
        <v>45103</v>
      </c>
      <c r="G1013" s="2" t="s">
        <v>1706</v>
      </c>
      <c r="H1013" s="16">
        <v>1705</v>
      </c>
      <c r="I1013" s="16">
        <v>1705</v>
      </c>
      <c r="J1013" s="5"/>
      <c r="K1013" t="str">
        <f t="shared" si="48"/>
        <v>Q1 2023</v>
      </c>
      <c r="L1013" t="str">
        <f t="shared" si="49"/>
        <v>Q1</v>
      </c>
      <c r="M1013" t="str">
        <f t="shared" si="50"/>
        <v>2023</v>
      </c>
    </row>
    <row r="1014" spans="1:13" x14ac:dyDescent="0.25">
      <c r="A1014" s="17">
        <v>45078</v>
      </c>
      <c r="B1014" s="8" t="s">
        <v>6595</v>
      </c>
      <c r="C1014" s="5" t="s">
        <v>6614</v>
      </c>
      <c r="D1014" s="8" t="s">
        <v>6615</v>
      </c>
      <c r="E1014" s="2">
        <v>312</v>
      </c>
      <c r="F1014" s="1">
        <v>45107</v>
      </c>
      <c r="G1014" s="2" t="s">
        <v>1710</v>
      </c>
      <c r="H1014" s="16">
        <v>55500</v>
      </c>
      <c r="I1014" s="16">
        <v>55500</v>
      </c>
      <c r="J1014" s="2"/>
      <c r="K1014" t="str">
        <f t="shared" si="48"/>
        <v>Q1 2023</v>
      </c>
      <c r="L1014" t="str">
        <f t="shared" si="49"/>
        <v>Q1</v>
      </c>
      <c r="M1014" t="str">
        <f t="shared" si="50"/>
        <v>2023</v>
      </c>
    </row>
    <row r="1015" spans="1:13" x14ac:dyDescent="0.25">
      <c r="A1015" s="17">
        <v>45078</v>
      </c>
      <c r="B1015" s="8" t="s">
        <v>6595</v>
      </c>
      <c r="C1015" s="5" t="s">
        <v>6614</v>
      </c>
      <c r="D1015" s="8" t="s">
        <v>6615</v>
      </c>
      <c r="E1015" s="2">
        <v>312</v>
      </c>
      <c r="F1015" s="1">
        <v>45107</v>
      </c>
      <c r="G1015" s="2" t="s">
        <v>1711</v>
      </c>
      <c r="H1015" s="16">
        <v>1073</v>
      </c>
      <c r="I1015" s="16">
        <v>1073</v>
      </c>
      <c r="J1015" s="2"/>
      <c r="K1015" t="str">
        <f t="shared" si="48"/>
        <v>Q1 2023</v>
      </c>
      <c r="L1015" t="str">
        <f t="shared" si="49"/>
        <v>Q1</v>
      </c>
      <c r="M1015" t="str">
        <f t="shared" si="50"/>
        <v>2023</v>
      </c>
    </row>
    <row r="1016" spans="1:13" x14ac:dyDescent="0.25">
      <c r="A1016" s="17">
        <v>45078</v>
      </c>
      <c r="B1016" s="8" t="s">
        <v>6595</v>
      </c>
      <c r="C1016" s="5" t="s">
        <v>6614</v>
      </c>
      <c r="D1016" s="8" t="s">
        <v>6615</v>
      </c>
      <c r="E1016" s="2">
        <v>312</v>
      </c>
      <c r="F1016" s="1">
        <v>45107</v>
      </c>
      <c r="G1016" s="2" t="s">
        <v>1712</v>
      </c>
      <c r="H1016" s="16">
        <v>1173</v>
      </c>
      <c r="I1016" s="20">
        <v>1173</v>
      </c>
      <c r="J1016" s="2"/>
      <c r="K1016" t="str">
        <f t="shared" si="48"/>
        <v>Q1 2023</v>
      </c>
      <c r="L1016" t="str">
        <f t="shared" si="49"/>
        <v>Q1</v>
      </c>
      <c r="M1016" t="str">
        <f t="shared" si="50"/>
        <v>2023</v>
      </c>
    </row>
    <row r="1017" spans="1:13" x14ac:dyDescent="0.25">
      <c r="A1017" s="17">
        <v>45078</v>
      </c>
      <c r="B1017" s="8" t="s">
        <v>6595</v>
      </c>
      <c r="C1017" s="5" t="s">
        <v>6614</v>
      </c>
      <c r="D1017" s="8" t="s">
        <v>6615</v>
      </c>
      <c r="E1017" s="2">
        <v>312</v>
      </c>
      <c r="F1017" s="1">
        <v>45107</v>
      </c>
      <c r="G1017" s="2" t="s">
        <v>1713</v>
      </c>
      <c r="H1017" s="16">
        <v>1743</v>
      </c>
      <c r="I1017" s="20">
        <v>1743</v>
      </c>
      <c r="J1017" s="2"/>
      <c r="K1017" t="str">
        <f t="shared" si="48"/>
        <v>Q1 2023</v>
      </c>
      <c r="L1017" t="str">
        <f t="shared" si="49"/>
        <v>Q1</v>
      </c>
      <c r="M1017" t="str">
        <f t="shared" si="50"/>
        <v>2023</v>
      </c>
    </row>
    <row r="1018" spans="1:13" x14ac:dyDescent="0.25">
      <c r="A1018" s="17">
        <v>45078</v>
      </c>
      <c r="B1018" s="8" t="s">
        <v>6595</v>
      </c>
      <c r="C1018" s="5" t="s">
        <v>6614</v>
      </c>
      <c r="D1018" s="8" t="s">
        <v>6615</v>
      </c>
      <c r="E1018" s="2">
        <v>312</v>
      </c>
      <c r="F1018" s="1">
        <v>45107</v>
      </c>
      <c r="G1018" s="2" t="s">
        <v>1714</v>
      </c>
      <c r="H1018" s="16">
        <v>1260</v>
      </c>
      <c r="I1018" s="20">
        <v>1260</v>
      </c>
      <c r="J1018" s="2"/>
      <c r="K1018" t="str">
        <f t="shared" si="48"/>
        <v>Q1 2023</v>
      </c>
      <c r="L1018" t="str">
        <f t="shared" si="49"/>
        <v>Q1</v>
      </c>
      <c r="M1018" t="str">
        <f t="shared" si="50"/>
        <v>2023</v>
      </c>
    </row>
    <row r="1019" spans="1:13" x14ac:dyDescent="0.25">
      <c r="A1019" s="17">
        <v>45078</v>
      </c>
      <c r="B1019" s="8" t="s">
        <v>6595</v>
      </c>
      <c r="C1019" s="5" t="e">
        <v>#N/A</v>
      </c>
      <c r="D1019" s="8" t="s">
        <v>6643</v>
      </c>
      <c r="E1019" s="2">
        <v>312</v>
      </c>
      <c r="F1019" s="1">
        <v>45092</v>
      </c>
      <c r="G1019" s="2" t="s">
        <v>1702</v>
      </c>
      <c r="H1019" s="16">
        <v>15000</v>
      </c>
      <c r="I1019" s="16">
        <v>15000</v>
      </c>
      <c r="J1019" s="2" t="s">
        <v>1724</v>
      </c>
      <c r="K1019" t="str">
        <f t="shared" si="48"/>
        <v>Q1 2023</v>
      </c>
      <c r="L1019" t="str">
        <f t="shared" si="49"/>
        <v>Q1</v>
      </c>
      <c r="M1019" t="str">
        <f t="shared" si="50"/>
        <v>2023</v>
      </c>
    </row>
    <row r="1020" spans="1:13" x14ac:dyDescent="0.25">
      <c r="A1020" s="17">
        <v>45078</v>
      </c>
      <c r="B1020" s="8" t="s">
        <v>6595</v>
      </c>
      <c r="C1020" s="5" t="e">
        <v>#N/A</v>
      </c>
      <c r="D1020" s="8" t="s">
        <v>6671</v>
      </c>
      <c r="E1020" s="2">
        <v>312</v>
      </c>
      <c r="F1020" s="1">
        <v>45100</v>
      </c>
      <c r="G1020" s="3" t="s">
        <v>1705</v>
      </c>
      <c r="H1020" s="16">
        <v>1200</v>
      </c>
      <c r="I1020" s="16">
        <v>1200</v>
      </c>
      <c r="J1020" s="2" t="s">
        <v>382</v>
      </c>
      <c r="K1020" t="str">
        <f t="shared" si="48"/>
        <v>Q1 2023</v>
      </c>
      <c r="L1020" t="str">
        <f t="shared" si="49"/>
        <v>Q1</v>
      </c>
      <c r="M1020" t="str">
        <f t="shared" si="50"/>
        <v>2023</v>
      </c>
    </row>
    <row r="1021" spans="1:13" x14ac:dyDescent="0.25">
      <c r="A1021" s="17">
        <v>45078</v>
      </c>
      <c r="B1021" s="8" t="s">
        <v>6595</v>
      </c>
      <c r="C1021" s="5" t="s">
        <v>6616</v>
      </c>
      <c r="D1021" s="8" t="s">
        <v>6617</v>
      </c>
      <c r="E1021" s="2">
        <v>312</v>
      </c>
      <c r="F1021" s="1">
        <v>45107</v>
      </c>
      <c r="G1021" s="2" t="s">
        <v>1715</v>
      </c>
      <c r="H1021" s="16">
        <v>280</v>
      </c>
      <c r="I1021" s="16">
        <v>280</v>
      </c>
      <c r="J1021" s="2" t="s">
        <v>1672</v>
      </c>
      <c r="K1021" t="str">
        <f t="shared" si="48"/>
        <v>Q1 2023</v>
      </c>
      <c r="L1021" t="str">
        <f t="shared" si="49"/>
        <v>Q1</v>
      </c>
      <c r="M1021" t="str">
        <f t="shared" si="50"/>
        <v>2023</v>
      </c>
    </row>
    <row r="1022" spans="1:13" x14ac:dyDescent="0.25">
      <c r="A1022" s="17">
        <v>45078</v>
      </c>
      <c r="B1022" s="8" t="s">
        <v>6595</v>
      </c>
      <c r="C1022" s="8" t="s">
        <v>6668</v>
      </c>
      <c r="D1022" s="8" t="s">
        <v>6671</v>
      </c>
      <c r="E1022" s="2">
        <v>312</v>
      </c>
      <c r="F1022" s="1">
        <v>45096</v>
      </c>
      <c r="G1022" s="3" t="s">
        <v>1704</v>
      </c>
      <c r="H1022" s="16">
        <v>350</v>
      </c>
      <c r="I1022" s="16">
        <v>350</v>
      </c>
      <c r="J1022" s="2" t="s">
        <v>381</v>
      </c>
      <c r="K1022" t="str">
        <f t="shared" si="48"/>
        <v>Q1 2023</v>
      </c>
      <c r="L1022" t="str">
        <f t="shared" si="49"/>
        <v>Q1</v>
      </c>
      <c r="M1022" t="str">
        <f t="shared" si="50"/>
        <v>2023</v>
      </c>
    </row>
    <row r="1023" spans="1:13" x14ac:dyDescent="0.25">
      <c r="A1023" s="17">
        <v>45078</v>
      </c>
      <c r="B1023" s="8" t="s">
        <v>6595</v>
      </c>
      <c r="C1023" s="8" t="s">
        <v>6634</v>
      </c>
      <c r="D1023" s="8" t="s">
        <v>6635</v>
      </c>
      <c r="E1023" s="2">
        <v>319</v>
      </c>
      <c r="F1023" s="1">
        <v>45107</v>
      </c>
      <c r="G1023" s="2" t="s">
        <v>1708</v>
      </c>
      <c r="H1023" s="85">
        <v>59478</v>
      </c>
      <c r="I1023" s="85">
        <v>59478</v>
      </c>
      <c r="J1023" s="2"/>
      <c r="K1023" t="str">
        <f t="shared" si="48"/>
        <v>Q1 2023</v>
      </c>
      <c r="L1023" t="str">
        <f t="shared" si="49"/>
        <v>Q1</v>
      </c>
      <c r="M1023" t="str">
        <f t="shared" si="50"/>
        <v>2023</v>
      </c>
    </row>
    <row r="1024" spans="1:13" x14ac:dyDescent="0.25">
      <c r="A1024" s="17">
        <v>45078</v>
      </c>
      <c r="B1024" s="8" t="s">
        <v>6595</v>
      </c>
      <c r="C1024" s="5" t="s">
        <v>6652</v>
      </c>
      <c r="D1024" s="8" t="s">
        <v>6620</v>
      </c>
      <c r="E1024" s="2">
        <v>312</v>
      </c>
      <c r="F1024" s="1">
        <v>45107</v>
      </c>
      <c r="G1024" s="3">
        <v>3</v>
      </c>
      <c r="H1024" s="16">
        <v>1200</v>
      </c>
      <c r="I1024" s="20">
        <v>1200</v>
      </c>
      <c r="J1024" s="2" t="s">
        <v>1673</v>
      </c>
      <c r="K1024" t="str">
        <f t="shared" si="48"/>
        <v>Q1 2023</v>
      </c>
      <c r="L1024" t="str">
        <f t="shared" si="49"/>
        <v>Q1</v>
      </c>
      <c r="M1024" t="str">
        <f t="shared" si="50"/>
        <v>2023</v>
      </c>
    </row>
    <row r="1025" spans="1:13" x14ac:dyDescent="0.25">
      <c r="A1025" s="17">
        <v>45078</v>
      </c>
      <c r="B1025" s="8" t="s">
        <v>6595</v>
      </c>
      <c r="C1025" s="8" t="s">
        <v>6670</v>
      </c>
      <c r="D1025" s="8" t="s">
        <v>6671</v>
      </c>
      <c r="E1025" s="2">
        <v>312</v>
      </c>
      <c r="F1025" s="1">
        <v>45096</v>
      </c>
      <c r="G1025" s="3" t="s">
        <v>1703</v>
      </c>
      <c r="H1025" s="16">
        <v>14420</v>
      </c>
      <c r="I1025" s="16">
        <v>14420</v>
      </c>
      <c r="J1025" s="2" t="s">
        <v>380</v>
      </c>
      <c r="K1025" t="str">
        <f t="shared" si="48"/>
        <v>Q1 2023</v>
      </c>
      <c r="L1025" t="str">
        <f t="shared" si="49"/>
        <v>Q1</v>
      </c>
      <c r="M1025" t="str">
        <f t="shared" si="50"/>
        <v>2023</v>
      </c>
    </row>
    <row r="1026" spans="1:13" x14ac:dyDescent="0.25">
      <c r="A1026" s="17">
        <v>45078</v>
      </c>
      <c r="B1026" s="8" t="s">
        <v>6595</v>
      </c>
      <c r="C1026" s="8" t="s">
        <v>6637</v>
      </c>
      <c r="D1026" s="8" t="s">
        <v>6654</v>
      </c>
      <c r="E1026" s="2">
        <v>319</v>
      </c>
      <c r="F1026" s="1">
        <v>45080</v>
      </c>
      <c r="G1026" s="2" t="s">
        <v>1697</v>
      </c>
      <c r="H1026" s="16">
        <v>16248</v>
      </c>
      <c r="I1026" s="16">
        <v>16248</v>
      </c>
      <c r="J1026" s="2"/>
      <c r="K1026" t="str">
        <f t="shared" si="48"/>
        <v>Q1 2023</v>
      </c>
      <c r="L1026" t="str">
        <f t="shared" si="49"/>
        <v>Q1</v>
      </c>
      <c r="M1026" t="str">
        <f t="shared" si="50"/>
        <v>2023</v>
      </c>
    </row>
    <row r="1027" spans="1:13" x14ac:dyDescent="0.25">
      <c r="A1027" s="17">
        <v>45078</v>
      </c>
      <c r="B1027" s="8" t="s">
        <v>6595</v>
      </c>
      <c r="C1027" s="8" t="s">
        <v>6637</v>
      </c>
      <c r="D1027" s="8" t="s">
        <v>6654</v>
      </c>
      <c r="E1027" s="2">
        <v>318</v>
      </c>
      <c r="F1027" s="1">
        <v>45080</v>
      </c>
      <c r="G1027" s="2" t="s">
        <v>1698</v>
      </c>
      <c r="H1027" s="16">
        <v>17351</v>
      </c>
      <c r="I1027" s="16">
        <v>17351</v>
      </c>
      <c r="J1027" s="2"/>
      <c r="K1027" t="str">
        <f t="shared" si="48"/>
        <v>Q1 2023</v>
      </c>
      <c r="L1027" t="str">
        <f t="shared" si="49"/>
        <v>Q1</v>
      </c>
      <c r="M1027" t="str">
        <f t="shared" si="50"/>
        <v>2023</v>
      </c>
    </row>
    <row r="1028" spans="1:13" x14ac:dyDescent="0.25">
      <c r="A1028" s="17">
        <v>45078</v>
      </c>
      <c r="B1028" s="8" t="s">
        <v>6595</v>
      </c>
      <c r="C1028" s="8" t="s">
        <v>6637</v>
      </c>
      <c r="D1028" s="8" t="s">
        <v>6654</v>
      </c>
      <c r="E1028" s="2">
        <v>317</v>
      </c>
      <c r="F1028" s="1">
        <v>45080</v>
      </c>
      <c r="G1028" s="2" t="s">
        <v>1699</v>
      </c>
      <c r="H1028" s="16">
        <v>17334</v>
      </c>
      <c r="I1028" s="16">
        <v>17334</v>
      </c>
      <c r="J1028" s="2"/>
      <c r="K1028" t="str">
        <f t="shared" si="48"/>
        <v>Q1 2023</v>
      </c>
      <c r="L1028" t="str">
        <f t="shared" si="49"/>
        <v>Q1</v>
      </c>
      <c r="M1028" t="str">
        <f t="shared" si="50"/>
        <v>2023</v>
      </c>
    </row>
    <row r="1029" spans="1:13" x14ac:dyDescent="0.25">
      <c r="A1029" s="17">
        <v>45078</v>
      </c>
      <c r="B1029" s="8" t="s">
        <v>6595</v>
      </c>
      <c r="C1029" s="8" t="s">
        <v>6637</v>
      </c>
      <c r="D1029" s="8" t="s">
        <v>6638</v>
      </c>
      <c r="E1029" s="2">
        <v>317</v>
      </c>
      <c r="F1029" s="1">
        <v>45127</v>
      </c>
      <c r="G1029" s="2" t="s">
        <v>1718</v>
      </c>
      <c r="H1029" s="16">
        <v>63838</v>
      </c>
      <c r="I1029" s="20">
        <v>63838</v>
      </c>
      <c r="K1029" t="str">
        <f t="shared" si="48"/>
        <v>Q1 2023</v>
      </c>
      <c r="L1029" t="str">
        <f t="shared" si="49"/>
        <v>Q1</v>
      </c>
      <c r="M1029" t="str">
        <f t="shared" si="50"/>
        <v>2023</v>
      </c>
    </row>
    <row r="1030" spans="1:13" x14ac:dyDescent="0.25">
      <c r="A1030" s="17">
        <v>45078</v>
      </c>
      <c r="B1030" s="8" t="s">
        <v>6595</v>
      </c>
      <c r="C1030" s="8" t="s">
        <v>6637</v>
      </c>
      <c r="D1030" s="8" t="s">
        <v>6638</v>
      </c>
      <c r="E1030" s="2">
        <v>318</v>
      </c>
      <c r="F1030" s="1">
        <v>45127</v>
      </c>
      <c r="G1030" s="2" t="s">
        <v>1719</v>
      </c>
      <c r="H1030" s="16">
        <v>123262</v>
      </c>
      <c r="I1030" s="20">
        <v>123262</v>
      </c>
      <c r="K1030" t="str">
        <f t="shared" si="48"/>
        <v>Q1 2023</v>
      </c>
      <c r="L1030" t="str">
        <f t="shared" si="49"/>
        <v>Q1</v>
      </c>
      <c r="M1030" t="str">
        <f t="shared" si="50"/>
        <v>2023</v>
      </c>
    </row>
    <row r="1031" spans="1:13" x14ac:dyDescent="0.25">
      <c r="A1031" s="17">
        <v>45078</v>
      </c>
      <c r="B1031" s="8" t="s">
        <v>6595</v>
      </c>
      <c r="C1031" s="8" t="s">
        <v>6637</v>
      </c>
      <c r="D1031" s="8" t="s">
        <v>6638</v>
      </c>
      <c r="E1031" s="2">
        <v>319</v>
      </c>
      <c r="F1031" s="1">
        <v>45127</v>
      </c>
      <c r="G1031" s="2" t="s">
        <v>1720</v>
      </c>
      <c r="H1031" s="16">
        <v>135040</v>
      </c>
      <c r="I1031" s="20">
        <v>135040</v>
      </c>
      <c r="K1031" t="str">
        <f t="shared" si="48"/>
        <v>Q1 2023</v>
      </c>
      <c r="L1031" t="str">
        <f t="shared" si="49"/>
        <v>Q1</v>
      </c>
      <c r="M1031" t="str">
        <f t="shared" si="50"/>
        <v>2023</v>
      </c>
    </row>
    <row r="1032" spans="1:13" x14ac:dyDescent="0.25">
      <c r="A1032" s="17">
        <v>45078</v>
      </c>
      <c r="B1032" s="8" t="s">
        <v>6595</v>
      </c>
      <c r="C1032" s="8" t="s">
        <v>6637</v>
      </c>
      <c r="D1032" s="8" t="s">
        <v>6639</v>
      </c>
      <c r="E1032" s="2">
        <v>317</v>
      </c>
      <c r="F1032" s="1">
        <v>45128</v>
      </c>
      <c r="G1032" s="2" t="s">
        <v>1721</v>
      </c>
      <c r="H1032" s="16">
        <v>8342.77</v>
      </c>
      <c r="I1032" s="20">
        <v>8342.77</v>
      </c>
      <c r="K1032" t="str">
        <f t="shared" si="48"/>
        <v>Q1 2023</v>
      </c>
      <c r="L1032" t="str">
        <f t="shared" si="49"/>
        <v>Q1</v>
      </c>
      <c r="M1032" t="str">
        <f t="shared" si="50"/>
        <v>2023</v>
      </c>
    </row>
    <row r="1033" spans="1:13" x14ac:dyDescent="0.25">
      <c r="A1033" s="17">
        <v>45078</v>
      </c>
      <c r="B1033" s="8" t="s">
        <v>6595</v>
      </c>
      <c r="C1033" s="8" t="s">
        <v>6637</v>
      </c>
      <c r="D1033" s="8" t="s">
        <v>6639</v>
      </c>
      <c r="E1033" s="2">
        <v>318</v>
      </c>
      <c r="F1033" s="1">
        <v>45128</v>
      </c>
      <c r="G1033" s="2" t="s">
        <v>1722</v>
      </c>
      <c r="H1033" s="16">
        <v>25337</v>
      </c>
      <c r="I1033" s="20">
        <v>25337</v>
      </c>
      <c r="K1033" t="str">
        <f t="shared" si="48"/>
        <v>Q1 2023</v>
      </c>
      <c r="L1033" t="str">
        <f t="shared" si="49"/>
        <v>Q1</v>
      </c>
      <c r="M1033" t="str">
        <f t="shared" si="50"/>
        <v>2023</v>
      </c>
    </row>
    <row r="1034" spans="1:13" x14ac:dyDescent="0.25">
      <c r="A1034" s="17">
        <v>45078</v>
      </c>
      <c r="B1034" s="8" t="s">
        <v>6595</v>
      </c>
      <c r="C1034" s="8" t="s">
        <v>6637</v>
      </c>
      <c r="D1034" s="8" t="s">
        <v>6639</v>
      </c>
      <c r="E1034" s="2">
        <v>319</v>
      </c>
      <c r="F1034" s="1">
        <v>45128</v>
      </c>
      <c r="G1034" s="2" t="s">
        <v>1723</v>
      </c>
      <c r="H1034" s="16">
        <v>27443</v>
      </c>
      <c r="I1034" s="20">
        <v>27443</v>
      </c>
      <c r="K1034" t="str">
        <f t="shared" si="48"/>
        <v>Q1 2023</v>
      </c>
      <c r="L1034" t="str">
        <f t="shared" si="49"/>
        <v>Q1</v>
      </c>
      <c r="M1034" t="str">
        <f t="shared" si="50"/>
        <v>2023</v>
      </c>
    </row>
    <row r="1035" spans="1:13" x14ac:dyDescent="0.25">
      <c r="A1035" s="17">
        <v>45078</v>
      </c>
      <c r="B1035" s="8" t="s">
        <v>6595</v>
      </c>
      <c r="C1035" s="5" t="e">
        <v>#N/A</v>
      </c>
      <c r="D1035" s="8" t="s">
        <v>6662</v>
      </c>
      <c r="E1035" s="2">
        <v>317</v>
      </c>
      <c r="F1035" s="1">
        <v>45078</v>
      </c>
      <c r="G1035" s="2" t="s">
        <v>1696</v>
      </c>
      <c r="H1035" s="16">
        <v>95088</v>
      </c>
      <c r="I1035" s="16">
        <v>95088</v>
      </c>
      <c r="J1035" s="2"/>
      <c r="K1035" t="str">
        <f t="shared" si="48"/>
        <v>Q1 2023</v>
      </c>
      <c r="L1035" t="str">
        <f t="shared" si="49"/>
        <v>Q1</v>
      </c>
      <c r="M1035" t="str">
        <f t="shared" si="50"/>
        <v>2023</v>
      </c>
    </row>
    <row r="1036" spans="1:13" x14ac:dyDescent="0.25">
      <c r="A1036" s="17">
        <v>45078</v>
      </c>
      <c r="B1036" s="8" t="s">
        <v>6595</v>
      </c>
      <c r="C1036" s="5" t="e">
        <v>#N/A</v>
      </c>
      <c r="D1036" s="8" t="s">
        <v>6662</v>
      </c>
      <c r="E1036" s="2">
        <v>317</v>
      </c>
      <c r="F1036" s="1">
        <v>45078</v>
      </c>
      <c r="G1036" s="2" t="s">
        <v>1695</v>
      </c>
      <c r="H1036" s="16">
        <v>63392</v>
      </c>
      <c r="I1036" s="16">
        <v>63392</v>
      </c>
      <c r="J1036" s="2"/>
      <c r="K1036" t="str">
        <f t="shared" si="48"/>
        <v>Q1 2023</v>
      </c>
      <c r="L1036" t="str">
        <f t="shared" si="49"/>
        <v>Q1</v>
      </c>
      <c r="M1036" t="str">
        <f t="shared" si="50"/>
        <v>2023</v>
      </c>
    </row>
    <row r="1037" spans="1:13" x14ac:dyDescent="0.25">
      <c r="A1037" s="17">
        <v>45078</v>
      </c>
      <c r="B1037" s="8" t="s">
        <v>6595</v>
      </c>
      <c r="C1037" s="5" t="e">
        <v>#N/A</v>
      </c>
      <c r="D1037" s="8" t="s">
        <v>6662</v>
      </c>
      <c r="E1037" s="2">
        <v>318</v>
      </c>
      <c r="F1037" s="1">
        <v>45080</v>
      </c>
      <c r="G1037" s="2" t="s">
        <v>1700</v>
      </c>
      <c r="H1037" s="16">
        <v>158640</v>
      </c>
      <c r="I1037" s="16">
        <v>158640</v>
      </c>
      <c r="J1037" s="2"/>
      <c r="K1037" t="str">
        <f t="shared" si="48"/>
        <v>Q1 2023</v>
      </c>
      <c r="L1037" t="str">
        <f t="shared" si="49"/>
        <v>Q1</v>
      </c>
      <c r="M1037" t="str">
        <f t="shared" si="50"/>
        <v>2023</v>
      </c>
    </row>
    <row r="1038" spans="1:13" x14ac:dyDescent="0.25">
      <c r="A1038" s="17">
        <v>45078</v>
      </c>
      <c r="B1038" s="8" t="s">
        <v>6595</v>
      </c>
      <c r="C1038" s="61" t="s">
        <v>6621</v>
      </c>
      <c r="D1038" s="8" t="s">
        <v>6622</v>
      </c>
      <c r="E1038" s="12">
        <v>319</v>
      </c>
      <c r="F1038" s="1">
        <v>45107</v>
      </c>
      <c r="G1038" s="12" t="s">
        <v>1707</v>
      </c>
      <c r="H1038" s="16">
        <v>156695</v>
      </c>
      <c r="I1038" s="16">
        <v>156695</v>
      </c>
      <c r="J1038" s="2"/>
      <c r="K1038" t="str">
        <f t="shared" si="48"/>
        <v>Q1 2023</v>
      </c>
      <c r="L1038" t="str">
        <f t="shared" si="49"/>
        <v>Q1</v>
      </c>
      <c r="M1038" t="str">
        <f t="shared" si="50"/>
        <v>2023</v>
      </c>
    </row>
    <row r="1039" spans="1:13" x14ac:dyDescent="0.25">
      <c r="A1039" s="17">
        <v>45078</v>
      </c>
      <c r="B1039" s="8" t="s">
        <v>6595</v>
      </c>
      <c r="C1039" s="5" t="e">
        <v>#N/A</v>
      </c>
      <c r="D1039" s="8" t="s">
        <v>6631</v>
      </c>
      <c r="E1039" s="2">
        <v>312</v>
      </c>
      <c r="F1039" s="1">
        <v>45108</v>
      </c>
      <c r="G1039" s="3">
        <v>2</v>
      </c>
      <c r="H1039" s="16">
        <v>10075</v>
      </c>
      <c r="I1039" s="16">
        <v>10075</v>
      </c>
      <c r="J1039" s="2"/>
      <c r="K1039" t="str">
        <f t="shared" ref="K1039:K1096" si="51">"Q" &amp; IF(MONTH(A1039) &lt; 4, 4, IF(MONTH(A1039) &lt; 7, 1, IF(MONTH(A1039) &lt; 10, 2, 3))) &amp; " " &amp; YEAR(A1039) - IF(MONTH(A1039) &lt; 4, 1, 0)</f>
        <v>Q1 2023</v>
      </c>
      <c r="L1039" t="str">
        <f t="shared" ref="L1039:L1096" si="52">LEFT(K1039,2)</f>
        <v>Q1</v>
      </c>
      <c r="M1039" t="str">
        <f t="shared" ref="M1039:M1096" si="53">RIGHT(K1039,4)</f>
        <v>2023</v>
      </c>
    </row>
    <row r="1040" spans="1:13" x14ac:dyDescent="0.25">
      <c r="A1040" s="17">
        <v>45078</v>
      </c>
      <c r="B1040" s="8" t="s">
        <v>6595</v>
      </c>
      <c r="C1040" s="5" t="e">
        <v>#N/A</v>
      </c>
      <c r="D1040" s="8" t="s">
        <v>6672</v>
      </c>
      <c r="E1040" s="2">
        <v>312</v>
      </c>
      <c r="F1040" s="1">
        <v>45100</v>
      </c>
      <c r="G1040" s="3">
        <v>1218852</v>
      </c>
      <c r="H1040" s="16">
        <v>98</v>
      </c>
      <c r="I1040" s="16">
        <v>98</v>
      </c>
      <c r="J1040" s="2" t="s">
        <v>354</v>
      </c>
      <c r="K1040" t="str">
        <f t="shared" si="51"/>
        <v>Q1 2023</v>
      </c>
      <c r="L1040" t="str">
        <f t="shared" si="52"/>
        <v>Q1</v>
      </c>
      <c r="M1040" t="str">
        <f t="shared" si="53"/>
        <v>2023</v>
      </c>
    </row>
    <row r="1041" spans="1:13" x14ac:dyDescent="0.25">
      <c r="A1041" s="17">
        <v>45078</v>
      </c>
      <c r="B1041" s="8" t="s">
        <v>6595</v>
      </c>
      <c r="C1041" s="5" t="e">
        <v>#N/A</v>
      </c>
      <c r="D1041" s="8" t="s">
        <v>6671</v>
      </c>
      <c r="E1041" s="2">
        <v>312</v>
      </c>
      <c r="F1041" s="1">
        <v>45107</v>
      </c>
      <c r="G1041" s="3" t="s">
        <v>1716</v>
      </c>
      <c r="H1041" s="16">
        <v>18790</v>
      </c>
      <c r="I1041" s="20">
        <v>18790</v>
      </c>
      <c r="J1041" s="2" t="s">
        <v>316</v>
      </c>
      <c r="K1041" t="str">
        <f t="shared" si="51"/>
        <v>Q1 2023</v>
      </c>
      <c r="L1041" t="str">
        <f t="shared" si="52"/>
        <v>Q1</v>
      </c>
      <c r="M1041" t="str">
        <f t="shared" si="53"/>
        <v>2023</v>
      </c>
    </row>
    <row r="1042" spans="1:13" x14ac:dyDescent="0.25">
      <c r="A1042" s="17">
        <v>45100</v>
      </c>
      <c r="B1042" s="8" t="s">
        <v>6588</v>
      </c>
      <c r="C1042" s="5" t="e">
        <v>#N/A</v>
      </c>
      <c r="D1042" s="8" t="s">
        <v>6617</v>
      </c>
      <c r="E1042" s="2">
        <v>0</v>
      </c>
      <c r="F1042" s="1">
        <v>45107</v>
      </c>
      <c r="G1042" s="2" t="s">
        <v>685</v>
      </c>
      <c r="H1042" s="16">
        <v>350</v>
      </c>
      <c r="I1042" s="16">
        <v>350</v>
      </c>
      <c r="K1042" t="str">
        <f t="shared" si="51"/>
        <v>Q1 2023</v>
      </c>
      <c r="L1042" t="str">
        <f t="shared" si="52"/>
        <v>Q1</v>
      </c>
      <c r="M1042" t="str">
        <f t="shared" si="53"/>
        <v>2023</v>
      </c>
    </row>
    <row r="1043" spans="1:13" x14ac:dyDescent="0.25">
      <c r="A1043" s="17">
        <v>45100</v>
      </c>
      <c r="B1043" s="8" t="s">
        <v>6588</v>
      </c>
      <c r="C1043" s="5" t="s">
        <v>6614</v>
      </c>
      <c r="D1043" s="8" t="s">
        <v>6615</v>
      </c>
      <c r="E1043" s="2">
        <v>0</v>
      </c>
      <c r="F1043" s="1">
        <v>45107</v>
      </c>
      <c r="G1043" s="2" t="s">
        <v>684</v>
      </c>
      <c r="H1043" s="16">
        <v>675</v>
      </c>
      <c r="I1043" s="16">
        <v>675</v>
      </c>
      <c r="K1043" t="str">
        <f t="shared" si="51"/>
        <v>Q1 2023</v>
      </c>
      <c r="L1043" t="str">
        <f t="shared" si="52"/>
        <v>Q1</v>
      </c>
      <c r="M1043" t="str">
        <f t="shared" si="53"/>
        <v>2023</v>
      </c>
    </row>
    <row r="1044" spans="1:13" x14ac:dyDescent="0.25">
      <c r="A1044" s="17">
        <v>45100</v>
      </c>
      <c r="B1044" s="8" t="s">
        <v>6588</v>
      </c>
      <c r="C1044" s="61" t="s">
        <v>6621</v>
      </c>
      <c r="D1044" s="8" t="s">
        <v>6622</v>
      </c>
      <c r="E1044" s="12">
        <v>0</v>
      </c>
      <c r="F1044" s="1">
        <v>45107</v>
      </c>
      <c r="G1044" s="12" t="s">
        <v>683</v>
      </c>
      <c r="H1044" s="16">
        <v>2885</v>
      </c>
      <c r="I1044" s="16">
        <v>2885</v>
      </c>
      <c r="K1044" t="str">
        <f t="shared" si="51"/>
        <v>Q1 2023</v>
      </c>
      <c r="L1044" t="str">
        <f t="shared" si="52"/>
        <v>Q1</v>
      </c>
      <c r="M1044" t="str">
        <f t="shared" si="53"/>
        <v>2023</v>
      </c>
    </row>
    <row r="1045" spans="1:13" x14ac:dyDescent="0.25">
      <c r="A1045" s="17">
        <v>45107</v>
      </c>
      <c r="B1045" s="8" t="s">
        <v>6594</v>
      </c>
      <c r="C1045" s="5" t="s">
        <v>6614</v>
      </c>
      <c r="D1045" s="8" t="s">
        <v>6615</v>
      </c>
      <c r="E1045" s="2">
        <v>719</v>
      </c>
      <c r="F1045" s="1">
        <v>45107</v>
      </c>
      <c r="G1045" s="2" t="s">
        <v>1113</v>
      </c>
      <c r="H1045" s="16">
        <v>9890</v>
      </c>
      <c r="I1045" s="16">
        <v>9890</v>
      </c>
      <c r="K1045" t="str">
        <f t="shared" si="51"/>
        <v>Q1 2023</v>
      </c>
      <c r="L1045" t="str">
        <f t="shared" si="52"/>
        <v>Q1</v>
      </c>
      <c r="M1045" t="str">
        <f t="shared" si="53"/>
        <v>2023</v>
      </c>
    </row>
    <row r="1046" spans="1:13" x14ac:dyDescent="0.25">
      <c r="A1046" s="17">
        <v>45107</v>
      </c>
      <c r="B1046" s="8" t="s">
        <v>6594</v>
      </c>
      <c r="C1046" s="8" t="s">
        <v>6634</v>
      </c>
      <c r="D1046" s="8" t="s">
        <v>6635</v>
      </c>
      <c r="E1046" s="2">
        <v>719</v>
      </c>
      <c r="F1046" s="1">
        <v>45107</v>
      </c>
      <c r="G1046" s="2" t="s">
        <v>1115</v>
      </c>
      <c r="H1046" s="85">
        <v>38923</v>
      </c>
      <c r="I1046" s="88">
        <v>38923</v>
      </c>
      <c r="K1046" t="str">
        <f t="shared" si="51"/>
        <v>Q1 2023</v>
      </c>
      <c r="L1046" t="str">
        <f t="shared" si="52"/>
        <v>Q1</v>
      </c>
      <c r="M1046" t="str">
        <f t="shared" si="53"/>
        <v>2023</v>
      </c>
    </row>
    <row r="1047" spans="1:13" x14ac:dyDescent="0.25">
      <c r="A1047" s="17">
        <v>45107</v>
      </c>
      <c r="B1047" s="8" t="s">
        <v>6594</v>
      </c>
      <c r="C1047" s="5" t="e">
        <v>#N/A</v>
      </c>
      <c r="D1047" s="8" t="s">
        <v>6633</v>
      </c>
      <c r="E1047" s="2">
        <v>719</v>
      </c>
      <c r="F1047" s="1">
        <v>45107</v>
      </c>
      <c r="G1047" s="2" t="s">
        <v>1112</v>
      </c>
      <c r="H1047" s="16">
        <v>50980</v>
      </c>
      <c r="I1047" s="16">
        <v>50980</v>
      </c>
      <c r="K1047" t="str">
        <f t="shared" si="51"/>
        <v>Q1 2023</v>
      </c>
      <c r="L1047" t="str">
        <f t="shared" si="52"/>
        <v>Q1</v>
      </c>
      <c r="M1047" t="str">
        <f t="shared" si="53"/>
        <v>2023</v>
      </c>
    </row>
    <row r="1048" spans="1:13" x14ac:dyDescent="0.25">
      <c r="A1048" s="17">
        <v>45107</v>
      </c>
      <c r="B1048" s="8" t="s">
        <v>6594</v>
      </c>
      <c r="C1048" s="61" t="s">
        <v>6621</v>
      </c>
      <c r="D1048" s="8" t="s">
        <v>6622</v>
      </c>
      <c r="E1048" s="12">
        <v>719</v>
      </c>
      <c r="F1048" s="1">
        <v>45107</v>
      </c>
      <c r="G1048" s="12" t="s">
        <v>1114</v>
      </c>
      <c r="H1048" s="16">
        <v>23905</v>
      </c>
      <c r="I1048" s="20">
        <v>23905</v>
      </c>
      <c r="K1048" t="str">
        <f t="shared" si="51"/>
        <v>Q1 2023</v>
      </c>
      <c r="L1048" t="str">
        <f t="shared" si="52"/>
        <v>Q1</v>
      </c>
      <c r="M1048" t="str">
        <f t="shared" si="53"/>
        <v>2023</v>
      </c>
    </row>
    <row r="1049" spans="1:13" x14ac:dyDescent="0.25">
      <c r="A1049" s="17">
        <v>45107</v>
      </c>
      <c r="B1049" s="8" t="s">
        <v>6594</v>
      </c>
      <c r="C1049" s="5" t="s">
        <v>6626</v>
      </c>
      <c r="D1049" s="8" t="s">
        <v>6627</v>
      </c>
      <c r="E1049" s="2">
        <v>719</v>
      </c>
      <c r="F1049" s="1">
        <v>45107</v>
      </c>
      <c r="G1049" s="2">
        <v>1426</v>
      </c>
      <c r="H1049" s="16">
        <v>2415</v>
      </c>
      <c r="I1049" s="16">
        <v>2415</v>
      </c>
      <c r="K1049" t="str">
        <f t="shared" si="51"/>
        <v>Q1 2023</v>
      </c>
      <c r="L1049" t="str">
        <f t="shared" si="52"/>
        <v>Q1</v>
      </c>
      <c r="M1049" t="str">
        <f t="shared" si="53"/>
        <v>2023</v>
      </c>
    </row>
    <row r="1050" spans="1:13" x14ac:dyDescent="0.25">
      <c r="A1050" s="17">
        <v>45108</v>
      </c>
      <c r="B1050" s="8" t="s">
        <v>6613</v>
      </c>
      <c r="C1050" s="5" t="s">
        <v>6614</v>
      </c>
      <c r="D1050" s="8" t="s">
        <v>6615</v>
      </c>
      <c r="E1050" s="2">
        <v>0</v>
      </c>
      <c r="F1050" s="1">
        <v>45138</v>
      </c>
      <c r="G1050" s="2" t="s">
        <v>493</v>
      </c>
      <c r="H1050" s="16">
        <v>5540</v>
      </c>
      <c r="I1050" s="16">
        <v>5540</v>
      </c>
      <c r="J1050" s="2"/>
      <c r="K1050" t="str">
        <f t="shared" si="51"/>
        <v>Q2 2023</v>
      </c>
      <c r="L1050" t="str">
        <f t="shared" si="52"/>
        <v>Q2</v>
      </c>
      <c r="M1050" t="str">
        <f t="shared" si="53"/>
        <v>2023</v>
      </c>
    </row>
    <row r="1051" spans="1:13" x14ac:dyDescent="0.25">
      <c r="A1051" s="17">
        <v>45108</v>
      </c>
      <c r="B1051" s="8" t="s">
        <v>6613</v>
      </c>
      <c r="C1051" s="5" t="s">
        <v>6616</v>
      </c>
      <c r="D1051" s="8" t="s">
        <v>6618</v>
      </c>
      <c r="E1051" s="2">
        <v>0</v>
      </c>
      <c r="F1051" s="1">
        <v>45131</v>
      </c>
      <c r="G1051" s="2" t="s">
        <v>491</v>
      </c>
      <c r="H1051" s="16">
        <v>13370</v>
      </c>
      <c r="I1051" s="16">
        <v>13370</v>
      </c>
      <c r="J1051" s="2"/>
      <c r="K1051" t="str">
        <f t="shared" si="51"/>
        <v>Q2 2023</v>
      </c>
      <c r="L1051" t="str">
        <f t="shared" si="52"/>
        <v>Q2</v>
      </c>
      <c r="M1051" t="str">
        <f t="shared" si="53"/>
        <v>2023</v>
      </c>
    </row>
    <row r="1052" spans="1:13" x14ac:dyDescent="0.25">
      <c r="A1052" s="17">
        <v>45108</v>
      </c>
      <c r="B1052" s="8" t="s">
        <v>6613</v>
      </c>
      <c r="C1052" s="5" t="s">
        <v>6619</v>
      </c>
      <c r="D1052" s="8" t="s">
        <v>6620</v>
      </c>
      <c r="E1052" s="2">
        <v>0</v>
      </c>
      <c r="F1052" s="1">
        <v>45138</v>
      </c>
      <c r="G1052" s="2">
        <v>4</v>
      </c>
      <c r="H1052" s="16">
        <v>3210</v>
      </c>
      <c r="I1052" s="16">
        <v>3210</v>
      </c>
      <c r="J1052" s="2" t="s">
        <v>7</v>
      </c>
      <c r="K1052" t="str">
        <f t="shared" si="51"/>
        <v>Q2 2023</v>
      </c>
      <c r="L1052" t="str">
        <f t="shared" si="52"/>
        <v>Q2</v>
      </c>
      <c r="M1052" t="str">
        <f t="shared" si="53"/>
        <v>2023</v>
      </c>
    </row>
    <row r="1053" spans="1:13" x14ac:dyDescent="0.25">
      <c r="A1053" s="17">
        <v>45108</v>
      </c>
      <c r="B1053" s="8" t="s">
        <v>6613</v>
      </c>
      <c r="C1053" s="61" t="s">
        <v>6621</v>
      </c>
      <c r="D1053" s="8" t="s">
        <v>6622</v>
      </c>
      <c r="E1053" s="12">
        <v>0</v>
      </c>
      <c r="F1053" s="1">
        <v>45138</v>
      </c>
      <c r="G1053" s="12" t="s">
        <v>492</v>
      </c>
      <c r="H1053" s="16">
        <v>9290</v>
      </c>
      <c r="I1053" s="16">
        <v>9290</v>
      </c>
      <c r="J1053" s="2"/>
      <c r="K1053" t="str">
        <f t="shared" si="51"/>
        <v>Q2 2023</v>
      </c>
      <c r="L1053" t="str">
        <f t="shared" si="52"/>
        <v>Q2</v>
      </c>
      <c r="M1053" t="str">
        <f t="shared" si="53"/>
        <v>2023</v>
      </c>
    </row>
    <row r="1054" spans="1:13" x14ac:dyDescent="0.25">
      <c r="A1054" s="17">
        <v>45108</v>
      </c>
      <c r="B1054" s="8" t="s">
        <v>6613</v>
      </c>
      <c r="C1054" s="5" t="e">
        <v>#N/A</v>
      </c>
      <c r="D1054" s="8" t="s">
        <v>6663</v>
      </c>
      <c r="E1054" s="2">
        <v>0</v>
      </c>
      <c r="F1054" s="1">
        <v>45121</v>
      </c>
      <c r="G1054" s="2">
        <v>341</v>
      </c>
      <c r="H1054" s="16">
        <v>2700</v>
      </c>
      <c r="I1054" s="16">
        <v>2700</v>
      </c>
      <c r="J1054" s="2"/>
      <c r="K1054" t="str">
        <f t="shared" si="51"/>
        <v>Q2 2023</v>
      </c>
      <c r="L1054" t="str">
        <f t="shared" si="52"/>
        <v>Q2</v>
      </c>
      <c r="M1054" t="str">
        <f t="shared" si="53"/>
        <v>2023</v>
      </c>
    </row>
    <row r="1055" spans="1:13" x14ac:dyDescent="0.25">
      <c r="A1055" s="17">
        <v>45108</v>
      </c>
      <c r="B1055" s="8" t="s">
        <v>6613</v>
      </c>
      <c r="C1055" s="5" t="e">
        <v>#N/A</v>
      </c>
      <c r="D1055" s="8" t="s">
        <v>6624</v>
      </c>
      <c r="E1055" s="2">
        <v>0</v>
      </c>
      <c r="F1055" s="1">
        <v>45121</v>
      </c>
      <c r="G1055" s="2">
        <v>340</v>
      </c>
      <c r="H1055" s="16">
        <v>2218.48</v>
      </c>
      <c r="I1055" s="16">
        <v>2218.48</v>
      </c>
      <c r="J1055" s="2"/>
      <c r="K1055" t="str">
        <f t="shared" si="51"/>
        <v>Q2 2023</v>
      </c>
      <c r="L1055" t="str">
        <f t="shared" si="52"/>
        <v>Q2</v>
      </c>
      <c r="M1055" t="str">
        <f t="shared" si="53"/>
        <v>2023</v>
      </c>
    </row>
    <row r="1056" spans="1:13" x14ac:dyDescent="0.25">
      <c r="A1056" s="17">
        <v>45108</v>
      </c>
      <c r="B1056" s="8" t="s">
        <v>6613</v>
      </c>
      <c r="C1056" s="5" t="s">
        <v>6626</v>
      </c>
      <c r="D1056" s="8" t="s">
        <v>6627</v>
      </c>
      <c r="E1056" s="2">
        <v>0</v>
      </c>
      <c r="F1056" s="1">
        <v>45138</v>
      </c>
      <c r="G1056" s="2">
        <v>1456</v>
      </c>
      <c r="H1056" s="16">
        <v>980</v>
      </c>
      <c r="I1056" s="16">
        <v>980</v>
      </c>
      <c r="J1056" s="2"/>
      <c r="K1056" t="str">
        <f t="shared" si="51"/>
        <v>Q2 2023</v>
      </c>
      <c r="L1056" t="str">
        <f t="shared" si="52"/>
        <v>Q2</v>
      </c>
      <c r="M1056" t="str">
        <f t="shared" si="53"/>
        <v>2023</v>
      </c>
    </row>
    <row r="1057" spans="1:13" x14ac:dyDescent="0.25">
      <c r="A1057" s="17">
        <v>45108</v>
      </c>
      <c r="B1057" s="8" t="s">
        <v>6613</v>
      </c>
      <c r="C1057" s="5" t="s">
        <v>6628</v>
      </c>
      <c r="D1057" s="8" t="s">
        <v>6638</v>
      </c>
      <c r="E1057" s="2">
        <v>0</v>
      </c>
      <c r="F1057" s="1">
        <v>45143</v>
      </c>
      <c r="G1057" s="2" t="s">
        <v>494</v>
      </c>
      <c r="H1057" s="16">
        <v>57160</v>
      </c>
      <c r="I1057" s="16">
        <v>57160</v>
      </c>
      <c r="J1057" s="2" t="s">
        <v>8</v>
      </c>
      <c r="K1057" t="str">
        <f t="shared" si="51"/>
        <v>Q2 2023</v>
      </c>
      <c r="L1057" t="str">
        <f t="shared" si="52"/>
        <v>Q2</v>
      </c>
      <c r="M1057" t="str">
        <f t="shared" si="53"/>
        <v>2023</v>
      </c>
    </row>
    <row r="1058" spans="1:13" x14ac:dyDescent="0.25">
      <c r="A1058" s="17">
        <v>45108</v>
      </c>
      <c r="B1058" s="8" t="s">
        <v>6584</v>
      </c>
      <c r="C1058" s="5" t="s">
        <v>6630</v>
      </c>
      <c r="D1058" s="8" t="s">
        <v>6631</v>
      </c>
      <c r="E1058" s="2">
        <v>102</v>
      </c>
      <c r="F1058" s="1">
        <v>45147</v>
      </c>
      <c r="G1058" s="2" t="s">
        <v>554</v>
      </c>
      <c r="H1058" s="16">
        <v>824</v>
      </c>
      <c r="I1058" s="20">
        <v>824</v>
      </c>
      <c r="J1058" s="2"/>
      <c r="K1058" t="str">
        <f t="shared" si="51"/>
        <v>Q2 2023</v>
      </c>
      <c r="L1058" t="str">
        <f t="shared" si="52"/>
        <v>Q2</v>
      </c>
      <c r="M1058" t="str">
        <f t="shared" si="53"/>
        <v>2023</v>
      </c>
    </row>
    <row r="1059" spans="1:13" x14ac:dyDescent="0.25">
      <c r="A1059" s="17">
        <v>45108</v>
      </c>
      <c r="B1059" s="8" t="s">
        <v>6584</v>
      </c>
      <c r="C1059" s="5" t="e">
        <v>#N/A</v>
      </c>
      <c r="D1059" s="8" t="s">
        <v>6662</v>
      </c>
      <c r="E1059" s="2">
        <v>102</v>
      </c>
      <c r="F1059" s="1">
        <v>45108</v>
      </c>
      <c r="G1059" s="2">
        <v>20230703001</v>
      </c>
      <c r="H1059" s="16">
        <v>206388</v>
      </c>
      <c r="I1059" s="20">
        <v>206388</v>
      </c>
      <c r="J1059" s="2"/>
      <c r="K1059" t="str">
        <f t="shared" si="51"/>
        <v>Q2 2023</v>
      </c>
      <c r="L1059" t="str">
        <f t="shared" si="52"/>
        <v>Q2</v>
      </c>
      <c r="M1059" t="str">
        <f t="shared" si="53"/>
        <v>2023</v>
      </c>
    </row>
    <row r="1060" spans="1:13" x14ac:dyDescent="0.25">
      <c r="A1060" s="17">
        <v>45108</v>
      </c>
      <c r="B1060" s="8" t="s">
        <v>6584</v>
      </c>
      <c r="C1060" s="5" t="s">
        <v>6632</v>
      </c>
      <c r="D1060" s="8" t="s">
        <v>6633</v>
      </c>
      <c r="E1060" s="2">
        <v>102</v>
      </c>
      <c r="F1060" s="1">
        <v>45138</v>
      </c>
      <c r="G1060" s="2" t="s">
        <v>550</v>
      </c>
      <c r="H1060" s="16">
        <v>37936</v>
      </c>
      <c r="I1060" s="20">
        <v>37936</v>
      </c>
      <c r="J1060" s="2"/>
      <c r="K1060" t="str">
        <f t="shared" si="51"/>
        <v>Q2 2023</v>
      </c>
      <c r="L1060" t="str">
        <f t="shared" si="52"/>
        <v>Q2</v>
      </c>
      <c r="M1060" t="str">
        <f t="shared" si="53"/>
        <v>2023</v>
      </c>
    </row>
    <row r="1061" spans="1:13" x14ac:dyDescent="0.25">
      <c r="A1061" s="17">
        <v>45108</v>
      </c>
      <c r="B1061" s="8" t="s">
        <v>6584</v>
      </c>
      <c r="C1061" s="5" t="s">
        <v>6614</v>
      </c>
      <c r="D1061" s="8" t="s">
        <v>6615</v>
      </c>
      <c r="E1061" s="2">
        <v>102</v>
      </c>
      <c r="F1061" s="1">
        <v>45138</v>
      </c>
      <c r="G1061" s="2" t="s">
        <v>553</v>
      </c>
      <c r="H1061" s="16">
        <v>7820</v>
      </c>
      <c r="I1061" s="20">
        <v>7820</v>
      </c>
      <c r="J1061" s="2"/>
      <c r="K1061" t="str">
        <f t="shared" si="51"/>
        <v>Q2 2023</v>
      </c>
      <c r="L1061" t="str">
        <f t="shared" si="52"/>
        <v>Q2</v>
      </c>
      <c r="M1061" t="str">
        <f t="shared" si="53"/>
        <v>2023</v>
      </c>
    </row>
    <row r="1062" spans="1:13" x14ac:dyDescent="0.25">
      <c r="A1062" s="17">
        <v>45108</v>
      </c>
      <c r="B1062" s="8" t="s">
        <v>6584</v>
      </c>
      <c r="C1062" s="8" t="s">
        <v>6634</v>
      </c>
      <c r="D1062" s="8" t="s">
        <v>6635</v>
      </c>
      <c r="E1062" s="2">
        <v>102</v>
      </c>
      <c r="F1062" s="1">
        <v>45138</v>
      </c>
      <c r="G1062" s="2" t="s">
        <v>551</v>
      </c>
      <c r="H1062" s="85">
        <v>61658</v>
      </c>
      <c r="I1062" s="88">
        <v>61658</v>
      </c>
      <c r="J1062" s="2"/>
      <c r="K1062" t="str">
        <f t="shared" si="51"/>
        <v>Q2 2023</v>
      </c>
      <c r="L1062" t="str">
        <f t="shared" si="52"/>
        <v>Q2</v>
      </c>
      <c r="M1062" t="str">
        <f t="shared" si="53"/>
        <v>2023</v>
      </c>
    </row>
    <row r="1063" spans="1:13" x14ac:dyDescent="0.25">
      <c r="A1063" s="17">
        <v>45108</v>
      </c>
      <c r="B1063" s="8" t="s">
        <v>6584</v>
      </c>
      <c r="C1063" s="5" t="s">
        <v>6619</v>
      </c>
      <c r="D1063" s="8" t="s">
        <v>6620</v>
      </c>
      <c r="E1063" s="2">
        <v>102</v>
      </c>
      <c r="F1063" s="1">
        <v>45138</v>
      </c>
      <c r="G1063" s="2">
        <v>4</v>
      </c>
      <c r="H1063" s="16">
        <v>0</v>
      </c>
      <c r="I1063" s="20">
        <v>0</v>
      </c>
      <c r="J1063" s="2" t="s">
        <v>594</v>
      </c>
      <c r="K1063" t="str">
        <f t="shared" si="51"/>
        <v>Q2 2023</v>
      </c>
      <c r="L1063" t="str">
        <f t="shared" si="52"/>
        <v>Q2</v>
      </c>
      <c r="M1063" t="str">
        <f t="shared" si="53"/>
        <v>2023</v>
      </c>
    </row>
    <row r="1064" spans="1:13" x14ac:dyDescent="0.25">
      <c r="A1064" s="17">
        <v>45108</v>
      </c>
      <c r="B1064" s="8" t="s">
        <v>6584</v>
      </c>
      <c r="C1064" s="8" t="s">
        <v>6637</v>
      </c>
      <c r="D1064" s="8" t="s">
        <v>6654</v>
      </c>
      <c r="E1064" s="2">
        <v>102</v>
      </c>
      <c r="F1064" s="1">
        <v>45114</v>
      </c>
      <c r="G1064" s="2" t="s">
        <v>548</v>
      </c>
      <c r="H1064" s="16">
        <v>19110</v>
      </c>
      <c r="I1064" s="20">
        <v>19110</v>
      </c>
      <c r="J1064" s="2"/>
      <c r="K1064" t="str">
        <f t="shared" si="51"/>
        <v>Q2 2023</v>
      </c>
      <c r="L1064" t="str">
        <f t="shared" si="52"/>
        <v>Q2</v>
      </c>
      <c r="M1064" t="str">
        <f t="shared" si="53"/>
        <v>2023</v>
      </c>
    </row>
    <row r="1065" spans="1:13" x14ac:dyDescent="0.25">
      <c r="A1065" s="17">
        <v>45108</v>
      </c>
      <c r="B1065" s="8" t="s">
        <v>6584</v>
      </c>
      <c r="C1065" s="8" t="s">
        <v>6637</v>
      </c>
      <c r="D1065" s="8" t="s">
        <v>6638</v>
      </c>
      <c r="E1065" s="2">
        <v>102</v>
      </c>
      <c r="F1065" s="1">
        <v>45161</v>
      </c>
      <c r="G1065" s="2" t="s">
        <v>555</v>
      </c>
      <c r="H1065" s="16">
        <v>47986</v>
      </c>
      <c r="I1065" s="20">
        <v>47986</v>
      </c>
      <c r="J1065" s="2"/>
      <c r="K1065" t="str">
        <f t="shared" si="51"/>
        <v>Q2 2023</v>
      </c>
      <c r="L1065" t="str">
        <f t="shared" si="52"/>
        <v>Q2</v>
      </c>
      <c r="M1065" t="str">
        <f t="shared" si="53"/>
        <v>2023</v>
      </c>
    </row>
    <row r="1066" spans="1:13" x14ac:dyDescent="0.25">
      <c r="A1066" s="17">
        <v>45108</v>
      </c>
      <c r="B1066" s="8" t="s">
        <v>6584</v>
      </c>
      <c r="C1066" s="8" t="s">
        <v>6637</v>
      </c>
      <c r="D1066" s="8" t="s">
        <v>6639</v>
      </c>
      <c r="E1066" s="2">
        <v>102</v>
      </c>
      <c r="F1066" s="1">
        <v>45177</v>
      </c>
      <c r="G1066" s="2" t="s">
        <v>556</v>
      </c>
      <c r="H1066" s="16">
        <v>1309</v>
      </c>
      <c r="I1066" s="20">
        <v>1309</v>
      </c>
      <c r="J1066" s="2"/>
      <c r="K1066" t="str">
        <f t="shared" si="51"/>
        <v>Q2 2023</v>
      </c>
      <c r="L1066" t="str">
        <f t="shared" si="52"/>
        <v>Q2</v>
      </c>
      <c r="M1066" t="str">
        <f t="shared" si="53"/>
        <v>2023</v>
      </c>
    </row>
    <row r="1067" spans="1:13" x14ac:dyDescent="0.25">
      <c r="A1067" s="17">
        <v>45108</v>
      </c>
      <c r="B1067" s="8" t="s">
        <v>6584</v>
      </c>
      <c r="C1067" s="61" t="s">
        <v>6621</v>
      </c>
      <c r="D1067" s="8" t="s">
        <v>6622</v>
      </c>
      <c r="E1067" s="12">
        <v>102</v>
      </c>
      <c r="F1067" s="1">
        <v>45138</v>
      </c>
      <c r="G1067" s="12" t="s">
        <v>552</v>
      </c>
      <c r="H1067" s="16">
        <v>16970</v>
      </c>
      <c r="I1067" s="20">
        <v>16970</v>
      </c>
      <c r="J1067" s="2"/>
      <c r="K1067" t="str">
        <f t="shared" si="51"/>
        <v>Q2 2023</v>
      </c>
      <c r="L1067" t="str">
        <f t="shared" si="52"/>
        <v>Q2</v>
      </c>
      <c r="M1067" t="str">
        <f t="shared" si="53"/>
        <v>2023</v>
      </c>
    </row>
    <row r="1068" spans="1:13" x14ac:dyDescent="0.25">
      <c r="A1068" s="17">
        <v>45108</v>
      </c>
      <c r="B1068" s="8" t="s">
        <v>6584</v>
      </c>
      <c r="C1068" s="5" t="e">
        <v>#N/A</v>
      </c>
      <c r="D1068" s="8" t="s">
        <v>6643</v>
      </c>
      <c r="E1068" s="2">
        <v>102</v>
      </c>
      <c r="F1068" s="1">
        <v>45134</v>
      </c>
      <c r="G1068" s="2" t="s">
        <v>549</v>
      </c>
      <c r="H1068" s="16">
        <v>1728</v>
      </c>
      <c r="I1068" s="20">
        <v>1728</v>
      </c>
      <c r="J1068" s="2" t="s">
        <v>593</v>
      </c>
      <c r="K1068" t="str">
        <f t="shared" si="51"/>
        <v>Q2 2023</v>
      </c>
      <c r="L1068" t="str">
        <f t="shared" si="52"/>
        <v>Q2</v>
      </c>
      <c r="M1068" t="str">
        <f t="shared" si="53"/>
        <v>2023</v>
      </c>
    </row>
    <row r="1069" spans="1:13" x14ac:dyDescent="0.25">
      <c r="A1069" s="17">
        <v>45108</v>
      </c>
      <c r="B1069" s="8" t="s">
        <v>6584</v>
      </c>
      <c r="C1069" s="5" t="s">
        <v>6626</v>
      </c>
      <c r="D1069" s="8" t="s">
        <v>6627</v>
      </c>
      <c r="E1069" s="2">
        <v>102</v>
      </c>
      <c r="F1069" s="1">
        <v>45138</v>
      </c>
      <c r="G1069" s="2">
        <v>1455</v>
      </c>
      <c r="H1069" s="16">
        <v>1050</v>
      </c>
      <c r="I1069" s="20">
        <v>1050</v>
      </c>
      <c r="J1069" s="2"/>
      <c r="K1069" t="str">
        <f t="shared" si="51"/>
        <v>Q2 2023</v>
      </c>
      <c r="L1069" t="str">
        <f t="shared" si="52"/>
        <v>Q2</v>
      </c>
      <c r="M1069" t="str">
        <f t="shared" si="53"/>
        <v>2023</v>
      </c>
    </row>
    <row r="1070" spans="1:13" x14ac:dyDescent="0.25">
      <c r="A1070" s="17">
        <v>45108</v>
      </c>
      <c r="B1070" s="8" t="s">
        <v>6585</v>
      </c>
      <c r="C1070" s="5" t="s">
        <v>6640</v>
      </c>
      <c r="D1070" s="8" t="s">
        <v>6633</v>
      </c>
      <c r="E1070" s="2">
        <v>0</v>
      </c>
      <c r="F1070" s="1">
        <v>45138</v>
      </c>
      <c r="G1070" s="2" t="s">
        <v>616</v>
      </c>
      <c r="H1070" s="16">
        <v>19466.55</v>
      </c>
      <c r="I1070" s="16">
        <v>19466.55</v>
      </c>
      <c r="K1070" t="str">
        <f t="shared" si="51"/>
        <v>Q2 2023</v>
      </c>
      <c r="L1070" t="str">
        <f t="shared" si="52"/>
        <v>Q2</v>
      </c>
      <c r="M1070" t="str">
        <f t="shared" si="53"/>
        <v>2023</v>
      </c>
    </row>
    <row r="1071" spans="1:13" x14ac:dyDescent="0.25">
      <c r="A1071" s="17">
        <v>45108</v>
      </c>
      <c r="B1071" s="8" t="s">
        <v>6585</v>
      </c>
      <c r="C1071" s="5" t="s">
        <v>6616</v>
      </c>
      <c r="D1071" s="8" t="s">
        <v>6617</v>
      </c>
      <c r="E1071" s="2">
        <v>0</v>
      </c>
      <c r="F1071" s="1">
        <v>45131</v>
      </c>
      <c r="G1071" s="2" t="s">
        <v>615</v>
      </c>
      <c r="H1071" s="16">
        <v>4908</v>
      </c>
      <c r="I1071" s="16">
        <v>4908</v>
      </c>
      <c r="K1071" t="str">
        <f t="shared" si="51"/>
        <v>Q2 2023</v>
      </c>
      <c r="L1071" t="str">
        <f t="shared" si="52"/>
        <v>Q2</v>
      </c>
      <c r="M1071" t="str">
        <f t="shared" si="53"/>
        <v>2023</v>
      </c>
    </row>
    <row r="1072" spans="1:13" x14ac:dyDescent="0.25">
      <c r="A1072" s="17">
        <v>45108</v>
      </c>
      <c r="B1072" s="8" t="s">
        <v>6585</v>
      </c>
      <c r="C1072" s="5" t="s">
        <v>6616</v>
      </c>
      <c r="D1072" s="8" t="s">
        <v>6618</v>
      </c>
      <c r="E1072" s="2">
        <v>0</v>
      </c>
      <c r="F1072" s="1">
        <v>45131</v>
      </c>
      <c r="G1072" s="2" t="s">
        <v>614</v>
      </c>
      <c r="H1072" s="16">
        <v>6661</v>
      </c>
      <c r="I1072" s="16">
        <v>6661</v>
      </c>
      <c r="K1072" t="str">
        <f t="shared" si="51"/>
        <v>Q2 2023</v>
      </c>
      <c r="L1072" t="str">
        <f t="shared" si="52"/>
        <v>Q2</v>
      </c>
      <c r="M1072" t="str">
        <f t="shared" si="53"/>
        <v>2023</v>
      </c>
    </row>
    <row r="1073" spans="1:13" x14ac:dyDescent="0.25">
      <c r="A1073" s="17">
        <v>45108</v>
      </c>
      <c r="B1073" s="8" t="s">
        <v>6586</v>
      </c>
      <c r="C1073" s="5" t="s">
        <v>6640</v>
      </c>
      <c r="D1073" s="8" t="s">
        <v>6633</v>
      </c>
      <c r="E1073" s="2">
        <v>0</v>
      </c>
      <c r="F1073" s="1">
        <v>45138</v>
      </c>
      <c r="G1073" s="2" t="s">
        <v>641</v>
      </c>
      <c r="H1073" s="16">
        <v>35590.65</v>
      </c>
      <c r="I1073" s="20">
        <v>35590.65</v>
      </c>
      <c r="K1073" t="str">
        <f t="shared" si="51"/>
        <v>Q2 2023</v>
      </c>
      <c r="L1073" t="str">
        <f t="shared" si="52"/>
        <v>Q2</v>
      </c>
      <c r="M1073" t="str">
        <f t="shared" si="53"/>
        <v>2023</v>
      </c>
    </row>
    <row r="1074" spans="1:13" x14ac:dyDescent="0.25">
      <c r="A1074" s="17">
        <v>45108</v>
      </c>
      <c r="B1074" s="8" t="s">
        <v>6586</v>
      </c>
      <c r="C1074" s="5" t="s">
        <v>6616</v>
      </c>
      <c r="D1074" s="8" t="s">
        <v>6618</v>
      </c>
      <c r="E1074" s="2">
        <v>0</v>
      </c>
      <c r="F1074" s="1">
        <v>45131</v>
      </c>
      <c r="G1074" s="2" t="s">
        <v>640</v>
      </c>
      <c r="H1074" s="16">
        <v>3870</v>
      </c>
      <c r="I1074" s="16">
        <v>3870</v>
      </c>
      <c r="K1074" t="str">
        <f t="shared" si="51"/>
        <v>Q2 2023</v>
      </c>
      <c r="L1074" t="str">
        <f t="shared" si="52"/>
        <v>Q2</v>
      </c>
      <c r="M1074" t="str">
        <f t="shared" si="53"/>
        <v>2023</v>
      </c>
    </row>
    <row r="1075" spans="1:13" x14ac:dyDescent="0.25">
      <c r="A1075" s="17">
        <v>45108</v>
      </c>
      <c r="B1075" s="8" t="s">
        <v>6586</v>
      </c>
      <c r="C1075" s="5" t="s">
        <v>6641</v>
      </c>
      <c r="D1075" s="8" t="s">
        <v>6635</v>
      </c>
      <c r="E1075" s="2">
        <v>0</v>
      </c>
      <c r="F1075" s="1">
        <v>45138</v>
      </c>
      <c r="G1075" s="2" t="s">
        <v>642</v>
      </c>
      <c r="H1075" s="16">
        <v>51782.75</v>
      </c>
      <c r="I1075" s="20">
        <v>51782.75</v>
      </c>
      <c r="K1075" t="str">
        <f t="shared" si="51"/>
        <v>Q2 2023</v>
      </c>
      <c r="L1075" t="str">
        <f t="shared" si="52"/>
        <v>Q2</v>
      </c>
      <c r="M1075" t="str">
        <f t="shared" si="53"/>
        <v>2023</v>
      </c>
    </row>
    <row r="1076" spans="1:13" x14ac:dyDescent="0.25">
      <c r="A1076" s="17">
        <v>45108</v>
      </c>
      <c r="B1076" s="8" t="s">
        <v>6587</v>
      </c>
      <c r="C1076" s="5" t="s">
        <v>6614</v>
      </c>
      <c r="D1076" s="8" t="s">
        <v>6615</v>
      </c>
      <c r="E1076" s="2">
        <v>0</v>
      </c>
      <c r="F1076" s="1">
        <v>45138</v>
      </c>
      <c r="G1076" s="17" t="s">
        <v>668</v>
      </c>
      <c r="H1076" s="16">
        <v>190</v>
      </c>
      <c r="I1076" s="16">
        <v>190</v>
      </c>
      <c r="K1076" t="str">
        <f t="shared" si="51"/>
        <v>Q2 2023</v>
      </c>
      <c r="L1076" t="str">
        <f t="shared" si="52"/>
        <v>Q2</v>
      </c>
      <c r="M1076" t="str">
        <f t="shared" si="53"/>
        <v>2023</v>
      </c>
    </row>
    <row r="1077" spans="1:13" x14ac:dyDescent="0.25">
      <c r="A1077" s="17">
        <v>45108</v>
      </c>
      <c r="B1077" s="8" t="s">
        <v>6587</v>
      </c>
      <c r="C1077" s="61" t="s">
        <v>6621</v>
      </c>
      <c r="D1077" s="8" t="s">
        <v>6622</v>
      </c>
      <c r="E1077" s="12">
        <v>0</v>
      </c>
      <c r="F1077" s="1">
        <v>45138</v>
      </c>
      <c r="G1077" s="12" t="s">
        <v>669</v>
      </c>
      <c r="H1077" s="16">
        <v>13980</v>
      </c>
      <c r="I1077" s="16">
        <v>13980</v>
      </c>
      <c r="K1077" t="str">
        <f t="shared" si="51"/>
        <v>Q2 2023</v>
      </c>
      <c r="L1077" t="str">
        <f t="shared" si="52"/>
        <v>Q2</v>
      </c>
      <c r="M1077" t="str">
        <f t="shared" si="53"/>
        <v>2023</v>
      </c>
    </row>
    <row r="1078" spans="1:13" x14ac:dyDescent="0.25">
      <c r="A1078" s="17">
        <v>45108</v>
      </c>
      <c r="B1078" s="8" t="s">
        <v>6589</v>
      </c>
      <c r="C1078" s="5" t="e">
        <v>#N/A</v>
      </c>
      <c r="D1078" s="8" t="s">
        <v>6643</v>
      </c>
      <c r="E1078" s="2" t="s">
        <v>82</v>
      </c>
      <c r="F1078" s="1">
        <v>45114</v>
      </c>
      <c r="G1078" s="2">
        <v>199</v>
      </c>
      <c r="H1078" s="16">
        <v>35200</v>
      </c>
      <c r="I1078" s="16">
        <v>35200</v>
      </c>
      <c r="J1078" s="2" t="s">
        <v>807</v>
      </c>
      <c r="K1078" t="str">
        <f t="shared" si="51"/>
        <v>Q2 2023</v>
      </c>
      <c r="L1078" t="str">
        <f t="shared" si="52"/>
        <v>Q2</v>
      </c>
      <c r="M1078" t="str">
        <f t="shared" si="53"/>
        <v>2023</v>
      </c>
    </row>
    <row r="1079" spans="1:13" x14ac:dyDescent="0.25">
      <c r="A1079" s="17">
        <v>45108</v>
      </c>
      <c r="B1079" s="8" t="s">
        <v>6589</v>
      </c>
      <c r="C1079" s="5" t="e">
        <v>#N/A</v>
      </c>
      <c r="D1079" s="8" t="s">
        <v>6643</v>
      </c>
      <c r="E1079" s="2" t="s">
        <v>82</v>
      </c>
      <c r="F1079" s="1">
        <v>45102</v>
      </c>
      <c r="G1079" s="1">
        <v>45087</v>
      </c>
      <c r="H1079" s="16">
        <v>5250</v>
      </c>
      <c r="I1079" s="20">
        <v>5250</v>
      </c>
      <c r="J1079" s="2" t="s">
        <v>825</v>
      </c>
      <c r="K1079" t="str">
        <f t="shared" si="51"/>
        <v>Q2 2023</v>
      </c>
      <c r="L1079" t="str">
        <f t="shared" si="52"/>
        <v>Q2</v>
      </c>
      <c r="M1079" t="str">
        <f t="shared" si="53"/>
        <v>2023</v>
      </c>
    </row>
    <row r="1080" spans="1:13" x14ac:dyDescent="0.25">
      <c r="A1080" s="17">
        <v>45108</v>
      </c>
      <c r="B1080" s="8" t="s">
        <v>6589</v>
      </c>
      <c r="C1080" s="5" t="s">
        <v>6646</v>
      </c>
      <c r="D1080" s="8" t="s">
        <v>6643</v>
      </c>
      <c r="E1080" s="2" t="s">
        <v>82</v>
      </c>
      <c r="F1080" s="1">
        <v>45124</v>
      </c>
      <c r="G1080" s="2" t="s">
        <v>774</v>
      </c>
      <c r="H1080" s="16">
        <v>45000</v>
      </c>
      <c r="I1080" s="20">
        <v>45000</v>
      </c>
      <c r="J1080" s="2" t="s">
        <v>809</v>
      </c>
      <c r="K1080" t="str">
        <f t="shared" si="51"/>
        <v>Q2 2023</v>
      </c>
      <c r="L1080" t="str">
        <f t="shared" si="52"/>
        <v>Q2</v>
      </c>
      <c r="M1080" t="str">
        <f t="shared" si="53"/>
        <v>2023</v>
      </c>
    </row>
    <row r="1081" spans="1:13" x14ac:dyDescent="0.25">
      <c r="A1081" s="17">
        <v>45108</v>
      </c>
      <c r="B1081" s="8" t="s">
        <v>6589</v>
      </c>
      <c r="C1081" s="5" t="s">
        <v>6640</v>
      </c>
      <c r="D1081" s="8" t="s">
        <v>6633</v>
      </c>
      <c r="E1081" s="2" t="s">
        <v>82</v>
      </c>
      <c r="F1081" s="1">
        <v>45138</v>
      </c>
      <c r="G1081" s="2" t="s">
        <v>779</v>
      </c>
      <c r="H1081" s="16">
        <v>75873.820000000007</v>
      </c>
      <c r="I1081" s="20">
        <v>75873.820000000007</v>
      </c>
      <c r="J1081" s="2" t="s">
        <v>99</v>
      </c>
      <c r="K1081" t="str">
        <f t="shared" si="51"/>
        <v>Q2 2023</v>
      </c>
      <c r="L1081" t="str">
        <f t="shared" si="52"/>
        <v>Q2</v>
      </c>
      <c r="M1081" t="str">
        <f t="shared" si="53"/>
        <v>2023</v>
      </c>
    </row>
    <row r="1082" spans="1:13" x14ac:dyDescent="0.25">
      <c r="A1082" s="17">
        <v>45108</v>
      </c>
      <c r="B1082" s="8" t="s">
        <v>6589</v>
      </c>
      <c r="C1082" s="5" t="e">
        <v>#N/A</v>
      </c>
      <c r="D1082" s="8" t="s">
        <v>6617</v>
      </c>
      <c r="E1082" s="2" t="s">
        <v>82</v>
      </c>
      <c r="F1082" s="1">
        <v>45111</v>
      </c>
      <c r="G1082" s="2" t="s">
        <v>771</v>
      </c>
      <c r="H1082" s="16">
        <v>700</v>
      </c>
      <c r="I1082" s="16">
        <v>700</v>
      </c>
      <c r="J1082" s="2"/>
      <c r="K1082" t="str">
        <f t="shared" si="51"/>
        <v>Q2 2023</v>
      </c>
      <c r="L1082" t="str">
        <f t="shared" si="52"/>
        <v>Q2</v>
      </c>
      <c r="M1082" t="str">
        <f t="shared" si="53"/>
        <v>2023</v>
      </c>
    </row>
    <row r="1083" spans="1:13" x14ac:dyDescent="0.25">
      <c r="A1083" s="17">
        <v>45108</v>
      </c>
      <c r="B1083" s="8" t="s">
        <v>6589</v>
      </c>
      <c r="C1083" s="5" t="s">
        <v>6616</v>
      </c>
      <c r="D1083" s="8" t="s">
        <v>6618</v>
      </c>
      <c r="E1083" s="2" t="s">
        <v>82</v>
      </c>
      <c r="F1083" s="1">
        <v>45131</v>
      </c>
      <c r="G1083" s="2" t="s">
        <v>775</v>
      </c>
      <c r="H1083" s="16">
        <v>47541</v>
      </c>
      <c r="I1083" s="20">
        <v>47635</v>
      </c>
      <c r="J1083" s="2">
        <v>0</v>
      </c>
      <c r="K1083" t="str">
        <f t="shared" si="51"/>
        <v>Q2 2023</v>
      </c>
      <c r="L1083" t="str">
        <f t="shared" si="52"/>
        <v>Q2</v>
      </c>
      <c r="M1083" t="str">
        <f t="shared" si="53"/>
        <v>2023</v>
      </c>
    </row>
    <row r="1084" spans="1:13" x14ac:dyDescent="0.25">
      <c r="A1084" s="17">
        <v>45108</v>
      </c>
      <c r="B1084" s="8" t="s">
        <v>6589</v>
      </c>
      <c r="C1084" s="8" t="s">
        <v>6634</v>
      </c>
      <c r="D1084" s="8" t="s">
        <v>6635</v>
      </c>
      <c r="E1084" s="2" t="s">
        <v>82</v>
      </c>
      <c r="F1084" s="1">
        <v>45138</v>
      </c>
      <c r="G1084" s="2" t="s">
        <v>778</v>
      </c>
      <c r="H1084" s="85">
        <f>26832+16198.4+63882.84+98801.85</f>
        <v>205715.09</v>
      </c>
      <c r="I1084" s="88">
        <v>205715.09</v>
      </c>
      <c r="J1084" s="2" t="s">
        <v>99</v>
      </c>
      <c r="K1084" t="str">
        <f t="shared" si="51"/>
        <v>Q2 2023</v>
      </c>
      <c r="L1084" t="str">
        <f t="shared" si="52"/>
        <v>Q2</v>
      </c>
      <c r="M1084" t="str">
        <f t="shared" si="53"/>
        <v>2023</v>
      </c>
    </row>
    <row r="1085" spans="1:13" x14ac:dyDescent="0.25">
      <c r="A1085" s="17">
        <v>45108</v>
      </c>
      <c r="B1085" s="8" t="s">
        <v>6589</v>
      </c>
      <c r="C1085" s="5" t="e">
        <v>#N/A</v>
      </c>
      <c r="D1085" s="8" t="s">
        <v>6633</v>
      </c>
      <c r="E1085" s="2" t="s">
        <v>82</v>
      </c>
      <c r="F1085" s="1">
        <v>45138</v>
      </c>
      <c r="G1085" s="2" t="s">
        <v>777</v>
      </c>
      <c r="H1085" s="16">
        <v>189141</v>
      </c>
      <c r="I1085" s="20">
        <v>189141</v>
      </c>
      <c r="J1085" s="2" t="s">
        <v>99</v>
      </c>
      <c r="K1085" t="str">
        <f t="shared" si="51"/>
        <v>Q2 2023</v>
      </c>
      <c r="L1085" t="str">
        <f t="shared" si="52"/>
        <v>Q2</v>
      </c>
      <c r="M1085" t="str">
        <f t="shared" si="53"/>
        <v>2023</v>
      </c>
    </row>
    <row r="1086" spans="1:13" x14ac:dyDescent="0.25">
      <c r="A1086" s="17">
        <v>45108</v>
      </c>
      <c r="B1086" s="8" t="s">
        <v>6589</v>
      </c>
      <c r="C1086" s="5" t="s">
        <v>6619</v>
      </c>
      <c r="D1086" s="8" t="s">
        <v>6620</v>
      </c>
      <c r="E1086" s="2" t="s">
        <v>82</v>
      </c>
      <c r="F1086" s="1">
        <v>45138</v>
      </c>
      <c r="G1086" s="2">
        <v>4</v>
      </c>
      <c r="H1086" s="16">
        <v>0</v>
      </c>
      <c r="I1086" s="20">
        <v>0</v>
      </c>
      <c r="J1086" s="2" t="s">
        <v>100</v>
      </c>
      <c r="K1086" t="str">
        <f t="shared" si="51"/>
        <v>Q2 2023</v>
      </c>
      <c r="L1086" t="str">
        <f t="shared" si="52"/>
        <v>Q2</v>
      </c>
      <c r="M1086" t="str">
        <f t="shared" si="53"/>
        <v>2023</v>
      </c>
    </row>
    <row r="1087" spans="1:13" x14ac:dyDescent="0.25">
      <c r="A1087" s="17">
        <v>45108</v>
      </c>
      <c r="B1087" s="8" t="s">
        <v>6589</v>
      </c>
      <c r="C1087" s="8" t="s">
        <v>6653</v>
      </c>
      <c r="D1087" s="8" t="s">
        <v>6638</v>
      </c>
      <c r="E1087" s="2" t="s">
        <v>82</v>
      </c>
      <c r="F1087" s="1">
        <v>45108</v>
      </c>
      <c r="G1087" s="2" t="s">
        <v>769</v>
      </c>
      <c r="H1087" s="16">
        <v>580530.07999999996</v>
      </c>
      <c r="I1087" s="20">
        <v>580530.07999999996</v>
      </c>
      <c r="J1087" s="2" t="s">
        <v>99</v>
      </c>
      <c r="K1087" t="str">
        <f t="shared" si="51"/>
        <v>Q2 2023</v>
      </c>
      <c r="L1087" t="str">
        <f t="shared" si="52"/>
        <v>Q2</v>
      </c>
      <c r="M1087" t="str">
        <f t="shared" si="53"/>
        <v>2023</v>
      </c>
    </row>
    <row r="1088" spans="1:13" x14ac:dyDescent="0.25">
      <c r="A1088" s="17">
        <v>45108</v>
      </c>
      <c r="B1088" s="8" t="s">
        <v>6589</v>
      </c>
      <c r="C1088" s="8" t="s">
        <v>6653</v>
      </c>
      <c r="D1088" s="8" t="s">
        <v>6654</v>
      </c>
      <c r="E1088" s="2" t="s">
        <v>82</v>
      </c>
      <c r="F1088" s="1">
        <v>45110</v>
      </c>
      <c r="G1088" s="1" t="s">
        <v>770</v>
      </c>
      <c r="H1088" s="16">
        <v>184998</v>
      </c>
      <c r="I1088" s="20">
        <v>184998</v>
      </c>
      <c r="J1088" s="2"/>
      <c r="K1088" t="str">
        <f t="shared" si="51"/>
        <v>Q2 2023</v>
      </c>
      <c r="L1088" t="str">
        <f t="shared" si="52"/>
        <v>Q2</v>
      </c>
      <c r="M1088" t="str">
        <f t="shared" si="53"/>
        <v>2023</v>
      </c>
    </row>
    <row r="1089" spans="1:13" x14ac:dyDescent="0.25">
      <c r="A1089" s="17">
        <v>45108</v>
      </c>
      <c r="B1089" s="8" t="s">
        <v>6589</v>
      </c>
      <c r="C1089" s="8" t="s">
        <v>6653</v>
      </c>
      <c r="D1089" s="8" t="s">
        <v>6627</v>
      </c>
      <c r="E1089" s="2" t="s">
        <v>82</v>
      </c>
      <c r="F1089" s="1">
        <v>45147</v>
      </c>
      <c r="G1089" s="2" t="s">
        <v>780</v>
      </c>
      <c r="H1089" s="16">
        <v>21418.7</v>
      </c>
      <c r="I1089" s="20">
        <v>21418.7</v>
      </c>
      <c r="J1089" s="2" t="s">
        <v>99</v>
      </c>
      <c r="K1089" t="str">
        <f t="shared" si="51"/>
        <v>Q2 2023</v>
      </c>
      <c r="L1089" t="str">
        <f t="shared" si="52"/>
        <v>Q2</v>
      </c>
      <c r="M1089" t="str">
        <f t="shared" si="53"/>
        <v>2023</v>
      </c>
    </row>
    <row r="1090" spans="1:13" x14ac:dyDescent="0.25">
      <c r="A1090" s="17">
        <v>45108</v>
      </c>
      <c r="B1090" s="8" t="s">
        <v>6589</v>
      </c>
      <c r="C1090" s="5" t="e">
        <v>#N/A</v>
      </c>
      <c r="D1090" s="8" t="s">
        <v>6643</v>
      </c>
      <c r="E1090" s="2" t="s">
        <v>82</v>
      </c>
      <c r="F1090" s="1">
        <v>45121</v>
      </c>
      <c r="G1090" s="2">
        <v>7</v>
      </c>
      <c r="H1090" s="16">
        <v>12713</v>
      </c>
      <c r="I1090" s="16">
        <v>12713</v>
      </c>
      <c r="J1090" s="2" t="s">
        <v>808</v>
      </c>
      <c r="K1090" t="str">
        <f t="shared" si="51"/>
        <v>Q2 2023</v>
      </c>
      <c r="L1090" t="str">
        <f t="shared" si="52"/>
        <v>Q2</v>
      </c>
      <c r="M1090" t="str">
        <f t="shared" si="53"/>
        <v>2023</v>
      </c>
    </row>
    <row r="1091" spans="1:13" x14ac:dyDescent="0.25">
      <c r="A1091" s="17">
        <v>45108</v>
      </c>
      <c r="B1091" s="8" t="s">
        <v>6589</v>
      </c>
      <c r="C1091" s="5" t="e">
        <v>#N/A</v>
      </c>
      <c r="D1091" s="8" t="s">
        <v>6643</v>
      </c>
      <c r="E1091" s="2" t="s">
        <v>82</v>
      </c>
      <c r="F1091" s="1">
        <v>45134</v>
      </c>
      <c r="G1091" s="2">
        <v>192</v>
      </c>
      <c r="H1091" s="16">
        <v>8500</v>
      </c>
      <c r="I1091" s="20">
        <v>8500</v>
      </c>
      <c r="J1091" s="2" t="s">
        <v>812</v>
      </c>
      <c r="K1091" t="str">
        <f t="shared" si="51"/>
        <v>Q2 2023</v>
      </c>
      <c r="L1091" t="str">
        <f t="shared" si="52"/>
        <v>Q2</v>
      </c>
      <c r="M1091" t="str">
        <f t="shared" si="53"/>
        <v>2023</v>
      </c>
    </row>
    <row r="1092" spans="1:13" x14ac:dyDescent="0.25">
      <c r="A1092" s="17">
        <v>45108</v>
      </c>
      <c r="B1092" s="8" t="s">
        <v>6589</v>
      </c>
      <c r="C1092" s="5" t="e">
        <v>#N/A</v>
      </c>
      <c r="D1092" s="8" t="s">
        <v>6624</v>
      </c>
      <c r="E1092" s="2" t="s">
        <v>82</v>
      </c>
      <c r="F1092" s="1">
        <v>45121</v>
      </c>
      <c r="G1092" s="2">
        <v>342</v>
      </c>
      <c r="H1092" s="16">
        <v>5428</v>
      </c>
      <c r="I1092" s="16">
        <v>3851</v>
      </c>
      <c r="J1092" s="2">
        <v>0</v>
      </c>
      <c r="K1092" t="str">
        <f t="shared" si="51"/>
        <v>Q2 2023</v>
      </c>
      <c r="L1092" t="str">
        <f t="shared" si="52"/>
        <v>Q2</v>
      </c>
      <c r="M1092" t="str">
        <f t="shared" si="53"/>
        <v>2023</v>
      </c>
    </row>
    <row r="1093" spans="1:13" x14ac:dyDescent="0.25">
      <c r="A1093" s="17">
        <v>45108</v>
      </c>
      <c r="B1093" s="8" t="s">
        <v>6589</v>
      </c>
      <c r="C1093" s="5" t="s">
        <v>6626</v>
      </c>
      <c r="D1093" s="8" t="s">
        <v>6627</v>
      </c>
      <c r="E1093" s="2" t="s">
        <v>82</v>
      </c>
      <c r="F1093" s="1">
        <v>45138</v>
      </c>
      <c r="G1093" s="2">
        <v>1458</v>
      </c>
      <c r="H1093" s="16">
        <v>16205</v>
      </c>
      <c r="I1093" s="20">
        <v>16205</v>
      </c>
      <c r="J1093" s="2" t="s">
        <v>99</v>
      </c>
      <c r="K1093" t="str">
        <f t="shared" si="51"/>
        <v>Q2 2023</v>
      </c>
      <c r="L1093" t="str">
        <f t="shared" si="52"/>
        <v>Q2</v>
      </c>
      <c r="M1093" t="str">
        <f t="shared" si="53"/>
        <v>2023</v>
      </c>
    </row>
    <row r="1094" spans="1:13" x14ac:dyDescent="0.25">
      <c r="A1094" s="17">
        <v>45108</v>
      </c>
      <c r="B1094" s="8" t="s">
        <v>6589</v>
      </c>
      <c r="C1094" s="5" t="e">
        <v>#N/A</v>
      </c>
      <c r="D1094" s="8" t="s">
        <v>6643</v>
      </c>
      <c r="E1094" s="2" t="s">
        <v>82</v>
      </c>
      <c r="F1094" s="1">
        <v>45108</v>
      </c>
      <c r="G1094" s="2" t="s">
        <v>768</v>
      </c>
      <c r="H1094" s="16">
        <v>12550</v>
      </c>
      <c r="I1094" s="20">
        <v>12550</v>
      </c>
      <c r="J1094" s="2" t="s">
        <v>806</v>
      </c>
      <c r="K1094" t="str">
        <f t="shared" si="51"/>
        <v>Q2 2023</v>
      </c>
      <c r="L1094" t="str">
        <f t="shared" si="52"/>
        <v>Q2</v>
      </c>
      <c r="M1094" t="str">
        <f t="shared" si="53"/>
        <v>2023</v>
      </c>
    </row>
    <row r="1095" spans="1:13" x14ac:dyDescent="0.25">
      <c r="A1095" s="17">
        <v>45108</v>
      </c>
      <c r="B1095" s="8" t="s">
        <v>6589</v>
      </c>
      <c r="C1095" s="5" t="e">
        <v>#N/A</v>
      </c>
      <c r="D1095" s="8" t="s">
        <v>6643</v>
      </c>
      <c r="E1095" s="2" t="s">
        <v>82</v>
      </c>
      <c r="F1095" s="1">
        <v>45127</v>
      </c>
      <c r="G1095" s="2">
        <v>252</v>
      </c>
      <c r="H1095" s="16">
        <f>7650+720</f>
        <v>8370</v>
      </c>
      <c r="I1095" s="20">
        <v>8370</v>
      </c>
      <c r="J1095" s="2" t="s">
        <v>810</v>
      </c>
      <c r="K1095" t="str">
        <f t="shared" si="51"/>
        <v>Q2 2023</v>
      </c>
      <c r="L1095" t="str">
        <f t="shared" si="52"/>
        <v>Q2</v>
      </c>
      <c r="M1095" t="str">
        <f t="shared" si="53"/>
        <v>2023</v>
      </c>
    </row>
    <row r="1096" spans="1:13" x14ac:dyDescent="0.25">
      <c r="A1096" s="17">
        <v>45108</v>
      </c>
      <c r="B1096" s="8" t="s">
        <v>6589</v>
      </c>
      <c r="C1096" s="5" t="e">
        <v>#N/A</v>
      </c>
      <c r="D1096" s="8" t="s">
        <v>6624</v>
      </c>
      <c r="E1096" s="2" t="s">
        <v>82</v>
      </c>
      <c r="F1096" s="1">
        <v>45135</v>
      </c>
      <c r="G1096" s="2" t="s">
        <v>776</v>
      </c>
      <c r="H1096" s="16">
        <v>17600</v>
      </c>
      <c r="I1096" s="20">
        <v>48160</v>
      </c>
      <c r="J1096" s="2" t="s">
        <v>99</v>
      </c>
      <c r="K1096" t="str">
        <f t="shared" si="51"/>
        <v>Q2 2023</v>
      </c>
      <c r="L1096" t="str">
        <f t="shared" si="52"/>
        <v>Q2</v>
      </c>
      <c r="M1096" t="str">
        <f t="shared" si="53"/>
        <v>2023</v>
      </c>
    </row>
    <row r="1097" spans="1:13" x14ac:dyDescent="0.25">
      <c r="A1097" s="17">
        <v>45108</v>
      </c>
      <c r="B1097" s="8" t="s">
        <v>6589</v>
      </c>
      <c r="C1097" s="5" t="e">
        <v>#N/A</v>
      </c>
      <c r="D1097" s="8" t="s">
        <v>6643</v>
      </c>
      <c r="E1097" s="2" t="s">
        <v>82</v>
      </c>
      <c r="F1097" s="1">
        <v>45131</v>
      </c>
      <c r="G1097" s="2">
        <v>107</v>
      </c>
      <c r="H1097" s="16">
        <v>4200</v>
      </c>
      <c r="I1097" s="20">
        <v>4200</v>
      </c>
      <c r="J1097" s="2" t="s">
        <v>811</v>
      </c>
      <c r="K1097" t="str">
        <f t="shared" ref="K1097:K1157" si="54">"Q" &amp; IF(MONTH(A1097) &lt; 4, 4, IF(MONTH(A1097) &lt; 7, 1, IF(MONTH(A1097) &lt; 10, 2, 3))) &amp; " " &amp; YEAR(A1097) - IF(MONTH(A1097) &lt; 4, 1, 0)</f>
        <v>Q2 2023</v>
      </c>
      <c r="L1097" t="str">
        <f t="shared" ref="L1097:L1157" si="55">LEFT(K1097,2)</f>
        <v>Q2</v>
      </c>
      <c r="M1097" t="str">
        <f t="shared" ref="M1097:M1157" si="56">RIGHT(K1097,4)</f>
        <v>2023</v>
      </c>
    </row>
    <row r="1098" spans="1:13" x14ac:dyDescent="0.25">
      <c r="A1098" s="17">
        <v>45108</v>
      </c>
      <c r="B1098" s="8" t="s">
        <v>6590</v>
      </c>
      <c r="C1098" s="61" t="s">
        <v>6621</v>
      </c>
      <c r="D1098" s="8" t="s">
        <v>6622</v>
      </c>
      <c r="E1098" s="12">
        <v>0</v>
      </c>
      <c r="F1098" s="1">
        <v>45138</v>
      </c>
      <c r="G1098" s="12" t="s">
        <v>880</v>
      </c>
      <c r="H1098" s="16">
        <v>31875</v>
      </c>
      <c r="I1098" s="16">
        <v>31875</v>
      </c>
      <c r="K1098" t="str">
        <f t="shared" si="54"/>
        <v>Q2 2023</v>
      </c>
      <c r="L1098" t="str">
        <f t="shared" si="55"/>
        <v>Q2</v>
      </c>
      <c r="M1098" t="str">
        <f t="shared" si="56"/>
        <v>2023</v>
      </c>
    </row>
    <row r="1099" spans="1:13" x14ac:dyDescent="0.25">
      <c r="A1099" s="17">
        <v>45108</v>
      </c>
      <c r="B1099" s="8" t="s">
        <v>6591</v>
      </c>
      <c r="C1099" s="5" t="s">
        <v>6640</v>
      </c>
      <c r="D1099" s="8" t="s">
        <v>6633</v>
      </c>
      <c r="E1099" s="2">
        <v>0</v>
      </c>
      <c r="F1099" s="1">
        <v>45138</v>
      </c>
      <c r="G1099" s="2" t="s">
        <v>906</v>
      </c>
      <c r="H1099" s="16">
        <v>45232.47</v>
      </c>
      <c r="I1099" s="20">
        <v>45232.47</v>
      </c>
      <c r="K1099" t="str">
        <f t="shared" si="54"/>
        <v>Q2 2023</v>
      </c>
      <c r="L1099" t="str">
        <f t="shared" si="55"/>
        <v>Q2</v>
      </c>
      <c r="M1099" t="str">
        <f t="shared" si="56"/>
        <v>2023</v>
      </c>
    </row>
    <row r="1100" spans="1:13" x14ac:dyDescent="0.25">
      <c r="A1100" s="17">
        <v>45108</v>
      </c>
      <c r="B1100" s="8" t="s">
        <v>6591</v>
      </c>
      <c r="C1100" s="5" t="s">
        <v>6616</v>
      </c>
      <c r="D1100" s="8" t="s">
        <v>6617</v>
      </c>
      <c r="E1100" s="2">
        <v>0</v>
      </c>
      <c r="F1100" s="1">
        <v>45131</v>
      </c>
      <c r="G1100" s="2" t="s">
        <v>903</v>
      </c>
      <c r="H1100" s="16">
        <v>2616</v>
      </c>
      <c r="I1100" s="16">
        <v>2616</v>
      </c>
      <c r="J1100" s="2"/>
      <c r="K1100" t="str">
        <f t="shared" si="54"/>
        <v>Q2 2023</v>
      </c>
      <c r="L1100" t="str">
        <f t="shared" si="55"/>
        <v>Q2</v>
      </c>
      <c r="M1100" t="str">
        <f t="shared" si="56"/>
        <v>2023</v>
      </c>
    </row>
    <row r="1101" spans="1:13" x14ac:dyDescent="0.25">
      <c r="A1101" s="17">
        <v>45108</v>
      </c>
      <c r="B1101" s="8" t="s">
        <v>6591</v>
      </c>
      <c r="C1101" s="5" t="s">
        <v>6616</v>
      </c>
      <c r="D1101" s="8" t="s">
        <v>6617</v>
      </c>
      <c r="E1101" s="2">
        <v>0</v>
      </c>
      <c r="F1101" s="1">
        <v>45136</v>
      </c>
      <c r="G1101" s="2" t="s">
        <v>904</v>
      </c>
      <c r="H1101" s="16">
        <v>750</v>
      </c>
      <c r="I1101" s="16">
        <v>750</v>
      </c>
      <c r="J1101" s="2" t="s">
        <v>700</v>
      </c>
      <c r="K1101" t="str">
        <f t="shared" si="54"/>
        <v>Q2 2023</v>
      </c>
      <c r="L1101" t="str">
        <f t="shared" si="55"/>
        <v>Q2</v>
      </c>
      <c r="M1101" t="str">
        <f t="shared" si="56"/>
        <v>2023</v>
      </c>
    </row>
    <row r="1102" spans="1:13" x14ac:dyDescent="0.25">
      <c r="A1102" s="17">
        <v>45108</v>
      </c>
      <c r="B1102" s="8" t="s">
        <v>6591</v>
      </c>
      <c r="C1102" s="5" t="e">
        <v>#N/A</v>
      </c>
      <c r="D1102" s="8" t="s">
        <v>6622</v>
      </c>
      <c r="E1102" s="12">
        <v>0</v>
      </c>
      <c r="F1102" s="1">
        <v>45138</v>
      </c>
      <c r="G1102" s="12" t="s">
        <v>905</v>
      </c>
      <c r="H1102" s="16">
        <v>19065</v>
      </c>
      <c r="I1102" s="20">
        <v>19065</v>
      </c>
      <c r="K1102" t="str">
        <f t="shared" si="54"/>
        <v>Q2 2023</v>
      </c>
      <c r="L1102" t="str">
        <f t="shared" si="55"/>
        <v>Q2</v>
      </c>
      <c r="M1102" t="str">
        <f t="shared" si="56"/>
        <v>2023</v>
      </c>
    </row>
    <row r="1103" spans="1:13" x14ac:dyDescent="0.25">
      <c r="A1103" s="17">
        <v>45108</v>
      </c>
      <c r="B1103" s="8" t="s">
        <v>6592</v>
      </c>
      <c r="C1103" s="5" t="s">
        <v>6630</v>
      </c>
      <c r="D1103" s="8" t="s">
        <v>6631</v>
      </c>
      <c r="E1103" s="2">
        <v>613</v>
      </c>
      <c r="F1103" s="1">
        <v>45134</v>
      </c>
      <c r="G1103" s="2" t="s">
        <v>991</v>
      </c>
      <c r="H1103" s="16">
        <v>2657.36</v>
      </c>
      <c r="I1103" s="20">
        <v>2657.36</v>
      </c>
      <c r="K1103" t="str">
        <f t="shared" si="54"/>
        <v>Q2 2023</v>
      </c>
      <c r="L1103" t="str">
        <f t="shared" si="55"/>
        <v>Q2</v>
      </c>
      <c r="M1103" t="str">
        <f t="shared" si="56"/>
        <v>2023</v>
      </c>
    </row>
    <row r="1104" spans="1:13" x14ac:dyDescent="0.25">
      <c r="A1104" s="17">
        <v>45108</v>
      </c>
      <c r="B1104" s="8" t="s">
        <v>6592</v>
      </c>
      <c r="C1104" s="8" t="e">
        <v>#N/A</v>
      </c>
      <c r="D1104" s="8" t="s">
        <v>6662</v>
      </c>
      <c r="E1104" s="2">
        <v>613</v>
      </c>
      <c r="F1104" s="1">
        <v>45108</v>
      </c>
      <c r="G1104" s="2" t="s">
        <v>986</v>
      </c>
      <c r="H1104" s="16">
        <v>65555</v>
      </c>
      <c r="I1104" s="20">
        <v>65555</v>
      </c>
      <c r="K1104" t="str">
        <f t="shared" si="54"/>
        <v>Q2 2023</v>
      </c>
      <c r="L1104" t="str">
        <f t="shared" si="55"/>
        <v>Q2</v>
      </c>
      <c r="M1104" t="str">
        <f t="shared" si="56"/>
        <v>2023</v>
      </c>
    </row>
    <row r="1105" spans="1:13" x14ac:dyDescent="0.25">
      <c r="A1105" s="17">
        <v>45108</v>
      </c>
      <c r="B1105" s="8" t="s">
        <v>6592</v>
      </c>
      <c r="C1105" s="5" t="s">
        <v>6640</v>
      </c>
      <c r="D1105" s="8" t="s">
        <v>6633</v>
      </c>
      <c r="E1105" s="2">
        <v>613</v>
      </c>
      <c r="F1105" s="1">
        <v>45138</v>
      </c>
      <c r="G1105" s="2" t="s">
        <v>996</v>
      </c>
      <c r="H1105" s="16">
        <v>37936.910000000003</v>
      </c>
      <c r="I1105" s="20">
        <v>37936.910000000003</v>
      </c>
      <c r="K1105" t="str">
        <f t="shared" si="54"/>
        <v>Q2 2023</v>
      </c>
      <c r="L1105" t="str">
        <f t="shared" si="55"/>
        <v>Q2</v>
      </c>
      <c r="M1105" t="str">
        <f t="shared" si="56"/>
        <v>2023</v>
      </c>
    </row>
    <row r="1106" spans="1:13" x14ac:dyDescent="0.25">
      <c r="A1106" s="17">
        <v>45108</v>
      </c>
      <c r="B1106" s="8" t="s">
        <v>6592</v>
      </c>
      <c r="C1106" s="5" t="s">
        <v>6614</v>
      </c>
      <c r="D1106" s="8" t="s">
        <v>6615</v>
      </c>
      <c r="E1106" s="2">
        <v>613</v>
      </c>
      <c r="F1106" s="1">
        <v>45138</v>
      </c>
      <c r="G1106" s="2" t="s">
        <v>992</v>
      </c>
      <c r="H1106" s="16">
        <v>27550</v>
      </c>
      <c r="I1106" s="20">
        <v>27550</v>
      </c>
      <c r="K1106" t="str">
        <f t="shared" si="54"/>
        <v>Q2 2023</v>
      </c>
      <c r="L1106" t="str">
        <f t="shared" si="55"/>
        <v>Q2</v>
      </c>
      <c r="M1106" t="str">
        <f t="shared" si="56"/>
        <v>2023</v>
      </c>
    </row>
    <row r="1107" spans="1:13" x14ac:dyDescent="0.25">
      <c r="A1107" s="17">
        <v>45108</v>
      </c>
      <c r="B1107" s="8" t="s">
        <v>6592</v>
      </c>
      <c r="C1107" s="8" t="s">
        <v>6634</v>
      </c>
      <c r="D1107" s="8" t="s">
        <v>6635</v>
      </c>
      <c r="E1107" s="2">
        <v>613</v>
      </c>
      <c r="F1107" s="1">
        <v>45138</v>
      </c>
      <c r="G1107" s="2" t="s">
        <v>994</v>
      </c>
      <c r="H1107" s="85">
        <f>17933.5+33565.56+7724.86</f>
        <v>59223.92</v>
      </c>
      <c r="I1107" s="88">
        <v>59223.92</v>
      </c>
      <c r="K1107" t="str">
        <f t="shared" si="54"/>
        <v>Q2 2023</v>
      </c>
      <c r="L1107" t="str">
        <f t="shared" si="55"/>
        <v>Q2</v>
      </c>
      <c r="M1107" t="str">
        <f t="shared" si="56"/>
        <v>2023</v>
      </c>
    </row>
    <row r="1108" spans="1:13" x14ac:dyDescent="0.25">
      <c r="A1108" s="17">
        <v>45108</v>
      </c>
      <c r="B1108" s="8" t="s">
        <v>6592</v>
      </c>
      <c r="C1108" s="5" t="e">
        <v>#N/A</v>
      </c>
      <c r="D1108" s="8" t="s">
        <v>6633</v>
      </c>
      <c r="E1108" s="2">
        <v>613</v>
      </c>
      <c r="F1108" s="1">
        <v>45138</v>
      </c>
      <c r="G1108" s="2" t="s">
        <v>995</v>
      </c>
      <c r="H1108" s="16">
        <v>74622.34</v>
      </c>
      <c r="I1108" s="20">
        <v>74622.34</v>
      </c>
      <c r="K1108" t="str">
        <f t="shared" si="54"/>
        <v>Q2 2023</v>
      </c>
      <c r="L1108" t="str">
        <f t="shared" si="55"/>
        <v>Q2</v>
      </c>
      <c r="M1108" t="str">
        <f t="shared" si="56"/>
        <v>2023</v>
      </c>
    </row>
    <row r="1109" spans="1:13" x14ac:dyDescent="0.25">
      <c r="A1109" s="17">
        <v>45108</v>
      </c>
      <c r="B1109" s="8" t="s">
        <v>6592</v>
      </c>
      <c r="C1109" s="5" t="s">
        <v>6619</v>
      </c>
      <c r="D1109" s="8" t="s">
        <v>6620</v>
      </c>
      <c r="E1109" s="2">
        <v>613</v>
      </c>
      <c r="F1109" s="1">
        <v>45138</v>
      </c>
      <c r="G1109" s="2">
        <v>4</v>
      </c>
      <c r="H1109" s="16">
        <v>3259</v>
      </c>
      <c r="I1109" s="20">
        <v>3259</v>
      </c>
      <c r="K1109" t="str">
        <f t="shared" si="54"/>
        <v>Q2 2023</v>
      </c>
      <c r="L1109" t="str">
        <f t="shared" si="55"/>
        <v>Q2</v>
      </c>
      <c r="M1109" t="str">
        <f t="shared" si="56"/>
        <v>2023</v>
      </c>
    </row>
    <row r="1110" spans="1:13" x14ac:dyDescent="0.25">
      <c r="A1110" s="17">
        <v>45108</v>
      </c>
      <c r="B1110" s="8" t="s">
        <v>6592</v>
      </c>
      <c r="C1110" s="8" t="s">
        <v>6637</v>
      </c>
      <c r="D1110" s="8" t="s">
        <v>6654</v>
      </c>
      <c r="E1110" s="2">
        <v>613</v>
      </c>
      <c r="F1110" s="1">
        <v>45114</v>
      </c>
      <c r="G1110" s="2" t="s">
        <v>988</v>
      </c>
      <c r="H1110" s="16">
        <v>17351.25</v>
      </c>
      <c r="I1110" s="20">
        <v>17351.25</v>
      </c>
      <c r="K1110" t="str">
        <f t="shared" si="54"/>
        <v>Q2 2023</v>
      </c>
      <c r="L1110" t="str">
        <f t="shared" si="55"/>
        <v>Q2</v>
      </c>
      <c r="M1110" t="str">
        <f t="shared" si="56"/>
        <v>2023</v>
      </c>
    </row>
    <row r="1111" spans="1:13" x14ac:dyDescent="0.25">
      <c r="A1111" s="17">
        <v>45108</v>
      </c>
      <c r="B1111" s="8" t="s">
        <v>6592</v>
      </c>
      <c r="C1111" s="8" t="s">
        <v>6637</v>
      </c>
      <c r="D1111" s="8" t="s">
        <v>6654</v>
      </c>
      <c r="E1111" s="2">
        <v>614</v>
      </c>
      <c r="F1111" s="1">
        <v>45114</v>
      </c>
      <c r="G1111" s="2" t="s">
        <v>989</v>
      </c>
      <c r="H1111" s="16">
        <v>17333.75</v>
      </c>
      <c r="I1111" s="20">
        <v>17333.75</v>
      </c>
      <c r="K1111" t="str">
        <f t="shared" si="54"/>
        <v>Q2 2023</v>
      </c>
      <c r="L1111" t="str">
        <f t="shared" si="55"/>
        <v>Q2</v>
      </c>
      <c r="M1111" t="str">
        <f t="shared" si="56"/>
        <v>2023</v>
      </c>
    </row>
    <row r="1112" spans="1:13" x14ac:dyDescent="0.25">
      <c r="A1112" s="17">
        <v>45108</v>
      </c>
      <c r="B1112" s="8" t="s">
        <v>6592</v>
      </c>
      <c r="C1112" s="8" t="s">
        <v>6637</v>
      </c>
      <c r="D1112" s="8" t="s">
        <v>6638</v>
      </c>
      <c r="E1112" s="2">
        <v>614</v>
      </c>
      <c r="F1112" s="1">
        <v>45161</v>
      </c>
      <c r="G1112" s="2" t="s">
        <v>997</v>
      </c>
      <c r="H1112" s="16">
        <v>56091</v>
      </c>
      <c r="I1112" s="20">
        <v>56091</v>
      </c>
      <c r="K1112" t="str">
        <f t="shared" si="54"/>
        <v>Q2 2023</v>
      </c>
      <c r="L1112" t="str">
        <f t="shared" si="55"/>
        <v>Q2</v>
      </c>
      <c r="M1112" t="str">
        <f t="shared" si="56"/>
        <v>2023</v>
      </c>
    </row>
    <row r="1113" spans="1:13" x14ac:dyDescent="0.25">
      <c r="A1113" s="17">
        <v>45108</v>
      </c>
      <c r="B1113" s="8" t="s">
        <v>6592</v>
      </c>
      <c r="C1113" s="8" t="s">
        <v>6637</v>
      </c>
      <c r="D1113" s="8" t="s">
        <v>6638</v>
      </c>
      <c r="E1113" s="2">
        <v>614</v>
      </c>
      <c r="F1113" s="1">
        <v>45161</v>
      </c>
      <c r="G1113" s="2" t="s">
        <v>998</v>
      </c>
      <c r="H1113" s="16">
        <v>53680</v>
      </c>
      <c r="I1113" s="20">
        <v>53680</v>
      </c>
      <c r="K1113" t="str">
        <f t="shared" si="54"/>
        <v>Q2 2023</v>
      </c>
      <c r="L1113" t="str">
        <f t="shared" si="55"/>
        <v>Q2</v>
      </c>
      <c r="M1113" t="str">
        <f t="shared" si="56"/>
        <v>2023</v>
      </c>
    </row>
    <row r="1114" spans="1:13" x14ac:dyDescent="0.25">
      <c r="A1114" s="17">
        <v>45108</v>
      </c>
      <c r="B1114" s="8" t="s">
        <v>6592</v>
      </c>
      <c r="C1114" s="8" t="s">
        <v>6637</v>
      </c>
      <c r="D1114" s="8" t="s">
        <v>6639</v>
      </c>
      <c r="E1114" s="2">
        <v>614</v>
      </c>
      <c r="F1114" s="1">
        <v>45177</v>
      </c>
      <c r="G1114" s="2" t="s">
        <v>999</v>
      </c>
      <c r="H1114" s="16">
        <v>1317</v>
      </c>
      <c r="I1114" s="20">
        <v>1317</v>
      </c>
      <c r="K1114" t="str">
        <f t="shared" si="54"/>
        <v>Q2 2023</v>
      </c>
      <c r="L1114" t="str">
        <f t="shared" si="55"/>
        <v>Q2</v>
      </c>
      <c r="M1114" t="str">
        <f t="shared" si="56"/>
        <v>2023</v>
      </c>
    </row>
    <row r="1115" spans="1:13" x14ac:dyDescent="0.25">
      <c r="A1115" s="17">
        <v>45108</v>
      </c>
      <c r="B1115" s="8" t="s">
        <v>6592</v>
      </c>
      <c r="C1115" s="8" t="s">
        <v>6637</v>
      </c>
      <c r="D1115" s="8" t="s">
        <v>6639</v>
      </c>
      <c r="E1115" s="2">
        <v>613</v>
      </c>
      <c r="F1115" s="1">
        <v>45177</v>
      </c>
      <c r="G1115" s="2" t="s">
        <v>1000</v>
      </c>
      <c r="H1115" s="16">
        <v>1868.93</v>
      </c>
      <c r="I1115" s="20">
        <v>1868.93</v>
      </c>
      <c r="K1115" t="str">
        <f t="shared" si="54"/>
        <v>Q2 2023</v>
      </c>
      <c r="L1115" t="str">
        <f t="shared" si="55"/>
        <v>Q2</v>
      </c>
      <c r="M1115" t="str">
        <f t="shared" si="56"/>
        <v>2023</v>
      </c>
    </row>
    <row r="1116" spans="1:13" x14ac:dyDescent="0.25">
      <c r="A1116" s="17">
        <v>45108</v>
      </c>
      <c r="B1116" s="8" t="s">
        <v>6592</v>
      </c>
      <c r="C1116" s="8" t="e">
        <v>#N/A</v>
      </c>
      <c r="D1116" s="8" t="s">
        <v>6662</v>
      </c>
      <c r="E1116" s="2">
        <v>613</v>
      </c>
      <c r="F1116" s="1">
        <v>45108</v>
      </c>
      <c r="G1116" s="2" t="s">
        <v>985</v>
      </c>
      <c r="H1116" s="16">
        <v>65555</v>
      </c>
      <c r="I1116" s="20">
        <v>65555</v>
      </c>
      <c r="K1116" t="str">
        <f t="shared" si="54"/>
        <v>Q2 2023</v>
      </c>
      <c r="L1116" t="str">
        <f t="shared" si="55"/>
        <v>Q2</v>
      </c>
      <c r="M1116" t="str">
        <f t="shared" si="56"/>
        <v>2023</v>
      </c>
    </row>
    <row r="1117" spans="1:13" x14ac:dyDescent="0.25">
      <c r="A1117" s="17">
        <v>45108</v>
      </c>
      <c r="B1117" s="8" t="s">
        <v>6592</v>
      </c>
      <c r="C1117" s="5" t="e">
        <v>#N/A</v>
      </c>
      <c r="D1117" s="8" t="s">
        <v>6662</v>
      </c>
      <c r="E1117" s="2">
        <v>614</v>
      </c>
      <c r="F1117" s="1">
        <v>45108</v>
      </c>
      <c r="G1117" s="2" t="s">
        <v>987</v>
      </c>
      <c r="H1117" s="16">
        <v>131043</v>
      </c>
      <c r="I1117" s="20">
        <v>131043</v>
      </c>
      <c r="K1117" t="str">
        <f t="shared" si="54"/>
        <v>Q2 2023</v>
      </c>
      <c r="L1117" t="str">
        <f t="shared" si="55"/>
        <v>Q2</v>
      </c>
      <c r="M1117" t="str">
        <f t="shared" si="56"/>
        <v>2023</v>
      </c>
    </row>
    <row r="1118" spans="1:13" x14ac:dyDescent="0.25">
      <c r="A1118" s="17">
        <v>45108</v>
      </c>
      <c r="B1118" s="8" t="s">
        <v>6592</v>
      </c>
      <c r="C1118" s="61" t="s">
        <v>6621</v>
      </c>
      <c r="D1118" s="8" t="s">
        <v>6622</v>
      </c>
      <c r="E1118" s="12">
        <v>613</v>
      </c>
      <c r="F1118" s="1">
        <v>45138</v>
      </c>
      <c r="G1118" s="12" t="s">
        <v>993</v>
      </c>
      <c r="H1118" s="16">
        <v>53325</v>
      </c>
      <c r="I1118" s="20">
        <v>53325</v>
      </c>
      <c r="K1118" t="str">
        <f t="shared" si="54"/>
        <v>Q2 2023</v>
      </c>
      <c r="L1118" t="str">
        <f t="shared" si="55"/>
        <v>Q2</v>
      </c>
      <c r="M1118" t="str">
        <f t="shared" si="56"/>
        <v>2023</v>
      </c>
    </row>
    <row r="1119" spans="1:13" x14ac:dyDescent="0.25">
      <c r="A1119" s="17">
        <v>45108</v>
      </c>
      <c r="B1119" s="8" t="s">
        <v>6592</v>
      </c>
      <c r="C1119" s="5" t="e">
        <v>#N/A</v>
      </c>
      <c r="D1119" s="8" t="s">
        <v>6663</v>
      </c>
      <c r="E1119" s="2">
        <v>613</v>
      </c>
      <c r="F1119" s="1">
        <v>45121</v>
      </c>
      <c r="G1119" s="2">
        <v>339</v>
      </c>
      <c r="H1119" s="16">
        <v>2700</v>
      </c>
      <c r="I1119" s="16">
        <v>2700</v>
      </c>
      <c r="K1119" t="str">
        <f t="shared" si="54"/>
        <v>Q2 2023</v>
      </c>
      <c r="L1119" t="str">
        <f t="shared" si="55"/>
        <v>Q2</v>
      </c>
      <c r="M1119" t="str">
        <f t="shared" si="56"/>
        <v>2023</v>
      </c>
    </row>
    <row r="1120" spans="1:13" x14ac:dyDescent="0.25">
      <c r="A1120" s="17">
        <v>45108</v>
      </c>
      <c r="B1120" s="8" t="s">
        <v>6592</v>
      </c>
      <c r="C1120" s="5" t="e">
        <v>#N/A</v>
      </c>
      <c r="D1120" s="8" t="s">
        <v>6624</v>
      </c>
      <c r="E1120" s="2">
        <v>613</v>
      </c>
      <c r="F1120" s="1">
        <v>45121</v>
      </c>
      <c r="G1120" s="2">
        <v>338</v>
      </c>
      <c r="H1120" s="16">
        <v>17726.8</v>
      </c>
      <c r="I1120" s="20">
        <v>24173.360000000001</v>
      </c>
      <c r="K1120" t="str">
        <f t="shared" si="54"/>
        <v>Q2 2023</v>
      </c>
      <c r="L1120" t="str">
        <f t="shared" si="55"/>
        <v>Q2</v>
      </c>
      <c r="M1120" t="str">
        <f t="shared" si="56"/>
        <v>2023</v>
      </c>
    </row>
    <row r="1121" spans="1:13" x14ac:dyDescent="0.25">
      <c r="A1121" s="17">
        <v>45108</v>
      </c>
      <c r="B1121" s="8" t="s">
        <v>6592</v>
      </c>
      <c r="C1121" s="5" t="e">
        <v>#N/A</v>
      </c>
      <c r="D1121" s="8" t="s">
        <v>6643</v>
      </c>
      <c r="E1121" s="2">
        <v>613</v>
      </c>
      <c r="F1121" s="1">
        <v>45134</v>
      </c>
      <c r="G1121" s="2" t="s">
        <v>990</v>
      </c>
      <c r="H1121" s="16">
        <v>1512</v>
      </c>
      <c r="I1121" s="20">
        <v>1512</v>
      </c>
      <c r="K1121" t="str">
        <f t="shared" si="54"/>
        <v>Q2 2023</v>
      </c>
      <c r="L1121" t="str">
        <f t="shared" si="55"/>
        <v>Q2</v>
      </c>
      <c r="M1121" t="str">
        <f t="shared" si="56"/>
        <v>2023</v>
      </c>
    </row>
    <row r="1122" spans="1:13" x14ac:dyDescent="0.25">
      <c r="A1122" s="17">
        <v>45108</v>
      </c>
      <c r="B1122" s="8" t="s">
        <v>6592</v>
      </c>
      <c r="C1122" s="5" t="s">
        <v>6626</v>
      </c>
      <c r="D1122" s="8" t="s">
        <v>6627</v>
      </c>
      <c r="E1122" s="2">
        <v>613</v>
      </c>
      <c r="F1122" s="1">
        <v>45138</v>
      </c>
      <c r="G1122" s="2">
        <v>1457</v>
      </c>
      <c r="H1122" s="16">
        <v>3850</v>
      </c>
      <c r="I1122" s="20">
        <v>3850</v>
      </c>
      <c r="K1122" t="str">
        <f t="shared" si="54"/>
        <v>Q2 2023</v>
      </c>
      <c r="L1122" t="str">
        <f t="shared" si="55"/>
        <v>Q2</v>
      </c>
      <c r="M1122" t="str">
        <f t="shared" si="56"/>
        <v>2023</v>
      </c>
    </row>
    <row r="1123" spans="1:13" x14ac:dyDescent="0.25">
      <c r="A1123" s="17">
        <v>45108</v>
      </c>
      <c r="B1123" s="8" t="s">
        <v>6593</v>
      </c>
      <c r="C1123" s="5" t="s">
        <v>6630</v>
      </c>
      <c r="D1123" s="8" t="s">
        <v>6631</v>
      </c>
      <c r="E1123" s="2">
        <v>312</v>
      </c>
      <c r="F1123" s="48">
        <v>45141</v>
      </c>
      <c r="G1123" s="2" t="s">
        <v>1361</v>
      </c>
      <c r="H1123" s="16">
        <v>43271</v>
      </c>
      <c r="I1123" s="20">
        <v>43271</v>
      </c>
      <c r="K1123" t="str">
        <f t="shared" si="54"/>
        <v>Q2 2023</v>
      </c>
      <c r="L1123" t="str">
        <f t="shared" si="55"/>
        <v>Q2</v>
      </c>
      <c r="M1123" t="str">
        <f t="shared" si="56"/>
        <v>2023</v>
      </c>
    </row>
    <row r="1124" spans="1:13" x14ac:dyDescent="0.25">
      <c r="A1124" s="17">
        <v>45108</v>
      </c>
      <c r="B1124" s="8" t="s">
        <v>6593</v>
      </c>
      <c r="C1124" s="5" t="e">
        <v>#N/A</v>
      </c>
      <c r="D1124" s="8" t="s">
        <v>6654</v>
      </c>
      <c r="E1124" s="2">
        <v>313</v>
      </c>
      <c r="F1124" s="48">
        <v>45108</v>
      </c>
      <c r="G1124" s="2" t="s">
        <v>1333</v>
      </c>
      <c r="H1124" s="16">
        <v>44117</v>
      </c>
      <c r="I1124" s="20">
        <v>44117</v>
      </c>
      <c r="J1124" s="2"/>
      <c r="K1124" t="str">
        <f t="shared" si="54"/>
        <v>Q2 2023</v>
      </c>
      <c r="L1124" t="str">
        <f t="shared" si="55"/>
        <v>Q2</v>
      </c>
      <c r="M1124" t="str">
        <f t="shared" si="56"/>
        <v>2023</v>
      </c>
    </row>
    <row r="1125" spans="1:13" x14ac:dyDescent="0.25">
      <c r="A1125" s="17">
        <v>45108</v>
      </c>
      <c r="B1125" s="8" t="s">
        <v>6593</v>
      </c>
      <c r="C1125" s="5" t="e">
        <v>#N/A</v>
      </c>
      <c r="D1125" s="8" t="s">
        <v>6662</v>
      </c>
      <c r="E1125" s="2">
        <v>313</v>
      </c>
      <c r="F1125" s="48">
        <v>45108</v>
      </c>
      <c r="G1125" s="2" t="s">
        <v>1335</v>
      </c>
      <c r="H1125" s="16">
        <v>521192</v>
      </c>
      <c r="I1125" s="20">
        <v>521192</v>
      </c>
      <c r="J1125" s="2"/>
      <c r="K1125" t="str">
        <f t="shared" si="54"/>
        <v>Q2 2023</v>
      </c>
      <c r="L1125" t="str">
        <f t="shared" si="55"/>
        <v>Q2</v>
      </c>
      <c r="M1125" t="str">
        <f t="shared" si="56"/>
        <v>2023</v>
      </c>
    </row>
    <row r="1126" spans="1:13" x14ac:dyDescent="0.25">
      <c r="A1126" s="17">
        <v>45108</v>
      </c>
      <c r="B1126" s="8" t="s">
        <v>6593</v>
      </c>
      <c r="C1126" s="5" t="e">
        <v>#N/A</v>
      </c>
      <c r="D1126" s="8" t="s">
        <v>6662</v>
      </c>
      <c r="E1126" s="2">
        <v>316</v>
      </c>
      <c r="F1126" s="48">
        <v>45108</v>
      </c>
      <c r="G1126" s="2" t="s">
        <v>1330</v>
      </c>
      <c r="H1126" s="16">
        <v>63392</v>
      </c>
      <c r="I1126" s="20">
        <v>63392</v>
      </c>
      <c r="J1126" s="2"/>
      <c r="K1126" t="str">
        <f t="shared" si="54"/>
        <v>Q2 2023</v>
      </c>
      <c r="L1126" t="str">
        <f t="shared" si="55"/>
        <v>Q2</v>
      </c>
      <c r="M1126" t="str">
        <f t="shared" si="56"/>
        <v>2023</v>
      </c>
    </row>
    <row r="1127" spans="1:13" x14ac:dyDescent="0.25">
      <c r="A1127" s="17">
        <v>45108</v>
      </c>
      <c r="B1127" s="8" t="s">
        <v>6593</v>
      </c>
      <c r="C1127" s="8" t="e">
        <v>#N/A</v>
      </c>
      <c r="D1127" s="8" t="s">
        <v>6662</v>
      </c>
      <c r="E1127" s="2">
        <v>312</v>
      </c>
      <c r="F1127" s="48">
        <v>45110</v>
      </c>
      <c r="G1127" s="2" t="s">
        <v>1336</v>
      </c>
      <c r="H1127" s="16">
        <v>383159</v>
      </c>
      <c r="I1127" s="20">
        <v>383159</v>
      </c>
      <c r="J1127" s="2"/>
      <c r="K1127" t="str">
        <f t="shared" si="54"/>
        <v>Q2 2023</v>
      </c>
      <c r="L1127" t="str">
        <f t="shared" si="55"/>
        <v>Q2</v>
      </c>
      <c r="M1127" t="str">
        <f t="shared" si="56"/>
        <v>2023</v>
      </c>
    </row>
    <row r="1128" spans="1:13" x14ac:dyDescent="0.25">
      <c r="A1128" s="17">
        <v>45108</v>
      </c>
      <c r="B1128" s="8" t="s">
        <v>6593</v>
      </c>
      <c r="C1128" s="8" t="e">
        <v>#N/A</v>
      </c>
      <c r="D1128" s="8" t="s">
        <v>6662</v>
      </c>
      <c r="E1128" s="2">
        <v>311</v>
      </c>
      <c r="F1128" s="48">
        <v>45110</v>
      </c>
      <c r="G1128" s="2" t="s">
        <v>1337</v>
      </c>
      <c r="H1128" s="16">
        <v>592183</v>
      </c>
      <c r="I1128" s="20">
        <v>592183</v>
      </c>
      <c r="J1128" s="2"/>
      <c r="K1128" t="str">
        <f t="shared" si="54"/>
        <v>Q2 2023</v>
      </c>
      <c r="L1128" t="str">
        <f t="shared" si="55"/>
        <v>Q2</v>
      </c>
      <c r="M1128" t="str">
        <f t="shared" si="56"/>
        <v>2023</v>
      </c>
    </row>
    <row r="1129" spans="1:13" x14ac:dyDescent="0.25">
      <c r="A1129" s="17">
        <v>45108</v>
      </c>
      <c r="B1129" s="8" t="s">
        <v>6593</v>
      </c>
      <c r="C1129" s="5" t="e">
        <v>#N/A</v>
      </c>
      <c r="D1129" s="8" t="s">
        <v>6662</v>
      </c>
      <c r="E1129" s="2">
        <v>314</v>
      </c>
      <c r="F1129" s="48">
        <v>45108</v>
      </c>
      <c r="G1129" s="2" t="s">
        <v>1334</v>
      </c>
      <c r="H1129" s="16">
        <v>148560</v>
      </c>
      <c r="I1129" s="20">
        <v>148560</v>
      </c>
      <c r="J1129" s="2"/>
      <c r="K1129" t="str">
        <f t="shared" si="54"/>
        <v>Q2 2023</v>
      </c>
      <c r="L1129" t="str">
        <f t="shared" si="55"/>
        <v>Q2</v>
      </c>
      <c r="M1129" t="str">
        <f t="shared" si="56"/>
        <v>2023</v>
      </c>
    </row>
    <row r="1130" spans="1:13" x14ac:dyDescent="0.25">
      <c r="A1130" s="17">
        <v>45108</v>
      </c>
      <c r="B1130" s="8" t="s">
        <v>6593</v>
      </c>
      <c r="C1130" s="5" t="e">
        <v>#N/A</v>
      </c>
      <c r="D1130" s="8" t="s">
        <v>6643</v>
      </c>
      <c r="E1130" s="2">
        <v>312</v>
      </c>
      <c r="F1130" s="48">
        <v>45125</v>
      </c>
      <c r="G1130" s="2" t="s">
        <v>1348</v>
      </c>
      <c r="H1130" s="16">
        <v>39600</v>
      </c>
      <c r="I1130" s="20">
        <v>39600</v>
      </c>
      <c r="J1130" s="2" t="s">
        <v>1376</v>
      </c>
      <c r="K1130" t="str">
        <f t="shared" si="54"/>
        <v>Q2 2023</v>
      </c>
      <c r="L1130" t="str">
        <f t="shared" si="55"/>
        <v>Q2</v>
      </c>
      <c r="M1130" t="str">
        <f t="shared" si="56"/>
        <v>2023</v>
      </c>
    </row>
    <row r="1131" spans="1:13" x14ac:dyDescent="0.25">
      <c r="A1131" s="17">
        <v>45108</v>
      </c>
      <c r="B1131" s="8" t="s">
        <v>6593</v>
      </c>
      <c r="C1131" s="5" t="e">
        <v>#N/A</v>
      </c>
      <c r="D1131" s="8" t="s">
        <v>6662</v>
      </c>
      <c r="E1131" s="2">
        <v>315</v>
      </c>
      <c r="F1131" s="48">
        <v>45111</v>
      </c>
      <c r="G1131" s="2" t="s">
        <v>1339</v>
      </c>
      <c r="H1131" s="16">
        <v>158640</v>
      </c>
      <c r="I1131" s="20">
        <v>158640</v>
      </c>
      <c r="J1131" s="2"/>
      <c r="K1131" t="str">
        <f t="shared" si="54"/>
        <v>Q2 2023</v>
      </c>
      <c r="L1131" t="str">
        <f t="shared" si="55"/>
        <v>Q2</v>
      </c>
      <c r="M1131" t="str">
        <f t="shared" si="56"/>
        <v>2023</v>
      </c>
    </row>
    <row r="1132" spans="1:13" x14ac:dyDescent="0.25">
      <c r="A1132" s="17">
        <v>45108</v>
      </c>
      <c r="B1132" s="8" t="s">
        <v>6593</v>
      </c>
      <c r="C1132" s="5" t="s">
        <v>6640</v>
      </c>
      <c r="D1132" s="8" t="s">
        <v>6633</v>
      </c>
      <c r="E1132" s="2">
        <v>312</v>
      </c>
      <c r="F1132" s="48">
        <v>45138</v>
      </c>
      <c r="G1132" s="2" t="s">
        <v>1360</v>
      </c>
      <c r="H1132" s="16">
        <v>175822</v>
      </c>
      <c r="I1132" s="20">
        <v>175822</v>
      </c>
      <c r="J1132" s="2"/>
      <c r="K1132" t="str">
        <f t="shared" si="54"/>
        <v>Q2 2023</v>
      </c>
      <c r="L1132" t="str">
        <f t="shared" si="55"/>
        <v>Q2</v>
      </c>
      <c r="M1132" t="str">
        <f t="shared" si="56"/>
        <v>2023</v>
      </c>
    </row>
    <row r="1133" spans="1:13" x14ac:dyDescent="0.25">
      <c r="A1133" s="17">
        <v>45108</v>
      </c>
      <c r="B1133" s="8" t="s">
        <v>6593</v>
      </c>
      <c r="C1133" s="5" t="e">
        <v>#N/A</v>
      </c>
      <c r="D1133" s="8" t="s">
        <v>6654</v>
      </c>
      <c r="E1133" s="2">
        <v>310</v>
      </c>
      <c r="F1133" s="48">
        <v>45108</v>
      </c>
      <c r="G1133" s="2" t="s">
        <v>1328</v>
      </c>
      <c r="H1133" s="16">
        <v>17308</v>
      </c>
      <c r="I1133" s="20">
        <v>17308</v>
      </c>
      <c r="J1133" s="2"/>
      <c r="K1133" t="str">
        <f t="shared" si="54"/>
        <v>Q2 2023</v>
      </c>
      <c r="L1133" t="str">
        <f t="shared" si="55"/>
        <v>Q2</v>
      </c>
      <c r="M1133" t="str">
        <f t="shared" si="56"/>
        <v>2023</v>
      </c>
    </row>
    <row r="1134" spans="1:13" x14ac:dyDescent="0.25">
      <c r="A1134" s="17">
        <v>45108</v>
      </c>
      <c r="B1134" s="8" t="s">
        <v>6593</v>
      </c>
      <c r="C1134" s="5" t="e">
        <v>#N/A</v>
      </c>
      <c r="D1134" s="8" t="s">
        <v>6662</v>
      </c>
      <c r="E1134" s="2">
        <v>310</v>
      </c>
      <c r="F1134" s="48">
        <v>45108</v>
      </c>
      <c r="G1134" s="2" t="s">
        <v>1329</v>
      </c>
      <c r="H1134" s="16">
        <v>69112</v>
      </c>
      <c r="I1134" s="20">
        <v>69112</v>
      </c>
      <c r="J1134" s="2"/>
      <c r="K1134" t="str">
        <f t="shared" si="54"/>
        <v>Q2 2023</v>
      </c>
      <c r="L1134" t="str">
        <f t="shared" si="55"/>
        <v>Q2</v>
      </c>
      <c r="M1134" t="str">
        <f t="shared" si="56"/>
        <v>2023</v>
      </c>
    </row>
    <row r="1135" spans="1:13" x14ac:dyDescent="0.25">
      <c r="A1135" s="17">
        <v>45108</v>
      </c>
      <c r="B1135" s="8" t="s">
        <v>6593</v>
      </c>
      <c r="C1135" s="5" t="e">
        <v>#N/A</v>
      </c>
      <c r="D1135" s="8" t="s">
        <v>6662</v>
      </c>
      <c r="E1135" s="2">
        <v>310</v>
      </c>
      <c r="F1135" s="48">
        <v>45108</v>
      </c>
      <c r="G1135" s="2" t="s">
        <v>1332</v>
      </c>
      <c r="H1135" s="16">
        <v>69111</v>
      </c>
      <c r="I1135" s="20">
        <v>69111</v>
      </c>
      <c r="J1135" s="2"/>
      <c r="K1135" t="str">
        <f t="shared" si="54"/>
        <v>Q2 2023</v>
      </c>
      <c r="L1135" t="str">
        <f t="shared" si="55"/>
        <v>Q2</v>
      </c>
      <c r="M1135" t="str">
        <f t="shared" si="56"/>
        <v>2023</v>
      </c>
    </row>
    <row r="1136" spans="1:13" x14ac:dyDescent="0.25">
      <c r="A1136" s="17">
        <v>45108</v>
      </c>
      <c r="B1136" s="8" t="s">
        <v>6593</v>
      </c>
      <c r="C1136" s="5" t="e">
        <v>#N/A</v>
      </c>
      <c r="D1136" s="8" t="s">
        <v>6617</v>
      </c>
      <c r="E1136" s="2">
        <v>312</v>
      </c>
      <c r="F1136" s="48">
        <v>45127</v>
      </c>
      <c r="G1136" s="2" t="s">
        <v>1349</v>
      </c>
      <c r="H1136" s="16">
        <v>1450</v>
      </c>
      <c r="I1136" s="16">
        <v>1450</v>
      </c>
      <c r="J1136" s="2"/>
      <c r="K1136" t="str">
        <f t="shared" si="54"/>
        <v>Q2 2023</v>
      </c>
      <c r="L1136" t="str">
        <f t="shared" si="55"/>
        <v>Q2</v>
      </c>
      <c r="M1136" t="str">
        <f t="shared" si="56"/>
        <v>2023</v>
      </c>
    </row>
    <row r="1137" spans="1:13" x14ac:dyDescent="0.25">
      <c r="A1137" s="17">
        <v>45108</v>
      </c>
      <c r="B1137" s="8" t="s">
        <v>6593</v>
      </c>
      <c r="C1137" s="5" t="s">
        <v>6614</v>
      </c>
      <c r="D1137" s="8" t="s">
        <v>6615</v>
      </c>
      <c r="E1137" s="2">
        <v>312</v>
      </c>
      <c r="F1137" s="48">
        <v>45138</v>
      </c>
      <c r="G1137" s="2" t="s">
        <v>1357</v>
      </c>
      <c r="H1137" s="16">
        <v>455675</v>
      </c>
      <c r="I1137" s="20">
        <v>455675</v>
      </c>
      <c r="J1137" s="2"/>
      <c r="K1137" t="str">
        <f t="shared" si="54"/>
        <v>Q2 2023</v>
      </c>
      <c r="L1137" t="str">
        <f t="shared" si="55"/>
        <v>Q2</v>
      </c>
      <c r="M1137" t="str">
        <f t="shared" si="56"/>
        <v>2023</v>
      </c>
    </row>
    <row r="1138" spans="1:13" x14ac:dyDescent="0.25">
      <c r="A1138" s="17">
        <v>45108</v>
      </c>
      <c r="B1138" s="8" t="s">
        <v>6593</v>
      </c>
      <c r="C1138" s="5" t="s">
        <v>6616</v>
      </c>
      <c r="D1138" s="8" t="s">
        <v>6618</v>
      </c>
      <c r="E1138" s="2">
        <v>312</v>
      </c>
      <c r="F1138" s="48">
        <v>45115</v>
      </c>
      <c r="G1138" s="2" t="s">
        <v>1346</v>
      </c>
      <c r="H1138" s="16">
        <v>49958</v>
      </c>
      <c r="I1138" s="20">
        <v>52081</v>
      </c>
      <c r="J1138" s="2"/>
      <c r="K1138" t="str">
        <f t="shared" si="54"/>
        <v>Q2 2023</v>
      </c>
      <c r="L1138" t="str">
        <f t="shared" si="55"/>
        <v>Q2</v>
      </c>
      <c r="M1138" t="str">
        <f t="shared" si="56"/>
        <v>2023</v>
      </c>
    </row>
    <row r="1139" spans="1:13" x14ac:dyDescent="0.25">
      <c r="A1139" s="17">
        <v>45108</v>
      </c>
      <c r="B1139" s="8" t="s">
        <v>6593</v>
      </c>
      <c r="C1139" s="5" t="s">
        <v>6616</v>
      </c>
      <c r="D1139" s="8" t="s">
        <v>6617</v>
      </c>
      <c r="E1139" s="2">
        <v>312</v>
      </c>
      <c r="F1139" s="48">
        <v>45131</v>
      </c>
      <c r="G1139" s="2" t="s">
        <v>1350</v>
      </c>
      <c r="H1139" s="16">
        <v>640</v>
      </c>
      <c r="I1139" s="20">
        <v>640</v>
      </c>
      <c r="J1139" s="2"/>
      <c r="K1139" t="str">
        <f t="shared" si="54"/>
        <v>Q2 2023</v>
      </c>
      <c r="L1139" t="str">
        <f t="shared" si="55"/>
        <v>Q2</v>
      </c>
      <c r="M1139" t="str">
        <f t="shared" si="56"/>
        <v>2023</v>
      </c>
    </row>
    <row r="1140" spans="1:13" x14ac:dyDescent="0.25">
      <c r="A1140" s="17">
        <v>45108</v>
      </c>
      <c r="B1140" s="8" t="s">
        <v>6593</v>
      </c>
      <c r="C1140" s="5" t="s">
        <v>6616</v>
      </c>
      <c r="D1140" s="8" t="s">
        <v>6617</v>
      </c>
      <c r="E1140" s="2">
        <v>312</v>
      </c>
      <c r="F1140" s="48">
        <v>45131</v>
      </c>
      <c r="G1140" s="2" t="s">
        <v>1351</v>
      </c>
      <c r="H1140" s="16">
        <v>16991</v>
      </c>
      <c r="I1140" s="20">
        <v>15512.1</v>
      </c>
      <c r="J1140" s="2"/>
      <c r="K1140" t="str">
        <f t="shared" si="54"/>
        <v>Q2 2023</v>
      </c>
      <c r="L1140" t="str">
        <f t="shared" si="55"/>
        <v>Q2</v>
      </c>
      <c r="M1140" t="str">
        <f t="shared" si="56"/>
        <v>2023</v>
      </c>
    </row>
    <row r="1141" spans="1:13" x14ac:dyDescent="0.25">
      <c r="A1141" s="17">
        <v>45108</v>
      </c>
      <c r="B1141" s="8" t="s">
        <v>6593</v>
      </c>
      <c r="C1141" s="8" t="s">
        <v>6634</v>
      </c>
      <c r="D1141" s="8" t="s">
        <v>6635</v>
      </c>
      <c r="E1141" s="2">
        <v>312</v>
      </c>
      <c r="F1141" s="48">
        <v>45138</v>
      </c>
      <c r="G1141" s="2" t="s">
        <v>1359</v>
      </c>
      <c r="H1141" s="85">
        <f>58857.89+30082+116126.01+16241.4+33196.09</f>
        <v>254503.38999999998</v>
      </c>
      <c r="I1141" s="88">
        <v>254503.38999999998</v>
      </c>
      <c r="J1141" s="2"/>
      <c r="K1141" t="str">
        <f t="shared" si="54"/>
        <v>Q2 2023</v>
      </c>
      <c r="L1141" t="str">
        <f t="shared" si="55"/>
        <v>Q2</v>
      </c>
      <c r="M1141" t="str">
        <f t="shared" si="56"/>
        <v>2023</v>
      </c>
    </row>
    <row r="1142" spans="1:13" x14ac:dyDescent="0.25">
      <c r="A1142" s="17">
        <v>45108</v>
      </c>
      <c r="B1142" s="8" t="s">
        <v>6593</v>
      </c>
      <c r="C1142" s="5" t="e">
        <v>#N/A</v>
      </c>
      <c r="D1142" s="8" t="s">
        <v>6662</v>
      </c>
      <c r="E1142" s="2">
        <v>316</v>
      </c>
      <c r="F1142" s="48">
        <v>45108</v>
      </c>
      <c r="G1142" s="2" t="s">
        <v>1331</v>
      </c>
      <c r="H1142" s="16">
        <v>95088</v>
      </c>
      <c r="I1142" s="20">
        <v>95088</v>
      </c>
      <c r="J1142" s="2"/>
      <c r="K1142" t="str">
        <f t="shared" si="54"/>
        <v>Q2 2023</v>
      </c>
      <c r="L1142" t="str">
        <f t="shared" si="55"/>
        <v>Q2</v>
      </c>
      <c r="M1142" t="str">
        <f t="shared" si="56"/>
        <v>2023</v>
      </c>
    </row>
    <row r="1143" spans="1:13" x14ac:dyDescent="0.25">
      <c r="A1143" s="17">
        <v>45108</v>
      </c>
      <c r="B1143" s="8" t="s">
        <v>6593</v>
      </c>
      <c r="C1143" s="5" t="e">
        <v>#N/A</v>
      </c>
      <c r="D1143" s="8" t="s">
        <v>6633</v>
      </c>
      <c r="E1143" s="2">
        <v>312</v>
      </c>
      <c r="F1143" s="48">
        <v>45138</v>
      </c>
      <c r="G1143" s="2" t="s">
        <v>1356</v>
      </c>
      <c r="H1143" s="16">
        <v>339864</v>
      </c>
      <c r="I1143" s="20">
        <v>339864</v>
      </c>
      <c r="J1143" s="2"/>
      <c r="K1143" t="str">
        <f t="shared" si="54"/>
        <v>Q2 2023</v>
      </c>
      <c r="L1143" t="str">
        <f t="shared" si="55"/>
        <v>Q2</v>
      </c>
      <c r="M1143" t="str">
        <f t="shared" si="56"/>
        <v>2023</v>
      </c>
    </row>
    <row r="1144" spans="1:13" x14ac:dyDescent="0.25">
      <c r="A1144" s="17">
        <v>45108</v>
      </c>
      <c r="B1144" s="8" t="s">
        <v>6593</v>
      </c>
      <c r="C1144" s="5" t="s">
        <v>6619</v>
      </c>
      <c r="D1144" s="8" t="s">
        <v>6620</v>
      </c>
      <c r="E1144" s="2">
        <v>312</v>
      </c>
      <c r="F1144" s="48">
        <v>45138</v>
      </c>
      <c r="G1144" s="2">
        <v>4</v>
      </c>
      <c r="H1144" s="16">
        <v>35523</v>
      </c>
      <c r="I1144" s="20">
        <v>35523</v>
      </c>
      <c r="J1144" s="2" t="s">
        <v>276</v>
      </c>
      <c r="K1144" t="str">
        <f t="shared" si="54"/>
        <v>Q2 2023</v>
      </c>
      <c r="L1144" t="str">
        <f t="shared" si="55"/>
        <v>Q2</v>
      </c>
      <c r="M1144" t="str">
        <f t="shared" si="56"/>
        <v>2023</v>
      </c>
    </row>
    <row r="1145" spans="1:13" x14ac:dyDescent="0.25">
      <c r="A1145" s="17">
        <v>45108</v>
      </c>
      <c r="B1145" s="8" t="s">
        <v>6593</v>
      </c>
      <c r="C1145" s="5" t="s">
        <v>6636</v>
      </c>
      <c r="D1145" s="8" t="s">
        <v>6617</v>
      </c>
      <c r="E1145" s="2">
        <v>312</v>
      </c>
      <c r="F1145" s="48">
        <v>45112</v>
      </c>
      <c r="G1145" s="2" t="s">
        <v>1340</v>
      </c>
      <c r="H1145" s="16">
        <v>270</v>
      </c>
      <c r="I1145" s="16">
        <v>270</v>
      </c>
      <c r="J1145" s="2"/>
      <c r="K1145" t="str">
        <f t="shared" si="54"/>
        <v>Q2 2023</v>
      </c>
      <c r="L1145" t="str">
        <f t="shared" si="55"/>
        <v>Q2</v>
      </c>
      <c r="M1145" t="str">
        <f t="shared" si="56"/>
        <v>2023</v>
      </c>
    </row>
    <row r="1146" spans="1:13" x14ac:dyDescent="0.25">
      <c r="A1146" s="17">
        <v>45108</v>
      </c>
      <c r="B1146" s="8" t="s">
        <v>6593</v>
      </c>
      <c r="C1146" s="5" t="s">
        <v>6636</v>
      </c>
      <c r="D1146" s="8" t="s">
        <v>6617</v>
      </c>
      <c r="E1146" s="2">
        <v>312</v>
      </c>
      <c r="F1146" s="48">
        <v>45122</v>
      </c>
      <c r="G1146" s="2" t="s">
        <v>1347</v>
      </c>
      <c r="H1146" s="16">
        <v>360</v>
      </c>
      <c r="I1146" s="16">
        <v>360</v>
      </c>
      <c r="J1146" s="2"/>
      <c r="K1146" t="str">
        <f t="shared" si="54"/>
        <v>Q2 2023</v>
      </c>
      <c r="L1146" t="str">
        <f t="shared" si="55"/>
        <v>Q2</v>
      </c>
      <c r="M1146" t="str">
        <f t="shared" si="56"/>
        <v>2023</v>
      </c>
    </row>
    <row r="1147" spans="1:13" x14ac:dyDescent="0.25">
      <c r="A1147" s="17">
        <v>45108</v>
      </c>
      <c r="B1147" s="8" t="s">
        <v>6593</v>
      </c>
      <c r="C1147" s="5" t="s">
        <v>6636</v>
      </c>
      <c r="D1147" s="8" t="s">
        <v>6617</v>
      </c>
      <c r="E1147" s="2">
        <v>312</v>
      </c>
      <c r="F1147" s="48">
        <v>45133</v>
      </c>
      <c r="G1147" s="2" t="s">
        <v>1352</v>
      </c>
      <c r="H1147" s="16">
        <v>250</v>
      </c>
      <c r="I1147" s="16">
        <v>250</v>
      </c>
      <c r="J1147" s="2" t="s">
        <v>1377</v>
      </c>
      <c r="K1147" t="str">
        <f t="shared" si="54"/>
        <v>Q2 2023</v>
      </c>
      <c r="L1147" t="str">
        <f t="shared" si="55"/>
        <v>Q2</v>
      </c>
      <c r="M1147" t="str">
        <f t="shared" si="56"/>
        <v>2023</v>
      </c>
    </row>
    <row r="1148" spans="1:13" x14ac:dyDescent="0.25">
      <c r="A1148" s="17">
        <v>45108</v>
      </c>
      <c r="B1148" s="8" t="s">
        <v>6593</v>
      </c>
      <c r="C1148" s="5" t="s">
        <v>6636</v>
      </c>
      <c r="D1148" s="8" t="s">
        <v>6617</v>
      </c>
      <c r="E1148" s="2">
        <v>312</v>
      </c>
      <c r="F1148" s="48">
        <v>45134</v>
      </c>
      <c r="G1148" s="2" t="s">
        <v>1353</v>
      </c>
      <c r="H1148" s="16">
        <v>1450</v>
      </c>
      <c r="I1148" s="16">
        <v>1450</v>
      </c>
      <c r="J1148" s="2"/>
      <c r="K1148" t="str">
        <f t="shared" si="54"/>
        <v>Q2 2023</v>
      </c>
      <c r="L1148" t="str">
        <f t="shared" si="55"/>
        <v>Q2</v>
      </c>
      <c r="M1148" t="str">
        <f t="shared" si="56"/>
        <v>2023</v>
      </c>
    </row>
    <row r="1149" spans="1:13" x14ac:dyDescent="0.25">
      <c r="A1149" s="17">
        <v>45108</v>
      </c>
      <c r="B1149" s="8" t="s">
        <v>6593</v>
      </c>
      <c r="C1149" s="8" t="s">
        <v>6637</v>
      </c>
      <c r="D1149" s="8" t="s">
        <v>6654</v>
      </c>
      <c r="E1149" s="2">
        <v>311</v>
      </c>
      <c r="F1149" s="48">
        <v>45114</v>
      </c>
      <c r="G1149" s="2" t="s">
        <v>1341</v>
      </c>
      <c r="H1149" s="16">
        <v>48868.75</v>
      </c>
      <c r="I1149" s="20">
        <v>48868.75</v>
      </c>
      <c r="J1149" s="2"/>
      <c r="K1149" t="str">
        <f t="shared" si="54"/>
        <v>Q2 2023</v>
      </c>
      <c r="L1149" t="str">
        <f t="shared" si="55"/>
        <v>Q2</v>
      </c>
      <c r="M1149" t="str">
        <f t="shared" si="56"/>
        <v>2023</v>
      </c>
    </row>
    <row r="1150" spans="1:13" x14ac:dyDescent="0.25">
      <c r="A1150" s="17">
        <v>45108</v>
      </c>
      <c r="B1150" s="8" t="s">
        <v>6593</v>
      </c>
      <c r="C1150" s="8" t="s">
        <v>6637</v>
      </c>
      <c r="D1150" s="8" t="s">
        <v>6654</v>
      </c>
      <c r="E1150" s="2">
        <v>312</v>
      </c>
      <c r="F1150" s="48">
        <v>45114</v>
      </c>
      <c r="G1150" s="2" t="s">
        <v>1342</v>
      </c>
      <c r="H1150" s="16">
        <v>31622</v>
      </c>
      <c r="I1150" s="20">
        <v>31622</v>
      </c>
      <c r="J1150" s="2"/>
      <c r="K1150" t="str">
        <f t="shared" si="54"/>
        <v>Q2 2023</v>
      </c>
      <c r="L1150" t="str">
        <f t="shared" si="55"/>
        <v>Q2</v>
      </c>
      <c r="M1150" t="str">
        <f t="shared" si="56"/>
        <v>2023</v>
      </c>
    </row>
    <row r="1151" spans="1:13" x14ac:dyDescent="0.25">
      <c r="A1151" s="17">
        <v>45108</v>
      </c>
      <c r="B1151" s="8" t="s">
        <v>6593</v>
      </c>
      <c r="C1151" s="8" t="s">
        <v>6637</v>
      </c>
      <c r="D1151" s="8" t="s">
        <v>6654</v>
      </c>
      <c r="E1151" s="2">
        <v>315</v>
      </c>
      <c r="F1151" s="48">
        <v>45114</v>
      </c>
      <c r="G1151" s="2" t="s">
        <v>1343</v>
      </c>
      <c r="H1151" s="16">
        <v>17351.25</v>
      </c>
      <c r="I1151" s="20">
        <v>17351.25</v>
      </c>
      <c r="J1151" s="2"/>
      <c r="K1151" t="str">
        <f t="shared" si="54"/>
        <v>Q2 2023</v>
      </c>
      <c r="L1151" t="str">
        <f t="shared" si="55"/>
        <v>Q2</v>
      </c>
      <c r="M1151" t="str">
        <f t="shared" si="56"/>
        <v>2023</v>
      </c>
    </row>
    <row r="1152" spans="1:13" x14ac:dyDescent="0.25">
      <c r="A1152" s="17">
        <v>45108</v>
      </c>
      <c r="B1152" s="8" t="s">
        <v>6593</v>
      </c>
      <c r="C1152" s="8" t="s">
        <v>6637</v>
      </c>
      <c r="D1152" s="8" t="s">
        <v>6654</v>
      </c>
      <c r="E1152" s="2">
        <v>316</v>
      </c>
      <c r="F1152" s="48">
        <v>45114</v>
      </c>
      <c r="G1152" s="2" t="s">
        <v>1344</v>
      </c>
      <c r="H1152" s="16">
        <v>17333.75</v>
      </c>
      <c r="I1152" s="20">
        <v>17333.75</v>
      </c>
      <c r="J1152" s="2"/>
      <c r="K1152" t="str">
        <f t="shared" si="54"/>
        <v>Q2 2023</v>
      </c>
      <c r="L1152" t="str">
        <f t="shared" si="55"/>
        <v>Q2</v>
      </c>
      <c r="M1152" t="str">
        <f t="shared" si="56"/>
        <v>2023</v>
      </c>
    </row>
    <row r="1153" spans="1:13" x14ac:dyDescent="0.25">
      <c r="A1153" s="17">
        <v>45108</v>
      </c>
      <c r="B1153" s="8" t="s">
        <v>6593</v>
      </c>
      <c r="C1153" s="8" t="s">
        <v>6637</v>
      </c>
      <c r="D1153" s="8" t="s">
        <v>6654</v>
      </c>
      <c r="E1153" s="2">
        <v>314</v>
      </c>
      <c r="F1153" s="48">
        <v>45114</v>
      </c>
      <c r="G1153" s="2" t="s">
        <v>1345</v>
      </c>
      <c r="H1153" s="16">
        <v>16248.75</v>
      </c>
      <c r="I1153" s="20">
        <v>16248.75</v>
      </c>
      <c r="J1153" s="2"/>
      <c r="K1153" t="str">
        <f t="shared" si="54"/>
        <v>Q2 2023</v>
      </c>
      <c r="L1153" t="str">
        <f t="shared" si="55"/>
        <v>Q2</v>
      </c>
      <c r="M1153" t="str">
        <f t="shared" si="56"/>
        <v>2023</v>
      </c>
    </row>
    <row r="1154" spans="1:13" x14ac:dyDescent="0.25">
      <c r="A1154" s="17">
        <v>45108</v>
      </c>
      <c r="B1154" s="8" t="s">
        <v>6593</v>
      </c>
      <c r="C1154" s="8" t="s">
        <v>6637</v>
      </c>
      <c r="D1154" s="8" t="s">
        <v>6638</v>
      </c>
      <c r="E1154" s="2">
        <v>309</v>
      </c>
      <c r="F1154" s="48">
        <v>45161</v>
      </c>
      <c r="G1154" s="2" t="s">
        <v>1362</v>
      </c>
      <c r="H1154" s="16">
        <v>101684</v>
      </c>
      <c r="I1154" s="20">
        <v>101684</v>
      </c>
      <c r="K1154" t="str">
        <f t="shared" si="54"/>
        <v>Q2 2023</v>
      </c>
      <c r="L1154" t="str">
        <f t="shared" si="55"/>
        <v>Q2</v>
      </c>
      <c r="M1154" t="str">
        <f t="shared" si="56"/>
        <v>2023</v>
      </c>
    </row>
    <row r="1155" spans="1:13" x14ac:dyDescent="0.25">
      <c r="A1155" s="17">
        <v>45108</v>
      </c>
      <c r="B1155" s="8" t="s">
        <v>6593</v>
      </c>
      <c r="C1155" s="8" t="s">
        <v>6637</v>
      </c>
      <c r="D1155" s="8" t="s">
        <v>6638</v>
      </c>
      <c r="E1155" s="2">
        <v>311</v>
      </c>
      <c r="F1155" s="48">
        <v>45161</v>
      </c>
      <c r="G1155" s="2" t="s">
        <v>1363</v>
      </c>
      <c r="H1155" s="16">
        <v>103706</v>
      </c>
      <c r="I1155" s="20">
        <v>103706</v>
      </c>
      <c r="K1155" t="str">
        <f t="shared" si="54"/>
        <v>Q2 2023</v>
      </c>
      <c r="L1155" t="str">
        <f t="shared" si="55"/>
        <v>Q2</v>
      </c>
      <c r="M1155" t="str">
        <f t="shared" si="56"/>
        <v>2023</v>
      </c>
    </row>
    <row r="1156" spans="1:13" x14ac:dyDescent="0.25">
      <c r="A1156" s="17">
        <v>45108</v>
      </c>
      <c r="B1156" s="8" t="s">
        <v>6593</v>
      </c>
      <c r="C1156" s="8" t="s">
        <v>6637</v>
      </c>
      <c r="D1156" s="8" t="s">
        <v>6638</v>
      </c>
      <c r="E1156" s="2">
        <v>312</v>
      </c>
      <c r="F1156" s="48">
        <v>45161</v>
      </c>
      <c r="G1156" s="2" t="s">
        <v>1364</v>
      </c>
      <c r="H1156" s="16">
        <v>115801</v>
      </c>
      <c r="I1156" s="20">
        <v>115801</v>
      </c>
      <c r="K1156" t="str">
        <f t="shared" si="54"/>
        <v>Q2 2023</v>
      </c>
      <c r="L1156" t="str">
        <f t="shared" si="55"/>
        <v>Q2</v>
      </c>
      <c r="M1156" t="str">
        <f t="shared" si="56"/>
        <v>2023</v>
      </c>
    </row>
    <row r="1157" spans="1:13" x14ac:dyDescent="0.25">
      <c r="A1157" s="17">
        <v>45108</v>
      </c>
      <c r="B1157" s="8" t="s">
        <v>6593</v>
      </c>
      <c r="C1157" s="8" t="s">
        <v>6637</v>
      </c>
      <c r="D1157" s="8" t="s">
        <v>6638</v>
      </c>
      <c r="E1157" s="2">
        <v>313</v>
      </c>
      <c r="F1157" s="48">
        <v>45161</v>
      </c>
      <c r="G1157" s="2" t="s">
        <v>1365</v>
      </c>
      <c r="H1157" s="16">
        <v>120707</v>
      </c>
      <c r="I1157" s="20">
        <v>120707</v>
      </c>
      <c r="K1157" t="str">
        <f t="shared" si="54"/>
        <v>Q2 2023</v>
      </c>
      <c r="L1157" t="str">
        <f t="shared" si="55"/>
        <v>Q2</v>
      </c>
      <c r="M1157" t="str">
        <f t="shared" si="56"/>
        <v>2023</v>
      </c>
    </row>
    <row r="1158" spans="1:13" x14ac:dyDescent="0.25">
      <c r="A1158" s="17">
        <v>45108</v>
      </c>
      <c r="B1158" s="8" t="s">
        <v>6593</v>
      </c>
      <c r="C1158" s="8" t="s">
        <v>6637</v>
      </c>
      <c r="D1158" s="8" t="s">
        <v>6638</v>
      </c>
      <c r="E1158" s="2">
        <v>314</v>
      </c>
      <c r="F1158" s="48">
        <v>45161</v>
      </c>
      <c r="G1158" s="2" t="s">
        <v>1366</v>
      </c>
      <c r="H1158" s="16">
        <v>25549</v>
      </c>
      <c r="I1158" s="20">
        <v>25549</v>
      </c>
      <c r="K1158" t="str">
        <f t="shared" ref="K1158:K1218" si="57">"Q" &amp; IF(MONTH(A1158) &lt; 4, 4, IF(MONTH(A1158) &lt; 7, 1, IF(MONTH(A1158) &lt; 10, 2, 3))) &amp; " " &amp; YEAR(A1158) - IF(MONTH(A1158) &lt; 4, 1, 0)</f>
        <v>Q2 2023</v>
      </c>
      <c r="L1158" t="str">
        <f t="shared" ref="L1158:L1218" si="58">LEFT(K1158,2)</f>
        <v>Q2</v>
      </c>
      <c r="M1158" t="str">
        <f t="shared" ref="M1158:M1218" si="59">RIGHT(K1158,4)</f>
        <v>2023</v>
      </c>
    </row>
    <row r="1159" spans="1:13" x14ac:dyDescent="0.25">
      <c r="A1159" s="17">
        <v>45108</v>
      </c>
      <c r="B1159" s="8" t="s">
        <v>6593</v>
      </c>
      <c r="C1159" s="8" t="s">
        <v>6637</v>
      </c>
      <c r="D1159" s="8" t="s">
        <v>6638</v>
      </c>
      <c r="E1159" s="2">
        <v>315</v>
      </c>
      <c r="F1159" s="48">
        <v>45161</v>
      </c>
      <c r="G1159" s="2" t="s">
        <v>1367</v>
      </c>
      <c r="H1159" s="16">
        <v>31206</v>
      </c>
      <c r="I1159" s="20">
        <v>31206</v>
      </c>
      <c r="K1159" t="str">
        <f t="shared" si="57"/>
        <v>Q2 2023</v>
      </c>
      <c r="L1159" t="str">
        <f t="shared" si="58"/>
        <v>Q2</v>
      </c>
      <c r="M1159" t="str">
        <f t="shared" si="59"/>
        <v>2023</v>
      </c>
    </row>
    <row r="1160" spans="1:13" x14ac:dyDescent="0.25">
      <c r="A1160" s="17">
        <v>45108</v>
      </c>
      <c r="B1160" s="8" t="s">
        <v>6593</v>
      </c>
      <c r="C1160" s="8" t="s">
        <v>6637</v>
      </c>
      <c r="D1160" s="8" t="s">
        <v>6638</v>
      </c>
      <c r="E1160" s="2">
        <v>316</v>
      </c>
      <c r="F1160" s="48">
        <v>45161</v>
      </c>
      <c r="G1160" s="2" t="s">
        <v>1368</v>
      </c>
      <c r="H1160" s="16">
        <v>416</v>
      </c>
      <c r="I1160" s="20">
        <v>416</v>
      </c>
      <c r="K1160" t="str">
        <f t="shared" si="57"/>
        <v>Q2 2023</v>
      </c>
      <c r="L1160" t="str">
        <f t="shared" si="58"/>
        <v>Q2</v>
      </c>
      <c r="M1160" t="str">
        <f t="shared" si="59"/>
        <v>2023</v>
      </c>
    </row>
    <row r="1161" spans="1:13" x14ac:dyDescent="0.25">
      <c r="A1161" s="17">
        <v>45108</v>
      </c>
      <c r="B1161" s="8" t="s">
        <v>6593</v>
      </c>
      <c r="C1161" s="8" t="s">
        <v>6637</v>
      </c>
      <c r="D1161" s="8" t="s">
        <v>6639</v>
      </c>
      <c r="E1161" s="2">
        <v>309</v>
      </c>
      <c r="F1161" s="48">
        <v>45177</v>
      </c>
      <c r="G1161" s="2" t="s">
        <v>1369</v>
      </c>
      <c r="H1161" s="16">
        <v>2775.39</v>
      </c>
      <c r="I1161" s="20">
        <v>2775.39</v>
      </c>
      <c r="K1161" t="str">
        <f t="shared" si="57"/>
        <v>Q2 2023</v>
      </c>
      <c r="L1161" t="str">
        <f t="shared" si="58"/>
        <v>Q2</v>
      </c>
      <c r="M1161" t="str">
        <f t="shared" si="59"/>
        <v>2023</v>
      </c>
    </row>
    <row r="1162" spans="1:13" x14ac:dyDescent="0.25">
      <c r="A1162" s="17">
        <v>45108</v>
      </c>
      <c r="B1162" s="8" t="s">
        <v>6593</v>
      </c>
      <c r="C1162" s="8" t="s">
        <v>6637</v>
      </c>
      <c r="D1162" s="8" t="s">
        <v>6639</v>
      </c>
      <c r="E1162" s="2">
        <v>311</v>
      </c>
      <c r="F1162" s="48">
        <v>45177</v>
      </c>
      <c r="G1162" s="2" t="s">
        <v>1370</v>
      </c>
      <c r="H1162" s="16">
        <v>3410.71</v>
      </c>
      <c r="I1162" s="20">
        <v>3410.71</v>
      </c>
      <c r="K1162" t="str">
        <f t="shared" si="57"/>
        <v>Q2 2023</v>
      </c>
      <c r="L1162" t="str">
        <f t="shared" si="58"/>
        <v>Q2</v>
      </c>
      <c r="M1162" t="str">
        <f t="shared" si="59"/>
        <v>2023</v>
      </c>
    </row>
    <row r="1163" spans="1:13" x14ac:dyDescent="0.25">
      <c r="A1163" s="17">
        <v>45108</v>
      </c>
      <c r="B1163" s="8" t="s">
        <v>6593</v>
      </c>
      <c r="C1163" s="8" t="s">
        <v>6637</v>
      </c>
      <c r="D1163" s="8" t="s">
        <v>6639</v>
      </c>
      <c r="E1163" s="2">
        <v>312</v>
      </c>
      <c r="F1163" s="48">
        <v>45177</v>
      </c>
      <c r="G1163" s="2" t="s">
        <v>1371</v>
      </c>
      <c r="H1163" s="16">
        <v>3097.55</v>
      </c>
      <c r="I1163" s="20">
        <v>3097.55</v>
      </c>
      <c r="K1163" t="str">
        <f t="shared" si="57"/>
        <v>Q2 2023</v>
      </c>
      <c r="L1163" t="str">
        <f t="shared" si="58"/>
        <v>Q2</v>
      </c>
      <c r="M1163" t="str">
        <f t="shared" si="59"/>
        <v>2023</v>
      </c>
    </row>
    <row r="1164" spans="1:13" x14ac:dyDescent="0.25">
      <c r="A1164" s="17">
        <v>45108</v>
      </c>
      <c r="B1164" s="8" t="s">
        <v>6593</v>
      </c>
      <c r="C1164" s="8" t="s">
        <v>6637</v>
      </c>
      <c r="D1164" s="8" t="s">
        <v>6639</v>
      </c>
      <c r="E1164" s="2">
        <v>313</v>
      </c>
      <c r="F1164" s="48">
        <v>45177</v>
      </c>
      <c r="G1164" s="2" t="s">
        <v>1372</v>
      </c>
      <c r="H1164" s="16">
        <v>3588.46</v>
      </c>
      <c r="I1164" s="20">
        <v>3588.46</v>
      </c>
      <c r="K1164" t="str">
        <f t="shared" si="57"/>
        <v>Q2 2023</v>
      </c>
      <c r="L1164" t="str">
        <f t="shared" si="58"/>
        <v>Q2</v>
      </c>
      <c r="M1164" t="str">
        <f t="shared" si="59"/>
        <v>2023</v>
      </c>
    </row>
    <row r="1165" spans="1:13" x14ac:dyDescent="0.25">
      <c r="A1165" s="17">
        <v>45108</v>
      </c>
      <c r="B1165" s="8" t="s">
        <v>6593</v>
      </c>
      <c r="C1165" s="8" t="s">
        <v>6637</v>
      </c>
      <c r="D1165" s="8" t="s">
        <v>6639</v>
      </c>
      <c r="E1165" s="2">
        <v>314</v>
      </c>
      <c r="F1165" s="48">
        <v>45177</v>
      </c>
      <c r="G1165" s="2" t="s">
        <v>1373</v>
      </c>
      <c r="H1165" s="16">
        <v>589.63</v>
      </c>
      <c r="I1165" s="20">
        <v>589.63</v>
      </c>
      <c r="K1165" t="str">
        <f t="shared" si="57"/>
        <v>Q2 2023</v>
      </c>
      <c r="L1165" t="str">
        <f t="shared" si="58"/>
        <v>Q2</v>
      </c>
      <c r="M1165" t="str">
        <f t="shared" si="59"/>
        <v>2023</v>
      </c>
    </row>
    <row r="1166" spans="1:13" x14ac:dyDescent="0.25">
      <c r="A1166" s="17">
        <v>45108</v>
      </c>
      <c r="B1166" s="8" t="s">
        <v>6593</v>
      </c>
      <c r="C1166" s="8" t="s">
        <v>6637</v>
      </c>
      <c r="D1166" s="8" t="s">
        <v>6639</v>
      </c>
      <c r="E1166" s="2">
        <v>315</v>
      </c>
      <c r="F1166" s="48">
        <v>45177</v>
      </c>
      <c r="G1166" s="2" t="s">
        <v>1374</v>
      </c>
      <c r="H1166" s="16">
        <v>794.73</v>
      </c>
      <c r="I1166" s="20">
        <v>794.73</v>
      </c>
      <c r="K1166" t="str">
        <f t="shared" si="57"/>
        <v>Q2 2023</v>
      </c>
      <c r="L1166" t="str">
        <f t="shared" si="58"/>
        <v>Q2</v>
      </c>
      <c r="M1166" t="str">
        <f t="shared" si="59"/>
        <v>2023</v>
      </c>
    </row>
    <row r="1167" spans="1:13" x14ac:dyDescent="0.25">
      <c r="A1167" s="17">
        <v>45108</v>
      </c>
      <c r="B1167" s="8" t="s">
        <v>6593</v>
      </c>
      <c r="C1167" s="8" t="s">
        <v>6637</v>
      </c>
      <c r="D1167" s="8" t="s">
        <v>6639</v>
      </c>
      <c r="E1167" s="2">
        <v>316</v>
      </c>
      <c r="F1167" s="48">
        <v>45177</v>
      </c>
      <c r="G1167" s="2" t="s">
        <v>1375</v>
      </c>
      <c r="H1167" s="16">
        <v>2</v>
      </c>
      <c r="I1167" s="20">
        <v>2</v>
      </c>
      <c r="K1167" t="str">
        <f t="shared" si="57"/>
        <v>Q2 2023</v>
      </c>
      <c r="L1167" t="str">
        <f t="shared" si="58"/>
        <v>Q2</v>
      </c>
      <c r="M1167" t="str">
        <f t="shared" si="59"/>
        <v>2023</v>
      </c>
    </row>
    <row r="1168" spans="1:13" x14ac:dyDescent="0.25">
      <c r="A1168" s="17">
        <v>45108</v>
      </c>
      <c r="B1168" s="8" t="s">
        <v>6593</v>
      </c>
      <c r="C1168" s="5" t="e">
        <v>#N/A</v>
      </c>
      <c r="D1168" s="8" t="s">
        <v>6665</v>
      </c>
      <c r="E1168" s="2">
        <v>309</v>
      </c>
      <c r="F1168" s="48">
        <v>45110</v>
      </c>
      <c r="G1168" s="2" t="s">
        <v>1338</v>
      </c>
      <c r="H1168" s="16">
        <f>185600+16240</f>
        <v>201840</v>
      </c>
      <c r="I1168" s="20">
        <v>201840</v>
      </c>
      <c r="J1168" s="2"/>
      <c r="K1168" t="str">
        <f t="shared" si="57"/>
        <v>Q2 2023</v>
      </c>
      <c r="L1168" t="str">
        <f t="shared" si="58"/>
        <v>Q2</v>
      </c>
      <c r="M1168" t="str">
        <f t="shared" si="59"/>
        <v>2023</v>
      </c>
    </row>
    <row r="1169" spans="1:13" x14ac:dyDescent="0.25">
      <c r="A1169" s="17">
        <v>45108</v>
      </c>
      <c r="B1169" s="8" t="s">
        <v>6593</v>
      </c>
      <c r="C1169" s="61" t="s">
        <v>6621</v>
      </c>
      <c r="D1169" s="8" t="s">
        <v>6622</v>
      </c>
      <c r="E1169" s="12">
        <v>312</v>
      </c>
      <c r="F1169" s="48">
        <v>45138</v>
      </c>
      <c r="G1169" s="12" t="s">
        <v>1358</v>
      </c>
      <c r="H1169" s="16">
        <v>701050</v>
      </c>
      <c r="I1169" s="20">
        <v>701050</v>
      </c>
      <c r="J1169" s="2"/>
      <c r="K1169" t="str">
        <f t="shared" si="57"/>
        <v>Q2 2023</v>
      </c>
      <c r="L1169" t="str">
        <f t="shared" si="58"/>
        <v>Q2</v>
      </c>
      <c r="M1169" t="str">
        <f t="shared" si="59"/>
        <v>2023</v>
      </c>
    </row>
    <row r="1170" spans="1:13" x14ac:dyDescent="0.25">
      <c r="A1170" s="17">
        <v>45108</v>
      </c>
      <c r="B1170" s="8" t="s">
        <v>6593</v>
      </c>
      <c r="C1170" s="5" t="e">
        <v>#N/A</v>
      </c>
      <c r="D1170" s="8" t="s">
        <v>6643</v>
      </c>
      <c r="E1170" s="2">
        <v>312</v>
      </c>
      <c r="F1170" s="48">
        <v>45134</v>
      </c>
      <c r="G1170" s="2" t="s">
        <v>1354</v>
      </c>
      <c r="H1170" s="16">
        <v>4752</v>
      </c>
      <c r="I1170" s="20">
        <v>4752</v>
      </c>
      <c r="J1170" s="2" t="s">
        <v>1378</v>
      </c>
      <c r="K1170" t="str">
        <f t="shared" si="57"/>
        <v>Q2 2023</v>
      </c>
      <c r="L1170" t="str">
        <f t="shared" si="58"/>
        <v>Q2</v>
      </c>
      <c r="M1170" t="str">
        <f t="shared" si="59"/>
        <v>2023</v>
      </c>
    </row>
    <row r="1171" spans="1:13" x14ac:dyDescent="0.25">
      <c r="A1171" s="17">
        <v>45108</v>
      </c>
      <c r="B1171" s="8" t="s">
        <v>6593</v>
      </c>
      <c r="C1171" s="5" t="s">
        <v>6626</v>
      </c>
      <c r="D1171" s="8" t="s">
        <v>6627</v>
      </c>
      <c r="E1171" s="2">
        <v>312</v>
      </c>
      <c r="F1171" s="48">
        <v>45138</v>
      </c>
      <c r="G1171" s="2">
        <v>1453</v>
      </c>
      <c r="H1171" s="16">
        <v>35560</v>
      </c>
      <c r="I1171" s="20">
        <v>35560</v>
      </c>
      <c r="J1171" s="2"/>
      <c r="K1171" t="str">
        <f t="shared" si="57"/>
        <v>Q2 2023</v>
      </c>
      <c r="L1171" t="str">
        <f t="shared" si="58"/>
        <v>Q2</v>
      </c>
      <c r="M1171" t="str">
        <f t="shared" si="59"/>
        <v>2023</v>
      </c>
    </row>
    <row r="1172" spans="1:13" x14ac:dyDescent="0.25">
      <c r="A1172" s="17">
        <v>45108</v>
      </c>
      <c r="B1172" s="8" t="s">
        <v>6593</v>
      </c>
      <c r="C1172" s="5" t="e">
        <v>#N/A</v>
      </c>
      <c r="D1172" s="8" t="s">
        <v>6643</v>
      </c>
      <c r="E1172" s="2">
        <v>312</v>
      </c>
      <c r="F1172" s="48">
        <v>45111</v>
      </c>
      <c r="G1172" s="2">
        <v>50063</v>
      </c>
      <c r="H1172" s="16">
        <v>375</v>
      </c>
      <c r="I1172" s="20">
        <v>375</v>
      </c>
      <c r="J1172" s="2" t="s">
        <v>99</v>
      </c>
      <c r="K1172" t="str">
        <f t="shared" si="57"/>
        <v>Q2 2023</v>
      </c>
      <c r="L1172" t="str">
        <f t="shared" si="58"/>
        <v>Q2</v>
      </c>
      <c r="M1172" t="str">
        <f t="shared" si="59"/>
        <v>2023</v>
      </c>
    </row>
    <row r="1173" spans="1:13" x14ac:dyDescent="0.25">
      <c r="A1173" s="17">
        <v>45108</v>
      </c>
      <c r="B1173" s="8" t="s">
        <v>6593</v>
      </c>
      <c r="C1173" s="5" t="e">
        <v>#N/A</v>
      </c>
      <c r="D1173" s="8" t="s">
        <v>6624</v>
      </c>
      <c r="E1173" s="2">
        <v>312</v>
      </c>
      <c r="F1173" s="48">
        <v>45135</v>
      </c>
      <c r="G1173" s="2" t="s">
        <v>1355</v>
      </c>
      <c r="H1173" s="16">
        <v>64000</v>
      </c>
      <c r="I1173" s="20">
        <v>68640</v>
      </c>
      <c r="J1173" s="2"/>
      <c r="K1173" t="str">
        <f t="shared" si="57"/>
        <v>Q2 2023</v>
      </c>
      <c r="L1173" t="str">
        <f t="shared" si="58"/>
        <v>Q2</v>
      </c>
      <c r="M1173" t="str">
        <f t="shared" si="59"/>
        <v>2023</v>
      </c>
    </row>
    <row r="1174" spans="1:13" x14ac:dyDescent="0.25">
      <c r="A1174" s="17">
        <v>45108</v>
      </c>
      <c r="B1174" s="8" t="s">
        <v>6594</v>
      </c>
      <c r="C1174" s="5" t="s">
        <v>6632</v>
      </c>
      <c r="D1174" s="8" t="s">
        <v>6633</v>
      </c>
      <c r="E1174" s="2">
        <v>719</v>
      </c>
      <c r="F1174" s="1">
        <v>45138</v>
      </c>
      <c r="G1174" s="2" t="s">
        <v>1125</v>
      </c>
      <c r="H1174" s="16">
        <v>37207</v>
      </c>
      <c r="I1174" s="20">
        <v>37207</v>
      </c>
      <c r="J1174" s="2"/>
      <c r="K1174" t="str">
        <f t="shared" si="57"/>
        <v>Q2 2023</v>
      </c>
      <c r="L1174" t="str">
        <f t="shared" si="58"/>
        <v>Q2</v>
      </c>
      <c r="M1174" t="str">
        <f t="shared" si="59"/>
        <v>2023</v>
      </c>
    </row>
    <row r="1175" spans="1:13" x14ac:dyDescent="0.25">
      <c r="A1175" s="17">
        <v>45108</v>
      </c>
      <c r="B1175" s="8" t="s">
        <v>6594</v>
      </c>
      <c r="C1175" s="5" t="s">
        <v>6614</v>
      </c>
      <c r="D1175" s="8" t="s">
        <v>6615</v>
      </c>
      <c r="E1175" s="2">
        <v>719</v>
      </c>
      <c r="F1175" s="1">
        <v>45138</v>
      </c>
      <c r="G1175" s="2" t="s">
        <v>1122</v>
      </c>
      <c r="H1175" s="16">
        <v>7800</v>
      </c>
      <c r="I1175" s="20">
        <v>7800</v>
      </c>
      <c r="J1175" s="2"/>
      <c r="K1175" t="str">
        <f t="shared" si="57"/>
        <v>Q2 2023</v>
      </c>
      <c r="L1175" t="str">
        <f t="shared" si="58"/>
        <v>Q2</v>
      </c>
      <c r="M1175" t="str">
        <f t="shared" si="59"/>
        <v>2023</v>
      </c>
    </row>
    <row r="1176" spans="1:13" x14ac:dyDescent="0.25">
      <c r="A1176" s="17">
        <v>45108</v>
      </c>
      <c r="B1176" s="8" t="s">
        <v>6594</v>
      </c>
      <c r="C1176" s="8" t="s">
        <v>6634</v>
      </c>
      <c r="D1176" s="8" t="s">
        <v>6635</v>
      </c>
      <c r="E1176" s="2">
        <v>719</v>
      </c>
      <c r="F1176" s="1">
        <v>45138</v>
      </c>
      <c r="G1176" s="2" t="s">
        <v>1124</v>
      </c>
      <c r="H1176" s="85">
        <v>38600</v>
      </c>
      <c r="I1176" s="88">
        <v>38600</v>
      </c>
      <c r="J1176" s="2"/>
      <c r="K1176" t="str">
        <f t="shared" si="57"/>
        <v>Q2 2023</v>
      </c>
      <c r="L1176" t="str">
        <f t="shared" si="58"/>
        <v>Q2</v>
      </c>
      <c r="M1176" t="str">
        <f t="shared" si="59"/>
        <v>2023</v>
      </c>
    </row>
    <row r="1177" spans="1:13" x14ac:dyDescent="0.25">
      <c r="A1177" s="17">
        <v>45108</v>
      </c>
      <c r="B1177" s="8" t="s">
        <v>6594</v>
      </c>
      <c r="C1177" s="5" t="e">
        <v>#N/A</v>
      </c>
      <c r="D1177" s="8" t="s">
        <v>6633</v>
      </c>
      <c r="E1177" s="2">
        <v>719</v>
      </c>
      <c r="F1177" s="1">
        <v>45138</v>
      </c>
      <c r="G1177" s="2" t="s">
        <v>1123</v>
      </c>
      <c r="H1177" s="16">
        <v>76839</v>
      </c>
      <c r="I1177" s="20">
        <v>76839</v>
      </c>
      <c r="J1177" s="2"/>
      <c r="K1177" t="str">
        <f t="shared" si="57"/>
        <v>Q2 2023</v>
      </c>
      <c r="L1177" t="str">
        <f t="shared" si="58"/>
        <v>Q2</v>
      </c>
      <c r="M1177" t="str">
        <f t="shared" si="59"/>
        <v>2023</v>
      </c>
    </row>
    <row r="1178" spans="1:13" x14ac:dyDescent="0.25">
      <c r="A1178" s="17">
        <v>45108</v>
      </c>
      <c r="B1178" s="8" t="s">
        <v>6594</v>
      </c>
      <c r="C1178" s="5" t="s">
        <v>6652</v>
      </c>
      <c r="D1178" s="8" t="s">
        <v>6620</v>
      </c>
      <c r="E1178" s="2">
        <v>719</v>
      </c>
      <c r="F1178" s="1">
        <v>45138</v>
      </c>
      <c r="G1178" s="2">
        <v>4</v>
      </c>
      <c r="H1178" s="16">
        <v>0</v>
      </c>
      <c r="I1178" s="20">
        <v>0</v>
      </c>
      <c r="J1178" s="2" t="s">
        <v>1100</v>
      </c>
      <c r="K1178" t="str">
        <f t="shared" si="57"/>
        <v>Q2 2023</v>
      </c>
      <c r="L1178" t="str">
        <f t="shared" si="58"/>
        <v>Q2</v>
      </c>
      <c r="M1178" t="str">
        <f t="shared" si="59"/>
        <v>2023</v>
      </c>
    </row>
    <row r="1179" spans="1:13" x14ac:dyDescent="0.25">
      <c r="A1179" s="17">
        <v>45108</v>
      </c>
      <c r="B1179" s="8" t="s">
        <v>6594</v>
      </c>
      <c r="C1179" s="8" t="s">
        <v>6637</v>
      </c>
      <c r="D1179" s="8" t="s">
        <v>6654</v>
      </c>
      <c r="E1179" s="2">
        <v>719</v>
      </c>
      <c r="F1179" s="1">
        <v>45114</v>
      </c>
      <c r="G1179" s="2" t="s">
        <v>1119</v>
      </c>
      <c r="H1179" s="16">
        <v>16249</v>
      </c>
      <c r="I1179" s="20">
        <v>16249</v>
      </c>
      <c r="J1179" s="2"/>
      <c r="K1179" t="str">
        <f t="shared" si="57"/>
        <v>Q2 2023</v>
      </c>
      <c r="L1179" t="str">
        <f t="shared" si="58"/>
        <v>Q2</v>
      </c>
      <c r="M1179" t="str">
        <f t="shared" si="59"/>
        <v>2023</v>
      </c>
    </row>
    <row r="1180" spans="1:13" x14ac:dyDescent="0.25">
      <c r="A1180" s="17">
        <v>45108</v>
      </c>
      <c r="B1180" s="8" t="s">
        <v>6594</v>
      </c>
      <c r="C1180" s="8" t="s">
        <v>6637</v>
      </c>
      <c r="D1180" s="8" t="s">
        <v>6638</v>
      </c>
      <c r="E1180" s="2">
        <v>719</v>
      </c>
      <c r="F1180" s="1">
        <v>45161</v>
      </c>
      <c r="G1180" s="2" t="s">
        <v>1126</v>
      </c>
      <c r="H1180" s="16">
        <v>57143</v>
      </c>
      <c r="I1180" s="20">
        <v>57143</v>
      </c>
      <c r="K1180" t="str">
        <f t="shared" si="57"/>
        <v>Q2 2023</v>
      </c>
      <c r="L1180" t="str">
        <f t="shared" si="58"/>
        <v>Q2</v>
      </c>
      <c r="M1180" t="str">
        <f t="shared" si="59"/>
        <v>2023</v>
      </c>
    </row>
    <row r="1181" spans="1:13" x14ac:dyDescent="0.25">
      <c r="A1181" s="17">
        <v>45108</v>
      </c>
      <c r="B1181" s="8" t="s">
        <v>6594</v>
      </c>
      <c r="C1181" s="8" t="s">
        <v>6637</v>
      </c>
      <c r="D1181" s="8" t="s">
        <v>6639</v>
      </c>
      <c r="E1181" s="2">
        <v>719</v>
      </c>
      <c r="F1181" s="1">
        <v>45177</v>
      </c>
      <c r="G1181" s="2" t="s">
        <v>1127</v>
      </c>
      <c r="H1181" s="16">
        <v>2185.42</v>
      </c>
      <c r="I1181" s="20">
        <v>2185.42</v>
      </c>
      <c r="K1181" t="str">
        <f t="shared" si="57"/>
        <v>Q2 2023</v>
      </c>
      <c r="L1181" t="str">
        <f t="shared" si="58"/>
        <v>Q2</v>
      </c>
      <c r="M1181" t="str">
        <f t="shared" si="59"/>
        <v>2023</v>
      </c>
    </row>
    <row r="1182" spans="1:13" x14ac:dyDescent="0.25">
      <c r="A1182" s="17">
        <v>45108</v>
      </c>
      <c r="B1182" s="8" t="s">
        <v>6594</v>
      </c>
      <c r="C1182" s="61" t="s">
        <v>6621</v>
      </c>
      <c r="D1182" s="8" t="s">
        <v>6622</v>
      </c>
      <c r="E1182" s="12">
        <v>719</v>
      </c>
      <c r="F1182" s="1">
        <v>45138</v>
      </c>
      <c r="G1182" s="12" t="s">
        <v>1121</v>
      </c>
      <c r="H1182" s="16">
        <v>19190</v>
      </c>
      <c r="I1182" s="20">
        <v>19190</v>
      </c>
      <c r="J1182" s="2"/>
      <c r="K1182" t="str">
        <f t="shared" si="57"/>
        <v>Q2 2023</v>
      </c>
      <c r="L1182" t="str">
        <f t="shared" si="58"/>
        <v>Q2</v>
      </c>
      <c r="M1182" t="str">
        <f t="shared" si="59"/>
        <v>2023</v>
      </c>
    </row>
    <row r="1183" spans="1:13" x14ac:dyDescent="0.25">
      <c r="A1183" s="17">
        <v>45108</v>
      </c>
      <c r="B1183" s="8" t="s">
        <v>6594</v>
      </c>
      <c r="C1183" s="5" t="e">
        <v>#N/A</v>
      </c>
      <c r="D1183" s="8" t="s">
        <v>6643</v>
      </c>
      <c r="E1183" s="2">
        <v>719</v>
      </c>
      <c r="F1183" s="1">
        <v>45134</v>
      </c>
      <c r="G1183" s="2" t="s">
        <v>1120</v>
      </c>
      <c r="H1183" s="16">
        <v>1080</v>
      </c>
      <c r="I1183" s="20">
        <v>1080</v>
      </c>
      <c r="J1183" s="2" t="s">
        <v>1128</v>
      </c>
      <c r="K1183" t="str">
        <f t="shared" si="57"/>
        <v>Q2 2023</v>
      </c>
      <c r="L1183" t="str">
        <f t="shared" si="58"/>
        <v>Q2</v>
      </c>
      <c r="M1183" t="str">
        <f t="shared" si="59"/>
        <v>2023</v>
      </c>
    </row>
    <row r="1184" spans="1:13" x14ac:dyDescent="0.25">
      <c r="A1184" s="17">
        <v>45108</v>
      </c>
      <c r="B1184" s="8" t="s">
        <v>6594</v>
      </c>
      <c r="C1184" s="5" t="s">
        <v>6626</v>
      </c>
      <c r="D1184" s="8" t="s">
        <v>6627</v>
      </c>
      <c r="E1184" s="2">
        <v>719</v>
      </c>
      <c r="F1184" s="1">
        <v>45138</v>
      </c>
      <c r="G1184" s="2">
        <v>1454</v>
      </c>
      <c r="H1184" s="16">
        <v>2205</v>
      </c>
      <c r="I1184" s="20">
        <v>2205</v>
      </c>
      <c r="J1184" s="2"/>
      <c r="K1184" t="str">
        <f t="shared" si="57"/>
        <v>Q2 2023</v>
      </c>
      <c r="L1184" t="str">
        <f t="shared" si="58"/>
        <v>Q2</v>
      </c>
      <c r="M1184" t="str">
        <f t="shared" si="59"/>
        <v>2023</v>
      </c>
    </row>
    <row r="1185" spans="1:13" x14ac:dyDescent="0.25">
      <c r="A1185" s="17">
        <v>45108</v>
      </c>
      <c r="B1185" s="8" t="s">
        <v>6594</v>
      </c>
      <c r="C1185" s="5" t="e">
        <v>#N/A</v>
      </c>
      <c r="D1185" s="8" t="s">
        <v>6662</v>
      </c>
      <c r="E1185" s="2">
        <v>719</v>
      </c>
      <c r="F1185" s="1">
        <v>45108</v>
      </c>
      <c r="G1185" s="2" t="s">
        <v>1118</v>
      </c>
      <c r="H1185" s="16">
        <v>130000</v>
      </c>
      <c r="I1185" s="20">
        <v>130000</v>
      </c>
      <c r="J1185" s="2"/>
      <c r="K1185" t="str">
        <f t="shared" si="57"/>
        <v>Q2 2023</v>
      </c>
      <c r="L1185" t="str">
        <f t="shared" si="58"/>
        <v>Q2</v>
      </c>
      <c r="M1185" t="str">
        <f t="shared" si="59"/>
        <v>2023</v>
      </c>
    </row>
    <row r="1186" spans="1:13" x14ac:dyDescent="0.25">
      <c r="A1186" s="17">
        <v>45108</v>
      </c>
      <c r="B1186" s="8" t="s">
        <v>6595</v>
      </c>
      <c r="C1186" s="5" t="e">
        <v>#N/A</v>
      </c>
      <c r="D1186" s="8" t="s">
        <v>6662</v>
      </c>
      <c r="E1186" s="2">
        <v>319</v>
      </c>
      <c r="F1186" s="1">
        <v>45111</v>
      </c>
      <c r="G1186" s="2" t="s">
        <v>1728</v>
      </c>
      <c r="H1186" s="16">
        <v>148560</v>
      </c>
      <c r="I1186" s="20">
        <v>148560</v>
      </c>
      <c r="J1186" s="2"/>
      <c r="K1186" t="str">
        <f t="shared" si="57"/>
        <v>Q2 2023</v>
      </c>
      <c r="L1186" t="str">
        <f t="shared" si="58"/>
        <v>Q2</v>
      </c>
      <c r="M1186" t="str">
        <f t="shared" si="59"/>
        <v>2023</v>
      </c>
    </row>
    <row r="1187" spans="1:13" x14ac:dyDescent="0.25">
      <c r="A1187" s="17">
        <v>45108</v>
      </c>
      <c r="B1187" s="8" t="s">
        <v>6595</v>
      </c>
      <c r="C1187" s="5" t="s">
        <v>6630</v>
      </c>
      <c r="D1187" s="8" t="s">
        <v>6631</v>
      </c>
      <c r="E1187" s="2">
        <v>314</v>
      </c>
      <c r="F1187" s="1">
        <v>45116</v>
      </c>
      <c r="G1187" s="2" t="s">
        <v>1717</v>
      </c>
      <c r="H1187" s="16">
        <v>5946</v>
      </c>
      <c r="I1187" s="20">
        <v>5946</v>
      </c>
      <c r="K1187" t="str">
        <f t="shared" si="57"/>
        <v>Q2 2023</v>
      </c>
      <c r="L1187" t="str">
        <f t="shared" si="58"/>
        <v>Q2</v>
      </c>
      <c r="M1187" t="str">
        <f t="shared" si="59"/>
        <v>2023</v>
      </c>
    </row>
    <row r="1188" spans="1:13" x14ac:dyDescent="0.25">
      <c r="A1188" s="17">
        <v>45108</v>
      </c>
      <c r="B1188" s="8" t="s">
        <v>6595</v>
      </c>
      <c r="C1188" s="5" t="s">
        <v>6630</v>
      </c>
      <c r="D1188" s="8" t="s">
        <v>6631</v>
      </c>
      <c r="E1188" s="2">
        <v>312</v>
      </c>
      <c r="F1188" s="1">
        <v>45147</v>
      </c>
      <c r="G1188" s="2" t="s">
        <v>1743</v>
      </c>
      <c r="H1188" s="16">
        <v>6405.04</v>
      </c>
      <c r="I1188" s="20">
        <v>6405.04</v>
      </c>
      <c r="K1188" t="str">
        <f t="shared" si="57"/>
        <v>Q2 2023</v>
      </c>
      <c r="L1188" t="str">
        <f t="shared" si="58"/>
        <v>Q2</v>
      </c>
      <c r="M1188" t="str">
        <f t="shared" si="59"/>
        <v>2023</v>
      </c>
    </row>
    <row r="1189" spans="1:13" x14ac:dyDescent="0.25">
      <c r="A1189" s="17">
        <v>45108</v>
      </c>
      <c r="B1189" s="8" t="s">
        <v>6595</v>
      </c>
      <c r="C1189" s="5" t="s">
        <v>6640</v>
      </c>
      <c r="D1189" s="8" t="s">
        <v>6633</v>
      </c>
      <c r="E1189" s="2">
        <v>319</v>
      </c>
      <c r="F1189" s="1">
        <v>45138</v>
      </c>
      <c r="G1189" s="2" t="s">
        <v>1739</v>
      </c>
      <c r="H1189" s="16">
        <v>103223</v>
      </c>
      <c r="I1189" s="20">
        <v>103223</v>
      </c>
      <c r="J1189" s="2"/>
      <c r="K1189" t="str">
        <f t="shared" si="57"/>
        <v>Q2 2023</v>
      </c>
      <c r="L1189" t="str">
        <f t="shared" si="58"/>
        <v>Q2</v>
      </c>
      <c r="M1189" t="str">
        <f t="shared" si="59"/>
        <v>2023</v>
      </c>
    </row>
    <row r="1190" spans="1:13" x14ac:dyDescent="0.25">
      <c r="A1190" s="17">
        <v>45108</v>
      </c>
      <c r="B1190" s="8" t="s">
        <v>6595</v>
      </c>
      <c r="C1190" s="5" t="e">
        <v>#N/A</v>
      </c>
      <c r="D1190" s="8" t="s">
        <v>6643</v>
      </c>
      <c r="E1190" s="2">
        <v>312</v>
      </c>
      <c r="F1190" s="1">
        <v>45110</v>
      </c>
      <c r="G1190" s="2" t="s">
        <v>1727</v>
      </c>
      <c r="H1190" s="16">
        <v>2869</v>
      </c>
      <c r="I1190" s="20">
        <v>2869</v>
      </c>
      <c r="J1190" s="2"/>
      <c r="K1190" t="str">
        <f t="shared" si="57"/>
        <v>Q2 2023</v>
      </c>
      <c r="L1190" t="str">
        <f t="shared" si="58"/>
        <v>Q2</v>
      </c>
      <c r="M1190" t="str">
        <f t="shared" si="59"/>
        <v>2023</v>
      </c>
    </row>
    <row r="1191" spans="1:13" x14ac:dyDescent="0.25">
      <c r="A1191" s="17">
        <v>45108</v>
      </c>
      <c r="B1191" s="8" t="s">
        <v>6595</v>
      </c>
      <c r="C1191" s="5" t="e">
        <v>#N/A</v>
      </c>
      <c r="D1191" s="8" t="s">
        <v>6643</v>
      </c>
      <c r="E1191" s="2">
        <v>312</v>
      </c>
      <c r="F1191" s="1">
        <v>45121</v>
      </c>
      <c r="G1191" s="2" t="s">
        <v>1733</v>
      </c>
      <c r="H1191" s="16">
        <v>1027</v>
      </c>
      <c r="I1191" s="20">
        <v>1027</v>
      </c>
      <c r="J1191" s="2"/>
      <c r="K1191" t="str">
        <f t="shared" si="57"/>
        <v>Q2 2023</v>
      </c>
      <c r="L1191" t="str">
        <f t="shared" si="58"/>
        <v>Q2</v>
      </c>
      <c r="M1191" t="str">
        <f t="shared" si="59"/>
        <v>2023</v>
      </c>
    </row>
    <row r="1192" spans="1:13" x14ac:dyDescent="0.25">
      <c r="A1192" s="17">
        <v>45108</v>
      </c>
      <c r="B1192" s="8" t="s">
        <v>6595</v>
      </c>
      <c r="C1192" s="5" t="s">
        <v>6614</v>
      </c>
      <c r="D1192" s="8" t="s">
        <v>6615</v>
      </c>
      <c r="E1192" s="2">
        <v>312</v>
      </c>
      <c r="F1192" s="1">
        <v>45138</v>
      </c>
      <c r="G1192" s="2" t="s">
        <v>1742</v>
      </c>
      <c r="H1192" s="16">
        <v>86945</v>
      </c>
      <c r="I1192" s="20">
        <v>86945</v>
      </c>
      <c r="J1192" s="2"/>
      <c r="K1192" t="str">
        <f t="shared" si="57"/>
        <v>Q2 2023</v>
      </c>
      <c r="L1192" t="str">
        <f t="shared" si="58"/>
        <v>Q2</v>
      </c>
      <c r="M1192" t="str">
        <f t="shared" si="59"/>
        <v>2023</v>
      </c>
    </row>
    <row r="1193" spans="1:13" x14ac:dyDescent="0.25">
      <c r="A1193" s="17">
        <v>45108</v>
      </c>
      <c r="B1193" s="8" t="s">
        <v>6595</v>
      </c>
      <c r="C1193" s="5" t="e">
        <v>#N/A</v>
      </c>
      <c r="D1193" s="8" t="s">
        <v>6671</v>
      </c>
      <c r="E1193" s="2">
        <v>312</v>
      </c>
      <c r="F1193" s="1">
        <v>45130</v>
      </c>
      <c r="G1193" s="3" t="s">
        <v>1736</v>
      </c>
      <c r="H1193" s="16">
        <v>1130</v>
      </c>
      <c r="I1193" s="20">
        <v>1130</v>
      </c>
      <c r="J1193" s="2" t="s">
        <v>382</v>
      </c>
      <c r="K1193" t="str">
        <f t="shared" si="57"/>
        <v>Q2 2023</v>
      </c>
      <c r="L1193" t="str">
        <f t="shared" si="58"/>
        <v>Q2</v>
      </c>
      <c r="M1193" t="str">
        <f t="shared" si="59"/>
        <v>2023</v>
      </c>
    </row>
    <row r="1194" spans="1:13" x14ac:dyDescent="0.25">
      <c r="A1194" s="17">
        <v>45108</v>
      </c>
      <c r="B1194" s="8" t="s">
        <v>6595</v>
      </c>
      <c r="C1194" s="5" t="s">
        <v>6616</v>
      </c>
      <c r="D1194" s="8" t="s">
        <v>6617</v>
      </c>
      <c r="E1194" s="2">
        <v>312</v>
      </c>
      <c r="F1194" s="1">
        <v>45131</v>
      </c>
      <c r="G1194" s="2" t="s">
        <v>1737</v>
      </c>
      <c r="H1194" s="16">
        <v>320</v>
      </c>
      <c r="I1194" s="16">
        <v>320</v>
      </c>
      <c r="J1194" s="2" t="s">
        <v>1672</v>
      </c>
      <c r="K1194" t="str">
        <f t="shared" si="57"/>
        <v>Q2 2023</v>
      </c>
      <c r="L1194" t="str">
        <f t="shared" si="58"/>
        <v>Q2</v>
      </c>
      <c r="M1194" t="str">
        <f t="shared" si="59"/>
        <v>2023</v>
      </c>
    </row>
    <row r="1195" spans="1:13" x14ac:dyDescent="0.25">
      <c r="A1195" s="17">
        <v>45108</v>
      </c>
      <c r="B1195" s="8" t="s">
        <v>6595</v>
      </c>
      <c r="C1195" s="8" t="s">
        <v>6668</v>
      </c>
      <c r="D1195" s="8" t="s">
        <v>6671</v>
      </c>
      <c r="E1195" s="2">
        <v>312</v>
      </c>
      <c r="F1195" s="1">
        <v>45126</v>
      </c>
      <c r="G1195" s="3" t="s">
        <v>1735</v>
      </c>
      <c r="H1195" s="16">
        <v>600</v>
      </c>
      <c r="I1195" s="20">
        <v>600</v>
      </c>
      <c r="J1195" s="2" t="s">
        <v>381</v>
      </c>
      <c r="K1195" t="str">
        <f t="shared" si="57"/>
        <v>Q2 2023</v>
      </c>
      <c r="L1195" t="str">
        <f t="shared" si="58"/>
        <v>Q2</v>
      </c>
      <c r="M1195" t="str">
        <f t="shared" si="59"/>
        <v>2023</v>
      </c>
    </row>
    <row r="1196" spans="1:13" x14ac:dyDescent="0.25">
      <c r="A1196" s="17">
        <v>45108</v>
      </c>
      <c r="B1196" s="8" t="s">
        <v>6595</v>
      </c>
      <c r="C1196" s="8" t="s">
        <v>6634</v>
      </c>
      <c r="D1196" s="8" t="s">
        <v>6635</v>
      </c>
      <c r="E1196" s="2">
        <v>312</v>
      </c>
      <c r="F1196" s="1">
        <v>45138</v>
      </c>
      <c r="G1196" s="2" t="s">
        <v>1740</v>
      </c>
      <c r="H1196" s="85">
        <v>62160</v>
      </c>
      <c r="I1196" s="88">
        <v>62160</v>
      </c>
      <c r="J1196" s="2"/>
      <c r="K1196" t="str">
        <f t="shared" si="57"/>
        <v>Q2 2023</v>
      </c>
      <c r="L1196" t="str">
        <f t="shared" si="58"/>
        <v>Q2</v>
      </c>
      <c r="M1196" t="str">
        <f t="shared" si="59"/>
        <v>2023</v>
      </c>
    </row>
    <row r="1197" spans="1:13" x14ac:dyDescent="0.25">
      <c r="A1197" s="17">
        <v>45108</v>
      </c>
      <c r="B1197" s="8" t="s">
        <v>6595</v>
      </c>
      <c r="C1197" s="5" t="s">
        <v>6652</v>
      </c>
      <c r="D1197" s="8" t="s">
        <v>6620</v>
      </c>
      <c r="E1197" s="2">
        <v>312</v>
      </c>
      <c r="F1197" s="1">
        <v>45138</v>
      </c>
      <c r="G1197" s="3">
        <v>4</v>
      </c>
      <c r="H1197" s="16">
        <v>1110</v>
      </c>
      <c r="I1197" s="20">
        <v>1110</v>
      </c>
      <c r="J1197" s="2" t="s">
        <v>1673</v>
      </c>
      <c r="K1197" t="str">
        <f t="shared" si="57"/>
        <v>Q2 2023</v>
      </c>
      <c r="L1197" t="str">
        <f t="shared" si="58"/>
        <v>Q2</v>
      </c>
      <c r="M1197" t="str">
        <f t="shared" si="59"/>
        <v>2023</v>
      </c>
    </row>
    <row r="1198" spans="1:13" x14ac:dyDescent="0.25">
      <c r="A1198" s="17">
        <v>45108</v>
      </c>
      <c r="B1198" s="8" t="s">
        <v>6595</v>
      </c>
      <c r="C1198" s="8" t="s">
        <v>6670</v>
      </c>
      <c r="D1198" s="8" t="s">
        <v>6671</v>
      </c>
      <c r="E1198" s="2">
        <v>312</v>
      </c>
      <c r="F1198" s="1">
        <v>45126</v>
      </c>
      <c r="G1198" s="3" t="s">
        <v>1734</v>
      </c>
      <c r="H1198" s="16">
        <v>15810</v>
      </c>
      <c r="I1198" s="20">
        <v>15810</v>
      </c>
      <c r="J1198" s="2" t="s">
        <v>380</v>
      </c>
      <c r="K1198" t="str">
        <f t="shared" si="57"/>
        <v>Q2 2023</v>
      </c>
      <c r="L1198" t="str">
        <f t="shared" si="58"/>
        <v>Q2</v>
      </c>
      <c r="M1198" t="str">
        <f t="shared" si="59"/>
        <v>2023</v>
      </c>
    </row>
    <row r="1199" spans="1:13" x14ac:dyDescent="0.25">
      <c r="A1199" s="17">
        <v>45108</v>
      </c>
      <c r="B1199" s="8" t="s">
        <v>6595</v>
      </c>
      <c r="C1199" s="8" t="s">
        <v>6637</v>
      </c>
      <c r="D1199" s="8" t="s">
        <v>6638</v>
      </c>
      <c r="E1199" s="2">
        <v>317</v>
      </c>
      <c r="F1199" s="1">
        <v>45161</v>
      </c>
      <c r="G1199" s="2" t="s">
        <v>1744</v>
      </c>
      <c r="H1199" s="16">
        <v>59160</v>
      </c>
      <c r="I1199" s="20">
        <v>59160</v>
      </c>
      <c r="K1199" t="str">
        <f t="shared" si="57"/>
        <v>Q2 2023</v>
      </c>
      <c r="L1199" t="str">
        <f t="shared" si="58"/>
        <v>Q2</v>
      </c>
      <c r="M1199" t="str">
        <f t="shared" si="59"/>
        <v>2023</v>
      </c>
    </row>
    <row r="1200" spans="1:13" x14ac:dyDescent="0.25">
      <c r="A1200" s="17">
        <v>45108</v>
      </c>
      <c r="B1200" s="8" t="s">
        <v>6595</v>
      </c>
      <c r="C1200" s="8" t="s">
        <v>6637</v>
      </c>
      <c r="D1200" s="8" t="s">
        <v>6638</v>
      </c>
      <c r="E1200" s="2">
        <v>318</v>
      </c>
      <c r="F1200" s="1">
        <v>45161</v>
      </c>
      <c r="G1200" s="2" t="s">
        <v>1745</v>
      </c>
      <c r="H1200" s="16">
        <v>112783</v>
      </c>
      <c r="I1200" s="20">
        <v>112783</v>
      </c>
      <c r="K1200" t="str">
        <f t="shared" si="57"/>
        <v>Q2 2023</v>
      </c>
      <c r="L1200" t="str">
        <f t="shared" si="58"/>
        <v>Q2</v>
      </c>
      <c r="M1200" t="str">
        <f t="shared" si="59"/>
        <v>2023</v>
      </c>
    </row>
    <row r="1201" spans="1:13" x14ac:dyDescent="0.25">
      <c r="A1201" s="17">
        <v>45108</v>
      </c>
      <c r="B1201" s="8" t="s">
        <v>6595</v>
      </c>
      <c r="C1201" s="8" t="s">
        <v>6637</v>
      </c>
      <c r="D1201" s="8" t="s">
        <v>6638</v>
      </c>
      <c r="E1201" s="2">
        <v>319</v>
      </c>
      <c r="F1201" s="1">
        <v>45161</v>
      </c>
      <c r="G1201" s="2" t="s">
        <v>1746</v>
      </c>
      <c r="H1201" s="16">
        <v>119771</v>
      </c>
      <c r="I1201" s="20">
        <v>119771</v>
      </c>
      <c r="K1201" t="str">
        <f t="shared" si="57"/>
        <v>Q2 2023</v>
      </c>
      <c r="L1201" t="str">
        <f t="shared" si="58"/>
        <v>Q2</v>
      </c>
      <c r="M1201" t="str">
        <f t="shared" si="59"/>
        <v>2023</v>
      </c>
    </row>
    <row r="1202" spans="1:13" x14ac:dyDescent="0.25">
      <c r="A1202" s="17">
        <v>45108</v>
      </c>
      <c r="B1202" s="8" t="s">
        <v>6595</v>
      </c>
      <c r="C1202" s="8" t="s">
        <v>6637</v>
      </c>
      <c r="D1202" s="8" t="s">
        <v>6639</v>
      </c>
      <c r="E1202" s="2">
        <v>317</v>
      </c>
      <c r="F1202" s="1">
        <v>45177</v>
      </c>
      <c r="G1202" s="2" t="s">
        <v>1747</v>
      </c>
      <c r="H1202" s="16">
        <v>2116.06</v>
      </c>
      <c r="I1202" s="20">
        <v>2116.06</v>
      </c>
      <c r="K1202" t="str">
        <f t="shared" si="57"/>
        <v>Q2 2023</v>
      </c>
      <c r="L1202" t="str">
        <f t="shared" si="58"/>
        <v>Q2</v>
      </c>
      <c r="M1202" t="str">
        <f t="shared" si="59"/>
        <v>2023</v>
      </c>
    </row>
    <row r="1203" spans="1:13" x14ac:dyDescent="0.25">
      <c r="A1203" s="17">
        <v>45108</v>
      </c>
      <c r="B1203" s="8" t="s">
        <v>6595</v>
      </c>
      <c r="C1203" s="8" t="s">
        <v>6637</v>
      </c>
      <c r="D1203" s="8" t="s">
        <v>6639</v>
      </c>
      <c r="E1203" s="2">
        <v>318</v>
      </c>
      <c r="F1203" s="1">
        <v>45177</v>
      </c>
      <c r="G1203" s="2" t="s">
        <v>1748</v>
      </c>
      <c r="H1203" s="16">
        <v>4339.84</v>
      </c>
      <c r="I1203" s="20">
        <v>4339.84</v>
      </c>
      <c r="K1203" t="str">
        <f t="shared" si="57"/>
        <v>Q2 2023</v>
      </c>
      <c r="L1203" t="str">
        <f t="shared" si="58"/>
        <v>Q2</v>
      </c>
      <c r="M1203" t="str">
        <f t="shared" si="59"/>
        <v>2023</v>
      </c>
    </row>
    <row r="1204" spans="1:13" x14ac:dyDescent="0.25">
      <c r="A1204" s="17">
        <v>45108</v>
      </c>
      <c r="B1204" s="8" t="s">
        <v>6595</v>
      </c>
      <c r="C1204" s="8" t="s">
        <v>6637</v>
      </c>
      <c r="D1204" s="8" t="s">
        <v>6639</v>
      </c>
      <c r="E1204" s="2">
        <v>319</v>
      </c>
      <c r="F1204" s="1">
        <v>45177</v>
      </c>
      <c r="G1204" s="2" t="s">
        <v>1749</v>
      </c>
      <c r="H1204" s="16">
        <v>3622.14</v>
      </c>
      <c r="I1204" s="20">
        <v>3622.14</v>
      </c>
      <c r="K1204" t="str">
        <f t="shared" si="57"/>
        <v>Q2 2023</v>
      </c>
      <c r="L1204" t="str">
        <f t="shared" si="58"/>
        <v>Q2</v>
      </c>
      <c r="M1204" t="str">
        <f t="shared" si="59"/>
        <v>2023</v>
      </c>
    </row>
    <row r="1205" spans="1:13" x14ac:dyDescent="0.25">
      <c r="A1205" s="17">
        <v>45108</v>
      </c>
      <c r="B1205" s="8" t="s">
        <v>6595</v>
      </c>
      <c r="C1205" s="8" t="s">
        <v>6637</v>
      </c>
      <c r="D1205" s="8" t="s">
        <v>6654</v>
      </c>
      <c r="E1205" s="2">
        <v>319</v>
      </c>
      <c r="F1205" s="1">
        <v>45114</v>
      </c>
      <c r="G1205" s="2" t="s">
        <v>1730</v>
      </c>
      <c r="H1205" s="16">
        <v>16249</v>
      </c>
      <c r="I1205" s="20">
        <v>16249</v>
      </c>
      <c r="J1205" s="2"/>
      <c r="K1205" t="str">
        <f t="shared" si="57"/>
        <v>Q2 2023</v>
      </c>
      <c r="L1205" t="str">
        <f t="shared" si="58"/>
        <v>Q2</v>
      </c>
      <c r="M1205" t="str">
        <f t="shared" si="59"/>
        <v>2023</v>
      </c>
    </row>
    <row r="1206" spans="1:13" x14ac:dyDescent="0.25">
      <c r="A1206" s="17">
        <v>45108</v>
      </c>
      <c r="B1206" s="8" t="s">
        <v>6595</v>
      </c>
      <c r="C1206" s="8" t="s">
        <v>6637</v>
      </c>
      <c r="D1206" s="8" t="s">
        <v>6654</v>
      </c>
      <c r="E1206" s="2">
        <v>318</v>
      </c>
      <c r="F1206" s="1">
        <v>45114</v>
      </c>
      <c r="G1206" s="2" t="s">
        <v>1731</v>
      </c>
      <c r="H1206" s="16">
        <v>17351</v>
      </c>
      <c r="I1206" s="20">
        <v>17351</v>
      </c>
      <c r="J1206" s="2"/>
      <c r="K1206" t="str">
        <f t="shared" si="57"/>
        <v>Q2 2023</v>
      </c>
      <c r="L1206" t="str">
        <f t="shared" si="58"/>
        <v>Q2</v>
      </c>
      <c r="M1206" t="str">
        <f t="shared" si="59"/>
        <v>2023</v>
      </c>
    </row>
    <row r="1207" spans="1:13" x14ac:dyDescent="0.25">
      <c r="A1207" s="17">
        <v>45108</v>
      </c>
      <c r="B1207" s="8" t="s">
        <v>6595</v>
      </c>
      <c r="C1207" s="8" t="s">
        <v>6637</v>
      </c>
      <c r="D1207" s="8" t="s">
        <v>6654</v>
      </c>
      <c r="E1207" s="2">
        <v>317</v>
      </c>
      <c r="F1207" s="1">
        <v>45114</v>
      </c>
      <c r="G1207" s="2" t="s">
        <v>1732</v>
      </c>
      <c r="H1207" s="16">
        <v>17334</v>
      </c>
      <c r="I1207" s="20">
        <v>17334</v>
      </c>
      <c r="J1207" s="2"/>
      <c r="K1207" t="str">
        <f t="shared" si="57"/>
        <v>Q2 2023</v>
      </c>
      <c r="L1207" t="str">
        <f t="shared" si="58"/>
        <v>Q2</v>
      </c>
      <c r="M1207" t="str">
        <f t="shared" si="59"/>
        <v>2023</v>
      </c>
    </row>
    <row r="1208" spans="1:13" x14ac:dyDescent="0.25">
      <c r="A1208" s="17">
        <v>45108</v>
      </c>
      <c r="B1208" s="8" t="s">
        <v>6595</v>
      </c>
      <c r="C1208" s="5" t="e">
        <v>#N/A</v>
      </c>
      <c r="D1208" s="8" t="s">
        <v>6662</v>
      </c>
      <c r="E1208" s="2">
        <v>317</v>
      </c>
      <c r="F1208" s="1">
        <v>45108</v>
      </c>
      <c r="G1208" s="2" t="s">
        <v>1726</v>
      </c>
      <c r="H1208" s="16">
        <v>95088</v>
      </c>
      <c r="I1208" s="20">
        <v>95088</v>
      </c>
      <c r="J1208" s="2"/>
      <c r="K1208" t="str">
        <f t="shared" si="57"/>
        <v>Q2 2023</v>
      </c>
      <c r="L1208" t="str">
        <f t="shared" si="58"/>
        <v>Q2</v>
      </c>
      <c r="M1208" t="str">
        <f t="shared" si="59"/>
        <v>2023</v>
      </c>
    </row>
    <row r="1209" spans="1:13" x14ac:dyDescent="0.25">
      <c r="A1209" s="17">
        <v>45108</v>
      </c>
      <c r="B1209" s="8" t="s">
        <v>6595</v>
      </c>
      <c r="C1209" s="5" t="e">
        <v>#N/A</v>
      </c>
      <c r="D1209" s="8" t="s">
        <v>6662</v>
      </c>
      <c r="E1209" s="2">
        <v>317</v>
      </c>
      <c r="F1209" s="1">
        <v>45108</v>
      </c>
      <c r="G1209" s="2" t="s">
        <v>1725</v>
      </c>
      <c r="H1209" s="16">
        <v>63392</v>
      </c>
      <c r="I1209" s="20">
        <v>63392</v>
      </c>
      <c r="J1209" s="2"/>
      <c r="K1209" t="str">
        <f t="shared" si="57"/>
        <v>Q2 2023</v>
      </c>
      <c r="L1209" t="str">
        <f t="shared" si="58"/>
        <v>Q2</v>
      </c>
      <c r="M1209" t="str">
        <f t="shared" si="59"/>
        <v>2023</v>
      </c>
    </row>
    <row r="1210" spans="1:13" x14ac:dyDescent="0.25">
      <c r="A1210" s="17">
        <v>45108</v>
      </c>
      <c r="B1210" s="8" t="s">
        <v>6595</v>
      </c>
      <c r="C1210" s="5" t="e">
        <v>#N/A</v>
      </c>
      <c r="D1210" s="8" t="s">
        <v>6662</v>
      </c>
      <c r="E1210" s="2">
        <v>318</v>
      </c>
      <c r="F1210" s="1">
        <v>45111</v>
      </c>
      <c r="G1210" s="2" t="s">
        <v>1729</v>
      </c>
      <c r="H1210" s="16">
        <v>158640</v>
      </c>
      <c r="I1210" s="20">
        <v>158640</v>
      </c>
      <c r="J1210" s="2"/>
      <c r="K1210" t="str">
        <f t="shared" si="57"/>
        <v>Q2 2023</v>
      </c>
      <c r="L1210" t="str">
        <f t="shared" si="58"/>
        <v>Q2</v>
      </c>
      <c r="M1210" t="str">
        <f t="shared" si="59"/>
        <v>2023</v>
      </c>
    </row>
    <row r="1211" spans="1:13" x14ac:dyDescent="0.25">
      <c r="A1211" s="17">
        <v>45108</v>
      </c>
      <c r="B1211" s="8" t="s">
        <v>6595</v>
      </c>
      <c r="C1211" s="61" t="s">
        <v>6621</v>
      </c>
      <c r="D1211" s="8" t="s">
        <v>6622</v>
      </c>
      <c r="E1211" s="12">
        <v>319</v>
      </c>
      <c r="F1211" s="1">
        <v>45138</v>
      </c>
      <c r="G1211" s="12" t="s">
        <v>1741</v>
      </c>
      <c r="H1211" s="16">
        <v>167040</v>
      </c>
      <c r="I1211" s="20">
        <v>167040</v>
      </c>
      <c r="J1211" s="2"/>
      <c r="K1211" t="str">
        <f t="shared" si="57"/>
        <v>Q2 2023</v>
      </c>
      <c r="L1211" t="str">
        <f t="shared" si="58"/>
        <v>Q2</v>
      </c>
      <c r="M1211" t="str">
        <f t="shared" si="59"/>
        <v>2023</v>
      </c>
    </row>
    <row r="1212" spans="1:13" x14ac:dyDescent="0.25">
      <c r="A1212" s="17">
        <v>45108</v>
      </c>
      <c r="B1212" s="8" t="s">
        <v>6595</v>
      </c>
      <c r="C1212" s="5" t="e">
        <v>#N/A</v>
      </c>
      <c r="D1212" s="8" t="s">
        <v>6631</v>
      </c>
      <c r="E1212" s="2">
        <v>312</v>
      </c>
      <c r="F1212" s="1">
        <v>45139</v>
      </c>
      <c r="G1212" s="3">
        <v>4</v>
      </c>
      <c r="H1212" s="16">
        <v>10541</v>
      </c>
      <c r="I1212" s="16">
        <v>10541</v>
      </c>
      <c r="J1212" s="2"/>
      <c r="K1212" t="str">
        <f t="shared" si="57"/>
        <v>Q2 2023</v>
      </c>
      <c r="L1212" t="str">
        <f t="shared" si="58"/>
        <v>Q2</v>
      </c>
      <c r="M1212" t="str">
        <f t="shared" si="59"/>
        <v>2023</v>
      </c>
    </row>
    <row r="1213" spans="1:13" x14ac:dyDescent="0.25">
      <c r="A1213" s="17">
        <v>45108</v>
      </c>
      <c r="B1213" s="8" t="s">
        <v>6595</v>
      </c>
      <c r="C1213" s="5" t="e">
        <v>#N/A</v>
      </c>
      <c r="D1213" s="8" t="s">
        <v>6672</v>
      </c>
      <c r="E1213" s="2">
        <v>312</v>
      </c>
      <c r="F1213" s="1">
        <v>45129</v>
      </c>
      <c r="G1213" s="3">
        <v>1227857</v>
      </c>
      <c r="H1213" s="16">
        <v>576</v>
      </c>
      <c r="I1213" s="20">
        <v>576</v>
      </c>
      <c r="J1213" s="2" t="s">
        <v>354</v>
      </c>
      <c r="K1213" t="str">
        <f t="shared" si="57"/>
        <v>Q2 2023</v>
      </c>
      <c r="L1213" t="str">
        <f t="shared" si="58"/>
        <v>Q2</v>
      </c>
      <c r="M1213" t="str">
        <f t="shared" si="59"/>
        <v>2023</v>
      </c>
    </row>
    <row r="1214" spans="1:13" x14ac:dyDescent="0.25">
      <c r="A1214" s="17">
        <v>45108</v>
      </c>
      <c r="B1214" s="8" t="s">
        <v>6595</v>
      </c>
      <c r="C1214" s="5" t="e">
        <v>#N/A</v>
      </c>
      <c r="D1214" s="8" t="s">
        <v>6671</v>
      </c>
      <c r="E1214" s="2">
        <v>312</v>
      </c>
      <c r="F1214" s="1">
        <v>45137</v>
      </c>
      <c r="G1214" s="3" t="s">
        <v>1738</v>
      </c>
      <c r="H1214" s="16">
        <v>6080</v>
      </c>
      <c r="I1214" s="20">
        <v>6080</v>
      </c>
      <c r="J1214" s="2" t="s">
        <v>316</v>
      </c>
      <c r="K1214" t="str">
        <f t="shared" si="57"/>
        <v>Q2 2023</v>
      </c>
      <c r="L1214" t="str">
        <f t="shared" si="58"/>
        <v>Q2</v>
      </c>
      <c r="M1214" t="str">
        <f t="shared" si="59"/>
        <v>2023</v>
      </c>
    </row>
    <row r="1215" spans="1:13" x14ac:dyDescent="0.25">
      <c r="A1215" s="17">
        <v>45130</v>
      </c>
      <c r="B1215" s="8" t="s">
        <v>6588</v>
      </c>
      <c r="C1215" s="61" t="s">
        <v>6621</v>
      </c>
      <c r="D1215" s="8" t="s">
        <v>6622</v>
      </c>
      <c r="E1215" s="12">
        <v>0</v>
      </c>
      <c r="F1215" s="1">
        <v>45138</v>
      </c>
      <c r="G1215" s="12" t="s">
        <v>686</v>
      </c>
      <c r="H1215" s="16">
        <v>3020</v>
      </c>
      <c r="I1215" s="16">
        <v>3020</v>
      </c>
      <c r="K1215" t="str">
        <f t="shared" si="57"/>
        <v>Q2 2023</v>
      </c>
      <c r="L1215" t="str">
        <f t="shared" si="58"/>
        <v>Q2</v>
      </c>
      <c r="M1215" t="str">
        <f t="shared" si="59"/>
        <v>2023</v>
      </c>
    </row>
    <row r="1216" spans="1:13" x14ac:dyDescent="0.25">
      <c r="A1216" s="17">
        <v>45139</v>
      </c>
      <c r="B1216" s="8" t="s">
        <v>6613</v>
      </c>
      <c r="C1216" s="5" t="s">
        <v>6614</v>
      </c>
      <c r="D1216" s="8" t="s">
        <v>6615</v>
      </c>
      <c r="E1216" s="2">
        <v>0</v>
      </c>
      <c r="F1216" s="1">
        <v>45169</v>
      </c>
      <c r="G1216" s="2" t="s">
        <v>498</v>
      </c>
      <c r="H1216" s="16">
        <v>5815</v>
      </c>
      <c r="I1216" s="16">
        <v>5815</v>
      </c>
      <c r="J1216" s="2"/>
      <c r="K1216" t="str">
        <f t="shared" si="57"/>
        <v>Q2 2023</v>
      </c>
      <c r="L1216" t="str">
        <f t="shared" si="58"/>
        <v>Q2</v>
      </c>
      <c r="M1216" t="str">
        <f t="shared" si="59"/>
        <v>2023</v>
      </c>
    </row>
    <row r="1217" spans="1:13" x14ac:dyDescent="0.25">
      <c r="A1217" s="17">
        <v>45139</v>
      </c>
      <c r="B1217" s="8" t="s">
        <v>6613</v>
      </c>
      <c r="C1217" s="5" t="s">
        <v>6616</v>
      </c>
      <c r="D1217" s="8" t="s">
        <v>6617</v>
      </c>
      <c r="E1217" s="2">
        <v>0</v>
      </c>
      <c r="F1217" s="1">
        <v>45167</v>
      </c>
      <c r="G1217" s="2" t="s">
        <v>496</v>
      </c>
      <c r="H1217" s="16">
        <v>232.5</v>
      </c>
      <c r="I1217" s="20">
        <v>232.5</v>
      </c>
      <c r="J1217" s="2"/>
      <c r="K1217" t="str">
        <f t="shared" si="57"/>
        <v>Q2 2023</v>
      </c>
      <c r="L1217" t="str">
        <f t="shared" si="58"/>
        <v>Q2</v>
      </c>
      <c r="M1217" t="str">
        <f t="shared" si="59"/>
        <v>2023</v>
      </c>
    </row>
    <row r="1218" spans="1:13" x14ac:dyDescent="0.25">
      <c r="A1218" s="17">
        <v>45139</v>
      </c>
      <c r="B1218" s="8" t="s">
        <v>6613</v>
      </c>
      <c r="C1218" s="5" t="s">
        <v>6616</v>
      </c>
      <c r="D1218" s="8" t="s">
        <v>6618</v>
      </c>
      <c r="E1218" s="2">
        <v>0</v>
      </c>
      <c r="F1218" s="1">
        <v>45167</v>
      </c>
      <c r="G1218" s="2" t="s">
        <v>495</v>
      </c>
      <c r="H1218" s="16">
        <v>19455</v>
      </c>
      <c r="I1218" s="16">
        <v>19455</v>
      </c>
      <c r="J1218" s="2"/>
      <c r="K1218" t="str">
        <f t="shared" si="57"/>
        <v>Q2 2023</v>
      </c>
      <c r="L1218" t="str">
        <f t="shared" si="58"/>
        <v>Q2</v>
      </c>
      <c r="M1218" t="str">
        <f t="shared" si="59"/>
        <v>2023</v>
      </c>
    </row>
    <row r="1219" spans="1:13" x14ac:dyDescent="0.25">
      <c r="A1219" s="17">
        <v>45139</v>
      </c>
      <c r="B1219" s="8" t="s">
        <v>6613</v>
      </c>
      <c r="C1219" s="5" t="s">
        <v>6619</v>
      </c>
      <c r="D1219" s="8" t="s">
        <v>6620</v>
      </c>
      <c r="E1219" s="2">
        <v>0</v>
      </c>
      <c r="F1219" s="1">
        <v>45169</v>
      </c>
      <c r="G1219" s="2">
        <v>5</v>
      </c>
      <c r="H1219" s="16">
        <v>640</v>
      </c>
      <c r="I1219" s="16">
        <v>640</v>
      </c>
      <c r="J1219" s="2" t="s">
        <v>7</v>
      </c>
      <c r="K1219" t="str">
        <f t="shared" ref="K1219:K1279" si="60">"Q" &amp; IF(MONTH(A1219) &lt; 4, 4, IF(MONTH(A1219) &lt; 7, 1, IF(MONTH(A1219) &lt; 10, 2, 3))) &amp; " " &amp; YEAR(A1219) - IF(MONTH(A1219) &lt; 4, 1, 0)</f>
        <v>Q2 2023</v>
      </c>
      <c r="L1219" t="str">
        <f t="shared" ref="L1219:L1279" si="61">LEFT(K1219,2)</f>
        <v>Q2</v>
      </c>
      <c r="M1219" t="str">
        <f t="shared" ref="M1219:M1279" si="62">RIGHT(K1219,4)</f>
        <v>2023</v>
      </c>
    </row>
    <row r="1220" spans="1:13" x14ac:dyDescent="0.25">
      <c r="A1220" s="17">
        <v>45139</v>
      </c>
      <c r="B1220" s="8" t="s">
        <v>6613</v>
      </c>
      <c r="C1220" s="61" t="s">
        <v>6621</v>
      </c>
      <c r="D1220" s="8" t="s">
        <v>6622</v>
      </c>
      <c r="E1220" s="12">
        <v>0</v>
      </c>
      <c r="F1220" s="1">
        <v>45169</v>
      </c>
      <c r="G1220" s="12" t="s">
        <v>497</v>
      </c>
      <c r="H1220" s="16">
        <v>8875</v>
      </c>
      <c r="I1220" s="16">
        <v>8875</v>
      </c>
      <c r="J1220" s="2"/>
      <c r="K1220" t="str">
        <f t="shared" si="60"/>
        <v>Q2 2023</v>
      </c>
      <c r="L1220" t="str">
        <f t="shared" si="61"/>
        <v>Q2</v>
      </c>
      <c r="M1220" t="str">
        <f t="shared" si="62"/>
        <v>2023</v>
      </c>
    </row>
    <row r="1221" spans="1:13" x14ac:dyDescent="0.25">
      <c r="A1221" s="17">
        <v>45139</v>
      </c>
      <c r="B1221" s="8" t="s">
        <v>6613</v>
      </c>
      <c r="C1221" s="5" t="e">
        <v>#N/A</v>
      </c>
      <c r="D1221" s="8" t="s">
        <v>6663</v>
      </c>
      <c r="E1221" s="2">
        <v>0</v>
      </c>
      <c r="F1221" s="1">
        <v>45168</v>
      </c>
      <c r="G1221" s="2">
        <v>468</v>
      </c>
      <c r="H1221" s="16">
        <v>2700</v>
      </c>
      <c r="I1221" s="16">
        <v>2700</v>
      </c>
      <c r="J1221" s="2"/>
      <c r="K1221" t="str">
        <f t="shared" si="60"/>
        <v>Q2 2023</v>
      </c>
      <c r="L1221" t="str">
        <f t="shared" si="61"/>
        <v>Q2</v>
      </c>
      <c r="M1221" t="str">
        <f t="shared" si="62"/>
        <v>2023</v>
      </c>
    </row>
    <row r="1222" spans="1:13" x14ac:dyDescent="0.25">
      <c r="A1222" s="17">
        <v>45139</v>
      </c>
      <c r="B1222" s="8" t="s">
        <v>6613</v>
      </c>
      <c r="C1222" s="5" t="e">
        <v>#N/A</v>
      </c>
      <c r="D1222" s="8" t="s">
        <v>6624</v>
      </c>
      <c r="E1222" s="2">
        <v>0</v>
      </c>
      <c r="F1222" s="1">
        <v>45168</v>
      </c>
      <c r="G1222" s="2">
        <v>467</v>
      </c>
      <c r="H1222" s="16">
        <v>964.24</v>
      </c>
      <c r="I1222" s="16">
        <v>964.24</v>
      </c>
      <c r="J1222" s="2"/>
      <c r="K1222" t="str">
        <f t="shared" si="60"/>
        <v>Q2 2023</v>
      </c>
      <c r="L1222" t="str">
        <f t="shared" si="61"/>
        <v>Q2</v>
      </c>
      <c r="M1222" t="str">
        <f t="shared" si="62"/>
        <v>2023</v>
      </c>
    </row>
    <row r="1223" spans="1:13" x14ac:dyDescent="0.25">
      <c r="A1223" s="17">
        <v>45139</v>
      </c>
      <c r="B1223" s="8" t="s">
        <v>6613</v>
      </c>
      <c r="C1223" s="5" t="s">
        <v>6626</v>
      </c>
      <c r="D1223" s="8" t="s">
        <v>6627</v>
      </c>
      <c r="E1223" s="2">
        <v>0</v>
      </c>
      <c r="F1223" s="1">
        <v>45169</v>
      </c>
      <c r="G1223" s="2">
        <v>1490</v>
      </c>
      <c r="H1223" s="16">
        <v>1015</v>
      </c>
      <c r="I1223" s="16">
        <v>1015</v>
      </c>
      <c r="J1223" s="2"/>
      <c r="K1223" t="str">
        <f t="shared" si="60"/>
        <v>Q2 2023</v>
      </c>
      <c r="L1223" t="str">
        <f t="shared" si="61"/>
        <v>Q2</v>
      </c>
      <c r="M1223" t="str">
        <f t="shared" si="62"/>
        <v>2023</v>
      </c>
    </row>
    <row r="1224" spans="1:13" x14ac:dyDescent="0.25">
      <c r="A1224" s="17">
        <v>45139</v>
      </c>
      <c r="B1224" s="8" t="s">
        <v>6613</v>
      </c>
      <c r="C1224" s="5" t="s">
        <v>6628</v>
      </c>
      <c r="D1224" s="8" t="s">
        <v>6638</v>
      </c>
      <c r="E1224" s="2">
        <v>0</v>
      </c>
      <c r="F1224" s="1">
        <v>45174</v>
      </c>
      <c r="G1224" s="2" t="s">
        <v>499</v>
      </c>
      <c r="H1224" s="16">
        <v>90140</v>
      </c>
      <c r="I1224" s="16">
        <v>90140</v>
      </c>
      <c r="J1224" s="2" t="s">
        <v>8</v>
      </c>
      <c r="K1224" t="str">
        <f t="shared" si="60"/>
        <v>Q2 2023</v>
      </c>
      <c r="L1224" t="str">
        <f t="shared" si="61"/>
        <v>Q2</v>
      </c>
      <c r="M1224" t="str">
        <f t="shared" si="62"/>
        <v>2023</v>
      </c>
    </row>
    <row r="1225" spans="1:13" x14ac:dyDescent="0.25">
      <c r="A1225" s="17">
        <v>45139</v>
      </c>
      <c r="B1225" s="8" t="s">
        <v>6584</v>
      </c>
      <c r="C1225" s="5" t="s">
        <v>6630</v>
      </c>
      <c r="D1225" s="8" t="s">
        <v>6631</v>
      </c>
      <c r="E1225" s="2">
        <v>102</v>
      </c>
      <c r="F1225" s="1">
        <v>45178</v>
      </c>
      <c r="G1225" s="2" t="s">
        <v>564</v>
      </c>
      <c r="H1225" s="16">
        <v>823.64</v>
      </c>
      <c r="I1225" s="20">
        <v>823.64</v>
      </c>
      <c r="J1225" s="2"/>
      <c r="K1225" t="str">
        <f t="shared" si="60"/>
        <v>Q2 2023</v>
      </c>
      <c r="L1225" t="str">
        <f t="shared" si="61"/>
        <v>Q2</v>
      </c>
      <c r="M1225" t="str">
        <f t="shared" si="62"/>
        <v>2023</v>
      </c>
    </row>
    <row r="1226" spans="1:13" x14ac:dyDescent="0.25">
      <c r="A1226" s="17">
        <v>45139</v>
      </c>
      <c r="B1226" s="8" t="s">
        <v>6584</v>
      </c>
      <c r="C1226" s="5" t="e">
        <v>#N/A</v>
      </c>
      <c r="D1226" s="8" t="s">
        <v>6662</v>
      </c>
      <c r="E1226" s="2">
        <v>102</v>
      </c>
      <c r="F1226" s="1">
        <v>45139</v>
      </c>
      <c r="G1226" s="2">
        <v>20230801001</v>
      </c>
      <c r="H1226" s="16">
        <v>206388</v>
      </c>
      <c r="I1226" s="20">
        <v>206388</v>
      </c>
      <c r="J1226" s="2"/>
      <c r="K1226" t="str">
        <f t="shared" si="60"/>
        <v>Q2 2023</v>
      </c>
      <c r="L1226" t="str">
        <f t="shared" si="61"/>
        <v>Q2</v>
      </c>
      <c r="M1226" t="str">
        <f t="shared" si="62"/>
        <v>2023</v>
      </c>
    </row>
    <row r="1227" spans="1:13" x14ac:dyDescent="0.25">
      <c r="A1227" s="17">
        <v>45139</v>
      </c>
      <c r="B1227" s="8" t="s">
        <v>6584</v>
      </c>
      <c r="C1227" s="5" t="s">
        <v>6632</v>
      </c>
      <c r="D1227" s="8" t="s">
        <v>6633</v>
      </c>
      <c r="E1227" s="2">
        <v>102</v>
      </c>
      <c r="F1227" s="1">
        <v>45169</v>
      </c>
      <c r="G1227" s="2" t="s">
        <v>560</v>
      </c>
      <c r="H1227" s="16">
        <v>39341.980000000003</v>
      </c>
      <c r="I1227" s="20">
        <v>39341.980000000003</v>
      </c>
      <c r="J1227" s="2"/>
      <c r="K1227" t="str">
        <f t="shared" si="60"/>
        <v>Q2 2023</v>
      </c>
      <c r="L1227" t="str">
        <f t="shared" si="61"/>
        <v>Q2</v>
      </c>
      <c r="M1227" t="str">
        <f t="shared" si="62"/>
        <v>2023</v>
      </c>
    </row>
    <row r="1228" spans="1:13" x14ac:dyDescent="0.25">
      <c r="A1228" s="17">
        <v>45139</v>
      </c>
      <c r="B1228" s="8" t="s">
        <v>6584</v>
      </c>
      <c r="C1228" s="5" t="e">
        <v>#N/A</v>
      </c>
      <c r="D1228" s="8" t="s">
        <v>6643</v>
      </c>
      <c r="E1228" s="2">
        <v>102</v>
      </c>
      <c r="F1228" s="1">
        <v>45169</v>
      </c>
      <c r="G1228" s="2" t="s">
        <v>563</v>
      </c>
      <c r="H1228" s="16">
        <v>825</v>
      </c>
      <c r="I1228" s="20">
        <v>825</v>
      </c>
      <c r="J1228" s="2" t="s">
        <v>125</v>
      </c>
      <c r="K1228" t="str">
        <f t="shared" si="60"/>
        <v>Q2 2023</v>
      </c>
      <c r="L1228" t="str">
        <f t="shared" si="61"/>
        <v>Q2</v>
      </c>
      <c r="M1228" t="str">
        <f t="shared" si="62"/>
        <v>2023</v>
      </c>
    </row>
    <row r="1229" spans="1:13" x14ac:dyDescent="0.25">
      <c r="A1229" s="17">
        <v>45139</v>
      </c>
      <c r="B1229" s="8" t="s">
        <v>6584</v>
      </c>
      <c r="C1229" s="5" t="s">
        <v>6614</v>
      </c>
      <c r="D1229" s="8" t="s">
        <v>6615</v>
      </c>
      <c r="E1229" s="2">
        <v>102</v>
      </c>
      <c r="F1229" s="1">
        <v>45169</v>
      </c>
      <c r="G1229" s="2" t="s">
        <v>562</v>
      </c>
      <c r="H1229" s="16">
        <v>9795</v>
      </c>
      <c r="I1229" s="20">
        <v>9795</v>
      </c>
      <c r="J1229" s="2"/>
      <c r="K1229" t="str">
        <f t="shared" si="60"/>
        <v>Q2 2023</v>
      </c>
      <c r="L1229" t="str">
        <f t="shared" si="61"/>
        <v>Q2</v>
      </c>
      <c r="M1229" t="str">
        <f t="shared" si="62"/>
        <v>2023</v>
      </c>
    </row>
    <row r="1230" spans="1:13" x14ac:dyDescent="0.25">
      <c r="A1230" s="17">
        <v>45139</v>
      </c>
      <c r="B1230" s="8" t="s">
        <v>6584</v>
      </c>
      <c r="C1230" s="5" t="s">
        <v>6616</v>
      </c>
      <c r="D1230" s="8" t="s">
        <v>6617</v>
      </c>
      <c r="E1230" s="2">
        <v>102</v>
      </c>
      <c r="F1230" s="1">
        <v>45168</v>
      </c>
      <c r="G1230" s="2" t="s">
        <v>558</v>
      </c>
      <c r="H1230" s="16">
        <v>759</v>
      </c>
      <c r="I1230" s="16">
        <v>759</v>
      </c>
      <c r="J1230" s="2"/>
      <c r="K1230" t="str">
        <f t="shared" si="60"/>
        <v>Q2 2023</v>
      </c>
      <c r="L1230" t="str">
        <f t="shared" si="61"/>
        <v>Q2</v>
      </c>
      <c r="M1230" t="str">
        <f t="shared" si="62"/>
        <v>2023</v>
      </c>
    </row>
    <row r="1231" spans="1:13" x14ac:dyDescent="0.25">
      <c r="A1231" s="17">
        <v>45139</v>
      </c>
      <c r="B1231" s="8" t="s">
        <v>6584</v>
      </c>
      <c r="C1231" s="8" t="s">
        <v>6634</v>
      </c>
      <c r="D1231" s="8" t="s">
        <v>6635</v>
      </c>
      <c r="E1231" s="2">
        <v>102</v>
      </c>
      <c r="F1231" s="1">
        <v>45169</v>
      </c>
      <c r="G1231" s="2" t="s">
        <v>561</v>
      </c>
      <c r="H1231" s="85">
        <f>20697.28+34648.32+8301.84</f>
        <v>63647.44</v>
      </c>
      <c r="I1231" s="88">
        <v>63647.44</v>
      </c>
      <c r="J1231" s="2"/>
      <c r="K1231" t="str">
        <f t="shared" si="60"/>
        <v>Q2 2023</v>
      </c>
      <c r="L1231" t="str">
        <f t="shared" si="61"/>
        <v>Q2</v>
      </c>
      <c r="M1231" t="str">
        <f t="shared" si="62"/>
        <v>2023</v>
      </c>
    </row>
    <row r="1232" spans="1:13" x14ac:dyDescent="0.25">
      <c r="A1232" s="17">
        <v>45139</v>
      </c>
      <c r="B1232" s="8" t="s">
        <v>6584</v>
      </c>
      <c r="C1232" s="5" t="s">
        <v>6619</v>
      </c>
      <c r="D1232" s="8" t="s">
        <v>6620</v>
      </c>
      <c r="E1232" s="2">
        <v>102</v>
      </c>
      <c r="F1232" s="1">
        <v>45169</v>
      </c>
      <c r="G1232" s="2">
        <v>5</v>
      </c>
      <c r="H1232" s="16">
        <v>0</v>
      </c>
      <c r="I1232" s="20">
        <v>0</v>
      </c>
      <c r="J1232" s="2" t="s">
        <v>594</v>
      </c>
      <c r="K1232" t="str">
        <f t="shared" si="60"/>
        <v>Q2 2023</v>
      </c>
      <c r="L1232" t="str">
        <f t="shared" si="61"/>
        <v>Q2</v>
      </c>
      <c r="M1232" t="str">
        <f t="shared" si="62"/>
        <v>2023</v>
      </c>
    </row>
    <row r="1233" spans="1:13" x14ac:dyDescent="0.25">
      <c r="A1233" s="17">
        <v>45139</v>
      </c>
      <c r="B1233" s="8" t="s">
        <v>6584</v>
      </c>
      <c r="C1233" s="8" t="s">
        <v>6637</v>
      </c>
      <c r="D1233" s="8" t="s">
        <v>6654</v>
      </c>
      <c r="E1233" s="2">
        <v>102</v>
      </c>
      <c r="F1233" s="1">
        <v>45140</v>
      </c>
      <c r="G1233" s="2" t="s">
        <v>557</v>
      </c>
      <c r="H1233" s="16">
        <v>19110</v>
      </c>
      <c r="I1233" s="20">
        <v>19110</v>
      </c>
      <c r="J1233" s="2"/>
      <c r="K1233" t="str">
        <f t="shared" si="60"/>
        <v>Q2 2023</v>
      </c>
      <c r="L1233" t="str">
        <f t="shared" si="61"/>
        <v>Q2</v>
      </c>
      <c r="M1233" t="str">
        <f t="shared" si="62"/>
        <v>2023</v>
      </c>
    </row>
    <row r="1234" spans="1:13" x14ac:dyDescent="0.25">
      <c r="A1234" s="17">
        <v>45139</v>
      </c>
      <c r="B1234" s="8" t="s">
        <v>6584</v>
      </c>
      <c r="C1234" s="8" t="s">
        <v>6637</v>
      </c>
      <c r="D1234" s="8" t="s">
        <v>6638</v>
      </c>
      <c r="E1234" s="2">
        <v>102</v>
      </c>
      <c r="F1234" s="1">
        <v>45189</v>
      </c>
      <c r="G1234" s="2" t="s">
        <v>565</v>
      </c>
      <c r="H1234" s="16">
        <v>50629.93</v>
      </c>
      <c r="I1234" s="20">
        <v>50629.93</v>
      </c>
      <c r="J1234" s="2"/>
      <c r="K1234" t="str">
        <f t="shared" si="60"/>
        <v>Q2 2023</v>
      </c>
      <c r="L1234" t="str">
        <f t="shared" si="61"/>
        <v>Q2</v>
      </c>
      <c r="M1234" t="str">
        <f t="shared" si="62"/>
        <v>2023</v>
      </c>
    </row>
    <row r="1235" spans="1:13" x14ac:dyDescent="0.25">
      <c r="A1235" s="17">
        <v>45139</v>
      </c>
      <c r="B1235" s="8" t="s">
        <v>6584</v>
      </c>
      <c r="C1235" s="8" t="s">
        <v>6637</v>
      </c>
      <c r="D1235" s="8" t="s">
        <v>6639</v>
      </c>
      <c r="E1235" s="2">
        <v>102</v>
      </c>
      <c r="F1235" s="1">
        <v>45187</v>
      </c>
      <c r="G1235" s="2" t="s">
        <v>566</v>
      </c>
      <c r="H1235" s="16">
        <v>1852.06</v>
      </c>
      <c r="I1235" s="20">
        <v>1852.06</v>
      </c>
      <c r="J1235" s="2"/>
      <c r="K1235" t="str">
        <f t="shared" si="60"/>
        <v>Q2 2023</v>
      </c>
      <c r="L1235" t="str">
        <f t="shared" si="61"/>
        <v>Q2</v>
      </c>
      <c r="M1235" t="str">
        <f t="shared" si="62"/>
        <v>2023</v>
      </c>
    </row>
    <row r="1236" spans="1:13" x14ac:dyDescent="0.25">
      <c r="A1236" s="17">
        <v>45139</v>
      </c>
      <c r="B1236" s="8" t="s">
        <v>6584</v>
      </c>
      <c r="C1236" s="61" t="s">
        <v>6621</v>
      </c>
      <c r="D1236" s="8" t="s">
        <v>6622</v>
      </c>
      <c r="E1236" s="12">
        <v>102</v>
      </c>
      <c r="F1236" s="1">
        <v>45169</v>
      </c>
      <c r="G1236" s="12" t="s">
        <v>559</v>
      </c>
      <c r="H1236" s="16">
        <v>17255</v>
      </c>
      <c r="I1236" s="20">
        <v>17255</v>
      </c>
      <c r="J1236" s="2"/>
      <c r="K1236" t="str">
        <f t="shared" si="60"/>
        <v>Q2 2023</v>
      </c>
      <c r="L1236" t="str">
        <f t="shared" si="61"/>
        <v>Q2</v>
      </c>
      <c r="M1236" t="str">
        <f t="shared" si="62"/>
        <v>2023</v>
      </c>
    </row>
    <row r="1237" spans="1:13" x14ac:dyDescent="0.25">
      <c r="A1237" s="17">
        <v>45139</v>
      </c>
      <c r="B1237" s="8" t="s">
        <v>6584</v>
      </c>
      <c r="C1237" s="5" t="s">
        <v>6626</v>
      </c>
      <c r="D1237" s="8" t="s">
        <v>6627</v>
      </c>
      <c r="E1237" s="2">
        <v>102</v>
      </c>
      <c r="F1237" s="1">
        <v>45169</v>
      </c>
      <c r="G1237" s="2">
        <v>1489</v>
      </c>
      <c r="H1237" s="16">
        <v>1085</v>
      </c>
      <c r="I1237" s="20">
        <v>1085</v>
      </c>
      <c r="J1237" s="2"/>
      <c r="K1237" t="str">
        <f t="shared" si="60"/>
        <v>Q2 2023</v>
      </c>
      <c r="L1237" t="str">
        <f t="shared" si="61"/>
        <v>Q2</v>
      </c>
      <c r="M1237" t="str">
        <f t="shared" si="62"/>
        <v>2023</v>
      </c>
    </row>
    <row r="1238" spans="1:13" x14ac:dyDescent="0.25">
      <c r="A1238" s="17">
        <v>45139</v>
      </c>
      <c r="B1238" s="8" t="s">
        <v>6585</v>
      </c>
      <c r="C1238" s="5" t="s">
        <v>6640</v>
      </c>
      <c r="D1238" s="8" t="s">
        <v>6633</v>
      </c>
      <c r="E1238" s="2">
        <v>0</v>
      </c>
      <c r="F1238" s="1">
        <v>45169</v>
      </c>
      <c r="G1238" s="2" t="s">
        <v>616</v>
      </c>
      <c r="H1238" s="16">
        <v>20094.5</v>
      </c>
      <c r="I1238" s="16">
        <v>20094.5</v>
      </c>
      <c r="K1238" t="str">
        <f t="shared" si="60"/>
        <v>Q2 2023</v>
      </c>
      <c r="L1238" t="str">
        <f t="shared" si="61"/>
        <v>Q2</v>
      </c>
      <c r="M1238" t="str">
        <f t="shared" si="62"/>
        <v>2023</v>
      </c>
    </row>
    <row r="1239" spans="1:13" x14ac:dyDescent="0.25">
      <c r="A1239" s="17">
        <v>45139</v>
      </c>
      <c r="B1239" s="8" t="s">
        <v>6585</v>
      </c>
      <c r="C1239" s="5" t="s">
        <v>6616</v>
      </c>
      <c r="D1239" s="8" t="s">
        <v>6618</v>
      </c>
      <c r="E1239" s="2">
        <v>0</v>
      </c>
      <c r="F1239" s="1">
        <v>45168</v>
      </c>
      <c r="G1239" s="2" t="s">
        <v>617</v>
      </c>
      <c r="H1239" s="16">
        <v>4360</v>
      </c>
      <c r="I1239" s="16">
        <v>4360</v>
      </c>
      <c r="K1239" t="str">
        <f t="shared" si="60"/>
        <v>Q2 2023</v>
      </c>
      <c r="L1239" t="str">
        <f t="shared" si="61"/>
        <v>Q2</v>
      </c>
      <c r="M1239" t="str">
        <f t="shared" si="62"/>
        <v>2023</v>
      </c>
    </row>
    <row r="1240" spans="1:13" x14ac:dyDescent="0.25">
      <c r="A1240" s="17">
        <v>45139</v>
      </c>
      <c r="B1240" s="8" t="s">
        <v>6586</v>
      </c>
      <c r="C1240" s="5" t="s">
        <v>6640</v>
      </c>
      <c r="D1240" s="8" t="s">
        <v>6633</v>
      </c>
      <c r="E1240" s="2">
        <v>0</v>
      </c>
      <c r="F1240" s="1">
        <v>45169</v>
      </c>
      <c r="G1240" s="2" t="s">
        <v>645</v>
      </c>
      <c r="H1240" s="16">
        <v>36738.74</v>
      </c>
      <c r="I1240" s="20">
        <v>36738.74</v>
      </c>
      <c r="K1240" t="str">
        <f t="shared" si="60"/>
        <v>Q2 2023</v>
      </c>
      <c r="L1240" t="str">
        <f t="shared" si="61"/>
        <v>Q2</v>
      </c>
      <c r="M1240" t="str">
        <f t="shared" si="62"/>
        <v>2023</v>
      </c>
    </row>
    <row r="1241" spans="1:13" x14ac:dyDescent="0.25">
      <c r="A1241" s="17">
        <v>45139</v>
      </c>
      <c r="B1241" s="8" t="s">
        <v>6586</v>
      </c>
      <c r="C1241" s="5" t="s">
        <v>6614</v>
      </c>
      <c r="D1241" s="8" t="s">
        <v>6615</v>
      </c>
      <c r="E1241" s="2">
        <v>0</v>
      </c>
      <c r="F1241" s="1">
        <v>45169</v>
      </c>
      <c r="G1241" s="2" t="s">
        <v>646</v>
      </c>
      <c r="H1241" s="16">
        <v>4038</v>
      </c>
      <c r="I1241" s="20">
        <v>4038</v>
      </c>
      <c r="K1241" t="str">
        <f t="shared" si="60"/>
        <v>Q2 2023</v>
      </c>
      <c r="L1241" t="str">
        <f t="shared" si="61"/>
        <v>Q2</v>
      </c>
      <c r="M1241" t="str">
        <f t="shared" si="62"/>
        <v>2023</v>
      </c>
    </row>
    <row r="1242" spans="1:13" x14ac:dyDescent="0.25">
      <c r="A1242" s="17">
        <v>45139</v>
      </c>
      <c r="B1242" s="8" t="s">
        <v>6586</v>
      </c>
      <c r="C1242" s="5" t="s">
        <v>6616</v>
      </c>
      <c r="D1242" s="8" t="s">
        <v>6618</v>
      </c>
      <c r="E1242" s="2">
        <v>0</v>
      </c>
      <c r="F1242" s="1">
        <v>45167</v>
      </c>
      <c r="G1242" s="2" t="s">
        <v>643</v>
      </c>
      <c r="H1242" s="16">
        <v>3308</v>
      </c>
      <c r="I1242" s="16">
        <v>3308</v>
      </c>
      <c r="K1242" t="str">
        <f t="shared" si="60"/>
        <v>Q2 2023</v>
      </c>
      <c r="L1242" t="str">
        <f t="shared" si="61"/>
        <v>Q2</v>
      </c>
      <c r="M1242" t="str">
        <f t="shared" si="62"/>
        <v>2023</v>
      </c>
    </row>
    <row r="1243" spans="1:13" x14ac:dyDescent="0.25">
      <c r="A1243" s="17">
        <v>45139</v>
      </c>
      <c r="B1243" s="8" t="s">
        <v>6586</v>
      </c>
      <c r="C1243" s="5" t="s">
        <v>6641</v>
      </c>
      <c r="D1243" s="8" t="s">
        <v>6635</v>
      </c>
      <c r="E1243" s="2">
        <v>0</v>
      </c>
      <c r="F1243" s="1">
        <v>45169</v>
      </c>
      <c r="G1243" s="2" t="s">
        <v>644</v>
      </c>
      <c r="H1243" s="16">
        <v>50038</v>
      </c>
      <c r="I1243" s="20">
        <v>50038</v>
      </c>
      <c r="K1243" t="str">
        <f t="shared" si="60"/>
        <v>Q2 2023</v>
      </c>
      <c r="L1243" t="str">
        <f t="shared" si="61"/>
        <v>Q2</v>
      </c>
      <c r="M1243" t="str">
        <f t="shared" si="62"/>
        <v>2023</v>
      </c>
    </row>
    <row r="1244" spans="1:13" x14ac:dyDescent="0.25">
      <c r="A1244" s="17">
        <v>45139</v>
      </c>
      <c r="B1244" s="8" t="s">
        <v>6587</v>
      </c>
      <c r="C1244" s="5" t="s">
        <v>6616</v>
      </c>
      <c r="D1244" s="8" t="s">
        <v>6617</v>
      </c>
      <c r="E1244" s="2">
        <v>0</v>
      </c>
      <c r="F1244" s="1">
        <v>45168</v>
      </c>
      <c r="G1244" s="17" t="s">
        <v>670</v>
      </c>
      <c r="H1244" s="16">
        <v>930</v>
      </c>
      <c r="I1244" s="16">
        <v>930</v>
      </c>
      <c r="K1244" t="str">
        <f t="shared" si="60"/>
        <v>Q2 2023</v>
      </c>
      <c r="L1244" t="str">
        <f t="shared" si="61"/>
        <v>Q2</v>
      </c>
      <c r="M1244" t="str">
        <f t="shared" si="62"/>
        <v>2023</v>
      </c>
    </row>
    <row r="1245" spans="1:13" x14ac:dyDescent="0.25">
      <c r="A1245" s="17">
        <v>45139</v>
      </c>
      <c r="B1245" s="8" t="s">
        <v>6587</v>
      </c>
      <c r="C1245" s="61" t="s">
        <v>6621</v>
      </c>
      <c r="D1245" s="8" t="s">
        <v>6622</v>
      </c>
      <c r="E1245" s="12">
        <v>0</v>
      </c>
      <c r="F1245" s="1">
        <v>45169</v>
      </c>
      <c r="G1245" s="12" t="s">
        <v>671</v>
      </c>
      <c r="H1245" s="16">
        <v>20485</v>
      </c>
      <c r="I1245" s="16">
        <v>20485</v>
      </c>
      <c r="K1245" t="str">
        <f t="shared" si="60"/>
        <v>Q2 2023</v>
      </c>
      <c r="L1245" t="str">
        <f t="shared" si="61"/>
        <v>Q2</v>
      </c>
      <c r="M1245" t="str">
        <f t="shared" si="62"/>
        <v>2023</v>
      </c>
    </row>
    <row r="1246" spans="1:13" x14ac:dyDescent="0.25">
      <c r="A1246" s="17">
        <v>45139</v>
      </c>
      <c r="B1246" s="8" t="s">
        <v>6588</v>
      </c>
      <c r="C1246" s="5" t="e">
        <v>#N/A</v>
      </c>
      <c r="D1246" s="8" t="s">
        <v>6617</v>
      </c>
      <c r="E1246" s="2">
        <v>0</v>
      </c>
      <c r="F1246" s="1">
        <v>45140</v>
      </c>
      <c r="G1246" s="2" t="s">
        <v>687</v>
      </c>
      <c r="H1246" s="16">
        <v>3686.45</v>
      </c>
      <c r="I1246" s="16">
        <v>3686.45</v>
      </c>
      <c r="K1246" t="str">
        <f t="shared" si="60"/>
        <v>Q2 2023</v>
      </c>
      <c r="L1246" t="str">
        <f t="shared" si="61"/>
        <v>Q2</v>
      </c>
      <c r="M1246" t="str">
        <f t="shared" si="62"/>
        <v>2023</v>
      </c>
    </row>
    <row r="1247" spans="1:13" x14ac:dyDescent="0.25">
      <c r="A1247" s="17">
        <v>45139</v>
      </c>
      <c r="B1247" s="8" t="s">
        <v>6588</v>
      </c>
      <c r="C1247" s="5" t="s">
        <v>6614</v>
      </c>
      <c r="D1247" s="8" t="s">
        <v>6615</v>
      </c>
      <c r="E1247" s="2">
        <v>0</v>
      </c>
      <c r="F1247" s="1">
        <v>45169</v>
      </c>
      <c r="G1247" s="2" t="s">
        <v>689</v>
      </c>
      <c r="H1247" s="16">
        <v>1235</v>
      </c>
      <c r="I1247" s="20">
        <v>1235</v>
      </c>
      <c r="K1247" t="str">
        <f t="shared" si="60"/>
        <v>Q2 2023</v>
      </c>
      <c r="L1247" t="str">
        <f t="shared" si="61"/>
        <v>Q2</v>
      </c>
      <c r="M1247" t="str">
        <f t="shared" si="62"/>
        <v>2023</v>
      </c>
    </row>
    <row r="1248" spans="1:13" x14ac:dyDescent="0.25">
      <c r="A1248" s="17">
        <v>45139</v>
      </c>
      <c r="B1248" s="8" t="s">
        <v>6588</v>
      </c>
      <c r="C1248" s="5" t="s">
        <v>6616</v>
      </c>
      <c r="D1248" s="8" t="s">
        <v>6617</v>
      </c>
      <c r="E1248" s="2">
        <v>0</v>
      </c>
      <c r="F1248" s="1">
        <v>45168</v>
      </c>
      <c r="G1248" s="17" t="s">
        <v>688</v>
      </c>
      <c r="H1248" s="16">
        <v>2004</v>
      </c>
      <c r="I1248" s="16">
        <v>2004</v>
      </c>
      <c r="K1248" t="str">
        <f t="shared" si="60"/>
        <v>Q2 2023</v>
      </c>
      <c r="L1248" t="str">
        <f t="shared" si="61"/>
        <v>Q2</v>
      </c>
      <c r="M1248" t="str">
        <f t="shared" si="62"/>
        <v>2023</v>
      </c>
    </row>
    <row r="1249" spans="1:13" x14ac:dyDescent="0.25">
      <c r="A1249" s="17">
        <v>45139</v>
      </c>
      <c r="B1249" s="8" t="s">
        <v>6588</v>
      </c>
      <c r="C1249" s="61" t="s">
        <v>6621</v>
      </c>
      <c r="D1249" s="8" t="s">
        <v>6622</v>
      </c>
      <c r="E1249" s="12">
        <v>0</v>
      </c>
      <c r="F1249" s="1">
        <v>45169</v>
      </c>
      <c r="G1249" s="12" t="s">
        <v>690</v>
      </c>
      <c r="H1249" s="16">
        <v>2180</v>
      </c>
      <c r="I1249" s="20">
        <v>2180</v>
      </c>
      <c r="K1249" t="str">
        <f t="shared" si="60"/>
        <v>Q2 2023</v>
      </c>
      <c r="L1249" t="str">
        <f t="shared" si="61"/>
        <v>Q2</v>
      </c>
      <c r="M1249" t="str">
        <f t="shared" si="62"/>
        <v>2023</v>
      </c>
    </row>
    <row r="1250" spans="1:13" x14ac:dyDescent="0.25">
      <c r="A1250" s="17">
        <v>45139</v>
      </c>
      <c r="B1250" s="8" t="s">
        <v>6589</v>
      </c>
      <c r="C1250" s="5" t="s">
        <v>6644</v>
      </c>
      <c r="D1250" s="8" t="s">
        <v>6643</v>
      </c>
      <c r="E1250" s="2" t="s">
        <v>82</v>
      </c>
      <c r="F1250" s="1">
        <v>45156</v>
      </c>
      <c r="G1250" s="2" t="s">
        <v>782</v>
      </c>
      <c r="H1250" s="16">
        <v>3561989</v>
      </c>
      <c r="I1250" s="20">
        <v>3561989</v>
      </c>
      <c r="J1250" s="2" t="s">
        <v>805</v>
      </c>
      <c r="K1250" t="str">
        <f t="shared" si="60"/>
        <v>Q2 2023</v>
      </c>
      <c r="L1250" t="str">
        <f t="shared" si="61"/>
        <v>Q2</v>
      </c>
      <c r="M1250" t="str">
        <f t="shared" si="62"/>
        <v>2023</v>
      </c>
    </row>
    <row r="1251" spans="1:13" x14ac:dyDescent="0.25">
      <c r="A1251" s="17">
        <v>45139</v>
      </c>
      <c r="B1251" s="8" t="s">
        <v>6589</v>
      </c>
      <c r="C1251" s="5" t="e">
        <v>#N/A</v>
      </c>
      <c r="D1251" s="8" t="s">
        <v>6643</v>
      </c>
      <c r="E1251" s="2" t="s">
        <v>82</v>
      </c>
      <c r="F1251" s="1">
        <v>45169</v>
      </c>
      <c r="G1251" s="2" t="s">
        <v>787</v>
      </c>
      <c r="H1251" s="16">
        <v>55000</v>
      </c>
      <c r="I1251" s="20">
        <v>55000</v>
      </c>
      <c r="J1251" s="2" t="s">
        <v>99</v>
      </c>
      <c r="K1251" t="str">
        <f t="shared" si="60"/>
        <v>Q2 2023</v>
      </c>
      <c r="L1251" t="str">
        <f t="shared" si="61"/>
        <v>Q2</v>
      </c>
      <c r="M1251" t="str">
        <f t="shared" si="62"/>
        <v>2023</v>
      </c>
    </row>
    <row r="1252" spans="1:13" x14ac:dyDescent="0.25">
      <c r="A1252" s="17">
        <v>45139</v>
      </c>
      <c r="B1252" s="8" t="s">
        <v>6589</v>
      </c>
      <c r="C1252" s="5" t="s">
        <v>6640</v>
      </c>
      <c r="D1252" s="8" t="s">
        <v>6633</v>
      </c>
      <c r="E1252" s="2" t="s">
        <v>82</v>
      </c>
      <c r="F1252" s="1">
        <v>45169</v>
      </c>
      <c r="G1252" s="2" t="s">
        <v>790</v>
      </c>
      <c r="H1252" s="16">
        <v>77981</v>
      </c>
      <c r="I1252" s="20">
        <v>77981</v>
      </c>
      <c r="J1252" s="2" t="s">
        <v>99</v>
      </c>
      <c r="K1252" t="str">
        <f t="shared" si="60"/>
        <v>Q2 2023</v>
      </c>
      <c r="L1252" t="str">
        <f t="shared" si="61"/>
        <v>Q2</v>
      </c>
      <c r="M1252" t="str">
        <f t="shared" si="62"/>
        <v>2023</v>
      </c>
    </row>
    <row r="1253" spans="1:13" x14ac:dyDescent="0.25">
      <c r="A1253" s="17">
        <v>45139</v>
      </c>
      <c r="B1253" s="8" t="s">
        <v>6589</v>
      </c>
      <c r="C1253" s="5" t="e">
        <v>#N/A</v>
      </c>
      <c r="D1253" s="8" t="s">
        <v>6617</v>
      </c>
      <c r="E1253" s="2" t="s">
        <v>82</v>
      </c>
      <c r="F1253" s="1">
        <v>45169</v>
      </c>
      <c r="G1253" s="2" t="s">
        <v>786</v>
      </c>
      <c r="H1253" s="16">
        <v>2750</v>
      </c>
      <c r="I1253" s="16">
        <v>2750</v>
      </c>
      <c r="J1253" s="2" t="s">
        <v>99</v>
      </c>
      <c r="K1253" t="str">
        <f t="shared" si="60"/>
        <v>Q2 2023</v>
      </c>
      <c r="L1253" t="str">
        <f t="shared" si="61"/>
        <v>Q2</v>
      </c>
      <c r="M1253" t="str">
        <f t="shared" si="62"/>
        <v>2023</v>
      </c>
    </row>
    <row r="1254" spans="1:13" x14ac:dyDescent="0.25">
      <c r="A1254" s="17">
        <v>45139</v>
      </c>
      <c r="B1254" s="8" t="s">
        <v>6589</v>
      </c>
      <c r="C1254" s="5" t="e">
        <v>#N/A</v>
      </c>
      <c r="D1254" s="8" t="s">
        <v>6643</v>
      </c>
      <c r="E1254" s="2" t="s">
        <v>82</v>
      </c>
      <c r="F1254" s="1">
        <v>45169</v>
      </c>
      <c r="G1254" s="2" t="s">
        <v>791</v>
      </c>
      <c r="H1254" s="16">
        <v>262.5</v>
      </c>
      <c r="I1254" s="20">
        <v>262.5</v>
      </c>
      <c r="J1254" s="2" t="s">
        <v>99</v>
      </c>
      <c r="K1254" t="str">
        <f t="shared" si="60"/>
        <v>Q2 2023</v>
      </c>
      <c r="L1254" t="str">
        <f t="shared" si="61"/>
        <v>Q2</v>
      </c>
      <c r="M1254" t="str">
        <f t="shared" si="62"/>
        <v>2023</v>
      </c>
    </row>
    <row r="1255" spans="1:13" x14ac:dyDescent="0.25">
      <c r="A1255" s="17">
        <v>45139</v>
      </c>
      <c r="B1255" s="8" t="s">
        <v>6589</v>
      </c>
      <c r="C1255" s="5" t="s">
        <v>6616</v>
      </c>
      <c r="D1255" s="8" t="s">
        <v>6618</v>
      </c>
      <c r="E1255" s="2" t="s">
        <v>82</v>
      </c>
      <c r="F1255" s="1">
        <v>45167</v>
      </c>
      <c r="G1255" s="2" t="s">
        <v>784</v>
      </c>
      <c r="H1255" s="16">
        <v>36936</v>
      </c>
      <c r="I1255" s="20">
        <v>47767</v>
      </c>
      <c r="J1255" s="2" t="s">
        <v>99</v>
      </c>
      <c r="K1255" t="str">
        <f t="shared" si="60"/>
        <v>Q2 2023</v>
      </c>
      <c r="L1255" t="str">
        <f t="shared" si="61"/>
        <v>Q2</v>
      </c>
      <c r="M1255" t="str">
        <f t="shared" si="62"/>
        <v>2023</v>
      </c>
    </row>
    <row r="1256" spans="1:13" x14ac:dyDescent="0.25">
      <c r="A1256" s="17">
        <v>45139</v>
      </c>
      <c r="B1256" s="8" t="s">
        <v>6589</v>
      </c>
      <c r="C1256" s="5" t="s">
        <v>6616</v>
      </c>
      <c r="D1256" s="8" t="s">
        <v>6617</v>
      </c>
      <c r="E1256" s="2" t="s">
        <v>82</v>
      </c>
      <c r="F1256" s="1">
        <v>45167</v>
      </c>
      <c r="G1256" s="2" t="s">
        <v>785</v>
      </c>
      <c r="H1256" s="16">
        <v>7437</v>
      </c>
      <c r="I1256" s="20">
        <v>7883.2</v>
      </c>
      <c r="J1256" s="2" t="s">
        <v>99</v>
      </c>
      <c r="K1256" t="str">
        <f t="shared" si="60"/>
        <v>Q2 2023</v>
      </c>
      <c r="L1256" t="str">
        <f t="shared" si="61"/>
        <v>Q2</v>
      </c>
      <c r="M1256" t="str">
        <f t="shared" si="62"/>
        <v>2023</v>
      </c>
    </row>
    <row r="1257" spans="1:13" x14ac:dyDescent="0.25">
      <c r="A1257" s="17">
        <v>45139</v>
      </c>
      <c r="B1257" s="8" t="s">
        <v>6589</v>
      </c>
      <c r="C1257" s="8" t="s">
        <v>6634</v>
      </c>
      <c r="D1257" s="8" t="s">
        <v>6635</v>
      </c>
      <c r="E1257" s="2" t="s">
        <v>82</v>
      </c>
      <c r="F1257" s="1">
        <v>45169</v>
      </c>
      <c r="G1257" s="2" t="s">
        <v>788</v>
      </c>
      <c r="H1257" s="85">
        <f>103944.96+50348.34+19235.13+26029.26</f>
        <v>199557.69</v>
      </c>
      <c r="I1257" s="88">
        <v>199557.69</v>
      </c>
      <c r="J1257" s="2" t="s">
        <v>99</v>
      </c>
      <c r="K1257" t="str">
        <f t="shared" si="60"/>
        <v>Q2 2023</v>
      </c>
      <c r="L1257" t="str">
        <f t="shared" si="61"/>
        <v>Q2</v>
      </c>
      <c r="M1257" t="str">
        <f t="shared" si="62"/>
        <v>2023</v>
      </c>
    </row>
    <row r="1258" spans="1:13" x14ac:dyDescent="0.25">
      <c r="A1258" s="17">
        <v>45139</v>
      </c>
      <c r="B1258" s="8" t="s">
        <v>6589</v>
      </c>
      <c r="C1258" s="5" t="e">
        <v>#N/A</v>
      </c>
      <c r="D1258" s="8" t="s">
        <v>6633</v>
      </c>
      <c r="E1258" s="2" t="s">
        <v>82</v>
      </c>
      <c r="F1258" s="1">
        <v>45169</v>
      </c>
      <c r="G1258" s="2" t="s">
        <v>789</v>
      </c>
      <c r="H1258" s="16">
        <v>201346.22</v>
      </c>
      <c r="I1258" s="20">
        <v>201346.22</v>
      </c>
      <c r="J1258" s="2" t="s">
        <v>99</v>
      </c>
      <c r="K1258" t="str">
        <f t="shared" si="60"/>
        <v>Q2 2023</v>
      </c>
      <c r="L1258" t="str">
        <f t="shared" si="61"/>
        <v>Q2</v>
      </c>
      <c r="M1258" t="str">
        <f t="shared" si="62"/>
        <v>2023</v>
      </c>
    </row>
    <row r="1259" spans="1:13" x14ac:dyDescent="0.25">
      <c r="A1259" s="17">
        <v>45139</v>
      </c>
      <c r="B1259" s="8" t="s">
        <v>6589</v>
      </c>
      <c r="C1259" s="5" t="s">
        <v>6619</v>
      </c>
      <c r="D1259" s="8" t="s">
        <v>6620</v>
      </c>
      <c r="E1259" s="2" t="s">
        <v>82</v>
      </c>
      <c r="F1259" s="1">
        <v>45169</v>
      </c>
      <c r="G1259" s="2">
        <v>5</v>
      </c>
      <c r="H1259" s="16">
        <v>1150</v>
      </c>
      <c r="I1259" s="20">
        <v>1150</v>
      </c>
      <c r="J1259" s="2" t="s">
        <v>100</v>
      </c>
      <c r="K1259" t="str">
        <f t="shared" si="60"/>
        <v>Q2 2023</v>
      </c>
      <c r="L1259" t="str">
        <f t="shared" si="61"/>
        <v>Q2</v>
      </c>
      <c r="M1259" t="str">
        <f t="shared" si="62"/>
        <v>2023</v>
      </c>
    </row>
    <row r="1260" spans="1:13" x14ac:dyDescent="0.25">
      <c r="A1260" s="17">
        <v>45139</v>
      </c>
      <c r="B1260" s="8" t="s">
        <v>6589</v>
      </c>
      <c r="C1260" s="8" t="s">
        <v>6653</v>
      </c>
      <c r="D1260" s="8" t="s">
        <v>6654</v>
      </c>
      <c r="E1260" s="2" t="s">
        <v>82</v>
      </c>
      <c r="F1260" s="1">
        <v>45146</v>
      </c>
      <c r="G1260" s="2" t="s">
        <v>781</v>
      </c>
      <c r="H1260" s="16">
        <v>184998</v>
      </c>
      <c r="I1260" s="20">
        <v>184998</v>
      </c>
      <c r="J1260" s="2" t="s">
        <v>99</v>
      </c>
      <c r="K1260" t="str">
        <f t="shared" si="60"/>
        <v>Q2 2023</v>
      </c>
      <c r="L1260" t="str">
        <f t="shared" si="61"/>
        <v>Q2</v>
      </c>
      <c r="M1260" t="str">
        <f t="shared" si="62"/>
        <v>2023</v>
      </c>
    </row>
    <row r="1261" spans="1:13" x14ac:dyDescent="0.25">
      <c r="A1261" s="17">
        <v>45139</v>
      </c>
      <c r="B1261" s="8" t="s">
        <v>6589</v>
      </c>
      <c r="C1261" s="8" t="s">
        <v>6653</v>
      </c>
      <c r="D1261" s="8" t="s">
        <v>6638</v>
      </c>
      <c r="E1261" s="2" t="s">
        <v>82</v>
      </c>
      <c r="F1261" s="1">
        <v>45173</v>
      </c>
      <c r="G1261" s="2" t="s">
        <v>792</v>
      </c>
      <c r="H1261" s="16">
        <v>598462.56000000006</v>
      </c>
      <c r="I1261" s="20">
        <v>598462.56000000006</v>
      </c>
      <c r="J1261" s="2" t="s">
        <v>99</v>
      </c>
      <c r="K1261" t="str">
        <f t="shared" si="60"/>
        <v>Q2 2023</v>
      </c>
      <c r="L1261" t="str">
        <f t="shared" si="61"/>
        <v>Q2</v>
      </c>
      <c r="M1261" t="str">
        <f t="shared" si="62"/>
        <v>2023</v>
      </c>
    </row>
    <row r="1262" spans="1:13" x14ac:dyDescent="0.25">
      <c r="A1262" s="17">
        <v>45139</v>
      </c>
      <c r="B1262" s="8" t="s">
        <v>6589</v>
      </c>
      <c r="C1262" s="8" t="s">
        <v>6653</v>
      </c>
      <c r="D1262" s="8" t="s">
        <v>6627</v>
      </c>
      <c r="E1262" s="2" t="s">
        <v>82</v>
      </c>
      <c r="F1262" s="1">
        <v>45173</v>
      </c>
      <c r="G1262" s="2" t="s">
        <v>793</v>
      </c>
      <c r="H1262" s="16">
        <v>20518.7</v>
      </c>
      <c r="I1262" s="20">
        <v>20518.7</v>
      </c>
      <c r="J1262" s="2" t="s">
        <v>99</v>
      </c>
      <c r="K1262" t="str">
        <f t="shared" si="60"/>
        <v>Q2 2023</v>
      </c>
      <c r="L1262" t="str">
        <f t="shared" si="61"/>
        <v>Q2</v>
      </c>
      <c r="M1262" t="str">
        <f t="shared" si="62"/>
        <v>2023</v>
      </c>
    </row>
    <row r="1263" spans="1:13" x14ac:dyDescent="0.25">
      <c r="A1263" s="17">
        <v>45139</v>
      </c>
      <c r="B1263" s="8" t="s">
        <v>6589</v>
      </c>
      <c r="C1263" s="5" t="e">
        <v>#N/A</v>
      </c>
      <c r="D1263" s="8" t="s">
        <v>6624</v>
      </c>
      <c r="E1263" s="2" t="s">
        <v>82</v>
      </c>
      <c r="F1263" s="1">
        <v>45156</v>
      </c>
      <c r="G1263" s="2">
        <v>464</v>
      </c>
      <c r="H1263" s="16">
        <v>4640.3999999999996</v>
      </c>
      <c r="I1263" s="20">
        <v>3908</v>
      </c>
      <c r="J1263" s="2">
        <v>0</v>
      </c>
      <c r="K1263" t="str">
        <f t="shared" si="60"/>
        <v>Q2 2023</v>
      </c>
      <c r="L1263" t="str">
        <f t="shared" si="61"/>
        <v>Q2</v>
      </c>
      <c r="M1263" t="str">
        <f t="shared" si="62"/>
        <v>2023</v>
      </c>
    </row>
    <row r="1264" spans="1:13" x14ac:dyDescent="0.25">
      <c r="A1264" s="17">
        <v>45139</v>
      </c>
      <c r="B1264" s="8" t="s">
        <v>6589</v>
      </c>
      <c r="C1264" s="5" t="s">
        <v>6626</v>
      </c>
      <c r="D1264" s="8" t="s">
        <v>6627</v>
      </c>
      <c r="E1264" s="2" t="s">
        <v>82</v>
      </c>
      <c r="F1264" s="1">
        <v>45169</v>
      </c>
      <c r="G1264" s="2">
        <v>1486</v>
      </c>
      <c r="H1264" s="16">
        <v>18130</v>
      </c>
      <c r="I1264" s="20">
        <v>18130</v>
      </c>
      <c r="J1264" s="2" t="s">
        <v>99</v>
      </c>
      <c r="K1264" t="str">
        <f t="shared" si="60"/>
        <v>Q2 2023</v>
      </c>
      <c r="L1264" t="str">
        <f t="shared" si="61"/>
        <v>Q2</v>
      </c>
      <c r="M1264" t="str">
        <f t="shared" si="62"/>
        <v>2023</v>
      </c>
    </row>
    <row r="1265" spans="1:13" x14ac:dyDescent="0.25">
      <c r="A1265" s="17">
        <v>45139</v>
      </c>
      <c r="B1265" s="8" t="s">
        <v>6589</v>
      </c>
      <c r="C1265" s="5" t="e">
        <v>#N/A</v>
      </c>
      <c r="D1265" s="8" t="s">
        <v>6624</v>
      </c>
      <c r="E1265" s="2" t="s">
        <v>82</v>
      </c>
      <c r="F1265" s="1">
        <v>45157</v>
      </c>
      <c r="G1265" s="2" t="s">
        <v>783</v>
      </c>
      <c r="H1265" s="16">
        <v>14400</v>
      </c>
      <c r="I1265" s="20">
        <v>10080</v>
      </c>
      <c r="J1265" s="2" t="s">
        <v>99</v>
      </c>
      <c r="K1265" t="str">
        <f t="shared" si="60"/>
        <v>Q2 2023</v>
      </c>
      <c r="L1265" t="str">
        <f t="shared" si="61"/>
        <v>Q2</v>
      </c>
      <c r="M1265" t="str">
        <f t="shared" si="62"/>
        <v>2023</v>
      </c>
    </row>
    <row r="1266" spans="1:13" x14ac:dyDescent="0.25">
      <c r="A1266" s="17">
        <v>45139</v>
      </c>
      <c r="B1266" s="8" t="s">
        <v>6590</v>
      </c>
      <c r="C1266" s="5" t="s">
        <v>6616</v>
      </c>
      <c r="D1266" s="8" t="s">
        <v>6617</v>
      </c>
      <c r="E1266" s="2">
        <v>0</v>
      </c>
      <c r="F1266" s="1">
        <v>45168</v>
      </c>
      <c r="G1266" s="2" t="s">
        <v>881</v>
      </c>
      <c r="H1266" s="16">
        <v>220</v>
      </c>
      <c r="I1266" s="16">
        <v>220</v>
      </c>
      <c r="K1266" t="str">
        <f t="shared" si="60"/>
        <v>Q2 2023</v>
      </c>
      <c r="L1266" t="str">
        <f t="shared" si="61"/>
        <v>Q2</v>
      </c>
      <c r="M1266" t="str">
        <f t="shared" si="62"/>
        <v>2023</v>
      </c>
    </row>
    <row r="1267" spans="1:13" x14ac:dyDescent="0.25">
      <c r="A1267" s="17">
        <v>45139</v>
      </c>
      <c r="B1267" s="8" t="s">
        <v>6590</v>
      </c>
      <c r="C1267" s="61" t="s">
        <v>6621</v>
      </c>
      <c r="D1267" s="8" t="s">
        <v>6622</v>
      </c>
      <c r="E1267" s="12">
        <v>0</v>
      </c>
      <c r="F1267" s="1">
        <v>45169</v>
      </c>
      <c r="G1267" s="12" t="s">
        <v>882</v>
      </c>
      <c r="H1267" s="16">
        <v>32885</v>
      </c>
      <c r="I1267" s="16">
        <v>32885</v>
      </c>
      <c r="K1267" t="str">
        <f t="shared" si="60"/>
        <v>Q2 2023</v>
      </c>
      <c r="L1267" t="str">
        <f t="shared" si="61"/>
        <v>Q2</v>
      </c>
      <c r="M1267" t="str">
        <f t="shared" si="62"/>
        <v>2023</v>
      </c>
    </row>
    <row r="1268" spans="1:13" x14ac:dyDescent="0.25">
      <c r="A1268" s="17">
        <v>45139</v>
      </c>
      <c r="B1268" s="8" t="s">
        <v>6596</v>
      </c>
      <c r="C1268" s="5" t="s">
        <v>6636</v>
      </c>
      <c r="D1268" s="8" t="s">
        <v>6617</v>
      </c>
      <c r="E1268" s="2" t="s">
        <v>99</v>
      </c>
      <c r="F1268" s="1">
        <v>45163</v>
      </c>
      <c r="G1268" s="2" t="s">
        <v>923</v>
      </c>
      <c r="H1268" s="16">
        <v>250</v>
      </c>
      <c r="I1268" s="16">
        <v>250</v>
      </c>
      <c r="K1268" t="str">
        <f t="shared" si="60"/>
        <v>Q2 2023</v>
      </c>
      <c r="L1268" t="str">
        <f t="shared" si="61"/>
        <v>Q2</v>
      </c>
      <c r="M1268" t="str">
        <f t="shared" si="62"/>
        <v>2023</v>
      </c>
    </row>
    <row r="1269" spans="1:13" x14ac:dyDescent="0.25">
      <c r="A1269" s="17">
        <v>45139</v>
      </c>
      <c r="B1269" s="8" t="s">
        <v>6592</v>
      </c>
      <c r="C1269" s="5" t="s">
        <v>6630</v>
      </c>
      <c r="D1269" s="8" t="s">
        <v>6631</v>
      </c>
      <c r="E1269" s="2">
        <v>613</v>
      </c>
      <c r="F1269" s="1">
        <v>45165</v>
      </c>
      <c r="G1269" s="2" t="s">
        <v>1008</v>
      </c>
      <c r="H1269" s="16">
        <v>6191.46</v>
      </c>
      <c r="I1269" s="20">
        <v>6191.46</v>
      </c>
      <c r="J1269" s="2"/>
      <c r="K1269" t="str">
        <f t="shared" si="60"/>
        <v>Q2 2023</v>
      </c>
      <c r="L1269" t="str">
        <f t="shared" si="61"/>
        <v>Q2</v>
      </c>
      <c r="M1269" t="str">
        <f t="shared" si="62"/>
        <v>2023</v>
      </c>
    </row>
    <row r="1270" spans="1:13" x14ac:dyDescent="0.25">
      <c r="A1270" s="17">
        <v>45139</v>
      </c>
      <c r="B1270" s="8" t="s">
        <v>6592</v>
      </c>
      <c r="C1270" s="8" t="e">
        <v>#N/A</v>
      </c>
      <c r="D1270" s="8" t="s">
        <v>6662</v>
      </c>
      <c r="E1270" s="2">
        <v>613</v>
      </c>
      <c r="F1270" s="1">
        <v>45139</v>
      </c>
      <c r="G1270" s="2" t="s">
        <v>1003</v>
      </c>
      <c r="H1270" s="16">
        <v>65555</v>
      </c>
      <c r="I1270" s="20">
        <v>65555</v>
      </c>
      <c r="J1270" s="2"/>
      <c r="K1270" t="str">
        <f t="shared" si="60"/>
        <v>Q2 2023</v>
      </c>
      <c r="L1270" t="str">
        <f t="shared" si="61"/>
        <v>Q2</v>
      </c>
      <c r="M1270" t="str">
        <f t="shared" si="62"/>
        <v>2023</v>
      </c>
    </row>
    <row r="1271" spans="1:13" x14ac:dyDescent="0.25">
      <c r="A1271" s="17">
        <v>45139</v>
      </c>
      <c r="B1271" s="8" t="s">
        <v>6592</v>
      </c>
      <c r="C1271" s="5" t="s">
        <v>6640</v>
      </c>
      <c r="D1271" s="8" t="s">
        <v>6633</v>
      </c>
      <c r="E1271" s="2">
        <v>613</v>
      </c>
      <c r="F1271" s="1">
        <v>45169</v>
      </c>
      <c r="G1271" s="2" t="s">
        <v>1012</v>
      </c>
      <c r="H1271" s="16">
        <v>39341.980000000003</v>
      </c>
      <c r="I1271" s="20">
        <v>39341.980000000003</v>
      </c>
      <c r="K1271" t="str">
        <f t="shared" si="60"/>
        <v>Q2 2023</v>
      </c>
      <c r="L1271" t="str">
        <f t="shared" si="61"/>
        <v>Q2</v>
      </c>
      <c r="M1271" t="str">
        <f t="shared" si="62"/>
        <v>2023</v>
      </c>
    </row>
    <row r="1272" spans="1:13" x14ac:dyDescent="0.25">
      <c r="A1272" s="17">
        <v>45139</v>
      </c>
      <c r="B1272" s="8" t="s">
        <v>6592</v>
      </c>
      <c r="C1272" s="5" t="e">
        <v>#N/A</v>
      </c>
      <c r="D1272" s="8" t="s">
        <v>6617</v>
      </c>
      <c r="E1272" s="2">
        <v>613</v>
      </c>
      <c r="F1272" s="1">
        <v>45152</v>
      </c>
      <c r="G1272" s="2" t="s">
        <v>1007</v>
      </c>
      <c r="H1272" s="16">
        <v>400</v>
      </c>
      <c r="I1272" s="16">
        <v>400</v>
      </c>
      <c r="J1272" s="2"/>
      <c r="K1272" t="str">
        <f t="shared" si="60"/>
        <v>Q2 2023</v>
      </c>
      <c r="L1272" t="str">
        <f t="shared" si="61"/>
        <v>Q2</v>
      </c>
      <c r="M1272" t="str">
        <f t="shared" si="62"/>
        <v>2023</v>
      </c>
    </row>
    <row r="1273" spans="1:13" x14ac:dyDescent="0.25">
      <c r="A1273" s="17">
        <v>45139</v>
      </c>
      <c r="B1273" s="8" t="s">
        <v>6592</v>
      </c>
      <c r="C1273" s="5" t="e">
        <v>#N/A</v>
      </c>
      <c r="D1273" s="8" t="s">
        <v>6643</v>
      </c>
      <c r="E1273" s="2">
        <v>613</v>
      </c>
      <c r="F1273" s="1">
        <v>45169</v>
      </c>
      <c r="G1273" s="2" t="s">
        <v>1014</v>
      </c>
      <c r="H1273" s="16">
        <v>3900</v>
      </c>
      <c r="I1273" s="20">
        <v>3900</v>
      </c>
      <c r="K1273" t="str">
        <f t="shared" si="60"/>
        <v>Q2 2023</v>
      </c>
      <c r="L1273" t="str">
        <f t="shared" si="61"/>
        <v>Q2</v>
      </c>
      <c r="M1273" t="str">
        <f t="shared" si="62"/>
        <v>2023</v>
      </c>
    </row>
    <row r="1274" spans="1:13" x14ac:dyDescent="0.25">
      <c r="A1274" s="17">
        <v>45139</v>
      </c>
      <c r="B1274" s="8" t="s">
        <v>6592</v>
      </c>
      <c r="C1274" s="5" t="s">
        <v>6614</v>
      </c>
      <c r="D1274" s="8" t="s">
        <v>6615</v>
      </c>
      <c r="E1274" s="2">
        <v>613</v>
      </c>
      <c r="F1274" s="1">
        <v>45169</v>
      </c>
      <c r="G1274" s="2" t="s">
        <v>1009</v>
      </c>
      <c r="H1274" s="16">
        <v>38960</v>
      </c>
      <c r="I1274" s="20">
        <v>38960</v>
      </c>
      <c r="K1274" t="str">
        <f t="shared" si="60"/>
        <v>Q2 2023</v>
      </c>
      <c r="L1274" t="str">
        <f t="shared" si="61"/>
        <v>Q2</v>
      </c>
      <c r="M1274" t="str">
        <f t="shared" si="62"/>
        <v>2023</v>
      </c>
    </row>
    <row r="1275" spans="1:13" x14ac:dyDescent="0.25">
      <c r="A1275" s="17">
        <v>45139</v>
      </c>
      <c r="B1275" s="8" t="s">
        <v>6592</v>
      </c>
      <c r="C1275" s="8" t="s">
        <v>6634</v>
      </c>
      <c r="D1275" s="8" t="s">
        <v>6635</v>
      </c>
      <c r="E1275" s="2">
        <v>613</v>
      </c>
      <c r="F1275" s="1">
        <v>45169</v>
      </c>
      <c r="G1275" s="2" t="s">
        <v>1013</v>
      </c>
      <c r="H1275" s="85">
        <f>17644.25+34919.01+7884.49</f>
        <v>60447.75</v>
      </c>
      <c r="I1275" s="88">
        <v>60447.75</v>
      </c>
      <c r="K1275" t="str">
        <f t="shared" si="60"/>
        <v>Q2 2023</v>
      </c>
      <c r="L1275" t="str">
        <f t="shared" si="61"/>
        <v>Q2</v>
      </c>
      <c r="M1275" t="str">
        <f t="shared" si="62"/>
        <v>2023</v>
      </c>
    </row>
    <row r="1276" spans="1:13" x14ac:dyDescent="0.25">
      <c r="A1276" s="17">
        <v>45139</v>
      </c>
      <c r="B1276" s="8" t="s">
        <v>6592</v>
      </c>
      <c r="C1276" s="5" t="e">
        <v>#N/A</v>
      </c>
      <c r="D1276" s="8" t="s">
        <v>6633</v>
      </c>
      <c r="E1276" s="2">
        <v>613</v>
      </c>
      <c r="F1276" s="1">
        <v>45169</v>
      </c>
      <c r="G1276" s="2" t="s">
        <v>1010</v>
      </c>
      <c r="H1276" s="16">
        <v>76838.34</v>
      </c>
      <c r="I1276" s="20">
        <v>76838.34</v>
      </c>
      <c r="K1276" t="str">
        <f t="shared" si="60"/>
        <v>Q2 2023</v>
      </c>
      <c r="L1276" t="str">
        <f t="shared" si="61"/>
        <v>Q2</v>
      </c>
      <c r="M1276" t="str">
        <f t="shared" si="62"/>
        <v>2023</v>
      </c>
    </row>
    <row r="1277" spans="1:13" x14ac:dyDescent="0.25">
      <c r="A1277" s="17">
        <v>45139</v>
      </c>
      <c r="B1277" s="8" t="s">
        <v>6592</v>
      </c>
      <c r="C1277" s="5" t="s">
        <v>6619</v>
      </c>
      <c r="D1277" s="8" t="s">
        <v>6620</v>
      </c>
      <c r="E1277" s="2">
        <v>613</v>
      </c>
      <c r="F1277" s="1">
        <v>45169</v>
      </c>
      <c r="G1277" s="2">
        <v>5</v>
      </c>
      <c r="H1277" s="16">
        <v>1960</v>
      </c>
      <c r="I1277" s="20">
        <v>1960</v>
      </c>
      <c r="J1277" s="2" t="s">
        <v>946</v>
      </c>
      <c r="K1277" t="str">
        <f t="shared" si="60"/>
        <v>Q2 2023</v>
      </c>
      <c r="L1277" t="str">
        <f t="shared" si="61"/>
        <v>Q2</v>
      </c>
      <c r="M1277" t="str">
        <f t="shared" si="62"/>
        <v>2023</v>
      </c>
    </row>
    <row r="1278" spans="1:13" x14ac:dyDescent="0.25">
      <c r="A1278" s="17">
        <v>45139</v>
      </c>
      <c r="B1278" s="8" t="s">
        <v>6592</v>
      </c>
      <c r="C1278" s="8" t="s">
        <v>6637</v>
      </c>
      <c r="D1278" s="8" t="s">
        <v>6654</v>
      </c>
      <c r="E1278" s="2">
        <v>613</v>
      </c>
      <c r="F1278" s="1">
        <v>45140</v>
      </c>
      <c r="G1278" s="2" t="s">
        <v>1005</v>
      </c>
      <c r="H1278" s="16">
        <v>17351.25</v>
      </c>
      <c r="I1278" s="20">
        <v>17351.25</v>
      </c>
      <c r="J1278" s="2"/>
      <c r="K1278" t="str">
        <f t="shared" si="60"/>
        <v>Q2 2023</v>
      </c>
      <c r="L1278" t="str">
        <f t="shared" si="61"/>
        <v>Q2</v>
      </c>
      <c r="M1278" t="str">
        <f t="shared" si="62"/>
        <v>2023</v>
      </c>
    </row>
    <row r="1279" spans="1:13" x14ac:dyDescent="0.25">
      <c r="A1279" s="17">
        <v>45139</v>
      </c>
      <c r="B1279" s="8" t="s">
        <v>6592</v>
      </c>
      <c r="C1279" s="8" t="s">
        <v>6637</v>
      </c>
      <c r="D1279" s="8" t="s">
        <v>6654</v>
      </c>
      <c r="E1279" s="2">
        <v>614</v>
      </c>
      <c r="F1279" s="1">
        <v>45140</v>
      </c>
      <c r="G1279" s="2" t="s">
        <v>1006</v>
      </c>
      <c r="H1279" s="16">
        <v>17333.75</v>
      </c>
      <c r="I1279" s="20">
        <v>17333.75</v>
      </c>
      <c r="J1279" s="2"/>
      <c r="K1279" t="str">
        <f t="shared" si="60"/>
        <v>Q2 2023</v>
      </c>
      <c r="L1279" t="str">
        <f t="shared" si="61"/>
        <v>Q2</v>
      </c>
      <c r="M1279" t="str">
        <f t="shared" si="62"/>
        <v>2023</v>
      </c>
    </row>
    <row r="1280" spans="1:13" x14ac:dyDescent="0.25">
      <c r="A1280" s="17">
        <v>45139</v>
      </c>
      <c r="B1280" s="8" t="s">
        <v>6592</v>
      </c>
      <c r="C1280" s="8" t="s">
        <v>6637</v>
      </c>
      <c r="D1280" s="8" t="s">
        <v>6639</v>
      </c>
      <c r="E1280" s="2">
        <v>613</v>
      </c>
      <c r="F1280" s="1">
        <v>45187</v>
      </c>
      <c r="G1280" s="2" t="s">
        <v>1015</v>
      </c>
      <c r="H1280" s="16">
        <v>1934.37</v>
      </c>
      <c r="I1280" s="20">
        <v>1934.37</v>
      </c>
      <c r="K1280" t="str">
        <f t="shared" ref="K1280:K1343" si="63">"Q" &amp; IF(MONTH(A1280) &lt; 4, 4, IF(MONTH(A1280) &lt; 7, 1, IF(MONTH(A1280) &lt; 10, 2, 3))) &amp; " " &amp; YEAR(A1280) - IF(MONTH(A1280) &lt; 4, 1, 0)</f>
        <v>Q2 2023</v>
      </c>
      <c r="L1280" t="str">
        <f t="shared" ref="L1280:L1343" si="64">LEFT(K1280,2)</f>
        <v>Q2</v>
      </c>
      <c r="M1280" t="str">
        <f t="shared" ref="M1280:M1343" si="65">RIGHT(K1280,4)</f>
        <v>2023</v>
      </c>
    </row>
    <row r="1281" spans="1:13" x14ac:dyDescent="0.25">
      <c r="A1281" s="17">
        <v>45139</v>
      </c>
      <c r="B1281" s="8" t="s">
        <v>6592</v>
      </c>
      <c r="C1281" s="8" t="s">
        <v>6637</v>
      </c>
      <c r="D1281" s="8" t="s">
        <v>6639</v>
      </c>
      <c r="E1281" s="2">
        <v>614</v>
      </c>
      <c r="F1281" s="1">
        <v>45187</v>
      </c>
      <c r="G1281" s="2" t="s">
        <v>1016</v>
      </c>
      <c r="H1281" s="16">
        <v>2824.03</v>
      </c>
      <c r="I1281" s="20">
        <v>2824.03</v>
      </c>
      <c r="K1281" t="str">
        <f t="shared" si="63"/>
        <v>Q2 2023</v>
      </c>
      <c r="L1281" t="str">
        <f t="shared" si="64"/>
        <v>Q2</v>
      </c>
      <c r="M1281" t="str">
        <f t="shared" si="65"/>
        <v>2023</v>
      </c>
    </row>
    <row r="1282" spans="1:13" x14ac:dyDescent="0.25">
      <c r="A1282" s="17">
        <v>45139</v>
      </c>
      <c r="B1282" s="8" t="s">
        <v>6592</v>
      </c>
      <c r="C1282" s="8" t="s">
        <v>6637</v>
      </c>
      <c r="D1282" s="8" t="s">
        <v>6638</v>
      </c>
      <c r="E1282" s="2">
        <v>613</v>
      </c>
      <c r="F1282" s="1">
        <v>45189</v>
      </c>
      <c r="G1282" s="2" t="s">
        <v>1017</v>
      </c>
      <c r="H1282" s="16">
        <v>45209.37</v>
      </c>
      <c r="I1282" s="20">
        <v>45209.37</v>
      </c>
      <c r="K1282" t="str">
        <f t="shared" si="63"/>
        <v>Q2 2023</v>
      </c>
      <c r="L1282" t="str">
        <f t="shared" si="64"/>
        <v>Q2</v>
      </c>
      <c r="M1282" t="str">
        <f t="shared" si="65"/>
        <v>2023</v>
      </c>
    </row>
    <row r="1283" spans="1:13" x14ac:dyDescent="0.25">
      <c r="A1283" s="17">
        <v>45139</v>
      </c>
      <c r="B1283" s="8" t="s">
        <v>6592</v>
      </c>
      <c r="C1283" s="8" t="s">
        <v>6637</v>
      </c>
      <c r="D1283" s="8" t="s">
        <v>6638</v>
      </c>
      <c r="E1283" s="2">
        <v>614</v>
      </c>
      <c r="F1283" s="1">
        <v>45189</v>
      </c>
      <c r="G1283" s="2" t="s">
        <v>1018</v>
      </c>
      <c r="H1283" s="16">
        <v>53616.79</v>
      </c>
      <c r="I1283" s="20">
        <v>53616.79</v>
      </c>
      <c r="K1283" t="str">
        <f t="shared" si="63"/>
        <v>Q2 2023</v>
      </c>
      <c r="L1283" t="str">
        <f t="shared" si="64"/>
        <v>Q2</v>
      </c>
      <c r="M1283" t="str">
        <f t="shared" si="65"/>
        <v>2023</v>
      </c>
    </row>
    <row r="1284" spans="1:13" x14ac:dyDescent="0.25">
      <c r="A1284" s="17">
        <v>45139</v>
      </c>
      <c r="B1284" s="8" t="s">
        <v>6592</v>
      </c>
      <c r="C1284" s="8" t="e">
        <v>#N/A</v>
      </c>
      <c r="D1284" s="8" t="s">
        <v>6662</v>
      </c>
      <c r="E1284" s="2">
        <v>613</v>
      </c>
      <c r="F1284" s="1">
        <v>45139</v>
      </c>
      <c r="G1284" s="2" t="s">
        <v>1004</v>
      </c>
      <c r="H1284" s="16">
        <v>65555</v>
      </c>
      <c r="I1284" s="20">
        <v>65555</v>
      </c>
      <c r="J1284" s="2"/>
      <c r="K1284" t="str">
        <f t="shared" si="63"/>
        <v>Q2 2023</v>
      </c>
      <c r="L1284" t="str">
        <f t="shared" si="64"/>
        <v>Q2</v>
      </c>
      <c r="M1284" t="str">
        <f t="shared" si="65"/>
        <v>2023</v>
      </c>
    </row>
    <row r="1285" spans="1:13" x14ac:dyDescent="0.25">
      <c r="A1285" s="17">
        <v>45139</v>
      </c>
      <c r="B1285" s="8" t="s">
        <v>6592</v>
      </c>
      <c r="C1285" s="5" t="e">
        <v>#N/A</v>
      </c>
      <c r="D1285" s="8" t="s">
        <v>6662</v>
      </c>
      <c r="E1285" s="2">
        <v>614</v>
      </c>
      <c r="F1285" s="1">
        <v>45139</v>
      </c>
      <c r="G1285" s="2" t="s">
        <v>1002</v>
      </c>
      <c r="H1285" s="16">
        <v>131043</v>
      </c>
      <c r="I1285" s="20">
        <v>131043</v>
      </c>
      <c r="J1285" s="2"/>
      <c r="K1285" t="str">
        <f t="shared" si="63"/>
        <v>Q2 2023</v>
      </c>
      <c r="L1285" t="str">
        <f t="shared" si="64"/>
        <v>Q2</v>
      </c>
      <c r="M1285" t="str">
        <f t="shared" si="65"/>
        <v>2023</v>
      </c>
    </row>
    <row r="1286" spans="1:13" x14ac:dyDescent="0.25">
      <c r="A1286" s="17">
        <v>45139</v>
      </c>
      <c r="B1286" s="8" t="s">
        <v>6592</v>
      </c>
      <c r="C1286" s="61" t="s">
        <v>6621</v>
      </c>
      <c r="D1286" s="8" t="s">
        <v>6622</v>
      </c>
      <c r="E1286" s="12">
        <v>613</v>
      </c>
      <c r="F1286" s="1">
        <v>45169</v>
      </c>
      <c r="G1286" s="12" t="s">
        <v>1011</v>
      </c>
      <c r="H1286" s="16">
        <v>58445</v>
      </c>
      <c r="I1286" s="20">
        <v>58445</v>
      </c>
      <c r="K1286" t="str">
        <f t="shared" si="63"/>
        <v>Q2 2023</v>
      </c>
      <c r="L1286" t="str">
        <f t="shared" si="64"/>
        <v>Q2</v>
      </c>
      <c r="M1286" t="str">
        <f t="shared" si="65"/>
        <v>2023</v>
      </c>
    </row>
    <row r="1287" spans="1:13" x14ac:dyDescent="0.25">
      <c r="A1287" s="17">
        <v>45139</v>
      </c>
      <c r="B1287" s="8" t="s">
        <v>6592</v>
      </c>
      <c r="C1287" s="5" t="e">
        <v>#N/A</v>
      </c>
      <c r="D1287" s="8" t="s">
        <v>6663</v>
      </c>
      <c r="E1287" s="2">
        <v>613</v>
      </c>
      <c r="F1287" s="1">
        <v>45168</v>
      </c>
      <c r="G1287" s="2">
        <v>466</v>
      </c>
      <c r="H1287" s="16">
        <v>2700</v>
      </c>
      <c r="I1287" s="20">
        <v>2700</v>
      </c>
      <c r="J1287" s="2"/>
      <c r="K1287" t="str">
        <f t="shared" si="63"/>
        <v>Q2 2023</v>
      </c>
      <c r="L1287" t="str">
        <f t="shared" si="64"/>
        <v>Q2</v>
      </c>
      <c r="M1287" t="str">
        <f t="shared" si="65"/>
        <v>2023</v>
      </c>
    </row>
    <row r="1288" spans="1:13" x14ac:dyDescent="0.25">
      <c r="A1288" s="17">
        <v>45139</v>
      </c>
      <c r="B1288" s="8" t="s">
        <v>6592</v>
      </c>
      <c r="C1288" s="5" t="e">
        <v>#N/A</v>
      </c>
      <c r="D1288" s="8" t="s">
        <v>6624</v>
      </c>
      <c r="E1288" s="2">
        <v>613</v>
      </c>
      <c r="F1288" s="1">
        <v>45168</v>
      </c>
      <c r="G1288" s="2">
        <v>465</v>
      </c>
      <c r="H1288" s="16">
        <v>25852.400000000001</v>
      </c>
      <c r="I1288" s="20">
        <v>27845.759999999998</v>
      </c>
      <c r="J1288" s="2"/>
      <c r="K1288" t="str">
        <f t="shared" si="63"/>
        <v>Q2 2023</v>
      </c>
      <c r="L1288" t="str">
        <f t="shared" si="64"/>
        <v>Q2</v>
      </c>
      <c r="M1288" t="str">
        <f t="shared" si="65"/>
        <v>2023</v>
      </c>
    </row>
    <row r="1289" spans="1:13" x14ac:dyDescent="0.25">
      <c r="A1289" s="17">
        <v>45139</v>
      </c>
      <c r="B1289" s="8" t="s">
        <v>6592</v>
      </c>
      <c r="C1289" s="5" t="s">
        <v>6626</v>
      </c>
      <c r="D1289" s="8" t="s">
        <v>6627</v>
      </c>
      <c r="E1289" s="2">
        <v>613</v>
      </c>
      <c r="F1289" s="1">
        <v>45169</v>
      </c>
      <c r="G1289" s="2">
        <v>1491</v>
      </c>
      <c r="H1289" s="16">
        <v>4550</v>
      </c>
      <c r="I1289" s="20">
        <v>4550</v>
      </c>
      <c r="K1289" t="str">
        <f t="shared" si="63"/>
        <v>Q2 2023</v>
      </c>
      <c r="L1289" t="str">
        <f t="shared" si="64"/>
        <v>Q2</v>
      </c>
      <c r="M1289" t="str">
        <f t="shared" si="65"/>
        <v>2023</v>
      </c>
    </row>
    <row r="1290" spans="1:13" x14ac:dyDescent="0.25">
      <c r="A1290" s="17">
        <v>45139</v>
      </c>
      <c r="B1290" s="8" t="s">
        <v>6592</v>
      </c>
      <c r="C1290" s="5" t="e">
        <v>#N/A</v>
      </c>
      <c r="D1290" s="8" t="s">
        <v>6643</v>
      </c>
      <c r="E1290" s="2">
        <v>613</v>
      </c>
      <c r="F1290" s="1">
        <v>45139</v>
      </c>
      <c r="G1290" s="2" t="s">
        <v>1001</v>
      </c>
      <c r="H1290" s="16">
        <v>2000</v>
      </c>
      <c r="I1290" s="20">
        <v>2000</v>
      </c>
      <c r="J1290" s="2" t="s">
        <v>1019</v>
      </c>
      <c r="K1290" t="str">
        <f t="shared" si="63"/>
        <v>Q2 2023</v>
      </c>
      <c r="L1290" t="str">
        <f t="shared" si="64"/>
        <v>Q2</v>
      </c>
      <c r="M1290" t="str">
        <f t="shared" si="65"/>
        <v>2023</v>
      </c>
    </row>
    <row r="1291" spans="1:13" x14ac:dyDescent="0.25">
      <c r="A1291" s="17">
        <v>45139</v>
      </c>
      <c r="B1291" s="8" t="s">
        <v>6593</v>
      </c>
      <c r="C1291" s="5" t="s">
        <v>6630</v>
      </c>
      <c r="D1291" s="8" t="s">
        <v>6631</v>
      </c>
      <c r="E1291" s="2">
        <v>312</v>
      </c>
      <c r="F1291" s="48">
        <v>45172</v>
      </c>
      <c r="G1291" s="2" t="s">
        <v>1410</v>
      </c>
      <c r="H1291" s="16">
        <v>56098.38</v>
      </c>
      <c r="I1291" s="20">
        <v>56098.38</v>
      </c>
      <c r="K1291" t="str">
        <f t="shared" si="63"/>
        <v>Q2 2023</v>
      </c>
      <c r="L1291" t="str">
        <f t="shared" si="64"/>
        <v>Q2</v>
      </c>
      <c r="M1291" t="str">
        <f t="shared" si="65"/>
        <v>2023</v>
      </c>
    </row>
    <row r="1292" spans="1:13" x14ac:dyDescent="0.25">
      <c r="A1292" s="17">
        <v>45139</v>
      </c>
      <c r="B1292" s="8" t="s">
        <v>6593</v>
      </c>
      <c r="C1292" s="5" t="e">
        <v>#N/A</v>
      </c>
      <c r="D1292" s="8" t="s">
        <v>6662</v>
      </c>
      <c r="E1292" s="2">
        <v>313</v>
      </c>
      <c r="F1292" s="48">
        <v>45139</v>
      </c>
      <c r="G1292" s="2" t="s">
        <v>1386</v>
      </c>
      <c r="H1292" s="16">
        <v>521192</v>
      </c>
      <c r="I1292" s="20">
        <v>521192</v>
      </c>
      <c r="J1292" s="2"/>
      <c r="K1292" t="str">
        <f t="shared" si="63"/>
        <v>Q2 2023</v>
      </c>
      <c r="L1292" t="str">
        <f t="shared" si="64"/>
        <v>Q2</v>
      </c>
      <c r="M1292" t="str">
        <f t="shared" si="65"/>
        <v>2023</v>
      </c>
    </row>
    <row r="1293" spans="1:13" x14ac:dyDescent="0.25">
      <c r="A1293" s="17">
        <v>45139</v>
      </c>
      <c r="B1293" s="8" t="s">
        <v>6593</v>
      </c>
      <c r="C1293" s="5" t="e">
        <v>#N/A</v>
      </c>
      <c r="D1293" s="8" t="s">
        <v>6654</v>
      </c>
      <c r="E1293" s="2">
        <v>313</v>
      </c>
      <c r="F1293" s="48">
        <v>45139</v>
      </c>
      <c r="G1293" s="2" t="s">
        <v>1387</v>
      </c>
      <c r="H1293" s="16">
        <v>44117</v>
      </c>
      <c r="I1293" s="20">
        <v>44117</v>
      </c>
      <c r="J1293" s="2"/>
      <c r="K1293" t="str">
        <f t="shared" si="63"/>
        <v>Q2 2023</v>
      </c>
      <c r="L1293" t="str">
        <f t="shared" si="64"/>
        <v>Q2</v>
      </c>
      <c r="M1293" t="str">
        <f t="shared" si="65"/>
        <v>2023</v>
      </c>
    </row>
    <row r="1294" spans="1:13" x14ac:dyDescent="0.25">
      <c r="A1294" s="17">
        <v>45139</v>
      </c>
      <c r="B1294" s="8" t="s">
        <v>6593</v>
      </c>
      <c r="C1294" s="5" t="e">
        <v>#N/A</v>
      </c>
      <c r="D1294" s="8" t="s">
        <v>6662</v>
      </c>
      <c r="E1294" s="2">
        <v>316</v>
      </c>
      <c r="F1294" s="48">
        <v>45139</v>
      </c>
      <c r="G1294" s="2" t="s">
        <v>1384</v>
      </c>
      <c r="H1294" s="16">
        <v>63392</v>
      </c>
      <c r="I1294" s="20">
        <v>63392</v>
      </c>
      <c r="J1294" s="2"/>
      <c r="K1294" t="str">
        <f t="shared" si="63"/>
        <v>Q2 2023</v>
      </c>
      <c r="L1294" t="str">
        <f t="shared" si="64"/>
        <v>Q2</v>
      </c>
      <c r="M1294" t="str">
        <f t="shared" si="65"/>
        <v>2023</v>
      </c>
    </row>
    <row r="1295" spans="1:13" x14ac:dyDescent="0.25">
      <c r="A1295" s="17">
        <v>45139</v>
      </c>
      <c r="B1295" s="8" t="s">
        <v>6593</v>
      </c>
      <c r="C1295" s="8" t="e">
        <v>#N/A</v>
      </c>
      <c r="D1295" s="8" t="s">
        <v>6662</v>
      </c>
      <c r="E1295" s="2">
        <v>312</v>
      </c>
      <c r="F1295" s="48">
        <v>45139</v>
      </c>
      <c r="G1295" s="2" t="s">
        <v>1379</v>
      </c>
      <c r="H1295" s="16">
        <v>383159</v>
      </c>
      <c r="I1295" s="20">
        <v>383159</v>
      </c>
      <c r="J1295" s="2"/>
      <c r="K1295" t="str">
        <f t="shared" si="63"/>
        <v>Q2 2023</v>
      </c>
      <c r="L1295" t="str">
        <f t="shared" si="64"/>
        <v>Q2</v>
      </c>
      <c r="M1295" t="str">
        <f t="shared" si="65"/>
        <v>2023</v>
      </c>
    </row>
    <row r="1296" spans="1:13" x14ac:dyDescent="0.25">
      <c r="A1296" s="17">
        <v>45139</v>
      </c>
      <c r="B1296" s="8" t="s">
        <v>6593</v>
      </c>
      <c r="C1296" s="8" t="e">
        <v>#N/A</v>
      </c>
      <c r="D1296" s="8" t="s">
        <v>6662</v>
      </c>
      <c r="E1296" s="2">
        <v>311</v>
      </c>
      <c r="F1296" s="48">
        <v>45139</v>
      </c>
      <c r="G1296" s="2" t="s">
        <v>1380</v>
      </c>
      <c r="H1296" s="16">
        <v>592183</v>
      </c>
      <c r="I1296" s="20">
        <v>592183</v>
      </c>
      <c r="J1296" s="2"/>
      <c r="K1296" t="str">
        <f t="shared" si="63"/>
        <v>Q2 2023</v>
      </c>
      <c r="L1296" t="str">
        <f t="shared" si="64"/>
        <v>Q2</v>
      </c>
      <c r="M1296" t="str">
        <f t="shared" si="65"/>
        <v>2023</v>
      </c>
    </row>
    <row r="1297" spans="1:13" x14ac:dyDescent="0.25">
      <c r="A1297" s="17">
        <v>45139</v>
      </c>
      <c r="B1297" s="8" t="s">
        <v>6593</v>
      </c>
      <c r="C1297" s="5" t="e">
        <v>#N/A</v>
      </c>
      <c r="D1297" s="8" t="s">
        <v>6662</v>
      </c>
      <c r="E1297" s="2">
        <v>314</v>
      </c>
      <c r="F1297" s="48">
        <v>45139</v>
      </c>
      <c r="G1297" s="2" t="s">
        <v>1385</v>
      </c>
      <c r="H1297" s="16">
        <v>148560</v>
      </c>
      <c r="I1297" s="20">
        <v>148560</v>
      </c>
      <c r="J1297" s="2"/>
      <c r="K1297" t="str">
        <f t="shared" si="63"/>
        <v>Q2 2023</v>
      </c>
      <c r="L1297" t="str">
        <f t="shared" si="64"/>
        <v>Q2</v>
      </c>
      <c r="M1297" t="str">
        <f t="shared" si="65"/>
        <v>2023</v>
      </c>
    </row>
    <row r="1298" spans="1:13" x14ac:dyDescent="0.25">
      <c r="A1298" s="17">
        <v>45139</v>
      </c>
      <c r="B1298" s="8" t="s">
        <v>6593</v>
      </c>
      <c r="C1298" s="5" t="e">
        <v>#N/A</v>
      </c>
      <c r="D1298" s="8" t="s">
        <v>6643</v>
      </c>
      <c r="E1298" s="2">
        <v>312</v>
      </c>
      <c r="F1298" s="48">
        <v>45143</v>
      </c>
      <c r="G1298" s="2" t="s">
        <v>1399</v>
      </c>
      <c r="H1298" s="16">
        <v>39600</v>
      </c>
      <c r="I1298" s="20">
        <v>39600</v>
      </c>
      <c r="J1298" s="2" t="s">
        <v>1376</v>
      </c>
      <c r="K1298" t="str">
        <f t="shared" si="63"/>
        <v>Q2 2023</v>
      </c>
      <c r="L1298" t="str">
        <f t="shared" si="64"/>
        <v>Q2</v>
      </c>
      <c r="M1298" t="str">
        <f t="shared" si="65"/>
        <v>2023</v>
      </c>
    </row>
    <row r="1299" spans="1:13" x14ac:dyDescent="0.25">
      <c r="A1299" s="17">
        <v>45139</v>
      </c>
      <c r="B1299" s="8" t="s">
        <v>6593</v>
      </c>
      <c r="C1299" s="5" t="e">
        <v>#N/A</v>
      </c>
      <c r="D1299" s="8" t="s">
        <v>6662</v>
      </c>
      <c r="E1299" s="2">
        <v>315</v>
      </c>
      <c r="F1299" s="48">
        <v>45141</v>
      </c>
      <c r="G1299" s="2" t="s">
        <v>1396</v>
      </c>
      <c r="H1299" s="16">
        <v>158640</v>
      </c>
      <c r="I1299" s="20">
        <v>158640</v>
      </c>
      <c r="J1299" s="2"/>
      <c r="K1299" t="str">
        <f t="shared" si="63"/>
        <v>Q2 2023</v>
      </c>
      <c r="L1299" t="str">
        <f t="shared" si="64"/>
        <v>Q2</v>
      </c>
      <c r="M1299" t="str">
        <f t="shared" si="65"/>
        <v>2023</v>
      </c>
    </row>
    <row r="1300" spans="1:13" x14ac:dyDescent="0.25">
      <c r="A1300" s="17">
        <v>45139</v>
      </c>
      <c r="B1300" s="8" t="s">
        <v>6593</v>
      </c>
      <c r="C1300" s="5" t="e">
        <v>#N/A</v>
      </c>
      <c r="D1300" s="8" t="s">
        <v>6661</v>
      </c>
      <c r="E1300" s="2">
        <v>312</v>
      </c>
      <c r="F1300" s="48">
        <v>45140</v>
      </c>
      <c r="G1300" s="2" t="s">
        <v>1393</v>
      </c>
      <c r="H1300" s="16">
        <v>80840</v>
      </c>
      <c r="I1300" s="20">
        <v>80840</v>
      </c>
      <c r="J1300" s="2"/>
      <c r="K1300" t="str">
        <f t="shared" si="63"/>
        <v>Q2 2023</v>
      </c>
      <c r="L1300" t="str">
        <f t="shared" si="64"/>
        <v>Q2</v>
      </c>
      <c r="M1300" t="str">
        <f t="shared" si="65"/>
        <v>2023</v>
      </c>
    </row>
    <row r="1301" spans="1:13" x14ac:dyDescent="0.25">
      <c r="A1301" s="17">
        <v>45139</v>
      </c>
      <c r="B1301" s="8" t="s">
        <v>6593</v>
      </c>
      <c r="C1301" s="5" t="s">
        <v>6640</v>
      </c>
      <c r="D1301" s="8" t="s">
        <v>6633</v>
      </c>
      <c r="E1301" s="2">
        <v>312</v>
      </c>
      <c r="F1301" s="48">
        <v>45169</v>
      </c>
      <c r="G1301" s="2" t="s">
        <v>1401</v>
      </c>
      <c r="H1301" s="16">
        <v>196709.9</v>
      </c>
      <c r="I1301" s="20">
        <v>196709.9</v>
      </c>
      <c r="K1301" t="str">
        <f t="shared" si="63"/>
        <v>Q2 2023</v>
      </c>
      <c r="L1301" t="str">
        <f t="shared" si="64"/>
        <v>Q2</v>
      </c>
      <c r="M1301" t="str">
        <f t="shared" si="65"/>
        <v>2023</v>
      </c>
    </row>
    <row r="1302" spans="1:13" x14ac:dyDescent="0.25">
      <c r="A1302" s="17">
        <v>45139</v>
      </c>
      <c r="B1302" s="8" t="s">
        <v>6593</v>
      </c>
      <c r="C1302" s="5" t="e">
        <v>#N/A</v>
      </c>
      <c r="D1302" s="8" t="s">
        <v>6654</v>
      </c>
      <c r="E1302" s="2">
        <v>310</v>
      </c>
      <c r="F1302" s="48">
        <v>45139</v>
      </c>
      <c r="G1302" s="2" t="s">
        <v>1381</v>
      </c>
      <c r="H1302" s="16">
        <v>17308</v>
      </c>
      <c r="I1302" s="20">
        <v>17308</v>
      </c>
      <c r="J1302" s="2"/>
      <c r="K1302" t="str">
        <f t="shared" si="63"/>
        <v>Q2 2023</v>
      </c>
      <c r="L1302" t="str">
        <f t="shared" si="64"/>
        <v>Q2</v>
      </c>
      <c r="M1302" t="str">
        <f t="shared" si="65"/>
        <v>2023</v>
      </c>
    </row>
    <row r="1303" spans="1:13" x14ac:dyDescent="0.25">
      <c r="A1303" s="17">
        <v>45139</v>
      </c>
      <c r="B1303" s="8" t="s">
        <v>6593</v>
      </c>
      <c r="C1303" s="5" t="e">
        <v>#N/A</v>
      </c>
      <c r="D1303" s="8" t="s">
        <v>6662</v>
      </c>
      <c r="E1303" s="2">
        <v>310</v>
      </c>
      <c r="F1303" s="48">
        <v>45139</v>
      </c>
      <c r="G1303" s="2" t="s">
        <v>1382</v>
      </c>
      <c r="H1303" s="16">
        <v>69112</v>
      </c>
      <c r="I1303" s="20">
        <v>69112</v>
      </c>
      <c r="J1303" s="2"/>
      <c r="K1303" t="str">
        <f t="shared" si="63"/>
        <v>Q2 2023</v>
      </c>
      <c r="L1303" t="str">
        <f t="shared" si="64"/>
        <v>Q2</v>
      </c>
      <c r="M1303" t="str">
        <f t="shared" si="65"/>
        <v>2023</v>
      </c>
    </row>
    <row r="1304" spans="1:13" x14ac:dyDescent="0.25">
      <c r="A1304" s="17">
        <v>45139</v>
      </c>
      <c r="B1304" s="8" t="s">
        <v>6593</v>
      </c>
      <c r="C1304" s="5" t="e">
        <v>#N/A</v>
      </c>
      <c r="D1304" s="8" t="s">
        <v>6662</v>
      </c>
      <c r="E1304" s="2">
        <v>310</v>
      </c>
      <c r="F1304" s="48">
        <v>45139</v>
      </c>
      <c r="G1304" s="2" t="s">
        <v>1383</v>
      </c>
      <c r="H1304" s="16">
        <v>69111</v>
      </c>
      <c r="I1304" s="20">
        <v>69111</v>
      </c>
      <c r="J1304" s="2"/>
      <c r="K1304" t="str">
        <f t="shared" si="63"/>
        <v>Q2 2023</v>
      </c>
      <c r="L1304" t="str">
        <f t="shared" si="64"/>
        <v>Q2</v>
      </c>
      <c r="M1304" t="str">
        <f t="shared" si="65"/>
        <v>2023</v>
      </c>
    </row>
    <row r="1305" spans="1:13" x14ac:dyDescent="0.25">
      <c r="A1305" s="17">
        <v>45139</v>
      </c>
      <c r="B1305" s="8" t="s">
        <v>6593</v>
      </c>
      <c r="C1305" s="5" t="e">
        <v>#N/A</v>
      </c>
      <c r="D1305" s="8" t="s">
        <v>6617</v>
      </c>
      <c r="E1305" s="2">
        <v>312</v>
      </c>
      <c r="F1305" s="48">
        <v>45141</v>
      </c>
      <c r="G1305" s="2" t="s">
        <v>1395</v>
      </c>
      <c r="H1305" s="16">
        <v>3200</v>
      </c>
      <c r="I1305" s="16">
        <v>3200</v>
      </c>
      <c r="J1305" s="2"/>
      <c r="K1305" t="str">
        <f t="shared" si="63"/>
        <v>Q2 2023</v>
      </c>
      <c r="L1305" t="str">
        <f t="shared" si="64"/>
        <v>Q2</v>
      </c>
      <c r="M1305" t="str">
        <f t="shared" si="65"/>
        <v>2023</v>
      </c>
    </row>
    <row r="1306" spans="1:13" x14ac:dyDescent="0.25">
      <c r="A1306" s="17">
        <v>45139</v>
      </c>
      <c r="B1306" s="8" t="s">
        <v>6593</v>
      </c>
      <c r="C1306" s="5" t="e">
        <v>#N/A</v>
      </c>
      <c r="D1306" s="8" t="s">
        <v>6643</v>
      </c>
      <c r="E1306" s="2">
        <v>312</v>
      </c>
      <c r="F1306" s="48">
        <v>45169</v>
      </c>
      <c r="G1306" s="2" t="s">
        <v>1409</v>
      </c>
      <c r="H1306" s="16">
        <v>3000</v>
      </c>
      <c r="I1306" s="20">
        <v>3000</v>
      </c>
      <c r="K1306" t="str">
        <f t="shared" si="63"/>
        <v>Q2 2023</v>
      </c>
      <c r="L1306" t="str">
        <f t="shared" si="64"/>
        <v>Q2</v>
      </c>
      <c r="M1306" t="str">
        <f t="shared" si="65"/>
        <v>2023</v>
      </c>
    </row>
    <row r="1307" spans="1:13" x14ac:dyDescent="0.25">
      <c r="A1307" s="17">
        <v>45139</v>
      </c>
      <c r="B1307" s="8" t="s">
        <v>6593</v>
      </c>
      <c r="C1307" s="5" t="e">
        <v>#N/A</v>
      </c>
      <c r="D1307" s="8" t="s">
        <v>6643</v>
      </c>
      <c r="E1307" s="2">
        <v>312</v>
      </c>
      <c r="F1307" s="48">
        <v>45148</v>
      </c>
      <c r="G1307" s="2">
        <v>802</v>
      </c>
      <c r="H1307" s="16">
        <v>9491.52</v>
      </c>
      <c r="I1307" s="20">
        <v>9491.52</v>
      </c>
      <c r="J1307" s="2" t="s">
        <v>1425</v>
      </c>
      <c r="K1307" t="str">
        <f t="shared" si="63"/>
        <v>Q2 2023</v>
      </c>
      <c r="L1307" t="str">
        <f t="shared" si="64"/>
        <v>Q2</v>
      </c>
      <c r="M1307" t="str">
        <f t="shared" si="65"/>
        <v>2023</v>
      </c>
    </row>
    <row r="1308" spans="1:13" x14ac:dyDescent="0.25">
      <c r="A1308" s="17">
        <v>45139</v>
      </c>
      <c r="B1308" s="8" t="s">
        <v>6593</v>
      </c>
      <c r="C1308" s="5" t="e">
        <v>#N/A</v>
      </c>
      <c r="D1308" s="8" t="s">
        <v>6643</v>
      </c>
      <c r="E1308" s="2">
        <v>312</v>
      </c>
      <c r="F1308" s="48">
        <v>45161</v>
      </c>
      <c r="G1308" s="2">
        <v>831</v>
      </c>
      <c r="H1308" s="16">
        <v>9491.52</v>
      </c>
      <c r="I1308" s="20">
        <v>9491.52</v>
      </c>
      <c r="J1308" s="2" t="s">
        <v>1425</v>
      </c>
      <c r="K1308" t="str">
        <f t="shared" si="63"/>
        <v>Q2 2023</v>
      </c>
      <c r="L1308" t="str">
        <f t="shared" si="64"/>
        <v>Q2</v>
      </c>
      <c r="M1308" t="str">
        <f t="shared" si="65"/>
        <v>2023</v>
      </c>
    </row>
    <row r="1309" spans="1:13" x14ac:dyDescent="0.25">
      <c r="A1309" s="17">
        <v>45139</v>
      </c>
      <c r="B1309" s="8" t="s">
        <v>6593</v>
      </c>
      <c r="C1309" s="5" t="e">
        <v>#N/A</v>
      </c>
      <c r="D1309" s="8" t="s">
        <v>6661</v>
      </c>
      <c r="E1309" s="2">
        <v>312</v>
      </c>
      <c r="F1309" s="48">
        <v>45142</v>
      </c>
      <c r="G1309" s="2" t="s">
        <v>1398</v>
      </c>
      <c r="H1309" s="16">
        <v>5200</v>
      </c>
      <c r="I1309" s="20">
        <v>5200</v>
      </c>
      <c r="J1309" s="2"/>
      <c r="K1309" t="str">
        <f t="shared" si="63"/>
        <v>Q2 2023</v>
      </c>
      <c r="L1309" t="str">
        <f t="shared" si="64"/>
        <v>Q2</v>
      </c>
      <c r="M1309" t="str">
        <f t="shared" si="65"/>
        <v>2023</v>
      </c>
    </row>
    <row r="1310" spans="1:13" x14ac:dyDescent="0.25">
      <c r="A1310" s="17">
        <v>45139</v>
      </c>
      <c r="B1310" s="8" t="s">
        <v>6593</v>
      </c>
      <c r="C1310" s="5" t="s">
        <v>6614</v>
      </c>
      <c r="D1310" s="8" t="s">
        <v>6615</v>
      </c>
      <c r="E1310" s="2">
        <v>312</v>
      </c>
      <c r="F1310" s="48">
        <v>45169</v>
      </c>
      <c r="G1310" s="2" t="s">
        <v>1407</v>
      </c>
      <c r="H1310" s="16">
        <v>559765</v>
      </c>
      <c r="I1310" s="20">
        <v>559765</v>
      </c>
      <c r="K1310" t="str">
        <f t="shared" si="63"/>
        <v>Q2 2023</v>
      </c>
      <c r="L1310" t="str">
        <f t="shared" si="64"/>
        <v>Q2</v>
      </c>
      <c r="M1310" t="str">
        <f t="shared" si="65"/>
        <v>2023</v>
      </c>
    </row>
    <row r="1311" spans="1:13" x14ac:dyDescent="0.25">
      <c r="A1311" s="17">
        <v>45139</v>
      </c>
      <c r="B1311" s="8" t="s">
        <v>6593</v>
      </c>
      <c r="C1311" s="5" t="s">
        <v>6616</v>
      </c>
      <c r="D1311" s="8" t="s">
        <v>6618</v>
      </c>
      <c r="E1311" s="2">
        <v>312</v>
      </c>
      <c r="F1311" s="48">
        <v>45169</v>
      </c>
      <c r="G1311" s="2" t="s">
        <v>1406</v>
      </c>
      <c r="H1311" s="16">
        <v>59252</v>
      </c>
      <c r="I1311" s="20">
        <v>66554</v>
      </c>
      <c r="K1311" t="str">
        <f t="shared" si="63"/>
        <v>Q2 2023</v>
      </c>
      <c r="L1311" t="str">
        <f t="shared" si="64"/>
        <v>Q2</v>
      </c>
      <c r="M1311" t="str">
        <f t="shared" si="65"/>
        <v>2023</v>
      </c>
    </row>
    <row r="1312" spans="1:13" x14ac:dyDescent="0.25">
      <c r="A1312" s="17">
        <v>45139</v>
      </c>
      <c r="B1312" s="8" t="s">
        <v>6593</v>
      </c>
      <c r="C1312" s="5" t="s">
        <v>6616</v>
      </c>
      <c r="D1312" s="8" t="s">
        <v>6617</v>
      </c>
      <c r="E1312" s="2">
        <v>312</v>
      </c>
      <c r="F1312" s="48">
        <v>45169</v>
      </c>
      <c r="G1312" s="2" t="s">
        <v>1405</v>
      </c>
      <c r="H1312" s="16">
        <v>26571</v>
      </c>
      <c r="I1312" s="20">
        <v>25688</v>
      </c>
      <c r="K1312" t="str">
        <f t="shared" si="63"/>
        <v>Q2 2023</v>
      </c>
      <c r="L1312" t="str">
        <f t="shared" si="64"/>
        <v>Q2</v>
      </c>
      <c r="M1312" t="str">
        <f t="shared" si="65"/>
        <v>2023</v>
      </c>
    </row>
    <row r="1313" spans="1:13" x14ac:dyDescent="0.25">
      <c r="A1313" s="17">
        <v>45139</v>
      </c>
      <c r="B1313" s="8" t="s">
        <v>6593</v>
      </c>
      <c r="C1313" s="8" t="s">
        <v>6634</v>
      </c>
      <c r="D1313" s="8" t="s">
        <v>6635</v>
      </c>
      <c r="E1313" s="2">
        <v>312</v>
      </c>
      <c r="F1313" s="48">
        <v>45169</v>
      </c>
      <c r="G1313" s="2" t="s">
        <v>1403</v>
      </c>
      <c r="H1313" s="85">
        <f>58857.89+34131.5+122963.64+15700.02+34747.96</f>
        <v>266401.01</v>
      </c>
      <c r="I1313" s="88">
        <v>266401.01</v>
      </c>
      <c r="K1313" t="str">
        <f t="shared" si="63"/>
        <v>Q2 2023</v>
      </c>
      <c r="L1313" t="str">
        <f t="shared" si="64"/>
        <v>Q2</v>
      </c>
      <c r="M1313" t="str">
        <f t="shared" si="65"/>
        <v>2023</v>
      </c>
    </row>
    <row r="1314" spans="1:13" x14ac:dyDescent="0.25">
      <c r="A1314" s="17">
        <v>45139</v>
      </c>
      <c r="B1314" s="8" t="s">
        <v>6593</v>
      </c>
      <c r="C1314" s="5" t="e">
        <v>#N/A</v>
      </c>
      <c r="D1314" s="8" t="s">
        <v>6662</v>
      </c>
      <c r="E1314" s="2">
        <v>316</v>
      </c>
      <c r="F1314" s="48">
        <v>45139</v>
      </c>
      <c r="G1314" s="2" t="s">
        <v>753</v>
      </c>
      <c r="H1314" s="16">
        <v>95088</v>
      </c>
      <c r="I1314" s="16">
        <v>95088</v>
      </c>
      <c r="J1314" s="2"/>
      <c r="K1314" t="str">
        <f t="shared" si="63"/>
        <v>Q2 2023</v>
      </c>
      <c r="L1314" t="str">
        <f t="shared" si="64"/>
        <v>Q2</v>
      </c>
      <c r="M1314" t="str">
        <f t="shared" si="65"/>
        <v>2023</v>
      </c>
    </row>
    <row r="1315" spans="1:13" x14ac:dyDescent="0.25">
      <c r="A1315" s="17">
        <v>45139</v>
      </c>
      <c r="B1315" s="8" t="s">
        <v>6593</v>
      </c>
      <c r="C1315" s="5" t="e">
        <v>#N/A</v>
      </c>
      <c r="D1315" s="8" t="s">
        <v>6633</v>
      </c>
      <c r="E1315" s="2">
        <v>312</v>
      </c>
      <c r="F1315" s="48">
        <v>45169</v>
      </c>
      <c r="G1315" s="2" t="s">
        <v>1402</v>
      </c>
      <c r="H1315" s="16">
        <v>335814.19</v>
      </c>
      <c r="I1315" s="20">
        <v>335814.19</v>
      </c>
      <c r="K1315" t="str">
        <f t="shared" si="63"/>
        <v>Q2 2023</v>
      </c>
      <c r="L1315" t="str">
        <f t="shared" si="64"/>
        <v>Q2</v>
      </c>
      <c r="M1315" t="str">
        <f t="shared" si="65"/>
        <v>2023</v>
      </c>
    </row>
    <row r="1316" spans="1:13" x14ac:dyDescent="0.25">
      <c r="A1316" s="17">
        <v>45139</v>
      </c>
      <c r="B1316" s="8" t="s">
        <v>6593</v>
      </c>
      <c r="C1316" s="5" t="s">
        <v>6619</v>
      </c>
      <c r="D1316" s="8" t="s">
        <v>6620</v>
      </c>
      <c r="E1316" s="2">
        <v>312</v>
      </c>
      <c r="F1316" s="48">
        <v>45169</v>
      </c>
      <c r="G1316" s="2">
        <v>5</v>
      </c>
      <c r="H1316" s="16">
        <v>44180</v>
      </c>
      <c r="I1316" s="20">
        <v>44180</v>
      </c>
      <c r="J1316" s="2" t="s">
        <v>276</v>
      </c>
      <c r="K1316" t="str">
        <f t="shared" si="63"/>
        <v>Q2 2023</v>
      </c>
      <c r="L1316" t="str">
        <f t="shared" si="64"/>
        <v>Q2</v>
      </c>
      <c r="M1316" t="str">
        <f t="shared" si="65"/>
        <v>2023</v>
      </c>
    </row>
    <row r="1317" spans="1:13" x14ac:dyDescent="0.25">
      <c r="A1317" s="17">
        <v>45139</v>
      </c>
      <c r="B1317" s="8" t="s">
        <v>6593</v>
      </c>
      <c r="C1317" s="5" t="s">
        <v>6636</v>
      </c>
      <c r="D1317" s="8" t="s">
        <v>6617</v>
      </c>
      <c r="E1317" s="2">
        <v>312</v>
      </c>
      <c r="F1317" s="48">
        <v>45141</v>
      </c>
      <c r="G1317" s="2" t="s">
        <v>1394</v>
      </c>
      <c r="H1317" s="16">
        <v>3960</v>
      </c>
      <c r="I1317" s="16">
        <v>3960</v>
      </c>
      <c r="J1317" s="2" t="s">
        <v>1322</v>
      </c>
      <c r="K1317" t="str">
        <f t="shared" si="63"/>
        <v>Q2 2023</v>
      </c>
      <c r="L1317" t="str">
        <f t="shared" si="64"/>
        <v>Q2</v>
      </c>
      <c r="M1317" t="str">
        <f t="shared" si="65"/>
        <v>2023</v>
      </c>
    </row>
    <row r="1318" spans="1:13" x14ac:dyDescent="0.25">
      <c r="A1318" s="17">
        <v>45139</v>
      </c>
      <c r="B1318" s="8" t="s">
        <v>6593</v>
      </c>
      <c r="C1318" s="8" t="s">
        <v>6637</v>
      </c>
      <c r="D1318" s="8" t="s">
        <v>6654</v>
      </c>
      <c r="E1318" s="2">
        <v>312</v>
      </c>
      <c r="F1318" s="48">
        <v>45140</v>
      </c>
      <c r="G1318" s="2" t="s">
        <v>1392</v>
      </c>
      <c r="H1318" s="16">
        <v>31622.5</v>
      </c>
      <c r="I1318" s="16">
        <v>31622.5</v>
      </c>
      <c r="J1318" s="2"/>
      <c r="K1318" t="str">
        <f t="shared" si="63"/>
        <v>Q2 2023</v>
      </c>
      <c r="L1318" t="str">
        <f t="shared" si="64"/>
        <v>Q2</v>
      </c>
      <c r="M1318" t="str">
        <f t="shared" si="65"/>
        <v>2023</v>
      </c>
    </row>
    <row r="1319" spans="1:13" x14ac:dyDescent="0.25">
      <c r="A1319" s="17">
        <v>45139</v>
      </c>
      <c r="B1319" s="8" t="s">
        <v>6593</v>
      </c>
      <c r="C1319" s="8" t="s">
        <v>6637</v>
      </c>
      <c r="D1319" s="8" t="s">
        <v>6654</v>
      </c>
      <c r="E1319" s="2">
        <v>311</v>
      </c>
      <c r="F1319" s="48">
        <v>45140</v>
      </c>
      <c r="G1319" s="2" t="s">
        <v>1392</v>
      </c>
      <c r="H1319" s="16">
        <v>48868.75</v>
      </c>
      <c r="I1319" s="16">
        <v>48868.75</v>
      </c>
      <c r="J1319" s="2"/>
      <c r="K1319" t="str">
        <f t="shared" si="63"/>
        <v>Q2 2023</v>
      </c>
      <c r="L1319" t="str">
        <f t="shared" si="64"/>
        <v>Q2</v>
      </c>
      <c r="M1319" t="str">
        <f t="shared" si="65"/>
        <v>2023</v>
      </c>
    </row>
    <row r="1320" spans="1:13" x14ac:dyDescent="0.25">
      <c r="A1320" s="17">
        <v>45139</v>
      </c>
      <c r="B1320" s="8" t="s">
        <v>6593</v>
      </c>
      <c r="C1320" s="8" t="s">
        <v>6637</v>
      </c>
      <c r="D1320" s="8" t="s">
        <v>6654</v>
      </c>
      <c r="E1320" s="2">
        <v>316</v>
      </c>
      <c r="F1320" s="48">
        <v>45140</v>
      </c>
      <c r="G1320" s="2" t="s">
        <v>1389</v>
      </c>
      <c r="H1320" s="16">
        <v>17333.75</v>
      </c>
      <c r="I1320" s="20">
        <v>17333.75</v>
      </c>
      <c r="J1320" s="2"/>
      <c r="K1320" t="str">
        <f t="shared" si="63"/>
        <v>Q2 2023</v>
      </c>
      <c r="L1320" t="str">
        <f t="shared" si="64"/>
        <v>Q2</v>
      </c>
      <c r="M1320" t="str">
        <f t="shared" si="65"/>
        <v>2023</v>
      </c>
    </row>
    <row r="1321" spans="1:13" x14ac:dyDescent="0.25">
      <c r="A1321" s="17">
        <v>45139</v>
      </c>
      <c r="B1321" s="8" t="s">
        <v>6593</v>
      </c>
      <c r="C1321" s="8" t="s">
        <v>6637</v>
      </c>
      <c r="D1321" s="8" t="s">
        <v>6654</v>
      </c>
      <c r="E1321" s="2">
        <v>315</v>
      </c>
      <c r="F1321" s="48">
        <v>45140</v>
      </c>
      <c r="G1321" s="2" t="s">
        <v>1390</v>
      </c>
      <c r="H1321" s="16">
        <v>17351</v>
      </c>
      <c r="I1321" s="20">
        <v>17351</v>
      </c>
      <c r="J1321" s="2"/>
      <c r="K1321" t="str">
        <f t="shared" si="63"/>
        <v>Q2 2023</v>
      </c>
      <c r="L1321" t="str">
        <f t="shared" si="64"/>
        <v>Q2</v>
      </c>
      <c r="M1321" t="str">
        <f t="shared" si="65"/>
        <v>2023</v>
      </c>
    </row>
    <row r="1322" spans="1:13" x14ac:dyDescent="0.25">
      <c r="A1322" s="17">
        <v>45139</v>
      </c>
      <c r="B1322" s="8" t="s">
        <v>6593</v>
      </c>
      <c r="C1322" s="8" t="s">
        <v>6637</v>
      </c>
      <c r="D1322" s="8" t="s">
        <v>6654</v>
      </c>
      <c r="E1322" s="2">
        <v>314</v>
      </c>
      <c r="F1322" s="48">
        <v>45140</v>
      </c>
      <c r="G1322" s="2" t="s">
        <v>1391</v>
      </c>
      <c r="H1322" s="16">
        <v>16248.75</v>
      </c>
      <c r="I1322" s="20">
        <v>16248.75</v>
      </c>
      <c r="J1322" s="2"/>
      <c r="K1322" t="str">
        <f t="shared" si="63"/>
        <v>Q2 2023</v>
      </c>
      <c r="L1322" t="str">
        <f t="shared" si="64"/>
        <v>Q2</v>
      </c>
      <c r="M1322" t="str">
        <f t="shared" si="65"/>
        <v>2023</v>
      </c>
    </row>
    <row r="1323" spans="1:13" x14ac:dyDescent="0.25">
      <c r="A1323" s="17">
        <v>45139</v>
      </c>
      <c r="B1323" s="8" t="s">
        <v>6593</v>
      </c>
      <c r="C1323" s="8" t="s">
        <v>6637</v>
      </c>
      <c r="D1323" s="8" t="s">
        <v>6639</v>
      </c>
      <c r="E1323" s="2">
        <v>309</v>
      </c>
      <c r="F1323" s="48">
        <v>45187</v>
      </c>
      <c r="G1323" s="2" t="s">
        <v>1411</v>
      </c>
      <c r="H1323" s="16">
        <v>4658.2700000000004</v>
      </c>
      <c r="I1323" s="20">
        <v>4658.2700000000004</v>
      </c>
      <c r="K1323" t="str">
        <f t="shared" si="63"/>
        <v>Q2 2023</v>
      </c>
      <c r="L1323" t="str">
        <f t="shared" si="64"/>
        <v>Q2</v>
      </c>
      <c r="M1323" t="str">
        <f t="shared" si="65"/>
        <v>2023</v>
      </c>
    </row>
    <row r="1324" spans="1:13" x14ac:dyDescent="0.25">
      <c r="A1324" s="17">
        <v>45139</v>
      </c>
      <c r="B1324" s="8" t="s">
        <v>6593</v>
      </c>
      <c r="C1324" s="8" t="s">
        <v>6637</v>
      </c>
      <c r="D1324" s="8" t="s">
        <v>6639</v>
      </c>
      <c r="E1324" s="2">
        <v>311</v>
      </c>
      <c r="F1324" s="48">
        <v>45187</v>
      </c>
      <c r="G1324" s="2" t="s">
        <v>1412</v>
      </c>
      <c r="H1324" s="16">
        <v>5617.22</v>
      </c>
      <c r="I1324" s="20">
        <v>5617.22</v>
      </c>
      <c r="K1324" t="str">
        <f t="shared" si="63"/>
        <v>Q2 2023</v>
      </c>
      <c r="L1324" t="str">
        <f t="shared" si="64"/>
        <v>Q2</v>
      </c>
      <c r="M1324" t="str">
        <f t="shared" si="65"/>
        <v>2023</v>
      </c>
    </row>
    <row r="1325" spans="1:13" x14ac:dyDescent="0.25">
      <c r="A1325" s="17">
        <v>45139</v>
      </c>
      <c r="B1325" s="8" t="s">
        <v>6593</v>
      </c>
      <c r="C1325" s="8" t="s">
        <v>6637</v>
      </c>
      <c r="D1325" s="8" t="s">
        <v>6639</v>
      </c>
      <c r="E1325" s="2">
        <v>312</v>
      </c>
      <c r="F1325" s="48">
        <v>45187</v>
      </c>
      <c r="G1325" s="2" t="s">
        <v>1413</v>
      </c>
      <c r="H1325" s="16">
        <v>5666.03</v>
      </c>
      <c r="I1325" s="20">
        <v>5666.03</v>
      </c>
      <c r="K1325" t="str">
        <f t="shared" si="63"/>
        <v>Q2 2023</v>
      </c>
      <c r="L1325" t="str">
        <f t="shared" si="64"/>
        <v>Q2</v>
      </c>
      <c r="M1325" t="str">
        <f t="shared" si="65"/>
        <v>2023</v>
      </c>
    </row>
    <row r="1326" spans="1:13" x14ac:dyDescent="0.25">
      <c r="A1326" s="17">
        <v>45139</v>
      </c>
      <c r="B1326" s="8" t="s">
        <v>6593</v>
      </c>
      <c r="C1326" s="8" t="s">
        <v>6637</v>
      </c>
      <c r="D1326" s="8" t="s">
        <v>6639</v>
      </c>
      <c r="E1326" s="2">
        <v>313</v>
      </c>
      <c r="F1326" s="48">
        <v>45187</v>
      </c>
      <c r="G1326" s="2" t="s">
        <v>1414</v>
      </c>
      <c r="H1326" s="16">
        <v>4597.6899999999996</v>
      </c>
      <c r="I1326" s="20">
        <v>4597.6899999999996</v>
      </c>
      <c r="K1326" t="str">
        <f t="shared" si="63"/>
        <v>Q2 2023</v>
      </c>
      <c r="L1326" t="str">
        <f t="shared" si="64"/>
        <v>Q2</v>
      </c>
      <c r="M1326" t="str">
        <f t="shared" si="65"/>
        <v>2023</v>
      </c>
    </row>
    <row r="1327" spans="1:13" x14ac:dyDescent="0.25">
      <c r="A1327" s="17">
        <v>45139</v>
      </c>
      <c r="B1327" s="8" t="s">
        <v>6593</v>
      </c>
      <c r="C1327" s="8" t="s">
        <v>6637</v>
      </c>
      <c r="D1327" s="8" t="s">
        <v>6639</v>
      </c>
      <c r="E1327" s="2">
        <v>314</v>
      </c>
      <c r="F1327" s="48">
        <v>45187</v>
      </c>
      <c r="G1327" s="2" t="s">
        <v>1415</v>
      </c>
      <c r="H1327" s="16">
        <v>1107.6600000000001</v>
      </c>
      <c r="I1327" s="20">
        <v>1107.6600000000001</v>
      </c>
      <c r="K1327" t="str">
        <f t="shared" si="63"/>
        <v>Q2 2023</v>
      </c>
      <c r="L1327" t="str">
        <f t="shared" si="64"/>
        <v>Q2</v>
      </c>
      <c r="M1327" t="str">
        <f t="shared" si="65"/>
        <v>2023</v>
      </c>
    </row>
    <row r="1328" spans="1:13" x14ac:dyDescent="0.25">
      <c r="A1328" s="17">
        <v>45139</v>
      </c>
      <c r="B1328" s="8" t="s">
        <v>6593</v>
      </c>
      <c r="C1328" s="8" t="s">
        <v>6637</v>
      </c>
      <c r="D1328" s="8" t="s">
        <v>6639</v>
      </c>
      <c r="E1328" s="2">
        <v>315</v>
      </c>
      <c r="F1328" s="48">
        <v>45187</v>
      </c>
      <c r="G1328" s="2" t="s">
        <v>1416</v>
      </c>
      <c r="H1328" s="16">
        <v>1625.98</v>
      </c>
      <c r="I1328" s="20">
        <v>1625.98</v>
      </c>
      <c r="K1328" t="str">
        <f t="shared" si="63"/>
        <v>Q2 2023</v>
      </c>
      <c r="L1328" t="str">
        <f t="shared" si="64"/>
        <v>Q2</v>
      </c>
      <c r="M1328" t="str">
        <f t="shared" si="65"/>
        <v>2023</v>
      </c>
    </row>
    <row r="1329" spans="1:13" x14ac:dyDescent="0.25">
      <c r="A1329" s="17">
        <v>45139</v>
      </c>
      <c r="B1329" s="8" t="s">
        <v>6593</v>
      </c>
      <c r="C1329" s="8" t="s">
        <v>6637</v>
      </c>
      <c r="D1329" s="8" t="s">
        <v>6639</v>
      </c>
      <c r="E1329" s="2">
        <v>316</v>
      </c>
      <c r="F1329" s="48">
        <v>45187</v>
      </c>
      <c r="G1329" s="2" t="s">
        <v>1417</v>
      </c>
      <c r="H1329" s="16">
        <v>33.72</v>
      </c>
      <c r="I1329" s="20">
        <v>33.72</v>
      </c>
      <c r="K1329" t="str">
        <f t="shared" si="63"/>
        <v>Q2 2023</v>
      </c>
      <c r="L1329" t="str">
        <f t="shared" si="64"/>
        <v>Q2</v>
      </c>
      <c r="M1329" t="str">
        <f t="shared" si="65"/>
        <v>2023</v>
      </c>
    </row>
    <row r="1330" spans="1:13" x14ac:dyDescent="0.25">
      <c r="A1330" s="17">
        <v>45139</v>
      </c>
      <c r="B1330" s="8" t="s">
        <v>6593</v>
      </c>
      <c r="C1330" s="8" t="s">
        <v>6637</v>
      </c>
      <c r="D1330" s="8" t="s">
        <v>6638</v>
      </c>
      <c r="E1330" s="2">
        <v>309</v>
      </c>
      <c r="F1330" s="48">
        <v>45189</v>
      </c>
      <c r="G1330" s="2" t="s">
        <v>1418</v>
      </c>
      <c r="H1330" s="16">
        <v>110371.65</v>
      </c>
      <c r="I1330" s="20">
        <v>110371.65</v>
      </c>
      <c r="K1330" t="str">
        <f t="shared" si="63"/>
        <v>Q2 2023</v>
      </c>
      <c r="L1330" t="str">
        <f t="shared" si="64"/>
        <v>Q2</v>
      </c>
      <c r="M1330" t="str">
        <f t="shared" si="65"/>
        <v>2023</v>
      </c>
    </row>
    <row r="1331" spans="1:13" x14ac:dyDescent="0.25">
      <c r="A1331" s="17">
        <v>45139</v>
      </c>
      <c r="B1331" s="8" t="s">
        <v>6593</v>
      </c>
      <c r="C1331" s="8" t="s">
        <v>6637</v>
      </c>
      <c r="D1331" s="8" t="s">
        <v>6638</v>
      </c>
      <c r="E1331" s="2">
        <v>311</v>
      </c>
      <c r="F1331" s="48">
        <v>45189</v>
      </c>
      <c r="G1331" s="2" t="s">
        <v>1419</v>
      </c>
      <c r="H1331" s="16">
        <v>117786.91</v>
      </c>
      <c r="I1331" s="20">
        <v>117786.91</v>
      </c>
      <c r="K1331" t="str">
        <f t="shared" si="63"/>
        <v>Q2 2023</v>
      </c>
      <c r="L1331" t="str">
        <f t="shared" si="64"/>
        <v>Q2</v>
      </c>
      <c r="M1331" t="str">
        <f t="shared" si="65"/>
        <v>2023</v>
      </c>
    </row>
    <row r="1332" spans="1:13" x14ac:dyDescent="0.25">
      <c r="A1332" s="17">
        <v>45139</v>
      </c>
      <c r="B1332" s="8" t="s">
        <v>6593</v>
      </c>
      <c r="C1332" s="8" t="s">
        <v>6637</v>
      </c>
      <c r="D1332" s="8" t="s">
        <v>6638</v>
      </c>
      <c r="E1332" s="2">
        <v>312</v>
      </c>
      <c r="F1332" s="48">
        <v>45189</v>
      </c>
      <c r="G1332" s="2" t="s">
        <v>1420</v>
      </c>
      <c r="H1332" s="16">
        <v>130331.2</v>
      </c>
      <c r="I1332" s="20">
        <v>130331.2</v>
      </c>
      <c r="K1332" t="str">
        <f t="shared" si="63"/>
        <v>Q2 2023</v>
      </c>
      <c r="L1332" t="str">
        <f t="shared" si="64"/>
        <v>Q2</v>
      </c>
      <c r="M1332" t="str">
        <f t="shared" si="65"/>
        <v>2023</v>
      </c>
    </row>
    <row r="1333" spans="1:13" x14ac:dyDescent="0.25">
      <c r="A1333" s="17">
        <v>45139</v>
      </c>
      <c r="B1333" s="8" t="s">
        <v>6593</v>
      </c>
      <c r="C1333" s="8" t="s">
        <v>6637</v>
      </c>
      <c r="D1333" s="8" t="s">
        <v>6638</v>
      </c>
      <c r="E1333" s="2">
        <v>313</v>
      </c>
      <c r="F1333" s="48">
        <v>45189</v>
      </c>
      <c r="G1333" s="2" t="s">
        <v>1421</v>
      </c>
      <c r="H1333" s="16">
        <v>125529.21</v>
      </c>
      <c r="I1333" s="20">
        <v>125529.21</v>
      </c>
      <c r="K1333" t="str">
        <f t="shared" si="63"/>
        <v>Q2 2023</v>
      </c>
      <c r="L1333" t="str">
        <f t="shared" si="64"/>
        <v>Q2</v>
      </c>
      <c r="M1333" t="str">
        <f t="shared" si="65"/>
        <v>2023</v>
      </c>
    </row>
    <row r="1334" spans="1:13" x14ac:dyDescent="0.25">
      <c r="A1334" s="17">
        <v>45139</v>
      </c>
      <c r="B1334" s="8" t="s">
        <v>6593</v>
      </c>
      <c r="C1334" s="8" t="s">
        <v>6637</v>
      </c>
      <c r="D1334" s="8" t="s">
        <v>6638</v>
      </c>
      <c r="E1334" s="2">
        <v>314</v>
      </c>
      <c r="F1334" s="48">
        <v>45189</v>
      </c>
      <c r="G1334" s="2" t="s">
        <v>1422</v>
      </c>
      <c r="H1334" s="16">
        <v>28066.28</v>
      </c>
      <c r="I1334" s="20">
        <v>28066.28</v>
      </c>
      <c r="K1334" t="str">
        <f t="shared" si="63"/>
        <v>Q2 2023</v>
      </c>
      <c r="L1334" t="str">
        <f t="shared" si="64"/>
        <v>Q2</v>
      </c>
      <c r="M1334" t="str">
        <f t="shared" si="65"/>
        <v>2023</v>
      </c>
    </row>
    <row r="1335" spans="1:13" x14ac:dyDescent="0.25">
      <c r="A1335" s="17">
        <v>45139</v>
      </c>
      <c r="B1335" s="8" t="s">
        <v>6593</v>
      </c>
      <c r="C1335" s="8" t="s">
        <v>6637</v>
      </c>
      <c r="D1335" s="8" t="s">
        <v>6638</v>
      </c>
      <c r="E1335" s="2">
        <v>315</v>
      </c>
      <c r="F1335" s="48">
        <v>45189</v>
      </c>
      <c r="G1335" s="2" t="s">
        <v>1423</v>
      </c>
      <c r="H1335" s="16">
        <v>33562.58</v>
      </c>
      <c r="I1335" s="20">
        <v>33562.58</v>
      </c>
      <c r="K1335" t="str">
        <f t="shared" si="63"/>
        <v>Q2 2023</v>
      </c>
      <c r="L1335" t="str">
        <f t="shared" si="64"/>
        <v>Q2</v>
      </c>
      <c r="M1335" t="str">
        <f t="shared" si="65"/>
        <v>2023</v>
      </c>
    </row>
    <row r="1336" spans="1:13" x14ac:dyDescent="0.25">
      <c r="A1336" s="17">
        <v>45139</v>
      </c>
      <c r="B1336" s="8" t="s">
        <v>6593</v>
      </c>
      <c r="C1336" s="8" t="s">
        <v>6637</v>
      </c>
      <c r="D1336" s="8" t="s">
        <v>6638</v>
      </c>
      <c r="E1336" s="2">
        <v>316</v>
      </c>
      <c r="F1336" s="48">
        <v>45189</v>
      </c>
      <c r="G1336" s="2" t="s">
        <v>1424</v>
      </c>
      <c r="H1336" s="16">
        <v>567.38</v>
      </c>
      <c r="I1336" s="20">
        <v>567.38</v>
      </c>
      <c r="K1336" t="str">
        <f t="shared" si="63"/>
        <v>Q2 2023</v>
      </c>
      <c r="L1336" t="str">
        <f t="shared" si="64"/>
        <v>Q2</v>
      </c>
      <c r="M1336" t="str">
        <f t="shared" si="65"/>
        <v>2023</v>
      </c>
    </row>
    <row r="1337" spans="1:13" x14ac:dyDescent="0.25">
      <c r="A1337" s="17">
        <v>45139</v>
      </c>
      <c r="B1337" s="8" t="s">
        <v>6593</v>
      </c>
      <c r="C1337" s="5" t="e">
        <v>#N/A</v>
      </c>
      <c r="D1337" s="8" t="s">
        <v>6665</v>
      </c>
      <c r="E1337" s="2">
        <v>309</v>
      </c>
      <c r="F1337" s="48">
        <v>45140</v>
      </c>
      <c r="G1337" s="2" t="s">
        <v>1388</v>
      </c>
      <c r="H1337" s="16">
        <f>185600+16240</f>
        <v>201840</v>
      </c>
      <c r="I1337" s="20">
        <v>201840</v>
      </c>
      <c r="J1337" s="2"/>
      <c r="K1337" t="str">
        <f t="shared" si="63"/>
        <v>Q2 2023</v>
      </c>
      <c r="L1337" t="str">
        <f t="shared" si="64"/>
        <v>Q2</v>
      </c>
      <c r="M1337" t="str">
        <f t="shared" si="65"/>
        <v>2023</v>
      </c>
    </row>
    <row r="1338" spans="1:13" x14ac:dyDescent="0.25">
      <c r="A1338" s="17">
        <v>45139</v>
      </c>
      <c r="B1338" s="8" t="s">
        <v>6593</v>
      </c>
      <c r="C1338" s="5" t="e">
        <v>#N/A</v>
      </c>
      <c r="D1338" s="8" t="s">
        <v>6643</v>
      </c>
      <c r="E1338" s="2">
        <v>312</v>
      </c>
      <c r="F1338" s="48">
        <v>45142</v>
      </c>
      <c r="G1338" s="2" t="s">
        <v>1397</v>
      </c>
      <c r="H1338" s="16">
        <v>37500</v>
      </c>
      <c r="I1338" s="20">
        <v>37500</v>
      </c>
      <c r="J1338" s="2"/>
      <c r="K1338" t="str">
        <f t="shared" si="63"/>
        <v>Q2 2023</v>
      </c>
      <c r="L1338" t="str">
        <f t="shared" si="64"/>
        <v>Q2</v>
      </c>
      <c r="M1338" t="str">
        <f t="shared" si="65"/>
        <v>2023</v>
      </c>
    </row>
    <row r="1339" spans="1:13" x14ac:dyDescent="0.25">
      <c r="A1339" s="17">
        <v>45139</v>
      </c>
      <c r="B1339" s="8" t="s">
        <v>6593</v>
      </c>
      <c r="C1339" s="5" t="e">
        <v>#N/A</v>
      </c>
      <c r="D1339" s="8" t="s">
        <v>6661</v>
      </c>
      <c r="E1339" s="2">
        <v>312</v>
      </c>
      <c r="F1339" s="48">
        <v>45142</v>
      </c>
      <c r="G1339" s="2">
        <v>11</v>
      </c>
      <c r="H1339" s="16">
        <v>3000</v>
      </c>
      <c r="I1339" s="16">
        <v>3000</v>
      </c>
      <c r="J1339" s="2"/>
      <c r="K1339" t="str">
        <f t="shared" si="63"/>
        <v>Q2 2023</v>
      </c>
      <c r="L1339" t="str">
        <f t="shared" si="64"/>
        <v>Q2</v>
      </c>
      <c r="M1339" t="str">
        <f t="shared" si="65"/>
        <v>2023</v>
      </c>
    </row>
    <row r="1340" spans="1:13" x14ac:dyDescent="0.25">
      <c r="A1340" s="17">
        <v>45139</v>
      </c>
      <c r="B1340" s="8" t="s">
        <v>6593</v>
      </c>
      <c r="C1340" s="61" t="s">
        <v>6621</v>
      </c>
      <c r="D1340" s="8" t="s">
        <v>6622</v>
      </c>
      <c r="E1340" s="12">
        <v>312</v>
      </c>
      <c r="F1340" s="48">
        <v>45169</v>
      </c>
      <c r="G1340" s="12" t="s">
        <v>1408</v>
      </c>
      <c r="H1340" s="16">
        <v>744980</v>
      </c>
      <c r="I1340" s="20">
        <v>744980</v>
      </c>
      <c r="K1340" t="str">
        <f t="shared" si="63"/>
        <v>Q2 2023</v>
      </c>
      <c r="L1340" t="str">
        <f t="shared" si="64"/>
        <v>Q2</v>
      </c>
      <c r="M1340" t="str">
        <f t="shared" si="65"/>
        <v>2023</v>
      </c>
    </row>
    <row r="1341" spans="1:13" x14ac:dyDescent="0.25">
      <c r="A1341" s="17">
        <v>45139</v>
      </c>
      <c r="B1341" s="8" t="s">
        <v>6593</v>
      </c>
      <c r="C1341" s="5" t="s">
        <v>6626</v>
      </c>
      <c r="D1341" s="8" t="s">
        <v>6627</v>
      </c>
      <c r="E1341" s="2">
        <v>312</v>
      </c>
      <c r="F1341" s="48">
        <v>45169</v>
      </c>
      <c r="G1341" s="2">
        <v>1487</v>
      </c>
      <c r="H1341" s="16">
        <v>38745</v>
      </c>
      <c r="I1341" s="20">
        <v>38745</v>
      </c>
      <c r="K1341" t="str">
        <f t="shared" si="63"/>
        <v>Q2 2023</v>
      </c>
      <c r="L1341" t="str">
        <f t="shared" si="64"/>
        <v>Q2</v>
      </c>
      <c r="M1341" t="str">
        <f t="shared" si="65"/>
        <v>2023</v>
      </c>
    </row>
    <row r="1342" spans="1:13" x14ac:dyDescent="0.25">
      <c r="A1342" s="17">
        <v>45139</v>
      </c>
      <c r="B1342" s="8" t="s">
        <v>6593</v>
      </c>
      <c r="C1342" s="5" t="e">
        <v>#N/A</v>
      </c>
      <c r="D1342" s="8" t="s">
        <v>6624</v>
      </c>
      <c r="E1342" s="2">
        <v>312</v>
      </c>
      <c r="F1342" s="48">
        <v>45169</v>
      </c>
      <c r="G1342" s="2" t="s">
        <v>1404</v>
      </c>
      <c r="H1342" s="16">
        <v>41600</v>
      </c>
      <c r="I1342" s="20">
        <v>47520</v>
      </c>
      <c r="K1342" t="str">
        <f t="shared" si="63"/>
        <v>Q2 2023</v>
      </c>
      <c r="L1342" t="str">
        <f t="shared" si="64"/>
        <v>Q2</v>
      </c>
      <c r="M1342" t="str">
        <f t="shared" si="65"/>
        <v>2023</v>
      </c>
    </row>
    <row r="1343" spans="1:13" x14ac:dyDescent="0.25">
      <c r="A1343" s="17">
        <v>45139</v>
      </c>
      <c r="B1343" s="8" t="s">
        <v>6593</v>
      </c>
      <c r="C1343" s="5" t="e">
        <v>#N/A</v>
      </c>
      <c r="D1343" s="8" t="s">
        <v>6643</v>
      </c>
      <c r="E1343" s="2">
        <v>312</v>
      </c>
      <c r="F1343" s="48">
        <v>45161</v>
      </c>
      <c r="G1343" s="2" t="s">
        <v>1400</v>
      </c>
      <c r="H1343" s="16">
        <v>494590</v>
      </c>
      <c r="I1343" s="20">
        <v>494590</v>
      </c>
      <c r="J1343" s="2" t="s">
        <v>1426</v>
      </c>
      <c r="K1343" t="str">
        <f t="shared" si="63"/>
        <v>Q2 2023</v>
      </c>
      <c r="L1343" t="str">
        <f t="shared" si="64"/>
        <v>Q2</v>
      </c>
      <c r="M1343" t="str">
        <f t="shared" si="65"/>
        <v>2023</v>
      </c>
    </row>
    <row r="1344" spans="1:13" x14ac:dyDescent="0.25">
      <c r="A1344" s="17">
        <v>45139</v>
      </c>
      <c r="B1344" s="8" t="s">
        <v>6594</v>
      </c>
      <c r="C1344" s="5" t="s">
        <v>6632</v>
      </c>
      <c r="D1344" s="8" t="s">
        <v>6633</v>
      </c>
      <c r="E1344" s="2">
        <v>719</v>
      </c>
      <c r="F1344" s="1">
        <v>45169</v>
      </c>
      <c r="G1344" s="2" t="s">
        <v>1134</v>
      </c>
      <c r="H1344" s="16">
        <v>39341.980000000003</v>
      </c>
      <c r="I1344" s="20">
        <v>39341.980000000003</v>
      </c>
      <c r="K1344" t="str">
        <f t="shared" ref="K1344:K1405" si="66">"Q" &amp; IF(MONTH(A1344) &lt; 4, 4, IF(MONTH(A1344) &lt; 7, 1, IF(MONTH(A1344) &lt; 10, 2, 3))) &amp; " " &amp; YEAR(A1344) - IF(MONTH(A1344) &lt; 4, 1, 0)</f>
        <v>Q2 2023</v>
      </c>
      <c r="L1344" t="str">
        <f t="shared" ref="L1344:L1405" si="67">LEFT(K1344,2)</f>
        <v>Q2</v>
      </c>
      <c r="M1344" t="str">
        <f t="shared" ref="M1344:M1405" si="68">RIGHT(K1344,4)</f>
        <v>2023</v>
      </c>
    </row>
    <row r="1345" spans="1:13" x14ac:dyDescent="0.25">
      <c r="A1345" s="17">
        <v>45139</v>
      </c>
      <c r="B1345" s="8" t="s">
        <v>6594</v>
      </c>
      <c r="C1345" s="5" t="e">
        <v>#N/A</v>
      </c>
      <c r="D1345" s="8" t="s">
        <v>6643</v>
      </c>
      <c r="E1345" s="2">
        <v>719</v>
      </c>
      <c r="F1345" s="1">
        <v>45169</v>
      </c>
      <c r="G1345" s="2" t="s">
        <v>1136</v>
      </c>
      <c r="H1345" s="16">
        <v>675</v>
      </c>
      <c r="I1345" s="20">
        <v>675</v>
      </c>
      <c r="K1345" t="str">
        <f t="shared" si="66"/>
        <v>Q2 2023</v>
      </c>
      <c r="L1345" t="str">
        <f t="shared" si="67"/>
        <v>Q2</v>
      </c>
      <c r="M1345" t="str">
        <f t="shared" si="68"/>
        <v>2023</v>
      </c>
    </row>
    <row r="1346" spans="1:13" x14ac:dyDescent="0.25">
      <c r="A1346" s="17">
        <v>45139</v>
      </c>
      <c r="B1346" s="8" t="s">
        <v>6594</v>
      </c>
      <c r="C1346" s="5" t="s">
        <v>6614</v>
      </c>
      <c r="D1346" s="8" t="s">
        <v>6615</v>
      </c>
      <c r="E1346" s="2">
        <v>719</v>
      </c>
      <c r="F1346" s="1">
        <v>45169</v>
      </c>
      <c r="G1346" s="2" t="s">
        <v>1135</v>
      </c>
      <c r="H1346" s="16">
        <v>12930</v>
      </c>
      <c r="I1346" s="20">
        <v>12930</v>
      </c>
      <c r="K1346" t="str">
        <f t="shared" si="66"/>
        <v>Q2 2023</v>
      </c>
      <c r="L1346" t="str">
        <f t="shared" si="67"/>
        <v>Q2</v>
      </c>
      <c r="M1346" t="str">
        <f t="shared" si="68"/>
        <v>2023</v>
      </c>
    </row>
    <row r="1347" spans="1:13" x14ac:dyDescent="0.25">
      <c r="A1347" s="17">
        <v>45139</v>
      </c>
      <c r="B1347" s="8" t="s">
        <v>6594</v>
      </c>
      <c r="C1347" s="5" t="e">
        <v>#N/A</v>
      </c>
      <c r="D1347" s="8" t="s">
        <v>6643</v>
      </c>
      <c r="E1347" s="2">
        <v>719</v>
      </c>
      <c r="F1347" s="1">
        <v>45162</v>
      </c>
      <c r="G1347" s="2">
        <v>90</v>
      </c>
      <c r="H1347" s="16">
        <v>2700</v>
      </c>
      <c r="I1347" s="20">
        <v>2700</v>
      </c>
      <c r="J1347" s="2" t="s">
        <v>1139</v>
      </c>
      <c r="K1347" t="str">
        <f t="shared" si="66"/>
        <v>Q2 2023</v>
      </c>
      <c r="L1347" t="str">
        <f t="shared" si="67"/>
        <v>Q2</v>
      </c>
      <c r="M1347" t="str">
        <f t="shared" si="68"/>
        <v>2023</v>
      </c>
    </row>
    <row r="1348" spans="1:13" x14ac:dyDescent="0.25">
      <c r="A1348" s="17">
        <v>45139</v>
      </c>
      <c r="B1348" s="8" t="s">
        <v>6594</v>
      </c>
      <c r="C1348" s="8" t="s">
        <v>6634</v>
      </c>
      <c r="D1348" s="8" t="s">
        <v>6635</v>
      </c>
      <c r="E1348" s="2">
        <v>719</v>
      </c>
      <c r="F1348" s="1">
        <v>45169</v>
      </c>
      <c r="G1348" s="2" t="s">
        <v>1131</v>
      </c>
      <c r="H1348" s="85">
        <f>34919.01+5237.85</f>
        <v>40156.86</v>
      </c>
      <c r="I1348" s="88">
        <v>40156.86</v>
      </c>
      <c r="K1348" t="str">
        <f t="shared" si="66"/>
        <v>Q2 2023</v>
      </c>
      <c r="L1348" t="str">
        <f t="shared" si="67"/>
        <v>Q2</v>
      </c>
      <c r="M1348" t="str">
        <f t="shared" si="68"/>
        <v>2023</v>
      </c>
    </row>
    <row r="1349" spans="1:13" x14ac:dyDescent="0.25">
      <c r="A1349" s="17">
        <v>45139</v>
      </c>
      <c r="B1349" s="8" t="s">
        <v>6594</v>
      </c>
      <c r="C1349" s="5" t="e">
        <v>#N/A</v>
      </c>
      <c r="D1349" s="8" t="s">
        <v>6633</v>
      </c>
      <c r="E1349" s="2">
        <v>719</v>
      </c>
      <c r="F1349" s="1">
        <v>45169</v>
      </c>
      <c r="G1349" s="2" t="s">
        <v>1133</v>
      </c>
      <c r="H1349" s="16">
        <v>78261.78</v>
      </c>
      <c r="I1349" s="20">
        <v>78261.78</v>
      </c>
      <c r="K1349" t="str">
        <f t="shared" si="66"/>
        <v>Q2 2023</v>
      </c>
      <c r="L1349" t="str">
        <f t="shared" si="67"/>
        <v>Q2</v>
      </c>
      <c r="M1349" t="str">
        <f t="shared" si="68"/>
        <v>2023</v>
      </c>
    </row>
    <row r="1350" spans="1:13" x14ac:dyDescent="0.25">
      <c r="A1350" s="17">
        <v>45139</v>
      </c>
      <c r="B1350" s="8" t="s">
        <v>6594</v>
      </c>
      <c r="C1350" s="5" t="s">
        <v>6652</v>
      </c>
      <c r="D1350" s="8" t="s">
        <v>6620</v>
      </c>
      <c r="E1350" s="2">
        <v>719</v>
      </c>
      <c r="F1350" s="1">
        <v>45169</v>
      </c>
      <c r="G1350" s="2">
        <v>5</v>
      </c>
      <c r="H1350" s="16">
        <v>0</v>
      </c>
      <c r="I1350" s="20">
        <v>0</v>
      </c>
      <c r="J1350" s="2" t="s">
        <v>1100</v>
      </c>
      <c r="K1350" t="str">
        <f t="shared" si="66"/>
        <v>Q2 2023</v>
      </c>
      <c r="L1350" t="str">
        <f t="shared" si="67"/>
        <v>Q2</v>
      </c>
      <c r="M1350" t="str">
        <f t="shared" si="68"/>
        <v>2023</v>
      </c>
    </row>
    <row r="1351" spans="1:13" x14ac:dyDescent="0.25">
      <c r="A1351" s="17">
        <v>45139</v>
      </c>
      <c r="B1351" s="8" t="s">
        <v>6594</v>
      </c>
      <c r="C1351" s="8" t="s">
        <v>6637</v>
      </c>
      <c r="D1351" s="8" t="s">
        <v>6654</v>
      </c>
      <c r="E1351" s="2">
        <v>719</v>
      </c>
      <c r="F1351" s="1">
        <v>45140</v>
      </c>
      <c r="G1351" s="2" t="s">
        <v>1130</v>
      </c>
      <c r="H1351" s="16">
        <v>16249</v>
      </c>
      <c r="I1351" s="20">
        <v>16249</v>
      </c>
      <c r="J1351" s="2"/>
      <c r="K1351" t="str">
        <f t="shared" si="66"/>
        <v>Q2 2023</v>
      </c>
      <c r="L1351" t="str">
        <f t="shared" si="67"/>
        <v>Q2</v>
      </c>
      <c r="M1351" t="str">
        <f t="shared" si="68"/>
        <v>2023</v>
      </c>
    </row>
    <row r="1352" spans="1:13" x14ac:dyDescent="0.25">
      <c r="A1352" s="17">
        <v>45139</v>
      </c>
      <c r="B1352" s="8" t="s">
        <v>6594</v>
      </c>
      <c r="C1352" s="8" t="s">
        <v>6637</v>
      </c>
      <c r="D1352" s="8" t="s">
        <v>6639</v>
      </c>
      <c r="E1352" s="2">
        <v>719</v>
      </c>
      <c r="F1352" s="1">
        <v>45187</v>
      </c>
      <c r="G1352" s="2" t="s">
        <v>1137</v>
      </c>
      <c r="H1352" s="16">
        <v>2340.62</v>
      </c>
      <c r="I1352" s="20">
        <v>2340.62</v>
      </c>
      <c r="K1352" t="str">
        <f t="shared" si="66"/>
        <v>Q2 2023</v>
      </c>
      <c r="L1352" t="str">
        <f t="shared" si="67"/>
        <v>Q2</v>
      </c>
      <c r="M1352" t="str">
        <f t="shared" si="68"/>
        <v>2023</v>
      </c>
    </row>
    <row r="1353" spans="1:13" x14ac:dyDescent="0.25">
      <c r="A1353" s="17">
        <v>45139</v>
      </c>
      <c r="B1353" s="8" t="s">
        <v>6594</v>
      </c>
      <c r="C1353" s="8" t="s">
        <v>6637</v>
      </c>
      <c r="D1353" s="8" t="s">
        <v>6638</v>
      </c>
      <c r="E1353" s="2">
        <v>719</v>
      </c>
      <c r="F1353" s="1">
        <v>45189</v>
      </c>
      <c r="G1353" s="2" t="s">
        <v>1138</v>
      </c>
      <c r="H1353" s="16">
        <v>61890.97</v>
      </c>
      <c r="I1353" s="20">
        <v>61890.97</v>
      </c>
      <c r="K1353" t="str">
        <f t="shared" si="66"/>
        <v>Q2 2023</v>
      </c>
      <c r="L1353" t="str">
        <f t="shared" si="67"/>
        <v>Q2</v>
      </c>
      <c r="M1353" t="str">
        <f t="shared" si="68"/>
        <v>2023</v>
      </c>
    </row>
    <row r="1354" spans="1:13" x14ac:dyDescent="0.25">
      <c r="A1354" s="17">
        <v>45139</v>
      </c>
      <c r="B1354" s="8" t="s">
        <v>6594</v>
      </c>
      <c r="C1354" s="61" t="s">
        <v>6621</v>
      </c>
      <c r="D1354" s="8" t="s">
        <v>6622</v>
      </c>
      <c r="E1354" s="12">
        <v>719</v>
      </c>
      <c r="F1354" s="1">
        <v>45169</v>
      </c>
      <c r="G1354" s="12" t="s">
        <v>1132</v>
      </c>
      <c r="H1354" s="16">
        <v>23650</v>
      </c>
      <c r="I1354" s="20">
        <v>23650</v>
      </c>
      <c r="K1354" t="str">
        <f t="shared" si="66"/>
        <v>Q2 2023</v>
      </c>
      <c r="L1354" t="str">
        <f t="shared" si="67"/>
        <v>Q2</v>
      </c>
      <c r="M1354" t="str">
        <f t="shared" si="68"/>
        <v>2023</v>
      </c>
    </row>
    <row r="1355" spans="1:13" x14ac:dyDescent="0.25">
      <c r="A1355" s="17">
        <v>45139</v>
      </c>
      <c r="B1355" s="8" t="s">
        <v>6594</v>
      </c>
      <c r="C1355" s="5" t="s">
        <v>6626</v>
      </c>
      <c r="D1355" s="8" t="s">
        <v>6627</v>
      </c>
      <c r="E1355" s="2">
        <v>719</v>
      </c>
      <c r="F1355" s="1">
        <v>45169</v>
      </c>
      <c r="G1355" s="2">
        <v>1488</v>
      </c>
      <c r="H1355" s="16">
        <v>2870</v>
      </c>
      <c r="I1355" s="20">
        <v>2870</v>
      </c>
      <c r="K1355" t="str">
        <f t="shared" si="66"/>
        <v>Q2 2023</v>
      </c>
      <c r="L1355" t="str">
        <f t="shared" si="67"/>
        <v>Q2</v>
      </c>
      <c r="M1355" t="str">
        <f t="shared" si="68"/>
        <v>2023</v>
      </c>
    </row>
    <row r="1356" spans="1:13" x14ac:dyDescent="0.25">
      <c r="A1356" s="17">
        <v>45139</v>
      </c>
      <c r="B1356" s="8" t="s">
        <v>6594</v>
      </c>
      <c r="C1356" s="5" t="e">
        <v>#N/A</v>
      </c>
      <c r="D1356" s="8" t="s">
        <v>6662</v>
      </c>
      <c r="E1356" s="2">
        <v>719</v>
      </c>
      <c r="F1356" s="1">
        <v>45139</v>
      </c>
      <c r="G1356" s="2" t="s">
        <v>1129</v>
      </c>
      <c r="H1356" s="16">
        <v>130000</v>
      </c>
      <c r="I1356" s="20">
        <v>130000</v>
      </c>
      <c r="J1356" s="2"/>
      <c r="K1356" t="str">
        <f t="shared" si="66"/>
        <v>Q2 2023</v>
      </c>
      <c r="L1356" t="str">
        <f t="shared" si="67"/>
        <v>Q2</v>
      </c>
      <c r="M1356" t="str">
        <f t="shared" si="68"/>
        <v>2023</v>
      </c>
    </row>
    <row r="1357" spans="1:13" x14ac:dyDescent="0.25">
      <c r="A1357" s="17">
        <v>45139</v>
      </c>
      <c r="B1357" s="8" t="s">
        <v>6595</v>
      </c>
      <c r="C1357" s="5" t="e">
        <v>#N/A</v>
      </c>
      <c r="D1357" s="8" t="s">
        <v>6662</v>
      </c>
      <c r="E1357" s="2">
        <v>319</v>
      </c>
      <c r="F1357" s="1">
        <v>45141</v>
      </c>
      <c r="G1357" s="2" t="s">
        <v>1755</v>
      </c>
      <c r="H1357" s="16">
        <v>148560</v>
      </c>
      <c r="I1357" s="20">
        <v>148560</v>
      </c>
      <c r="J1357" s="2"/>
      <c r="K1357" t="str">
        <f t="shared" si="66"/>
        <v>Q2 2023</v>
      </c>
      <c r="L1357" t="str">
        <f t="shared" si="67"/>
        <v>Q2</v>
      </c>
      <c r="M1357" t="str">
        <f t="shared" si="68"/>
        <v>2023</v>
      </c>
    </row>
    <row r="1358" spans="1:13" x14ac:dyDescent="0.25">
      <c r="A1358" s="17">
        <v>45139</v>
      </c>
      <c r="B1358" s="8" t="s">
        <v>6595</v>
      </c>
      <c r="C1358" s="5" t="s">
        <v>6630</v>
      </c>
      <c r="D1358" s="8" t="s">
        <v>6631</v>
      </c>
      <c r="E1358" s="2">
        <v>312</v>
      </c>
      <c r="F1358" s="1">
        <v>45178</v>
      </c>
      <c r="G1358" s="2" t="s">
        <v>1768</v>
      </c>
      <c r="H1358" s="16">
        <v>6631.23</v>
      </c>
      <c r="I1358" s="20">
        <v>6631.23</v>
      </c>
      <c r="K1358" t="str">
        <f t="shared" si="66"/>
        <v>Q2 2023</v>
      </c>
      <c r="L1358" t="str">
        <f t="shared" si="67"/>
        <v>Q2</v>
      </c>
      <c r="M1358" t="str">
        <f t="shared" si="68"/>
        <v>2023</v>
      </c>
    </row>
    <row r="1359" spans="1:13" x14ac:dyDescent="0.25">
      <c r="A1359" s="17">
        <v>45139</v>
      </c>
      <c r="B1359" s="8" t="s">
        <v>6595</v>
      </c>
      <c r="C1359" s="5" t="s">
        <v>6640</v>
      </c>
      <c r="D1359" s="8" t="s">
        <v>6633</v>
      </c>
      <c r="E1359" s="2">
        <v>319</v>
      </c>
      <c r="F1359" s="1">
        <v>45169</v>
      </c>
      <c r="G1359" s="2" t="s">
        <v>1761</v>
      </c>
      <c r="H1359" s="16">
        <v>104623.76</v>
      </c>
      <c r="I1359" s="20">
        <v>104623.76</v>
      </c>
      <c r="J1359" s="2"/>
      <c r="K1359" t="str">
        <f t="shared" si="66"/>
        <v>Q2 2023</v>
      </c>
      <c r="L1359" t="str">
        <f t="shared" si="67"/>
        <v>Q2</v>
      </c>
      <c r="M1359" t="str">
        <f t="shared" si="68"/>
        <v>2023</v>
      </c>
    </row>
    <row r="1360" spans="1:13" x14ac:dyDescent="0.25">
      <c r="A1360" s="17">
        <v>45139</v>
      </c>
      <c r="B1360" s="8" t="s">
        <v>6595</v>
      </c>
      <c r="C1360" s="5" t="s">
        <v>6614</v>
      </c>
      <c r="D1360" s="8" t="s">
        <v>6615</v>
      </c>
      <c r="E1360" s="2">
        <v>319</v>
      </c>
      <c r="F1360" s="1">
        <v>45169</v>
      </c>
      <c r="G1360" s="2" t="s">
        <v>1763</v>
      </c>
      <c r="H1360" s="16">
        <v>1542</v>
      </c>
      <c r="I1360" s="20">
        <v>1542</v>
      </c>
      <c r="J1360" s="2"/>
      <c r="K1360" t="str">
        <f t="shared" si="66"/>
        <v>Q2 2023</v>
      </c>
      <c r="L1360" t="str">
        <f t="shared" si="67"/>
        <v>Q2</v>
      </c>
      <c r="M1360" t="str">
        <f t="shared" si="68"/>
        <v>2023</v>
      </c>
    </row>
    <row r="1361" spans="1:13" x14ac:dyDescent="0.25">
      <c r="A1361" s="17">
        <v>45139</v>
      </c>
      <c r="B1361" s="8" t="s">
        <v>6595</v>
      </c>
      <c r="C1361" s="5" t="s">
        <v>6614</v>
      </c>
      <c r="D1361" s="8" t="s">
        <v>6615</v>
      </c>
      <c r="E1361" s="2">
        <v>319</v>
      </c>
      <c r="F1361" s="1">
        <v>45169</v>
      </c>
      <c r="G1361" s="2" t="s">
        <v>1764</v>
      </c>
      <c r="H1361" s="16">
        <v>7404</v>
      </c>
      <c r="I1361" s="20">
        <v>7404</v>
      </c>
      <c r="J1361" s="2"/>
      <c r="K1361" t="str">
        <f t="shared" si="66"/>
        <v>Q2 2023</v>
      </c>
      <c r="L1361" t="str">
        <f t="shared" si="67"/>
        <v>Q2</v>
      </c>
      <c r="M1361" t="str">
        <f t="shared" si="68"/>
        <v>2023</v>
      </c>
    </row>
    <row r="1362" spans="1:13" x14ac:dyDescent="0.25">
      <c r="A1362" s="17">
        <v>45139</v>
      </c>
      <c r="B1362" s="8" t="s">
        <v>6595</v>
      </c>
      <c r="C1362" s="5" t="s">
        <v>6614</v>
      </c>
      <c r="D1362" s="8" t="s">
        <v>6615</v>
      </c>
      <c r="E1362" s="2">
        <v>319</v>
      </c>
      <c r="F1362" s="1">
        <v>45169</v>
      </c>
      <c r="G1362" s="2" t="s">
        <v>1765</v>
      </c>
      <c r="H1362" s="16">
        <v>2994</v>
      </c>
      <c r="I1362" s="20">
        <v>2994</v>
      </c>
      <c r="J1362" s="2"/>
      <c r="K1362" t="str">
        <f t="shared" si="66"/>
        <v>Q2 2023</v>
      </c>
      <c r="L1362" t="str">
        <f t="shared" si="67"/>
        <v>Q2</v>
      </c>
      <c r="M1362" t="str">
        <f t="shared" si="68"/>
        <v>2023</v>
      </c>
    </row>
    <row r="1363" spans="1:13" x14ac:dyDescent="0.25">
      <c r="A1363" s="17">
        <v>45139</v>
      </c>
      <c r="B1363" s="8" t="s">
        <v>6595</v>
      </c>
      <c r="C1363" s="5" t="s">
        <v>6614</v>
      </c>
      <c r="D1363" s="8" t="s">
        <v>6615</v>
      </c>
      <c r="E1363" s="2">
        <v>319</v>
      </c>
      <c r="F1363" s="1">
        <v>45169</v>
      </c>
      <c r="G1363" s="2" t="s">
        <v>1766</v>
      </c>
      <c r="H1363" s="16">
        <v>134255</v>
      </c>
      <c r="I1363" s="20">
        <v>134255</v>
      </c>
      <c r="J1363" s="2"/>
      <c r="K1363" t="str">
        <f t="shared" si="66"/>
        <v>Q2 2023</v>
      </c>
      <c r="L1363" t="str">
        <f t="shared" si="67"/>
        <v>Q2</v>
      </c>
      <c r="M1363" t="str">
        <f t="shared" si="68"/>
        <v>2023</v>
      </c>
    </row>
    <row r="1364" spans="1:13" x14ac:dyDescent="0.25">
      <c r="A1364" s="17">
        <v>45139</v>
      </c>
      <c r="B1364" s="8" t="s">
        <v>6595</v>
      </c>
      <c r="C1364" s="5" t="e">
        <v>#N/A</v>
      </c>
      <c r="D1364" s="8" t="s">
        <v>6671</v>
      </c>
      <c r="E1364" s="2">
        <v>312</v>
      </c>
      <c r="F1364" s="1">
        <v>45161</v>
      </c>
      <c r="G1364" s="3" t="s">
        <v>1759</v>
      </c>
      <c r="H1364" s="16">
        <v>1130</v>
      </c>
      <c r="I1364" s="20">
        <v>1130</v>
      </c>
      <c r="J1364" s="2" t="s">
        <v>382</v>
      </c>
      <c r="K1364" t="str">
        <f t="shared" si="66"/>
        <v>Q2 2023</v>
      </c>
      <c r="L1364" t="str">
        <f t="shared" si="67"/>
        <v>Q2</v>
      </c>
      <c r="M1364" t="str">
        <f t="shared" si="68"/>
        <v>2023</v>
      </c>
    </row>
    <row r="1365" spans="1:13" x14ac:dyDescent="0.25">
      <c r="A1365" s="17">
        <v>45139</v>
      </c>
      <c r="B1365" s="8" t="s">
        <v>6595</v>
      </c>
      <c r="C1365" s="8" t="s">
        <v>6668</v>
      </c>
      <c r="D1365" s="8" t="s">
        <v>6671</v>
      </c>
      <c r="E1365" s="2">
        <v>312</v>
      </c>
      <c r="F1365" s="1">
        <v>45157</v>
      </c>
      <c r="G1365" s="3" t="s">
        <v>1758</v>
      </c>
      <c r="H1365" s="16">
        <v>590</v>
      </c>
      <c r="I1365" s="20">
        <v>590</v>
      </c>
      <c r="J1365" s="2" t="s">
        <v>381</v>
      </c>
      <c r="K1365" t="str">
        <f t="shared" si="66"/>
        <v>Q2 2023</v>
      </c>
      <c r="L1365" t="str">
        <f t="shared" si="67"/>
        <v>Q2</v>
      </c>
      <c r="M1365" t="str">
        <f t="shared" si="68"/>
        <v>2023</v>
      </c>
    </row>
    <row r="1366" spans="1:13" x14ac:dyDescent="0.25">
      <c r="A1366" s="17">
        <v>45139</v>
      </c>
      <c r="B1366" s="8" t="s">
        <v>6595</v>
      </c>
      <c r="C1366" s="8" t="s">
        <v>6634</v>
      </c>
      <c r="D1366" s="8" t="s">
        <v>6635</v>
      </c>
      <c r="E1366" s="2">
        <v>319</v>
      </c>
      <c r="F1366" s="1">
        <v>45169</v>
      </c>
      <c r="G1366" s="2" t="s">
        <v>1762</v>
      </c>
      <c r="H1366" s="85">
        <f>18918.61+32482.8+7710</f>
        <v>59111.41</v>
      </c>
      <c r="I1366" s="88">
        <v>59111.41</v>
      </c>
      <c r="J1366" s="2"/>
      <c r="K1366" t="str">
        <f t="shared" si="66"/>
        <v>Q2 2023</v>
      </c>
      <c r="L1366" t="str">
        <f t="shared" si="67"/>
        <v>Q2</v>
      </c>
      <c r="M1366" t="str">
        <f t="shared" si="68"/>
        <v>2023</v>
      </c>
    </row>
    <row r="1367" spans="1:13" x14ac:dyDescent="0.25">
      <c r="A1367" s="17">
        <v>45139</v>
      </c>
      <c r="B1367" s="8" t="s">
        <v>6595</v>
      </c>
      <c r="C1367" s="5" t="s">
        <v>6652</v>
      </c>
      <c r="D1367" s="8" t="s">
        <v>6620</v>
      </c>
      <c r="E1367" s="2">
        <v>312</v>
      </c>
      <c r="F1367" s="1">
        <v>45169</v>
      </c>
      <c r="G1367" s="3">
        <v>5</v>
      </c>
      <c r="H1367" s="16">
        <v>600</v>
      </c>
      <c r="I1367" s="20">
        <v>600</v>
      </c>
      <c r="J1367" s="2" t="s">
        <v>1673</v>
      </c>
      <c r="K1367" t="str">
        <f t="shared" si="66"/>
        <v>Q2 2023</v>
      </c>
      <c r="L1367" t="str">
        <f t="shared" si="67"/>
        <v>Q2</v>
      </c>
      <c r="M1367" t="str">
        <f t="shared" si="68"/>
        <v>2023</v>
      </c>
    </row>
    <row r="1368" spans="1:13" x14ac:dyDescent="0.25">
      <c r="A1368" s="17">
        <v>45139</v>
      </c>
      <c r="B1368" s="8" t="s">
        <v>6595</v>
      </c>
      <c r="C1368" s="8" t="s">
        <v>6670</v>
      </c>
      <c r="D1368" s="8" t="s">
        <v>6671</v>
      </c>
      <c r="E1368" s="2">
        <v>312</v>
      </c>
      <c r="F1368" s="1">
        <v>45157</v>
      </c>
      <c r="G1368" s="3" t="s">
        <v>1757</v>
      </c>
      <c r="H1368" s="16">
        <v>12160</v>
      </c>
      <c r="I1368" s="20">
        <v>12160</v>
      </c>
      <c r="J1368" s="2" t="s">
        <v>380</v>
      </c>
      <c r="K1368" t="str">
        <f t="shared" si="66"/>
        <v>Q2 2023</v>
      </c>
      <c r="L1368" t="str">
        <f t="shared" si="67"/>
        <v>Q2</v>
      </c>
      <c r="M1368" t="str">
        <f t="shared" si="68"/>
        <v>2023</v>
      </c>
    </row>
    <row r="1369" spans="1:13" x14ac:dyDescent="0.25">
      <c r="A1369" s="17">
        <v>45139</v>
      </c>
      <c r="B1369" s="8" t="s">
        <v>6595</v>
      </c>
      <c r="C1369" s="8" t="s">
        <v>6637</v>
      </c>
      <c r="D1369" s="8" t="s">
        <v>6654</v>
      </c>
      <c r="E1369" s="2">
        <v>317</v>
      </c>
      <c r="F1369" s="1">
        <v>45140</v>
      </c>
      <c r="G1369" s="2" t="s">
        <v>1752</v>
      </c>
      <c r="H1369" s="16">
        <v>17334</v>
      </c>
      <c r="I1369" s="20">
        <v>17334</v>
      </c>
      <c r="J1369" s="2"/>
      <c r="K1369" t="str">
        <f t="shared" si="66"/>
        <v>Q2 2023</v>
      </c>
      <c r="L1369" t="str">
        <f t="shared" si="67"/>
        <v>Q2</v>
      </c>
      <c r="M1369" t="str">
        <f t="shared" si="68"/>
        <v>2023</v>
      </c>
    </row>
    <row r="1370" spans="1:13" x14ac:dyDescent="0.25">
      <c r="A1370" s="17">
        <v>45139</v>
      </c>
      <c r="B1370" s="8" t="s">
        <v>6595</v>
      </c>
      <c r="C1370" s="8" t="s">
        <v>6637</v>
      </c>
      <c r="D1370" s="8" t="s">
        <v>6654</v>
      </c>
      <c r="E1370" s="2">
        <v>318</v>
      </c>
      <c r="F1370" s="1">
        <v>45140</v>
      </c>
      <c r="G1370" s="2" t="s">
        <v>1753</v>
      </c>
      <c r="H1370" s="16">
        <v>17351</v>
      </c>
      <c r="I1370" s="20">
        <v>17351</v>
      </c>
      <c r="J1370" s="2"/>
      <c r="K1370" t="str">
        <f t="shared" si="66"/>
        <v>Q2 2023</v>
      </c>
      <c r="L1370" t="str">
        <f t="shared" si="67"/>
        <v>Q2</v>
      </c>
      <c r="M1370" t="str">
        <f t="shared" si="68"/>
        <v>2023</v>
      </c>
    </row>
    <row r="1371" spans="1:13" x14ac:dyDescent="0.25">
      <c r="A1371" s="17">
        <v>45139</v>
      </c>
      <c r="B1371" s="8" t="s">
        <v>6595</v>
      </c>
      <c r="C1371" s="8" t="s">
        <v>6637</v>
      </c>
      <c r="D1371" s="8" t="s">
        <v>6654</v>
      </c>
      <c r="E1371" s="2">
        <v>319</v>
      </c>
      <c r="F1371" s="1">
        <v>45140</v>
      </c>
      <c r="G1371" s="2" t="s">
        <v>1754</v>
      </c>
      <c r="H1371" s="16">
        <v>16249</v>
      </c>
      <c r="I1371" s="20">
        <v>16249</v>
      </c>
      <c r="J1371" s="2"/>
      <c r="K1371" t="str">
        <f t="shared" si="66"/>
        <v>Q2 2023</v>
      </c>
      <c r="L1371" t="str">
        <f t="shared" si="67"/>
        <v>Q2</v>
      </c>
      <c r="M1371" t="str">
        <f t="shared" si="68"/>
        <v>2023</v>
      </c>
    </row>
    <row r="1372" spans="1:13" x14ac:dyDescent="0.25">
      <c r="A1372" s="17">
        <v>45139</v>
      </c>
      <c r="B1372" s="8" t="s">
        <v>6595</v>
      </c>
      <c r="C1372" s="8" t="s">
        <v>6637</v>
      </c>
      <c r="D1372" s="8" t="s">
        <v>6639</v>
      </c>
      <c r="E1372" s="2">
        <v>317</v>
      </c>
      <c r="F1372" s="1">
        <v>45187</v>
      </c>
      <c r="G1372" s="2" t="s">
        <v>1769</v>
      </c>
      <c r="H1372" s="16">
        <v>3184.02</v>
      </c>
      <c r="I1372" s="20">
        <v>3184.02</v>
      </c>
      <c r="K1372" t="str">
        <f t="shared" si="66"/>
        <v>Q2 2023</v>
      </c>
      <c r="L1372" t="str">
        <f t="shared" si="67"/>
        <v>Q2</v>
      </c>
      <c r="M1372" t="str">
        <f t="shared" si="68"/>
        <v>2023</v>
      </c>
    </row>
    <row r="1373" spans="1:13" x14ac:dyDescent="0.25">
      <c r="A1373" s="17">
        <v>45139</v>
      </c>
      <c r="B1373" s="8" t="s">
        <v>6595</v>
      </c>
      <c r="C1373" s="8" t="s">
        <v>6637</v>
      </c>
      <c r="D1373" s="8" t="s">
        <v>6639</v>
      </c>
      <c r="E1373" s="2">
        <v>318</v>
      </c>
      <c r="F1373" s="1">
        <v>45187</v>
      </c>
      <c r="G1373" s="2" t="s">
        <v>1770</v>
      </c>
      <c r="H1373" s="16">
        <v>5714.25</v>
      </c>
      <c r="I1373" s="20">
        <v>5714.25</v>
      </c>
      <c r="K1373" t="str">
        <f t="shared" si="66"/>
        <v>Q2 2023</v>
      </c>
      <c r="L1373" t="str">
        <f t="shared" si="67"/>
        <v>Q2</v>
      </c>
      <c r="M1373" t="str">
        <f t="shared" si="68"/>
        <v>2023</v>
      </c>
    </row>
    <row r="1374" spans="1:13" x14ac:dyDescent="0.25">
      <c r="A1374" s="17">
        <v>45139</v>
      </c>
      <c r="B1374" s="8" t="s">
        <v>6595</v>
      </c>
      <c r="C1374" s="8" t="s">
        <v>6637</v>
      </c>
      <c r="D1374" s="8" t="s">
        <v>6639</v>
      </c>
      <c r="E1374" s="2">
        <v>319</v>
      </c>
      <c r="F1374" s="1">
        <v>45187</v>
      </c>
      <c r="G1374" s="2" t="s">
        <v>1771</v>
      </c>
      <c r="H1374" s="16">
        <v>5365.53</v>
      </c>
      <c r="I1374" s="20">
        <v>5365.53</v>
      </c>
      <c r="K1374" t="str">
        <f t="shared" si="66"/>
        <v>Q2 2023</v>
      </c>
      <c r="L1374" t="str">
        <f t="shared" si="67"/>
        <v>Q2</v>
      </c>
      <c r="M1374" t="str">
        <f t="shared" si="68"/>
        <v>2023</v>
      </c>
    </row>
    <row r="1375" spans="1:13" x14ac:dyDescent="0.25">
      <c r="A1375" s="17">
        <v>45139</v>
      </c>
      <c r="B1375" s="8" t="s">
        <v>6595</v>
      </c>
      <c r="C1375" s="8" t="s">
        <v>6637</v>
      </c>
      <c r="D1375" s="8" t="s">
        <v>6638</v>
      </c>
      <c r="E1375" s="2">
        <v>317</v>
      </c>
      <c r="F1375" s="1">
        <v>45189</v>
      </c>
      <c r="G1375" s="2" t="s">
        <v>1772</v>
      </c>
      <c r="H1375" s="16">
        <v>76533.17</v>
      </c>
      <c r="I1375" s="20">
        <v>76533.17</v>
      </c>
      <c r="K1375" t="str">
        <f t="shared" si="66"/>
        <v>Q2 2023</v>
      </c>
      <c r="L1375" t="str">
        <f t="shared" si="67"/>
        <v>Q2</v>
      </c>
      <c r="M1375" t="str">
        <f t="shared" si="68"/>
        <v>2023</v>
      </c>
    </row>
    <row r="1376" spans="1:13" x14ac:dyDescent="0.25">
      <c r="A1376" s="17">
        <v>45139</v>
      </c>
      <c r="B1376" s="8" t="s">
        <v>6595</v>
      </c>
      <c r="C1376" s="8" t="s">
        <v>6637</v>
      </c>
      <c r="D1376" s="8" t="s">
        <v>6638</v>
      </c>
      <c r="E1376" s="2">
        <v>318</v>
      </c>
      <c r="F1376" s="1">
        <v>45189</v>
      </c>
      <c r="G1376" s="2" t="s">
        <v>1773</v>
      </c>
      <c r="H1376" s="16">
        <v>110682.96</v>
      </c>
      <c r="I1376" s="20">
        <v>110682.96</v>
      </c>
      <c r="K1376" t="str">
        <f t="shared" si="66"/>
        <v>Q2 2023</v>
      </c>
      <c r="L1376" t="str">
        <f t="shared" si="67"/>
        <v>Q2</v>
      </c>
      <c r="M1376" t="str">
        <f t="shared" si="68"/>
        <v>2023</v>
      </c>
    </row>
    <row r="1377" spans="1:13" x14ac:dyDescent="0.25">
      <c r="A1377" s="17">
        <v>45139</v>
      </c>
      <c r="B1377" s="8" t="s">
        <v>6595</v>
      </c>
      <c r="C1377" s="8" t="s">
        <v>6637</v>
      </c>
      <c r="D1377" s="8" t="s">
        <v>6638</v>
      </c>
      <c r="E1377" s="2">
        <v>319</v>
      </c>
      <c r="F1377" s="1">
        <v>45189</v>
      </c>
      <c r="G1377" s="2" t="s">
        <v>1774</v>
      </c>
      <c r="H1377" s="16">
        <v>121316.77</v>
      </c>
      <c r="I1377" s="20">
        <v>121316.77</v>
      </c>
      <c r="K1377" t="str">
        <f t="shared" si="66"/>
        <v>Q2 2023</v>
      </c>
      <c r="L1377" t="str">
        <f t="shared" si="67"/>
        <v>Q2</v>
      </c>
      <c r="M1377" t="str">
        <f t="shared" si="68"/>
        <v>2023</v>
      </c>
    </row>
    <row r="1378" spans="1:13" x14ac:dyDescent="0.25">
      <c r="A1378" s="17">
        <v>45139</v>
      </c>
      <c r="B1378" s="8" t="s">
        <v>6595</v>
      </c>
      <c r="C1378" s="5" t="e">
        <v>#N/A</v>
      </c>
      <c r="D1378" s="8" t="s">
        <v>6662</v>
      </c>
      <c r="E1378" s="2">
        <v>317</v>
      </c>
      <c r="F1378" s="1">
        <v>45139</v>
      </c>
      <c r="G1378" s="2" t="s">
        <v>1751</v>
      </c>
      <c r="H1378" s="16">
        <v>95088</v>
      </c>
      <c r="I1378" s="20">
        <v>95088</v>
      </c>
      <c r="J1378" s="2"/>
      <c r="K1378" t="str">
        <f t="shared" si="66"/>
        <v>Q2 2023</v>
      </c>
      <c r="L1378" t="str">
        <f t="shared" si="67"/>
        <v>Q2</v>
      </c>
      <c r="M1378" t="str">
        <f t="shared" si="68"/>
        <v>2023</v>
      </c>
    </row>
    <row r="1379" spans="1:13" x14ac:dyDescent="0.25">
      <c r="A1379" s="17">
        <v>45139</v>
      </c>
      <c r="B1379" s="8" t="s">
        <v>6595</v>
      </c>
      <c r="C1379" s="5" t="e">
        <v>#N/A</v>
      </c>
      <c r="D1379" s="8" t="s">
        <v>6662</v>
      </c>
      <c r="E1379" s="2">
        <v>317</v>
      </c>
      <c r="F1379" s="1">
        <v>45139</v>
      </c>
      <c r="G1379" s="2" t="s">
        <v>1750</v>
      </c>
      <c r="H1379" s="16">
        <v>63392</v>
      </c>
      <c r="I1379" s="20">
        <v>63392</v>
      </c>
      <c r="J1379" s="2"/>
      <c r="K1379" t="str">
        <f t="shared" si="66"/>
        <v>Q2 2023</v>
      </c>
      <c r="L1379" t="str">
        <f t="shared" si="67"/>
        <v>Q2</v>
      </c>
      <c r="M1379" t="str">
        <f t="shared" si="68"/>
        <v>2023</v>
      </c>
    </row>
    <row r="1380" spans="1:13" x14ac:dyDescent="0.25">
      <c r="A1380" s="17">
        <v>45139</v>
      </c>
      <c r="B1380" s="8" t="s">
        <v>6595</v>
      </c>
      <c r="C1380" s="5" t="e">
        <v>#N/A</v>
      </c>
      <c r="D1380" s="8" t="s">
        <v>6662</v>
      </c>
      <c r="E1380" s="2">
        <v>318</v>
      </c>
      <c r="F1380" s="1">
        <v>45141</v>
      </c>
      <c r="G1380" s="2" t="s">
        <v>1756</v>
      </c>
      <c r="H1380" s="16">
        <v>158640</v>
      </c>
      <c r="I1380" s="20">
        <v>158640</v>
      </c>
      <c r="J1380" s="2"/>
      <c r="K1380" t="str">
        <f t="shared" si="66"/>
        <v>Q2 2023</v>
      </c>
      <c r="L1380" t="str">
        <f t="shared" si="67"/>
        <v>Q2</v>
      </c>
      <c r="M1380" t="str">
        <f t="shared" si="68"/>
        <v>2023</v>
      </c>
    </row>
    <row r="1381" spans="1:13" x14ac:dyDescent="0.25">
      <c r="A1381" s="17">
        <v>45139</v>
      </c>
      <c r="B1381" s="8" t="s">
        <v>6595</v>
      </c>
      <c r="C1381" s="61" t="s">
        <v>6621</v>
      </c>
      <c r="D1381" s="8" t="s">
        <v>6622</v>
      </c>
      <c r="E1381" s="12">
        <v>319</v>
      </c>
      <c r="F1381" s="1">
        <v>45169</v>
      </c>
      <c r="G1381" s="12" t="s">
        <v>1767</v>
      </c>
      <c r="H1381" s="16">
        <v>218350</v>
      </c>
      <c r="I1381" s="20">
        <v>218350</v>
      </c>
      <c r="J1381" s="2"/>
      <c r="K1381" t="str">
        <f t="shared" si="66"/>
        <v>Q2 2023</v>
      </c>
      <c r="L1381" t="str">
        <f t="shared" si="67"/>
        <v>Q2</v>
      </c>
      <c r="M1381" t="str">
        <f t="shared" si="68"/>
        <v>2023</v>
      </c>
    </row>
    <row r="1382" spans="1:13" x14ac:dyDescent="0.25">
      <c r="A1382" s="17">
        <v>45139</v>
      </c>
      <c r="B1382" s="8" t="s">
        <v>6595</v>
      </c>
      <c r="C1382" s="5" t="e">
        <v>#N/A</v>
      </c>
      <c r="D1382" s="8" t="s">
        <v>6631</v>
      </c>
      <c r="E1382" s="2">
        <v>312</v>
      </c>
      <c r="F1382" s="1">
        <v>45139</v>
      </c>
      <c r="G1382" s="3">
        <v>5</v>
      </c>
      <c r="H1382" s="16">
        <v>10446</v>
      </c>
      <c r="I1382" s="16">
        <v>10446</v>
      </c>
      <c r="J1382" s="2"/>
      <c r="K1382" t="str">
        <f t="shared" si="66"/>
        <v>Q2 2023</v>
      </c>
      <c r="L1382" t="str">
        <f t="shared" si="67"/>
        <v>Q2</v>
      </c>
      <c r="M1382" t="str">
        <f t="shared" si="68"/>
        <v>2023</v>
      </c>
    </row>
    <row r="1383" spans="1:13" x14ac:dyDescent="0.25">
      <c r="A1383" s="17">
        <v>45139</v>
      </c>
      <c r="B1383" s="8" t="s">
        <v>6595</v>
      </c>
      <c r="C1383" s="5" t="e">
        <v>#N/A</v>
      </c>
      <c r="D1383" s="8" t="s">
        <v>6672</v>
      </c>
      <c r="E1383" s="2">
        <v>312</v>
      </c>
      <c r="F1383" s="1">
        <v>45164</v>
      </c>
      <c r="G1383" s="3">
        <v>1239342</v>
      </c>
      <c r="H1383" s="16">
        <v>375</v>
      </c>
      <c r="I1383" s="20">
        <v>375</v>
      </c>
      <c r="J1383" s="2" t="s">
        <v>354</v>
      </c>
      <c r="K1383" t="str">
        <f t="shared" si="66"/>
        <v>Q2 2023</v>
      </c>
      <c r="L1383" t="str">
        <f t="shared" si="67"/>
        <v>Q2</v>
      </c>
      <c r="M1383" t="str">
        <f t="shared" si="68"/>
        <v>2023</v>
      </c>
    </row>
    <row r="1384" spans="1:13" x14ac:dyDescent="0.25">
      <c r="A1384" s="17">
        <v>45139</v>
      </c>
      <c r="B1384" s="8" t="s">
        <v>6595</v>
      </c>
      <c r="C1384" s="5" t="e">
        <v>#N/A</v>
      </c>
      <c r="D1384" s="8" t="s">
        <v>6671</v>
      </c>
      <c r="E1384" s="2">
        <v>312</v>
      </c>
      <c r="F1384" s="1">
        <v>45168</v>
      </c>
      <c r="G1384" s="3" t="s">
        <v>1760</v>
      </c>
      <c r="H1384" s="16">
        <v>5500</v>
      </c>
      <c r="I1384" s="20">
        <v>5500</v>
      </c>
      <c r="J1384" s="2" t="s">
        <v>316</v>
      </c>
      <c r="K1384" t="str">
        <f t="shared" si="66"/>
        <v>Q2 2023</v>
      </c>
      <c r="L1384" t="str">
        <f t="shared" si="67"/>
        <v>Q2</v>
      </c>
      <c r="M1384" t="str">
        <f t="shared" si="68"/>
        <v>2023</v>
      </c>
    </row>
    <row r="1385" spans="1:13" x14ac:dyDescent="0.25">
      <c r="A1385" s="17">
        <v>45168</v>
      </c>
      <c r="B1385" s="8" t="s">
        <v>6591</v>
      </c>
      <c r="C1385" s="5" t="s">
        <v>6640</v>
      </c>
      <c r="D1385" s="8" t="s">
        <v>6633</v>
      </c>
      <c r="E1385" s="2">
        <v>0</v>
      </c>
      <c r="F1385" s="1">
        <v>45169</v>
      </c>
      <c r="G1385" s="2" t="s">
        <v>908</v>
      </c>
      <c r="H1385" s="16">
        <v>44962.26</v>
      </c>
      <c r="I1385" s="20">
        <v>44962.26</v>
      </c>
      <c r="K1385" t="str">
        <f t="shared" si="66"/>
        <v>Q2 2023</v>
      </c>
      <c r="L1385" t="str">
        <f t="shared" si="67"/>
        <v>Q2</v>
      </c>
      <c r="M1385" t="str">
        <f t="shared" si="68"/>
        <v>2023</v>
      </c>
    </row>
    <row r="1386" spans="1:13" x14ac:dyDescent="0.25">
      <c r="A1386" s="17">
        <v>45168</v>
      </c>
      <c r="B1386" s="8" t="s">
        <v>6591</v>
      </c>
      <c r="C1386" s="5" t="s">
        <v>6616</v>
      </c>
      <c r="D1386" s="8" t="s">
        <v>6617</v>
      </c>
      <c r="E1386" s="2">
        <v>0</v>
      </c>
      <c r="F1386" s="1">
        <v>45168</v>
      </c>
      <c r="G1386" s="2" t="s">
        <v>907</v>
      </c>
      <c r="H1386" s="16">
        <v>819</v>
      </c>
      <c r="I1386" s="16">
        <v>819</v>
      </c>
      <c r="K1386" t="str">
        <f t="shared" si="66"/>
        <v>Q2 2023</v>
      </c>
      <c r="L1386" t="str">
        <f t="shared" si="67"/>
        <v>Q2</v>
      </c>
      <c r="M1386" t="str">
        <f t="shared" si="68"/>
        <v>2023</v>
      </c>
    </row>
    <row r="1387" spans="1:13" x14ac:dyDescent="0.25">
      <c r="A1387" s="17">
        <v>45168</v>
      </c>
      <c r="B1387" s="8" t="s">
        <v>6591</v>
      </c>
      <c r="C1387" s="5" t="e">
        <v>#N/A</v>
      </c>
      <c r="D1387" s="8" t="s">
        <v>6622</v>
      </c>
      <c r="E1387" s="12">
        <v>0</v>
      </c>
      <c r="F1387" s="1">
        <v>45169</v>
      </c>
      <c r="G1387" s="12" t="s">
        <v>909</v>
      </c>
      <c r="H1387" s="16">
        <v>19575</v>
      </c>
      <c r="I1387" s="20">
        <v>19575</v>
      </c>
      <c r="K1387" t="str">
        <f t="shared" si="66"/>
        <v>Q2 2023</v>
      </c>
      <c r="L1387" t="str">
        <f t="shared" si="67"/>
        <v>Q2</v>
      </c>
      <c r="M1387" t="str">
        <f t="shared" si="68"/>
        <v>2023</v>
      </c>
    </row>
    <row r="1388" spans="1:13" x14ac:dyDescent="0.25">
      <c r="A1388" s="17">
        <v>45170</v>
      </c>
      <c r="B1388" s="8" t="s">
        <v>6613</v>
      </c>
      <c r="C1388" s="5" t="s">
        <v>6614</v>
      </c>
      <c r="D1388" s="8" t="s">
        <v>6615</v>
      </c>
      <c r="E1388" s="2">
        <v>0</v>
      </c>
      <c r="F1388" s="1">
        <v>45199</v>
      </c>
      <c r="G1388" s="2" t="s">
        <v>502</v>
      </c>
      <c r="H1388" s="16">
        <v>5985</v>
      </c>
      <c r="I1388" s="16">
        <v>5985</v>
      </c>
      <c r="J1388" s="2"/>
      <c r="K1388" t="str">
        <f t="shared" si="66"/>
        <v>Q2 2023</v>
      </c>
      <c r="L1388" t="str">
        <f t="shared" si="67"/>
        <v>Q2</v>
      </c>
      <c r="M1388" t="str">
        <f t="shared" si="68"/>
        <v>2023</v>
      </c>
    </row>
    <row r="1389" spans="1:13" x14ac:dyDescent="0.25">
      <c r="A1389" s="17">
        <v>45170</v>
      </c>
      <c r="B1389" s="8" t="s">
        <v>6613</v>
      </c>
      <c r="C1389" s="5" t="s">
        <v>6616</v>
      </c>
      <c r="D1389" s="8" t="s">
        <v>6617</v>
      </c>
      <c r="E1389" s="2">
        <v>0</v>
      </c>
      <c r="F1389" s="1">
        <v>45198</v>
      </c>
      <c r="G1389" s="2" t="s">
        <v>501</v>
      </c>
      <c r="H1389" s="16">
        <v>460</v>
      </c>
      <c r="I1389" s="20">
        <v>460</v>
      </c>
      <c r="J1389" s="2"/>
      <c r="K1389" t="str">
        <f t="shared" si="66"/>
        <v>Q2 2023</v>
      </c>
      <c r="L1389" t="str">
        <f t="shared" si="67"/>
        <v>Q2</v>
      </c>
      <c r="M1389" t="str">
        <f t="shared" si="68"/>
        <v>2023</v>
      </c>
    </row>
    <row r="1390" spans="1:13" x14ac:dyDescent="0.25">
      <c r="A1390" s="17">
        <v>45170</v>
      </c>
      <c r="B1390" s="8" t="s">
        <v>6613</v>
      </c>
      <c r="C1390" s="5" t="s">
        <v>6616</v>
      </c>
      <c r="D1390" s="8" t="s">
        <v>6618</v>
      </c>
      <c r="E1390" s="2">
        <v>0</v>
      </c>
      <c r="F1390" s="1">
        <v>45198</v>
      </c>
      <c r="G1390" s="2" t="s">
        <v>500</v>
      </c>
      <c r="H1390" s="16">
        <v>15767.5</v>
      </c>
      <c r="I1390" s="16">
        <v>15767.5</v>
      </c>
      <c r="J1390" s="2"/>
      <c r="K1390" t="str">
        <f t="shared" si="66"/>
        <v>Q2 2023</v>
      </c>
      <c r="L1390" t="str">
        <f t="shared" si="67"/>
        <v>Q2</v>
      </c>
      <c r="M1390" t="str">
        <f t="shared" si="68"/>
        <v>2023</v>
      </c>
    </row>
    <row r="1391" spans="1:13" x14ac:dyDescent="0.25">
      <c r="A1391" s="17">
        <v>45170</v>
      </c>
      <c r="B1391" s="8" t="s">
        <v>6613</v>
      </c>
      <c r="C1391" s="5" t="s">
        <v>6619</v>
      </c>
      <c r="D1391" s="8" t="s">
        <v>6620</v>
      </c>
      <c r="E1391" s="2">
        <v>0</v>
      </c>
      <c r="F1391" s="1">
        <v>45199</v>
      </c>
      <c r="G1391" s="2">
        <v>6</v>
      </c>
      <c r="H1391" s="16">
        <v>841</v>
      </c>
      <c r="I1391" s="16">
        <v>841</v>
      </c>
      <c r="J1391" s="2" t="s">
        <v>7</v>
      </c>
      <c r="K1391" t="str">
        <f t="shared" si="66"/>
        <v>Q2 2023</v>
      </c>
      <c r="L1391" t="str">
        <f t="shared" si="67"/>
        <v>Q2</v>
      </c>
      <c r="M1391" t="str">
        <f t="shared" si="68"/>
        <v>2023</v>
      </c>
    </row>
    <row r="1392" spans="1:13" x14ac:dyDescent="0.25">
      <c r="A1392" s="17">
        <v>45170</v>
      </c>
      <c r="B1392" s="8" t="s">
        <v>6613</v>
      </c>
      <c r="C1392" s="61" t="s">
        <v>6621</v>
      </c>
      <c r="D1392" s="8" t="s">
        <v>6622</v>
      </c>
      <c r="E1392" s="12">
        <v>0</v>
      </c>
      <c r="F1392" s="1">
        <v>45203</v>
      </c>
      <c r="G1392" s="12" t="s">
        <v>503</v>
      </c>
      <c r="H1392" s="16">
        <v>9900</v>
      </c>
      <c r="I1392" s="16">
        <v>9900</v>
      </c>
      <c r="J1392" s="2"/>
      <c r="K1392" t="str">
        <f t="shared" si="66"/>
        <v>Q2 2023</v>
      </c>
      <c r="L1392" t="str">
        <f t="shared" si="67"/>
        <v>Q2</v>
      </c>
      <c r="M1392" t="str">
        <f t="shared" si="68"/>
        <v>2023</v>
      </c>
    </row>
    <row r="1393" spans="1:13" x14ac:dyDescent="0.25">
      <c r="A1393" s="17">
        <v>45170</v>
      </c>
      <c r="B1393" s="8" t="s">
        <v>6613</v>
      </c>
      <c r="C1393" s="5" t="e">
        <v>#N/A</v>
      </c>
      <c r="D1393" s="8" t="s">
        <v>6663</v>
      </c>
      <c r="E1393" s="2">
        <v>0</v>
      </c>
      <c r="F1393" s="1">
        <v>45198</v>
      </c>
      <c r="G1393" s="2">
        <v>605</v>
      </c>
      <c r="H1393" s="16">
        <v>2700</v>
      </c>
      <c r="I1393" s="16">
        <v>2700</v>
      </c>
      <c r="J1393" s="2"/>
      <c r="K1393" t="str">
        <f t="shared" si="66"/>
        <v>Q2 2023</v>
      </c>
      <c r="L1393" t="str">
        <f t="shared" si="67"/>
        <v>Q2</v>
      </c>
      <c r="M1393" t="str">
        <f t="shared" si="68"/>
        <v>2023</v>
      </c>
    </row>
    <row r="1394" spans="1:13" x14ac:dyDescent="0.25">
      <c r="A1394" s="17">
        <v>45170</v>
      </c>
      <c r="B1394" s="8" t="s">
        <v>6613</v>
      </c>
      <c r="C1394" s="5" t="e">
        <v>#N/A</v>
      </c>
      <c r="D1394" s="8" t="s">
        <v>6624</v>
      </c>
      <c r="E1394" s="2">
        <v>0</v>
      </c>
      <c r="F1394" s="1">
        <v>45198</v>
      </c>
      <c r="G1394" s="2">
        <v>604</v>
      </c>
      <c r="H1394" s="16">
        <v>834.24</v>
      </c>
      <c r="I1394" s="16">
        <v>834.24</v>
      </c>
      <c r="J1394" s="2"/>
      <c r="K1394" t="str">
        <f t="shared" si="66"/>
        <v>Q2 2023</v>
      </c>
      <c r="L1394" t="str">
        <f t="shared" si="67"/>
        <v>Q2</v>
      </c>
      <c r="M1394" t="str">
        <f t="shared" si="68"/>
        <v>2023</v>
      </c>
    </row>
    <row r="1395" spans="1:13" x14ac:dyDescent="0.25">
      <c r="A1395" s="17">
        <v>45170</v>
      </c>
      <c r="B1395" s="8" t="s">
        <v>6613</v>
      </c>
      <c r="C1395" s="5" t="s">
        <v>6626</v>
      </c>
      <c r="D1395" s="8" t="s">
        <v>6627</v>
      </c>
      <c r="E1395" s="2">
        <v>0</v>
      </c>
      <c r="F1395" s="1">
        <v>45199</v>
      </c>
      <c r="G1395" s="2">
        <v>1515</v>
      </c>
      <c r="H1395" s="16">
        <v>1330</v>
      </c>
      <c r="I1395" s="16">
        <v>1330</v>
      </c>
      <c r="J1395" s="2"/>
      <c r="K1395" t="str">
        <f t="shared" si="66"/>
        <v>Q2 2023</v>
      </c>
      <c r="L1395" t="str">
        <f t="shared" si="67"/>
        <v>Q2</v>
      </c>
      <c r="M1395" t="str">
        <f t="shared" si="68"/>
        <v>2023</v>
      </c>
    </row>
    <row r="1396" spans="1:13" x14ac:dyDescent="0.25">
      <c r="A1396" s="17">
        <v>45170</v>
      </c>
      <c r="B1396" s="8" t="s">
        <v>6613</v>
      </c>
      <c r="C1396" s="5" t="s">
        <v>6628</v>
      </c>
      <c r="D1396" s="8" t="s">
        <v>6638</v>
      </c>
      <c r="E1396" s="2">
        <v>0</v>
      </c>
      <c r="F1396" s="1">
        <v>45174</v>
      </c>
      <c r="G1396" s="3" t="s">
        <v>504</v>
      </c>
      <c r="H1396" s="16">
        <v>75870</v>
      </c>
      <c r="I1396" s="16">
        <v>75870</v>
      </c>
      <c r="J1396" s="2" t="s">
        <v>8</v>
      </c>
      <c r="K1396" t="str">
        <f t="shared" si="66"/>
        <v>Q2 2023</v>
      </c>
      <c r="L1396" t="str">
        <f t="shared" si="67"/>
        <v>Q2</v>
      </c>
      <c r="M1396" t="str">
        <f t="shared" si="68"/>
        <v>2023</v>
      </c>
    </row>
    <row r="1397" spans="1:13" x14ac:dyDescent="0.25">
      <c r="A1397" s="17">
        <v>45170</v>
      </c>
      <c r="B1397" s="8" t="s">
        <v>6584</v>
      </c>
      <c r="C1397" s="5" t="s">
        <v>6630</v>
      </c>
      <c r="D1397" s="8" t="s">
        <v>6631</v>
      </c>
      <c r="E1397" s="2">
        <v>102</v>
      </c>
      <c r="F1397" s="1">
        <v>45208</v>
      </c>
      <c r="G1397" s="2" t="s">
        <v>572</v>
      </c>
      <c r="H1397" s="16">
        <v>823.64</v>
      </c>
      <c r="I1397" s="20">
        <v>823.64</v>
      </c>
      <c r="K1397" t="str">
        <f t="shared" si="66"/>
        <v>Q2 2023</v>
      </c>
      <c r="L1397" t="str">
        <f t="shared" si="67"/>
        <v>Q2</v>
      </c>
      <c r="M1397" t="str">
        <f t="shared" si="68"/>
        <v>2023</v>
      </c>
    </row>
    <row r="1398" spans="1:13" x14ac:dyDescent="0.25">
      <c r="A1398" s="17">
        <v>45170</v>
      </c>
      <c r="B1398" s="8" t="s">
        <v>6584</v>
      </c>
      <c r="C1398" s="5" t="e">
        <v>#N/A</v>
      </c>
      <c r="D1398" s="8" t="s">
        <v>6662</v>
      </c>
      <c r="E1398" s="2">
        <v>102</v>
      </c>
      <c r="F1398" s="1">
        <v>45170</v>
      </c>
      <c r="G1398" s="2">
        <v>20230901001</v>
      </c>
      <c r="H1398" s="16">
        <v>206388</v>
      </c>
      <c r="I1398" s="20">
        <v>206388</v>
      </c>
      <c r="K1398" t="str">
        <f t="shared" si="66"/>
        <v>Q2 2023</v>
      </c>
      <c r="L1398" t="str">
        <f t="shared" si="67"/>
        <v>Q2</v>
      </c>
      <c r="M1398" t="str">
        <f t="shared" si="68"/>
        <v>2023</v>
      </c>
    </row>
    <row r="1399" spans="1:13" x14ac:dyDescent="0.25">
      <c r="A1399" s="17">
        <v>45170</v>
      </c>
      <c r="B1399" s="8" t="s">
        <v>6584</v>
      </c>
      <c r="C1399" s="5" t="s">
        <v>6632</v>
      </c>
      <c r="D1399" s="8" t="s">
        <v>6633</v>
      </c>
      <c r="E1399" s="2">
        <v>102</v>
      </c>
      <c r="F1399" s="1">
        <v>45199</v>
      </c>
      <c r="G1399" s="2" t="s">
        <v>568</v>
      </c>
      <c r="H1399" s="16">
        <v>37936.910000000003</v>
      </c>
      <c r="I1399" s="20">
        <v>37936.910000000003</v>
      </c>
      <c r="K1399" t="str">
        <f t="shared" si="66"/>
        <v>Q2 2023</v>
      </c>
      <c r="L1399" t="str">
        <f t="shared" si="67"/>
        <v>Q2</v>
      </c>
      <c r="M1399" t="str">
        <f t="shared" si="68"/>
        <v>2023</v>
      </c>
    </row>
    <row r="1400" spans="1:13" x14ac:dyDescent="0.25">
      <c r="A1400" s="17">
        <v>45170</v>
      </c>
      <c r="B1400" s="8" t="s">
        <v>6584</v>
      </c>
      <c r="C1400" s="5" t="s">
        <v>6614</v>
      </c>
      <c r="D1400" s="8" t="s">
        <v>6615</v>
      </c>
      <c r="E1400" s="2">
        <v>102</v>
      </c>
      <c r="F1400" s="1">
        <v>45199</v>
      </c>
      <c r="G1400" s="2" t="s">
        <v>570</v>
      </c>
      <c r="H1400" s="16">
        <v>7505</v>
      </c>
      <c r="I1400" s="20">
        <v>7505</v>
      </c>
      <c r="K1400" t="str">
        <f t="shared" si="66"/>
        <v>Q2 2023</v>
      </c>
      <c r="L1400" t="str">
        <f t="shared" si="67"/>
        <v>Q2</v>
      </c>
      <c r="M1400" t="str">
        <f t="shared" si="68"/>
        <v>2023</v>
      </c>
    </row>
    <row r="1401" spans="1:13" x14ac:dyDescent="0.25">
      <c r="A1401" s="17">
        <v>45170</v>
      </c>
      <c r="B1401" s="8" t="s">
        <v>6584</v>
      </c>
      <c r="C1401" s="8" t="s">
        <v>6634</v>
      </c>
      <c r="D1401" s="8" t="s">
        <v>6635</v>
      </c>
      <c r="E1401" s="2">
        <v>102</v>
      </c>
      <c r="F1401" s="1">
        <v>45199</v>
      </c>
      <c r="G1401" s="2" t="s">
        <v>569</v>
      </c>
      <c r="H1401" s="85">
        <f>14870.79+33565.8+7265.49</f>
        <v>55702.080000000002</v>
      </c>
      <c r="I1401" s="88">
        <v>55702.080000000002</v>
      </c>
      <c r="K1401" t="str">
        <f t="shared" si="66"/>
        <v>Q2 2023</v>
      </c>
      <c r="L1401" t="str">
        <f t="shared" si="67"/>
        <v>Q2</v>
      </c>
      <c r="M1401" t="str">
        <f t="shared" si="68"/>
        <v>2023</v>
      </c>
    </row>
    <row r="1402" spans="1:13" x14ac:dyDescent="0.25">
      <c r="A1402" s="17">
        <v>45170</v>
      </c>
      <c r="B1402" s="8" t="s">
        <v>6584</v>
      </c>
      <c r="C1402" s="5" t="s">
        <v>6619</v>
      </c>
      <c r="D1402" s="8" t="s">
        <v>6620</v>
      </c>
      <c r="E1402" s="2">
        <v>102</v>
      </c>
      <c r="F1402" s="1">
        <v>45199</v>
      </c>
      <c r="G1402" s="2">
        <v>6</v>
      </c>
      <c r="H1402" s="16">
        <v>130</v>
      </c>
      <c r="I1402" s="20">
        <v>130</v>
      </c>
      <c r="K1402" t="str">
        <f t="shared" si="66"/>
        <v>Q2 2023</v>
      </c>
      <c r="L1402" t="str">
        <f t="shared" si="67"/>
        <v>Q2</v>
      </c>
      <c r="M1402" t="str">
        <f t="shared" si="68"/>
        <v>2023</v>
      </c>
    </row>
    <row r="1403" spans="1:13" x14ac:dyDescent="0.25">
      <c r="A1403" s="17">
        <v>45170</v>
      </c>
      <c r="B1403" s="8" t="s">
        <v>6584</v>
      </c>
      <c r="C1403" s="8" t="s">
        <v>6637</v>
      </c>
      <c r="D1403" s="8" t="s">
        <v>6654</v>
      </c>
      <c r="E1403" s="2">
        <v>102</v>
      </c>
      <c r="F1403" s="1">
        <v>45171</v>
      </c>
      <c r="G1403" s="2" t="s">
        <v>567</v>
      </c>
      <c r="H1403" s="16">
        <v>19110</v>
      </c>
      <c r="I1403" s="20">
        <v>19110</v>
      </c>
      <c r="K1403" t="str">
        <f t="shared" si="66"/>
        <v>Q2 2023</v>
      </c>
      <c r="L1403" t="str">
        <f t="shared" si="67"/>
        <v>Q2</v>
      </c>
      <c r="M1403" t="str">
        <f t="shared" si="68"/>
        <v>2023</v>
      </c>
    </row>
    <row r="1404" spans="1:13" x14ac:dyDescent="0.25">
      <c r="A1404" s="17">
        <v>45170</v>
      </c>
      <c r="B1404" s="8" t="s">
        <v>6584</v>
      </c>
      <c r="C1404" s="8" t="s">
        <v>6637</v>
      </c>
      <c r="D1404" s="8" t="s">
        <v>6638</v>
      </c>
      <c r="E1404" s="2">
        <v>102</v>
      </c>
      <c r="F1404" s="1">
        <v>45179</v>
      </c>
      <c r="G1404" s="2" t="s">
        <v>573</v>
      </c>
      <c r="H1404" s="16">
        <v>47869.17</v>
      </c>
      <c r="I1404" s="20">
        <v>47869.17</v>
      </c>
      <c r="K1404" t="str">
        <f t="shared" si="66"/>
        <v>Q2 2023</v>
      </c>
      <c r="L1404" t="str">
        <f t="shared" si="67"/>
        <v>Q2</v>
      </c>
      <c r="M1404" t="str">
        <f t="shared" si="68"/>
        <v>2023</v>
      </c>
    </row>
    <row r="1405" spans="1:13" x14ac:dyDescent="0.25">
      <c r="A1405" s="17">
        <v>45170</v>
      </c>
      <c r="B1405" s="8" t="s">
        <v>6584</v>
      </c>
      <c r="C1405" s="8" t="s">
        <v>6637</v>
      </c>
      <c r="D1405" s="8" t="s">
        <v>6639</v>
      </c>
      <c r="E1405" s="2">
        <v>102</v>
      </c>
      <c r="F1405" s="1">
        <v>45209</v>
      </c>
      <c r="G1405" s="2" t="s">
        <v>574</v>
      </c>
      <c r="H1405" s="16">
        <v>1911.09</v>
      </c>
      <c r="I1405" s="20">
        <v>1911.09</v>
      </c>
      <c r="K1405" t="str">
        <f t="shared" si="66"/>
        <v>Q2 2023</v>
      </c>
      <c r="L1405" t="str">
        <f t="shared" si="67"/>
        <v>Q2</v>
      </c>
      <c r="M1405" t="str">
        <f t="shared" si="68"/>
        <v>2023</v>
      </c>
    </row>
    <row r="1406" spans="1:13" x14ac:dyDescent="0.25">
      <c r="A1406" s="17">
        <v>45170</v>
      </c>
      <c r="B1406" s="8" t="s">
        <v>6584</v>
      </c>
      <c r="C1406" s="61" t="s">
        <v>6621</v>
      </c>
      <c r="D1406" s="8" t="s">
        <v>6622</v>
      </c>
      <c r="E1406" s="12">
        <v>102</v>
      </c>
      <c r="F1406" s="1">
        <v>45203</v>
      </c>
      <c r="G1406" s="12" t="s">
        <v>571</v>
      </c>
      <c r="H1406" s="16">
        <v>14520</v>
      </c>
      <c r="I1406" s="20">
        <v>14520</v>
      </c>
      <c r="K1406" t="str">
        <f t="shared" ref="K1406:K1460" si="69">"Q" &amp; IF(MONTH(A1406) &lt; 4, 4, IF(MONTH(A1406) &lt; 7, 1, IF(MONTH(A1406) &lt; 10, 2, 3))) &amp; " " &amp; YEAR(A1406) - IF(MONTH(A1406) &lt; 4, 1, 0)</f>
        <v>Q2 2023</v>
      </c>
      <c r="L1406" t="str">
        <f t="shared" ref="L1406:L1460" si="70">LEFT(K1406,2)</f>
        <v>Q2</v>
      </c>
      <c r="M1406" t="str">
        <f t="shared" ref="M1406:M1460" si="71">RIGHT(K1406,4)</f>
        <v>2023</v>
      </c>
    </row>
    <row r="1407" spans="1:13" x14ac:dyDescent="0.25">
      <c r="A1407" s="17">
        <v>45170</v>
      </c>
      <c r="B1407" s="8" t="s">
        <v>6584</v>
      </c>
      <c r="C1407" s="5" t="s">
        <v>6626</v>
      </c>
      <c r="D1407" s="8" t="s">
        <v>6627</v>
      </c>
      <c r="E1407" s="2">
        <v>102</v>
      </c>
      <c r="F1407" s="1">
        <v>45199</v>
      </c>
      <c r="G1407" s="2">
        <v>1514</v>
      </c>
      <c r="H1407" s="16">
        <v>595</v>
      </c>
      <c r="I1407" s="20">
        <v>595</v>
      </c>
      <c r="K1407" t="str">
        <f t="shared" si="69"/>
        <v>Q2 2023</v>
      </c>
      <c r="L1407" t="str">
        <f t="shared" si="70"/>
        <v>Q2</v>
      </c>
      <c r="M1407" t="str">
        <f t="shared" si="71"/>
        <v>2023</v>
      </c>
    </row>
    <row r="1408" spans="1:13" x14ac:dyDescent="0.25">
      <c r="A1408" s="17">
        <v>45170</v>
      </c>
      <c r="B1408" s="8" t="s">
        <v>6585</v>
      </c>
      <c r="C1408" s="5" t="s">
        <v>6640</v>
      </c>
      <c r="D1408" s="8" t="s">
        <v>6633</v>
      </c>
      <c r="E1408" s="2">
        <v>0</v>
      </c>
      <c r="F1408" s="1">
        <v>45199</v>
      </c>
      <c r="G1408" s="2" t="s">
        <v>619</v>
      </c>
      <c r="H1408" s="16">
        <v>19466.55</v>
      </c>
      <c r="I1408" s="20">
        <v>19466.55</v>
      </c>
      <c r="K1408" t="str">
        <f t="shared" si="69"/>
        <v>Q2 2023</v>
      </c>
      <c r="L1408" t="str">
        <f t="shared" si="70"/>
        <v>Q2</v>
      </c>
      <c r="M1408" t="str">
        <f t="shared" si="71"/>
        <v>2023</v>
      </c>
    </row>
    <row r="1409" spans="1:13" x14ac:dyDescent="0.25">
      <c r="A1409" s="17">
        <v>45170</v>
      </c>
      <c r="B1409" s="8" t="s">
        <v>6585</v>
      </c>
      <c r="C1409" s="5" t="e">
        <v>#N/A</v>
      </c>
      <c r="D1409" s="8" t="s">
        <v>6617</v>
      </c>
      <c r="E1409" s="2">
        <v>0</v>
      </c>
      <c r="F1409" s="1">
        <v>45174</v>
      </c>
      <c r="G1409" s="2" t="s">
        <v>618</v>
      </c>
      <c r="H1409" s="16">
        <v>1050</v>
      </c>
      <c r="I1409" s="16">
        <v>1050</v>
      </c>
      <c r="K1409" t="str">
        <f t="shared" si="69"/>
        <v>Q2 2023</v>
      </c>
      <c r="L1409" t="str">
        <f t="shared" si="70"/>
        <v>Q2</v>
      </c>
      <c r="M1409" t="str">
        <f t="shared" si="71"/>
        <v>2023</v>
      </c>
    </row>
    <row r="1410" spans="1:13" x14ac:dyDescent="0.25">
      <c r="A1410" s="17">
        <v>45170</v>
      </c>
      <c r="B1410" s="8" t="s">
        <v>6585</v>
      </c>
      <c r="C1410" s="5" t="s">
        <v>6616</v>
      </c>
      <c r="D1410" s="8" t="s">
        <v>6617</v>
      </c>
      <c r="E1410" s="2">
        <v>0</v>
      </c>
      <c r="F1410" s="1">
        <v>45199</v>
      </c>
      <c r="G1410" s="2" t="s">
        <v>621</v>
      </c>
      <c r="H1410" s="16">
        <v>3574</v>
      </c>
      <c r="I1410" s="16">
        <v>3574</v>
      </c>
      <c r="K1410" t="str">
        <f t="shared" si="69"/>
        <v>Q2 2023</v>
      </c>
      <c r="L1410" t="str">
        <f t="shared" si="70"/>
        <v>Q2</v>
      </c>
      <c r="M1410" t="str">
        <f t="shared" si="71"/>
        <v>2023</v>
      </c>
    </row>
    <row r="1411" spans="1:13" x14ac:dyDescent="0.25">
      <c r="A1411" s="17">
        <v>45170</v>
      </c>
      <c r="B1411" s="8" t="s">
        <v>6585</v>
      </c>
      <c r="C1411" s="5" t="s">
        <v>6616</v>
      </c>
      <c r="D1411" s="8" t="s">
        <v>6618</v>
      </c>
      <c r="E1411" s="2">
        <v>0</v>
      </c>
      <c r="F1411" s="1">
        <v>45199</v>
      </c>
      <c r="G1411" s="2" t="s">
        <v>620</v>
      </c>
      <c r="H1411" s="16">
        <v>7563</v>
      </c>
      <c r="I1411" s="16">
        <v>7563</v>
      </c>
      <c r="K1411" t="str">
        <f t="shared" si="69"/>
        <v>Q2 2023</v>
      </c>
      <c r="L1411" t="str">
        <f t="shared" si="70"/>
        <v>Q2</v>
      </c>
      <c r="M1411" t="str">
        <f t="shared" si="71"/>
        <v>2023</v>
      </c>
    </row>
    <row r="1412" spans="1:13" x14ac:dyDescent="0.25">
      <c r="A1412" s="17">
        <v>45170</v>
      </c>
      <c r="B1412" s="8" t="s">
        <v>6586</v>
      </c>
      <c r="C1412" s="5" t="s">
        <v>6640</v>
      </c>
      <c r="D1412" s="8" t="s">
        <v>6633</v>
      </c>
      <c r="E1412" s="2">
        <v>0</v>
      </c>
      <c r="F1412" s="1">
        <v>45199</v>
      </c>
      <c r="G1412" s="2" t="s">
        <v>649</v>
      </c>
      <c r="H1412" s="16">
        <v>35590.65</v>
      </c>
      <c r="I1412" s="20">
        <v>35590.65</v>
      </c>
      <c r="K1412" t="str">
        <f t="shared" si="69"/>
        <v>Q2 2023</v>
      </c>
      <c r="L1412" t="str">
        <f t="shared" si="70"/>
        <v>Q2</v>
      </c>
      <c r="M1412" t="str">
        <f t="shared" si="71"/>
        <v>2023</v>
      </c>
    </row>
    <row r="1413" spans="1:13" x14ac:dyDescent="0.25">
      <c r="A1413" s="17">
        <v>45170</v>
      </c>
      <c r="B1413" s="8" t="s">
        <v>6586</v>
      </c>
      <c r="C1413" s="5" t="s">
        <v>6614</v>
      </c>
      <c r="D1413" s="8" t="s">
        <v>6615</v>
      </c>
      <c r="E1413" s="2">
        <v>0</v>
      </c>
      <c r="F1413" s="1">
        <v>45199</v>
      </c>
      <c r="G1413" s="2" t="s">
        <v>651</v>
      </c>
      <c r="H1413" s="16">
        <v>9094.5</v>
      </c>
      <c r="I1413" s="20">
        <v>9094.5</v>
      </c>
      <c r="K1413" t="str">
        <f t="shared" si="69"/>
        <v>Q2 2023</v>
      </c>
      <c r="L1413" t="str">
        <f t="shared" si="70"/>
        <v>Q2</v>
      </c>
      <c r="M1413" t="str">
        <f t="shared" si="71"/>
        <v>2023</v>
      </c>
    </row>
    <row r="1414" spans="1:13" x14ac:dyDescent="0.25">
      <c r="A1414" s="17">
        <v>45170</v>
      </c>
      <c r="B1414" s="8" t="s">
        <v>6586</v>
      </c>
      <c r="C1414" s="5" t="s">
        <v>6616</v>
      </c>
      <c r="D1414" s="8" t="s">
        <v>6618</v>
      </c>
      <c r="E1414" s="2">
        <v>0</v>
      </c>
      <c r="F1414" s="1">
        <v>45180</v>
      </c>
      <c r="G1414" s="2" t="s">
        <v>647</v>
      </c>
      <c r="H1414" s="16">
        <v>13380</v>
      </c>
      <c r="I1414" s="16">
        <v>13380</v>
      </c>
      <c r="J1414" s="2" t="s">
        <v>652</v>
      </c>
      <c r="K1414" t="str">
        <f t="shared" si="69"/>
        <v>Q2 2023</v>
      </c>
      <c r="L1414" t="str">
        <f t="shared" si="70"/>
        <v>Q2</v>
      </c>
      <c r="M1414" t="str">
        <f t="shared" si="71"/>
        <v>2023</v>
      </c>
    </row>
    <row r="1415" spans="1:13" x14ac:dyDescent="0.25">
      <c r="A1415" s="17">
        <v>45170</v>
      </c>
      <c r="B1415" s="8" t="s">
        <v>6586</v>
      </c>
      <c r="C1415" s="5" t="s">
        <v>6616</v>
      </c>
      <c r="D1415" s="8" t="s">
        <v>6618</v>
      </c>
      <c r="E1415" s="2">
        <v>0</v>
      </c>
      <c r="F1415" s="1">
        <v>45198</v>
      </c>
      <c r="G1415" s="2" t="s">
        <v>648</v>
      </c>
      <c r="H1415" s="16">
        <v>5818</v>
      </c>
      <c r="I1415" s="16">
        <v>5818</v>
      </c>
      <c r="K1415" t="str">
        <f t="shared" si="69"/>
        <v>Q2 2023</v>
      </c>
      <c r="L1415" t="str">
        <f t="shared" si="70"/>
        <v>Q2</v>
      </c>
      <c r="M1415" t="str">
        <f t="shared" si="71"/>
        <v>2023</v>
      </c>
    </row>
    <row r="1416" spans="1:13" x14ac:dyDescent="0.25">
      <c r="A1416" s="17">
        <v>45170</v>
      </c>
      <c r="B1416" s="8" t="s">
        <v>6586</v>
      </c>
      <c r="C1416" s="5" t="s">
        <v>6641</v>
      </c>
      <c r="D1416" s="8" t="s">
        <v>6635</v>
      </c>
      <c r="E1416" s="2">
        <v>0</v>
      </c>
      <c r="F1416" s="1">
        <v>45199</v>
      </c>
      <c r="G1416" s="2" t="s">
        <v>650</v>
      </c>
      <c r="H1416" s="16">
        <v>47595.47</v>
      </c>
      <c r="I1416" s="20">
        <v>47595.47</v>
      </c>
      <c r="K1416" t="str">
        <f t="shared" si="69"/>
        <v>Q2 2023</v>
      </c>
      <c r="L1416" t="str">
        <f t="shared" si="70"/>
        <v>Q2</v>
      </c>
      <c r="M1416" t="str">
        <f t="shared" si="71"/>
        <v>2023</v>
      </c>
    </row>
    <row r="1417" spans="1:13" x14ac:dyDescent="0.25">
      <c r="A1417" s="17">
        <v>45170</v>
      </c>
      <c r="B1417" s="8" t="s">
        <v>6587</v>
      </c>
      <c r="C1417" s="5" t="s">
        <v>6614</v>
      </c>
      <c r="D1417" s="8" t="s">
        <v>6615</v>
      </c>
      <c r="E1417" s="2">
        <v>0</v>
      </c>
      <c r="F1417" s="1">
        <v>45199</v>
      </c>
      <c r="G1417" s="17" t="s">
        <v>673</v>
      </c>
      <c r="H1417" s="16">
        <v>1900</v>
      </c>
      <c r="I1417" s="16">
        <v>1900</v>
      </c>
      <c r="K1417" t="str">
        <f t="shared" si="69"/>
        <v>Q2 2023</v>
      </c>
      <c r="L1417" t="str">
        <f t="shared" si="70"/>
        <v>Q2</v>
      </c>
      <c r="M1417" t="str">
        <f t="shared" si="71"/>
        <v>2023</v>
      </c>
    </row>
    <row r="1418" spans="1:13" x14ac:dyDescent="0.25">
      <c r="A1418" s="17">
        <v>45170</v>
      </c>
      <c r="B1418" s="8" t="s">
        <v>6587</v>
      </c>
      <c r="C1418" s="5" t="s">
        <v>6636</v>
      </c>
      <c r="D1418" s="8" t="s">
        <v>6617</v>
      </c>
      <c r="E1418" s="2">
        <v>0</v>
      </c>
      <c r="F1418" s="1">
        <v>45189</v>
      </c>
      <c r="G1418" s="17" t="s">
        <v>672</v>
      </c>
      <c r="H1418" s="16">
        <v>250</v>
      </c>
      <c r="I1418" s="16">
        <v>250</v>
      </c>
      <c r="J1418" s="2" t="s">
        <v>210</v>
      </c>
      <c r="K1418" t="str">
        <f t="shared" si="69"/>
        <v>Q2 2023</v>
      </c>
      <c r="L1418" t="str">
        <f t="shared" si="70"/>
        <v>Q2</v>
      </c>
      <c r="M1418" t="str">
        <f t="shared" si="71"/>
        <v>2023</v>
      </c>
    </row>
    <row r="1419" spans="1:13" x14ac:dyDescent="0.25">
      <c r="A1419" s="17">
        <v>45170</v>
      </c>
      <c r="B1419" s="8" t="s">
        <v>6587</v>
      </c>
      <c r="C1419" s="61" t="s">
        <v>6621</v>
      </c>
      <c r="D1419" s="8" t="s">
        <v>6622</v>
      </c>
      <c r="E1419" s="12">
        <v>0</v>
      </c>
      <c r="F1419" s="1">
        <v>45203</v>
      </c>
      <c r="G1419" s="12" t="s">
        <v>674</v>
      </c>
      <c r="H1419" s="16">
        <v>16715</v>
      </c>
      <c r="I1419" s="20">
        <v>16715</v>
      </c>
      <c r="K1419" t="str">
        <f t="shared" si="69"/>
        <v>Q2 2023</v>
      </c>
      <c r="L1419" t="str">
        <f t="shared" si="70"/>
        <v>Q2</v>
      </c>
      <c r="M1419" t="str">
        <f t="shared" si="71"/>
        <v>2023</v>
      </c>
    </row>
    <row r="1420" spans="1:13" x14ac:dyDescent="0.25">
      <c r="A1420" s="17">
        <v>45170</v>
      </c>
      <c r="B1420" s="8" t="s">
        <v>6588</v>
      </c>
      <c r="C1420" s="5" t="s">
        <v>6614</v>
      </c>
      <c r="D1420" s="8" t="s">
        <v>6615</v>
      </c>
      <c r="E1420" s="2">
        <v>0</v>
      </c>
      <c r="F1420" s="1">
        <v>45199</v>
      </c>
      <c r="G1420" s="2" t="s">
        <v>691</v>
      </c>
      <c r="H1420" s="16">
        <v>1330</v>
      </c>
      <c r="I1420" s="20">
        <v>1330</v>
      </c>
      <c r="K1420" t="str">
        <f t="shared" si="69"/>
        <v>Q2 2023</v>
      </c>
      <c r="L1420" t="str">
        <f t="shared" si="70"/>
        <v>Q2</v>
      </c>
      <c r="M1420" t="str">
        <f t="shared" si="71"/>
        <v>2023</v>
      </c>
    </row>
    <row r="1421" spans="1:13" x14ac:dyDescent="0.25">
      <c r="A1421" s="17">
        <v>45170</v>
      </c>
      <c r="B1421" s="8" t="s">
        <v>6588</v>
      </c>
      <c r="C1421" s="61" t="s">
        <v>6621</v>
      </c>
      <c r="D1421" s="8" t="s">
        <v>6622</v>
      </c>
      <c r="E1421" s="12">
        <v>0</v>
      </c>
      <c r="F1421" s="1">
        <v>45203</v>
      </c>
      <c r="G1421" s="12" t="s">
        <v>692</v>
      </c>
      <c r="H1421" s="16">
        <v>2365</v>
      </c>
      <c r="I1421" s="20">
        <v>2365</v>
      </c>
      <c r="K1421" t="str">
        <f t="shared" si="69"/>
        <v>Q2 2023</v>
      </c>
      <c r="L1421" t="str">
        <f t="shared" si="70"/>
        <v>Q2</v>
      </c>
      <c r="M1421" t="str">
        <f t="shared" si="71"/>
        <v>2023</v>
      </c>
    </row>
    <row r="1422" spans="1:13" x14ac:dyDescent="0.25">
      <c r="A1422" s="17">
        <v>45170</v>
      </c>
      <c r="B1422" s="8" t="s">
        <v>6589</v>
      </c>
      <c r="C1422" s="5" t="s">
        <v>6640</v>
      </c>
      <c r="D1422" s="8" t="s">
        <v>6633</v>
      </c>
      <c r="E1422" s="2" t="s">
        <v>82</v>
      </c>
      <c r="F1422" s="1">
        <v>45199</v>
      </c>
      <c r="G1422" s="2" t="s">
        <v>800</v>
      </c>
      <c r="H1422" s="16">
        <v>73685.149999999994</v>
      </c>
      <c r="I1422" s="20">
        <v>73685.149999999994</v>
      </c>
      <c r="J1422" s="2" t="s">
        <v>99</v>
      </c>
      <c r="K1422" t="str">
        <f t="shared" si="69"/>
        <v>Q2 2023</v>
      </c>
      <c r="L1422" t="str">
        <f t="shared" si="70"/>
        <v>Q2</v>
      </c>
      <c r="M1422" t="str">
        <f t="shared" si="71"/>
        <v>2023</v>
      </c>
    </row>
    <row r="1423" spans="1:13" x14ac:dyDescent="0.25">
      <c r="A1423" s="17">
        <v>45170</v>
      </c>
      <c r="B1423" s="8" t="s">
        <v>6589</v>
      </c>
      <c r="C1423" s="5" t="s">
        <v>6616</v>
      </c>
      <c r="D1423" s="8" t="s">
        <v>6618</v>
      </c>
      <c r="E1423" s="2" t="s">
        <v>82</v>
      </c>
      <c r="F1423" s="1">
        <v>45198</v>
      </c>
      <c r="G1423" s="2" t="s">
        <v>797</v>
      </c>
      <c r="H1423" s="16">
        <v>44532</v>
      </c>
      <c r="I1423" s="20">
        <v>46921.5</v>
      </c>
      <c r="J1423" s="2" t="s">
        <v>99</v>
      </c>
      <c r="K1423" t="str">
        <f t="shared" si="69"/>
        <v>Q2 2023</v>
      </c>
      <c r="L1423" t="str">
        <f t="shared" si="70"/>
        <v>Q2</v>
      </c>
      <c r="M1423" t="str">
        <f t="shared" si="71"/>
        <v>2023</v>
      </c>
    </row>
    <row r="1424" spans="1:13" x14ac:dyDescent="0.25">
      <c r="A1424" s="17">
        <v>45170</v>
      </c>
      <c r="B1424" s="8" t="s">
        <v>6589</v>
      </c>
      <c r="C1424" s="5" t="s">
        <v>6616</v>
      </c>
      <c r="D1424" s="8" t="s">
        <v>6617</v>
      </c>
      <c r="E1424" s="2" t="s">
        <v>82</v>
      </c>
      <c r="F1424" s="1">
        <v>45198</v>
      </c>
      <c r="G1424" s="2" t="s">
        <v>796</v>
      </c>
      <c r="H1424" s="16">
        <v>3906</v>
      </c>
      <c r="I1424" s="20">
        <v>3695</v>
      </c>
      <c r="J1424" s="2" t="s">
        <v>99</v>
      </c>
      <c r="K1424" t="str">
        <f t="shared" si="69"/>
        <v>Q2 2023</v>
      </c>
      <c r="L1424" t="str">
        <f t="shared" si="70"/>
        <v>Q2</v>
      </c>
      <c r="M1424" t="str">
        <f t="shared" si="71"/>
        <v>2023</v>
      </c>
    </row>
    <row r="1425" spans="1:13" x14ac:dyDescent="0.25">
      <c r="A1425" s="17">
        <v>45170</v>
      </c>
      <c r="B1425" s="8" t="s">
        <v>6589</v>
      </c>
      <c r="C1425" s="8" t="s">
        <v>6634</v>
      </c>
      <c r="D1425" s="8" t="s">
        <v>6635</v>
      </c>
      <c r="E1425" s="2" t="s">
        <v>82</v>
      </c>
      <c r="F1425" s="1">
        <v>45199</v>
      </c>
      <c r="G1425" s="2" t="s">
        <v>801</v>
      </c>
      <c r="H1425" s="85">
        <f>99019.11+53705.28+14346.96+25060.7</f>
        <v>192132.05000000002</v>
      </c>
      <c r="I1425" s="88">
        <v>192132.05000000002</v>
      </c>
      <c r="J1425" s="2" t="s">
        <v>99</v>
      </c>
      <c r="K1425" t="str">
        <f t="shared" si="69"/>
        <v>Q2 2023</v>
      </c>
      <c r="L1425" t="str">
        <f t="shared" si="70"/>
        <v>Q2</v>
      </c>
      <c r="M1425" t="str">
        <f t="shared" si="71"/>
        <v>2023</v>
      </c>
    </row>
    <row r="1426" spans="1:13" x14ac:dyDescent="0.25">
      <c r="A1426" s="17">
        <v>45170</v>
      </c>
      <c r="B1426" s="8" t="s">
        <v>6589</v>
      </c>
      <c r="C1426" s="5" t="e">
        <v>#N/A</v>
      </c>
      <c r="D1426" s="8" t="s">
        <v>6633</v>
      </c>
      <c r="E1426" s="2" t="s">
        <v>82</v>
      </c>
      <c r="F1426" s="1">
        <v>45199</v>
      </c>
      <c r="G1426" s="2" t="s">
        <v>799</v>
      </c>
      <c r="H1426" s="16">
        <v>188402.93</v>
      </c>
      <c r="I1426" s="20">
        <v>188402.93</v>
      </c>
      <c r="J1426" s="2" t="s">
        <v>99</v>
      </c>
      <c r="K1426" t="str">
        <f t="shared" si="69"/>
        <v>Q2 2023</v>
      </c>
      <c r="L1426" t="str">
        <f t="shared" si="70"/>
        <v>Q2</v>
      </c>
      <c r="M1426" t="str">
        <f t="shared" si="71"/>
        <v>2023</v>
      </c>
    </row>
    <row r="1427" spans="1:13" x14ac:dyDescent="0.25">
      <c r="A1427" s="17">
        <v>45170</v>
      </c>
      <c r="B1427" s="8" t="s">
        <v>6589</v>
      </c>
      <c r="C1427" s="5" t="s">
        <v>6619</v>
      </c>
      <c r="D1427" s="8" t="s">
        <v>6620</v>
      </c>
      <c r="E1427" s="2" t="s">
        <v>82</v>
      </c>
      <c r="F1427" s="1">
        <v>45199</v>
      </c>
      <c r="G1427" s="2">
        <v>6</v>
      </c>
      <c r="H1427" s="16">
        <v>1320</v>
      </c>
      <c r="I1427" s="20">
        <v>1320</v>
      </c>
      <c r="J1427" s="2" t="s">
        <v>100</v>
      </c>
      <c r="K1427" t="str">
        <f t="shared" si="69"/>
        <v>Q2 2023</v>
      </c>
      <c r="L1427" t="str">
        <f t="shared" si="70"/>
        <v>Q2</v>
      </c>
      <c r="M1427" t="str">
        <f t="shared" si="71"/>
        <v>2023</v>
      </c>
    </row>
    <row r="1428" spans="1:13" x14ac:dyDescent="0.25">
      <c r="A1428" s="17">
        <v>45170</v>
      </c>
      <c r="B1428" s="8" t="s">
        <v>6589</v>
      </c>
      <c r="C1428" s="5" t="s">
        <v>6636</v>
      </c>
      <c r="D1428" s="8" t="s">
        <v>6617</v>
      </c>
      <c r="E1428" s="2" t="s">
        <v>82</v>
      </c>
      <c r="F1428" s="1">
        <v>45182</v>
      </c>
      <c r="G1428" s="2" t="s">
        <v>795</v>
      </c>
      <c r="H1428" s="16">
        <v>240</v>
      </c>
      <c r="I1428" s="16">
        <v>240</v>
      </c>
      <c r="J1428" s="2" t="s">
        <v>314</v>
      </c>
      <c r="K1428" t="str">
        <f t="shared" si="69"/>
        <v>Q2 2023</v>
      </c>
      <c r="L1428" t="str">
        <f t="shared" si="70"/>
        <v>Q2</v>
      </c>
      <c r="M1428" t="str">
        <f t="shared" si="71"/>
        <v>2023</v>
      </c>
    </row>
    <row r="1429" spans="1:13" x14ac:dyDescent="0.25">
      <c r="A1429" s="17">
        <v>45170</v>
      </c>
      <c r="B1429" s="8" t="s">
        <v>6589</v>
      </c>
      <c r="C1429" s="5" t="s">
        <v>6636</v>
      </c>
      <c r="D1429" s="8" t="s">
        <v>6617</v>
      </c>
      <c r="E1429" s="2" t="s">
        <v>82</v>
      </c>
      <c r="F1429" s="1">
        <v>45199</v>
      </c>
      <c r="G1429" s="2" t="s">
        <v>798</v>
      </c>
      <c r="H1429" s="16">
        <v>150</v>
      </c>
      <c r="I1429" s="16">
        <v>150</v>
      </c>
      <c r="J1429" s="2" t="s">
        <v>210</v>
      </c>
      <c r="K1429" t="str">
        <f t="shared" si="69"/>
        <v>Q2 2023</v>
      </c>
      <c r="L1429" t="str">
        <f t="shared" si="70"/>
        <v>Q2</v>
      </c>
      <c r="M1429" t="str">
        <f t="shared" si="71"/>
        <v>2023</v>
      </c>
    </row>
    <row r="1430" spans="1:13" x14ac:dyDescent="0.25">
      <c r="A1430" s="17">
        <v>45170</v>
      </c>
      <c r="B1430" s="8" t="s">
        <v>6589</v>
      </c>
      <c r="C1430" s="8" t="s">
        <v>6653</v>
      </c>
      <c r="D1430" s="8" t="s">
        <v>6638</v>
      </c>
      <c r="E1430" s="2" t="s">
        <v>82</v>
      </c>
      <c r="F1430" s="1">
        <v>45208</v>
      </c>
      <c r="G1430" s="2" t="s">
        <v>802</v>
      </c>
      <c r="H1430" s="16">
        <v>625173.12</v>
      </c>
      <c r="I1430" s="16">
        <v>625173.12</v>
      </c>
      <c r="J1430" s="2" t="s">
        <v>99</v>
      </c>
      <c r="K1430" t="str">
        <f t="shared" si="69"/>
        <v>Q2 2023</v>
      </c>
      <c r="L1430" t="str">
        <f t="shared" si="70"/>
        <v>Q2</v>
      </c>
      <c r="M1430" t="str">
        <f t="shared" si="71"/>
        <v>2023</v>
      </c>
    </row>
    <row r="1431" spans="1:13" x14ac:dyDescent="0.25">
      <c r="A1431" s="17">
        <v>45170</v>
      </c>
      <c r="B1431" s="8" t="s">
        <v>6589</v>
      </c>
      <c r="C1431" s="8" t="s">
        <v>6653</v>
      </c>
      <c r="D1431" s="8" t="s">
        <v>6654</v>
      </c>
      <c r="E1431" s="2" t="s">
        <v>82</v>
      </c>
      <c r="F1431" s="1">
        <v>45171</v>
      </c>
      <c r="G1431" s="2" t="s">
        <v>794</v>
      </c>
      <c r="H1431" s="16">
        <v>184998</v>
      </c>
      <c r="I1431" s="20">
        <v>184998</v>
      </c>
      <c r="J1431" s="2" t="s">
        <v>99</v>
      </c>
      <c r="K1431" t="str">
        <f t="shared" si="69"/>
        <v>Q2 2023</v>
      </c>
      <c r="L1431" t="str">
        <f t="shared" si="70"/>
        <v>Q2</v>
      </c>
      <c r="M1431" t="str">
        <f t="shared" si="71"/>
        <v>2023</v>
      </c>
    </row>
    <row r="1432" spans="1:13" x14ac:dyDescent="0.25">
      <c r="A1432" s="17">
        <v>45170</v>
      </c>
      <c r="B1432" s="8" t="s">
        <v>6589</v>
      </c>
      <c r="C1432" s="8" t="s">
        <v>6653</v>
      </c>
      <c r="D1432" s="8" t="s">
        <v>6627</v>
      </c>
      <c r="E1432" s="2" t="s">
        <v>82</v>
      </c>
      <c r="F1432" s="1">
        <v>45206</v>
      </c>
      <c r="G1432" s="2" t="s">
        <v>803</v>
      </c>
      <c r="H1432" s="16">
        <v>12618.7</v>
      </c>
      <c r="I1432" s="20">
        <v>12618.7</v>
      </c>
      <c r="J1432" s="2" t="s">
        <v>99</v>
      </c>
      <c r="K1432" t="str">
        <f t="shared" si="69"/>
        <v>Q2 2023</v>
      </c>
      <c r="L1432" t="str">
        <f t="shared" si="70"/>
        <v>Q2</v>
      </c>
      <c r="M1432" t="str">
        <f t="shared" si="71"/>
        <v>2023</v>
      </c>
    </row>
    <row r="1433" spans="1:13" x14ac:dyDescent="0.25">
      <c r="A1433" s="17">
        <v>45170</v>
      </c>
      <c r="B1433" s="8" t="s">
        <v>6589</v>
      </c>
      <c r="C1433" s="5" t="e">
        <v>#N/A</v>
      </c>
      <c r="D1433" s="8" t="s">
        <v>6643</v>
      </c>
      <c r="E1433" s="2" t="s">
        <v>82</v>
      </c>
      <c r="F1433" s="1">
        <v>45179</v>
      </c>
      <c r="G1433" s="2">
        <v>121</v>
      </c>
      <c r="H1433" s="16">
        <v>6400</v>
      </c>
      <c r="I1433" s="20">
        <v>6400</v>
      </c>
      <c r="J1433" s="2" t="s">
        <v>804</v>
      </c>
      <c r="K1433" t="str">
        <f t="shared" si="69"/>
        <v>Q2 2023</v>
      </c>
      <c r="L1433" t="str">
        <f t="shared" si="70"/>
        <v>Q2</v>
      </c>
      <c r="M1433" t="str">
        <f t="shared" si="71"/>
        <v>2023</v>
      </c>
    </row>
    <row r="1434" spans="1:13" x14ac:dyDescent="0.25">
      <c r="A1434" s="17">
        <v>45170</v>
      </c>
      <c r="B1434" s="8" t="s">
        <v>6589</v>
      </c>
      <c r="C1434" s="5" t="e">
        <v>#N/A</v>
      </c>
      <c r="D1434" s="8" t="s">
        <v>6624</v>
      </c>
      <c r="E1434" s="2" t="s">
        <v>82</v>
      </c>
      <c r="F1434" s="1">
        <v>45183</v>
      </c>
      <c r="G1434" s="2">
        <v>572</v>
      </c>
      <c r="H1434" s="16">
        <v>4818.4799999999996</v>
      </c>
      <c r="I1434" s="20">
        <v>4888</v>
      </c>
      <c r="J1434" s="2" t="s">
        <v>99</v>
      </c>
      <c r="K1434" t="str">
        <f t="shared" si="69"/>
        <v>Q2 2023</v>
      </c>
      <c r="L1434" t="str">
        <f t="shared" si="70"/>
        <v>Q2</v>
      </c>
      <c r="M1434" t="str">
        <f t="shared" si="71"/>
        <v>2023</v>
      </c>
    </row>
    <row r="1435" spans="1:13" x14ac:dyDescent="0.25">
      <c r="A1435" s="17">
        <v>45170</v>
      </c>
      <c r="B1435" s="8" t="s">
        <v>6589</v>
      </c>
      <c r="C1435" s="5" t="s">
        <v>6626</v>
      </c>
      <c r="D1435" s="8" t="s">
        <v>6627</v>
      </c>
      <c r="E1435" s="2" t="s">
        <v>82</v>
      </c>
      <c r="F1435" s="1">
        <v>45199</v>
      </c>
      <c r="G1435" s="2">
        <v>1511</v>
      </c>
      <c r="H1435" s="16">
        <v>16205</v>
      </c>
      <c r="I1435" s="20">
        <v>16205</v>
      </c>
      <c r="J1435" s="2" t="s">
        <v>99</v>
      </c>
      <c r="K1435" t="str">
        <f t="shared" si="69"/>
        <v>Q2 2023</v>
      </c>
      <c r="L1435" t="str">
        <f t="shared" si="70"/>
        <v>Q2</v>
      </c>
      <c r="M1435" t="str">
        <f t="shared" si="71"/>
        <v>2023</v>
      </c>
    </row>
    <row r="1436" spans="1:13" x14ac:dyDescent="0.25">
      <c r="A1436" s="17">
        <v>45170</v>
      </c>
      <c r="B1436" s="8" t="s">
        <v>6590</v>
      </c>
      <c r="C1436" s="5" t="s">
        <v>6614</v>
      </c>
      <c r="D1436" s="8" t="s">
        <v>6615</v>
      </c>
      <c r="E1436" s="2">
        <v>0</v>
      </c>
      <c r="F1436" s="1">
        <v>45199</v>
      </c>
      <c r="G1436" s="2" t="s">
        <v>883</v>
      </c>
      <c r="H1436" s="16">
        <v>6745</v>
      </c>
      <c r="I1436" s="16">
        <v>6745</v>
      </c>
      <c r="K1436" t="str">
        <f t="shared" si="69"/>
        <v>Q2 2023</v>
      </c>
      <c r="L1436" t="str">
        <f t="shared" si="70"/>
        <v>Q2</v>
      </c>
      <c r="M1436" t="str">
        <f t="shared" si="71"/>
        <v>2023</v>
      </c>
    </row>
    <row r="1437" spans="1:13" x14ac:dyDescent="0.25">
      <c r="A1437" s="17">
        <v>45170</v>
      </c>
      <c r="B1437" s="8" t="s">
        <v>6590</v>
      </c>
      <c r="C1437" s="61" t="s">
        <v>6621</v>
      </c>
      <c r="D1437" s="8" t="s">
        <v>6622</v>
      </c>
      <c r="E1437" s="12">
        <v>0</v>
      </c>
      <c r="F1437" s="1">
        <v>45199</v>
      </c>
      <c r="G1437" s="12" t="s">
        <v>884</v>
      </c>
      <c r="H1437" s="16">
        <v>27620</v>
      </c>
      <c r="I1437" s="20">
        <v>27620</v>
      </c>
      <c r="K1437" t="str">
        <f t="shared" si="69"/>
        <v>Q2 2023</v>
      </c>
      <c r="L1437" t="str">
        <f t="shared" si="70"/>
        <v>Q2</v>
      </c>
      <c r="M1437" t="str">
        <f t="shared" si="71"/>
        <v>2023</v>
      </c>
    </row>
    <row r="1438" spans="1:13" x14ac:dyDescent="0.25">
      <c r="A1438" s="17">
        <v>45170</v>
      </c>
      <c r="B1438" s="8" t="s">
        <v>6591</v>
      </c>
      <c r="C1438" s="5" t="s">
        <v>6640</v>
      </c>
      <c r="D1438" s="8" t="s">
        <v>6633</v>
      </c>
      <c r="E1438" s="2">
        <v>0</v>
      </c>
      <c r="F1438" s="1">
        <v>45199</v>
      </c>
      <c r="G1438" s="2" t="s">
        <v>911</v>
      </c>
      <c r="H1438" s="16">
        <v>43773.36</v>
      </c>
      <c r="I1438" s="20">
        <v>43773.36</v>
      </c>
      <c r="K1438" t="str">
        <f t="shared" si="69"/>
        <v>Q2 2023</v>
      </c>
      <c r="L1438" t="str">
        <f t="shared" si="70"/>
        <v>Q2</v>
      </c>
      <c r="M1438" t="str">
        <f t="shared" si="71"/>
        <v>2023</v>
      </c>
    </row>
    <row r="1439" spans="1:13" x14ac:dyDescent="0.25">
      <c r="A1439" s="17">
        <v>45170</v>
      </c>
      <c r="B1439" s="8" t="s">
        <v>6591</v>
      </c>
      <c r="C1439" s="5" t="s">
        <v>6636</v>
      </c>
      <c r="D1439" s="8" t="s">
        <v>6617</v>
      </c>
      <c r="E1439" s="2">
        <v>0</v>
      </c>
      <c r="F1439" s="1">
        <v>45198</v>
      </c>
      <c r="G1439" s="2" t="s">
        <v>910</v>
      </c>
      <c r="H1439" s="16">
        <v>1000</v>
      </c>
      <c r="I1439" s="16">
        <v>1000</v>
      </c>
      <c r="J1439" s="2" t="s">
        <v>913</v>
      </c>
      <c r="K1439" t="str">
        <f t="shared" si="69"/>
        <v>Q2 2023</v>
      </c>
      <c r="L1439" t="str">
        <f t="shared" si="70"/>
        <v>Q2</v>
      </c>
      <c r="M1439" t="str">
        <f t="shared" si="71"/>
        <v>2023</v>
      </c>
    </row>
    <row r="1440" spans="1:13" x14ac:dyDescent="0.25">
      <c r="A1440" s="17">
        <v>45170</v>
      </c>
      <c r="B1440" s="8" t="s">
        <v>6591</v>
      </c>
      <c r="C1440" s="5" t="e">
        <v>#N/A</v>
      </c>
      <c r="D1440" s="8" t="s">
        <v>6622</v>
      </c>
      <c r="E1440" s="12">
        <v>0</v>
      </c>
      <c r="F1440" s="1">
        <v>45203</v>
      </c>
      <c r="G1440" s="12" t="s">
        <v>912</v>
      </c>
      <c r="H1440" s="16">
        <v>13950</v>
      </c>
      <c r="I1440" s="20">
        <v>13950</v>
      </c>
      <c r="K1440" t="str">
        <f t="shared" si="69"/>
        <v>Q2 2023</v>
      </c>
      <c r="L1440" t="str">
        <f t="shared" si="70"/>
        <v>Q2</v>
      </c>
      <c r="M1440" t="str">
        <f t="shared" si="71"/>
        <v>2023</v>
      </c>
    </row>
    <row r="1441" spans="1:13" x14ac:dyDescent="0.25">
      <c r="A1441" s="17">
        <v>45170</v>
      </c>
      <c r="B1441" s="8" t="s">
        <v>6592</v>
      </c>
      <c r="C1441" s="5" t="s">
        <v>6630</v>
      </c>
      <c r="D1441" s="8" t="s">
        <v>6631</v>
      </c>
      <c r="E1441" s="2">
        <v>613</v>
      </c>
      <c r="F1441" s="1">
        <v>45196</v>
      </c>
      <c r="G1441" s="2" t="s">
        <v>1025</v>
      </c>
      <c r="H1441" s="16">
        <v>6498.26</v>
      </c>
      <c r="I1441" s="20">
        <v>6498.26</v>
      </c>
      <c r="J1441" s="2"/>
      <c r="K1441" t="str">
        <f t="shared" si="69"/>
        <v>Q2 2023</v>
      </c>
      <c r="L1441" t="str">
        <f t="shared" si="70"/>
        <v>Q2</v>
      </c>
      <c r="M1441" t="str">
        <f t="shared" si="71"/>
        <v>2023</v>
      </c>
    </row>
    <row r="1442" spans="1:13" x14ac:dyDescent="0.25">
      <c r="A1442" s="17">
        <v>45170</v>
      </c>
      <c r="B1442" s="8" t="s">
        <v>6592</v>
      </c>
      <c r="C1442" s="8" t="e">
        <v>#N/A</v>
      </c>
      <c r="D1442" s="8" t="s">
        <v>6662</v>
      </c>
      <c r="E1442" s="2">
        <v>613</v>
      </c>
      <c r="F1442" s="1">
        <v>45170</v>
      </c>
      <c r="G1442" s="2" t="s">
        <v>1020</v>
      </c>
      <c r="H1442" s="16">
        <v>65555</v>
      </c>
      <c r="I1442" s="20">
        <v>65555</v>
      </c>
      <c r="J1442" s="2"/>
      <c r="K1442" t="str">
        <f t="shared" si="69"/>
        <v>Q2 2023</v>
      </c>
      <c r="L1442" t="str">
        <f t="shared" si="70"/>
        <v>Q2</v>
      </c>
      <c r="M1442" t="str">
        <f t="shared" si="71"/>
        <v>2023</v>
      </c>
    </row>
    <row r="1443" spans="1:13" x14ac:dyDescent="0.25">
      <c r="A1443" s="17">
        <v>45170</v>
      </c>
      <c r="B1443" s="8" t="s">
        <v>6592</v>
      </c>
      <c r="C1443" s="5" t="s">
        <v>6640</v>
      </c>
      <c r="D1443" s="8" t="s">
        <v>6633</v>
      </c>
      <c r="E1443" s="2">
        <v>613</v>
      </c>
      <c r="F1443" s="1">
        <v>45199</v>
      </c>
      <c r="G1443" s="2" t="s">
        <v>1028</v>
      </c>
      <c r="H1443" s="16">
        <v>37936.910000000003</v>
      </c>
      <c r="I1443" s="20">
        <v>37936.910000000003</v>
      </c>
      <c r="J1443" s="2"/>
      <c r="K1443" t="str">
        <f t="shared" si="69"/>
        <v>Q2 2023</v>
      </c>
      <c r="L1443" t="str">
        <f t="shared" si="70"/>
        <v>Q2</v>
      </c>
      <c r="M1443" t="str">
        <f t="shared" si="71"/>
        <v>2023</v>
      </c>
    </row>
    <row r="1444" spans="1:13" x14ac:dyDescent="0.25">
      <c r="A1444" s="17">
        <v>45170</v>
      </c>
      <c r="B1444" s="8" t="s">
        <v>6592</v>
      </c>
      <c r="C1444" s="5" t="s">
        <v>6614</v>
      </c>
      <c r="D1444" s="8" t="s">
        <v>6615</v>
      </c>
      <c r="E1444" s="2">
        <v>613</v>
      </c>
      <c r="F1444" s="1">
        <v>45199</v>
      </c>
      <c r="G1444" s="2" t="s">
        <v>1030</v>
      </c>
      <c r="H1444" s="16">
        <v>37620</v>
      </c>
      <c r="I1444" s="20">
        <v>37620</v>
      </c>
      <c r="J1444" s="2"/>
      <c r="K1444" t="str">
        <f t="shared" si="69"/>
        <v>Q2 2023</v>
      </c>
      <c r="L1444" t="str">
        <f t="shared" si="70"/>
        <v>Q2</v>
      </c>
      <c r="M1444" t="str">
        <f t="shared" si="71"/>
        <v>2023</v>
      </c>
    </row>
    <row r="1445" spans="1:13" x14ac:dyDescent="0.25">
      <c r="A1445" s="17">
        <v>45170</v>
      </c>
      <c r="B1445" s="8" t="s">
        <v>6592</v>
      </c>
      <c r="C1445" s="5" t="s">
        <v>6616</v>
      </c>
      <c r="D1445" s="8" t="s">
        <v>6617</v>
      </c>
      <c r="E1445" s="2">
        <v>613</v>
      </c>
      <c r="F1445" s="1">
        <v>45198</v>
      </c>
      <c r="G1445" s="2" t="s">
        <v>1026</v>
      </c>
      <c r="H1445" s="16">
        <v>7995</v>
      </c>
      <c r="I1445" s="16">
        <v>7995</v>
      </c>
      <c r="J1445" s="2" t="s">
        <v>383</v>
      </c>
      <c r="K1445" t="str">
        <f t="shared" si="69"/>
        <v>Q2 2023</v>
      </c>
      <c r="L1445" t="str">
        <f t="shared" si="70"/>
        <v>Q2</v>
      </c>
      <c r="M1445" t="str">
        <f t="shared" si="71"/>
        <v>2023</v>
      </c>
    </row>
    <row r="1446" spans="1:13" x14ac:dyDescent="0.25">
      <c r="A1446" s="17">
        <v>45170</v>
      </c>
      <c r="B1446" s="8" t="s">
        <v>6592</v>
      </c>
      <c r="C1446" s="8" t="s">
        <v>6634</v>
      </c>
      <c r="D1446" s="8" t="s">
        <v>6635</v>
      </c>
      <c r="E1446" s="2">
        <v>613</v>
      </c>
      <c r="F1446" s="1">
        <v>45199</v>
      </c>
      <c r="G1446" s="2" t="s">
        <v>1029</v>
      </c>
      <c r="H1446" s="85">
        <f>17933.7+33565.8+7724.91</f>
        <v>59224.41</v>
      </c>
      <c r="I1446" s="88">
        <v>59224.41</v>
      </c>
      <c r="J1446" s="2"/>
      <c r="K1446" t="str">
        <f t="shared" si="69"/>
        <v>Q2 2023</v>
      </c>
      <c r="L1446" t="str">
        <f t="shared" si="70"/>
        <v>Q2</v>
      </c>
      <c r="M1446" t="str">
        <f t="shared" si="71"/>
        <v>2023</v>
      </c>
    </row>
    <row r="1447" spans="1:13" x14ac:dyDescent="0.25">
      <c r="A1447" s="17">
        <v>45170</v>
      </c>
      <c r="B1447" s="8" t="s">
        <v>6592</v>
      </c>
      <c r="C1447" s="5" t="e">
        <v>#N/A</v>
      </c>
      <c r="D1447" s="8" t="s">
        <v>6633</v>
      </c>
      <c r="E1447" s="2">
        <v>613</v>
      </c>
      <c r="F1447" s="1">
        <v>45199</v>
      </c>
      <c r="G1447" s="2" t="s">
        <v>1027</v>
      </c>
      <c r="H1447" s="16">
        <v>74622.34</v>
      </c>
      <c r="I1447" s="20">
        <v>74622.34</v>
      </c>
      <c r="J1447" s="2"/>
      <c r="K1447" t="str">
        <f t="shared" si="69"/>
        <v>Q2 2023</v>
      </c>
      <c r="L1447" t="str">
        <f t="shared" si="70"/>
        <v>Q2</v>
      </c>
      <c r="M1447" t="str">
        <f t="shared" si="71"/>
        <v>2023</v>
      </c>
    </row>
    <row r="1448" spans="1:13" x14ac:dyDescent="0.25">
      <c r="A1448" s="17">
        <v>45170</v>
      </c>
      <c r="B1448" s="8" t="s">
        <v>6592</v>
      </c>
      <c r="C1448" s="5" t="s">
        <v>6619</v>
      </c>
      <c r="D1448" s="8" t="s">
        <v>6620</v>
      </c>
      <c r="E1448" s="2">
        <v>613</v>
      </c>
      <c r="F1448" s="1">
        <v>45199</v>
      </c>
      <c r="G1448" s="2">
        <v>6</v>
      </c>
      <c r="H1448" s="16">
        <v>900</v>
      </c>
      <c r="I1448" s="20">
        <v>900</v>
      </c>
      <c r="J1448" s="2" t="s">
        <v>946</v>
      </c>
      <c r="K1448" t="str">
        <f t="shared" si="69"/>
        <v>Q2 2023</v>
      </c>
      <c r="L1448" t="str">
        <f t="shared" si="70"/>
        <v>Q2</v>
      </c>
      <c r="M1448" t="str">
        <f t="shared" si="71"/>
        <v>2023</v>
      </c>
    </row>
    <row r="1449" spans="1:13" x14ac:dyDescent="0.25">
      <c r="A1449" s="17">
        <v>45170</v>
      </c>
      <c r="B1449" s="8" t="s">
        <v>6592</v>
      </c>
      <c r="C1449" s="8" t="s">
        <v>6637</v>
      </c>
      <c r="D1449" s="8" t="s">
        <v>6654</v>
      </c>
      <c r="E1449" s="2">
        <v>613</v>
      </c>
      <c r="F1449" s="1">
        <v>45171</v>
      </c>
      <c r="G1449" s="2" t="s">
        <v>1023</v>
      </c>
      <c r="H1449" s="16">
        <v>17351.25</v>
      </c>
      <c r="I1449" s="20">
        <v>17351.25</v>
      </c>
      <c r="J1449" s="2"/>
      <c r="K1449" t="str">
        <f t="shared" si="69"/>
        <v>Q2 2023</v>
      </c>
      <c r="L1449" t="str">
        <f t="shared" si="70"/>
        <v>Q2</v>
      </c>
      <c r="M1449" t="str">
        <f t="shared" si="71"/>
        <v>2023</v>
      </c>
    </row>
    <row r="1450" spans="1:13" x14ac:dyDescent="0.25">
      <c r="A1450" s="17">
        <v>45170</v>
      </c>
      <c r="B1450" s="8" t="s">
        <v>6592</v>
      </c>
      <c r="C1450" s="8" t="s">
        <v>6637</v>
      </c>
      <c r="D1450" s="8" t="s">
        <v>6654</v>
      </c>
      <c r="E1450" s="2">
        <v>614</v>
      </c>
      <c r="F1450" s="1">
        <v>45171</v>
      </c>
      <c r="G1450" s="2" t="s">
        <v>1024</v>
      </c>
      <c r="H1450" s="16">
        <v>17333.75</v>
      </c>
      <c r="I1450" s="20">
        <v>17333.75</v>
      </c>
      <c r="J1450" s="2"/>
      <c r="K1450" t="str">
        <f t="shared" si="69"/>
        <v>Q2 2023</v>
      </c>
      <c r="L1450" t="str">
        <f t="shared" si="70"/>
        <v>Q2</v>
      </c>
      <c r="M1450" t="str">
        <f t="shared" si="71"/>
        <v>2023</v>
      </c>
    </row>
    <row r="1451" spans="1:13" x14ac:dyDescent="0.25">
      <c r="A1451" s="17">
        <v>45170</v>
      </c>
      <c r="B1451" s="8" t="s">
        <v>6592</v>
      </c>
      <c r="C1451" s="8" t="s">
        <v>6637</v>
      </c>
      <c r="D1451" s="8" t="s">
        <v>6638</v>
      </c>
      <c r="E1451" s="2">
        <v>613</v>
      </c>
      <c r="F1451" s="1">
        <v>45209</v>
      </c>
      <c r="G1451" s="2" t="s">
        <v>1032</v>
      </c>
      <c r="H1451" s="16">
        <v>47094.31</v>
      </c>
      <c r="I1451" s="20">
        <v>47094.31</v>
      </c>
      <c r="K1451" t="str">
        <f t="shared" si="69"/>
        <v>Q2 2023</v>
      </c>
      <c r="L1451" t="str">
        <f t="shared" si="70"/>
        <v>Q2</v>
      </c>
      <c r="M1451" t="str">
        <f t="shared" si="71"/>
        <v>2023</v>
      </c>
    </row>
    <row r="1452" spans="1:13" x14ac:dyDescent="0.25">
      <c r="A1452" s="17">
        <v>45170</v>
      </c>
      <c r="B1452" s="8" t="s">
        <v>6592</v>
      </c>
      <c r="C1452" s="8" t="s">
        <v>6637</v>
      </c>
      <c r="D1452" s="8" t="s">
        <v>6638</v>
      </c>
      <c r="E1452" s="2">
        <v>614</v>
      </c>
      <c r="F1452" s="1">
        <v>45209</v>
      </c>
      <c r="G1452" s="2" t="s">
        <v>1033</v>
      </c>
      <c r="H1452" s="16">
        <v>54148.04</v>
      </c>
      <c r="I1452" s="20">
        <v>54148.04</v>
      </c>
      <c r="K1452" t="str">
        <f t="shared" si="69"/>
        <v>Q2 2023</v>
      </c>
      <c r="L1452" t="str">
        <f t="shared" si="70"/>
        <v>Q2</v>
      </c>
      <c r="M1452" t="str">
        <f t="shared" si="71"/>
        <v>2023</v>
      </c>
    </row>
    <row r="1453" spans="1:13" x14ac:dyDescent="0.25">
      <c r="A1453" s="17">
        <v>45170</v>
      </c>
      <c r="B1453" s="8" t="s">
        <v>6592</v>
      </c>
      <c r="C1453" s="8" t="s">
        <v>6637</v>
      </c>
      <c r="D1453" s="8" t="s">
        <v>6639</v>
      </c>
      <c r="E1453" s="2">
        <v>613</v>
      </c>
      <c r="F1453" s="1">
        <v>45209</v>
      </c>
      <c r="G1453" s="2" t="s">
        <v>1034</v>
      </c>
      <c r="H1453" s="16">
        <v>2128.13</v>
      </c>
      <c r="I1453" s="20">
        <v>2128.13</v>
      </c>
      <c r="K1453" t="str">
        <f t="shared" si="69"/>
        <v>Q2 2023</v>
      </c>
      <c r="L1453" t="str">
        <f t="shared" si="70"/>
        <v>Q2</v>
      </c>
      <c r="M1453" t="str">
        <f t="shared" si="71"/>
        <v>2023</v>
      </c>
    </row>
    <row r="1454" spans="1:13" x14ac:dyDescent="0.25">
      <c r="A1454" s="17">
        <v>45170</v>
      </c>
      <c r="B1454" s="8" t="s">
        <v>6592</v>
      </c>
      <c r="C1454" s="8" t="s">
        <v>6637</v>
      </c>
      <c r="D1454" s="8" t="s">
        <v>6639</v>
      </c>
      <c r="E1454" s="2">
        <v>614</v>
      </c>
      <c r="F1454" s="1">
        <v>45209</v>
      </c>
      <c r="G1454" s="2" t="s">
        <v>1035</v>
      </c>
      <c r="H1454" s="16">
        <v>2540.2399999999998</v>
      </c>
      <c r="I1454" s="20">
        <v>2540.2399999999998</v>
      </c>
      <c r="K1454" t="str">
        <f t="shared" si="69"/>
        <v>Q2 2023</v>
      </c>
      <c r="L1454" t="str">
        <f t="shared" si="70"/>
        <v>Q2</v>
      </c>
      <c r="M1454" t="str">
        <f t="shared" si="71"/>
        <v>2023</v>
      </c>
    </row>
    <row r="1455" spans="1:13" x14ac:dyDescent="0.25">
      <c r="A1455" s="17">
        <v>45170</v>
      </c>
      <c r="B1455" s="8" t="s">
        <v>6592</v>
      </c>
      <c r="C1455" s="8" t="e">
        <v>#N/A</v>
      </c>
      <c r="D1455" s="8" t="s">
        <v>6662</v>
      </c>
      <c r="E1455" s="2">
        <v>613</v>
      </c>
      <c r="F1455" s="1">
        <v>45170</v>
      </c>
      <c r="G1455" s="2" t="s">
        <v>1021</v>
      </c>
      <c r="H1455" s="16">
        <v>65555</v>
      </c>
      <c r="I1455" s="20">
        <v>65555</v>
      </c>
      <c r="J1455" s="2"/>
      <c r="K1455" t="str">
        <f t="shared" si="69"/>
        <v>Q2 2023</v>
      </c>
      <c r="L1455" t="str">
        <f t="shared" si="70"/>
        <v>Q2</v>
      </c>
      <c r="M1455" t="str">
        <f t="shared" si="71"/>
        <v>2023</v>
      </c>
    </row>
    <row r="1456" spans="1:13" x14ac:dyDescent="0.25">
      <c r="A1456" s="17">
        <v>45170</v>
      </c>
      <c r="B1456" s="8" t="s">
        <v>6592</v>
      </c>
      <c r="C1456" s="5" t="e">
        <v>#N/A</v>
      </c>
      <c r="D1456" s="8" t="s">
        <v>6662</v>
      </c>
      <c r="E1456" s="2">
        <v>614</v>
      </c>
      <c r="F1456" s="1">
        <v>45171</v>
      </c>
      <c r="G1456" s="2" t="s">
        <v>1022</v>
      </c>
      <c r="H1456" s="16">
        <v>131043</v>
      </c>
      <c r="I1456" s="20">
        <v>131043</v>
      </c>
      <c r="J1456" s="2"/>
      <c r="K1456" t="str">
        <f t="shared" si="69"/>
        <v>Q2 2023</v>
      </c>
      <c r="L1456" t="str">
        <f t="shared" si="70"/>
        <v>Q2</v>
      </c>
      <c r="M1456" t="str">
        <f t="shared" si="71"/>
        <v>2023</v>
      </c>
    </row>
    <row r="1457" spans="1:13" x14ac:dyDescent="0.25">
      <c r="A1457" s="17">
        <v>45170</v>
      </c>
      <c r="B1457" s="8" t="s">
        <v>6592</v>
      </c>
      <c r="C1457" s="61" t="s">
        <v>6621</v>
      </c>
      <c r="D1457" s="8" t="s">
        <v>6622</v>
      </c>
      <c r="E1457" s="12">
        <v>613</v>
      </c>
      <c r="F1457" s="1">
        <v>45203</v>
      </c>
      <c r="G1457" s="12" t="s">
        <v>1031</v>
      </c>
      <c r="H1457" s="16">
        <v>40545</v>
      </c>
      <c r="I1457" s="20">
        <v>40545</v>
      </c>
      <c r="K1457" t="str">
        <f t="shared" si="69"/>
        <v>Q2 2023</v>
      </c>
      <c r="L1457" t="str">
        <f t="shared" si="70"/>
        <v>Q2</v>
      </c>
      <c r="M1457" t="str">
        <f t="shared" si="71"/>
        <v>2023</v>
      </c>
    </row>
    <row r="1458" spans="1:13" x14ac:dyDescent="0.25">
      <c r="A1458" s="17">
        <v>45170</v>
      </c>
      <c r="B1458" s="8" t="s">
        <v>6592</v>
      </c>
      <c r="C1458" s="5" t="e">
        <v>#N/A</v>
      </c>
      <c r="D1458" s="8" t="s">
        <v>6663</v>
      </c>
      <c r="E1458" s="2">
        <v>613</v>
      </c>
      <c r="F1458" s="1">
        <v>45198</v>
      </c>
      <c r="G1458" s="2">
        <v>603</v>
      </c>
      <c r="H1458" s="16">
        <v>2700</v>
      </c>
      <c r="I1458" s="20">
        <v>2700</v>
      </c>
      <c r="J1458" s="2"/>
      <c r="K1458" t="str">
        <f t="shared" si="69"/>
        <v>Q2 2023</v>
      </c>
      <c r="L1458" t="str">
        <f t="shared" si="70"/>
        <v>Q2</v>
      </c>
      <c r="M1458" t="str">
        <f t="shared" si="71"/>
        <v>2023</v>
      </c>
    </row>
    <row r="1459" spans="1:13" x14ac:dyDescent="0.25">
      <c r="A1459" s="17">
        <v>45170</v>
      </c>
      <c r="B1459" s="8" t="s">
        <v>6592</v>
      </c>
      <c r="C1459" s="5" t="e">
        <v>#N/A</v>
      </c>
      <c r="D1459" s="8" t="s">
        <v>6624</v>
      </c>
      <c r="E1459" s="2">
        <v>613</v>
      </c>
      <c r="F1459" s="1">
        <v>45198</v>
      </c>
      <c r="G1459" s="2">
        <v>602</v>
      </c>
      <c r="H1459" s="16">
        <v>28392.400000000001</v>
      </c>
      <c r="I1459" s="20">
        <v>21273.919999999998</v>
      </c>
      <c r="J1459" s="2"/>
      <c r="K1459" t="str">
        <f t="shared" si="69"/>
        <v>Q2 2023</v>
      </c>
      <c r="L1459" t="str">
        <f t="shared" si="70"/>
        <v>Q2</v>
      </c>
      <c r="M1459" t="str">
        <f t="shared" si="71"/>
        <v>2023</v>
      </c>
    </row>
    <row r="1460" spans="1:13" x14ac:dyDescent="0.25">
      <c r="A1460" s="17">
        <v>45170</v>
      </c>
      <c r="B1460" s="8" t="s">
        <v>6592</v>
      </c>
      <c r="C1460" s="5" t="s">
        <v>6626</v>
      </c>
      <c r="D1460" s="8" t="s">
        <v>6627</v>
      </c>
      <c r="E1460" s="2">
        <v>613</v>
      </c>
      <c r="F1460" s="1">
        <v>45199</v>
      </c>
      <c r="G1460" s="2">
        <v>1516</v>
      </c>
      <c r="H1460" s="16">
        <v>3780</v>
      </c>
      <c r="I1460" s="20">
        <v>3780</v>
      </c>
      <c r="J1460" s="2"/>
      <c r="K1460" t="str">
        <f t="shared" si="69"/>
        <v>Q2 2023</v>
      </c>
      <c r="L1460" t="str">
        <f t="shared" si="70"/>
        <v>Q2</v>
      </c>
      <c r="M1460" t="str">
        <f t="shared" si="71"/>
        <v>2023</v>
      </c>
    </row>
    <row r="1461" spans="1:13" x14ac:dyDescent="0.25">
      <c r="A1461" s="17">
        <v>45170</v>
      </c>
      <c r="B1461" s="8" t="s">
        <v>6593</v>
      </c>
      <c r="C1461" s="5" t="s">
        <v>6630</v>
      </c>
      <c r="D1461" s="8" t="s">
        <v>6631</v>
      </c>
      <c r="E1461" s="2">
        <v>312</v>
      </c>
      <c r="F1461" s="48">
        <v>45202</v>
      </c>
      <c r="G1461" s="2" t="s">
        <v>1458</v>
      </c>
      <c r="H1461" s="16">
        <v>56109</v>
      </c>
      <c r="I1461" s="20">
        <v>56109</v>
      </c>
      <c r="K1461" t="str">
        <f t="shared" ref="K1461:K1520" si="72">"Q" &amp; IF(MONTH(A1461) &lt; 4, 4, IF(MONTH(A1461) &lt; 7, 1, IF(MONTH(A1461) &lt; 10, 2, 3))) &amp; " " &amp; YEAR(A1461) - IF(MONTH(A1461) &lt; 4, 1, 0)</f>
        <v>Q2 2023</v>
      </c>
      <c r="L1461" t="str">
        <f t="shared" ref="L1461:L1520" si="73">LEFT(K1461,2)</f>
        <v>Q2</v>
      </c>
      <c r="M1461" t="str">
        <f t="shared" ref="M1461:M1520" si="74">RIGHT(K1461,4)</f>
        <v>2023</v>
      </c>
    </row>
    <row r="1462" spans="1:13" x14ac:dyDescent="0.25">
      <c r="A1462" s="17">
        <v>45170</v>
      </c>
      <c r="B1462" s="8" t="s">
        <v>6593</v>
      </c>
      <c r="C1462" s="5" t="s">
        <v>6642</v>
      </c>
      <c r="D1462" s="8" t="s">
        <v>6643</v>
      </c>
      <c r="E1462" s="2">
        <v>312</v>
      </c>
      <c r="F1462" s="48">
        <v>45185</v>
      </c>
      <c r="G1462" s="2" t="s">
        <v>1446</v>
      </c>
      <c r="H1462" s="16">
        <v>18500</v>
      </c>
      <c r="I1462" s="20">
        <v>18500</v>
      </c>
      <c r="J1462" s="2" t="s">
        <v>1475</v>
      </c>
      <c r="K1462" t="str">
        <f t="shared" si="72"/>
        <v>Q2 2023</v>
      </c>
      <c r="L1462" t="str">
        <f t="shared" si="73"/>
        <v>Q2</v>
      </c>
      <c r="M1462" t="str">
        <f t="shared" si="74"/>
        <v>2023</v>
      </c>
    </row>
    <row r="1463" spans="1:13" x14ac:dyDescent="0.25">
      <c r="A1463" s="17">
        <v>45170</v>
      </c>
      <c r="B1463" s="8" t="s">
        <v>6593</v>
      </c>
      <c r="C1463" s="5" t="e">
        <v>#N/A</v>
      </c>
      <c r="D1463" s="8" t="s">
        <v>6662</v>
      </c>
      <c r="E1463" s="2">
        <v>313</v>
      </c>
      <c r="F1463" s="48">
        <v>45170</v>
      </c>
      <c r="G1463" s="2" t="s">
        <v>1438</v>
      </c>
      <c r="H1463" s="16">
        <v>521192</v>
      </c>
      <c r="I1463" s="20">
        <v>521192</v>
      </c>
      <c r="J1463" s="2"/>
      <c r="K1463" t="str">
        <f t="shared" si="72"/>
        <v>Q2 2023</v>
      </c>
      <c r="L1463" t="str">
        <f t="shared" si="73"/>
        <v>Q2</v>
      </c>
      <c r="M1463" t="str">
        <f t="shared" si="74"/>
        <v>2023</v>
      </c>
    </row>
    <row r="1464" spans="1:13" x14ac:dyDescent="0.25">
      <c r="A1464" s="17">
        <v>45170</v>
      </c>
      <c r="B1464" s="8" t="s">
        <v>6593</v>
      </c>
      <c r="C1464" s="5" t="e">
        <v>#N/A</v>
      </c>
      <c r="D1464" s="8" t="s">
        <v>6654</v>
      </c>
      <c r="E1464" s="2">
        <v>313</v>
      </c>
      <c r="F1464" s="48">
        <v>45170</v>
      </c>
      <c r="G1464" s="2" t="s">
        <v>1439</v>
      </c>
      <c r="H1464" s="16">
        <v>44117</v>
      </c>
      <c r="I1464" s="20">
        <v>44117</v>
      </c>
      <c r="J1464" s="2"/>
      <c r="K1464" t="str">
        <f t="shared" si="72"/>
        <v>Q2 2023</v>
      </c>
      <c r="L1464" t="str">
        <f t="shared" si="73"/>
        <v>Q2</v>
      </c>
      <c r="M1464" t="str">
        <f t="shared" si="74"/>
        <v>2023</v>
      </c>
    </row>
    <row r="1465" spans="1:13" x14ac:dyDescent="0.25">
      <c r="A1465" s="17">
        <v>45170</v>
      </c>
      <c r="B1465" s="8" t="s">
        <v>6593</v>
      </c>
      <c r="C1465" s="5" t="e">
        <v>#N/A</v>
      </c>
      <c r="D1465" s="8" t="s">
        <v>6654</v>
      </c>
      <c r="E1465" s="2">
        <v>313</v>
      </c>
      <c r="F1465" s="48">
        <v>45200</v>
      </c>
      <c r="G1465" s="2" t="s">
        <v>1487</v>
      </c>
      <c r="H1465" s="16">
        <v>44117</v>
      </c>
      <c r="I1465" s="20">
        <v>44117</v>
      </c>
      <c r="J1465" s="2"/>
      <c r="K1465" t="str">
        <f t="shared" si="72"/>
        <v>Q2 2023</v>
      </c>
      <c r="L1465" t="str">
        <f t="shared" si="73"/>
        <v>Q2</v>
      </c>
      <c r="M1465" t="str">
        <f t="shared" si="74"/>
        <v>2023</v>
      </c>
    </row>
    <row r="1466" spans="1:13" x14ac:dyDescent="0.25">
      <c r="A1466" s="17">
        <v>45170</v>
      </c>
      <c r="B1466" s="8" t="s">
        <v>6593</v>
      </c>
      <c r="C1466" s="5" t="e">
        <v>#N/A</v>
      </c>
      <c r="D1466" s="8" t="s">
        <v>6662</v>
      </c>
      <c r="E1466" s="2">
        <v>316</v>
      </c>
      <c r="F1466" s="48">
        <v>45170</v>
      </c>
      <c r="G1466" s="2" t="s">
        <v>1442</v>
      </c>
      <c r="H1466" s="16">
        <v>63392</v>
      </c>
      <c r="I1466" s="20">
        <v>63392</v>
      </c>
      <c r="J1466" s="2"/>
      <c r="K1466" t="str">
        <f t="shared" si="72"/>
        <v>Q2 2023</v>
      </c>
      <c r="L1466" t="str">
        <f t="shared" si="73"/>
        <v>Q2</v>
      </c>
      <c r="M1466" t="str">
        <f t="shared" si="74"/>
        <v>2023</v>
      </c>
    </row>
    <row r="1467" spans="1:13" x14ac:dyDescent="0.25">
      <c r="A1467" s="17">
        <v>45170</v>
      </c>
      <c r="B1467" s="8" t="s">
        <v>6593</v>
      </c>
      <c r="C1467" s="8" t="e">
        <v>#N/A</v>
      </c>
      <c r="D1467" s="8" t="s">
        <v>6662</v>
      </c>
      <c r="E1467" s="2">
        <v>311</v>
      </c>
      <c r="F1467" s="48">
        <v>45170</v>
      </c>
      <c r="G1467" s="2" t="s">
        <v>1436</v>
      </c>
      <c r="H1467" s="16">
        <v>592183</v>
      </c>
      <c r="I1467" s="20">
        <v>592183</v>
      </c>
      <c r="J1467" s="2"/>
      <c r="K1467" t="str">
        <f t="shared" si="72"/>
        <v>Q2 2023</v>
      </c>
      <c r="L1467" t="str">
        <f t="shared" si="73"/>
        <v>Q2</v>
      </c>
      <c r="M1467" t="str">
        <f t="shared" si="74"/>
        <v>2023</v>
      </c>
    </row>
    <row r="1468" spans="1:13" x14ac:dyDescent="0.25">
      <c r="A1468" s="17">
        <v>45170</v>
      </c>
      <c r="B1468" s="8" t="s">
        <v>6593</v>
      </c>
      <c r="C1468" s="8" t="e">
        <v>#N/A</v>
      </c>
      <c r="D1468" s="8" t="s">
        <v>6662</v>
      </c>
      <c r="E1468" s="2">
        <v>312</v>
      </c>
      <c r="F1468" s="48">
        <v>45170</v>
      </c>
      <c r="G1468" s="2" t="s">
        <v>1437</v>
      </c>
      <c r="H1468" s="16">
        <v>383159</v>
      </c>
      <c r="I1468" s="20">
        <v>383159</v>
      </c>
      <c r="J1468" s="2"/>
      <c r="K1468" t="str">
        <f t="shared" si="72"/>
        <v>Q2 2023</v>
      </c>
      <c r="L1468" t="str">
        <f t="shared" si="73"/>
        <v>Q2</v>
      </c>
      <c r="M1468" t="str">
        <f t="shared" si="74"/>
        <v>2023</v>
      </c>
    </row>
    <row r="1469" spans="1:13" x14ac:dyDescent="0.25">
      <c r="A1469" s="17">
        <v>45170</v>
      </c>
      <c r="B1469" s="8" t="s">
        <v>6593</v>
      </c>
      <c r="C1469" s="5" t="e">
        <v>#N/A</v>
      </c>
      <c r="D1469" s="8" t="s">
        <v>6662</v>
      </c>
      <c r="E1469" s="2">
        <v>314</v>
      </c>
      <c r="F1469" s="48">
        <v>45170</v>
      </c>
      <c r="G1469" s="2" t="s">
        <v>1440</v>
      </c>
      <c r="H1469" s="16">
        <v>148560</v>
      </c>
      <c r="I1469" s="20">
        <v>148560</v>
      </c>
      <c r="J1469" s="2"/>
      <c r="K1469" t="str">
        <f t="shared" si="72"/>
        <v>Q2 2023</v>
      </c>
      <c r="L1469" t="str">
        <f t="shared" si="73"/>
        <v>Q2</v>
      </c>
      <c r="M1469" t="str">
        <f t="shared" si="74"/>
        <v>2023</v>
      </c>
    </row>
    <row r="1470" spans="1:13" x14ac:dyDescent="0.25">
      <c r="A1470" s="17">
        <v>45170</v>
      </c>
      <c r="B1470" s="8" t="s">
        <v>6593</v>
      </c>
      <c r="C1470" s="5" t="e">
        <v>#N/A</v>
      </c>
      <c r="D1470" s="8" t="s">
        <v>6662</v>
      </c>
      <c r="E1470" s="2">
        <v>315</v>
      </c>
      <c r="F1470" s="48">
        <v>45174</v>
      </c>
      <c r="G1470" s="2" t="s">
        <v>1444</v>
      </c>
      <c r="H1470" s="16">
        <v>158640</v>
      </c>
      <c r="I1470" s="20">
        <v>158640</v>
      </c>
      <c r="J1470" s="2"/>
      <c r="K1470" t="str">
        <f t="shared" si="72"/>
        <v>Q2 2023</v>
      </c>
      <c r="L1470" t="str">
        <f t="shared" si="73"/>
        <v>Q2</v>
      </c>
      <c r="M1470" t="str">
        <f t="shared" si="74"/>
        <v>2023</v>
      </c>
    </row>
    <row r="1471" spans="1:13" x14ac:dyDescent="0.25">
      <c r="A1471" s="17">
        <v>45170</v>
      </c>
      <c r="B1471" s="8" t="s">
        <v>6593</v>
      </c>
      <c r="C1471" s="5" t="e">
        <v>#N/A</v>
      </c>
      <c r="D1471" s="8" t="s">
        <v>6662</v>
      </c>
      <c r="E1471" s="2">
        <v>315</v>
      </c>
      <c r="F1471" s="48">
        <v>45202</v>
      </c>
      <c r="G1471" s="2" t="s">
        <v>1491</v>
      </c>
      <c r="H1471" s="16">
        <v>158640</v>
      </c>
      <c r="I1471" s="20">
        <v>158640</v>
      </c>
      <c r="J1471" s="2"/>
      <c r="K1471" t="str">
        <f t="shared" si="72"/>
        <v>Q2 2023</v>
      </c>
      <c r="L1471" t="str">
        <f t="shared" si="73"/>
        <v>Q2</v>
      </c>
      <c r="M1471" t="str">
        <f t="shared" si="74"/>
        <v>2023</v>
      </c>
    </row>
    <row r="1472" spans="1:13" x14ac:dyDescent="0.25">
      <c r="A1472" s="17">
        <v>45170</v>
      </c>
      <c r="B1472" s="8" t="s">
        <v>6593</v>
      </c>
      <c r="C1472" s="5" t="s">
        <v>6640</v>
      </c>
      <c r="D1472" s="8" t="s">
        <v>6633</v>
      </c>
      <c r="E1472" s="2">
        <v>312</v>
      </c>
      <c r="F1472" s="48">
        <v>45199</v>
      </c>
      <c r="G1472" s="2" t="s">
        <v>1454</v>
      </c>
      <c r="H1472" s="16">
        <v>186036.77</v>
      </c>
      <c r="I1472" s="20">
        <v>186036.77</v>
      </c>
      <c r="J1472" s="2"/>
      <c r="K1472" t="str">
        <f t="shared" si="72"/>
        <v>Q2 2023</v>
      </c>
      <c r="L1472" t="str">
        <f t="shared" si="73"/>
        <v>Q2</v>
      </c>
      <c r="M1472" t="str">
        <f t="shared" si="74"/>
        <v>2023</v>
      </c>
    </row>
    <row r="1473" spans="1:13" x14ac:dyDescent="0.25">
      <c r="A1473" s="17">
        <v>45170</v>
      </c>
      <c r="B1473" s="8" t="s">
        <v>6593</v>
      </c>
      <c r="C1473" s="5" t="e">
        <v>#N/A</v>
      </c>
      <c r="D1473" s="8" t="s">
        <v>6662</v>
      </c>
      <c r="E1473" s="2">
        <v>310</v>
      </c>
      <c r="F1473" s="48">
        <v>45170</v>
      </c>
      <c r="G1473" s="2" t="s">
        <v>1433</v>
      </c>
      <c r="H1473" s="16">
        <v>69112</v>
      </c>
      <c r="I1473" s="20">
        <v>69112</v>
      </c>
      <c r="J1473" s="2"/>
      <c r="K1473" t="str">
        <f t="shared" si="72"/>
        <v>Q2 2023</v>
      </c>
      <c r="L1473" t="str">
        <f t="shared" si="73"/>
        <v>Q2</v>
      </c>
      <c r="M1473" t="str">
        <f t="shared" si="74"/>
        <v>2023</v>
      </c>
    </row>
    <row r="1474" spans="1:13" x14ac:dyDescent="0.25">
      <c r="A1474" s="17">
        <v>45170</v>
      </c>
      <c r="B1474" s="8" t="s">
        <v>6593</v>
      </c>
      <c r="C1474" s="5" t="e">
        <v>#N/A</v>
      </c>
      <c r="D1474" s="8" t="s">
        <v>6654</v>
      </c>
      <c r="E1474" s="2">
        <v>310</v>
      </c>
      <c r="F1474" s="48">
        <v>45170</v>
      </c>
      <c r="G1474" s="2" t="s">
        <v>1435</v>
      </c>
      <c r="H1474" s="16">
        <v>17308</v>
      </c>
      <c r="I1474" s="20">
        <v>17308</v>
      </c>
      <c r="J1474" s="2"/>
      <c r="K1474" t="str">
        <f t="shared" si="72"/>
        <v>Q2 2023</v>
      </c>
      <c r="L1474" t="str">
        <f t="shared" si="73"/>
        <v>Q2</v>
      </c>
      <c r="M1474" t="str">
        <f t="shared" si="74"/>
        <v>2023</v>
      </c>
    </row>
    <row r="1475" spans="1:13" x14ac:dyDescent="0.25">
      <c r="A1475" s="17">
        <v>45170</v>
      </c>
      <c r="B1475" s="8" t="s">
        <v>6593</v>
      </c>
      <c r="C1475" s="5" t="e">
        <v>#N/A</v>
      </c>
      <c r="D1475" s="8" t="s">
        <v>6662</v>
      </c>
      <c r="E1475" s="2">
        <v>310</v>
      </c>
      <c r="F1475" s="48">
        <v>45170</v>
      </c>
      <c r="G1475" s="2" t="s">
        <v>1434</v>
      </c>
      <c r="H1475" s="16">
        <v>69111</v>
      </c>
      <c r="I1475" s="20">
        <v>69111</v>
      </c>
      <c r="J1475" s="2"/>
      <c r="K1475" t="str">
        <f t="shared" si="72"/>
        <v>Q2 2023</v>
      </c>
      <c r="L1475" t="str">
        <f t="shared" si="73"/>
        <v>Q2</v>
      </c>
      <c r="M1475" t="str">
        <f t="shared" si="74"/>
        <v>2023</v>
      </c>
    </row>
    <row r="1476" spans="1:13" x14ac:dyDescent="0.25">
      <c r="A1476" s="17">
        <v>45170</v>
      </c>
      <c r="B1476" s="8" t="s">
        <v>6593</v>
      </c>
      <c r="C1476" s="5" t="e">
        <v>#N/A</v>
      </c>
      <c r="D1476" s="8" t="s">
        <v>6617</v>
      </c>
      <c r="E1476" s="2">
        <v>312</v>
      </c>
      <c r="F1476" s="48">
        <v>45173</v>
      </c>
      <c r="G1476" s="2" t="s">
        <v>1443</v>
      </c>
      <c r="H1476" s="16">
        <v>1700</v>
      </c>
      <c r="I1476" s="16">
        <v>1700</v>
      </c>
      <c r="J1476" s="2"/>
      <c r="K1476" t="str">
        <f t="shared" si="72"/>
        <v>Q2 2023</v>
      </c>
      <c r="L1476" t="str">
        <f t="shared" si="73"/>
        <v>Q2</v>
      </c>
      <c r="M1476" t="str">
        <f t="shared" si="74"/>
        <v>2023</v>
      </c>
    </row>
    <row r="1477" spans="1:13" x14ac:dyDescent="0.25">
      <c r="A1477" s="17">
        <v>45170</v>
      </c>
      <c r="B1477" s="8" t="s">
        <v>6593</v>
      </c>
      <c r="C1477" s="5" t="s">
        <v>6614</v>
      </c>
      <c r="D1477" s="8" t="s">
        <v>6615</v>
      </c>
      <c r="E1477" s="2">
        <v>312</v>
      </c>
      <c r="F1477" s="48">
        <v>45199</v>
      </c>
      <c r="G1477" s="2" t="s">
        <v>1457</v>
      </c>
      <c r="H1477" s="16">
        <v>638215</v>
      </c>
      <c r="I1477" s="20">
        <v>638215</v>
      </c>
      <c r="J1477" s="2"/>
      <c r="K1477" t="str">
        <f t="shared" si="72"/>
        <v>Q2 2023</v>
      </c>
      <c r="L1477" t="str">
        <f t="shared" si="73"/>
        <v>Q2</v>
      </c>
      <c r="M1477" t="str">
        <f t="shared" si="74"/>
        <v>2023</v>
      </c>
    </row>
    <row r="1478" spans="1:13" x14ac:dyDescent="0.25">
      <c r="A1478" s="17">
        <v>45170</v>
      </c>
      <c r="B1478" s="8" t="s">
        <v>6593</v>
      </c>
      <c r="C1478" s="5" t="s">
        <v>6616</v>
      </c>
      <c r="D1478" s="8" t="s">
        <v>6618</v>
      </c>
      <c r="E1478" s="2">
        <v>312</v>
      </c>
      <c r="F1478" s="48">
        <v>45198</v>
      </c>
      <c r="G1478" s="2" t="s">
        <v>1452</v>
      </c>
      <c r="H1478" s="16">
        <v>58942</v>
      </c>
      <c r="I1478" s="20">
        <v>67765</v>
      </c>
      <c r="J1478" s="2"/>
      <c r="K1478" t="str">
        <f t="shared" si="72"/>
        <v>Q2 2023</v>
      </c>
      <c r="L1478" t="str">
        <f t="shared" si="73"/>
        <v>Q2</v>
      </c>
      <c r="M1478" t="str">
        <f t="shared" si="74"/>
        <v>2023</v>
      </c>
    </row>
    <row r="1479" spans="1:13" x14ac:dyDescent="0.25">
      <c r="A1479" s="17">
        <v>45170</v>
      </c>
      <c r="B1479" s="8" t="s">
        <v>6593</v>
      </c>
      <c r="C1479" s="5" t="s">
        <v>6616</v>
      </c>
      <c r="D1479" s="8" t="s">
        <v>6617</v>
      </c>
      <c r="E1479" s="2">
        <v>312</v>
      </c>
      <c r="F1479" s="48">
        <v>45198</v>
      </c>
      <c r="G1479" s="2" t="s">
        <v>1449</v>
      </c>
      <c r="H1479" s="16">
        <v>17904</v>
      </c>
      <c r="I1479" s="20">
        <v>17390.3</v>
      </c>
      <c r="J1479" s="2"/>
      <c r="K1479" t="str">
        <f t="shared" si="72"/>
        <v>Q2 2023</v>
      </c>
      <c r="L1479" t="str">
        <f t="shared" si="73"/>
        <v>Q2</v>
      </c>
      <c r="M1479" t="str">
        <f t="shared" si="74"/>
        <v>2023</v>
      </c>
    </row>
    <row r="1480" spans="1:13" x14ac:dyDescent="0.25">
      <c r="A1480" s="17">
        <v>45170</v>
      </c>
      <c r="B1480" s="8" t="s">
        <v>6593</v>
      </c>
      <c r="C1480" s="5" t="s">
        <v>6616</v>
      </c>
      <c r="D1480" s="8" t="s">
        <v>6617</v>
      </c>
      <c r="E1480" s="2">
        <v>312</v>
      </c>
      <c r="F1480" s="48">
        <v>45198</v>
      </c>
      <c r="G1480" s="2" t="s">
        <v>1450</v>
      </c>
      <c r="H1480" s="16">
        <v>2260</v>
      </c>
      <c r="I1480" s="20">
        <v>2260</v>
      </c>
      <c r="J1480" s="2"/>
      <c r="K1480" t="str">
        <f t="shared" si="72"/>
        <v>Q2 2023</v>
      </c>
      <c r="L1480" t="str">
        <f t="shared" si="73"/>
        <v>Q2</v>
      </c>
      <c r="M1480" t="str">
        <f t="shared" si="74"/>
        <v>2023</v>
      </c>
    </row>
    <row r="1481" spans="1:13" x14ac:dyDescent="0.25">
      <c r="A1481" s="17">
        <v>45170</v>
      </c>
      <c r="B1481" s="8" t="s">
        <v>6593</v>
      </c>
      <c r="C1481" s="5" t="s">
        <v>6616</v>
      </c>
      <c r="D1481" s="8" t="s">
        <v>6617</v>
      </c>
      <c r="E1481" s="2">
        <v>312</v>
      </c>
      <c r="F1481" s="48">
        <v>45198</v>
      </c>
      <c r="G1481" s="2" t="s">
        <v>1451</v>
      </c>
      <c r="H1481" s="16">
        <v>3150</v>
      </c>
      <c r="I1481" s="20">
        <v>3150</v>
      </c>
      <c r="J1481" s="2"/>
      <c r="K1481" t="str">
        <f t="shared" si="72"/>
        <v>Q2 2023</v>
      </c>
      <c r="L1481" t="str">
        <f t="shared" si="73"/>
        <v>Q2</v>
      </c>
      <c r="M1481" t="str">
        <f t="shared" si="74"/>
        <v>2023</v>
      </c>
    </row>
    <row r="1482" spans="1:13" x14ac:dyDescent="0.25">
      <c r="A1482" s="17">
        <v>45170</v>
      </c>
      <c r="B1482" s="8" t="s">
        <v>6593</v>
      </c>
      <c r="C1482" s="5" t="s">
        <v>6616</v>
      </c>
      <c r="D1482" s="8" t="s">
        <v>6617</v>
      </c>
      <c r="E1482" s="2">
        <v>312</v>
      </c>
      <c r="F1482" s="48">
        <v>45199</v>
      </c>
      <c r="G1482" s="2" t="s">
        <v>1453</v>
      </c>
      <c r="H1482" s="16">
        <v>2100</v>
      </c>
      <c r="I1482" s="16">
        <v>2100</v>
      </c>
      <c r="J1482" s="2" t="s">
        <v>1477</v>
      </c>
      <c r="K1482" t="str">
        <f t="shared" si="72"/>
        <v>Q2 2023</v>
      </c>
      <c r="L1482" t="str">
        <f t="shared" si="73"/>
        <v>Q2</v>
      </c>
      <c r="M1482" t="str">
        <f t="shared" si="74"/>
        <v>2023</v>
      </c>
    </row>
    <row r="1483" spans="1:13" x14ac:dyDescent="0.25">
      <c r="A1483" s="17">
        <v>45170</v>
      </c>
      <c r="B1483" s="8" t="s">
        <v>6593</v>
      </c>
      <c r="C1483" s="8" t="s">
        <v>6634</v>
      </c>
      <c r="D1483" s="8" t="s">
        <v>6635</v>
      </c>
      <c r="E1483" s="2">
        <v>312</v>
      </c>
      <c r="F1483" s="48">
        <v>45199</v>
      </c>
      <c r="G1483" s="2" t="s">
        <v>1456</v>
      </c>
      <c r="H1483" s="85">
        <f>42106.05+43638.67+119158.59+14545.18+32917</f>
        <v>252365.49</v>
      </c>
      <c r="I1483" s="88">
        <v>252365.49</v>
      </c>
      <c r="J1483" s="2"/>
      <c r="K1483" t="str">
        <f t="shared" si="72"/>
        <v>Q2 2023</v>
      </c>
      <c r="L1483" t="str">
        <f t="shared" si="73"/>
        <v>Q2</v>
      </c>
      <c r="M1483" t="str">
        <f t="shared" si="74"/>
        <v>2023</v>
      </c>
    </row>
    <row r="1484" spans="1:13" x14ac:dyDescent="0.25">
      <c r="A1484" s="17">
        <v>45170</v>
      </c>
      <c r="B1484" s="8" t="s">
        <v>6593</v>
      </c>
      <c r="C1484" s="5" t="e">
        <v>#N/A</v>
      </c>
      <c r="D1484" s="8" t="s">
        <v>6662</v>
      </c>
      <c r="E1484" s="2">
        <v>316</v>
      </c>
      <c r="F1484" s="48">
        <v>45170</v>
      </c>
      <c r="G1484" s="2" t="s">
        <v>1441</v>
      </c>
      <c r="H1484" s="16">
        <v>95088</v>
      </c>
      <c r="I1484" s="20">
        <v>95088</v>
      </c>
      <c r="J1484" s="2"/>
      <c r="K1484" t="str">
        <f t="shared" si="72"/>
        <v>Q2 2023</v>
      </c>
      <c r="L1484" t="str">
        <f t="shared" si="73"/>
        <v>Q2</v>
      </c>
      <c r="M1484" t="str">
        <f t="shared" si="74"/>
        <v>2023</v>
      </c>
    </row>
    <row r="1485" spans="1:13" x14ac:dyDescent="0.25">
      <c r="A1485" s="17">
        <v>45170</v>
      </c>
      <c r="B1485" s="8" t="s">
        <v>6593</v>
      </c>
      <c r="C1485" s="5" t="e">
        <v>#N/A</v>
      </c>
      <c r="D1485" s="8" t="s">
        <v>6633</v>
      </c>
      <c r="E1485" s="2">
        <v>312</v>
      </c>
      <c r="F1485" s="48">
        <v>45199</v>
      </c>
      <c r="G1485" s="2" t="s">
        <v>1455</v>
      </c>
      <c r="H1485" s="16">
        <v>326565.07</v>
      </c>
      <c r="I1485" s="20">
        <v>326565.07</v>
      </c>
      <c r="J1485" s="2"/>
      <c r="K1485" t="str">
        <f t="shared" si="72"/>
        <v>Q2 2023</v>
      </c>
      <c r="L1485" t="str">
        <f t="shared" si="73"/>
        <v>Q2</v>
      </c>
      <c r="M1485" t="str">
        <f t="shared" si="74"/>
        <v>2023</v>
      </c>
    </row>
    <row r="1486" spans="1:13" x14ac:dyDescent="0.25">
      <c r="A1486" s="17">
        <v>45170</v>
      </c>
      <c r="B1486" s="8" t="s">
        <v>6593</v>
      </c>
      <c r="C1486" s="5" t="s">
        <v>6619</v>
      </c>
      <c r="D1486" s="8" t="s">
        <v>6620</v>
      </c>
      <c r="E1486" s="2">
        <v>312</v>
      </c>
      <c r="F1486" s="48">
        <v>45199</v>
      </c>
      <c r="G1486" s="2">
        <v>6</v>
      </c>
      <c r="H1486" s="16">
        <v>43595</v>
      </c>
      <c r="I1486" s="20">
        <v>43595</v>
      </c>
      <c r="J1486" s="2" t="s">
        <v>276</v>
      </c>
      <c r="K1486" t="str">
        <f t="shared" si="72"/>
        <v>Q2 2023</v>
      </c>
      <c r="L1486" t="str">
        <f t="shared" si="73"/>
        <v>Q2</v>
      </c>
      <c r="M1486" t="str">
        <f t="shared" si="74"/>
        <v>2023</v>
      </c>
    </row>
    <row r="1487" spans="1:13" x14ac:dyDescent="0.25">
      <c r="A1487" s="17">
        <v>45170</v>
      </c>
      <c r="B1487" s="8" t="s">
        <v>6593</v>
      </c>
      <c r="C1487" s="5" t="s">
        <v>6636</v>
      </c>
      <c r="D1487" s="8" t="s">
        <v>6617</v>
      </c>
      <c r="E1487" s="2">
        <v>316</v>
      </c>
      <c r="F1487" s="48">
        <v>45184</v>
      </c>
      <c r="G1487" s="2" t="s">
        <v>1445</v>
      </c>
      <c r="H1487" s="16">
        <v>760</v>
      </c>
      <c r="I1487" s="16">
        <v>760</v>
      </c>
      <c r="J1487" s="2" t="s">
        <v>1474</v>
      </c>
      <c r="K1487" t="str">
        <f t="shared" si="72"/>
        <v>Q2 2023</v>
      </c>
      <c r="L1487" t="str">
        <f t="shared" si="73"/>
        <v>Q2</v>
      </c>
      <c r="M1487" t="str">
        <f t="shared" si="74"/>
        <v>2023</v>
      </c>
    </row>
    <row r="1488" spans="1:13" x14ac:dyDescent="0.25">
      <c r="A1488" s="17">
        <v>45170</v>
      </c>
      <c r="B1488" s="8" t="s">
        <v>6593</v>
      </c>
      <c r="C1488" s="5" t="s">
        <v>6636</v>
      </c>
      <c r="D1488" s="8" t="s">
        <v>6617</v>
      </c>
      <c r="E1488" s="2">
        <v>312</v>
      </c>
      <c r="F1488" s="48">
        <v>45198</v>
      </c>
      <c r="G1488" s="2" t="s">
        <v>1448</v>
      </c>
      <c r="H1488" s="16">
        <v>270</v>
      </c>
      <c r="I1488" s="16">
        <v>270</v>
      </c>
      <c r="J1488" s="2" t="s">
        <v>1476</v>
      </c>
      <c r="K1488" t="str">
        <f t="shared" si="72"/>
        <v>Q2 2023</v>
      </c>
      <c r="L1488" t="str">
        <f t="shared" si="73"/>
        <v>Q2</v>
      </c>
      <c r="M1488" t="str">
        <f t="shared" si="74"/>
        <v>2023</v>
      </c>
    </row>
    <row r="1489" spans="1:13" x14ac:dyDescent="0.25">
      <c r="A1489" s="17">
        <v>45170</v>
      </c>
      <c r="B1489" s="8" t="s">
        <v>6593</v>
      </c>
      <c r="C1489" s="8" t="s">
        <v>6637</v>
      </c>
      <c r="D1489" s="8" t="s">
        <v>6654</v>
      </c>
      <c r="E1489" s="2">
        <v>311</v>
      </c>
      <c r="F1489" s="48">
        <v>45140</v>
      </c>
      <c r="G1489" s="2" t="s">
        <v>1427</v>
      </c>
      <c r="H1489" s="16">
        <v>48868.75</v>
      </c>
      <c r="I1489" s="20">
        <v>48868.75</v>
      </c>
      <c r="J1489" s="2"/>
      <c r="K1489" t="str">
        <f t="shared" si="72"/>
        <v>Q2 2023</v>
      </c>
      <c r="L1489" t="str">
        <f t="shared" si="73"/>
        <v>Q2</v>
      </c>
      <c r="M1489" t="str">
        <f t="shared" si="74"/>
        <v>2023</v>
      </c>
    </row>
    <row r="1490" spans="1:13" x14ac:dyDescent="0.25">
      <c r="A1490" s="17">
        <v>45170</v>
      </c>
      <c r="B1490" s="8" t="s">
        <v>6593</v>
      </c>
      <c r="C1490" s="8" t="s">
        <v>6637</v>
      </c>
      <c r="D1490" s="8" t="s">
        <v>6654</v>
      </c>
      <c r="E1490" s="2">
        <v>312</v>
      </c>
      <c r="F1490" s="48">
        <v>45140</v>
      </c>
      <c r="G1490" s="2" t="s">
        <v>1428</v>
      </c>
      <c r="H1490" s="16">
        <v>31622.5</v>
      </c>
      <c r="I1490" s="20">
        <v>31622.5</v>
      </c>
      <c r="J1490" s="2"/>
      <c r="K1490" t="str">
        <f t="shared" si="72"/>
        <v>Q2 2023</v>
      </c>
      <c r="L1490" t="str">
        <f t="shared" si="73"/>
        <v>Q2</v>
      </c>
      <c r="M1490" t="str">
        <f t="shared" si="74"/>
        <v>2023</v>
      </c>
    </row>
    <row r="1491" spans="1:13" x14ac:dyDescent="0.25">
      <c r="A1491" s="17">
        <v>45170</v>
      </c>
      <c r="B1491" s="8" t="s">
        <v>6593</v>
      </c>
      <c r="C1491" s="8" t="s">
        <v>6637</v>
      </c>
      <c r="D1491" s="8" t="s">
        <v>6654</v>
      </c>
      <c r="E1491" s="2">
        <v>314</v>
      </c>
      <c r="F1491" s="48">
        <v>45140</v>
      </c>
      <c r="G1491" s="2" t="s">
        <v>1429</v>
      </c>
      <c r="H1491" s="16">
        <v>16248.75</v>
      </c>
      <c r="I1491" s="20">
        <v>16248.75</v>
      </c>
      <c r="J1491" s="2"/>
      <c r="K1491" t="str">
        <f t="shared" si="72"/>
        <v>Q2 2023</v>
      </c>
      <c r="L1491" t="str">
        <f t="shared" si="73"/>
        <v>Q2</v>
      </c>
      <c r="M1491" t="str">
        <f t="shared" si="74"/>
        <v>2023</v>
      </c>
    </row>
    <row r="1492" spans="1:13" x14ac:dyDescent="0.25">
      <c r="A1492" s="17">
        <v>45170</v>
      </c>
      <c r="B1492" s="8" t="s">
        <v>6593</v>
      </c>
      <c r="C1492" s="8" t="s">
        <v>6637</v>
      </c>
      <c r="D1492" s="8" t="s">
        <v>6654</v>
      </c>
      <c r="E1492" s="2">
        <v>315</v>
      </c>
      <c r="F1492" s="48">
        <v>45140</v>
      </c>
      <c r="G1492" s="2" t="s">
        <v>1430</v>
      </c>
      <c r="H1492" s="16">
        <v>17351.25</v>
      </c>
      <c r="I1492" s="20">
        <v>17351.25</v>
      </c>
      <c r="J1492" s="2"/>
      <c r="K1492" t="str">
        <f t="shared" si="72"/>
        <v>Q2 2023</v>
      </c>
      <c r="L1492" t="str">
        <f t="shared" si="73"/>
        <v>Q2</v>
      </c>
      <c r="M1492" t="str">
        <f t="shared" si="74"/>
        <v>2023</v>
      </c>
    </row>
    <row r="1493" spans="1:13" x14ac:dyDescent="0.25">
      <c r="A1493" s="17">
        <v>45170</v>
      </c>
      <c r="B1493" s="8" t="s">
        <v>6593</v>
      </c>
      <c r="C1493" s="8" t="s">
        <v>6637</v>
      </c>
      <c r="D1493" s="8" t="s">
        <v>6654</v>
      </c>
      <c r="E1493" s="2">
        <v>316</v>
      </c>
      <c r="F1493" s="48">
        <v>45140</v>
      </c>
      <c r="G1493" s="2" t="s">
        <v>1431</v>
      </c>
      <c r="H1493" s="16">
        <v>17333.75</v>
      </c>
      <c r="I1493" s="20">
        <v>17333.75</v>
      </c>
      <c r="J1493" s="2"/>
      <c r="K1493" t="str">
        <f t="shared" si="72"/>
        <v>Q2 2023</v>
      </c>
      <c r="L1493" t="str">
        <f t="shared" si="73"/>
        <v>Q2</v>
      </c>
      <c r="M1493" t="str">
        <f t="shared" si="74"/>
        <v>2023</v>
      </c>
    </row>
    <row r="1494" spans="1:13" x14ac:dyDescent="0.25">
      <c r="A1494" s="17">
        <v>45170</v>
      </c>
      <c r="B1494" s="8" t="s">
        <v>6593</v>
      </c>
      <c r="C1494" s="8" t="s">
        <v>6637</v>
      </c>
      <c r="D1494" s="8" t="s">
        <v>6638</v>
      </c>
      <c r="E1494" s="2">
        <v>309</v>
      </c>
      <c r="F1494" s="48">
        <v>45179</v>
      </c>
      <c r="G1494" s="2" t="s">
        <v>1460</v>
      </c>
      <c r="H1494" s="16">
        <v>115093.11</v>
      </c>
      <c r="I1494" s="20">
        <v>115093.11</v>
      </c>
      <c r="K1494" t="str">
        <f t="shared" si="72"/>
        <v>Q2 2023</v>
      </c>
      <c r="L1494" t="str">
        <f t="shared" si="73"/>
        <v>Q2</v>
      </c>
      <c r="M1494" t="str">
        <f t="shared" si="74"/>
        <v>2023</v>
      </c>
    </row>
    <row r="1495" spans="1:13" x14ac:dyDescent="0.25">
      <c r="A1495" s="17">
        <v>45170</v>
      </c>
      <c r="B1495" s="8" t="s">
        <v>6593</v>
      </c>
      <c r="C1495" s="8" t="s">
        <v>6637</v>
      </c>
      <c r="D1495" s="8" t="s">
        <v>6638</v>
      </c>
      <c r="E1495" s="2">
        <v>311</v>
      </c>
      <c r="F1495" s="48">
        <v>45179</v>
      </c>
      <c r="G1495" s="2" t="s">
        <v>1461</v>
      </c>
      <c r="H1495" s="16">
        <v>116858.33</v>
      </c>
      <c r="I1495" s="20">
        <v>116858.33</v>
      </c>
      <c r="K1495" t="str">
        <f t="shared" si="72"/>
        <v>Q2 2023</v>
      </c>
      <c r="L1495" t="str">
        <f t="shared" si="73"/>
        <v>Q2</v>
      </c>
      <c r="M1495" t="str">
        <f t="shared" si="74"/>
        <v>2023</v>
      </c>
    </row>
    <row r="1496" spans="1:13" x14ac:dyDescent="0.25">
      <c r="A1496" s="17">
        <v>45170</v>
      </c>
      <c r="B1496" s="8" t="s">
        <v>6593</v>
      </c>
      <c r="C1496" s="8" t="s">
        <v>6637</v>
      </c>
      <c r="D1496" s="8" t="s">
        <v>6638</v>
      </c>
      <c r="E1496" s="2">
        <v>312</v>
      </c>
      <c r="F1496" s="48">
        <v>45179</v>
      </c>
      <c r="G1496" s="2" t="s">
        <v>1462</v>
      </c>
      <c r="H1496" s="16">
        <v>131672.25</v>
      </c>
      <c r="I1496" s="20">
        <v>131672.25</v>
      </c>
      <c r="K1496" t="str">
        <f t="shared" si="72"/>
        <v>Q2 2023</v>
      </c>
      <c r="L1496" t="str">
        <f t="shared" si="73"/>
        <v>Q2</v>
      </c>
      <c r="M1496" t="str">
        <f t="shared" si="74"/>
        <v>2023</v>
      </c>
    </row>
    <row r="1497" spans="1:13" x14ac:dyDescent="0.25">
      <c r="A1497" s="17">
        <v>45170</v>
      </c>
      <c r="B1497" s="8" t="s">
        <v>6593</v>
      </c>
      <c r="C1497" s="8" t="s">
        <v>6637</v>
      </c>
      <c r="D1497" s="8" t="s">
        <v>6638</v>
      </c>
      <c r="E1497" s="2">
        <v>313</v>
      </c>
      <c r="F1497" s="48">
        <v>45179</v>
      </c>
      <c r="G1497" s="2" t="s">
        <v>1463</v>
      </c>
      <c r="H1497" s="16">
        <v>125397.6</v>
      </c>
      <c r="I1497" s="20">
        <v>125397.6</v>
      </c>
      <c r="K1497" t="str">
        <f t="shared" si="72"/>
        <v>Q2 2023</v>
      </c>
      <c r="L1497" t="str">
        <f t="shared" si="73"/>
        <v>Q2</v>
      </c>
      <c r="M1497" t="str">
        <f t="shared" si="74"/>
        <v>2023</v>
      </c>
    </row>
    <row r="1498" spans="1:13" x14ac:dyDescent="0.25">
      <c r="A1498" s="17">
        <v>45170</v>
      </c>
      <c r="B1498" s="8" t="s">
        <v>6593</v>
      </c>
      <c r="C1498" s="8" t="s">
        <v>6637</v>
      </c>
      <c r="D1498" s="8" t="s">
        <v>6638</v>
      </c>
      <c r="E1498" s="2">
        <v>314</v>
      </c>
      <c r="F1498" s="48">
        <v>45179</v>
      </c>
      <c r="G1498" s="2" t="s">
        <v>1464</v>
      </c>
      <c r="H1498" s="16">
        <v>26845.759999999998</v>
      </c>
      <c r="I1498" s="20">
        <v>26845.759999999998</v>
      </c>
      <c r="K1498" t="str">
        <f t="shared" si="72"/>
        <v>Q2 2023</v>
      </c>
      <c r="L1498" t="str">
        <f t="shared" si="73"/>
        <v>Q2</v>
      </c>
      <c r="M1498" t="str">
        <f t="shared" si="74"/>
        <v>2023</v>
      </c>
    </row>
    <row r="1499" spans="1:13" x14ac:dyDescent="0.25">
      <c r="A1499" s="17">
        <v>45170</v>
      </c>
      <c r="B1499" s="8" t="s">
        <v>6593</v>
      </c>
      <c r="C1499" s="8" t="s">
        <v>6637</v>
      </c>
      <c r="D1499" s="8" t="s">
        <v>6638</v>
      </c>
      <c r="E1499" s="2">
        <v>315</v>
      </c>
      <c r="F1499" s="48">
        <v>45179</v>
      </c>
      <c r="G1499" s="2" t="s">
        <v>1465</v>
      </c>
      <c r="H1499" s="16">
        <v>33208.29</v>
      </c>
      <c r="I1499" s="20">
        <v>33208.29</v>
      </c>
      <c r="K1499" t="str">
        <f t="shared" si="72"/>
        <v>Q2 2023</v>
      </c>
      <c r="L1499" t="str">
        <f t="shared" si="73"/>
        <v>Q2</v>
      </c>
      <c r="M1499" t="str">
        <f t="shared" si="74"/>
        <v>2023</v>
      </c>
    </row>
    <row r="1500" spans="1:13" x14ac:dyDescent="0.25">
      <c r="A1500" s="17">
        <v>45170</v>
      </c>
      <c r="B1500" s="8" t="s">
        <v>6593</v>
      </c>
      <c r="C1500" s="8" t="s">
        <v>6637</v>
      </c>
      <c r="D1500" s="8" t="s">
        <v>6638</v>
      </c>
      <c r="E1500" s="2">
        <v>316</v>
      </c>
      <c r="F1500" s="48">
        <v>45179</v>
      </c>
      <c r="G1500" s="2" t="s">
        <v>1466</v>
      </c>
      <c r="H1500" s="16">
        <v>317.24</v>
      </c>
      <c r="I1500" s="20">
        <v>317.24</v>
      </c>
      <c r="K1500" t="str">
        <f t="shared" si="72"/>
        <v>Q2 2023</v>
      </c>
      <c r="L1500" t="str">
        <f t="shared" si="73"/>
        <v>Q2</v>
      </c>
      <c r="M1500" t="str">
        <f t="shared" si="74"/>
        <v>2023</v>
      </c>
    </row>
    <row r="1501" spans="1:13" x14ac:dyDescent="0.25">
      <c r="A1501" s="17">
        <v>45170</v>
      </c>
      <c r="B1501" s="8" t="s">
        <v>6593</v>
      </c>
      <c r="C1501" s="8" t="s">
        <v>6637</v>
      </c>
      <c r="D1501" s="8" t="s">
        <v>6639</v>
      </c>
      <c r="E1501" s="2">
        <v>309</v>
      </c>
      <c r="F1501" s="48">
        <v>45209</v>
      </c>
      <c r="G1501" s="2" t="s">
        <v>1467</v>
      </c>
      <c r="H1501" s="16">
        <v>5051.18</v>
      </c>
      <c r="I1501" s="20">
        <v>5051.18</v>
      </c>
      <c r="K1501" t="str">
        <f t="shared" si="72"/>
        <v>Q2 2023</v>
      </c>
      <c r="L1501" t="str">
        <f t="shared" si="73"/>
        <v>Q2</v>
      </c>
      <c r="M1501" t="str">
        <f t="shared" si="74"/>
        <v>2023</v>
      </c>
    </row>
    <row r="1502" spans="1:13" x14ac:dyDescent="0.25">
      <c r="A1502" s="17">
        <v>45170</v>
      </c>
      <c r="B1502" s="8" t="s">
        <v>6593</v>
      </c>
      <c r="C1502" s="8" t="s">
        <v>6637</v>
      </c>
      <c r="D1502" s="8" t="s">
        <v>6639</v>
      </c>
      <c r="E1502" s="2">
        <v>311</v>
      </c>
      <c r="F1502" s="48">
        <v>45209</v>
      </c>
      <c r="G1502" s="2" t="s">
        <v>1468</v>
      </c>
      <c r="H1502" s="16">
        <v>5068.51</v>
      </c>
      <c r="I1502" s="20">
        <v>5068.51</v>
      </c>
      <c r="K1502" t="str">
        <f t="shared" si="72"/>
        <v>Q2 2023</v>
      </c>
      <c r="L1502" t="str">
        <f t="shared" si="73"/>
        <v>Q2</v>
      </c>
      <c r="M1502" t="str">
        <f t="shared" si="74"/>
        <v>2023</v>
      </c>
    </row>
    <row r="1503" spans="1:13" x14ac:dyDescent="0.25">
      <c r="A1503" s="17">
        <v>45170</v>
      </c>
      <c r="B1503" s="8" t="s">
        <v>6593</v>
      </c>
      <c r="C1503" s="8" t="s">
        <v>6637</v>
      </c>
      <c r="D1503" s="8" t="s">
        <v>6639</v>
      </c>
      <c r="E1503" s="2">
        <v>312</v>
      </c>
      <c r="F1503" s="48">
        <v>45209</v>
      </c>
      <c r="G1503" s="2" t="s">
        <v>1469</v>
      </c>
      <c r="H1503" s="16">
        <v>5407.79</v>
      </c>
      <c r="I1503" s="20">
        <v>5407.79</v>
      </c>
      <c r="K1503" t="str">
        <f t="shared" si="72"/>
        <v>Q2 2023</v>
      </c>
      <c r="L1503" t="str">
        <f t="shared" si="73"/>
        <v>Q2</v>
      </c>
      <c r="M1503" t="str">
        <f t="shared" si="74"/>
        <v>2023</v>
      </c>
    </row>
    <row r="1504" spans="1:13" x14ac:dyDescent="0.25">
      <c r="A1504" s="17">
        <v>45170</v>
      </c>
      <c r="B1504" s="8" t="s">
        <v>6593</v>
      </c>
      <c r="C1504" s="8" t="s">
        <v>6637</v>
      </c>
      <c r="D1504" s="8" t="s">
        <v>6639</v>
      </c>
      <c r="E1504" s="2">
        <v>313</v>
      </c>
      <c r="F1504" s="48">
        <v>45209</v>
      </c>
      <c r="G1504" s="2" t="s">
        <v>1470</v>
      </c>
      <c r="H1504" s="16">
        <v>5457.09</v>
      </c>
      <c r="I1504" s="20">
        <v>5457.09</v>
      </c>
      <c r="K1504" t="str">
        <f t="shared" si="72"/>
        <v>Q2 2023</v>
      </c>
      <c r="L1504" t="str">
        <f t="shared" si="73"/>
        <v>Q2</v>
      </c>
      <c r="M1504" t="str">
        <f t="shared" si="74"/>
        <v>2023</v>
      </c>
    </row>
    <row r="1505" spans="1:13" x14ac:dyDescent="0.25">
      <c r="A1505" s="17">
        <v>45170</v>
      </c>
      <c r="B1505" s="8" t="s">
        <v>6593</v>
      </c>
      <c r="C1505" s="8" t="s">
        <v>6637</v>
      </c>
      <c r="D1505" s="8" t="s">
        <v>6639</v>
      </c>
      <c r="E1505" s="2">
        <v>314</v>
      </c>
      <c r="F1505" s="48">
        <v>45209</v>
      </c>
      <c r="G1505" s="2" t="s">
        <v>1471</v>
      </c>
      <c r="H1505" s="16">
        <v>1034.43</v>
      </c>
      <c r="I1505" s="20">
        <v>1034.43</v>
      </c>
      <c r="K1505" t="str">
        <f t="shared" si="72"/>
        <v>Q2 2023</v>
      </c>
      <c r="L1505" t="str">
        <f t="shared" si="73"/>
        <v>Q2</v>
      </c>
      <c r="M1505" t="str">
        <f t="shared" si="74"/>
        <v>2023</v>
      </c>
    </row>
    <row r="1506" spans="1:13" x14ac:dyDescent="0.25">
      <c r="A1506" s="17">
        <v>45170</v>
      </c>
      <c r="B1506" s="8" t="s">
        <v>6593</v>
      </c>
      <c r="C1506" s="8" t="s">
        <v>6637</v>
      </c>
      <c r="D1506" s="8" t="s">
        <v>6639</v>
      </c>
      <c r="E1506" s="2">
        <v>315</v>
      </c>
      <c r="F1506" s="48">
        <v>45209</v>
      </c>
      <c r="G1506" s="2" t="s">
        <v>1472</v>
      </c>
      <c r="H1506" s="16">
        <v>1564.46</v>
      </c>
      <c r="I1506" s="20">
        <v>1564.46</v>
      </c>
      <c r="K1506" t="str">
        <f t="shared" si="72"/>
        <v>Q2 2023</v>
      </c>
      <c r="L1506" t="str">
        <f t="shared" si="73"/>
        <v>Q2</v>
      </c>
      <c r="M1506" t="str">
        <f t="shared" si="74"/>
        <v>2023</v>
      </c>
    </row>
    <row r="1507" spans="1:13" x14ac:dyDescent="0.25">
      <c r="A1507" s="17">
        <v>45170</v>
      </c>
      <c r="B1507" s="8" t="s">
        <v>6593</v>
      </c>
      <c r="C1507" s="8" t="s">
        <v>6637</v>
      </c>
      <c r="D1507" s="8" t="s">
        <v>6639</v>
      </c>
      <c r="E1507" s="2">
        <v>316</v>
      </c>
      <c r="F1507" s="48">
        <v>45209</v>
      </c>
      <c r="G1507" s="2" t="s">
        <v>1473</v>
      </c>
      <c r="H1507" s="16">
        <v>25.66</v>
      </c>
      <c r="I1507" s="20">
        <v>25.66</v>
      </c>
      <c r="K1507" t="str">
        <f t="shared" si="72"/>
        <v>Q2 2023</v>
      </c>
      <c r="L1507" t="str">
        <f t="shared" si="73"/>
        <v>Q2</v>
      </c>
      <c r="M1507" t="str">
        <f t="shared" si="74"/>
        <v>2023</v>
      </c>
    </row>
    <row r="1508" spans="1:13" x14ac:dyDescent="0.25">
      <c r="A1508" s="17">
        <v>45170</v>
      </c>
      <c r="B1508" s="8" t="s">
        <v>6593</v>
      </c>
      <c r="C1508" s="5" t="e">
        <v>#N/A</v>
      </c>
      <c r="D1508" s="8" t="s">
        <v>6665</v>
      </c>
      <c r="E1508" s="2">
        <v>309</v>
      </c>
      <c r="F1508" s="48">
        <v>45170</v>
      </c>
      <c r="G1508" s="2" t="s">
        <v>1432</v>
      </c>
      <c r="H1508" s="16">
        <f>185600+16240</f>
        <v>201840</v>
      </c>
      <c r="I1508" s="20">
        <v>201840</v>
      </c>
      <c r="J1508" s="2"/>
      <c r="K1508" t="str">
        <f t="shared" si="72"/>
        <v>Q2 2023</v>
      </c>
      <c r="L1508" t="str">
        <f t="shared" si="73"/>
        <v>Q2</v>
      </c>
      <c r="M1508" t="str">
        <f t="shared" si="74"/>
        <v>2023</v>
      </c>
    </row>
    <row r="1509" spans="1:13" x14ac:dyDescent="0.25">
      <c r="A1509" s="17">
        <v>45170</v>
      </c>
      <c r="B1509" s="8" t="s">
        <v>6593</v>
      </c>
      <c r="C1509" s="61" t="s">
        <v>6621</v>
      </c>
      <c r="D1509" s="8" t="s">
        <v>6622</v>
      </c>
      <c r="E1509" s="12">
        <v>312</v>
      </c>
      <c r="F1509" s="48">
        <v>45203</v>
      </c>
      <c r="G1509" s="12" t="s">
        <v>1459</v>
      </c>
      <c r="H1509" s="16">
        <v>700690</v>
      </c>
      <c r="I1509" s="20">
        <v>700690</v>
      </c>
      <c r="K1509" t="str">
        <f t="shared" si="72"/>
        <v>Q2 2023</v>
      </c>
      <c r="L1509" t="str">
        <f t="shared" si="73"/>
        <v>Q2</v>
      </c>
      <c r="M1509" t="str">
        <f t="shared" si="74"/>
        <v>2023</v>
      </c>
    </row>
    <row r="1510" spans="1:13" x14ac:dyDescent="0.25">
      <c r="A1510" s="17">
        <v>45170</v>
      </c>
      <c r="B1510" s="8" t="s">
        <v>6593</v>
      </c>
      <c r="C1510" s="5" t="s">
        <v>6626</v>
      </c>
      <c r="D1510" s="8" t="s">
        <v>6627</v>
      </c>
      <c r="E1510" s="2">
        <v>312</v>
      </c>
      <c r="F1510" s="48">
        <v>45199</v>
      </c>
      <c r="G1510" s="2">
        <v>1512</v>
      </c>
      <c r="H1510" s="16">
        <v>40425</v>
      </c>
      <c r="I1510" s="20">
        <v>40425</v>
      </c>
      <c r="J1510" s="2"/>
      <c r="K1510" t="str">
        <f t="shared" si="72"/>
        <v>Q2 2023</v>
      </c>
      <c r="L1510" t="str">
        <f t="shared" si="73"/>
        <v>Q2</v>
      </c>
      <c r="M1510" t="str">
        <f t="shared" si="74"/>
        <v>2023</v>
      </c>
    </row>
    <row r="1511" spans="1:13" x14ac:dyDescent="0.25">
      <c r="A1511" s="17">
        <v>45170</v>
      </c>
      <c r="B1511" s="8" t="s">
        <v>6593</v>
      </c>
      <c r="C1511" s="5" t="e">
        <v>#N/A</v>
      </c>
      <c r="D1511" s="8" t="s">
        <v>6624</v>
      </c>
      <c r="E1511" s="2">
        <v>312</v>
      </c>
      <c r="F1511" s="48">
        <v>45197</v>
      </c>
      <c r="G1511" s="2" t="s">
        <v>1447</v>
      </c>
      <c r="H1511" s="16">
        <v>44800</v>
      </c>
      <c r="I1511" s="20">
        <v>42880</v>
      </c>
      <c r="J1511" s="2"/>
      <c r="K1511" t="str">
        <f t="shared" si="72"/>
        <v>Q2 2023</v>
      </c>
      <c r="L1511" t="str">
        <f t="shared" si="73"/>
        <v>Q2</v>
      </c>
      <c r="M1511" t="str">
        <f t="shared" si="74"/>
        <v>2023</v>
      </c>
    </row>
    <row r="1512" spans="1:13" x14ac:dyDescent="0.25">
      <c r="A1512" s="17">
        <v>45170</v>
      </c>
      <c r="B1512" s="8" t="s">
        <v>6594</v>
      </c>
      <c r="C1512" s="5" t="s">
        <v>6632</v>
      </c>
      <c r="D1512" s="8" t="s">
        <v>6633</v>
      </c>
      <c r="E1512" s="2">
        <v>719</v>
      </c>
      <c r="F1512" s="1">
        <v>45199</v>
      </c>
      <c r="G1512" s="2" t="s">
        <v>1143</v>
      </c>
      <c r="H1512" s="16">
        <v>37936.910000000003</v>
      </c>
      <c r="I1512" s="20">
        <v>37936.910000000003</v>
      </c>
      <c r="J1512" s="2"/>
      <c r="K1512" t="str">
        <f t="shared" si="72"/>
        <v>Q2 2023</v>
      </c>
      <c r="L1512" t="str">
        <f t="shared" si="73"/>
        <v>Q2</v>
      </c>
      <c r="M1512" t="str">
        <f t="shared" si="74"/>
        <v>2023</v>
      </c>
    </row>
    <row r="1513" spans="1:13" x14ac:dyDescent="0.25">
      <c r="A1513" s="17">
        <v>45170</v>
      </c>
      <c r="B1513" s="8" t="s">
        <v>6594</v>
      </c>
      <c r="C1513" s="5" t="s">
        <v>6614</v>
      </c>
      <c r="D1513" s="8" t="s">
        <v>6615</v>
      </c>
      <c r="E1513" s="2">
        <v>719</v>
      </c>
      <c r="F1513" s="1">
        <v>45199</v>
      </c>
      <c r="G1513" s="2" t="s">
        <v>1145</v>
      </c>
      <c r="H1513" s="16">
        <v>10735</v>
      </c>
      <c r="I1513" s="20">
        <v>10735</v>
      </c>
      <c r="J1513" s="2"/>
      <c r="K1513" t="str">
        <f t="shared" si="72"/>
        <v>Q2 2023</v>
      </c>
      <c r="L1513" t="str">
        <f t="shared" si="73"/>
        <v>Q2</v>
      </c>
      <c r="M1513" t="str">
        <f t="shared" si="74"/>
        <v>2023</v>
      </c>
    </row>
    <row r="1514" spans="1:13" x14ac:dyDescent="0.25">
      <c r="A1514" s="17">
        <v>45170</v>
      </c>
      <c r="B1514" s="8" t="s">
        <v>6594</v>
      </c>
      <c r="C1514" s="8" t="s">
        <v>6634</v>
      </c>
      <c r="D1514" s="8" t="s">
        <v>6635</v>
      </c>
      <c r="E1514" s="2">
        <v>719</v>
      </c>
      <c r="F1514" s="1">
        <v>45199</v>
      </c>
      <c r="G1514" s="2" t="s">
        <v>1144</v>
      </c>
      <c r="H1514" s="85">
        <f>33565.8+5034.88</f>
        <v>38600.68</v>
      </c>
      <c r="I1514" s="88">
        <v>38600.68</v>
      </c>
      <c r="J1514" s="2"/>
      <c r="K1514" t="str">
        <f t="shared" si="72"/>
        <v>Q2 2023</v>
      </c>
      <c r="L1514" t="str">
        <f t="shared" si="73"/>
        <v>Q2</v>
      </c>
      <c r="M1514" t="str">
        <f t="shared" si="74"/>
        <v>2023</v>
      </c>
    </row>
    <row r="1515" spans="1:13" x14ac:dyDescent="0.25">
      <c r="A1515" s="17">
        <v>45170</v>
      </c>
      <c r="B1515" s="8" t="s">
        <v>6594</v>
      </c>
      <c r="C1515" s="5" t="s">
        <v>6650</v>
      </c>
      <c r="D1515" s="8" t="s">
        <v>6651</v>
      </c>
      <c r="E1515" s="2">
        <v>719</v>
      </c>
      <c r="F1515" s="1">
        <v>45190</v>
      </c>
      <c r="G1515" s="2">
        <v>4250028707</v>
      </c>
      <c r="H1515" s="16">
        <v>23100</v>
      </c>
      <c r="I1515" s="20">
        <v>23100</v>
      </c>
      <c r="J1515" s="2"/>
      <c r="K1515" t="str">
        <f t="shared" si="72"/>
        <v>Q2 2023</v>
      </c>
      <c r="L1515" t="str">
        <f t="shared" si="73"/>
        <v>Q2</v>
      </c>
      <c r="M1515" t="str">
        <f t="shared" si="74"/>
        <v>2023</v>
      </c>
    </row>
    <row r="1516" spans="1:13" x14ac:dyDescent="0.25">
      <c r="A1516" s="17">
        <v>45170</v>
      </c>
      <c r="B1516" s="8" t="s">
        <v>6594</v>
      </c>
      <c r="C1516" s="5" t="e">
        <v>#N/A</v>
      </c>
      <c r="D1516" s="8" t="s">
        <v>6633</v>
      </c>
      <c r="E1516" s="2">
        <v>719</v>
      </c>
      <c r="F1516" s="1">
        <v>45199</v>
      </c>
      <c r="G1516" s="2" t="s">
        <v>1142</v>
      </c>
      <c r="H1516" s="16">
        <v>73144.67</v>
      </c>
      <c r="I1516" s="20">
        <v>73144.67</v>
      </c>
      <c r="J1516" s="2"/>
      <c r="K1516" t="str">
        <f t="shared" si="72"/>
        <v>Q2 2023</v>
      </c>
      <c r="L1516" t="str">
        <f t="shared" si="73"/>
        <v>Q2</v>
      </c>
      <c r="M1516" t="str">
        <f t="shared" si="74"/>
        <v>2023</v>
      </c>
    </row>
    <row r="1517" spans="1:13" x14ac:dyDescent="0.25">
      <c r="A1517" s="17">
        <v>45170</v>
      </c>
      <c r="B1517" s="8" t="s">
        <v>6594</v>
      </c>
      <c r="C1517" s="5" t="s">
        <v>6652</v>
      </c>
      <c r="D1517" s="8" t="s">
        <v>6620</v>
      </c>
      <c r="E1517" s="2">
        <v>719</v>
      </c>
      <c r="F1517" s="1">
        <v>45199</v>
      </c>
      <c r="G1517" s="2">
        <v>6</v>
      </c>
      <c r="H1517" s="16">
        <v>0</v>
      </c>
      <c r="I1517" s="20">
        <v>0</v>
      </c>
      <c r="J1517" s="2" t="s">
        <v>1100</v>
      </c>
      <c r="K1517" t="str">
        <f t="shared" si="72"/>
        <v>Q2 2023</v>
      </c>
      <c r="L1517" t="str">
        <f t="shared" si="73"/>
        <v>Q2</v>
      </c>
      <c r="M1517" t="str">
        <f t="shared" si="74"/>
        <v>2023</v>
      </c>
    </row>
    <row r="1518" spans="1:13" x14ac:dyDescent="0.25">
      <c r="A1518" s="17">
        <v>45170</v>
      </c>
      <c r="B1518" s="8" t="s">
        <v>6594</v>
      </c>
      <c r="C1518" s="8" t="s">
        <v>6637</v>
      </c>
      <c r="D1518" s="8" t="s">
        <v>6654</v>
      </c>
      <c r="E1518" s="2">
        <v>719</v>
      </c>
      <c r="F1518" s="1">
        <v>45171</v>
      </c>
      <c r="G1518" s="2" t="s">
        <v>1141</v>
      </c>
      <c r="H1518" s="16">
        <v>16249</v>
      </c>
      <c r="I1518" s="20">
        <v>16249</v>
      </c>
      <c r="J1518" s="2"/>
      <c r="K1518" t="str">
        <f t="shared" si="72"/>
        <v>Q2 2023</v>
      </c>
      <c r="L1518" t="str">
        <f t="shared" si="73"/>
        <v>Q2</v>
      </c>
      <c r="M1518" t="str">
        <f t="shared" si="74"/>
        <v>2023</v>
      </c>
    </row>
    <row r="1519" spans="1:13" x14ac:dyDescent="0.25">
      <c r="A1519" s="17">
        <v>45170</v>
      </c>
      <c r="B1519" s="8" t="s">
        <v>6594</v>
      </c>
      <c r="C1519" s="8" t="s">
        <v>6637</v>
      </c>
      <c r="D1519" s="8" t="s">
        <v>6638</v>
      </c>
      <c r="E1519" s="2">
        <v>719</v>
      </c>
      <c r="F1519" s="1">
        <v>45179</v>
      </c>
      <c r="G1519" s="2" t="s">
        <v>1147</v>
      </c>
      <c r="H1519" s="16">
        <v>62720.19</v>
      </c>
      <c r="I1519" s="20">
        <v>62720.19</v>
      </c>
      <c r="K1519" t="str">
        <f t="shared" si="72"/>
        <v>Q2 2023</v>
      </c>
      <c r="L1519" t="str">
        <f t="shared" si="73"/>
        <v>Q2</v>
      </c>
      <c r="M1519" t="str">
        <f t="shared" si="74"/>
        <v>2023</v>
      </c>
    </row>
    <row r="1520" spans="1:13" x14ac:dyDescent="0.25">
      <c r="A1520" s="17">
        <v>45170</v>
      </c>
      <c r="B1520" s="8" t="s">
        <v>6594</v>
      </c>
      <c r="C1520" s="8" t="s">
        <v>6637</v>
      </c>
      <c r="D1520" s="8" t="s">
        <v>6639</v>
      </c>
      <c r="E1520" s="2">
        <v>719</v>
      </c>
      <c r="F1520" s="1">
        <v>45209</v>
      </c>
      <c r="G1520" s="2" t="s">
        <v>1148</v>
      </c>
      <c r="H1520" s="16">
        <v>2318.84</v>
      </c>
      <c r="I1520" s="20">
        <v>2318.84</v>
      </c>
      <c r="K1520" t="str">
        <f t="shared" si="72"/>
        <v>Q2 2023</v>
      </c>
      <c r="L1520" t="str">
        <f t="shared" si="73"/>
        <v>Q2</v>
      </c>
      <c r="M1520" t="str">
        <f t="shared" si="74"/>
        <v>2023</v>
      </c>
    </row>
    <row r="1521" spans="1:13" x14ac:dyDescent="0.25">
      <c r="A1521" s="17">
        <v>45170</v>
      </c>
      <c r="B1521" s="8" t="s">
        <v>6594</v>
      </c>
      <c r="C1521" s="61" t="s">
        <v>6621</v>
      </c>
      <c r="D1521" s="8" t="s">
        <v>6622</v>
      </c>
      <c r="E1521" s="12">
        <v>719</v>
      </c>
      <c r="F1521" s="1">
        <v>45203</v>
      </c>
      <c r="G1521" s="12" t="s">
        <v>1146</v>
      </c>
      <c r="H1521" s="16">
        <v>24665</v>
      </c>
      <c r="I1521" s="20">
        <v>24665</v>
      </c>
      <c r="J1521" s="2"/>
      <c r="K1521" t="str">
        <f t="shared" ref="K1521:K1580" si="75">"Q" &amp; IF(MONTH(A1521) &lt; 4, 4, IF(MONTH(A1521) &lt; 7, 1, IF(MONTH(A1521) &lt; 10, 2, 3))) &amp; " " &amp; YEAR(A1521) - IF(MONTH(A1521) &lt; 4, 1, 0)</f>
        <v>Q2 2023</v>
      </c>
      <c r="L1521" t="str">
        <f t="shared" ref="L1521:L1580" si="76">LEFT(K1521,2)</f>
        <v>Q2</v>
      </c>
      <c r="M1521" t="str">
        <f t="shared" ref="M1521:M1580" si="77">RIGHT(K1521,4)</f>
        <v>2023</v>
      </c>
    </row>
    <row r="1522" spans="1:13" x14ac:dyDescent="0.25">
      <c r="A1522" s="17">
        <v>45170</v>
      </c>
      <c r="B1522" s="8" t="s">
        <v>6594</v>
      </c>
      <c r="C1522" s="5" t="s">
        <v>6626</v>
      </c>
      <c r="D1522" s="8" t="s">
        <v>6627</v>
      </c>
      <c r="E1522" s="2">
        <v>719</v>
      </c>
      <c r="F1522" s="1">
        <v>45199</v>
      </c>
      <c r="G1522" s="2">
        <v>1513</v>
      </c>
      <c r="H1522" s="16">
        <v>2520</v>
      </c>
      <c r="I1522" s="20">
        <v>2520</v>
      </c>
      <c r="J1522" s="2"/>
      <c r="K1522" t="str">
        <f t="shared" si="75"/>
        <v>Q2 2023</v>
      </c>
      <c r="L1522" t="str">
        <f t="shared" si="76"/>
        <v>Q2</v>
      </c>
      <c r="M1522" t="str">
        <f t="shared" si="77"/>
        <v>2023</v>
      </c>
    </row>
    <row r="1523" spans="1:13" x14ac:dyDescent="0.25">
      <c r="A1523" s="17">
        <v>45170</v>
      </c>
      <c r="B1523" s="8" t="s">
        <v>6594</v>
      </c>
      <c r="C1523" s="5" t="e">
        <v>#N/A</v>
      </c>
      <c r="D1523" s="8" t="s">
        <v>6662</v>
      </c>
      <c r="E1523" s="2">
        <v>719</v>
      </c>
      <c r="F1523" s="1">
        <v>45170</v>
      </c>
      <c r="G1523" s="2" t="s">
        <v>1140</v>
      </c>
      <c r="H1523" s="16">
        <v>130000</v>
      </c>
      <c r="I1523" s="20">
        <v>130000</v>
      </c>
      <c r="J1523" s="2"/>
      <c r="K1523" t="str">
        <f t="shared" si="75"/>
        <v>Q2 2023</v>
      </c>
      <c r="L1523" t="str">
        <f t="shared" si="76"/>
        <v>Q2</v>
      </c>
      <c r="M1523" t="str">
        <f t="shared" si="77"/>
        <v>2023</v>
      </c>
    </row>
    <row r="1524" spans="1:13" x14ac:dyDescent="0.25">
      <c r="A1524" s="17">
        <v>45170</v>
      </c>
      <c r="B1524" s="8" t="s">
        <v>6595</v>
      </c>
      <c r="C1524" s="5" t="e">
        <v>#N/A</v>
      </c>
      <c r="D1524" s="8" t="s">
        <v>6662</v>
      </c>
      <c r="E1524" s="2">
        <v>319</v>
      </c>
      <c r="F1524" s="1">
        <v>45174</v>
      </c>
      <c r="G1524" s="2" t="s">
        <v>1783</v>
      </c>
      <c r="H1524" s="16">
        <v>148560</v>
      </c>
      <c r="I1524" s="20">
        <v>148560</v>
      </c>
      <c r="J1524" s="2"/>
      <c r="K1524" t="str">
        <f t="shared" si="75"/>
        <v>Q2 2023</v>
      </c>
      <c r="L1524" t="str">
        <f t="shared" si="76"/>
        <v>Q2</v>
      </c>
      <c r="M1524" t="str">
        <f t="shared" si="77"/>
        <v>2023</v>
      </c>
    </row>
    <row r="1525" spans="1:13" x14ac:dyDescent="0.25">
      <c r="A1525" s="17">
        <v>45170</v>
      </c>
      <c r="B1525" s="8" t="s">
        <v>6595</v>
      </c>
      <c r="C1525" s="5" t="s">
        <v>6630</v>
      </c>
      <c r="D1525" s="8" t="s">
        <v>6631</v>
      </c>
      <c r="E1525" s="2">
        <v>312</v>
      </c>
      <c r="F1525" s="1">
        <v>45208</v>
      </c>
      <c r="G1525" s="2" t="s">
        <v>1794</v>
      </c>
      <c r="H1525" s="16">
        <v>7140.04</v>
      </c>
      <c r="I1525" s="20">
        <v>7140.04</v>
      </c>
      <c r="K1525" t="str">
        <f t="shared" si="75"/>
        <v>Q2 2023</v>
      </c>
      <c r="L1525" t="str">
        <f t="shared" si="76"/>
        <v>Q2</v>
      </c>
      <c r="M1525" t="str">
        <f t="shared" si="77"/>
        <v>2023</v>
      </c>
    </row>
    <row r="1526" spans="1:13" x14ac:dyDescent="0.25">
      <c r="A1526" s="17">
        <v>45170</v>
      </c>
      <c r="B1526" s="8" t="s">
        <v>6595</v>
      </c>
      <c r="C1526" s="5" t="s">
        <v>6640</v>
      </c>
      <c r="D1526" s="8" t="s">
        <v>6633</v>
      </c>
      <c r="E1526" s="2">
        <v>319</v>
      </c>
      <c r="F1526" s="1">
        <v>45199</v>
      </c>
      <c r="G1526" s="2" t="s">
        <v>1789</v>
      </c>
      <c r="H1526" s="16">
        <v>99067.59</v>
      </c>
      <c r="I1526" s="20">
        <v>99067.59</v>
      </c>
      <c r="J1526" s="2"/>
      <c r="K1526" t="str">
        <f t="shared" si="75"/>
        <v>Q2 2023</v>
      </c>
      <c r="L1526" t="str">
        <f t="shared" si="76"/>
        <v>Q2</v>
      </c>
      <c r="M1526" t="str">
        <f t="shared" si="77"/>
        <v>2023</v>
      </c>
    </row>
    <row r="1527" spans="1:13" x14ac:dyDescent="0.25">
      <c r="A1527" s="17">
        <v>45170</v>
      </c>
      <c r="B1527" s="8" t="s">
        <v>6595</v>
      </c>
      <c r="C1527" s="5" t="s">
        <v>6614</v>
      </c>
      <c r="D1527" s="8" t="s">
        <v>6615</v>
      </c>
      <c r="E1527" s="2">
        <v>319</v>
      </c>
      <c r="F1527" s="1">
        <v>45170</v>
      </c>
      <c r="G1527" s="2" t="s">
        <v>1778</v>
      </c>
      <c r="H1527" s="16">
        <v>5602</v>
      </c>
      <c r="I1527" s="20">
        <v>5602</v>
      </c>
      <c r="J1527" s="2"/>
      <c r="K1527" t="str">
        <f t="shared" si="75"/>
        <v>Q2 2023</v>
      </c>
      <c r="L1527" t="str">
        <f t="shared" si="76"/>
        <v>Q2</v>
      </c>
      <c r="M1527" t="str">
        <f t="shared" si="77"/>
        <v>2023</v>
      </c>
    </row>
    <row r="1528" spans="1:13" x14ac:dyDescent="0.25">
      <c r="A1528" s="17">
        <v>45170</v>
      </c>
      <c r="B1528" s="8" t="s">
        <v>6595</v>
      </c>
      <c r="C1528" s="5" t="s">
        <v>6614</v>
      </c>
      <c r="D1528" s="8" t="s">
        <v>6615</v>
      </c>
      <c r="E1528" s="2">
        <v>319</v>
      </c>
      <c r="F1528" s="1">
        <v>45199</v>
      </c>
      <c r="G1528" s="2" t="s">
        <v>1791</v>
      </c>
      <c r="H1528" s="16">
        <v>125215</v>
      </c>
      <c r="I1528" s="20">
        <v>125215</v>
      </c>
      <c r="J1528" s="2"/>
      <c r="K1528" t="str">
        <f t="shared" si="75"/>
        <v>Q2 2023</v>
      </c>
      <c r="L1528" t="str">
        <f t="shared" si="76"/>
        <v>Q2</v>
      </c>
      <c r="M1528" t="str">
        <f t="shared" si="77"/>
        <v>2023</v>
      </c>
    </row>
    <row r="1529" spans="1:13" x14ac:dyDescent="0.25">
      <c r="A1529" s="17">
        <v>45170</v>
      </c>
      <c r="B1529" s="8" t="s">
        <v>6595</v>
      </c>
      <c r="C1529" s="5" t="s">
        <v>6614</v>
      </c>
      <c r="D1529" s="8" t="s">
        <v>6615</v>
      </c>
      <c r="E1529" s="2">
        <v>319</v>
      </c>
      <c r="F1529" s="1">
        <v>45199</v>
      </c>
      <c r="G1529" s="2" t="s">
        <v>1792</v>
      </c>
      <c r="H1529" s="16">
        <v>10177</v>
      </c>
      <c r="I1529" s="20">
        <v>10177</v>
      </c>
      <c r="J1529" s="2"/>
      <c r="K1529" t="str">
        <f t="shared" si="75"/>
        <v>Q2 2023</v>
      </c>
      <c r="L1529" t="str">
        <f t="shared" si="76"/>
        <v>Q2</v>
      </c>
      <c r="M1529" t="str">
        <f t="shared" si="77"/>
        <v>2023</v>
      </c>
    </row>
    <row r="1530" spans="1:13" x14ac:dyDescent="0.25">
      <c r="A1530" s="17">
        <v>45170</v>
      </c>
      <c r="B1530" s="8" t="s">
        <v>6595</v>
      </c>
      <c r="C1530" s="5" t="e">
        <v>#N/A</v>
      </c>
      <c r="D1530" s="8" t="s">
        <v>6671</v>
      </c>
      <c r="E1530" s="2">
        <v>319</v>
      </c>
      <c r="F1530" s="1">
        <v>45192</v>
      </c>
      <c r="G1530" s="3" t="s">
        <v>1786</v>
      </c>
      <c r="H1530" s="16">
        <v>1130</v>
      </c>
      <c r="I1530" s="20">
        <v>1130</v>
      </c>
      <c r="J1530" s="2" t="s">
        <v>382</v>
      </c>
      <c r="K1530" t="str">
        <f t="shared" si="75"/>
        <v>Q2 2023</v>
      </c>
      <c r="L1530" t="str">
        <f t="shared" si="76"/>
        <v>Q2</v>
      </c>
      <c r="M1530" t="str">
        <f t="shared" si="77"/>
        <v>2023</v>
      </c>
    </row>
    <row r="1531" spans="1:13" x14ac:dyDescent="0.25">
      <c r="A1531" s="17">
        <v>45170</v>
      </c>
      <c r="B1531" s="8" t="s">
        <v>6595</v>
      </c>
      <c r="C1531" s="5" t="s">
        <v>6616</v>
      </c>
      <c r="D1531" s="8" t="s">
        <v>6617</v>
      </c>
      <c r="E1531" s="2">
        <v>319</v>
      </c>
      <c r="F1531" s="1">
        <v>45198</v>
      </c>
      <c r="G1531" s="2" t="s">
        <v>1787</v>
      </c>
      <c r="H1531" s="16">
        <v>2345</v>
      </c>
      <c r="I1531" s="16">
        <v>2345</v>
      </c>
      <c r="J1531" s="2" t="s">
        <v>383</v>
      </c>
      <c r="K1531" t="str">
        <f t="shared" si="75"/>
        <v>Q2 2023</v>
      </c>
      <c r="L1531" t="str">
        <f t="shared" si="76"/>
        <v>Q2</v>
      </c>
      <c r="M1531" t="str">
        <f t="shared" si="77"/>
        <v>2023</v>
      </c>
    </row>
    <row r="1532" spans="1:13" x14ac:dyDescent="0.25">
      <c r="A1532" s="17">
        <v>45170</v>
      </c>
      <c r="B1532" s="8" t="s">
        <v>6595</v>
      </c>
      <c r="C1532" s="5" t="s">
        <v>6616</v>
      </c>
      <c r="D1532" s="8" t="s">
        <v>6617</v>
      </c>
      <c r="E1532" s="2">
        <v>319</v>
      </c>
      <c r="F1532" s="1">
        <v>45198</v>
      </c>
      <c r="G1532" s="2" t="s">
        <v>1788</v>
      </c>
      <c r="H1532" s="16">
        <v>460</v>
      </c>
      <c r="I1532" s="16">
        <v>460</v>
      </c>
      <c r="J1532" s="2" t="s">
        <v>700</v>
      </c>
      <c r="K1532" t="str">
        <f t="shared" si="75"/>
        <v>Q2 2023</v>
      </c>
      <c r="L1532" t="str">
        <f t="shared" si="76"/>
        <v>Q2</v>
      </c>
      <c r="M1532" t="str">
        <f t="shared" si="77"/>
        <v>2023</v>
      </c>
    </row>
    <row r="1533" spans="1:13" x14ac:dyDescent="0.25">
      <c r="A1533" s="17">
        <v>45170</v>
      </c>
      <c r="B1533" s="8" t="s">
        <v>6595</v>
      </c>
      <c r="C1533" s="8" t="s">
        <v>6668</v>
      </c>
      <c r="D1533" s="8" t="s">
        <v>6671</v>
      </c>
      <c r="E1533" s="2">
        <v>319</v>
      </c>
      <c r="F1533" s="1">
        <v>45188</v>
      </c>
      <c r="G1533" s="3" t="s">
        <v>1785</v>
      </c>
      <c r="H1533" s="16">
        <v>590</v>
      </c>
      <c r="I1533" s="20">
        <v>590</v>
      </c>
      <c r="J1533" s="2" t="s">
        <v>381</v>
      </c>
      <c r="K1533" t="str">
        <f t="shared" si="75"/>
        <v>Q2 2023</v>
      </c>
      <c r="L1533" t="str">
        <f t="shared" si="76"/>
        <v>Q2</v>
      </c>
      <c r="M1533" t="str">
        <f t="shared" si="77"/>
        <v>2023</v>
      </c>
    </row>
    <row r="1534" spans="1:13" x14ac:dyDescent="0.25">
      <c r="A1534" s="17">
        <v>45170</v>
      </c>
      <c r="B1534" s="8" t="s">
        <v>6595</v>
      </c>
      <c r="C1534" s="8" t="s">
        <v>6634</v>
      </c>
      <c r="D1534" s="8" t="s">
        <v>6635</v>
      </c>
      <c r="E1534" s="2">
        <v>319</v>
      </c>
      <c r="F1534" s="1">
        <v>45199</v>
      </c>
      <c r="G1534" s="2" t="s">
        <v>1790</v>
      </c>
      <c r="H1534" s="85">
        <f>20718.85+28530.93+7387.47</f>
        <v>56637.25</v>
      </c>
      <c r="I1534" s="88">
        <v>56637.25</v>
      </c>
      <c r="J1534" s="2"/>
      <c r="K1534" t="str">
        <f t="shared" si="75"/>
        <v>Q2 2023</v>
      </c>
      <c r="L1534" t="str">
        <f t="shared" si="76"/>
        <v>Q2</v>
      </c>
      <c r="M1534" t="str">
        <f t="shared" si="77"/>
        <v>2023</v>
      </c>
    </row>
    <row r="1535" spans="1:13" x14ac:dyDescent="0.25">
      <c r="A1535" s="17">
        <v>45170</v>
      </c>
      <c r="B1535" s="8" t="s">
        <v>6595</v>
      </c>
      <c r="C1535" s="5" t="s">
        <v>6652</v>
      </c>
      <c r="D1535" s="8" t="s">
        <v>6620</v>
      </c>
      <c r="E1535" s="2">
        <v>319</v>
      </c>
      <c r="F1535" s="1">
        <v>45199</v>
      </c>
      <c r="G1535" s="3">
        <v>6</v>
      </c>
      <c r="H1535" s="16">
        <v>590</v>
      </c>
      <c r="I1535" s="20">
        <v>590</v>
      </c>
      <c r="J1535" s="2" t="s">
        <v>1673</v>
      </c>
      <c r="K1535" t="str">
        <f t="shared" si="75"/>
        <v>Q2 2023</v>
      </c>
      <c r="L1535" t="str">
        <f t="shared" si="76"/>
        <v>Q2</v>
      </c>
      <c r="M1535" t="str">
        <f t="shared" si="77"/>
        <v>2023</v>
      </c>
    </row>
    <row r="1536" spans="1:13" x14ac:dyDescent="0.25">
      <c r="A1536" s="17">
        <v>45170</v>
      </c>
      <c r="B1536" s="8" t="s">
        <v>6595</v>
      </c>
      <c r="C1536" s="8" t="s">
        <v>6670</v>
      </c>
      <c r="D1536" s="8" t="s">
        <v>6671</v>
      </c>
      <c r="E1536" s="2">
        <v>319</v>
      </c>
      <c r="F1536" s="1">
        <v>45188</v>
      </c>
      <c r="G1536" s="3" t="s">
        <v>1784</v>
      </c>
      <c r="H1536" s="16">
        <v>13120</v>
      </c>
      <c r="I1536" s="20">
        <v>13120</v>
      </c>
      <c r="J1536" s="2" t="s">
        <v>380</v>
      </c>
      <c r="K1536" t="str">
        <f t="shared" si="75"/>
        <v>Q2 2023</v>
      </c>
      <c r="L1536" t="str">
        <f t="shared" si="76"/>
        <v>Q2</v>
      </c>
      <c r="M1536" t="str">
        <f t="shared" si="77"/>
        <v>2023</v>
      </c>
    </row>
    <row r="1537" spans="1:13" x14ac:dyDescent="0.25">
      <c r="A1537" s="17">
        <v>45170</v>
      </c>
      <c r="B1537" s="8" t="s">
        <v>6595</v>
      </c>
      <c r="C1537" s="8" t="s">
        <v>6637</v>
      </c>
      <c r="D1537" s="8" t="s">
        <v>6654</v>
      </c>
      <c r="E1537" s="2">
        <v>317</v>
      </c>
      <c r="F1537" s="1">
        <v>45171</v>
      </c>
      <c r="G1537" s="2" t="s">
        <v>1779</v>
      </c>
      <c r="H1537" s="16">
        <v>17334</v>
      </c>
      <c r="I1537" s="20">
        <v>17334</v>
      </c>
      <c r="J1537" s="2"/>
      <c r="K1537" t="str">
        <f t="shared" si="75"/>
        <v>Q2 2023</v>
      </c>
      <c r="L1537" t="str">
        <f t="shared" si="76"/>
        <v>Q2</v>
      </c>
      <c r="M1537" t="str">
        <f t="shared" si="77"/>
        <v>2023</v>
      </c>
    </row>
    <row r="1538" spans="1:13" x14ac:dyDescent="0.25">
      <c r="A1538" s="17">
        <v>45170</v>
      </c>
      <c r="B1538" s="8" t="s">
        <v>6595</v>
      </c>
      <c r="C1538" s="8" t="s">
        <v>6637</v>
      </c>
      <c r="D1538" s="8" t="s">
        <v>6654</v>
      </c>
      <c r="E1538" s="2">
        <v>318</v>
      </c>
      <c r="F1538" s="1">
        <v>45171</v>
      </c>
      <c r="G1538" s="2" t="s">
        <v>1780</v>
      </c>
      <c r="H1538" s="16">
        <v>17351</v>
      </c>
      <c r="I1538" s="20">
        <v>17351</v>
      </c>
      <c r="J1538" s="2"/>
      <c r="K1538" t="str">
        <f t="shared" si="75"/>
        <v>Q2 2023</v>
      </c>
      <c r="L1538" t="str">
        <f t="shared" si="76"/>
        <v>Q2</v>
      </c>
      <c r="M1538" t="str">
        <f t="shared" si="77"/>
        <v>2023</v>
      </c>
    </row>
    <row r="1539" spans="1:13" x14ac:dyDescent="0.25">
      <c r="A1539" s="17">
        <v>45170</v>
      </c>
      <c r="B1539" s="8" t="s">
        <v>6595</v>
      </c>
      <c r="C1539" s="8" t="s">
        <v>6637</v>
      </c>
      <c r="D1539" s="8" t="s">
        <v>6654</v>
      </c>
      <c r="E1539" s="2">
        <v>319</v>
      </c>
      <c r="F1539" s="1">
        <v>45171</v>
      </c>
      <c r="G1539" s="2" t="s">
        <v>1781</v>
      </c>
      <c r="H1539" s="16">
        <v>16249</v>
      </c>
      <c r="I1539" s="20">
        <v>16249</v>
      </c>
      <c r="J1539" s="2"/>
      <c r="K1539" t="str">
        <f t="shared" si="75"/>
        <v>Q2 2023</v>
      </c>
      <c r="L1539" t="str">
        <f t="shared" si="76"/>
        <v>Q2</v>
      </c>
      <c r="M1539" t="str">
        <f t="shared" si="77"/>
        <v>2023</v>
      </c>
    </row>
    <row r="1540" spans="1:13" x14ac:dyDescent="0.25">
      <c r="A1540" s="17">
        <v>45170</v>
      </c>
      <c r="B1540" s="8" t="s">
        <v>6595</v>
      </c>
      <c r="C1540" s="8" t="s">
        <v>6637</v>
      </c>
      <c r="D1540" s="8" t="s">
        <v>6638</v>
      </c>
      <c r="E1540" s="2">
        <v>317</v>
      </c>
      <c r="F1540" s="1">
        <v>45179</v>
      </c>
      <c r="G1540" s="2" t="s">
        <v>1795</v>
      </c>
      <c r="H1540" s="16">
        <v>87201.77</v>
      </c>
      <c r="I1540" s="20">
        <v>87201.77</v>
      </c>
      <c r="K1540" t="str">
        <f t="shared" si="75"/>
        <v>Q2 2023</v>
      </c>
      <c r="L1540" t="str">
        <f t="shared" si="76"/>
        <v>Q2</v>
      </c>
      <c r="M1540" t="str">
        <f t="shared" si="77"/>
        <v>2023</v>
      </c>
    </row>
    <row r="1541" spans="1:13" x14ac:dyDescent="0.25">
      <c r="A1541" s="17">
        <v>45170</v>
      </c>
      <c r="B1541" s="8" t="s">
        <v>6595</v>
      </c>
      <c r="C1541" s="8" t="s">
        <v>6637</v>
      </c>
      <c r="D1541" s="8" t="s">
        <v>6638</v>
      </c>
      <c r="E1541" s="2">
        <v>318</v>
      </c>
      <c r="F1541" s="1">
        <v>45179</v>
      </c>
      <c r="G1541" s="2" t="s">
        <v>1796</v>
      </c>
      <c r="H1541" s="16">
        <v>107156.61</v>
      </c>
      <c r="I1541" s="20">
        <v>107156.61</v>
      </c>
      <c r="K1541" t="str">
        <f t="shared" si="75"/>
        <v>Q2 2023</v>
      </c>
      <c r="L1541" t="str">
        <f t="shared" si="76"/>
        <v>Q2</v>
      </c>
      <c r="M1541" t="str">
        <f t="shared" si="77"/>
        <v>2023</v>
      </c>
    </row>
    <row r="1542" spans="1:13" x14ac:dyDescent="0.25">
      <c r="A1542" s="17">
        <v>45170</v>
      </c>
      <c r="B1542" s="8" t="s">
        <v>6595</v>
      </c>
      <c r="C1542" s="8" t="s">
        <v>6637</v>
      </c>
      <c r="D1542" s="8" t="s">
        <v>6638</v>
      </c>
      <c r="E1542" s="2">
        <v>319</v>
      </c>
      <c r="F1542" s="1">
        <v>45179</v>
      </c>
      <c r="G1542" s="2" t="s">
        <v>1797</v>
      </c>
      <c r="H1542" s="16">
        <v>118452.03</v>
      </c>
      <c r="I1542" s="20">
        <v>118452.03</v>
      </c>
      <c r="K1542" t="str">
        <f t="shared" si="75"/>
        <v>Q2 2023</v>
      </c>
      <c r="L1542" t="str">
        <f t="shared" si="76"/>
        <v>Q2</v>
      </c>
      <c r="M1542" t="str">
        <f t="shared" si="77"/>
        <v>2023</v>
      </c>
    </row>
    <row r="1543" spans="1:13" x14ac:dyDescent="0.25">
      <c r="A1543" s="17">
        <v>45170</v>
      </c>
      <c r="B1543" s="8" t="s">
        <v>6595</v>
      </c>
      <c r="C1543" s="8" t="s">
        <v>6637</v>
      </c>
      <c r="D1543" s="8" t="s">
        <v>6639</v>
      </c>
      <c r="E1543" s="2">
        <v>317</v>
      </c>
      <c r="F1543" s="1">
        <v>45209</v>
      </c>
      <c r="G1543" s="2" t="s">
        <v>1798</v>
      </c>
      <c r="H1543" s="16">
        <v>3857.52</v>
      </c>
      <c r="I1543" s="20">
        <v>3857.52</v>
      </c>
      <c r="K1543" t="str">
        <f t="shared" si="75"/>
        <v>Q2 2023</v>
      </c>
      <c r="L1543" t="str">
        <f t="shared" si="76"/>
        <v>Q2</v>
      </c>
      <c r="M1543" t="str">
        <f t="shared" si="77"/>
        <v>2023</v>
      </c>
    </row>
    <row r="1544" spans="1:13" x14ac:dyDescent="0.25">
      <c r="A1544" s="17">
        <v>45170</v>
      </c>
      <c r="B1544" s="8" t="s">
        <v>6595</v>
      </c>
      <c r="C1544" s="8" t="s">
        <v>6637</v>
      </c>
      <c r="D1544" s="8" t="s">
        <v>6639</v>
      </c>
      <c r="E1544" s="2">
        <v>318</v>
      </c>
      <c r="F1544" s="1">
        <v>45209</v>
      </c>
      <c r="G1544" s="2" t="s">
        <v>1799</v>
      </c>
      <c r="H1544" s="16">
        <v>4977.66</v>
      </c>
      <c r="I1544" s="20">
        <v>4977.66</v>
      </c>
      <c r="K1544" t="str">
        <f t="shared" si="75"/>
        <v>Q2 2023</v>
      </c>
      <c r="L1544" t="str">
        <f t="shared" si="76"/>
        <v>Q2</v>
      </c>
      <c r="M1544" t="str">
        <f t="shared" si="77"/>
        <v>2023</v>
      </c>
    </row>
    <row r="1545" spans="1:13" x14ac:dyDescent="0.25">
      <c r="A1545" s="17">
        <v>45170</v>
      </c>
      <c r="B1545" s="8" t="s">
        <v>6595</v>
      </c>
      <c r="C1545" s="8" t="s">
        <v>6637</v>
      </c>
      <c r="D1545" s="8" t="s">
        <v>6639</v>
      </c>
      <c r="E1545" s="2">
        <v>319</v>
      </c>
      <c r="F1545" s="1">
        <v>45209</v>
      </c>
      <c r="G1545" s="2" t="s">
        <v>1800</v>
      </c>
      <c r="H1545" s="16">
        <v>4825.51</v>
      </c>
      <c r="I1545" s="20">
        <v>4825.51</v>
      </c>
      <c r="K1545" t="str">
        <f t="shared" si="75"/>
        <v>Q2 2023</v>
      </c>
      <c r="L1545" t="str">
        <f t="shared" si="76"/>
        <v>Q2</v>
      </c>
      <c r="M1545" t="str">
        <f t="shared" si="77"/>
        <v>2023</v>
      </c>
    </row>
    <row r="1546" spans="1:13" x14ac:dyDescent="0.25">
      <c r="A1546" s="17">
        <v>45170</v>
      </c>
      <c r="B1546" s="8" t="s">
        <v>6595</v>
      </c>
      <c r="C1546" s="5" t="e">
        <v>#N/A</v>
      </c>
      <c r="D1546" s="8" t="s">
        <v>6662</v>
      </c>
      <c r="E1546" s="2">
        <v>317</v>
      </c>
      <c r="F1546" s="1">
        <v>45170</v>
      </c>
      <c r="G1546" s="2" t="s">
        <v>1777</v>
      </c>
      <c r="H1546" s="16">
        <v>95088</v>
      </c>
      <c r="I1546" s="20">
        <v>95088</v>
      </c>
      <c r="J1546" s="2"/>
      <c r="K1546" t="str">
        <f t="shared" si="75"/>
        <v>Q2 2023</v>
      </c>
      <c r="L1546" t="str">
        <f t="shared" si="76"/>
        <v>Q2</v>
      </c>
      <c r="M1546" t="str">
        <f t="shared" si="77"/>
        <v>2023</v>
      </c>
    </row>
    <row r="1547" spans="1:13" x14ac:dyDescent="0.25">
      <c r="A1547" s="17">
        <v>45170</v>
      </c>
      <c r="B1547" s="8" t="s">
        <v>6595</v>
      </c>
      <c r="C1547" s="5" t="e">
        <v>#N/A</v>
      </c>
      <c r="D1547" s="8" t="s">
        <v>6662</v>
      </c>
      <c r="E1547" s="2">
        <v>317</v>
      </c>
      <c r="F1547" s="1">
        <v>45170</v>
      </c>
      <c r="G1547" s="2" t="s">
        <v>1776</v>
      </c>
      <c r="H1547" s="16">
        <v>63392</v>
      </c>
      <c r="I1547" s="20">
        <v>63392</v>
      </c>
      <c r="J1547" s="2"/>
      <c r="K1547" t="str">
        <f t="shared" si="75"/>
        <v>Q2 2023</v>
      </c>
      <c r="L1547" t="str">
        <f t="shared" si="76"/>
        <v>Q2</v>
      </c>
      <c r="M1547" t="str">
        <f t="shared" si="77"/>
        <v>2023</v>
      </c>
    </row>
    <row r="1548" spans="1:13" x14ac:dyDescent="0.25">
      <c r="A1548" s="17">
        <v>45170</v>
      </c>
      <c r="B1548" s="8" t="s">
        <v>6595</v>
      </c>
      <c r="C1548" s="5" t="e">
        <v>#N/A</v>
      </c>
      <c r="D1548" s="8" t="s">
        <v>6662</v>
      </c>
      <c r="E1548" s="2">
        <v>318</v>
      </c>
      <c r="F1548" s="1">
        <v>45174</v>
      </c>
      <c r="G1548" s="2" t="s">
        <v>1782</v>
      </c>
      <c r="H1548" s="16">
        <v>158640</v>
      </c>
      <c r="I1548" s="20">
        <v>158640</v>
      </c>
      <c r="J1548" s="2"/>
      <c r="K1548" t="str">
        <f t="shared" si="75"/>
        <v>Q2 2023</v>
      </c>
      <c r="L1548" t="str">
        <f t="shared" si="76"/>
        <v>Q2</v>
      </c>
      <c r="M1548" t="str">
        <f t="shared" si="77"/>
        <v>2023</v>
      </c>
    </row>
    <row r="1549" spans="1:13" x14ac:dyDescent="0.25">
      <c r="A1549" s="17">
        <v>45170</v>
      </c>
      <c r="B1549" s="8" t="s">
        <v>6595</v>
      </c>
      <c r="C1549" s="61" t="s">
        <v>6621</v>
      </c>
      <c r="D1549" s="8" t="s">
        <v>6622</v>
      </c>
      <c r="E1549" s="12">
        <v>319</v>
      </c>
      <c r="F1549" s="1">
        <v>45199</v>
      </c>
      <c r="G1549" s="12" t="s">
        <v>1793</v>
      </c>
      <c r="H1549" s="16">
        <v>158060</v>
      </c>
      <c r="I1549" s="20">
        <v>158060</v>
      </c>
      <c r="J1549" s="2"/>
      <c r="K1549" t="str">
        <f t="shared" si="75"/>
        <v>Q2 2023</v>
      </c>
      <c r="L1549" t="str">
        <f t="shared" si="76"/>
        <v>Q2</v>
      </c>
      <c r="M1549" t="str">
        <f t="shared" si="77"/>
        <v>2023</v>
      </c>
    </row>
    <row r="1550" spans="1:13" x14ac:dyDescent="0.25">
      <c r="A1550" s="17">
        <v>45170</v>
      </c>
      <c r="B1550" s="8" t="s">
        <v>6595</v>
      </c>
      <c r="C1550" s="5" t="e">
        <v>#N/A</v>
      </c>
      <c r="D1550" s="8" t="s">
        <v>6631</v>
      </c>
      <c r="E1550" s="2">
        <v>319</v>
      </c>
      <c r="F1550" s="1">
        <v>45170</v>
      </c>
      <c r="G1550" s="3">
        <v>6</v>
      </c>
      <c r="H1550" s="16">
        <v>10167</v>
      </c>
      <c r="I1550" s="16">
        <v>10167</v>
      </c>
      <c r="J1550" s="2"/>
      <c r="K1550" t="str">
        <f t="shared" si="75"/>
        <v>Q2 2023</v>
      </c>
      <c r="L1550" t="str">
        <f t="shared" si="76"/>
        <v>Q2</v>
      </c>
      <c r="M1550" t="str">
        <f t="shared" si="77"/>
        <v>2023</v>
      </c>
    </row>
    <row r="1551" spans="1:13" x14ac:dyDescent="0.25">
      <c r="A1551" s="17">
        <v>45170</v>
      </c>
      <c r="B1551" s="8" t="s">
        <v>6595</v>
      </c>
      <c r="C1551" s="5" t="e">
        <v>#N/A</v>
      </c>
      <c r="D1551" s="8" t="s">
        <v>6672</v>
      </c>
      <c r="E1551" s="2">
        <v>319</v>
      </c>
      <c r="F1551" s="1">
        <v>45191</v>
      </c>
      <c r="G1551" s="3">
        <v>1247173</v>
      </c>
      <c r="H1551" s="16">
        <v>160</v>
      </c>
      <c r="I1551" s="20">
        <v>160</v>
      </c>
      <c r="J1551" s="2" t="s">
        <v>354</v>
      </c>
      <c r="K1551" t="str">
        <f t="shared" si="75"/>
        <v>Q2 2023</v>
      </c>
      <c r="L1551" t="str">
        <f t="shared" si="76"/>
        <v>Q2</v>
      </c>
      <c r="M1551" t="str">
        <f t="shared" si="77"/>
        <v>2023</v>
      </c>
    </row>
    <row r="1552" spans="1:13" x14ac:dyDescent="0.25">
      <c r="A1552" s="17">
        <v>45170</v>
      </c>
      <c r="B1552" s="8" t="s">
        <v>6595</v>
      </c>
      <c r="C1552" s="5" t="e">
        <v>#N/A</v>
      </c>
      <c r="D1552" s="8" t="s">
        <v>6671</v>
      </c>
      <c r="E1552" s="2">
        <v>319</v>
      </c>
      <c r="F1552" s="1">
        <v>45168</v>
      </c>
      <c r="G1552" s="3" t="s">
        <v>1775</v>
      </c>
      <c r="H1552" s="16">
        <v>5180</v>
      </c>
      <c r="I1552" s="20">
        <v>5180</v>
      </c>
      <c r="J1552" s="2" t="s">
        <v>316</v>
      </c>
      <c r="K1552" t="str">
        <f t="shared" si="75"/>
        <v>Q2 2023</v>
      </c>
      <c r="L1552" t="str">
        <f t="shared" si="76"/>
        <v>Q2</v>
      </c>
      <c r="M1552" t="str">
        <f t="shared" si="77"/>
        <v>2023</v>
      </c>
    </row>
    <row r="1553" spans="1:13" x14ac:dyDescent="0.25">
      <c r="A1553" s="17">
        <v>45200</v>
      </c>
      <c r="B1553" s="8" t="s">
        <v>6613</v>
      </c>
      <c r="C1553" s="5" t="s">
        <v>6614</v>
      </c>
      <c r="D1553" s="8" t="s">
        <v>6615</v>
      </c>
      <c r="E1553" s="2">
        <v>0</v>
      </c>
      <c r="F1553" s="1" t="s">
        <v>505</v>
      </c>
      <c r="G1553" s="2" t="s">
        <v>509</v>
      </c>
      <c r="H1553" s="16">
        <v>5510</v>
      </c>
      <c r="I1553" s="20">
        <v>5510</v>
      </c>
      <c r="J1553" s="2"/>
      <c r="K1553" t="str">
        <f t="shared" si="75"/>
        <v>Q3 2023</v>
      </c>
      <c r="L1553" t="str">
        <f t="shared" si="76"/>
        <v>Q3</v>
      </c>
      <c r="M1553" t="str">
        <f t="shared" si="77"/>
        <v>2023</v>
      </c>
    </row>
    <row r="1554" spans="1:13" x14ac:dyDescent="0.25">
      <c r="A1554" s="17">
        <v>45200</v>
      </c>
      <c r="B1554" s="8" t="s">
        <v>6613</v>
      </c>
      <c r="C1554" s="5" t="s">
        <v>6616</v>
      </c>
      <c r="D1554" s="8" t="s">
        <v>6618</v>
      </c>
      <c r="E1554" s="2">
        <v>0</v>
      </c>
      <c r="F1554" s="1" t="s">
        <v>506</v>
      </c>
      <c r="G1554" s="2" t="s">
        <v>508</v>
      </c>
      <c r="H1554" s="16">
        <v>7605</v>
      </c>
      <c r="I1554" s="16">
        <v>7605</v>
      </c>
      <c r="J1554" s="2"/>
      <c r="K1554" t="str">
        <f t="shared" si="75"/>
        <v>Q3 2023</v>
      </c>
      <c r="L1554" t="str">
        <f t="shared" si="76"/>
        <v>Q3</v>
      </c>
      <c r="M1554" t="str">
        <f t="shared" si="77"/>
        <v>2023</v>
      </c>
    </row>
    <row r="1555" spans="1:13" x14ac:dyDescent="0.25">
      <c r="A1555" s="17">
        <v>45200</v>
      </c>
      <c r="B1555" s="8" t="s">
        <v>6613</v>
      </c>
      <c r="C1555" s="5" t="s">
        <v>6619</v>
      </c>
      <c r="D1555" s="8" t="s">
        <v>6620</v>
      </c>
      <c r="E1555" s="2">
        <v>0</v>
      </c>
      <c r="F1555" s="1">
        <v>45230</v>
      </c>
      <c r="G1555" s="2">
        <v>7</v>
      </c>
      <c r="H1555" s="16">
        <v>510</v>
      </c>
      <c r="I1555" s="20">
        <v>510</v>
      </c>
      <c r="J1555" s="2" t="s">
        <v>7</v>
      </c>
      <c r="K1555" t="str">
        <f t="shared" si="75"/>
        <v>Q3 2023</v>
      </c>
      <c r="L1555" t="str">
        <f t="shared" si="76"/>
        <v>Q3</v>
      </c>
      <c r="M1555" t="str">
        <f t="shared" si="77"/>
        <v>2023</v>
      </c>
    </row>
    <row r="1556" spans="1:13" x14ac:dyDescent="0.25">
      <c r="A1556" s="17">
        <v>45200</v>
      </c>
      <c r="B1556" s="8" t="s">
        <v>6613</v>
      </c>
      <c r="C1556" s="8" t="e">
        <v>#N/A</v>
      </c>
      <c r="D1556" s="8" t="s">
        <v>6622</v>
      </c>
      <c r="E1556" s="12">
        <v>0</v>
      </c>
      <c r="F1556" s="1" t="s">
        <v>505</v>
      </c>
      <c r="G1556" s="12">
        <v>209</v>
      </c>
      <c r="H1556" s="16">
        <v>2135</v>
      </c>
      <c r="I1556" s="20">
        <v>2135</v>
      </c>
      <c r="J1556" s="2"/>
      <c r="K1556" t="str">
        <f t="shared" si="75"/>
        <v>Q3 2023</v>
      </c>
      <c r="L1556" t="str">
        <f t="shared" si="76"/>
        <v>Q3</v>
      </c>
      <c r="M1556" t="str">
        <f t="shared" si="77"/>
        <v>2023</v>
      </c>
    </row>
    <row r="1557" spans="1:13" x14ac:dyDescent="0.25">
      <c r="A1557" s="17">
        <v>45200</v>
      </c>
      <c r="B1557" s="8" t="s">
        <v>6613</v>
      </c>
      <c r="C1557" s="5" t="e">
        <v>#N/A</v>
      </c>
      <c r="D1557" s="8" t="s">
        <v>6622</v>
      </c>
      <c r="E1557" s="12">
        <v>0</v>
      </c>
      <c r="F1557" s="1" t="s">
        <v>505</v>
      </c>
      <c r="G1557" s="12" t="s">
        <v>510</v>
      </c>
      <c r="H1557" s="16">
        <v>6100</v>
      </c>
      <c r="I1557" s="20">
        <v>6100</v>
      </c>
      <c r="J1557" s="2"/>
      <c r="K1557" t="str">
        <f t="shared" si="75"/>
        <v>Q3 2023</v>
      </c>
      <c r="L1557" t="str">
        <f t="shared" si="76"/>
        <v>Q3</v>
      </c>
      <c r="M1557" t="str">
        <f t="shared" si="77"/>
        <v>2023</v>
      </c>
    </row>
    <row r="1558" spans="1:13" x14ac:dyDescent="0.25">
      <c r="A1558" s="17">
        <v>45200</v>
      </c>
      <c r="B1558" s="8" t="s">
        <v>6613</v>
      </c>
      <c r="C1558" s="5" t="e">
        <v>#N/A</v>
      </c>
      <c r="D1558" s="8" t="s">
        <v>6663</v>
      </c>
      <c r="E1558" s="2">
        <v>0</v>
      </c>
      <c r="F1558" s="1" t="s">
        <v>507</v>
      </c>
      <c r="G1558" s="2">
        <v>711</v>
      </c>
      <c r="H1558" s="16">
        <v>2700</v>
      </c>
      <c r="I1558" s="20">
        <v>2700</v>
      </c>
      <c r="J1558" s="2"/>
      <c r="K1558" t="str">
        <f t="shared" si="75"/>
        <v>Q3 2023</v>
      </c>
      <c r="L1558" t="str">
        <f t="shared" si="76"/>
        <v>Q3</v>
      </c>
      <c r="M1558" t="str">
        <f t="shared" si="77"/>
        <v>2023</v>
      </c>
    </row>
    <row r="1559" spans="1:13" x14ac:dyDescent="0.25">
      <c r="A1559" s="17">
        <v>45200</v>
      </c>
      <c r="B1559" s="8" t="s">
        <v>6613</v>
      </c>
      <c r="C1559" s="5" t="e">
        <v>#N/A</v>
      </c>
      <c r="D1559" s="8" t="s">
        <v>6624</v>
      </c>
      <c r="E1559" s="2">
        <v>0</v>
      </c>
      <c r="F1559" s="1" t="s">
        <v>507</v>
      </c>
      <c r="G1559" s="2">
        <v>710</v>
      </c>
      <c r="H1559" s="16">
        <v>4048.48</v>
      </c>
      <c r="I1559" s="20">
        <v>3521.3599999999997</v>
      </c>
      <c r="J1559" s="2"/>
      <c r="K1559" t="str">
        <f t="shared" si="75"/>
        <v>Q3 2023</v>
      </c>
      <c r="L1559" t="str">
        <f t="shared" si="76"/>
        <v>Q3</v>
      </c>
      <c r="M1559" t="str">
        <f t="shared" si="77"/>
        <v>2023</v>
      </c>
    </row>
    <row r="1560" spans="1:13" x14ac:dyDescent="0.25">
      <c r="A1560" s="17">
        <v>45200</v>
      </c>
      <c r="B1560" s="8" t="s">
        <v>6613</v>
      </c>
      <c r="C1560" s="5" t="s">
        <v>6626</v>
      </c>
      <c r="D1560" s="8" t="s">
        <v>6627</v>
      </c>
      <c r="E1560" s="2">
        <v>0</v>
      </c>
      <c r="F1560" s="1" t="s">
        <v>505</v>
      </c>
      <c r="G1560" s="2">
        <v>1536</v>
      </c>
      <c r="H1560" s="16">
        <v>1015</v>
      </c>
      <c r="I1560" s="16">
        <v>1015</v>
      </c>
      <c r="J1560" s="2"/>
      <c r="K1560" t="str">
        <f t="shared" si="75"/>
        <v>Q3 2023</v>
      </c>
      <c r="L1560" t="str">
        <f t="shared" si="76"/>
        <v>Q3</v>
      </c>
      <c r="M1560" t="str">
        <f t="shared" si="77"/>
        <v>2023</v>
      </c>
    </row>
    <row r="1561" spans="1:13" x14ac:dyDescent="0.25">
      <c r="A1561" s="17">
        <v>45200</v>
      </c>
      <c r="B1561" s="8" t="s">
        <v>6613</v>
      </c>
      <c r="C1561" s="5" t="s">
        <v>6628</v>
      </c>
      <c r="D1561" s="8" t="s">
        <v>6638</v>
      </c>
      <c r="E1561" s="2">
        <v>0</v>
      </c>
      <c r="F1561" s="1">
        <v>45235</v>
      </c>
      <c r="G1561" s="3" t="s">
        <v>504</v>
      </c>
      <c r="H1561" s="16">
        <v>99760</v>
      </c>
      <c r="I1561" s="16">
        <v>99760</v>
      </c>
      <c r="J1561" s="2" t="s">
        <v>8</v>
      </c>
      <c r="K1561" t="str">
        <f t="shared" si="75"/>
        <v>Q3 2023</v>
      </c>
      <c r="L1561" t="str">
        <f t="shared" si="76"/>
        <v>Q3</v>
      </c>
      <c r="M1561" t="str">
        <f t="shared" si="77"/>
        <v>2023</v>
      </c>
    </row>
    <row r="1562" spans="1:13" x14ac:dyDescent="0.25">
      <c r="A1562" s="17">
        <v>45200</v>
      </c>
      <c r="B1562" s="8" t="s">
        <v>6584</v>
      </c>
      <c r="C1562" s="5" t="s">
        <v>6630</v>
      </c>
      <c r="D1562" s="8" t="s">
        <v>6631</v>
      </c>
      <c r="E1562" s="2">
        <v>102</v>
      </c>
      <c r="F1562" s="1">
        <v>45239</v>
      </c>
      <c r="G1562" s="2" t="s">
        <v>582</v>
      </c>
      <c r="H1562" s="16">
        <v>941.64</v>
      </c>
      <c r="I1562" s="20">
        <v>941.64</v>
      </c>
      <c r="J1562" s="2"/>
      <c r="K1562" t="str">
        <f t="shared" si="75"/>
        <v>Q3 2023</v>
      </c>
      <c r="L1562" t="str">
        <f t="shared" si="76"/>
        <v>Q3</v>
      </c>
      <c r="M1562" t="str">
        <f t="shared" si="77"/>
        <v>2023</v>
      </c>
    </row>
    <row r="1563" spans="1:13" x14ac:dyDescent="0.25">
      <c r="A1563" s="17">
        <v>45200</v>
      </c>
      <c r="B1563" s="8" t="s">
        <v>6584</v>
      </c>
      <c r="C1563" s="5" t="e">
        <v>#N/A</v>
      </c>
      <c r="D1563" s="8" t="s">
        <v>6662</v>
      </c>
      <c r="E1563" s="2">
        <v>102</v>
      </c>
      <c r="F1563" s="1">
        <v>45201</v>
      </c>
      <c r="G1563" s="2">
        <v>20231002001</v>
      </c>
      <c r="H1563" s="16">
        <v>206388</v>
      </c>
      <c r="I1563" s="20">
        <v>206388</v>
      </c>
      <c r="J1563" s="2"/>
      <c r="K1563" t="str">
        <f t="shared" si="75"/>
        <v>Q3 2023</v>
      </c>
      <c r="L1563" t="str">
        <f t="shared" si="76"/>
        <v>Q3</v>
      </c>
      <c r="M1563" t="str">
        <f t="shared" si="77"/>
        <v>2023</v>
      </c>
    </row>
    <row r="1564" spans="1:13" x14ac:dyDescent="0.25">
      <c r="A1564" s="17">
        <v>45200</v>
      </c>
      <c r="B1564" s="8" t="s">
        <v>6584</v>
      </c>
      <c r="C1564" s="5" t="s">
        <v>6632</v>
      </c>
      <c r="D1564" s="8" t="s">
        <v>6633</v>
      </c>
      <c r="E1564" s="2">
        <v>102</v>
      </c>
      <c r="F1564" s="1" t="s">
        <v>505</v>
      </c>
      <c r="G1564" s="2" t="s">
        <v>578</v>
      </c>
      <c r="H1564" s="16">
        <v>39396.019999999997</v>
      </c>
      <c r="I1564" s="20">
        <v>39396.019999999997</v>
      </c>
      <c r="J1564" s="2"/>
      <c r="K1564" t="str">
        <f t="shared" si="75"/>
        <v>Q3 2023</v>
      </c>
      <c r="L1564" t="str">
        <f t="shared" si="76"/>
        <v>Q3</v>
      </c>
      <c r="M1564" t="str">
        <f t="shared" si="77"/>
        <v>2023</v>
      </c>
    </row>
    <row r="1565" spans="1:13" x14ac:dyDescent="0.25">
      <c r="A1565" s="17">
        <v>45200</v>
      </c>
      <c r="B1565" s="8" t="s">
        <v>6584</v>
      </c>
      <c r="C1565" s="5" t="s">
        <v>6614</v>
      </c>
      <c r="D1565" s="8" t="s">
        <v>6615</v>
      </c>
      <c r="E1565" s="2">
        <v>102</v>
      </c>
      <c r="F1565" s="1" t="s">
        <v>505</v>
      </c>
      <c r="G1565" s="2" t="s">
        <v>580</v>
      </c>
      <c r="H1565" s="16">
        <v>9310</v>
      </c>
      <c r="I1565" s="20">
        <v>9310</v>
      </c>
      <c r="J1565" s="2"/>
      <c r="K1565" t="str">
        <f t="shared" si="75"/>
        <v>Q3 2023</v>
      </c>
      <c r="L1565" t="str">
        <f t="shared" si="76"/>
        <v>Q3</v>
      </c>
      <c r="M1565" t="str">
        <f t="shared" si="77"/>
        <v>2023</v>
      </c>
    </row>
    <row r="1566" spans="1:13" x14ac:dyDescent="0.25">
      <c r="A1566" s="17">
        <v>45200</v>
      </c>
      <c r="B1566" s="8" t="s">
        <v>6584</v>
      </c>
      <c r="C1566" s="8" t="s">
        <v>6634</v>
      </c>
      <c r="D1566" s="8" t="s">
        <v>6635</v>
      </c>
      <c r="E1566" s="2">
        <v>102</v>
      </c>
      <c r="F1566" s="1" t="s">
        <v>505</v>
      </c>
      <c r="G1566" s="2" t="s">
        <v>579</v>
      </c>
      <c r="H1566" s="85">
        <f>21344.07+34648.32+8398.86</f>
        <v>64391.25</v>
      </c>
      <c r="I1566" s="88">
        <v>64391.25</v>
      </c>
      <c r="J1566" s="2"/>
      <c r="K1566" t="str">
        <f t="shared" si="75"/>
        <v>Q3 2023</v>
      </c>
      <c r="L1566" t="str">
        <f t="shared" si="76"/>
        <v>Q3</v>
      </c>
      <c r="M1566" t="str">
        <f t="shared" si="77"/>
        <v>2023</v>
      </c>
    </row>
    <row r="1567" spans="1:13" x14ac:dyDescent="0.25">
      <c r="A1567" s="17">
        <v>45200</v>
      </c>
      <c r="B1567" s="8" t="s">
        <v>6584</v>
      </c>
      <c r="C1567" s="5" t="s">
        <v>6619</v>
      </c>
      <c r="D1567" s="8" t="s">
        <v>6620</v>
      </c>
      <c r="E1567" s="2">
        <v>102</v>
      </c>
      <c r="F1567" s="1">
        <v>45230</v>
      </c>
      <c r="G1567" s="2">
        <v>7</v>
      </c>
      <c r="H1567" s="16">
        <v>0</v>
      </c>
      <c r="I1567" s="20">
        <v>0</v>
      </c>
      <c r="J1567" s="2"/>
      <c r="K1567" t="str">
        <f t="shared" si="75"/>
        <v>Q3 2023</v>
      </c>
      <c r="L1567" t="str">
        <f t="shared" si="76"/>
        <v>Q3</v>
      </c>
      <c r="M1567" t="str">
        <f t="shared" si="77"/>
        <v>2023</v>
      </c>
    </row>
    <row r="1568" spans="1:13" x14ac:dyDescent="0.25">
      <c r="A1568" s="17">
        <v>45200</v>
      </c>
      <c r="B1568" s="8" t="s">
        <v>6584</v>
      </c>
      <c r="C1568" s="5" t="s">
        <v>6636</v>
      </c>
      <c r="D1568" s="8" t="s">
        <v>6617</v>
      </c>
      <c r="E1568" s="2">
        <v>102</v>
      </c>
      <c r="F1568" s="1">
        <v>45218</v>
      </c>
      <c r="G1568" s="2" t="s">
        <v>576</v>
      </c>
      <c r="H1568" s="16">
        <v>1050</v>
      </c>
      <c r="I1568" s="16">
        <v>1050</v>
      </c>
      <c r="J1568" s="2" t="s">
        <v>595</v>
      </c>
      <c r="K1568" t="str">
        <f t="shared" si="75"/>
        <v>Q3 2023</v>
      </c>
      <c r="L1568" t="str">
        <f t="shared" si="76"/>
        <v>Q3</v>
      </c>
      <c r="M1568" t="str">
        <f t="shared" si="77"/>
        <v>2023</v>
      </c>
    </row>
    <row r="1569" spans="1:13" x14ac:dyDescent="0.25">
      <c r="A1569" s="17">
        <v>45200</v>
      </c>
      <c r="B1569" s="8" t="s">
        <v>6584</v>
      </c>
      <c r="C1569" s="8" t="s">
        <v>6637</v>
      </c>
      <c r="D1569" s="8" t="s">
        <v>6654</v>
      </c>
      <c r="E1569" s="2">
        <v>102</v>
      </c>
      <c r="F1569" s="1">
        <v>45202</v>
      </c>
      <c r="G1569" s="2" t="s">
        <v>575</v>
      </c>
      <c r="H1569" s="16">
        <v>19110</v>
      </c>
      <c r="I1569" s="20">
        <v>19110</v>
      </c>
      <c r="J1569" s="2"/>
      <c r="K1569" t="str">
        <f t="shared" si="75"/>
        <v>Q3 2023</v>
      </c>
      <c r="L1569" t="str">
        <f t="shared" si="76"/>
        <v>Q3</v>
      </c>
      <c r="M1569" t="str">
        <f t="shared" si="77"/>
        <v>2023</v>
      </c>
    </row>
    <row r="1570" spans="1:13" x14ac:dyDescent="0.25">
      <c r="A1570" s="17">
        <v>45200</v>
      </c>
      <c r="B1570" s="8" t="s">
        <v>6584</v>
      </c>
      <c r="C1570" s="8" t="s">
        <v>6637</v>
      </c>
      <c r="D1570" s="8" t="s">
        <v>6638</v>
      </c>
      <c r="E1570" s="2">
        <v>102</v>
      </c>
      <c r="F1570" s="1">
        <v>45247</v>
      </c>
      <c r="G1570" s="2" t="s">
        <v>583</v>
      </c>
      <c r="H1570" s="16">
        <v>47383.41</v>
      </c>
      <c r="I1570" s="20">
        <v>47383.41</v>
      </c>
      <c r="J1570" s="2"/>
      <c r="K1570" t="str">
        <f t="shared" si="75"/>
        <v>Q3 2023</v>
      </c>
      <c r="L1570" t="str">
        <f t="shared" si="76"/>
        <v>Q3</v>
      </c>
      <c r="M1570" t="str">
        <f t="shared" si="77"/>
        <v>2023</v>
      </c>
    </row>
    <row r="1571" spans="1:13" x14ac:dyDescent="0.25">
      <c r="A1571" s="17">
        <v>45200</v>
      </c>
      <c r="B1571" s="8" t="s">
        <v>6584</v>
      </c>
      <c r="C1571" s="8" t="s">
        <v>6637</v>
      </c>
      <c r="D1571" s="8" t="s">
        <v>6639</v>
      </c>
      <c r="E1571" s="2">
        <v>102</v>
      </c>
      <c r="F1571" s="1">
        <v>45248</v>
      </c>
      <c r="G1571" s="2" t="s">
        <v>584</v>
      </c>
      <c r="H1571" s="16">
        <v>3926.32</v>
      </c>
      <c r="I1571" s="20">
        <v>3926.32</v>
      </c>
      <c r="J1571" s="2"/>
      <c r="K1571" t="str">
        <f t="shared" si="75"/>
        <v>Q3 2023</v>
      </c>
      <c r="L1571" t="str">
        <f t="shared" si="76"/>
        <v>Q3</v>
      </c>
      <c r="M1571" t="str">
        <f t="shared" si="77"/>
        <v>2023</v>
      </c>
    </row>
    <row r="1572" spans="1:13" x14ac:dyDescent="0.25">
      <c r="A1572" s="17">
        <v>45200</v>
      </c>
      <c r="B1572" s="8" t="s">
        <v>6584</v>
      </c>
      <c r="C1572" s="8" t="e">
        <v>#N/A</v>
      </c>
      <c r="D1572" s="8" t="s">
        <v>6622</v>
      </c>
      <c r="E1572" s="12">
        <v>102</v>
      </c>
      <c r="F1572" s="1" t="s">
        <v>505</v>
      </c>
      <c r="G1572" s="12">
        <v>205</v>
      </c>
      <c r="H1572" s="16">
        <v>3710</v>
      </c>
      <c r="I1572" s="20">
        <v>3710</v>
      </c>
      <c r="J1572" s="2"/>
      <c r="K1572" t="str">
        <f t="shared" si="75"/>
        <v>Q3 2023</v>
      </c>
      <c r="L1572" t="str">
        <f t="shared" si="76"/>
        <v>Q3</v>
      </c>
      <c r="M1572" t="str">
        <f t="shared" si="77"/>
        <v>2023</v>
      </c>
    </row>
    <row r="1573" spans="1:13" x14ac:dyDescent="0.25">
      <c r="A1573" s="17">
        <v>45200</v>
      </c>
      <c r="B1573" s="8" t="s">
        <v>6584</v>
      </c>
      <c r="C1573" s="5" t="e">
        <v>#N/A</v>
      </c>
      <c r="D1573" s="8" t="s">
        <v>6622</v>
      </c>
      <c r="E1573" s="12">
        <v>102</v>
      </c>
      <c r="F1573" s="1" t="s">
        <v>505</v>
      </c>
      <c r="G1573" s="12" t="s">
        <v>581</v>
      </c>
      <c r="H1573" s="16">
        <v>10990</v>
      </c>
      <c r="I1573" s="20">
        <v>10990</v>
      </c>
      <c r="J1573" s="2"/>
      <c r="K1573" t="str">
        <f t="shared" si="75"/>
        <v>Q3 2023</v>
      </c>
      <c r="L1573" t="str">
        <f t="shared" si="76"/>
        <v>Q3</v>
      </c>
      <c r="M1573" t="str">
        <f t="shared" si="77"/>
        <v>2023</v>
      </c>
    </row>
    <row r="1574" spans="1:13" x14ac:dyDescent="0.25">
      <c r="A1574" s="17">
        <v>45200</v>
      </c>
      <c r="B1574" s="8" t="s">
        <v>6584</v>
      </c>
      <c r="C1574" s="5" t="s">
        <v>6626</v>
      </c>
      <c r="D1574" s="8" t="s">
        <v>6627</v>
      </c>
      <c r="E1574" s="2">
        <v>102</v>
      </c>
      <c r="F1574" s="1" t="s">
        <v>505</v>
      </c>
      <c r="G1574" s="2">
        <v>1535</v>
      </c>
      <c r="H1574" s="16">
        <v>980</v>
      </c>
      <c r="I1574" s="20">
        <v>980</v>
      </c>
      <c r="J1574" s="2"/>
      <c r="K1574" t="str">
        <f t="shared" si="75"/>
        <v>Q3 2023</v>
      </c>
      <c r="L1574" t="str">
        <f t="shared" si="76"/>
        <v>Q3</v>
      </c>
      <c r="M1574" t="str">
        <f t="shared" si="77"/>
        <v>2023</v>
      </c>
    </row>
    <row r="1575" spans="1:13" x14ac:dyDescent="0.25">
      <c r="A1575" s="17">
        <v>45200</v>
      </c>
      <c r="B1575" s="8" t="s">
        <v>6584</v>
      </c>
      <c r="C1575" s="5" t="e">
        <v>#N/A</v>
      </c>
      <c r="D1575" s="8" t="s">
        <v>6643</v>
      </c>
      <c r="E1575" s="2">
        <v>102</v>
      </c>
      <c r="F1575" s="1">
        <v>45222</v>
      </c>
      <c r="G1575" s="2" t="s">
        <v>577</v>
      </c>
      <c r="H1575" s="16">
        <v>1500</v>
      </c>
      <c r="I1575" s="20">
        <v>1500</v>
      </c>
      <c r="J1575" s="2" t="s">
        <v>596</v>
      </c>
      <c r="K1575" t="str">
        <f t="shared" si="75"/>
        <v>Q3 2023</v>
      </c>
      <c r="L1575" t="str">
        <f t="shared" si="76"/>
        <v>Q3</v>
      </c>
      <c r="M1575" t="str">
        <f t="shared" si="77"/>
        <v>2023</v>
      </c>
    </row>
    <row r="1576" spans="1:13" x14ac:dyDescent="0.25">
      <c r="A1576" s="17">
        <v>45200</v>
      </c>
      <c r="B1576" s="8" t="s">
        <v>6585</v>
      </c>
      <c r="C1576" s="5" t="s">
        <v>6640</v>
      </c>
      <c r="D1576" s="8" t="s">
        <v>6633</v>
      </c>
      <c r="E1576" s="2">
        <v>0</v>
      </c>
      <c r="F1576" s="1" t="s">
        <v>505</v>
      </c>
      <c r="G1576" s="2" t="s">
        <v>623</v>
      </c>
      <c r="H1576" s="16">
        <v>20094.5</v>
      </c>
      <c r="I1576" s="20">
        <v>20094.5</v>
      </c>
      <c r="K1576" t="str">
        <f t="shared" si="75"/>
        <v>Q3 2023</v>
      </c>
      <c r="L1576" t="str">
        <f t="shared" si="76"/>
        <v>Q3</v>
      </c>
      <c r="M1576" t="str">
        <f t="shared" si="77"/>
        <v>2023</v>
      </c>
    </row>
    <row r="1577" spans="1:13" x14ac:dyDescent="0.25">
      <c r="A1577" s="17">
        <v>45200</v>
      </c>
      <c r="B1577" s="8" t="s">
        <v>6585</v>
      </c>
      <c r="C1577" s="5" t="e">
        <v>#N/A</v>
      </c>
      <c r="D1577" s="8" t="s">
        <v>6617</v>
      </c>
      <c r="E1577" s="2">
        <v>0</v>
      </c>
      <c r="F1577" s="1">
        <v>45206</v>
      </c>
      <c r="G1577" s="2" t="s">
        <v>622</v>
      </c>
      <c r="H1577" s="16">
        <v>1250</v>
      </c>
      <c r="I1577" s="16">
        <v>1250</v>
      </c>
      <c r="K1577" t="str">
        <f t="shared" si="75"/>
        <v>Q3 2023</v>
      </c>
      <c r="L1577" t="str">
        <f t="shared" si="76"/>
        <v>Q3</v>
      </c>
      <c r="M1577" t="str">
        <f t="shared" si="77"/>
        <v>2023</v>
      </c>
    </row>
    <row r="1578" spans="1:13" x14ac:dyDescent="0.25">
      <c r="A1578" s="17">
        <v>45200</v>
      </c>
      <c r="B1578" s="8" t="s">
        <v>6586</v>
      </c>
      <c r="C1578" s="5" t="s">
        <v>6640</v>
      </c>
      <c r="D1578" s="8" t="s">
        <v>6633</v>
      </c>
      <c r="E1578" s="2">
        <v>0</v>
      </c>
      <c r="F1578" s="1" t="s">
        <v>505</v>
      </c>
      <c r="G1578" s="2" t="s">
        <v>654</v>
      </c>
      <c r="H1578" s="16">
        <v>36738.74</v>
      </c>
      <c r="I1578" s="20">
        <v>36738.74</v>
      </c>
      <c r="K1578" t="str">
        <f t="shared" si="75"/>
        <v>Q3 2023</v>
      </c>
      <c r="L1578" t="str">
        <f t="shared" si="76"/>
        <v>Q3</v>
      </c>
      <c r="M1578" t="str">
        <f t="shared" si="77"/>
        <v>2023</v>
      </c>
    </row>
    <row r="1579" spans="1:13" x14ac:dyDescent="0.25">
      <c r="A1579" s="17">
        <v>45200</v>
      </c>
      <c r="B1579" s="8" t="s">
        <v>6586</v>
      </c>
      <c r="C1579" s="5" t="s">
        <v>6614</v>
      </c>
      <c r="D1579" s="8" t="s">
        <v>6615</v>
      </c>
      <c r="E1579" s="2">
        <v>0</v>
      </c>
      <c r="F1579" s="1" t="s">
        <v>505</v>
      </c>
      <c r="G1579" s="2" t="s">
        <v>656</v>
      </c>
      <c r="H1579" s="16">
        <v>1319.5</v>
      </c>
      <c r="I1579" s="20">
        <v>1319.5</v>
      </c>
      <c r="K1579" t="str">
        <f t="shared" si="75"/>
        <v>Q3 2023</v>
      </c>
      <c r="L1579" t="str">
        <f t="shared" si="76"/>
        <v>Q3</v>
      </c>
      <c r="M1579" t="str">
        <f t="shared" si="77"/>
        <v>2023</v>
      </c>
    </row>
    <row r="1580" spans="1:13" x14ac:dyDescent="0.25">
      <c r="A1580" s="17">
        <v>45200</v>
      </c>
      <c r="B1580" s="8" t="s">
        <v>6586</v>
      </c>
      <c r="C1580" s="5" t="s">
        <v>6616</v>
      </c>
      <c r="D1580" s="8" t="s">
        <v>6618</v>
      </c>
      <c r="E1580" s="2">
        <v>0</v>
      </c>
      <c r="F1580" s="1">
        <v>45204</v>
      </c>
      <c r="G1580" s="2" t="s">
        <v>653</v>
      </c>
      <c r="H1580" s="16">
        <v>13801</v>
      </c>
      <c r="I1580" s="16">
        <v>13801</v>
      </c>
      <c r="J1580" s="2" t="s">
        <v>652</v>
      </c>
      <c r="K1580" t="str">
        <f t="shared" si="75"/>
        <v>Q3 2023</v>
      </c>
      <c r="L1580" t="str">
        <f t="shared" si="76"/>
        <v>Q3</v>
      </c>
      <c r="M1580" t="str">
        <f t="shared" si="77"/>
        <v>2023</v>
      </c>
    </row>
    <row r="1581" spans="1:13" x14ac:dyDescent="0.25">
      <c r="A1581" s="17">
        <v>45200</v>
      </c>
      <c r="B1581" s="8" t="s">
        <v>6586</v>
      </c>
      <c r="C1581" s="5" t="s">
        <v>6641</v>
      </c>
      <c r="D1581" s="8" t="s">
        <v>6635</v>
      </c>
      <c r="E1581" s="2">
        <v>0</v>
      </c>
      <c r="F1581" s="1" t="s">
        <v>505</v>
      </c>
      <c r="G1581" s="2" t="s">
        <v>655</v>
      </c>
      <c r="H1581" s="16">
        <v>51922.33</v>
      </c>
      <c r="I1581" s="20">
        <v>51922.33</v>
      </c>
      <c r="K1581" t="str">
        <f t="shared" ref="K1581:K1635" si="78">"Q" &amp; IF(MONTH(A1581) &lt; 4, 4, IF(MONTH(A1581) &lt; 7, 1, IF(MONTH(A1581) &lt; 10, 2, 3))) &amp; " " &amp; YEAR(A1581) - IF(MONTH(A1581) &lt; 4, 1, 0)</f>
        <v>Q3 2023</v>
      </c>
      <c r="L1581" t="str">
        <f t="shared" ref="L1581:L1635" si="79">LEFT(K1581,2)</f>
        <v>Q3</v>
      </c>
      <c r="M1581" t="str">
        <f t="shared" ref="M1581:M1635" si="80">RIGHT(K1581,4)</f>
        <v>2023</v>
      </c>
    </row>
    <row r="1582" spans="1:13" x14ac:dyDescent="0.25">
      <c r="A1582" s="17">
        <v>45200</v>
      </c>
      <c r="B1582" s="8" t="s">
        <v>6587</v>
      </c>
      <c r="C1582" s="8" t="e">
        <v>#N/A</v>
      </c>
      <c r="D1582" s="8" t="s">
        <v>6622</v>
      </c>
      <c r="E1582" s="12">
        <v>0</v>
      </c>
      <c r="F1582" s="1" t="s">
        <v>505</v>
      </c>
      <c r="G1582" s="12">
        <v>213</v>
      </c>
      <c r="H1582" s="16">
        <v>3140</v>
      </c>
      <c r="I1582" s="20">
        <v>3140</v>
      </c>
      <c r="K1582" t="str">
        <f t="shared" si="78"/>
        <v>Q3 2023</v>
      </c>
      <c r="L1582" t="str">
        <f t="shared" si="79"/>
        <v>Q3</v>
      </c>
      <c r="M1582" t="str">
        <f t="shared" si="80"/>
        <v>2023</v>
      </c>
    </row>
    <row r="1583" spans="1:13" x14ac:dyDescent="0.25">
      <c r="A1583" s="17">
        <v>45200</v>
      </c>
      <c r="B1583" s="8" t="s">
        <v>6587</v>
      </c>
      <c r="C1583" s="5" t="e">
        <v>#N/A</v>
      </c>
      <c r="D1583" s="8" t="s">
        <v>6622</v>
      </c>
      <c r="E1583" s="12">
        <v>0</v>
      </c>
      <c r="F1583" s="1" t="s">
        <v>505</v>
      </c>
      <c r="G1583" s="12" t="s">
        <v>675</v>
      </c>
      <c r="H1583" s="16">
        <v>7720</v>
      </c>
      <c r="I1583" s="20">
        <v>7720</v>
      </c>
      <c r="K1583" t="str">
        <f t="shared" si="78"/>
        <v>Q3 2023</v>
      </c>
      <c r="L1583" t="str">
        <f t="shared" si="79"/>
        <v>Q3</v>
      </c>
      <c r="M1583" t="str">
        <f t="shared" si="80"/>
        <v>2023</v>
      </c>
    </row>
    <row r="1584" spans="1:13" x14ac:dyDescent="0.25">
      <c r="A1584" s="17">
        <v>45200</v>
      </c>
      <c r="B1584" s="8" t="s">
        <v>6588</v>
      </c>
      <c r="C1584" s="5" t="s">
        <v>6614</v>
      </c>
      <c r="D1584" s="8" t="s">
        <v>6615</v>
      </c>
      <c r="E1584" s="2">
        <v>0</v>
      </c>
      <c r="F1584" s="1" t="s">
        <v>505</v>
      </c>
      <c r="G1584" s="2" t="s">
        <v>697</v>
      </c>
      <c r="H1584" s="16">
        <v>1805</v>
      </c>
      <c r="I1584" s="20">
        <v>1805</v>
      </c>
      <c r="K1584" t="str">
        <f t="shared" si="78"/>
        <v>Q3 2023</v>
      </c>
      <c r="L1584" t="str">
        <f t="shared" si="79"/>
        <v>Q3</v>
      </c>
      <c r="M1584" t="str">
        <f t="shared" si="80"/>
        <v>2023</v>
      </c>
    </row>
    <row r="1585" spans="1:13" x14ac:dyDescent="0.25">
      <c r="A1585" s="17">
        <v>45200</v>
      </c>
      <c r="B1585" s="8" t="s">
        <v>6588</v>
      </c>
      <c r="C1585" s="5" t="s">
        <v>6616</v>
      </c>
      <c r="D1585" s="8" t="s">
        <v>6617</v>
      </c>
      <c r="E1585" s="2">
        <v>0</v>
      </c>
      <c r="F1585" s="1" t="s">
        <v>506</v>
      </c>
      <c r="G1585" s="2" t="s">
        <v>696</v>
      </c>
      <c r="H1585" s="16">
        <v>4212.5</v>
      </c>
      <c r="I1585" s="16">
        <v>4212.5</v>
      </c>
      <c r="J1585" s="2" t="s">
        <v>700</v>
      </c>
      <c r="K1585" t="str">
        <f t="shared" si="78"/>
        <v>Q3 2023</v>
      </c>
      <c r="L1585" t="str">
        <f t="shared" si="79"/>
        <v>Q3</v>
      </c>
      <c r="M1585" t="str">
        <f t="shared" si="80"/>
        <v>2023</v>
      </c>
    </row>
    <row r="1586" spans="1:13" x14ac:dyDescent="0.25">
      <c r="A1586" s="17">
        <v>45200</v>
      </c>
      <c r="B1586" s="8" t="s">
        <v>6588</v>
      </c>
      <c r="C1586" s="5" t="s">
        <v>6636</v>
      </c>
      <c r="D1586" s="8" t="s">
        <v>6617</v>
      </c>
      <c r="E1586" s="2">
        <v>0</v>
      </c>
      <c r="F1586" s="1">
        <v>45202</v>
      </c>
      <c r="G1586" s="17" t="s">
        <v>693</v>
      </c>
      <c r="H1586" s="16">
        <v>4200</v>
      </c>
      <c r="I1586" s="16">
        <v>4200</v>
      </c>
      <c r="J1586" s="2" t="s">
        <v>439</v>
      </c>
      <c r="K1586" t="str">
        <f t="shared" si="78"/>
        <v>Q3 2023</v>
      </c>
      <c r="L1586" t="str">
        <f t="shared" si="79"/>
        <v>Q3</v>
      </c>
      <c r="M1586" t="str">
        <f t="shared" si="80"/>
        <v>2023</v>
      </c>
    </row>
    <row r="1587" spans="1:13" x14ac:dyDescent="0.25">
      <c r="A1587" s="17">
        <v>45200</v>
      </c>
      <c r="B1587" s="8" t="s">
        <v>6588</v>
      </c>
      <c r="C1587" s="5" t="s">
        <v>6636</v>
      </c>
      <c r="D1587" s="8" t="s">
        <v>6617</v>
      </c>
      <c r="E1587" s="2">
        <v>0</v>
      </c>
      <c r="F1587" s="1">
        <v>45226</v>
      </c>
      <c r="G1587" s="17" t="s">
        <v>695</v>
      </c>
      <c r="H1587" s="16">
        <v>3240</v>
      </c>
      <c r="I1587" s="16">
        <v>3240</v>
      </c>
      <c r="J1587" s="2" t="s">
        <v>699</v>
      </c>
      <c r="K1587" t="str">
        <f t="shared" si="78"/>
        <v>Q3 2023</v>
      </c>
      <c r="L1587" t="str">
        <f t="shared" si="79"/>
        <v>Q3</v>
      </c>
      <c r="M1587" t="str">
        <f t="shared" si="80"/>
        <v>2023</v>
      </c>
    </row>
    <row r="1588" spans="1:13" x14ac:dyDescent="0.25">
      <c r="A1588" s="17">
        <v>45200</v>
      </c>
      <c r="B1588" s="8" t="s">
        <v>6588</v>
      </c>
      <c r="C1588" s="8" t="e">
        <v>#N/A</v>
      </c>
      <c r="D1588" s="8" t="s">
        <v>6622</v>
      </c>
      <c r="E1588" s="12">
        <v>0</v>
      </c>
      <c r="F1588" s="1" t="s">
        <v>505</v>
      </c>
      <c r="G1588" s="12">
        <v>214</v>
      </c>
      <c r="H1588" s="16">
        <v>430</v>
      </c>
      <c r="I1588" s="20">
        <v>430</v>
      </c>
      <c r="K1588" t="str">
        <f t="shared" si="78"/>
        <v>Q3 2023</v>
      </c>
      <c r="L1588" t="str">
        <f t="shared" si="79"/>
        <v>Q3</v>
      </c>
      <c r="M1588" t="str">
        <f t="shared" si="80"/>
        <v>2023</v>
      </c>
    </row>
    <row r="1589" spans="1:13" x14ac:dyDescent="0.25">
      <c r="A1589" s="17">
        <v>45200</v>
      </c>
      <c r="B1589" s="8" t="s">
        <v>6588</v>
      </c>
      <c r="C1589" s="5" t="e">
        <v>#N/A</v>
      </c>
      <c r="D1589" s="8" t="s">
        <v>6643</v>
      </c>
      <c r="E1589" s="2">
        <v>0</v>
      </c>
      <c r="F1589" s="1">
        <v>45215</v>
      </c>
      <c r="G1589" s="17" t="s">
        <v>694</v>
      </c>
      <c r="H1589" s="16">
        <v>10350</v>
      </c>
      <c r="I1589" s="20">
        <v>10350</v>
      </c>
      <c r="J1589" s="2" t="s">
        <v>439</v>
      </c>
      <c r="K1589" t="str">
        <f t="shared" si="78"/>
        <v>Q3 2023</v>
      </c>
      <c r="L1589" t="str">
        <f t="shared" si="79"/>
        <v>Q3</v>
      </c>
      <c r="M1589" t="str">
        <f t="shared" si="80"/>
        <v>2023</v>
      </c>
    </row>
    <row r="1590" spans="1:13" x14ac:dyDescent="0.25">
      <c r="A1590" s="17">
        <v>45200</v>
      </c>
      <c r="B1590" s="8" t="s">
        <v>6588</v>
      </c>
      <c r="C1590" s="5" t="e">
        <v>#N/A</v>
      </c>
      <c r="D1590" s="8" t="s">
        <v>6622</v>
      </c>
      <c r="E1590" s="12">
        <v>0</v>
      </c>
      <c r="F1590" s="1" t="s">
        <v>505</v>
      </c>
      <c r="G1590" s="12" t="s">
        <v>698</v>
      </c>
      <c r="H1590" s="16">
        <v>1000</v>
      </c>
      <c r="I1590" s="20">
        <v>1000</v>
      </c>
      <c r="K1590" t="str">
        <f t="shared" si="78"/>
        <v>Q3 2023</v>
      </c>
      <c r="L1590" t="str">
        <f t="shared" si="79"/>
        <v>Q3</v>
      </c>
      <c r="M1590" t="str">
        <f t="shared" si="80"/>
        <v>2023</v>
      </c>
    </row>
    <row r="1591" spans="1:13" x14ac:dyDescent="0.25">
      <c r="A1591" s="17">
        <v>45200</v>
      </c>
      <c r="B1591" s="8" t="s">
        <v>6589</v>
      </c>
      <c r="C1591" s="5" t="s">
        <v>6642</v>
      </c>
      <c r="D1591" s="8" t="s">
        <v>6643</v>
      </c>
      <c r="E1591" s="2" t="s">
        <v>82</v>
      </c>
      <c r="F1591" s="1">
        <v>45216</v>
      </c>
      <c r="G1591" s="2" t="s">
        <v>831</v>
      </c>
      <c r="H1591" s="16">
        <v>13750</v>
      </c>
      <c r="I1591" s="20">
        <v>13750</v>
      </c>
      <c r="J1591" s="2" t="s">
        <v>843</v>
      </c>
      <c r="K1591" t="str">
        <f t="shared" si="78"/>
        <v>Q3 2023</v>
      </c>
      <c r="L1591" t="str">
        <f t="shared" si="79"/>
        <v>Q3</v>
      </c>
      <c r="M1591" t="str">
        <f t="shared" si="80"/>
        <v>2023</v>
      </c>
    </row>
    <row r="1592" spans="1:13" x14ac:dyDescent="0.25">
      <c r="A1592" s="17">
        <v>45200</v>
      </c>
      <c r="B1592" s="8" t="s">
        <v>6589</v>
      </c>
      <c r="C1592" s="5" t="s">
        <v>6646</v>
      </c>
      <c r="D1592" s="8" t="s">
        <v>6643</v>
      </c>
      <c r="E1592" s="2" t="s">
        <v>82</v>
      </c>
      <c r="F1592" s="1">
        <v>45224</v>
      </c>
      <c r="G1592" s="2" t="s">
        <v>840</v>
      </c>
      <c r="H1592" s="16">
        <v>90950</v>
      </c>
      <c r="I1592" s="20">
        <v>90950</v>
      </c>
      <c r="J1592" s="2" t="s">
        <v>847</v>
      </c>
      <c r="K1592" t="str">
        <f t="shared" si="78"/>
        <v>Q3 2023</v>
      </c>
      <c r="L1592" t="str">
        <f t="shared" si="79"/>
        <v>Q3</v>
      </c>
      <c r="M1592" t="str">
        <f t="shared" si="80"/>
        <v>2023</v>
      </c>
    </row>
    <row r="1593" spans="1:13" x14ac:dyDescent="0.25">
      <c r="A1593" s="17">
        <v>45200</v>
      </c>
      <c r="B1593" s="8" t="s">
        <v>6589</v>
      </c>
      <c r="C1593" s="5" t="e">
        <v>#N/A</v>
      </c>
      <c r="D1593" s="8" t="s">
        <v>6643</v>
      </c>
      <c r="E1593" s="2" t="s">
        <v>82</v>
      </c>
      <c r="F1593" s="1">
        <v>45226</v>
      </c>
      <c r="G1593" s="2">
        <v>1102</v>
      </c>
      <c r="H1593" s="16">
        <v>3500</v>
      </c>
      <c r="I1593" s="20">
        <v>3500</v>
      </c>
      <c r="J1593" s="2" t="s">
        <v>844</v>
      </c>
      <c r="K1593" t="str">
        <f t="shared" si="78"/>
        <v>Q3 2023</v>
      </c>
      <c r="L1593" t="str">
        <f t="shared" si="79"/>
        <v>Q3</v>
      </c>
      <c r="M1593" t="str">
        <f t="shared" si="80"/>
        <v>2023</v>
      </c>
    </row>
    <row r="1594" spans="1:13" x14ac:dyDescent="0.25">
      <c r="A1594" s="17">
        <v>45200</v>
      </c>
      <c r="B1594" s="8" t="s">
        <v>6589</v>
      </c>
      <c r="C1594" s="5" t="s">
        <v>6640</v>
      </c>
      <c r="D1594" s="8" t="s">
        <v>6633</v>
      </c>
      <c r="E1594" s="2" t="s">
        <v>82</v>
      </c>
      <c r="F1594" s="1" t="s">
        <v>505</v>
      </c>
      <c r="G1594" s="2" t="s">
        <v>834</v>
      </c>
      <c r="H1594" s="16">
        <v>78792.039999999994</v>
      </c>
      <c r="I1594" s="20">
        <v>78792.039999999994</v>
      </c>
      <c r="J1594" s="2" t="s">
        <v>99</v>
      </c>
      <c r="K1594" t="str">
        <f t="shared" si="78"/>
        <v>Q3 2023</v>
      </c>
      <c r="L1594" t="str">
        <f t="shared" si="79"/>
        <v>Q3</v>
      </c>
      <c r="M1594" t="str">
        <f t="shared" si="80"/>
        <v>2023</v>
      </c>
    </row>
    <row r="1595" spans="1:13" x14ac:dyDescent="0.25">
      <c r="A1595" s="17">
        <v>45200</v>
      </c>
      <c r="B1595" s="8" t="s">
        <v>6589</v>
      </c>
      <c r="C1595" s="5" t="e">
        <v>#N/A</v>
      </c>
      <c r="D1595" s="8" t="s">
        <v>6643</v>
      </c>
      <c r="E1595" s="2" t="s">
        <v>82</v>
      </c>
      <c r="F1595" s="1">
        <v>45226</v>
      </c>
      <c r="G1595" s="2">
        <v>949</v>
      </c>
      <c r="H1595" s="16">
        <v>4500</v>
      </c>
      <c r="I1595" s="20">
        <v>4500</v>
      </c>
      <c r="J1595" s="2" t="s">
        <v>846</v>
      </c>
      <c r="K1595" t="str">
        <f t="shared" si="78"/>
        <v>Q3 2023</v>
      </c>
      <c r="L1595" t="str">
        <f t="shared" si="79"/>
        <v>Q3</v>
      </c>
      <c r="M1595" t="str">
        <f t="shared" si="80"/>
        <v>2023</v>
      </c>
    </row>
    <row r="1596" spans="1:13" x14ac:dyDescent="0.25">
      <c r="A1596" s="17">
        <v>45200</v>
      </c>
      <c r="B1596" s="8" t="s">
        <v>6589</v>
      </c>
      <c r="C1596" s="5" t="e">
        <v>#N/A</v>
      </c>
      <c r="D1596" s="8" t="s">
        <v>6617</v>
      </c>
      <c r="E1596" s="2" t="s">
        <v>82</v>
      </c>
      <c r="F1596" s="1">
        <v>45205</v>
      </c>
      <c r="G1596" s="2" t="s">
        <v>829</v>
      </c>
      <c r="H1596" s="16">
        <v>700</v>
      </c>
      <c r="I1596" s="16">
        <v>700</v>
      </c>
      <c r="J1596" s="2" t="s">
        <v>99</v>
      </c>
      <c r="K1596" t="str">
        <f t="shared" si="78"/>
        <v>Q3 2023</v>
      </c>
      <c r="L1596" t="str">
        <f t="shared" si="79"/>
        <v>Q3</v>
      </c>
      <c r="M1596" t="str">
        <f t="shared" si="80"/>
        <v>2023</v>
      </c>
    </row>
    <row r="1597" spans="1:13" x14ac:dyDescent="0.25">
      <c r="A1597" s="17">
        <v>45200</v>
      </c>
      <c r="B1597" s="8" t="s">
        <v>6589</v>
      </c>
      <c r="C1597" s="5" t="e">
        <v>#N/A</v>
      </c>
      <c r="D1597" s="8" t="s">
        <v>6643</v>
      </c>
      <c r="E1597" s="2" t="s">
        <v>82</v>
      </c>
      <c r="F1597" s="1">
        <v>45216</v>
      </c>
      <c r="G1597" s="2" t="s">
        <v>832</v>
      </c>
      <c r="H1597" s="16">
        <v>17184</v>
      </c>
      <c r="I1597" s="20">
        <v>17184</v>
      </c>
      <c r="J1597" s="2" t="s">
        <v>845</v>
      </c>
      <c r="K1597" t="str">
        <f t="shared" si="78"/>
        <v>Q3 2023</v>
      </c>
      <c r="L1597" t="str">
        <f t="shared" si="79"/>
        <v>Q3</v>
      </c>
      <c r="M1597" t="str">
        <f t="shared" si="80"/>
        <v>2023</v>
      </c>
    </row>
    <row r="1598" spans="1:13" x14ac:dyDescent="0.25">
      <c r="A1598" s="17">
        <v>45200</v>
      </c>
      <c r="B1598" s="8" t="s">
        <v>6589</v>
      </c>
      <c r="C1598" s="5" t="s">
        <v>6616</v>
      </c>
      <c r="D1598" s="8" t="s">
        <v>6617</v>
      </c>
      <c r="E1598" s="2" t="s">
        <v>82</v>
      </c>
      <c r="F1598" s="1" t="s">
        <v>506</v>
      </c>
      <c r="G1598" s="2" t="s">
        <v>839</v>
      </c>
      <c r="H1598" s="16">
        <v>4081.6</v>
      </c>
      <c r="I1598" s="20">
        <v>4215.7</v>
      </c>
      <c r="J1598" s="2" t="s">
        <v>99</v>
      </c>
      <c r="K1598" t="str">
        <f t="shared" si="78"/>
        <v>Q3 2023</v>
      </c>
      <c r="L1598" t="str">
        <f t="shared" si="79"/>
        <v>Q3</v>
      </c>
      <c r="M1598" t="str">
        <f t="shared" si="80"/>
        <v>2023</v>
      </c>
    </row>
    <row r="1599" spans="1:13" x14ac:dyDescent="0.25">
      <c r="A1599" s="17">
        <v>45200</v>
      </c>
      <c r="B1599" s="8" t="s">
        <v>6589</v>
      </c>
      <c r="C1599" s="5" t="s">
        <v>6616</v>
      </c>
      <c r="D1599" s="8" t="s">
        <v>6618</v>
      </c>
      <c r="E1599" s="2" t="s">
        <v>82</v>
      </c>
      <c r="F1599" s="1" t="s">
        <v>506</v>
      </c>
      <c r="G1599" s="2" t="s">
        <v>837</v>
      </c>
      <c r="H1599" s="16">
        <v>46868.5</v>
      </c>
      <c r="I1599" s="20">
        <v>41237</v>
      </c>
      <c r="J1599" s="2" t="s">
        <v>99</v>
      </c>
      <c r="K1599" t="str">
        <f t="shared" si="78"/>
        <v>Q3 2023</v>
      </c>
      <c r="L1599" t="str">
        <f t="shared" si="79"/>
        <v>Q3</v>
      </c>
      <c r="M1599" t="str">
        <f t="shared" si="80"/>
        <v>2023</v>
      </c>
    </row>
    <row r="1600" spans="1:13" x14ac:dyDescent="0.25">
      <c r="A1600" s="17">
        <v>45200</v>
      </c>
      <c r="B1600" s="8" t="s">
        <v>6589</v>
      </c>
      <c r="C1600" s="8" t="s">
        <v>6634</v>
      </c>
      <c r="D1600" s="8" t="s">
        <v>6635</v>
      </c>
      <c r="E1600" s="2" t="s">
        <v>82</v>
      </c>
      <c r="F1600" s="1" t="s">
        <v>505</v>
      </c>
      <c r="G1600" s="2" t="s">
        <v>835</v>
      </c>
      <c r="H1600" s="85">
        <f>104827.41+20697.28+50889.72+17933.5+29152.19</f>
        <v>223500.1</v>
      </c>
      <c r="I1600" s="88">
        <v>223500.1</v>
      </c>
      <c r="J1600" s="2" t="s">
        <v>99</v>
      </c>
      <c r="K1600" t="str">
        <f t="shared" si="78"/>
        <v>Q3 2023</v>
      </c>
      <c r="L1600" t="str">
        <f t="shared" si="79"/>
        <v>Q3</v>
      </c>
      <c r="M1600" t="str">
        <f t="shared" si="80"/>
        <v>2023</v>
      </c>
    </row>
    <row r="1601" spans="1:13" x14ac:dyDescent="0.25">
      <c r="A1601" s="17">
        <v>45200</v>
      </c>
      <c r="B1601" s="8" t="s">
        <v>6589</v>
      </c>
      <c r="C1601" s="5" t="e">
        <v>#N/A</v>
      </c>
      <c r="D1601" s="8" t="s">
        <v>6633</v>
      </c>
      <c r="E1601" s="2" t="s">
        <v>82</v>
      </c>
      <c r="F1601" s="1" t="s">
        <v>505</v>
      </c>
      <c r="G1601" s="2" t="s">
        <v>836</v>
      </c>
      <c r="H1601" s="16">
        <v>202440.79</v>
      </c>
      <c r="I1601" s="20">
        <v>202440.79</v>
      </c>
      <c r="J1601" s="2" t="s">
        <v>99</v>
      </c>
      <c r="K1601" t="str">
        <f t="shared" si="78"/>
        <v>Q3 2023</v>
      </c>
      <c r="L1601" t="str">
        <f t="shared" si="79"/>
        <v>Q3</v>
      </c>
      <c r="M1601" t="str">
        <f t="shared" si="80"/>
        <v>2023</v>
      </c>
    </row>
    <row r="1602" spans="1:13" x14ac:dyDescent="0.25">
      <c r="A1602" s="17">
        <v>45200</v>
      </c>
      <c r="B1602" s="8" t="s">
        <v>6589</v>
      </c>
      <c r="C1602" s="5" t="s">
        <v>6619</v>
      </c>
      <c r="D1602" s="8" t="s">
        <v>6620</v>
      </c>
      <c r="E1602" s="2" t="s">
        <v>82</v>
      </c>
      <c r="F1602" s="1">
        <v>45230</v>
      </c>
      <c r="G1602" s="2">
        <v>7</v>
      </c>
      <c r="H1602" s="16">
        <v>7176</v>
      </c>
      <c r="I1602" s="20">
        <v>7176</v>
      </c>
      <c r="J1602" s="2" t="s">
        <v>100</v>
      </c>
      <c r="K1602" t="str">
        <f t="shared" si="78"/>
        <v>Q3 2023</v>
      </c>
      <c r="L1602" t="str">
        <f t="shared" si="79"/>
        <v>Q3</v>
      </c>
      <c r="M1602" t="str">
        <f t="shared" si="80"/>
        <v>2023</v>
      </c>
    </row>
    <row r="1603" spans="1:13" x14ac:dyDescent="0.25">
      <c r="A1603" s="17">
        <v>45200</v>
      </c>
      <c r="B1603" s="8" t="s">
        <v>6589</v>
      </c>
      <c r="C1603" s="8" t="s">
        <v>6653</v>
      </c>
      <c r="D1603" s="8" t="s">
        <v>6638</v>
      </c>
      <c r="E1603" s="2" t="s">
        <v>82</v>
      </c>
      <c r="F1603" s="1">
        <v>45149</v>
      </c>
      <c r="G1603" s="2" t="s">
        <v>802</v>
      </c>
      <c r="H1603" s="16">
        <v>942480.72</v>
      </c>
      <c r="I1603" s="16">
        <v>942480.72</v>
      </c>
      <c r="J1603" s="2" t="s">
        <v>99</v>
      </c>
      <c r="K1603" t="str">
        <f t="shared" si="78"/>
        <v>Q3 2023</v>
      </c>
      <c r="L1603" t="str">
        <f t="shared" si="79"/>
        <v>Q3</v>
      </c>
      <c r="M1603" t="str">
        <f t="shared" si="80"/>
        <v>2023</v>
      </c>
    </row>
    <row r="1604" spans="1:13" x14ac:dyDescent="0.25">
      <c r="A1604" s="17">
        <v>45200</v>
      </c>
      <c r="B1604" s="8" t="s">
        <v>6589</v>
      </c>
      <c r="C1604" s="8" t="s">
        <v>6653</v>
      </c>
      <c r="D1604" s="8" t="s">
        <v>6654</v>
      </c>
      <c r="E1604" s="2" t="s">
        <v>82</v>
      </c>
      <c r="F1604" s="1">
        <v>45203</v>
      </c>
      <c r="G1604" s="2" t="s">
        <v>828</v>
      </c>
      <c r="H1604" s="16">
        <v>194247.9</v>
      </c>
      <c r="I1604" s="20">
        <v>194247.9</v>
      </c>
      <c r="J1604" s="2" t="s">
        <v>99</v>
      </c>
      <c r="K1604" t="str">
        <f t="shared" si="78"/>
        <v>Q3 2023</v>
      </c>
      <c r="L1604" t="str">
        <f t="shared" si="79"/>
        <v>Q3</v>
      </c>
      <c r="M1604" t="str">
        <f t="shared" si="80"/>
        <v>2023</v>
      </c>
    </row>
    <row r="1605" spans="1:13" x14ac:dyDescent="0.25">
      <c r="A1605" s="17">
        <v>45200</v>
      </c>
      <c r="B1605" s="8" t="s">
        <v>6589</v>
      </c>
      <c r="C1605" s="8" t="s">
        <v>6653</v>
      </c>
      <c r="D1605" s="8" t="s">
        <v>6627</v>
      </c>
      <c r="E1605" s="2" t="s">
        <v>82</v>
      </c>
      <c r="F1605" s="1">
        <v>45149</v>
      </c>
      <c r="G1605" s="2" t="s">
        <v>833</v>
      </c>
      <c r="H1605" s="16">
        <v>14468</v>
      </c>
      <c r="I1605" s="20">
        <v>14468</v>
      </c>
      <c r="J1605" s="2" t="s">
        <v>99</v>
      </c>
      <c r="K1605" t="str">
        <f t="shared" si="78"/>
        <v>Q3 2023</v>
      </c>
      <c r="L1605" t="str">
        <f t="shared" si="79"/>
        <v>Q3</v>
      </c>
      <c r="M1605" t="str">
        <f t="shared" si="80"/>
        <v>2023</v>
      </c>
    </row>
    <row r="1606" spans="1:13" x14ac:dyDescent="0.25">
      <c r="A1606" s="17">
        <v>45200</v>
      </c>
      <c r="B1606" s="8" t="s">
        <v>6589</v>
      </c>
      <c r="C1606" s="5" t="s">
        <v>6656</v>
      </c>
      <c r="D1606" s="8" t="s">
        <v>6643</v>
      </c>
      <c r="E1606" s="2" t="s">
        <v>82</v>
      </c>
      <c r="F1606" s="1">
        <v>45218</v>
      </c>
      <c r="G1606" s="2" t="s">
        <v>830</v>
      </c>
      <c r="H1606" s="16">
        <v>6500</v>
      </c>
      <c r="I1606" s="20">
        <v>6500</v>
      </c>
      <c r="J1606" s="2" t="s">
        <v>842</v>
      </c>
      <c r="K1606" t="str">
        <f t="shared" si="78"/>
        <v>Q3 2023</v>
      </c>
      <c r="L1606" t="str">
        <f t="shared" si="79"/>
        <v>Q3</v>
      </c>
      <c r="M1606" t="str">
        <f t="shared" si="80"/>
        <v>2023</v>
      </c>
    </row>
    <row r="1607" spans="1:13" x14ac:dyDescent="0.25">
      <c r="A1607" s="17">
        <v>45200</v>
      </c>
      <c r="B1607" s="8" t="s">
        <v>6589</v>
      </c>
      <c r="C1607" s="5" t="e">
        <v>#N/A</v>
      </c>
      <c r="D1607" s="8" t="s">
        <v>6624</v>
      </c>
      <c r="E1607" s="2" t="s">
        <v>82</v>
      </c>
      <c r="F1607" s="1" t="s">
        <v>826</v>
      </c>
      <c r="G1607" s="2">
        <v>682</v>
      </c>
      <c r="H1607" s="16">
        <v>5235.6000000000004</v>
      </c>
      <c r="I1607" s="20">
        <v>6576</v>
      </c>
      <c r="J1607" s="2" t="s">
        <v>99</v>
      </c>
      <c r="K1607" t="str">
        <f t="shared" si="78"/>
        <v>Q3 2023</v>
      </c>
      <c r="L1607" t="str">
        <f t="shared" si="79"/>
        <v>Q3</v>
      </c>
      <c r="M1607" t="str">
        <f t="shared" si="80"/>
        <v>2023</v>
      </c>
    </row>
    <row r="1608" spans="1:13" x14ac:dyDescent="0.25">
      <c r="A1608" s="17">
        <v>45200</v>
      </c>
      <c r="B1608" s="8" t="s">
        <v>6589</v>
      </c>
      <c r="C1608" s="5" t="s">
        <v>6660</v>
      </c>
      <c r="D1608" s="8" t="s">
        <v>6643</v>
      </c>
      <c r="E1608" s="2" t="s">
        <v>82</v>
      </c>
      <c r="F1608" s="1">
        <v>45226</v>
      </c>
      <c r="G1608" s="2">
        <v>390</v>
      </c>
      <c r="H1608" s="16">
        <v>126000</v>
      </c>
      <c r="I1608" s="20">
        <v>126000</v>
      </c>
      <c r="J1608" s="2" t="s">
        <v>848</v>
      </c>
      <c r="K1608" t="str">
        <f t="shared" si="78"/>
        <v>Q3 2023</v>
      </c>
      <c r="L1608" t="str">
        <f t="shared" si="79"/>
        <v>Q3</v>
      </c>
      <c r="M1608" t="str">
        <f t="shared" si="80"/>
        <v>2023</v>
      </c>
    </row>
    <row r="1609" spans="1:13" x14ac:dyDescent="0.25">
      <c r="A1609" s="17">
        <v>45200</v>
      </c>
      <c r="B1609" s="8" t="s">
        <v>6589</v>
      </c>
      <c r="C1609" s="5" t="s">
        <v>6626</v>
      </c>
      <c r="D1609" s="8" t="s">
        <v>6627</v>
      </c>
      <c r="E1609" s="2" t="s">
        <v>82</v>
      </c>
      <c r="F1609" s="1" t="s">
        <v>505</v>
      </c>
      <c r="G1609" s="2">
        <v>1538</v>
      </c>
      <c r="H1609" s="16">
        <v>16450</v>
      </c>
      <c r="I1609" s="20">
        <v>16450</v>
      </c>
      <c r="J1609" s="2" t="s">
        <v>99</v>
      </c>
      <c r="K1609" t="str">
        <f t="shared" si="78"/>
        <v>Q3 2023</v>
      </c>
      <c r="L1609" t="str">
        <f t="shared" si="79"/>
        <v>Q3</v>
      </c>
      <c r="M1609" t="str">
        <f t="shared" si="80"/>
        <v>2023</v>
      </c>
    </row>
    <row r="1610" spans="1:13" x14ac:dyDescent="0.25">
      <c r="A1610" s="17">
        <v>45200</v>
      </c>
      <c r="B1610" s="8" t="s">
        <v>6589</v>
      </c>
      <c r="C1610" s="5" t="e">
        <v>#N/A</v>
      </c>
      <c r="D1610" s="8" t="s">
        <v>6624</v>
      </c>
      <c r="E1610" s="2" t="s">
        <v>82</v>
      </c>
      <c r="F1610" s="1" t="s">
        <v>827</v>
      </c>
      <c r="G1610" s="2" t="s">
        <v>838</v>
      </c>
      <c r="H1610" s="16">
        <v>12800</v>
      </c>
      <c r="I1610" s="20">
        <v>20320</v>
      </c>
      <c r="J1610" s="2" t="s">
        <v>99</v>
      </c>
      <c r="K1610" t="str">
        <f t="shared" si="78"/>
        <v>Q3 2023</v>
      </c>
      <c r="L1610" t="str">
        <f t="shared" si="79"/>
        <v>Q3</v>
      </c>
      <c r="M1610" t="str">
        <f t="shared" si="80"/>
        <v>2023</v>
      </c>
    </row>
    <row r="1611" spans="1:13" x14ac:dyDescent="0.25">
      <c r="A1611" s="17">
        <v>45200</v>
      </c>
      <c r="B1611" s="8" t="s">
        <v>6589</v>
      </c>
      <c r="C1611" s="5" t="e">
        <v>#N/A</v>
      </c>
      <c r="D1611" s="8" t="s">
        <v>6643</v>
      </c>
      <c r="E1611" s="2" t="s">
        <v>82</v>
      </c>
      <c r="F1611" s="1">
        <v>45210</v>
      </c>
      <c r="G1611" s="2">
        <v>139</v>
      </c>
      <c r="H1611" s="16">
        <v>4540</v>
      </c>
      <c r="I1611" s="20">
        <v>4540</v>
      </c>
      <c r="J1611" s="2" t="s">
        <v>841</v>
      </c>
      <c r="K1611" t="str">
        <f t="shared" si="78"/>
        <v>Q3 2023</v>
      </c>
      <c r="L1611" t="str">
        <f t="shared" si="79"/>
        <v>Q3</v>
      </c>
      <c r="M1611" t="str">
        <f t="shared" si="80"/>
        <v>2023</v>
      </c>
    </row>
    <row r="1612" spans="1:13" x14ac:dyDescent="0.25">
      <c r="A1612" s="17">
        <v>45200</v>
      </c>
      <c r="B1612" s="8" t="s">
        <v>6590</v>
      </c>
      <c r="C1612" s="8" t="e">
        <v>#N/A</v>
      </c>
      <c r="D1612" s="8" t="s">
        <v>6622</v>
      </c>
      <c r="E1612" s="12">
        <v>0</v>
      </c>
      <c r="F1612" s="1" t="s">
        <v>505</v>
      </c>
      <c r="G1612" s="12">
        <v>212</v>
      </c>
      <c r="H1612" s="16">
        <v>8140</v>
      </c>
      <c r="I1612" s="20">
        <v>8140</v>
      </c>
      <c r="K1612" t="str">
        <f t="shared" si="78"/>
        <v>Q3 2023</v>
      </c>
      <c r="L1612" t="str">
        <f t="shared" si="79"/>
        <v>Q3</v>
      </c>
      <c r="M1612" t="str">
        <f t="shared" si="80"/>
        <v>2023</v>
      </c>
    </row>
    <row r="1613" spans="1:13" x14ac:dyDescent="0.25">
      <c r="A1613" s="17">
        <v>45200</v>
      </c>
      <c r="B1613" s="8" t="s">
        <v>6590</v>
      </c>
      <c r="C1613" s="5" t="e">
        <v>#N/A</v>
      </c>
      <c r="D1613" s="8" t="s">
        <v>6622</v>
      </c>
      <c r="E1613" s="12">
        <v>0</v>
      </c>
      <c r="F1613" s="1" t="s">
        <v>505</v>
      </c>
      <c r="G1613" s="12" t="s">
        <v>885</v>
      </c>
      <c r="H1613" s="16">
        <v>19690</v>
      </c>
      <c r="I1613" s="20">
        <v>19690</v>
      </c>
      <c r="K1613" t="str">
        <f t="shared" si="78"/>
        <v>Q3 2023</v>
      </c>
      <c r="L1613" t="str">
        <f t="shared" si="79"/>
        <v>Q3</v>
      </c>
      <c r="M1613" t="str">
        <f t="shared" si="80"/>
        <v>2023</v>
      </c>
    </row>
    <row r="1614" spans="1:13" x14ac:dyDescent="0.25">
      <c r="A1614" s="17">
        <v>45200</v>
      </c>
      <c r="B1614" s="8" t="s">
        <v>6591</v>
      </c>
      <c r="C1614" s="5" t="s">
        <v>6640</v>
      </c>
      <c r="D1614" s="8" t="s">
        <v>6633</v>
      </c>
      <c r="E1614" s="2">
        <v>0</v>
      </c>
      <c r="F1614" s="1" t="s">
        <v>505</v>
      </c>
      <c r="G1614" s="2" t="s">
        <v>914</v>
      </c>
      <c r="H1614" s="16">
        <v>46691.58</v>
      </c>
      <c r="I1614" s="20">
        <v>46691.58</v>
      </c>
      <c r="K1614" t="str">
        <f t="shared" si="78"/>
        <v>Q3 2023</v>
      </c>
      <c r="L1614" t="str">
        <f t="shared" si="79"/>
        <v>Q3</v>
      </c>
      <c r="M1614" t="str">
        <f t="shared" si="80"/>
        <v>2023</v>
      </c>
    </row>
    <row r="1615" spans="1:13" x14ac:dyDescent="0.25">
      <c r="A1615" s="17">
        <v>45200</v>
      </c>
      <c r="B1615" s="8" t="s">
        <v>6591</v>
      </c>
      <c r="C1615" s="5" t="s">
        <v>6616</v>
      </c>
      <c r="D1615" s="8" t="s">
        <v>6617</v>
      </c>
      <c r="E1615" s="2">
        <v>0</v>
      </c>
      <c r="F1615" s="1" t="s">
        <v>506</v>
      </c>
      <c r="G1615" s="2" t="s">
        <v>916</v>
      </c>
      <c r="H1615" s="16">
        <v>500</v>
      </c>
      <c r="I1615" s="16">
        <v>500</v>
      </c>
      <c r="K1615" t="str">
        <f t="shared" si="78"/>
        <v>Q3 2023</v>
      </c>
      <c r="L1615" t="str">
        <f t="shared" si="79"/>
        <v>Q3</v>
      </c>
      <c r="M1615" t="str">
        <f t="shared" si="80"/>
        <v>2023</v>
      </c>
    </row>
    <row r="1616" spans="1:13" x14ac:dyDescent="0.25">
      <c r="A1616" s="17">
        <v>45200</v>
      </c>
      <c r="B1616" s="8" t="s">
        <v>6591</v>
      </c>
      <c r="C1616" s="8" t="e">
        <v>#N/A</v>
      </c>
      <c r="D1616" s="8" t="s">
        <v>6622</v>
      </c>
      <c r="E1616" s="12">
        <v>0</v>
      </c>
      <c r="F1616" s="1" t="s">
        <v>505</v>
      </c>
      <c r="G1616" s="12">
        <v>207</v>
      </c>
      <c r="H1616" s="16">
        <v>4670</v>
      </c>
      <c r="I1616" s="20">
        <v>4670</v>
      </c>
      <c r="K1616" t="str">
        <f t="shared" si="78"/>
        <v>Q3 2023</v>
      </c>
      <c r="L1616" t="str">
        <f t="shared" si="79"/>
        <v>Q3</v>
      </c>
      <c r="M1616" t="str">
        <f t="shared" si="80"/>
        <v>2023</v>
      </c>
    </row>
    <row r="1617" spans="1:13" x14ac:dyDescent="0.25">
      <c r="A1617" s="17">
        <v>45200</v>
      </c>
      <c r="B1617" s="8" t="s">
        <v>6591</v>
      </c>
      <c r="C1617" s="5" t="e">
        <v>#N/A</v>
      </c>
      <c r="D1617" s="8" t="s">
        <v>6622</v>
      </c>
      <c r="E1617" s="12">
        <v>0</v>
      </c>
      <c r="F1617" s="1" t="s">
        <v>505</v>
      </c>
      <c r="G1617" s="12" t="s">
        <v>915</v>
      </c>
      <c r="H1617" s="16">
        <v>9045</v>
      </c>
      <c r="I1617" s="20">
        <v>9045</v>
      </c>
      <c r="K1617" t="str">
        <f t="shared" si="78"/>
        <v>Q3 2023</v>
      </c>
      <c r="L1617" t="str">
        <f t="shared" si="79"/>
        <v>Q3</v>
      </c>
      <c r="M1617" t="str">
        <f t="shared" si="80"/>
        <v>2023</v>
      </c>
    </row>
    <row r="1618" spans="1:13" x14ac:dyDescent="0.25">
      <c r="A1618" s="17">
        <v>45200</v>
      </c>
      <c r="B1618" s="8" t="s">
        <v>6592</v>
      </c>
      <c r="C1618" s="5" t="s">
        <v>6630</v>
      </c>
      <c r="D1618" s="8" t="s">
        <v>6631</v>
      </c>
      <c r="E1618" s="2">
        <v>613</v>
      </c>
      <c r="F1618" s="1">
        <v>45226</v>
      </c>
      <c r="G1618" s="2" t="s">
        <v>1049</v>
      </c>
      <c r="H1618" s="16">
        <v>1283.81</v>
      </c>
      <c r="I1618" s="20">
        <v>1283.81</v>
      </c>
      <c r="J1618" s="2"/>
      <c r="K1618" t="str">
        <f t="shared" si="78"/>
        <v>Q3 2023</v>
      </c>
      <c r="L1618" t="str">
        <f t="shared" si="79"/>
        <v>Q3</v>
      </c>
      <c r="M1618" t="str">
        <f t="shared" si="80"/>
        <v>2023</v>
      </c>
    </row>
    <row r="1619" spans="1:13" x14ac:dyDescent="0.25">
      <c r="A1619" s="17">
        <v>45200</v>
      </c>
      <c r="B1619" s="8" t="s">
        <v>6592</v>
      </c>
      <c r="C1619" s="8" t="e">
        <v>#N/A</v>
      </c>
      <c r="D1619" s="8" t="s">
        <v>6662</v>
      </c>
      <c r="E1619" s="2">
        <v>613</v>
      </c>
      <c r="F1619" s="1">
        <v>45202</v>
      </c>
      <c r="G1619" s="2" t="s">
        <v>1037</v>
      </c>
      <c r="H1619" s="16">
        <v>65555</v>
      </c>
      <c r="I1619" s="20">
        <v>65555</v>
      </c>
      <c r="J1619" s="2"/>
      <c r="K1619" t="str">
        <f t="shared" si="78"/>
        <v>Q3 2023</v>
      </c>
      <c r="L1619" t="str">
        <f t="shared" si="79"/>
        <v>Q3</v>
      </c>
      <c r="M1619" t="str">
        <f t="shared" si="80"/>
        <v>2023</v>
      </c>
    </row>
    <row r="1620" spans="1:13" x14ac:dyDescent="0.25">
      <c r="A1620" s="17">
        <v>45200</v>
      </c>
      <c r="B1620" s="8" t="s">
        <v>6592</v>
      </c>
      <c r="C1620" s="5" t="s">
        <v>6640</v>
      </c>
      <c r="D1620" s="8" t="s">
        <v>6633</v>
      </c>
      <c r="E1620" s="2">
        <v>613</v>
      </c>
      <c r="F1620" s="1" t="s">
        <v>505</v>
      </c>
      <c r="G1620" s="2" t="s">
        <v>1042</v>
      </c>
      <c r="H1620" s="16">
        <v>39396.019999999997</v>
      </c>
      <c r="I1620" s="20">
        <v>39396.019999999997</v>
      </c>
      <c r="J1620" s="2"/>
      <c r="K1620" t="str">
        <f t="shared" si="78"/>
        <v>Q3 2023</v>
      </c>
      <c r="L1620" t="str">
        <f t="shared" si="79"/>
        <v>Q3</v>
      </c>
      <c r="M1620" t="str">
        <f t="shared" si="80"/>
        <v>2023</v>
      </c>
    </row>
    <row r="1621" spans="1:13" x14ac:dyDescent="0.25">
      <c r="A1621" s="17">
        <v>45200</v>
      </c>
      <c r="B1621" s="8" t="s">
        <v>6592</v>
      </c>
      <c r="C1621" s="5" t="e">
        <v>#N/A</v>
      </c>
      <c r="D1621" s="8" t="s">
        <v>6617</v>
      </c>
      <c r="E1621" s="2">
        <v>613</v>
      </c>
      <c r="F1621" s="1">
        <v>45204</v>
      </c>
      <c r="G1621" s="2" t="s">
        <v>1041</v>
      </c>
      <c r="H1621" s="16">
        <v>400</v>
      </c>
      <c r="I1621" s="16">
        <v>400</v>
      </c>
      <c r="J1621" s="2"/>
      <c r="K1621" t="str">
        <f t="shared" si="78"/>
        <v>Q3 2023</v>
      </c>
      <c r="L1621" t="str">
        <f t="shared" si="79"/>
        <v>Q3</v>
      </c>
      <c r="M1621" t="str">
        <f t="shared" si="80"/>
        <v>2023</v>
      </c>
    </row>
    <row r="1622" spans="1:13" x14ac:dyDescent="0.25">
      <c r="A1622" s="17">
        <v>45200</v>
      </c>
      <c r="B1622" s="8" t="s">
        <v>6592</v>
      </c>
      <c r="C1622" s="5" t="s">
        <v>6614</v>
      </c>
      <c r="D1622" s="8" t="s">
        <v>6615</v>
      </c>
      <c r="E1622" s="2">
        <v>613</v>
      </c>
      <c r="F1622" s="1" t="s">
        <v>505</v>
      </c>
      <c r="G1622" s="2" t="s">
        <v>1046</v>
      </c>
      <c r="H1622" s="16">
        <v>26505</v>
      </c>
      <c r="I1622" s="20">
        <v>26505</v>
      </c>
      <c r="J1622" s="2"/>
      <c r="K1622" t="str">
        <f t="shared" si="78"/>
        <v>Q3 2023</v>
      </c>
      <c r="L1622" t="str">
        <f t="shared" si="79"/>
        <v>Q3</v>
      </c>
      <c r="M1622" t="str">
        <f t="shared" si="80"/>
        <v>2023</v>
      </c>
    </row>
    <row r="1623" spans="1:13" x14ac:dyDescent="0.25">
      <c r="A1623" s="17">
        <v>45200</v>
      </c>
      <c r="B1623" s="8" t="s">
        <v>6592</v>
      </c>
      <c r="C1623" s="5" t="s">
        <v>6616</v>
      </c>
      <c r="D1623" s="8" t="s">
        <v>6618</v>
      </c>
      <c r="E1623" s="2">
        <v>613</v>
      </c>
      <c r="F1623" s="1" t="s">
        <v>506</v>
      </c>
      <c r="G1623" s="2" t="s">
        <v>1048</v>
      </c>
      <c r="H1623" s="16">
        <v>12365</v>
      </c>
      <c r="I1623" s="20">
        <v>12365</v>
      </c>
      <c r="J1623" s="2"/>
      <c r="K1623" t="str">
        <f t="shared" si="78"/>
        <v>Q3 2023</v>
      </c>
      <c r="L1623" t="str">
        <f t="shared" si="79"/>
        <v>Q3</v>
      </c>
      <c r="M1623" t="str">
        <f t="shared" si="80"/>
        <v>2023</v>
      </c>
    </row>
    <row r="1624" spans="1:13" x14ac:dyDescent="0.25">
      <c r="A1624" s="17">
        <v>45200</v>
      </c>
      <c r="B1624" s="8" t="s">
        <v>6592</v>
      </c>
      <c r="C1624" s="5" t="s">
        <v>6616</v>
      </c>
      <c r="D1624" s="8" t="s">
        <v>6617</v>
      </c>
      <c r="E1624" s="2">
        <v>613</v>
      </c>
      <c r="F1624" s="1" t="s">
        <v>506</v>
      </c>
      <c r="G1624" s="2" t="s">
        <v>1047</v>
      </c>
      <c r="H1624" s="16">
        <v>220</v>
      </c>
      <c r="I1624" s="16">
        <v>220</v>
      </c>
      <c r="J1624" s="2" t="s">
        <v>383</v>
      </c>
      <c r="K1624" t="str">
        <f t="shared" si="78"/>
        <v>Q3 2023</v>
      </c>
      <c r="L1624" t="str">
        <f t="shared" si="79"/>
        <v>Q3</v>
      </c>
      <c r="M1624" t="str">
        <f t="shared" si="80"/>
        <v>2023</v>
      </c>
    </row>
    <row r="1625" spans="1:13" x14ac:dyDescent="0.25">
      <c r="A1625" s="17">
        <v>45200</v>
      </c>
      <c r="B1625" s="8" t="s">
        <v>6592</v>
      </c>
      <c r="C1625" s="8" t="s">
        <v>6634</v>
      </c>
      <c r="D1625" s="8" t="s">
        <v>6635</v>
      </c>
      <c r="E1625" s="2">
        <v>613</v>
      </c>
      <c r="F1625" s="1" t="s">
        <v>505</v>
      </c>
      <c r="G1625" s="2" t="s">
        <v>1044</v>
      </c>
      <c r="H1625" s="85">
        <f>18512+34648.32+7974.05</f>
        <v>61134.37</v>
      </c>
      <c r="I1625" s="88">
        <v>61134.37</v>
      </c>
      <c r="J1625" s="2"/>
      <c r="K1625" t="str">
        <f t="shared" si="78"/>
        <v>Q3 2023</v>
      </c>
      <c r="L1625" t="str">
        <f t="shared" si="79"/>
        <v>Q3</v>
      </c>
      <c r="M1625" t="str">
        <f t="shared" si="80"/>
        <v>2023</v>
      </c>
    </row>
    <row r="1626" spans="1:13" x14ac:dyDescent="0.25">
      <c r="A1626" s="17">
        <v>45200</v>
      </c>
      <c r="B1626" s="8" t="s">
        <v>6592</v>
      </c>
      <c r="C1626" s="5" t="e">
        <v>#N/A</v>
      </c>
      <c r="D1626" s="8" t="s">
        <v>6633</v>
      </c>
      <c r="E1626" s="2">
        <v>613</v>
      </c>
      <c r="F1626" s="1" t="s">
        <v>505</v>
      </c>
      <c r="G1626" s="2" t="s">
        <v>1043</v>
      </c>
      <c r="H1626" s="16">
        <v>79794.179999999993</v>
      </c>
      <c r="I1626" s="20">
        <v>79794.179999999993</v>
      </c>
      <c r="J1626" s="2"/>
      <c r="K1626" t="str">
        <f t="shared" si="78"/>
        <v>Q3 2023</v>
      </c>
      <c r="L1626" t="str">
        <f t="shared" si="79"/>
        <v>Q3</v>
      </c>
      <c r="M1626" t="str">
        <f t="shared" si="80"/>
        <v>2023</v>
      </c>
    </row>
    <row r="1627" spans="1:13" x14ac:dyDescent="0.25">
      <c r="A1627" s="17">
        <v>45200</v>
      </c>
      <c r="B1627" s="8" t="s">
        <v>6592</v>
      </c>
      <c r="C1627" s="5" t="s">
        <v>6619</v>
      </c>
      <c r="D1627" s="8" t="s">
        <v>6620</v>
      </c>
      <c r="E1627" s="2">
        <v>613</v>
      </c>
      <c r="F1627" s="1">
        <v>45230</v>
      </c>
      <c r="G1627" s="2">
        <v>7</v>
      </c>
      <c r="H1627" s="16">
        <v>230</v>
      </c>
      <c r="I1627" s="20">
        <v>230</v>
      </c>
      <c r="J1627" s="2" t="s">
        <v>946</v>
      </c>
      <c r="K1627" t="str">
        <f t="shared" si="78"/>
        <v>Q3 2023</v>
      </c>
      <c r="L1627" t="str">
        <f t="shared" si="79"/>
        <v>Q3</v>
      </c>
      <c r="M1627" t="str">
        <f t="shared" si="80"/>
        <v>2023</v>
      </c>
    </row>
    <row r="1628" spans="1:13" x14ac:dyDescent="0.25">
      <c r="A1628" s="17">
        <v>45200</v>
      </c>
      <c r="B1628" s="8" t="s">
        <v>6592</v>
      </c>
      <c r="C1628" s="8" t="s">
        <v>6637</v>
      </c>
      <c r="D1628" s="8" t="s">
        <v>6654</v>
      </c>
      <c r="E1628" s="2">
        <v>613</v>
      </c>
      <c r="F1628" s="1">
        <v>45202</v>
      </c>
      <c r="G1628" s="2" t="s">
        <v>1039</v>
      </c>
      <c r="H1628" s="16">
        <v>17351.25</v>
      </c>
      <c r="I1628" s="20">
        <v>17351.25</v>
      </c>
      <c r="J1628" s="2"/>
      <c r="K1628" t="str">
        <f t="shared" si="78"/>
        <v>Q3 2023</v>
      </c>
      <c r="L1628" t="str">
        <f t="shared" si="79"/>
        <v>Q3</v>
      </c>
      <c r="M1628" t="str">
        <f t="shared" si="80"/>
        <v>2023</v>
      </c>
    </row>
    <row r="1629" spans="1:13" x14ac:dyDescent="0.25">
      <c r="A1629" s="17">
        <v>45200</v>
      </c>
      <c r="B1629" s="8" t="s">
        <v>6592</v>
      </c>
      <c r="C1629" s="8" t="s">
        <v>6637</v>
      </c>
      <c r="D1629" s="8" t="s">
        <v>6654</v>
      </c>
      <c r="E1629" s="2">
        <v>614</v>
      </c>
      <c r="F1629" s="1">
        <v>45202</v>
      </c>
      <c r="G1629" s="2" t="s">
        <v>1040</v>
      </c>
      <c r="H1629" s="16">
        <v>17333.75</v>
      </c>
      <c r="I1629" s="20">
        <v>17333.75</v>
      </c>
      <c r="J1629" s="2"/>
      <c r="K1629" t="str">
        <f t="shared" si="78"/>
        <v>Q3 2023</v>
      </c>
      <c r="L1629" t="str">
        <f t="shared" si="79"/>
        <v>Q3</v>
      </c>
      <c r="M1629" t="str">
        <f t="shared" si="80"/>
        <v>2023</v>
      </c>
    </row>
    <row r="1630" spans="1:13" x14ac:dyDescent="0.25">
      <c r="A1630" s="17">
        <v>45200</v>
      </c>
      <c r="B1630" s="8" t="s">
        <v>6592</v>
      </c>
      <c r="C1630" s="8" t="s">
        <v>6637</v>
      </c>
      <c r="D1630" s="8" t="s">
        <v>6638</v>
      </c>
      <c r="E1630" s="2">
        <v>613</v>
      </c>
      <c r="F1630" s="1">
        <v>45247</v>
      </c>
      <c r="G1630" s="2" t="s">
        <v>1050</v>
      </c>
      <c r="H1630" s="16">
        <v>48710.09</v>
      </c>
      <c r="I1630" s="20">
        <v>48710.09</v>
      </c>
      <c r="K1630" t="str">
        <f t="shared" si="78"/>
        <v>Q3 2023</v>
      </c>
      <c r="L1630" t="str">
        <f t="shared" si="79"/>
        <v>Q3</v>
      </c>
      <c r="M1630" t="str">
        <f t="shared" si="80"/>
        <v>2023</v>
      </c>
    </row>
    <row r="1631" spans="1:13" x14ac:dyDescent="0.25">
      <c r="A1631" s="17">
        <v>45200</v>
      </c>
      <c r="B1631" s="8" t="s">
        <v>6592</v>
      </c>
      <c r="C1631" s="8" t="s">
        <v>6637</v>
      </c>
      <c r="D1631" s="8" t="s">
        <v>6638</v>
      </c>
      <c r="E1631" s="2">
        <v>614</v>
      </c>
      <c r="F1631" s="1">
        <v>45247</v>
      </c>
      <c r="G1631" s="2" t="s">
        <v>1051</v>
      </c>
      <c r="H1631" s="16">
        <v>53526.86</v>
      </c>
      <c r="I1631" s="20">
        <v>53526.86</v>
      </c>
      <c r="K1631" t="str">
        <f t="shared" si="78"/>
        <v>Q3 2023</v>
      </c>
      <c r="L1631" t="str">
        <f t="shared" si="79"/>
        <v>Q3</v>
      </c>
      <c r="M1631" t="str">
        <f t="shared" si="80"/>
        <v>2023</v>
      </c>
    </row>
    <row r="1632" spans="1:13" x14ac:dyDescent="0.25">
      <c r="A1632" s="17">
        <v>45200</v>
      </c>
      <c r="B1632" s="8" t="s">
        <v>6592</v>
      </c>
      <c r="C1632" s="8" t="s">
        <v>6637</v>
      </c>
      <c r="D1632" s="8" t="s">
        <v>6639</v>
      </c>
      <c r="E1632" s="2">
        <v>613</v>
      </c>
      <c r="F1632" s="1">
        <v>45248</v>
      </c>
      <c r="G1632" s="2" t="s">
        <v>1052</v>
      </c>
      <c r="H1632" s="16">
        <v>4595.49</v>
      </c>
      <c r="I1632" s="20">
        <v>4595.49</v>
      </c>
      <c r="K1632" t="str">
        <f t="shared" si="78"/>
        <v>Q3 2023</v>
      </c>
      <c r="L1632" t="str">
        <f t="shared" si="79"/>
        <v>Q3</v>
      </c>
      <c r="M1632" t="str">
        <f t="shared" si="80"/>
        <v>2023</v>
      </c>
    </row>
    <row r="1633" spans="1:13" x14ac:dyDescent="0.25">
      <c r="A1633" s="17">
        <v>45200</v>
      </c>
      <c r="B1633" s="8" t="s">
        <v>6592</v>
      </c>
      <c r="C1633" s="8" t="s">
        <v>6637</v>
      </c>
      <c r="D1633" s="8" t="s">
        <v>6639</v>
      </c>
      <c r="E1633" s="2">
        <v>614</v>
      </c>
      <c r="F1633" s="1">
        <v>45248</v>
      </c>
      <c r="G1633" s="2" t="s">
        <v>1053</v>
      </c>
      <c r="H1633" s="16">
        <v>4860.45</v>
      </c>
      <c r="I1633" s="20">
        <v>4860.45</v>
      </c>
      <c r="K1633" t="str">
        <f t="shared" si="78"/>
        <v>Q3 2023</v>
      </c>
      <c r="L1633" t="str">
        <f t="shared" si="79"/>
        <v>Q3</v>
      </c>
      <c r="M1633" t="str">
        <f t="shared" si="80"/>
        <v>2023</v>
      </c>
    </row>
    <row r="1634" spans="1:13" x14ac:dyDescent="0.25">
      <c r="A1634" s="17">
        <v>45200</v>
      </c>
      <c r="B1634" s="8" t="s">
        <v>6592</v>
      </c>
      <c r="C1634" s="8" t="e">
        <v>#N/A</v>
      </c>
      <c r="D1634" s="8" t="s">
        <v>6662</v>
      </c>
      <c r="E1634" s="2">
        <v>613</v>
      </c>
      <c r="F1634" s="1">
        <v>45202</v>
      </c>
      <c r="G1634" s="2" t="s">
        <v>1036</v>
      </c>
      <c r="H1634" s="16">
        <v>65555</v>
      </c>
      <c r="I1634" s="20">
        <v>65555</v>
      </c>
      <c r="J1634" s="2"/>
      <c r="K1634" t="str">
        <f t="shared" si="78"/>
        <v>Q3 2023</v>
      </c>
      <c r="L1634" t="str">
        <f t="shared" si="79"/>
        <v>Q3</v>
      </c>
      <c r="M1634" t="str">
        <f t="shared" si="80"/>
        <v>2023</v>
      </c>
    </row>
    <row r="1635" spans="1:13" x14ac:dyDescent="0.25">
      <c r="A1635" s="17">
        <v>45200</v>
      </c>
      <c r="B1635" s="8" t="s">
        <v>6592</v>
      </c>
      <c r="C1635" s="8" t="e">
        <v>#N/A</v>
      </c>
      <c r="D1635" s="8" t="s">
        <v>6622</v>
      </c>
      <c r="E1635" s="12">
        <v>613</v>
      </c>
      <c r="F1635" s="1" t="s">
        <v>505</v>
      </c>
      <c r="G1635" s="12">
        <v>208</v>
      </c>
      <c r="H1635" s="16">
        <v>11105</v>
      </c>
      <c r="I1635" s="20">
        <v>11105</v>
      </c>
      <c r="J1635" s="2"/>
      <c r="K1635" t="str">
        <f t="shared" si="78"/>
        <v>Q3 2023</v>
      </c>
      <c r="L1635" t="str">
        <f t="shared" si="79"/>
        <v>Q3</v>
      </c>
      <c r="M1635" t="str">
        <f t="shared" si="80"/>
        <v>2023</v>
      </c>
    </row>
    <row r="1636" spans="1:13" x14ac:dyDescent="0.25">
      <c r="A1636" s="17">
        <v>45200</v>
      </c>
      <c r="B1636" s="8" t="s">
        <v>6592</v>
      </c>
      <c r="C1636" s="5" t="e">
        <v>#N/A</v>
      </c>
      <c r="D1636" s="8" t="s">
        <v>6662</v>
      </c>
      <c r="E1636" s="2">
        <v>614</v>
      </c>
      <c r="F1636" s="1">
        <v>45200</v>
      </c>
      <c r="G1636" s="2" t="s">
        <v>1038</v>
      </c>
      <c r="H1636" s="16">
        <v>131043</v>
      </c>
      <c r="I1636" s="20">
        <v>131043</v>
      </c>
      <c r="J1636" s="2"/>
      <c r="K1636" t="str">
        <f t="shared" ref="K1636:K1697" si="81">"Q" &amp; IF(MONTH(A1636) &lt; 4, 4, IF(MONTH(A1636) &lt; 7, 1, IF(MONTH(A1636) &lt; 10, 2, 3))) &amp; " " &amp; YEAR(A1636) - IF(MONTH(A1636) &lt; 4, 1, 0)</f>
        <v>Q3 2023</v>
      </c>
      <c r="L1636" t="str">
        <f t="shared" ref="L1636:L1697" si="82">LEFT(K1636,2)</f>
        <v>Q3</v>
      </c>
      <c r="M1636" t="str">
        <f t="shared" ref="M1636:M1697" si="83">RIGHT(K1636,4)</f>
        <v>2023</v>
      </c>
    </row>
    <row r="1637" spans="1:13" x14ac:dyDescent="0.25">
      <c r="A1637" s="17">
        <v>45200</v>
      </c>
      <c r="B1637" s="8" t="s">
        <v>6592</v>
      </c>
      <c r="C1637" s="5" t="e">
        <v>#N/A</v>
      </c>
      <c r="D1637" s="8" t="s">
        <v>6622</v>
      </c>
      <c r="E1637" s="12">
        <v>613</v>
      </c>
      <c r="F1637" s="1" t="s">
        <v>505</v>
      </c>
      <c r="G1637" s="12" t="s">
        <v>1045</v>
      </c>
      <c r="H1637" s="16">
        <v>24315</v>
      </c>
      <c r="I1637" s="20">
        <v>24315</v>
      </c>
      <c r="J1637" s="2"/>
      <c r="K1637" t="str">
        <f t="shared" si="81"/>
        <v>Q3 2023</v>
      </c>
      <c r="L1637" t="str">
        <f t="shared" si="82"/>
        <v>Q3</v>
      </c>
      <c r="M1637" t="str">
        <f t="shared" si="83"/>
        <v>2023</v>
      </c>
    </row>
    <row r="1638" spans="1:13" x14ac:dyDescent="0.25">
      <c r="A1638" s="17">
        <v>45200</v>
      </c>
      <c r="B1638" s="8" t="s">
        <v>6592</v>
      </c>
      <c r="C1638" s="5" t="e">
        <v>#N/A</v>
      </c>
      <c r="D1638" s="8" t="s">
        <v>6663</v>
      </c>
      <c r="E1638" s="2">
        <v>613</v>
      </c>
      <c r="F1638" s="1" t="s">
        <v>507</v>
      </c>
      <c r="G1638" s="2">
        <v>709</v>
      </c>
      <c r="H1638" s="16">
        <v>2700</v>
      </c>
      <c r="I1638" s="20">
        <v>2700</v>
      </c>
      <c r="J1638" s="2"/>
      <c r="K1638" t="str">
        <f t="shared" si="81"/>
        <v>Q3 2023</v>
      </c>
      <c r="L1638" t="str">
        <f t="shared" si="82"/>
        <v>Q3</v>
      </c>
      <c r="M1638" t="str">
        <f t="shared" si="83"/>
        <v>2023</v>
      </c>
    </row>
    <row r="1639" spans="1:13" x14ac:dyDescent="0.25">
      <c r="A1639" s="17">
        <v>45200</v>
      </c>
      <c r="B1639" s="8" t="s">
        <v>6592</v>
      </c>
      <c r="C1639" s="5" t="e">
        <v>#N/A</v>
      </c>
      <c r="D1639" s="8" t="s">
        <v>6624</v>
      </c>
      <c r="E1639" s="2">
        <v>613</v>
      </c>
      <c r="F1639" s="1" t="s">
        <v>507</v>
      </c>
      <c r="G1639" s="2">
        <v>708</v>
      </c>
      <c r="H1639" s="16">
        <v>21753.919999999998</v>
      </c>
      <c r="I1639" s="20">
        <v>21888.639999999999</v>
      </c>
      <c r="J1639" s="2"/>
      <c r="K1639" t="str">
        <f t="shared" si="81"/>
        <v>Q3 2023</v>
      </c>
      <c r="L1639" t="str">
        <f t="shared" si="82"/>
        <v>Q3</v>
      </c>
      <c r="M1639" t="str">
        <f t="shared" si="83"/>
        <v>2023</v>
      </c>
    </row>
    <row r="1640" spans="1:13" x14ac:dyDescent="0.25">
      <c r="A1640" s="17">
        <v>45200</v>
      </c>
      <c r="B1640" s="8" t="s">
        <v>6592</v>
      </c>
      <c r="C1640" s="5" t="s">
        <v>6626</v>
      </c>
      <c r="D1640" s="8" t="s">
        <v>6627</v>
      </c>
      <c r="E1640" s="2">
        <v>613</v>
      </c>
      <c r="F1640" s="1" t="s">
        <v>505</v>
      </c>
      <c r="G1640" s="2">
        <v>1537</v>
      </c>
      <c r="H1640" s="16">
        <v>4025</v>
      </c>
      <c r="I1640" s="20">
        <v>4025</v>
      </c>
      <c r="J1640" s="2"/>
      <c r="K1640" t="str">
        <f t="shared" si="81"/>
        <v>Q3 2023</v>
      </c>
      <c r="L1640" t="str">
        <f t="shared" si="82"/>
        <v>Q3</v>
      </c>
      <c r="M1640" t="str">
        <f t="shared" si="83"/>
        <v>2023</v>
      </c>
    </row>
    <row r="1641" spans="1:13" x14ac:dyDescent="0.25">
      <c r="A1641" s="17">
        <v>45200</v>
      </c>
      <c r="B1641" s="8" t="s">
        <v>6593</v>
      </c>
      <c r="C1641" s="5" t="s">
        <v>6630</v>
      </c>
      <c r="D1641" s="8" t="s">
        <v>6631</v>
      </c>
      <c r="E1641" s="2">
        <v>312</v>
      </c>
      <c r="F1641" s="48">
        <v>45233</v>
      </c>
      <c r="G1641" s="2" t="s">
        <v>1519</v>
      </c>
      <c r="H1641" s="16">
        <v>57008.86</v>
      </c>
      <c r="I1641" s="20">
        <v>57008.86</v>
      </c>
      <c r="J1641" s="2"/>
      <c r="K1641" t="str">
        <f t="shared" si="81"/>
        <v>Q3 2023</v>
      </c>
      <c r="L1641" t="str">
        <f t="shared" si="82"/>
        <v>Q3</v>
      </c>
      <c r="M1641" t="str">
        <f t="shared" si="83"/>
        <v>2023</v>
      </c>
    </row>
    <row r="1642" spans="1:13" x14ac:dyDescent="0.25">
      <c r="A1642" s="17">
        <v>45200</v>
      </c>
      <c r="B1642" s="8" t="s">
        <v>6593</v>
      </c>
      <c r="C1642" s="5" t="e">
        <v>#N/A</v>
      </c>
      <c r="D1642" s="8" t="s">
        <v>6643</v>
      </c>
      <c r="E1642" s="2">
        <v>312</v>
      </c>
      <c r="F1642" s="48">
        <v>45218</v>
      </c>
      <c r="G1642" s="2" t="s">
        <v>1501</v>
      </c>
      <c r="H1642" s="16">
        <v>31242.18</v>
      </c>
      <c r="I1642" s="20">
        <v>31242.18</v>
      </c>
      <c r="J1642" s="2" t="s">
        <v>1537</v>
      </c>
      <c r="K1642" t="str">
        <f t="shared" si="81"/>
        <v>Q3 2023</v>
      </c>
      <c r="L1642" t="str">
        <f t="shared" si="82"/>
        <v>Q3</v>
      </c>
      <c r="M1642" t="str">
        <f t="shared" si="83"/>
        <v>2023</v>
      </c>
    </row>
    <row r="1643" spans="1:13" x14ac:dyDescent="0.25">
      <c r="A1643" s="17">
        <v>45200</v>
      </c>
      <c r="B1643" s="8" t="s">
        <v>6593</v>
      </c>
      <c r="C1643" s="5" t="e">
        <v>#N/A</v>
      </c>
      <c r="D1643" s="8" t="s">
        <v>6643</v>
      </c>
      <c r="E1643" s="2">
        <v>312</v>
      </c>
      <c r="F1643" s="48">
        <v>45218</v>
      </c>
      <c r="G1643" s="2" t="s">
        <v>1502</v>
      </c>
      <c r="H1643" s="16">
        <v>31242.18</v>
      </c>
      <c r="I1643" s="20">
        <v>31242.18</v>
      </c>
      <c r="J1643" s="2" t="s">
        <v>1537</v>
      </c>
      <c r="K1643" t="str">
        <f t="shared" si="81"/>
        <v>Q3 2023</v>
      </c>
      <c r="L1643" t="str">
        <f t="shared" si="82"/>
        <v>Q3</v>
      </c>
      <c r="M1643" t="str">
        <f t="shared" si="83"/>
        <v>2023</v>
      </c>
    </row>
    <row r="1644" spans="1:13" x14ac:dyDescent="0.25">
      <c r="A1644" s="17">
        <v>45200</v>
      </c>
      <c r="B1644" s="8" t="s">
        <v>6593</v>
      </c>
      <c r="C1644" s="5" t="e">
        <v>#N/A</v>
      </c>
      <c r="D1644" s="8" t="s">
        <v>6643</v>
      </c>
      <c r="E1644" s="2">
        <v>312</v>
      </c>
      <c r="F1644" s="48">
        <v>45218</v>
      </c>
      <c r="G1644" s="2" t="s">
        <v>1503</v>
      </c>
      <c r="H1644" s="16">
        <v>31242.18</v>
      </c>
      <c r="I1644" s="20">
        <v>31242.18</v>
      </c>
      <c r="J1644" s="2" t="s">
        <v>1537</v>
      </c>
      <c r="K1644" t="str">
        <f t="shared" si="81"/>
        <v>Q3 2023</v>
      </c>
      <c r="L1644" t="str">
        <f t="shared" si="82"/>
        <v>Q3</v>
      </c>
      <c r="M1644" t="str">
        <f t="shared" si="83"/>
        <v>2023</v>
      </c>
    </row>
    <row r="1645" spans="1:13" x14ac:dyDescent="0.25">
      <c r="A1645" s="17">
        <v>45200</v>
      </c>
      <c r="B1645" s="8" t="s">
        <v>6593</v>
      </c>
      <c r="C1645" s="5" t="e">
        <v>#N/A</v>
      </c>
      <c r="D1645" s="8" t="s">
        <v>6662</v>
      </c>
      <c r="E1645" s="2">
        <v>313</v>
      </c>
      <c r="F1645" s="48">
        <v>45200</v>
      </c>
      <c r="G1645" s="2" t="s">
        <v>1481</v>
      </c>
      <c r="H1645" s="16">
        <v>521192</v>
      </c>
      <c r="I1645" s="20">
        <v>521192</v>
      </c>
      <c r="J1645" s="2"/>
      <c r="K1645" t="str">
        <f t="shared" si="81"/>
        <v>Q3 2023</v>
      </c>
      <c r="L1645" t="str">
        <f t="shared" si="82"/>
        <v>Q3</v>
      </c>
      <c r="M1645" t="str">
        <f t="shared" si="83"/>
        <v>2023</v>
      </c>
    </row>
    <row r="1646" spans="1:13" x14ac:dyDescent="0.25">
      <c r="A1646" s="17">
        <v>45200</v>
      </c>
      <c r="B1646" s="8" t="s">
        <v>6593</v>
      </c>
      <c r="C1646" s="5" t="e">
        <v>#N/A</v>
      </c>
      <c r="D1646" s="8" t="s">
        <v>6662</v>
      </c>
      <c r="E1646" s="2">
        <v>316</v>
      </c>
      <c r="F1646" s="48">
        <v>45200</v>
      </c>
      <c r="G1646" s="2" t="s">
        <v>1484</v>
      </c>
      <c r="H1646" s="16">
        <v>20449</v>
      </c>
      <c r="I1646" s="20">
        <v>20449</v>
      </c>
      <c r="J1646" s="2"/>
      <c r="K1646" t="str">
        <f t="shared" si="81"/>
        <v>Q3 2023</v>
      </c>
      <c r="L1646" t="str">
        <f t="shared" si="82"/>
        <v>Q3</v>
      </c>
      <c r="M1646" t="str">
        <f t="shared" si="83"/>
        <v>2023</v>
      </c>
    </row>
    <row r="1647" spans="1:13" x14ac:dyDescent="0.25">
      <c r="A1647" s="17">
        <v>45200</v>
      </c>
      <c r="B1647" s="8" t="s">
        <v>6593</v>
      </c>
      <c r="C1647" s="8" t="e">
        <v>#N/A</v>
      </c>
      <c r="D1647" s="8" t="s">
        <v>6662</v>
      </c>
      <c r="E1647" s="2">
        <v>311</v>
      </c>
      <c r="F1647" s="48">
        <v>45202</v>
      </c>
      <c r="G1647" s="2" t="s">
        <v>1489</v>
      </c>
      <c r="H1647" s="16">
        <v>592183</v>
      </c>
      <c r="I1647" s="20">
        <v>592183</v>
      </c>
      <c r="J1647" s="2"/>
      <c r="K1647" t="str">
        <f t="shared" si="81"/>
        <v>Q3 2023</v>
      </c>
      <c r="L1647" t="str">
        <f t="shared" si="82"/>
        <v>Q3</v>
      </c>
      <c r="M1647" t="str">
        <f t="shared" si="83"/>
        <v>2023</v>
      </c>
    </row>
    <row r="1648" spans="1:13" x14ac:dyDescent="0.25">
      <c r="A1648" s="17">
        <v>45200</v>
      </c>
      <c r="B1648" s="8" t="s">
        <v>6593</v>
      </c>
      <c r="C1648" s="8" t="e">
        <v>#N/A</v>
      </c>
      <c r="D1648" s="8" t="s">
        <v>6662</v>
      </c>
      <c r="E1648" s="2">
        <v>312</v>
      </c>
      <c r="F1648" s="48">
        <v>45202</v>
      </c>
      <c r="G1648" s="2" t="s">
        <v>1490</v>
      </c>
      <c r="H1648" s="16">
        <v>383159</v>
      </c>
      <c r="I1648" s="20">
        <v>383159</v>
      </c>
      <c r="J1648" s="2"/>
      <c r="K1648" t="str">
        <f t="shared" si="81"/>
        <v>Q3 2023</v>
      </c>
      <c r="L1648" t="str">
        <f t="shared" si="82"/>
        <v>Q3</v>
      </c>
      <c r="M1648" t="str">
        <f t="shared" si="83"/>
        <v>2023</v>
      </c>
    </row>
    <row r="1649" spans="1:13" x14ac:dyDescent="0.25">
      <c r="A1649" s="17">
        <v>45200</v>
      </c>
      <c r="B1649" s="8" t="s">
        <v>6593</v>
      </c>
      <c r="C1649" s="5" t="e">
        <v>#N/A</v>
      </c>
      <c r="D1649" s="8" t="s">
        <v>6662</v>
      </c>
      <c r="E1649" s="2">
        <v>314</v>
      </c>
      <c r="F1649" s="48">
        <v>45200</v>
      </c>
      <c r="G1649" s="2" t="s">
        <v>1482</v>
      </c>
      <c r="H1649" s="16">
        <v>148560</v>
      </c>
      <c r="I1649" s="20">
        <v>148560</v>
      </c>
      <c r="J1649" s="2"/>
      <c r="K1649" t="str">
        <f t="shared" si="81"/>
        <v>Q3 2023</v>
      </c>
      <c r="L1649" t="str">
        <f t="shared" si="82"/>
        <v>Q3</v>
      </c>
      <c r="M1649" t="str">
        <f t="shared" si="83"/>
        <v>2023</v>
      </c>
    </row>
    <row r="1650" spans="1:13" x14ac:dyDescent="0.25">
      <c r="A1650" s="17">
        <v>45200</v>
      </c>
      <c r="B1650" s="8" t="s">
        <v>6593</v>
      </c>
      <c r="C1650" s="5" t="s">
        <v>6640</v>
      </c>
      <c r="D1650" s="8" t="s">
        <v>6633</v>
      </c>
      <c r="E1650" s="2">
        <v>312</v>
      </c>
      <c r="F1650" s="48" t="s">
        <v>505</v>
      </c>
      <c r="G1650" s="2" t="s">
        <v>1517</v>
      </c>
      <c r="H1650" s="16">
        <v>191143.66</v>
      </c>
      <c r="I1650" s="20">
        <v>191143.66</v>
      </c>
      <c r="J1650" s="2"/>
      <c r="K1650" t="str">
        <f t="shared" si="81"/>
        <v>Q3 2023</v>
      </c>
      <c r="L1650" t="str">
        <f t="shared" si="82"/>
        <v>Q3</v>
      </c>
      <c r="M1650" t="str">
        <f t="shared" si="83"/>
        <v>2023</v>
      </c>
    </row>
    <row r="1651" spans="1:13" x14ac:dyDescent="0.25">
      <c r="A1651" s="17">
        <v>45200</v>
      </c>
      <c r="B1651" s="8" t="s">
        <v>6593</v>
      </c>
      <c r="C1651" s="5" t="e">
        <v>#N/A</v>
      </c>
      <c r="D1651" s="8" t="s">
        <v>6662</v>
      </c>
      <c r="E1651" s="2">
        <v>310</v>
      </c>
      <c r="F1651" s="48">
        <v>45200</v>
      </c>
      <c r="G1651" s="2" t="s">
        <v>1478</v>
      </c>
      <c r="H1651" s="16">
        <v>71449</v>
      </c>
      <c r="I1651" s="20">
        <v>71449</v>
      </c>
      <c r="J1651" s="2"/>
      <c r="K1651" t="str">
        <f t="shared" si="81"/>
        <v>Q3 2023</v>
      </c>
      <c r="L1651" t="str">
        <f t="shared" si="82"/>
        <v>Q3</v>
      </c>
      <c r="M1651" t="str">
        <f t="shared" si="83"/>
        <v>2023</v>
      </c>
    </row>
    <row r="1652" spans="1:13" x14ac:dyDescent="0.25">
      <c r="A1652" s="17">
        <v>45200</v>
      </c>
      <c r="B1652" s="8" t="s">
        <v>6593</v>
      </c>
      <c r="C1652" s="5" t="e">
        <v>#N/A</v>
      </c>
      <c r="D1652" s="8" t="s">
        <v>6654</v>
      </c>
      <c r="E1652" s="2">
        <v>310</v>
      </c>
      <c r="F1652" s="48">
        <v>45200</v>
      </c>
      <c r="G1652" s="2" t="s">
        <v>1480</v>
      </c>
      <c r="H1652" s="16">
        <v>17308</v>
      </c>
      <c r="I1652" s="20">
        <v>17308</v>
      </c>
      <c r="J1652" s="2"/>
      <c r="K1652" t="str">
        <f t="shared" si="81"/>
        <v>Q3 2023</v>
      </c>
      <c r="L1652" t="str">
        <f t="shared" si="82"/>
        <v>Q3</v>
      </c>
      <c r="M1652" t="str">
        <f t="shared" si="83"/>
        <v>2023</v>
      </c>
    </row>
    <row r="1653" spans="1:13" x14ac:dyDescent="0.25">
      <c r="A1653" s="17">
        <v>45200</v>
      </c>
      <c r="B1653" s="8" t="s">
        <v>6593</v>
      </c>
      <c r="C1653" s="5" t="e">
        <v>#N/A</v>
      </c>
      <c r="D1653" s="8" t="s">
        <v>6662</v>
      </c>
      <c r="E1653" s="2">
        <v>310</v>
      </c>
      <c r="F1653" s="48">
        <v>45200</v>
      </c>
      <c r="G1653" s="2" t="s">
        <v>1479</v>
      </c>
      <c r="H1653" s="16">
        <v>71449</v>
      </c>
      <c r="I1653" s="20">
        <v>71449</v>
      </c>
      <c r="J1653" s="2"/>
      <c r="K1653" t="str">
        <f t="shared" si="81"/>
        <v>Q3 2023</v>
      </c>
      <c r="L1653" t="str">
        <f t="shared" si="82"/>
        <v>Q3</v>
      </c>
      <c r="M1653" t="str">
        <f t="shared" si="83"/>
        <v>2023</v>
      </c>
    </row>
    <row r="1654" spans="1:13" x14ac:dyDescent="0.25">
      <c r="A1654" s="17">
        <v>45200</v>
      </c>
      <c r="B1654" s="8" t="s">
        <v>6593</v>
      </c>
      <c r="C1654" s="5" t="e">
        <v>#N/A</v>
      </c>
      <c r="D1654" s="8" t="s">
        <v>6643</v>
      </c>
      <c r="E1654" s="2">
        <v>312</v>
      </c>
      <c r="F1654" s="48">
        <v>45227</v>
      </c>
      <c r="G1654" s="2" t="s">
        <v>1508</v>
      </c>
      <c r="H1654" s="16">
        <v>3450</v>
      </c>
      <c r="I1654" s="20">
        <v>3450</v>
      </c>
      <c r="J1654" s="2" t="s">
        <v>1540</v>
      </c>
      <c r="K1654" t="str">
        <f t="shared" si="81"/>
        <v>Q3 2023</v>
      </c>
      <c r="L1654" t="str">
        <f t="shared" si="82"/>
        <v>Q3</v>
      </c>
      <c r="M1654" t="str">
        <f t="shared" si="83"/>
        <v>2023</v>
      </c>
    </row>
    <row r="1655" spans="1:13" x14ac:dyDescent="0.25">
      <c r="A1655" s="17">
        <v>45200</v>
      </c>
      <c r="B1655" s="8" t="s">
        <v>6593</v>
      </c>
      <c r="C1655" s="5" t="e">
        <v>#N/A</v>
      </c>
      <c r="D1655" s="8" t="s">
        <v>6617</v>
      </c>
      <c r="E1655" s="2">
        <v>312</v>
      </c>
      <c r="F1655" s="48">
        <v>45211</v>
      </c>
      <c r="G1655" s="2" t="s">
        <v>1499</v>
      </c>
      <c r="H1655" s="16">
        <v>2150</v>
      </c>
      <c r="I1655" s="16">
        <v>2150</v>
      </c>
      <c r="J1655" s="2"/>
      <c r="K1655" t="str">
        <f t="shared" si="81"/>
        <v>Q3 2023</v>
      </c>
      <c r="L1655" t="str">
        <f t="shared" si="82"/>
        <v>Q3</v>
      </c>
      <c r="M1655" t="str">
        <f t="shared" si="83"/>
        <v>2023</v>
      </c>
    </row>
    <row r="1656" spans="1:13" x14ac:dyDescent="0.25">
      <c r="A1656" s="17">
        <v>45200</v>
      </c>
      <c r="B1656" s="8" t="s">
        <v>6593</v>
      </c>
      <c r="C1656" s="5" t="s">
        <v>6614</v>
      </c>
      <c r="D1656" s="8" t="s">
        <v>6615</v>
      </c>
      <c r="E1656" s="2">
        <v>312</v>
      </c>
      <c r="F1656" s="48" t="s">
        <v>505</v>
      </c>
      <c r="G1656" s="2" t="s">
        <v>1510</v>
      </c>
      <c r="H1656" s="16">
        <v>34775.5</v>
      </c>
      <c r="I1656" s="20">
        <v>34775.5</v>
      </c>
      <c r="J1656" s="2"/>
      <c r="K1656" t="str">
        <f t="shared" si="81"/>
        <v>Q3 2023</v>
      </c>
      <c r="L1656" t="str">
        <f t="shared" si="82"/>
        <v>Q3</v>
      </c>
      <c r="M1656" t="str">
        <f t="shared" si="83"/>
        <v>2023</v>
      </c>
    </row>
    <row r="1657" spans="1:13" x14ac:dyDescent="0.25">
      <c r="A1657" s="17">
        <v>45200</v>
      </c>
      <c r="B1657" s="8" t="s">
        <v>6593</v>
      </c>
      <c r="C1657" s="5" t="s">
        <v>6614</v>
      </c>
      <c r="D1657" s="8" t="s">
        <v>6615</v>
      </c>
      <c r="E1657" s="2">
        <v>312</v>
      </c>
      <c r="F1657" s="48" t="s">
        <v>505</v>
      </c>
      <c r="G1657" s="2" t="s">
        <v>1511</v>
      </c>
      <c r="H1657" s="16">
        <v>489825</v>
      </c>
      <c r="I1657" s="20">
        <v>489825</v>
      </c>
      <c r="J1657" s="2"/>
      <c r="K1657" t="str">
        <f t="shared" si="81"/>
        <v>Q3 2023</v>
      </c>
      <c r="L1657" t="str">
        <f t="shared" si="82"/>
        <v>Q3</v>
      </c>
      <c r="M1657" t="str">
        <f t="shared" si="83"/>
        <v>2023</v>
      </c>
    </row>
    <row r="1658" spans="1:13" x14ac:dyDescent="0.25">
      <c r="A1658" s="17">
        <v>45200</v>
      </c>
      <c r="B1658" s="8" t="s">
        <v>6593</v>
      </c>
      <c r="C1658" s="5" t="s">
        <v>6616</v>
      </c>
      <c r="D1658" s="8" t="s">
        <v>6618</v>
      </c>
      <c r="E1658" s="2">
        <v>312</v>
      </c>
      <c r="F1658" s="48" t="s">
        <v>506</v>
      </c>
      <c r="G1658" s="2" t="s">
        <v>1512</v>
      </c>
      <c r="H1658" s="16">
        <v>52351</v>
      </c>
      <c r="I1658" s="20">
        <v>49820</v>
      </c>
      <c r="J1658" s="2"/>
      <c r="K1658" t="str">
        <f t="shared" si="81"/>
        <v>Q3 2023</v>
      </c>
      <c r="L1658" t="str">
        <f t="shared" si="82"/>
        <v>Q3</v>
      </c>
      <c r="M1658" t="str">
        <f t="shared" si="83"/>
        <v>2023</v>
      </c>
    </row>
    <row r="1659" spans="1:13" x14ac:dyDescent="0.25">
      <c r="A1659" s="17">
        <v>45200</v>
      </c>
      <c r="B1659" s="8" t="s">
        <v>6593</v>
      </c>
      <c r="C1659" s="5" t="s">
        <v>6616</v>
      </c>
      <c r="D1659" s="8" t="s">
        <v>6617</v>
      </c>
      <c r="E1659" s="2">
        <v>312</v>
      </c>
      <c r="F1659" s="48">
        <v>45227</v>
      </c>
      <c r="G1659" s="2" t="s">
        <v>1507</v>
      </c>
      <c r="H1659" s="16">
        <v>7040</v>
      </c>
      <c r="I1659" s="16">
        <v>7040</v>
      </c>
      <c r="J1659" s="2" t="s">
        <v>1539</v>
      </c>
      <c r="K1659" t="str">
        <f t="shared" si="81"/>
        <v>Q3 2023</v>
      </c>
      <c r="L1659" t="str">
        <f t="shared" si="82"/>
        <v>Q3</v>
      </c>
      <c r="M1659" t="str">
        <f t="shared" si="83"/>
        <v>2023</v>
      </c>
    </row>
    <row r="1660" spans="1:13" x14ac:dyDescent="0.25">
      <c r="A1660" s="17">
        <v>45200</v>
      </c>
      <c r="B1660" s="8" t="s">
        <v>6593</v>
      </c>
      <c r="C1660" s="5" t="s">
        <v>6616</v>
      </c>
      <c r="D1660" s="8" t="s">
        <v>6617</v>
      </c>
      <c r="E1660" s="2">
        <v>312</v>
      </c>
      <c r="F1660" s="48" t="s">
        <v>506</v>
      </c>
      <c r="G1660" s="2" t="s">
        <v>1513</v>
      </c>
      <c r="H1660" s="16">
        <v>1140</v>
      </c>
      <c r="I1660" s="20">
        <v>1140</v>
      </c>
      <c r="J1660" s="2"/>
      <c r="K1660" t="str">
        <f t="shared" si="81"/>
        <v>Q3 2023</v>
      </c>
      <c r="L1660" t="str">
        <f t="shared" si="82"/>
        <v>Q3</v>
      </c>
      <c r="M1660" t="str">
        <f t="shared" si="83"/>
        <v>2023</v>
      </c>
    </row>
    <row r="1661" spans="1:13" x14ac:dyDescent="0.25">
      <c r="A1661" s="17">
        <v>45200</v>
      </c>
      <c r="B1661" s="8" t="s">
        <v>6593</v>
      </c>
      <c r="C1661" s="5" t="s">
        <v>6616</v>
      </c>
      <c r="D1661" s="8" t="s">
        <v>6617</v>
      </c>
      <c r="E1661" s="2">
        <v>312</v>
      </c>
      <c r="F1661" s="48" t="s">
        <v>506</v>
      </c>
      <c r="G1661" s="2" t="s">
        <v>1515</v>
      </c>
      <c r="H1661" s="16">
        <v>24990</v>
      </c>
      <c r="I1661" s="20">
        <v>25932.9</v>
      </c>
      <c r="J1661" s="2"/>
      <c r="K1661" t="str">
        <f t="shared" si="81"/>
        <v>Q3 2023</v>
      </c>
      <c r="L1661" t="str">
        <f t="shared" si="82"/>
        <v>Q3</v>
      </c>
      <c r="M1661" t="str">
        <f t="shared" si="83"/>
        <v>2023</v>
      </c>
    </row>
    <row r="1662" spans="1:13" x14ac:dyDescent="0.25">
      <c r="A1662" s="17">
        <v>45200</v>
      </c>
      <c r="B1662" s="8" t="s">
        <v>6593</v>
      </c>
      <c r="C1662" s="8" t="s">
        <v>6634</v>
      </c>
      <c r="D1662" s="8" t="s">
        <v>6635</v>
      </c>
      <c r="E1662" s="2">
        <v>312</v>
      </c>
      <c r="F1662" s="48" t="s">
        <v>505</v>
      </c>
      <c r="G1662" s="2" t="s">
        <v>1518</v>
      </c>
      <c r="H1662" s="85">
        <f>64032.21+47726.25+124246.71+17324.16+37999.4</f>
        <v>291328.73</v>
      </c>
      <c r="I1662" s="88">
        <v>291328.73</v>
      </c>
      <c r="J1662" s="2"/>
      <c r="K1662" t="str">
        <f t="shared" si="81"/>
        <v>Q3 2023</v>
      </c>
      <c r="L1662" t="str">
        <f t="shared" si="82"/>
        <v>Q3</v>
      </c>
      <c r="M1662" t="str">
        <f t="shared" si="83"/>
        <v>2023</v>
      </c>
    </row>
    <row r="1663" spans="1:13" x14ac:dyDescent="0.25">
      <c r="A1663" s="17">
        <v>45200</v>
      </c>
      <c r="B1663" s="8" t="s">
        <v>6593</v>
      </c>
      <c r="C1663" s="5" t="e">
        <v>#N/A</v>
      </c>
      <c r="D1663" s="8" t="s">
        <v>6662</v>
      </c>
      <c r="E1663" s="2">
        <v>316</v>
      </c>
      <c r="F1663" s="48">
        <v>45200</v>
      </c>
      <c r="G1663" s="2" t="s">
        <v>1483</v>
      </c>
      <c r="H1663" s="16">
        <v>30674</v>
      </c>
      <c r="I1663" s="20">
        <v>30674</v>
      </c>
      <c r="J1663" s="2"/>
      <c r="K1663" t="str">
        <f t="shared" si="81"/>
        <v>Q3 2023</v>
      </c>
      <c r="L1663" t="str">
        <f t="shared" si="82"/>
        <v>Q3</v>
      </c>
      <c r="M1663" t="str">
        <f t="shared" si="83"/>
        <v>2023</v>
      </c>
    </row>
    <row r="1664" spans="1:13" x14ac:dyDescent="0.25">
      <c r="A1664" s="17">
        <v>45200</v>
      </c>
      <c r="B1664" s="8" t="s">
        <v>6593</v>
      </c>
      <c r="C1664" s="5" t="e">
        <v>#N/A</v>
      </c>
      <c r="D1664" s="8" t="s">
        <v>6662</v>
      </c>
      <c r="E1664" s="2">
        <v>316</v>
      </c>
      <c r="F1664" s="48">
        <v>45212</v>
      </c>
      <c r="G1664" s="2" t="s">
        <v>1486</v>
      </c>
      <c r="H1664" s="16">
        <v>53678</v>
      </c>
      <c r="I1664" s="20">
        <v>53678</v>
      </c>
      <c r="J1664" s="2"/>
      <c r="K1664" t="str">
        <f t="shared" si="81"/>
        <v>Q3 2023</v>
      </c>
      <c r="L1664" t="str">
        <f t="shared" si="82"/>
        <v>Q3</v>
      </c>
      <c r="M1664" t="str">
        <f t="shared" si="83"/>
        <v>2023</v>
      </c>
    </row>
    <row r="1665" spans="1:13" x14ac:dyDescent="0.25">
      <c r="A1665" s="17">
        <v>45200</v>
      </c>
      <c r="B1665" s="8" t="s">
        <v>6593</v>
      </c>
      <c r="C1665" s="5" t="e">
        <v>#N/A</v>
      </c>
      <c r="D1665" s="8" t="s">
        <v>6662</v>
      </c>
      <c r="E1665" s="2">
        <v>316</v>
      </c>
      <c r="F1665" s="48">
        <v>45212</v>
      </c>
      <c r="G1665" s="2" t="s">
        <v>1485</v>
      </c>
      <c r="H1665" s="16">
        <v>53678</v>
      </c>
      <c r="I1665" s="20">
        <v>53678</v>
      </c>
      <c r="J1665" s="2"/>
      <c r="K1665" t="str">
        <f t="shared" si="81"/>
        <v>Q3 2023</v>
      </c>
      <c r="L1665" t="str">
        <f t="shared" si="82"/>
        <v>Q3</v>
      </c>
      <c r="M1665" t="str">
        <f t="shared" si="83"/>
        <v>2023</v>
      </c>
    </row>
    <row r="1666" spans="1:13" x14ac:dyDescent="0.25">
      <c r="A1666" s="17">
        <v>45200</v>
      </c>
      <c r="B1666" s="8" t="s">
        <v>6593</v>
      </c>
      <c r="C1666" s="5" t="e">
        <v>#N/A</v>
      </c>
      <c r="D1666" s="8" t="s">
        <v>6633</v>
      </c>
      <c r="E1666" s="2">
        <v>312</v>
      </c>
      <c r="F1666" s="48" t="s">
        <v>505</v>
      </c>
      <c r="G1666" s="2" t="s">
        <v>1516</v>
      </c>
      <c r="H1666" s="16">
        <v>318437.89</v>
      </c>
      <c r="I1666" s="20">
        <v>318437.89</v>
      </c>
      <c r="J1666" s="2"/>
      <c r="K1666" t="str">
        <f t="shared" si="81"/>
        <v>Q3 2023</v>
      </c>
      <c r="L1666" t="str">
        <f t="shared" si="82"/>
        <v>Q3</v>
      </c>
      <c r="M1666" t="str">
        <f t="shared" si="83"/>
        <v>2023</v>
      </c>
    </row>
    <row r="1667" spans="1:13" x14ac:dyDescent="0.25">
      <c r="A1667" s="17">
        <v>45200</v>
      </c>
      <c r="B1667" s="8" t="s">
        <v>6593</v>
      </c>
      <c r="C1667" s="5" t="s">
        <v>6619</v>
      </c>
      <c r="D1667" s="8" t="s">
        <v>6620</v>
      </c>
      <c r="E1667" s="2">
        <v>312</v>
      </c>
      <c r="F1667" s="48">
        <v>45230</v>
      </c>
      <c r="G1667" s="2">
        <v>7</v>
      </c>
      <c r="H1667" s="16">
        <v>49849</v>
      </c>
      <c r="I1667" s="20">
        <v>49849</v>
      </c>
      <c r="J1667" s="2" t="s">
        <v>276</v>
      </c>
      <c r="K1667" t="str">
        <f t="shared" si="81"/>
        <v>Q3 2023</v>
      </c>
      <c r="L1667" t="str">
        <f t="shared" si="82"/>
        <v>Q3</v>
      </c>
      <c r="M1667" t="str">
        <f t="shared" si="83"/>
        <v>2023</v>
      </c>
    </row>
    <row r="1668" spans="1:13" x14ac:dyDescent="0.25">
      <c r="A1668" s="17">
        <v>45200</v>
      </c>
      <c r="B1668" s="8" t="s">
        <v>6593</v>
      </c>
      <c r="C1668" s="5" t="s">
        <v>6636</v>
      </c>
      <c r="D1668" s="8" t="s">
        <v>6617</v>
      </c>
      <c r="E1668" s="2">
        <v>312</v>
      </c>
      <c r="F1668" s="48">
        <v>45210</v>
      </c>
      <c r="G1668" s="2" t="s">
        <v>1497</v>
      </c>
      <c r="H1668" s="16">
        <v>240</v>
      </c>
      <c r="I1668" s="16">
        <v>240</v>
      </c>
      <c r="J1668" s="2" t="s">
        <v>1535</v>
      </c>
      <c r="K1668" t="str">
        <f t="shared" si="81"/>
        <v>Q3 2023</v>
      </c>
      <c r="L1668" t="str">
        <f t="shared" si="82"/>
        <v>Q3</v>
      </c>
      <c r="M1668" t="str">
        <f t="shared" si="83"/>
        <v>2023</v>
      </c>
    </row>
    <row r="1669" spans="1:13" x14ac:dyDescent="0.25">
      <c r="A1669" s="17">
        <v>45200</v>
      </c>
      <c r="B1669" s="8" t="s">
        <v>6593</v>
      </c>
      <c r="C1669" s="5" t="s">
        <v>6636</v>
      </c>
      <c r="D1669" s="8" t="s">
        <v>6617</v>
      </c>
      <c r="E1669" s="2">
        <v>312</v>
      </c>
      <c r="F1669" s="48">
        <v>45212</v>
      </c>
      <c r="G1669" s="2" t="s">
        <v>1498</v>
      </c>
      <c r="H1669" s="16">
        <v>150</v>
      </c>
      <c r="I1669" s="16">
        <v>150</v>
      </c>
      <c r="J1669" s="2" t="s">
        <v>1535</v>
      </c>
      <c r="K1669" t="str">
        <f t="shared" si="81"/>
        <v>Q3 2023</v>
      </c>
      <c r="L1669" t="str">
        <f t="shared" si="82"/>
        <v>Q3</v>
      </c>
      <c r="M1669" t="str">
        <f t="shared" si="83"/>
        <v>2023</v>
      </c>
    </row>
    <row r="1670" spans="1:13" x14ac:dyDescent="0.25">
      <c r="A1670" s="17">
        <v>45200</v>
      </c>
      <c r="B1670" s="8" t="s">
        <v>6593</v>
      </c>
      <c r="C1670" s="5" t="s">
        <v>6636</v>
      </c>
      <c r="D1670" s="8" t="s">
        <v>6617</v>
      </c>
      <c r="E1670" s="2">
        <v>312</v>
      </c>
      <c r="F1670" s="48">
        <v>45217</v>
      </c>
      <c r="G1670" s="2" t="s">
        <v>1500</v>
      </c>
      <c r="H1670" s="16">
        <v>900</v>
      </c>
      <c r="I1670" s="16">
        <v>900</v>
      </c>
      <c r="J1670" s="2" t="s">
        <v>1536</v>
      </c>
      <c r="K1670" t="str">
        <f t="shared" si="81"/>
        <v>Q3 2023</v>
      </c>
      <c r="L1670" t="str">
        <f t="shared" si="82"/>
        <v>Q3</v>
      </c>
      <c r="M1670" t="str">
        <f t="shared" si="83"/>
        <v>2023</v>
      </c>
    </row>
    <row r="1671" spans="1:13" x14ac:dyDescent="0.25">
      <c r="A1671" s="17">
        <v>45200</v>
      </c>
      <c r="B1671" s="8" t="s">
        <v>6593</v>
      </c>
      <c r="C1671" s="5" t="s">
        <v>6636</v>
      </c>
      <c r="D1671" s="8" t="s">
        <v>6617</v>
      </c>
      <c r="E1671" s="2">
        <v>312</v>
      </c>
      <c r="F1671" s="48">
        <v>45225</v>
      </c>
      <c r="G1671" s="2" t="s">
        <v>1504</v>
      </c>
      <c r="H1671" s="16">
        <v>1800</v>
      </c>
      <c r="I1671" s="16">
        <v>1800</v>
      </c>
      <c r="J1671" s="2" t="s">
        <v>1538</v>
      </c>
      <c r="K1671" t="str">
        <f t="shared" si="81"/>
        <v>Q3 2023</v>
      </c>
      <c r="L1671" t="str">
        <f t="shared" si="82"/>
        <v>Q3</v>
      </c>
      <c r="M1671" t="str">
        <f t="shared" si="83"/>
        <v>2023</v>
      </c>
    </row>
    <row r="1672" spans="1:13" x14ac:dyDescent="0.25">
      <c r="A1672" s="17">
        <v>45200</v>
      </c>
      <c r="B1672" s="8" t="s">
        <v>6593</v>
      </c>
      <c r="C1672" s="5" t="s">
        <v>6636</v>
      </c>
      <c r="D1672" s="8" t="s">
        <v>6617</v>
      </c>
      <c r="E1672" s="2">
        <v>312</v>
      </c>
      <c r="F1672" s="48">
        <v>45225</v>
      </c>
      <c r="G1672" s="2" t="s">
        <v>1505</v>
      </c>
      <c r="H1672" s="16">
        <v>2500</v>
      </c>
      <c r="I1672" s="16">
        <v>2500</v>
      </c>
      <c r="J1672" s="2" t="s">
        <v>210</v>
      </c>
      <c r="K1672" t="str">
        <f t="shared" si="81"/>
        <v>Q3 2023</v>
      </c>
      <c r="L1672" t="str">
        <f t="shared" si="82"/>
        <v>Q3</v>
      </c>
      <c r="M1672" t="str">
        <f t="shared" si="83"/>
        <v>2023</v>
      </c>
    </row>
    <row r="1673" spans="1:13" x14ac:dyDescent="0.25">
      <c r="A1673" s="17">
        <v>45200</v>
      </c>
      <c r="B1673" s="8" t="s">
        <v>6593</v>
      </c>
      <c r="C1673" s="5" t="s">
        <v>6636</v>
      </c>
      <c r="D1673" s="8" t="s">
        <v>6617</v>
      </c>
      <c r="E1673" s="2">
        <v>312</v>
      </c>
      <c r="F1673" s="48">
        <v>45225</v>
      </c>
      <c r="G1673" s="2" t="s">
        <v>1506</v>
      </c>
      <c r="H1673" s="16">
        <v>570</v>
      </c>
      <c r="I1673" s="16">
        <v>570</v>
      </c>
      <c r="J1673" s="2" t="s">
        <v>314</v>
      </c>
      <c r="K1673" t="str">
        <f t="shared" si="81"/>
        <v>Q3 2023</v>
      </c>
      <c r="L1673" t="str">
        <f t="shared" si="82"/>
        <v>Q3</v>
      </c>
      <c r="M1673" t="str">
        <f t="shared" si="83"/>
        <v>2023</v>
      </c>
    </row>
    <row r="1674" spans="1:13" x14ac:dyDescent="0.25">
      <c r="A1674" s="17">
        <v>45200</v>
      </c>
      <c r="B1674" s="8" t="s">
        <v>6593</v>
      </c>
      <c r="C1674" s="8" t="s">
        <v>6637</v>
      </c>
      <c r="D1674" s="8" t="s">
        <v>6654</v>
      </c>
      <c r="E1674" s="2">
        <v>311</v>
      </c>
      <c r="F1674" s="48">
        <v>45202</v>
      </c>
      <c r="G1674" s="2" t="s">
        <v>1492</v>
      </c>
      <c r="H1674" s="16">
        <v>48868.75</v>
      </c>
      <c r="I1674" s="20">
        <v>48868.75</v>
      </c>
      <c r="J1674" s="2"/>
      <c r="K1674" t="str">
        <f t="shared" si="81"/>
        <v>Q3 2023</v>
      </c>
      <c r="L1674" t="str">
        <f t="shared" si="82"/>
        <v>Q3</v>
      </c>
      <c r="M1674" t="str">
        <f t="shared" si="83"/>
        <v>2023</v>
      </c>
    </row>
    <row r="1675" spans="1:13" x14ac:dyDescent="0.25">
      <c r="A1675" s="17">
        <v>45200</v>
      </c>
      <c r="B1675" s="8" t="s">
        <v>6593</v>
      </c>
      <c r="C1675" s="8" t="s">
        <v>6637</v>
      </c>
      <c r="D1675" s="8" t="s">
        <v>6654</v>
      </c>
      <c r="E1675" s="2">
        <v>312</v>
      </c>
      <c r="F1675" s="48">
        <v>45202</v>
      </c>
      <c r="G1675" s="2" t="s">
        <v>1493</v>
      </c>
      <c r="H1675" s="16">
        <v>31622.5</v>
      </c>
      <c r="I1675" s="20">
        <v>31622.5</v>
      </c>
      <c r="J1675" s="2"/>
      <c r="K1675" t="str">
        <f t="shared" si="81"/>
        <v>Q3 2023</v>
      </c>
      <c r="L1675" t="str">
        <f t="shared" si="82"/>
        <v>Q3</v>
      </c>
      <c r="M1675" t="str">
        <f t="shared" si="83"/>
        <v>2023</v>
      </c>
    </row>
    <row r="1676" spans="1:13" x14ac:dyDescent="0.25">
      <c r="A1676" s="17">
        <v>45200</v>
      </c>
      <c r="B1676" s="8" t="s">
        <v>6593</v>
      </c>
      <c r="C1676" s="8" t="s">
        <v>6637</v>
      </c>
      <c r="D1676" s="8" t="s">
        <v>6654</v>
      </c>
      <c r="E1676" s="2">
        <v>314</v>
      </c>
      <c r="F1676" s="48">
        <v>45202</v>
      </c>
      <c r="G1676" s="2" t="s">
        <v>1494</v>
      </c>
      <c r="H1676" s="16">
        <v>16248.75</v>
      </c>
      <c r="I1676" s="20">
        <v>16248.75</v>
      </c>
      <c r="J1676" s="2"/>
      <c r="K1676" t="str">
        <f t="shared" si="81"/>
        <v>Q3 2023</v>
      </c>
      <c r="L1676" t="str">
        <f t="shared" si="82"/>
        <v>Q3</v>
      </c>
      <c r="M1676" t="str">
        <f t="shared" si="83"/>
        <v>2023</v>
      </c>
    </row>
    <row r="1677" spans="1:13" x14ac:dyDescent="0.25">
      <c r="A1677" s="17">
        <v>45200</v>
      </c>
      <c r="B1677" s="8" t="s">
        <v>6593</v>
      </c>
      <c r="C1677" s="8" t="s">
        <v>6637</v>
      </c>
      <c r="D1677" s="8" t="s">
        <v>6654</v>
      </c>
      <c r="E1677" s="2">
        <v>315</v>
      </c>
      <c r="F1677" s="48">
        <v>45202</v>
      </c>
      <c r="G1677" s="2" t="s">
        <v>1495</v>
      </c>
      <c r="H1677" s="16">
        <v>17351.25</v>
      </c>
      <c r="I1677" s="20">
        <v>17351.25</v>
      </c>
      <c r="J1677" s="2"/>
      <c r="K1677" t="str">
        <f t="shared" si="81"/>
        <v>Q3 2023</v>
      </c>
      <c r="L1677" t="str">
        <f t="shared" si="82"/>
        <v>Q3</v>
      </c>
      <c r="M1677" t="str">
        <f t="shared" si="83"/>
        <v>2023</v>
      </c>
    </row>
    <row r="1678" spans="1:13" x14ac:dyDescent="0.25">
      <c r="A1678" s="17">
        <v>45200</v>
      </c>
      <c r="B1678" s="8" t="s">
        <v>6593</v>
      </c>
      <c r="C1678" s="8" t="s">
        <v>6637</v>
      </c>
      <c r="D1678" s="8" t="s">
        <v>6654</v>
      </c>
      <c r="E1678" s="2">
        <v>316</v>
      </c>
      <c r="F1678" s="48">
        <v>45202</v>
      </c>
      <c r="G1678" s="2" t="s">
        <v>1496</v>
      </c>
      <c r="H1678" s="16">
        <v>17333.75</v>
      </c>
      <c r="I1678" s="20">
        <v>17333.75</v>
      </c>
      <c r="J1678" s="2"/>
      <c r="K1678" t="str">
        <f t="shared" si="81"/>
        <v>Q3 2023</v>
      </c>
      <c r="L1678" t="str">
        <f t="shared" si="82"/>
        <v>Q3</v>
      </c>
      <c r="M1678" t="str">
        <f t="shared" si="83"/>
        <v>2023</v>
      </c>
    </row>
    <row r="1679" spans="1:13" x14ac:dyDescent="0.25">
      <c r="A1679" s="17">
        <v>45200</v>
      </c>
      <c r="B1679" s="8" t="s">
        <v>6593</v>
      </c>
      <c r="C1679" s="8" t="s">
        <v>6637</v>
      </c>
      <c r="D1679" s="8" t="s">
        <v>6638</v>
      </c>
      <c r="E1679" s="2">
        <v>309</v>
      </c>
      <c r="F1679" s="48">
        <v>45247</v>
      </c>
      <c r="G1679" s="2" t="s">
        <v>1520</v>
      </c>
      <c r="H1679" s="16">
        <v>117060.92</v>
      </c>
      <c r="I1679" s="20">
        <v>117060.92</v>
      </c>
      <c r="K1679" t="str">
        <f t="shared" si="81"/>
        <v>Q3 2023</v>
      </c>
      <c r="L1679" t="str">
        <f t="shared" si="82"/>
        <v>Q3</v>
      </c>
      <c r="M1679" t="str">
        <f t="shared" si="83"/>
        <v>2023</v>
      </c>
    </row>
    <row r="1680" spans="1:13" x14ac:dyDescent="0.25">
      <c r="A1680" s="17">
        <v>45200</v>
      </c>
      <c r="B1680" s="8" t="s">
        <v>6593</v>
      </c>
      <c r="C1680" s="8" t="s">
        <v>6637</v>
      </c>
      <c r="D1680" s="8" t="s">
        <v>6638</v>
      </c>
      <c r="E1680" s="2">
        <v>311</v>
      </c>
      <c r="F1680" s="48">
        <v>45247</v>
      </c>
      <c r="G1680" s="2" t="s">
        <v>1521</v>
      </c>
      <c r="H1680" s="16">
        <v>128016.98</v>
      </c>
      <c r="I1680" s="20">
        <v>128016.98</v>
      </c>
      <c r="K1680" t="str">
        <f t="shared" si="81"/>
        <v>Q3 2023</v>
      </c>
      <c r="L1680" t="str">
        <f t="shared" si="82"/>
        <v>Q3</v>
      </c>
      <c r="M1680" t="str">
        <f t="shared" si="83"/>
        <v>2023</v>
      </c>
    </row>
    <row r="1681" spans="1:13" x14ac:dyDescent="0.25">
      <c r="A1681" s="17">
        <v>45200</v>
      </c>
      <c r="B1681" s="8" t="s">
        <v>6593</v>
      </c>
      <c r="C1681" s="8" t="s">
        <v>6637</v>
      </c>
      <c r="D1681" s="8" t="s">
        <v>6638</v>
      </c>
      <c r="E1681" s="2">
        <v>312</v>
      </c>
      <c r="F1681" s="48">
        <v>45247</v>
      </c>
      <c r="G1681" s="2" t="s">
        <v>1522</v>
      </c>
      <c r="H1681" s="16">
        <v>154124.95000000001</v>
      </c>
      <c r="I1681" s="20">
        <v>154124.95000000001</v>
      </c>
      <c r="K1681" t="str">
        <f t="shared" si="81"/>
        <v>Q3 2023</v>
      </c>
      <c r="L1681" t="str">
        <f t="shared" si="82"/>
        <v>Q3</v>
      </c>
      <c r="M1681" t="str">
        <f t="shared" si="83"/>
        <v>2023</v>
      </c>
    </row>
    <row r="1682" spans="1:13" x14ac:dyDescent="0.25">
      <c r="A1682" s="17">
        <v>45200</v>
      </c>
      <c r="B1682" s="8" t="s">
        <v>6593</v>
      </c>
      <c r="C1682" s="8" t="s">
        <v>6637</v>
      </c>
      <c r="D1682" s="8" t="s">
        <v>6638</v>
      </c>
      <c r="E1682" s="2">
        <v>313</v>
      </c>
      <c r="F1682" s="48">
        <v>45247</v>
      </c>
      <c r="G1682" s="2" t="s">
        <v>1523</v>
      </c>
      <c r="H1682" s="16">
        <v>143195.31</v>
      </c>
      <c r="I1682" s="20">
        <v>143195.31</v>
      </c>
      <c r="K1682" t="str">
        <f t="shared" si="81"/>
        <v>Q3 2023</v>
      </c>
      <c r="L1682" t="str">
        <f t="shared" si="82"/>
        <v>Q3</v>
      </c>
      <c r="M1682" t="str">
        <f t="shared" si="83"/>
        <v>2023</v>
      </c>
    </row>
    <row r="1683" spans="1:13" x14ac:dyDescent="0.25">
      <c r="A1683" s="17">
        <v>45200</v>
      </c>
      <c r="B1683" s="8" t="s">
        <v>6593</v>
      </c>
      <c r="C1683" s="8" t="s">
        <v>6637</v>
      </c>
      <c r="D1683" s="8" t="s">
        <v>6638</v>
      </c>
      <c r="E1683" s="2">
        <v>314</v>
      </c>
      <c r="F1683" s="48">
        <v>45247</v>
      </c>
      <c r="G1683" s="2" t="s">
        <v>1524</v>
      </c>
      <c r="H1683" s="16">
        <v>27113.439999999999</v>
      </c>
      <c r="I1683" s="20">
        <v>27113.439999999999</v>
      </c>
      <c r="K1683" t="str">
        <f t="shared" si="81"/>
        <v>Q3 2023</v>
      </c>
      <c r="L1683" t="str">
        <f t="shared" si="82"/>
        <v>Q3</v>
      </c>
      <c r="M1683" t="str">
        <f t="shared" si="83"/>
        <v>2023</v>
      </c>
    </row>
    <row r="1684" spans="1:13" x14ac:dyDescent="0.25">
      <c r="A1684" s="17">
        <v>45200</v>
      </c>
      <c r="B1684" s="8" t="s">
        <v>6593</v>
      </c>
      <c r="C1684" s="8" t="s">
        <v>6637</v>
      </c>
      <c r="D1684" s="8" t="s">
        <v>6638</v>
      </c>
      <c r="E1684" s="2">
        <v>315</v>
      </c>
      <c r="F1684" s="48">
        <v>45247</v>
      </c>
      <c r="G1684" s="2" t="s">
        <v>1525</v>
      </c>
      <c r="H1684" s="16">
        <v>33828.92</v>
      </c>
      <c r="I1684" s="20">
        <v>33828.92</v>
      </c>
      <c r="K1684" t="str">
        <f t="shared" si="81"/>
        <v>Q3 2023</v>
      </c>
      <c r="L1684" t="str">
        <f t="shared" si="82"/>
        <v>Q3</v>
      </c>
      <c r="M1684" t="str">
        <f t="shared" si="83"/>
        <v>2023</v>
      </c>
    </row>
    <row r="1685" spans="1:13" x14ac:dyDescent="0.25">
      <c r="A1685" s="17">
        <v>45200</v>
      </c>
      <c r="B1685" s="8" t="s">
        <v>6593</v>
      </c>
      <c r="C1685" s="8" t="s">
        <v>6637</v>
      </c>
      <c r="D1685" s="8" t="s">
        <v>6638</v>
      </c>
      <c r="E1685" s="2">
        <v>316</v>
      </c>
      <c r="F1685" s="48">
        <v>45247</v>
      </c>
      <c r="G1685" s="2" t="s">
        <v>1526</v>
      </c>
      <c r="H1685" s="16">
        <v>171.49</v>
      </c>
      <c r="I1685" s="20">
        <v>171.49</v>
      </c>
      <c r="K1685" t="str">
        <f t="shared" si="81"/>
        <v>Q3 2023</v>
      </c>
      <c r="L1685" t="str">
        <f t="shared" si="82"/>
        <v>Q3</v>
      </c>
      <c r="M1685" t="str">
        <f t="shared" si="83"/>
        <v>2023</v>
      </c>
    </row>
    <row r="1686" spans="1:13" x14ac:dyDescent="0.25">
      <c r="A1686" s="17">
        <v>45200</v>
      </c>
      <c r="B1686" s="8" t="s">
        <v>6593</v>
      </c>
      <c r="C1686" s="8" t="s">
        <v>6637</v>
      </c>
      <c r="D1686" s="8" t="s">
        <v>6639</v>
      </c>
      <c r="E1686" s="2">
        <v>309</v>
      </c>
      <c r="F1686" s="48">
        <v>45248</v>
      </c>
      <c r="G1686" s="2" t="s">
        <v>1527</v>
      </c>
      <c r="H1686" s="16">
        <v>10275.75</v>
      </c>
      <c r="I1686" s="20">
        <v>10275.75</v>
      </c>
      <c r="K1686" t="str">
        <f t="shared" si="81"/>
        <v>Q3 2023</v>
      </c>
      <c r="L1686" t="str">
        <f t="shared" si="82"/>
        <v>Q3</v>
      </c>
      <c r="M1686" t="str">
        <f t="shared" si="83"/>
        <v>2023</v>
      </c>
    </row>
    <row r="1687" spans="1:13" x14ac:dyDescent="0.25">
      <c r="A1687" s="17">
        <v>45200</v>
      </c>
      <c r="B1687" s="8" t="s">
        <v>6593</v>
      </c>
      <c r="C1687" s="8" t="s">
        <v>6637</v>
      </c>
      <c r="D1687" s="8" t="s">
        <v>6639</v>
      </c>
      <c r="E1687" s="2">
        <v>311</v>
      </c>
      <c r="F1687" s="48">
        <v>45248</v>
      </c>
      <c r="G1687" s="2" t="s">
        <v>1528</v>
      </c>
      <c r="H1687" s="16">
        <v>10407.5</v>
      </c>
      <c r="I1687" s="20">
        <v>10407.5</v>
      </c>
      <c r="K1687" t="str">
        <f t="shared" si="81"/>
        <v>Q3 2023</v>
      </c>
      <c r="L1687" t="str">
        <f t="shared" si="82"/>
        <v>Q3</v>
      </c>
      <c r="M1687" t="str">
        <f t="shared" si="83"/>
        <v>2023</v>
      </c>
    </row>
    <row r="1688" spans="1:13" x14ac:dyDescent="0.25">
      <c r="A1688" s="17">
        <v>45200</v>
      </c>
      <c r="B1688" s="8" t="s">
        <v>6593</v>
      </c>
      <c r="C1688" s="8" t="s">
        <v>6637</v>
      </c>
      <c r="D1688" s="8" t="s">
        <v>6639</v>
      </c>
      <c r="E1688" s="2">
        <v>312</v>
      </c>
      <c r="F1688" s="48">
        <v>45248</v>
      </c>
      <c r="G1688" s="2" t="s">
        <v>1529</v>
      </c>
      <c r="H1688" s="16">
        <v>11655.5</v>
      </c>
      <c r="I1688" s="20">
        <v>11655.5</v>
      </c>
      <c r="K1688" t="str">
        <f t="shared" si="81"/>
        <v>Q3 2023</v>
      </c>
      <c r="L1688" t="str">
        <f t="shared" si="82"/>
        <v>Q3</v>
      </c>
      <c r="M1688" t="str">
        <f t="shared" si="83"/>
        <v>2023</v>
      </c>
    </row>
    <row r="1689" spans="1:13" x14ac:dyDescent="0.25">
      <c r="A1689" s="17">
        <v>45200</v>
      </c>
      <c r="B1689" s="8" t="s">
        <v>6593</v>
      </c>
      <c r="C1689" s="8" t="s">
        <v>6637</v>
      </c>
      <c r="D1689" s="8" t="s">
        <v>6639</v>
      </c>
      <c r="E1689" s="2">
        <v>313</v>
      </c>
      <c r="F1689" s="48">
        <v>45248</v>
      </c>
      <c r="G1689" s="2" t="s">
        <v>1530</v>
      </c>
      <c r="H1689" s="16">
        <v>11011.9</v>
      </c>
      <c r="I1689" s="20">
        <v>11011.9</v>
      </c>
      <c r="K1689" t="str">
        <f t="shared" si="81"/>
        <v>Q3 2023</v>
      </c>
      <c r="L1689" t="str">
        <f t="shared" si="82"/>
        <v>Q3</v>
      </c>
      <c r="M1689" t="str">
        <f t="shared" si="83"/>
        <v>2023</v>
      </c>
    </row>
    <row r="1690" spans="1:13" x14ac:dyDescent="0.25">
      <c r="A1690" s="17">
        <v>45200</v>
      </c>
      <c r="B1690" s="8" t="s">
        <v>6593</v>
      </c>
      <c r="C1690" s="8" t="s">
        <v>6637</v>
      </c>
      <c r="D1690" s="8" t="s">
        <v>6639</v>
      </c>
      <c r="E1690" s="2">
        <v>314</v>
      </c>
      <c r="F1690" s="48">
        <v>45248</v>
      </c>
      <c r="G1690" s="2" t="s">
        <v>1531</v>
      </c>
      <c r="H1690" s="16">
        <v>1779.36</v>
      </c>
      <c r="I1690" s="20">
        <v>1779.36</v>
      </c>
      <c r="K1690" t="str">
        <f t="shared" si="81"/>
        <v>Q3 2023</v>
      </c>
      <c r="L1690" t="str">
        <f t="shared" si="82"/>
        <v>Q3</v>
      </c>
      <c r="M1690" t="str">
        <f t="shared" si="83"/>
        <v>2023</v>
      </c>
    </row>
    <row r="1691" spans="1:13" x14ac:dyDescent="0.25">
      <c r="A1691" s="17">
        <v>45200</v>
      </c>
      <c r="B1691" s="8" t="s">
        <v>6593</v>
      </c>
      <c r="C1691" s="8" t="s">
        <v>6637</v>
      </c>
      <c r="D1691" s="8" t="s">
        <v>6639</v>
      </c>
      <c r="E1691" s="2">
        <v>315</v>
      </c>
      <c r="F1691" s="48">
        <v>45248</v>
      </c>
      <c r="G1691" s="2" t="s">
        <v>1532</v>
      </c>
      <c r="H1691" s="16">
        <v>2618.06</v>
      </c>
      <c r="I1691" s="20">
        <v>2618.06</v>
      </c>
      <c r="K1691" t="str">
        <f t="shared" si="81"/>
        <v>Q3 2023</v>
      </c>
      <c r="L1691" t="str">
        <f t="shared" si="82"/>
        <v>Q3</v>
      </c>
      <c r="M1691" t="str">
        <f t="shared" si="83"/>
        <v>2023</v>
      </c>
    </row>
    <row r="1692" spans="1:13" x14ac:dyDescent="0.25">
      <c r="A1692" s="17">
        <v>45200</v>
      </c>
      <c r="B1692" s="8" t="s">
        <v>6593</v>
      </c>
      <c r="C1692" s="8" t="s">
        <v>6637</v>
      </c>
      <c r="D1692" s="8" t="s">
        <v>6639</v>
      </c>
      <c r="E1692" s="2">
        <v>316</v>
      </c>
      <c r="F1692" s="48">
        <v>45248</v>
      </c>
      <c r="G1692" s="2" t="s">
        <v>1533</v>
      </c>
      <c r="H1692" s="16">
        <v>0.45</v>
      </c>
      <c r="I1692" s="20">
        <v>0.45</v>
      </c>
      <c r="K1692" t="str">
        <f t="shared" si="81"/>
        <v>Q3 2023</v>
      </c>
      <c r="L1692" t="str">
        <f t="shared" si="82"/>
        <v>Q3</v>
      </c>
      <c r="M1692" t="str">
        <f t="shared" si="83"/>
        <v>2023</v>
      </c>
    </row>
    <row r="1693" spans="1:13" x14ac:dyDescent="0.25">
      <c r="A1693" s="17">
        <v>45200</v>
      </c>
      <c r="B1693" s="8" t="s">
        <v>6593</v>
      </c>
      <c r="C1693" s="5" t="e">
        <v>#N/A</v>
      </c>
      <c r="D1693" s="8" t="s">
        <v>6665</v>
      </c>
      <c r="E1693" s="2">
        <v>309</v>
      </c>
      <c r="F1693" s="48">
        <v>45202</v>
      </c>
      <c r="G1693" s="2" t="s">
        <v>1488</v>
      </c>
      <c r="H1693" s="16">
        <f>191886.45+16240</f>
        <v>208126.45</v>
      </c>
      <c r="I1693" s="20">
        <v>208126.45</v>
      </c>
      <c r="J1693" s="2"/>
      <c r="K1693" t="str">
        <f t="shared" si="81"/>
        <v>Q3 2023</v>
      </c>
      <c r="L1693" t="str">
        <f t="shared" si="82"/>
        <v>Q3</v>
      </c>
      <c r="M1693" t="str">
        <f t="shared" si="83"/>
        <v>2023</v>
      </c>
    </row>
    <row r="1694" spans="1:13" x14ac:dyDescent="0.25">
      <c r="A1694" s="17">
        <v>45200</v>
      </c>
      <c r="B1694" s="8" t="s">
        <v>6593</v>
      </c>
      <c r="C1694" s="8" t="e">
        <v>#N/A</v>
      </c>
      <c r="D1694" s="8" t="s">
        <v>6622</v>
      </c>
      <c r="E1694" s="12">
        <v>312</v>
      </c>
      <c r="F1694" s="48" t="s">
        <v>505</v>
      </c>
      <c r="G1694" s="12">
        <v>211</v>
      </c>
      <c r="H1694" s="16">
        <v>214635</v>
      </c>
      <c r="I1694" s="20">
        <v>214635</v>
      </c>
      <c r="J1694" s="2"/>
      <c r="K1694" t="str">
        <f t="shared" si="81"/>
        <v>Q3 2023</v>
      </c>
      <c r="L1694" t="str">
        <f t="shared" si="82"/>
        <v>Q3</v>
      </c>
      <c r="M1694" t="str">
        <f t="shared" si="83"/>
        <v>2023</v>
      </c>
    </row>
    <row r="1695" spans="1:13" x14ac:dyDescent="0.25">
      <c r="A1695" s="17">
        <v>45200</v>
      </c>
      <c r="B1695" s="8" t="s">
        <v>6593</v>
      </c>
      <c r="C1695" s="5" t="e">
        <v>#N/A</v>
      </c>
      <c r="D1695" s="8" t="s">
        <v>6622</v>
      </c>
      <c r="E1695" s="12">
        <v>312</v>
      </c>
      <c r="F1695" s="48" t="s">
        <v>505</v>
      </c>
      <c r="G1695" s="12" t="s">
        <v>1509</v>
      </c>
      <c r="H1695" s="16">
        <v>498120</v>
      </c>
      <c r="I1695" s="20">
        <v>498120</v>
      </c>
      <c r="J1695" s="2"/>
      <c r="K1695" t="str">
        <f t="shared" si="81"/>
        <v>Q3 2023</v>
      </c>
      <c r="L1695" t="str">
        <f t="shared" si="82"/>
        <v>Q3</v>
      </c>
      <c r="M1695" t="str">
        <f t="shared" si="83"/>
        <v>2023</v>
      </c>
    </row>
    <row r="1696" spans="1:13" x14ac:dyDescent="0.25">
      <c r="A1696" s="17">
        <v>45200</v>
      </c>
      <c r="B1696" s="8" t="s">
        <v>6593</v>
      </c>
      <c r="C1696" s="5" t="s">
        <v>6626</v>
      </c>
      <c r="D1696" s="8" t="s">
        <v>6627</v>
      </c>
      <c r="E1696" s="2">
        <v>312</v>
      </c>
      <c r="F1696" s="48" t="s">
        <v>505</v>
      </c>
      <c r="G1696" s="2">
        <v>1533</v>
      </c>
      <c r="H1696" s="16">
        <v>42735</v>
      </c>
      <c r="I1696" s="20">
        <v>42735</v>
      </c>
      <c r="J1696" s="2"/>
      <c r="K1696" t="str">
        <f t="shared" si="81"/>
        <v>Q3 2023</v>
      </c>
      <c r="L1696" t="str">
        <f t="shared" si="82"/>
        <v>Q3</v>
      </c>
      <c r="M1696" t="str">
        <f t="shared" si="83"/>
        <v>2023</v>
      </c>
    </row>
    <row r="1697" spans="1:13" x14ac:dyDescent="0.25">
      <c r="A1697" s="17">
        <v>45200</v>
      </c>
      <c r="B1697" s="8" t="s">
        <v>6593</v>
      </c>
      <c r="C1697" s="5" t="e">
        <v>#N/A</v>
      </c>
      <c r="D1697" s="8" t="s">
        <v>6643</v>
      </c>
      <c r="E1697" s="2">
        <v>312</v>
      </c>
      <c r="F1697" s="48">
        <v>45200</v>
      </c>
      <c r="G1697" s="2">
        <v>1015</v>
      </c>
      <c r="H1697" s="16">
        <v>10500</v>
      </c>
      <c r="I1697" s="20">
        <v>10500</v>
      </c>
      <c r="J1697" s="2" t="s">
        <v>1534</v>
      </c>
      <c r="K1697" t="str">
        <f t="shared" si="81"/>
        <v>Q3 2023</v>
      </c>
      <c r="L1697" t="str">
        <f t="shared" si="82"/>
        <v>Q3</v>
      </c>
      <c r="M1697" t="str">
        <f t="shared" si="83"/>
        <v>2023</v>
      </c>
    </row>
    <row r="1698" spans="1:13" x14ac:dyDescent="0.25">
      <c r="A1698" s="17">
        <v>45200</v>
      </c>
      <c r="B1698" s="8" t="s">
        <v>6593</v>
      </c>
      <c r="C1698" s="5" t="e">
        <v>#N/A</v>
      </c>
      <c r="D1698" s="8" t="s">
        <v>6624</v>
      </c>
      <c r="E1698" s="2">
        <v>312</v>
      </c>
      <c r="F1698" s="48" t="s">
        <v>827</v>
      </c>
      <c r="G1698" s="2" t="s">
        <v>1514</v>
      </c>
      <c r="H1698" s="16">
        <v>43200</v>
      </c>
      <c r="I1698" s="20">
        <v>48640</v>
      </c>
      <c r="J1698" s="2"/>
      <c r="K1698" t="str">
        <f t="shared" ref="K1698:K1758" si="84">"Q" &amp; IF(MONTH(A1698) &lt; 4, 4, IF(MONTH(A1698) &lt; 7, 1, IF(MONTH(A1698) &lt; 10, 2, 3))) &amp; " " &amp; YEAR(A1698) - IF(MONTH(A1698) &lt; 4, 1, 0)</f>
        <v>Q3 2023</v>
      </c>
      <c r="L1698" t="str">
        <f t="shared" ref="L1698:L1758" si="85">LEFT(K1698,2)</f>
        <v>Q3</v>
      </c>
      <c r="M1698" t="str">
        <f t="shared" ref="M1698:M1758" si="86">RIGHT(K1698,4)</f>
        <v>2023</v>
      </c>
    </row>
    <row r="1699" spans="1:13" x14ac:dyDescent="0.25">
      <c r="A1699" s="17">
        <v>45200</v>
      </c>
      <c r="B1699" s="8" t="s">
        <v>6594</v>
      </c>
      <c r="C1699" s="5" t="s">
        <v>6632</v>
      </c>
      <c r="D1699" s="8" t="s">
        <v>6633</v>
      </c>
      <c r="E1699" s="2">
        <v>719</v>
      </c>
      <c r="F1699" s="1" t="s">
        <v>505</v>
      </c>
      <c r="G1699" s="2" t="s">
        <v>1152</v>
      </c>
      <c r="H1699" s="16">
        <v>39396.019999999997</v>
      </c>
      <c r="I1699" s="20">
        <v>39396.019999999997</v>
      </c>
      <c r="J1699" s="2"/>
      <c r="K1699" t="str">
        <f t="shared" si="84"/>
        <v>Q3 2023</v>
      </c>
      <c r="L1699" t="str">
        <f t="shared" si="85"/>
        <v>Q3</v>
      </c>
      <c r="M1699" t="str">
        <f t="shared" si="86"/>
        <v>2023</v>
      </c>
    </row>
    <row r="1700" spans="1:13" x14ac:dyDescent="0.25">
      <c r="A1700" s="17">
        <v>45200</v>
      </c>
      <c r="B1700" s="8" t="s">
        <v>6594</v>
      </c>
      <c r="C1700" s="5" t="s">
        <v>6614</v>
      </c>
      <c r="D1700" s="8" t="s">
        <v>6615</v>
      </c>
      <c r="E1700" s="2">
        <v>719</v>
      </c>
      <c r="F1700" s="1" t="s">
        <v>505</v>
      </c>
      <c r="G1700" s="2" t="s">
        <v>1156</v>
      </c>
      <c r="H1700" s="16">
        <v>11495</v>
      </c>
      <c r="I1700" s="20">
        <v>11495</v>
      </c>
      <c r="J1700" s="2"/>
      <c r="K1700" t="str">
        <f t="shared" si="84"/>
        <v>Q3 2023</v>
      </c>
      <c r="L1700" t="str">
        <f t="shared" si="85"/>
        <v>Q3</v>
      </c>
      <c r="M1700" t="str">
        <f t="shared" si="86"/>
        <v>2023</v>
      </c>
    </row>
    <row r="1701" spans="1:13" x14ac:dyDescent="0.25">
      <c r="A1701" s="17">
        <v>45200</v>
      </c>
      <c r="B1701" s="8" t="s">
        <v>6594</v>
      </c>
      <c r="C1701" s="8" t="s">
        <v>6634</v>
      </c>
      <c r="D1701" s="8" t="s">
        <v>6635</v>
      </c>
      <c r="E1701" s="2">
        <v>719</v>
      </c>
      <c r="F1701" s="1" t="s">
        <v>505</v>
      </c>
      <c r="G1701" s="2" t="s">
        <v>1154</v>
      </c>
      <c r="H1701" s="85">
        <f>34106.94+5116.04</f>
        <v>39222.980000000003</v>
      </c>
      <c r="I1701" s="88">
        <v>39222.980000000003</v>
      </c>
      <c r="J1701" s="2"/>
      <c r="K1701" t="str">
        <f t="shared" si="84"/>
        <v>Q3 2023</v>
      </c>
      <c r="L1701" t="str">
        <f t="shared" si="85"/>
        <v>Q3</v>
      </c>
      <c r="M1701" t="str">
        <f t="shared" si="86"/>
        <v>2023</v>
      </c>
    </row>
    <row r="1702" spans="1:13" x14ac:dyDescent="0.25">
      <c r="A1702" s="17">
        <v>45200</v>
      </c>
      <c r="B1702" s="8" t="s">
        <v>6594</v>
      </c>
      <c r="C1702" s="5" t="e">
        <v>#N/A</v>
      </c>
      <c r="D1702" s="8" t="s">
        <v>6633</v>
      </c>
      <c r="E1702" s="2">
        <v>719</v>
      </c>
      <c r="F1702" s="1" t="s">
        <v>505</v>
      </c>
      <c r="G1702" s="2" t="s">
        <v>1153</v>
      </c>
      <c r="H1702" s="16">
        <v>79055.350000000006</v>
      </c>
      <c r="I1702" s="20">
        <v>79055.350000000006</v>
      </c>
      <c r="J1702" s="2"/>
      <c r="K1702" t="str">
        <f t="shared" si="84"/>
        <v>Q3 2023</v>
      </c>
      <c r="L1702" t="str">
        <f t="shared" si="85"/>
        <v>Q3</v>
      </c>
      <c r="M1702" t="str">
        <f t="shared" si="86"/>
        <v>2023</v>
      </c>
    </row>
    <row r="1703" spans="1:13" x14ac:dyDescent="0.25">
      <c r="A1703" s="17">
        <v>45200</v>
      </c>
      <c r="B1703" s="8" t="s">
        <v>6594</v>
      </c>
      <c r="C1703" s="5" t="s">
        <v>6652</v>
      </c>
      <c r="D1703" s="8" t="s">
        <v>6620</v>
      </c>
      <c r="E1703" s="2">
        <v>719</v>
      </c>
      <c r="F1703" s="1">
        <v>45230</v>
      </c>
      <c r="G1703" s="2">
        <v>7</v>
      </c>
      <c r="H1703" s="16">
        <v>0</v>
      </c>
      <c r="I1703" s="20">
        <v>0</v>
      </c>
      <c r="J1703" s="2" t="s">
        <v>1100</v>
      </c>
      <c r="K1703" t="str">
        <f t="shared" si="84"/>
        <v>Q3 2023</v>
      </c>
      <c r="L1703" t="str">
        <f t="shared" si="85"/>
        <v>Q3</v>
      </c>
      <c r="M1703" t="str">
        <f t="shared" si="86"/>
        <v>2023</v>
      </c>
    </row>
    <row r="1704" spans="1:13" x14ac:dyDescent="0.25">
      <c r="A1704" s="17">
        <v>45200</v>
      </c>
      <c r="B1704" s="8" t="s">
        <v>6594</v>
      </c>
      <c r="C1704" s="8" t="s">
        <v>6637</v>
      </c>
      <c r="D1704" s="8" t="s">
        <v>6654</v>
      </c>
      <c r="E1704" s="2">
        <v>719</v>
      </c>
      <c r="F1704" s="1">
        <v>45202</v>
      </c>
      <c r="G1704" s="2" t="s">
        <v>1151</v>
      </c>
      <c r="H1704" s="16">
        <v>16249</v>
      </c>
      <c r="I1704" s="20">
        <v>16249</v>
      </c>
      <c r="J1704" s="2"/>
      <c r="K1704" t="str">
        <f t="shared" si="84"/>
        <v>Q3 2023</v>
      </c>
      <c r="L1704" t="str">
        <f t="shared" si="85"/>
        <v>Q3</v>
      </c>
      <c r="M1704" t="str">
        <f t="shared" si="86"/>
        <v>2023</v>
      </c>
    </row>
    <row r="1705" spans="1:13" x14ac:dyDescent="0.25">
      <c r="A1705" s="17">
        <v>45200</v>
      </c>
      <c r="B1705" s="8" t="s">
        <v>6594</v>
      </c>
      <c r="C1705" s="8" t="s">
        <v>6637</v>
      </c>
      <c r="D1705" s="8" t="s">
        <v>6638</v>
      </c>
      <c r="E1705" s="2">
        <v>719</v>
      </c>
      <c r="F1705" s="1">
        <v>45247</v>
      </c>
      <c r="G1705" s="2" t="s">
        <v>1157</v>
      </c>
      <c r="H1705" s="16">
        <v>69785.98</v>
      </c>
      <c r="I1705" s="20">
        <v>69785.98</v>
      </c>
      <c r="K1705" t="str">
        <f t="shared" si="84"/>
        <v>Q3 2023</v>
      </c>
      <c r="L1705" t="str">
        <f t="shared" si="85"/>
        <v>Q3</v>
      </c>
      <c r="M1705" t="str">
        <f t="shared" si="86"/>
        <v>2023</v>
      </c>
    </row>
    <row r="1706" spans="1:13" x14ac:dyDescent="0.25">
      <c r="A1706" s="17">
        <v>45200</v>
      </c>
      <c r="B1706" s="8" t="s">
        <v>6594</v>
      </c>
      <c r="C1706" s="8" t="s">
        <v>6637</v>
      </c>
      <c r="D1706" s="8" t="s">
        <v>6639</v>
      </c>
      <c r="E1706" s="2">
        <v>719</v>
      </c>
      <c r="F1706" s="1">
        <v>45248</v>
      </c>
      <c r="G1706" s="2" t="s">
        <v>1158</v>
      </c>
      <c r="H1706" s="16">
        <v>4925.4399999999996</v>
      </c>
      <c r="I1706" s="20">
        <v>4925.4399999999996</v>
      </c>
      <c r="K1706" t="str">
        <f t="shared" si="84"/>
        <v>Q3 2023</v>
      </c>
      <c r="L1706" t="str">
        <f t="shared" si="85"/>
        <v>Q3</v>
      </c>
      <c r="M1706" t="str">
        <f t="shared" si="86"/>
        <v>2023</v>
      </c>
    </row>
    <row r="1707" spans="1:13" x14ac:dyDescent="0.25">
      <c r="A1707" s="17">
        <v>45200</v>
      </c>
      <c r="B1707" s="8" t="s">
        <v>6594</v>
      </c>
      <c r="C1707" s="8" t="s">
        <v>6637</v>
      </c>
      <c r="D1707" s="8" t="s">
        <v>6638</v>
      </c>
      <c r="E1707" s="2">
        <v>719</v>
      </c>
      <c r="F1707" s="1">
        <v>45274</v>
      </c>
      <c r="G1707" s="2" t="s">
        <v>1166</v>
      </c>
      <c r="H1707" s="16">
        <v>63061.24</v>
      </c>
      <c r="I1707" s="20">
        <v>63061.24</v>
      </c>
      <c r="K1707" t="str">
        <f t="shared" si="84"/>
        <v>Q3 2023</v>
      </c>
      <c r="L1707" t="str">
        <f t="shared" si="85"/>
        <v>Q3</v>
      </c>
      <c r="M1707" t="str">
        <f t="shared" si="86"/>
        <v>2023</v>
      </c>
    </row>
    <row r="1708" spans="1:13" x14ac:dyDescent="0.25">
      <c r="A1708" s="17">
        <v>45200</v>
      </c>
      <c r="B1708" s="8" t="s">
        <v>6594</v>
      </c>
      <c r="C1708" s="8" t="s">
        <v>6637</v>
      </c>
      <c r="D1708" s="8" t="s">
        <v>6639</v>
      </c>
      <c r="E1708" s="2">
        <v>719</v>
      </c>
      <c r="F1708" s="1">
        <v>45274</v>
      </c>
      <c r="G1708" s="2" t="s">
        <v>1167</v>
      </c>
      <c r="H1708" s="16">
        <v>2268.0500000000002</v>
      </c>
      <c r="I1708" s="20">
        <v>2268.0500000000002</v>
      </c>
      <c r="K1708" t="str">
        <f t="shared" si="84"/>
        <v>Q3 2023</v>
      </c>
      <c r="L1708" t="str">
        <f t="shared" si="85"/>
        <v>Q3</v>
      </c>
      <c r="M1708" t="str">
        <f t="shared" si="86"/>
        <v>2023</v>
      </c>
    </row>
    <row r="1709" spans="1:13" x14ac:dyDescent="0.25">
      <c r="A1709" s="17">
        <v>45200</v>
      </c>
      <c r="B1709" s="8" t="s">
        <v>6594</v>
      </c>
      <c r="C1709" s="8" t="e">
        <v>#N/A</v>
      </c>
      <c r="D1709" s="8" t="s">
        <v>6622</v>
      </c>
      <c r="E1709" s="12">
        <v>719</v>
      </c>
      <c r="F1709" s="1" t="s">
        <v>505</v>
      </c>
      <c r="G1709" s="12">
        <v>210</v>
      </c>
      <c r="H1709" s="16">
        <v>7355</v>
      </c>
      <c r="I1709" s="20">
        <v>7355</v>
      </c>
      <c r="J1709" s="2"/>
      <c r="K1709" t="str">
        <f t="shared" si="84"/>
        <v>Q3 2023</v>
      </c>
      <c r="L1709" t="str">
        <f t="shared" si="85"/>
        <v>Q3</v>
      </c>
      <c r="M1709" t="str">
        <f t="shared" si="86"/>
        <v>2023</v>
      </c>
    </row>
    <row r="1710" spans="1:13" x14ac:dyDescent="0.25">
      <c r="A1710" s="17">
        <v>45200</v>
      </c>
      <c r="B1710" s="8" t="s">
        <v>6594</v>
      </c>
      <c r="C1710" s="5" t="s">
        <v>6656</v>
      </c>
      <c r="D1710" s="8" t="s">
        <v>6643</v>
      </c>
      <c r="E1710" s="2">
        <v>719</v>
      </c>
      <c r="F1710" s="1">
        <v>45203</v>
      </c>
      <c r="G1710" s="2" t="s">
        <v>1149</v>
      </c>
      <c r="H1710" s="16">
        <v>6200</v>
      </c>
      <c r="I1710" s="20">
        <v>6200</v>
      </c>
      <c r="J1710" s="2" t="s">
        <v>1159</v>
      </c>
      <c r="K1710" t="str">
        <f t="shared" si="84"/>
        <v>Q3 2023</v>
      </c>
      <c r="L1710" t="str">
        <f t="shared" si="85"/>
        <v>Q3</v>
      </c>
      <c r="M1710" t="str">
        <f t="shared" si="86"/>
        <v>2023</v>
      </c>
    </row>
    <row r="1711" spans="1:13" x14ac:dyDescent="0.25">
      <c r="A1711" s="17">
        <v>45200</v>
      </c>
      <c r="B1711" s="8" t="s">
        <v>6594</v>
      </c>
      <c r="C1711" s="5" t="e">
        <v>#N/A</v>
      </c>
      <c r="D1711" s="8" t="s">
        <v>6622</v>
      </c>
      <c r="E1711" s="12">
        <v>719</v>
      </c>
      <c r="F1711" s="1" t="s">
        <v>505</v>
      </c>
      <c r="G1711" s="12" t="s">
        <v>1155</v>
      </c>
      <c r="H1711" s="16">
        <v>16080</v>
      </c>
      <c r="I1711" s="20">
        <v>16080</v>
      </c>
      <c r="J1711" s="2"/>
      <c r="K1711" t="str">
        <f t="shared" si="84"/>
        <v>Q3 2023</v>
      </c>
      <c r="L1711" t="str">
        <f t="shared" si="85"/>
        <v>Q3</v>
      </c>
      <c r="M1711" t="str">
        <f t="shared" si="86"/>
        <v>2023</v>
      </c>
    </row>
    <row r="1712" spans="1:13" x14ac:dyDescent="0.25">
      <c r="A1712" s="17">
        <v>45200</v>
      </c>
      <c r="B1712" s="8" t="s">
        <v>6594</v>
      </c>
      <c r="C1712" s="5" t="s">
        <v>6626</v>
      </c>
      <c r="D1712" s="8" t="s">
        <v>6627</v>
      </c>
      <c r="E1712" s="2">
        <v>719</v>
      </c>
      <c r="F1712" s="1" t="s">
        <v>505</v>
      </c>
      <c r="G1712" s="2">
        <v>1534</v>
      </c>
      <c r="H1712" s="16">
        <v>3290</v>
      </c>
      <c r="I1712" s="20">
        <v>3290</v>
      </c>
      <c r="J1712" s="2"/>
      <c r="K1712" t="str">
        <f t="shared" si="84"/>
        <v>Q3 2023</v>
      </c>
      <c r="L1712" t="str">
        <f t="shared" si="85"/>
        <v>Q3</v>
      </c>
      <c r="M1712" t="str">
        <f t="shared" si="86"/>
        <v>2023</v>
      </c>
    </row>
    <row r="1713" spans="1:13" x14ac:dyDescent="0.25">
      <c r="A1713" s="17">
        <v>45200</v>
      </c>
      <c r="B1713" s="8" t="s">
        <v>6594</v>
      </c>
      <c r="C1713" s="5" t="e">
        <v>#N/A</v>
      </c>
      <c r="D1713" s="8" t="s">
        <v>6662</v>
      </c>
      <c r="E1713" s="2">
        <v>719</v>
      </c>
      <c r="F1713" s="1">
        <v>45200</v>
      </c>
      <c r="G1713" s="2" t="s">
        <v>1150</v>
      </c>
      <c r="H1713" s="16">
        <v>130000</v>
      </c>
      <c r="I1713" s="20">
        <v>130000</v>
      </c>
      <c r="J1713" s="2"/>
      <c r="K1713" t="str">
        <f t="shared" si="84"/>
        <v>Q3 2023</v>
      </c>
      <c r="L1713" t="str">
        <f t="shared" si="85"/>
        <v>Q3</v>
      </c>
      <c r="M1713" t="str">
        <f t="shared" si="86"/>
        <v>2023</v>
      </c>
    </row>
    <row r="1714" spans="1:13" x14ac:dyDescent="0.25">
      <c r="A1714" s="17">
        <v>45200</v>
      </c>
      <c r="B1714" s="8" t="s">
        <v>6595</v>
      </c>
      <c r="C1714" s="5" t="e">
        <v>#N/A</v>
      </c>
      <c r="D1714" s="8" t="s">
        <v>6662</v>
      </c>
      <c r="E1714" s="2">
        <v>319</v>
      </c>
      <c r="F1714" s="1">
        <v>45202</v>
      </c>
      <c r="G1714" s="2" t="s">
        <v>1805</v>
      </c>
      <c r="H1714" s="16">
        <v>148560</v>
      </c>
      <c r="I1714" s="20">
        <v>148560</v>
      </c>
      <c r="J1714" s="2"/>
      <c r="K1714" t="str">
        <f t="shared" si="84"/>
        <v>Q3 2023</v>
      </c>
      <c r="L1714" t="str">
        <f t="shared" si="85"/>
        <v>Q3</v>
      </c>
      <c r="M1714" t="str">
        <f t="shared" si="86"/>
        <v>2023</v>
      </c>
    </row>
    <row r="1715" spans="1:13" x14ac:dyDescent="0.25">
      <c r="A1715" s="17">
        <v>45200</v>
      </c>
      <c r="B1715" s="8" t="s">
        <v>6595</v>
      </c>
      <c r="C1715" s="5" t="s">
        <v>6630</v>
      </c>
      <c r="D1715" s="8" t="s">
        <v>6631</v>
      </c>
      <c r="E1715" s="2">
        <v>312</v>
      </c>
      <c r="F1715" s="1">
        <v>45239</v>
      </c>
      <c r="G1715" s="2" t="s">
        <v>1817</v>
      </c>
      <c r="H1715" s="16">
        <v>5764.3</v>
      </c>
      <c r="I1715" s="20">
        <v>5764.3</v>
      </c>
      <c r="J1715" s="2"/>
      <c r="K1715" t="str">
        <f t="shared" si="84"/>
        <v>Q3 2023</v>
      </c>
      <c r="L1715" t="str">
        <f t="shared" si="85"/>
        <v>Q3</v>
      </c>
      <c r="M1715" t="str">
        <f t="shared" si="86"/>
        <v>2023</v>
      </c>
    </row>
    <row r="1716" spans="1:13" x14ac:dyDescent="0.25">
      <c r="A1716" s="17">
        <v>45200</v>
      </c>
      <c r="B1716" s="8" t="s">
        <v>6595</v>
      </c>
      <c r="C1716" s="5" t="s">
        <v>6640</v>
      </c>
      <c r="D1716" s="8" t="s">
        <v>6633</v>
      </c>
      <c r="E1716" s="2">
        <v>319</v>
      </c>
      <c r="F1716" s="1" t="s">
        <v>505</v>
      </c>
      <c r="G1716" s="2" t="s">
        <v>1810</v>
      </c>
      <c r="H1716" s="16">
        <v>106427.1</v>
      </c>
      <c r="I1716" s="20">
        <v>106427.1</v>
      </c>
      <c r="J1716" s="2"/>
      <c r="K1716" t="str">
        <f t="shared" si="84"/>
        <v>Q3 2023</v>
      </c>
      <c r="L1716" t="str">
        <f t="shared" si="85"/>
        <v>Q3</v>
      </c>
      <c r="M1716" t="str">
        <f t="shared" si="86"/>
        <v>2023</v>
      </c>
    </row>
    <row r="1717" spans="1:13" x14ac:dyDescent="0.25">
      <c r="A1717" s="17">
        <v>45200</v>
      </c>
      <c r="B1717" s="8" t="s">
        <v>6595</v>
      </c>
      <c r="C1717" s="5" t="s">
        <v>6614</v>
      </c>
      <c r="D1717" s="8" t="s">
        <v>6615</v>
      </c>
      <c r="E1717" s="2">
        <v>319</v>
      </c>
      <c r="F1717" s="1" t="s">
        <v>505</v>
      </c>
      <c r="G1717" s="2" t="s">
        <v>1813</v>
      </c>
      <c r="H1717" s="16">
        <v>106400</v>
      </c>
      <c r="I1717" s="20">
        <v>106400</v>
      </c>
      <c r="J1717" s="2"/>
      <c r="K1717" t="str">
        <f t="shared" si="84"/>
        <v>Q3 2023</v>
      </c>
      <c r="L1717" t="str">
        <f t="shared" si="85"/>
        <v>Q3</v>
      </c>
      <c r="M1717" t="str">
        <f t="shared" si="86"/>
        <v>2023</v>
      </c>
    </row>
    <row r="1718" spans="1:13" x14ac:dyDescent="0.25">
      <c r="A1718" s="17">
        <v>45200</v>
      </c>
      <c r="B1718" s="8" t="s">
        <v>6595</v>
      </c>
      <c r="C1718" s="5" t="s">
        <v>6614</v>
      </c>
      <c r="D1718" s="8" t="s">
        <v>6615</v>
      </c>
      <c r="E1718" s="2">
        <v>319</v>
      </c>
      <c r="F1718" s="1" t="s">
        <v>505</v>
      </c>
      <c r="G1718" s="2" t="s">
        <v>1814</v>
      </c>
      <c r="H1718" s="16">
        <v>3304</v>
      </c>
      <c r="I1718" s="20">
        <v>3304</v>
      </c>
      <c r="J1718" s="2"/>
      <c r="K1718" t="str">
        <f t="shared" si="84"/>
        <v>Q3 2023</v>
      </c>
      <c r="L1718" t="str">
        <f t="shared" si="85"/>
        <v>Q3</v>
      </c>
      <c r="M1718" t="str">
        <f t="shared" si="86"/>
        <v>2023</v>
      </c>
    </row>
    <row r="1719" spans="1:13" x14ac:dyDescent="0.25">
      <c r="A1719" s="17">
        <v>45200</v>
      </c>
      <c r="B1719" s="8" t="s">
        <v>6595</v>
      </c>
      <c r="C1719" s="5" t="s">
        <v>6614</v>
      </c>
      <c r="D1719" s="8" t="s">
        <v>6615</v>
      </c>
      <c r="E1719" s="2">
        <v>319</v>
      </c>
      <c r="F1719" s="1" t="s">
        <v>505</v>
      </c>
      <c r="G1719" s="2" t="s">
        <v>1815</v>
      </c>
      <c r="H1719" s="16">
        <v>6436</v>
      </c>
      <c r="I1719" s="20">
        <v>6436</v>
      </c>
      <c r="J1719" s="2"/>
      <c r="K1719" t="str">
        <f t="shared" si="84"/>
        <v>Q3 2023</v>
      </c>
      <c r="L1719" t="str">
        <f t="shared" si="85"/>
        <v>Q3</v>
      </c>
      <c r="M1719" t="str">
        <f t="shared" si="86"/>
        <v>2023</v>
      </c>
    </row>
    <row r="1720" spans="1:13" x14ac:dyDescent="0.25">
      <c r="A1720" s="17">
        <v>45200</v>
      </c>
      <c r="B1720" s="8" t="s">
        <v>6595</v>
      </c>
      <c r="C1720" s="5" t="e">
        <v>#N/A</v>
      </c>
      <c r="D1720" s="8" t="s">
        <v>6671</v>
      </c>
      <c r="E1720" s="2">
        <v>319</v>
      </c>
      <c r="F1720" s="1">
        <v>45222</v>
      </c>
      <c r="G1720" s="2" t="s">
        <v>1820</v>
      </c>
      <c r="H1720" s="16">
        <v>1140</v>
      </c>
      <c r="I1720" s="20">
        <v>1140</v>
      </c>
      <c r="J1720" s="2" t="s">
        <v>382</v>
      </c>
      <c r="K1720" t="str">
        <f t="shared" si="84"/>
        <v>Q3 2023</v>
      </c>
      <c r="L1720" t="str">
        <f t="shared" si="85"/>
        <v>Q3</v>
      </c>
      <c r="M1720" t="str">
        <f t="shared" si="86"/>
        <v>2023</v>
      </c>
    </row>
    <row r="1721" spans="1:13" x14ac:dyDescent="0.25">
      <c r="A1721" s="17">
        <v>45200</v>
      </c>
      <c r="B1721" s="8" t="s">
        <v>6595</v>
      </c>
      <c r="C1721" s="5" t="s">
        <v>6616</v>
      </c>
      <c r="D1721" s="8" t="s">
        <v>6617</v>
      </c>
      <c r="E1721" s="2">
        <v>319</v>
      </c>
      <c r="F1721" s="1">
        <v>45204</v>
      </c>
      <c r="G1721" s="2" t="s">
        <v>1801</v>
      </c>
      <c r="H1721" s="16">
        <v>26043</v>
      </c>
      <c r="I1721" s="16">
        <v>26043</v>
      </c>
      <c r="J1721" s="2" t="s">
        <v>652</v>
      </c>
      <c r="K1721" t="str">
        <f t="shared" si="84"/>
        <v>Q3 2023</v>
      </c>
      <c r="L1721" t="str">
        <f t="shared" si="85"/>
        <v>Q3</v>
      </c>
      <c r="M1721" t="str">
        <f t="shared" si="86"/>
        <v>2023</v>
      </c>
    </row>
    <row r="1722" spans="1:13" x14ac:dyDescent="0.25">
      <c r="A1722" s="17">
        <v>45200</v>
      </c>
      <c r="B1722" s="8" t="s">
        <v>6595</v>
      </c>
      <c r="C1722" s="5" t="s">
        <v>6616</v>
      </c>
      <c r="D1722" s="8" t="s">
        <v>6617</v>
      </c>
      <c r="E1722" s="2">
        <v>319</v>
      </c>
      <c r="F1722" s="1" t="s">
        <v>506</v>
      </c>
      <c r="G1722" s="2" t="s">
        <v>1816</v>
      </c>
      <c r="H1722" s="16">
        <v>3085</v>
      </c>
      <c r="I1722" s="16">
        <v>3085</v>
      </c>
      <c r="J1722" s="2" t="s">
        <v>383</v>
      </c>
      <c r="K1722" t="str">
        <f t="shared" si="84"/>
        <v>Q3 2023</v>
      </c>
      <c r="L1722" t="str">
        <f t="shared" si="85"/>
        <v>Q3</v>
      </c>
      <c r="M1722" t="str">
        <f t="shared" si="86"/>
        <v>2023</v>
      </c>
    </row>
    <row r="1723" spans="1:13" x14ac:dyDescent="0.25">
      <c r="A1723" s="17">
        <v>45200</v>
      </c>
      <c r="B1723" s="8" t="s">
        <v>6595</v>
      </c>
      <c r="C1723" s="8" t="s">
        <v>6668</v>
      </c>
      <c r="D1723" s="8" t="s">
        <v>6671</v>
      </c>
      <c r="E1723" s="2">
        <v>319</v>
      </c>
      <c r="F1723" s="1">
        <v>45218</v>
      </c>
      <c r="G1723" s="2" t="s">
        <v>1819</v>
      </c>
      <c r="H1723" s="16">
        <v>590</v>
      </c>
      <c r="I1723" s="20">
        <v>590</v>
      </c>
      <c r="J1723" s="2" t="s">
        <v>381</v>
      </c>
      <c r="K1723" t="str">
        <f t="shared" si="84"/>
        <v>Q3 2023</v>
      </c>
      <c r="L1723" t="str">
        <f t="shared" si="85"/>
        <v>Q3</v>
      </c>
      <c r="M1723" t="str">
        <f t="shared" si="86"/>
        <v>2023</v>
      </c>
    </row>
    <row r="1724" spans="1:13" x14ac:dyDescent="0.25">
      <c r="A1724" s="17">
        <v>45200</v>
      </c>
      <c r="B1724" s="8" t="s">
        <v>6595</v>
      </c>
      <c r="C1724" s="5" t="s">
        <v>6652</v>
      </c>
      <c r="D1724" s="8" t="s">
        <v>6620</v>
      </c>
      <c r="E1724" s="2">
        <v>319</v>
      </c>
      <c r="F1724" s="1">
        <v>45230</v>
      </c>
      <c r="G1724" s="3">
        <v>7</v>
      </c>
      <c r="H1724" s="16">
        <v>740</v>
      </c>
      <c r="I1724" s="20">
        <v>740</v>
      </c>
      <c r="J1724" s="2" t="s">
        <v>1673</v>
      </c>
      <c r="K1724" t="str">
        <f t="shared" si="84"/>
        <v>Q3 2023</v>
      </c>
      <c r="L1724" t="str">
        <f t="shared" si="85"/>
        <v>Q3</v>
      </c>
      <c r="M1724" t="str">
        <f t="shared" si="86"/>
        <v>2023</v>
      </c>
    </row>
    <row r="1725" spans="1:13" x14ac:dyDescent="0.25">
      <c r="A1725" s="17">
        <v>45200</v>
      </c>
      <c r="B1725" s="8" t="s">
        <v>6595</v>
      </c>
      <c r="C1725" s="5" t="s">
        <v>6636</v>
      </c>
      <c r="D1725" s="8" t="s">
        <v>6617</v>
      </c>
      <c r="E1725" s="2">
        <v>319</v>
      </c>
      <c r="F1725" s="1">
        <v>45213</v>
      </c>
      <c r="G1725" s="2" t="s">
        <v>1809</v>
      </c>
      <c r="H1725" s="16">
        <v>250</v>
      </c>
      <c r="I1725" s="16">
        <v>250</v>
      </c>
      <c r="J1725" s="2" t="s">
        <v>1828</v>
      </c>
      <c r="K1725" t="str">
        <f t="shared" si="84"/>
        <v>Q3 2023</v>
      </c>
      <c r="L1725" t="str">
        <f t="shared" si="85"/>
        <v>Q3</v>
      </c>
      <c r="M1725" t="str">
        <f t="shared" si="86"/>
        <v>2023</v>
      </c>
    </row>
    <row r="1726" spans="1:13" x14ac:dyDescent="0.25">
      <c r="A1726" s="17">
        <v>45200</v>
      </c>
      <c r="B1726" s="8" t="s">
        <v>6595</v>
      </c>
      <c r="C1726" s="8" t="s">
        <v>6670</v>
      </c>
      <c r="D1726" s="8" t="s">
        <v>6671</v>
      </c>
      <c r="E1726" s="2">
        <v>319</v>
      </c>
      <c r="F1726" s="1">
        <v>45218</v>
      </c>
      <c r="G1726" s="2" t="s">
        <v>1818</v>
      </c>
      <c r="H1726" s="16">
        <v>11530</v>
      </c>
      <c r="I1726" s="20">
        <v>11530</v>
      </c>
      <c r="J1726" s="2" t="s">
        <v>380</v>
      </c>
      <c r="K1726" t="str">
        <f t="shared" si="84"/>
        <v>Q3 2023</v>
      </c>
      <c r="L1726" t="str">
        <f t="shared" si="85"/>
        <v>Q3</v>
      </c>
      <c r="M1726" t="str">
        <f t="shared" si="86"/>
        <v>2023</v>
      </c>
    </row>
    <row r="1727" spans="1:13" x14ac:dyDescent="0.25">
      <c r="A1727" s="17">
        <v>45200</v>
      </c>
      <c r="B1727" s="8" t="s">
        <v>6595</v>
      </c>
      <c r="C1727" s="8" t="s">
        <v>6637</v>
      </c>
      <c r="D1727" s="8" t="s">
        <v>6654</v>
      </c>
      <c r="E1727" s="2">
        <v>317</v>
      </c>
      <c r="F1727" s="1">
        <v>45202</v>
      </c>
      <c r="G1727" s="2" t="s">
        <v>1806</v>
      </c>
      <c r="H1727" s="16">
        <v>17333.75</v>
      </c>
      <c r="I1727" s="20">
        <v>17333.75</v>
      </c>
      <c r="J1727" s="2"/>
      <c r="K1727" t="str">
        <f t="shared" si="84"/>
        <v>Q3 2023</v>
      </c>
      <c r="L1727" t="str">
        <f t="shared" si="85"/>
        <v>Q3</v>
      </c>
      <c r="M1727" t="str">
        <f t="shared" si="86"/>
        <v>2023</v>
      </c>
    </row>
    <row r="1728" spans="1:13" x14ac:dyDescent="0.25">
      <c r="A1728" s="17">
        <v>45200</v>
      </c>
      <c r="B1728" s="8" t="s">
        <v>6595</v>
      </c>
      <c r="C1728" s="8" t="s">
        <v>6637</v>
      </c>
      <c r="D1728" s="8" t="s">
        <v>6654</v>
      </c>
      <c r="E1728" s="2">
        <v>318</v>
      </c>
      <c r="F1728" s="1">
        <v>45202</v>
      </c>
      <c r="G1728" s="2" t="s">
        <v>1807</v>
      </c>
      <c r="H1728" s="16">
        <v>17351.25</v>
      </c>
      <c r="I1728" s="20">
        <v>17351.25</v>
      </c>
      <c r="J1728" s="2"/>
      <c r="K1728" t="str">
        <f t="shared" si="84"/>
        <v>Q3 2023</v>
      </c>
      <c r="L1728" t="str">
        <f t="shared" si="85"/>
        <v>Q3</v>
      </c>
      <c r="M1728" t="str">
        <f t="shared" si="86"/>
        <v>2023</v>
      </c>
    </row>
    <row r="1729" spans="1:13" x14ac:dyDescent="0.25">
      <c r="A1729" s="17">
        <v>45200</v>
      </c>
      <c r="B1729" s="8" t="s">
        <v>6595</v>
      </c>
      <c r="C1729" s="8" t="s">
        <v>6637</v>
      </c>
      <c r="D1729" s="8" t="s">
        <v>6654</v>
      </c>
      <c r="E1729" s="2">
        <v>319</v>
      </c>
      <c r="F1729" s="1">
        <v>45202</v>
      </c>
      <c r="G1729" s="2" t="s">
        <v>1808</v>
      </c>
      <c r="H1729" s="16">
        <v>16248.75</v>
      </c>
      <c r="I1729" s="20">
        <v>16248.75</v>
      </c>
      <c r="J1729" s="2"/>
      <c r="K1729" t="str">
        <f t="shared" si="84"/>
        <v>Q3 2023</v>
      </c>
      <c r="L1729" t="str">
        <f t="shared" si="85"/>
        <v>Q3</v>
      </c>
      <c r="M1729" t="str">
        <f t="shared" si="86"/>
        <v>2023</v>
      </c>
    </row>
    <row r="1730" spans="1:13" x14ac:dyDescent="0.25">
      <c r="A1730" s="17">
        <v>45200</v>
      </c>
      <c r="B1730" s="8" t="s">
        <v>6595</v>
      </c>
      <c r="C1730" s="8" t="s">
        <v>6637</v>
      </c>
      <c r="D1730" s="8" t="s">
        <v>6638</v>
      </c>
      <c r="E1730" s="2">
        <v>317</v>
      </c>
      <c r="F1730" s="1">
        <v>45247</v>
      </c>
      <c r="G1730" s="2" t="s">
        <v>1822</v>
      </c>
      <c r="H1730" s="16">
        <v>115638.33</v>
      </c>
      <c r="I1730" s="20">
        <v>115638.33</v>
      </c>
      <c r="K1730" t="str">
        <f t="shared" si="84"/>
        <v>Q3 2023</v>
      </c>
      <c r="L1730" t="str">
        <f t="shared" si="85"/>
        <v>Q3</v>
      </c>
      <c r="M1730" t="str">
        <f t="shared" si="86"/>
        <v>2023</v>
      </c>
    </row>
    <row r="1731" spans="1:13" x14ac:dyDescent="0.25">
      <c r="A1731" s="17">
        <v>45200</v>
      </c>
      <c r="B1731" s="8" t="s">
        <v>6595</v>
      </c>
      <c r="C1731" s="8" t="s">
        <v>6637</v>
      </c>
      <c r="D1731" s="8" t="s">
        <v>6638</v>
      </c>
      <c r="E1731" s="2">
        <v>318</v>
      </c>
      <c r="F1731" s="1">
        <v>45247</v>
      </c>
      <c r="G1731" s="2" t="s">
        <v>1823</v>
      </c>
      <c r="H1731" s="16">
        <v>113260.89</v>
      </c>
      <c r="I1731" s="20">
        <v>113260.89</v>
      </c>
      <c r="K1731" t="str">
        <f t="shared" si="84"/>
        <v>Q3 2023</v>
      </c>
      <c r="L1731" t="str">
        <f t="shared" si="85"/>
        <v>Q3</v>
      </c>
      <c r="M1731" t="str">
        <f t="shared" si="86"/>
        <v>2023</v>
      </c>
    </row>
    <row r="1732" spans="1:13" x14ac:dyDescent="0.25">
      <c r="A1732" s="17">
        <v>45200</v>
      </c>
      <c r="B1732" s="8" t="s">
        <v>6595</v>
      </c>
      <c r="C1732" s="8" t="s">
        <v>6637</v>
      </c>
      <c r="D1732" s="8" t="s">
        <v>6638</v>
      </c>
      <c r="E1732" s="2">
        <v>319</v>
      </c>
      <c r="F1732" s="1">
        <v>45247</v>
      </c>
      <c r="G1732" s="2" t="s">
        <v>1824</v>
      </c>
      <c r="H1732" s="16">
        <v>121353.5</v>
      </c>
      <c r="I1732" s="20">
        <v>121353.5</v>
      </c>
      <c r="K1732" t="str">
        <f t="shared" si="84"/>
        <v>Q3 2023</v>
      </c>
      <c r="L1732" t="str">
        <f t="shared" si="85"/>
        <v>Q3</v>
      </c>
      <c r="M1732" t="str">
        <f t="shared" si="86"/>
        <v>2023</v>
      </c>
    </row>
    <row r="1733" spans="1:13" x14ac:dyDescent="0.25">
      <c r="A1733" s="17">
        <v>45200</v>
      </c>
      <c r="B1733" s="8" t="s">
        <v>6595</v>
      </c>
      <c r="C1733" s="8" t="s">
        <v>6637</v>
      </c>
      <c r="D1733" s="8" t="s">
        <v>6639</v>
      </c>
      <c r="E1733" s="2">
        <v>317</v>
      </c>
      <c r="F1733" s="1">
        <v>45248</v>
      </c>
      <c r="G1733" s="2" t="s">
        <v>1825</v>
      </c>
      <c r="H1733" s="16">
        <v>8564.82</v>
      </c>
      <c r="I1733" s="20">
        <v>8564.82</v>
      </c>
      <c r="K1733" t="str">
        <f t="shared" si="84"/>
        <v>Q3 2023</v>
      </c>
      <c r="L1733" t="str">
        <f t="shared" si="85"/>
        <v>Q3</v>
      </c>
      <c r="M1733" t="str">
        <f t="shared" si="86"/>
        <v>2023</v>
      </c>
    </row>
    <row r="1734" spans="1:13" x14ac:dyDescent="0.25">
      <c r="A1734" s="17">
        <v>45200</v>
      </c>
      <c r="B1734" s="8" t="s">
        <v>6595</v>
      </c>
      <c r="C1734" s="8" t="s">
        <v>6637</v>
      </c>
      <c r="D1734" s="8" t="s">
        <v>6639</v>
      </c>
      <c r="E1734" s="2">
        <v>318</v>
      </c>
      <c r="F1734" s="1">
        <v>45248</v>
      </c>
      <c r="G1734" s="2" t="s">
        <v>1826</v>
      </c>
      <c r="H1734" s="16">
        <v>9231.7000000000007</v>
      </c>
      <c r="I1734" s="20">
        <v>9231.7000000000007</v>
      </c>
      <c r="K1734" t="str">
        <f t="shared" si="84"/>
        <v>Q3 2023</v>
      </c>
      <c r="L1734" t="str">
        <f t="shared" si="85"/>
        <v>Q3</v>
      </c>
      <c r="M1734" t="str">
        <f t="shared" si="86"/>
        <v>2023</v>
      </c>
    </row>
    <row r="1735" spans="1:13" x14ac:dyDescent="0.25">
      <c r="A1735" s="17">
        <v>45200</v>
      </c>
      <c r="B1735" s="8" t="s">
        <v>6595</v>
      </c>
      <c r="C1735" s="8" t="s">
        <v>6637</v>
      </c>
      <c r="D1735" s="8" t="s">
        <v>6639</v>
      </c>
      <c r="E1735" s="2">
        <v>319</v>
      </c>
      <c r="F1735" s="1">
        <v>45248</v>
      </c>
      <c r="G1735" s="2" t="s">
        <v>1827</v>
      </c>
      <c r="H1735" s="16">
        <v>9223.61</v>
      </c>
      <c r="I1735" s="20">
        <v>9223.61</v>
      </c>
      <c r="K1735" t="str">
        <f t="shared" si="84"/>
        <v>Q3 2023</v>
      </c>
      <c r="L1735" t="str">
        <f t="shared" si="85"/>
        <v>Q3</v>
      </c>
      <c r="M1735" t="str">
        <f t="shared" si="86"/>
        <v>2023</v>
      </c>
    </row>
    <row r="1736" spans="1:13" x14ac:dyDescent="0.25">
      <c r="A1736" s="17">
        <v>45200</v>
      </c>
      <c r="B1736" s="8" t="s">
        <v>6595</v>
      </c>
      <c r="C1736" s="5" t="e">
        <v>#N/A</v>
      </c>
      <c r="D1736" s="8" t="s">
        <v>6662</v>
      </c>
      <c r="E1736" s="2">
        <v>317</v>
      </c>
      <c r="F1736" s="1">
        <v>45200</v>
      </c>
      <c r="G1736" s="2" t="s">
        <v>1802</v>
      </c>
      <c r="H1736" s="16">
        <v>95088</v>
      </c>
      <c r="I1736" s="20">
        <v>95088</v>
      </c>
      <c r="J1736" s="2"/>
      <c r="K1736" t="str">
        <f t="shared" si="84"/>
        <v>Q3 2023</v>
      </c>
      <c r="L1736" t="str">
        <f t="shared" si="85"/>
        <v>Q3</v>
      </c>
      <c r="M1736" t="str">
        <f t="shared" si="86"/>
        <v>2023</v>
      </c>
    </row>
    <row r="1737" spans="1:13" x14ac:dyDescent="0.25">
      <c r="A1737" s="17">
        <v>45200</v>
      </c>
      <c r="B1737" s="8" t="s">
        <v>6595</v>
      </c>
      <c r="C1737" s="5" t="e">
        <v>#N/A</v>
      </c>
      <c r="D1737" s="8" t="s">
        <v>6635</v>
      </c>
      <c r="E1737" s="2">
        <v>319</v>
      </c>
      <c r="F1737" s="1" t="s">
        <v>505</v>
      </c>
      <c r="G1737" s="2" t="s">
        <v>1811</v>
      </c>
      <c r="H1737" s="16">
        <v>65000</v>
      </c>
      <c r="I1737" s="20">
        <v>65000</v>
      </c>
      <c r="J1737" s="2"/>
      <c r="K1737" t="str">
        <f t="shared" si="84"/>
        <v>Q3 2023</v>
      </c>
      <c r="L1737" t="str">
        <f t="shared" si="85"/>
        <v>Q3</v>
      </c>
      <c r="M1737" t="str">
        <f t="shared" si="86"/>
        <v>2023</v>
      </c>
    </row>
    <row r="1738" spans="1:13" x14ac:dyDescent="0.25">
      <c r="A1738" s="17">
        <v>45200</v>
      </c>
      <c r="B1738" s="8" t="s">
        <v>6595</v>
      </c>
      <c r="C1738" s="5" t="e">
        <v>#N/A</v>
      </c>
      <c r="D1738" s="8" t="s">
        <v>6662</v>
      </c>
      <c r="E1738" s="2">
        <v>317</v>
      </c>
      <c r="F1738" s="1">
        <v>45200</v>
      </c>
      <c r="G1738" s="2" t="s">
        <v>1803</v>
      </c>
      <c r="H1738" s="16">
        <v>63392</v>
      </c>
      <c r="I1738" s="20">
        <v>63392</v>
      </c>
      <c r="J1738" s="2"/>
      <c r="K1738" t="str">
        <f t="shared" si="84"/>
        <v>Q3 2023</v>
      </c>
      <c r="L1738" t="str">
        <f t="shared" si="85"/>
        <v>Q3</v>
      </c>
      <c r="M1738" t="str">
        <f t="shared" si="86"/>
        <v>2023</v>
      </c>
    </row>
    <row r="1739" spans="1:13" x14ac:dyDescent="0.25">
      <c r="A1739" s="17">
        <v>45200</v>
      </c>
      <c r="B1739" s="8" t="s">
        <v>6595</v>
      </c>
      <c r="C1739" s="5" t="e">
        <v>#N/A</v>
      </c>
      <c r="D1739" s="8" t="s">
        <v>6662</v>
      </c>
      <c r="E1739" s="2">
        <v>318</v>
      </c>
      <c r="F1739" s="1">
        <v>45202</v>
      </c>
      <c r="G1739" s="2" t="s">
        <v>1804</v>
      </c>
      <c r="H1739" s="16">
        <v>158640</v>
      </c>
      <c r="I1739" s="20">
        <v>158640</v>
      </c>
      <c r="J1739" s="2"/>
      <c r="K1739" t="str">
        <f t="shared" si="84"/>
        <v>Q3 2023</v>
      </c>
      <c r="L1739" t="str">
        <f t="shared" si="85"/>
        <v>Q3</v>
      </c>
      <c r="M1739" t="str">
        <f t="shared" si="86"/>
        <v>2023</v>
      </c>
    </row>
    <row r="1740" spans="1:13" x14ac:dyDescent="0.25">
      <c r="A1740" s="17">
        <v>45200</v>
      </c>
      <c r="B1740" s="8" t="s">
        <v>6595</v>
      </c>
      <c r="C1740" s="8" t="e">
        <v>#N/A</v>
      </c>
      <c r="D1740" s="8" t="s">
        <v>6622</v>
      </c>
      <c r="E1740" s="12">
        <v>319</v>
      </c>
      <c r="F1740" s="1" t="s">
        <v>505</v>
      </c>
      <c r="G1740" s="12">
        <v>215</v>
      </c>
      <c r="H1740" s="16">
        <v>74615</v>
      </c>
      <c r="I1740" s="20">
        <v>74615</v>
      </c>
      <c r="J1740" s="2"/>
      <c r="K1740" t="str">
        <f t="shared" si="84"/>
        <v>Q3 2023</v>
      </c>
      <c r="L1740" t="str">
        <f t="shared" si="85"/>
        <v>Q3</v>
      </c>
      <c r="M1740" t="str">
        <f t="shared" si="86"/>
        <v>2023</v>
      </c>
    </row>
    <row r="1741" spans="1:13" x14ac:dyDescent="0.25">
      <c r="A1741" s="17">
        <v>45200</v>
      </c>
      <c r="B1741" s="8" t="s">
        <v>6595</v>
      </c>
      <c r="C1741" s="5" t="e">
        <v>#N/A</v>
      </c>
      <c r="D1741" s="8" t="s">
        <v>6622</v>
      </c>
      <c r="E1741" s="12">
        <v>319</v>
      </c>
      <c r="F1741" s="1" t="s">
        <v>505</v>
      </c>
      <c r="G1741" s="12" t="s">
        <v>1812</v>
      </c>
      <c r="H1741" s="16">
        <v>121955</v>
      </c>
      <c r="I1741" s="20">
        <v>121955</v>
      </c>
      <c r="J1741" s="2"/>
      <c r="K1741" t="str">
        <f t="shared" si="84"/>
        <v>Q3 2023</v>
      </c>
      <c r="L1741" t="str">
        <f t="shared" si="85"/>
        <v>Q3</v>
      </c>
      <c r="M1741" t="str">
        <f t="shared" si="86"/>
        <v>2023</v>
      </c>
    </row>
    <row r="1742" spans="1:13" x14ac:dyDescent="0.25">
      <c r="A1742" s="17">
        <v>45200</v>
      </c>
      <c r="B1742" s="8" t="s">
        <v>6595</v>
      </c>
      <c r="C1742" s="5" t="e">
        <v>#N/A</v>
      </c>
      <c r="D1742" s="8" t="s">
        <v>6631</v>
      </c>
      <c r="E1742" s="2">
        <v>319</v>
      </c>
      <c r="F1742" s="1">
        <v>45231</v>
      </c>
      <c r="G1742" s="3">
        <v>7</v>
      </c>
      <c r="H1742" s="16">
        <v>10951</v>
      </c>
      <c r="I1742" s="16">
        <v>10951</v>
      </c>
      <c r="J1742" s="2"/>
      <c r="K1742" t="str">
        <f t="shared" si="84"/>
        <v>Q3 2023</v>
      </c>
      <c r="L1742" t="str">
        <f t="shared" si="85"/>
        <v>Q3</v>
      </c>
      <c r="M1742" t="str">
        <f t="shared" si="86"/>
        <v>2023</v>
      </c>
    </row>
    <row r="1743" spans="1:13" x14ac:dyDescent="0.25">
      <c r="A1743" s="17">
        <v>45200</v>
      </c>
      <c r="B1743" s="8" t="s">
        <v>6595</v>
      </c>
      <c r="C1743" s="5" t="e">
        <v>#N/A</v>
      </c>
      <c r="D1743" s="8" t="s">
        <v>6672</v>
      </c>
      <c r="E1743" s="2">
        <v>319</v>
      </c>
      <c r="F1743" s="1">
        <v>45226</v>
      </c>
      <c r="G1743" s="2">
        <v>1257051</v>
      </c>
      <c r="H1743" s="16">
        <v>337</v>
      </c>
      <c r="I1743" s="20">
        <v>337</v>
      </c>
      <c r="J1743" s="2" t="s">
        <v>354</v>
      </c>
      <c r="K1743" t="str">
        <f t="shared" si="84"/>
        <v>Q3 2023</v>
      </c>
      <c r="L1743" t="str">
        <f t="shared" si="85"/>
        <v>Q3</v>
      </c>
      <c r="M1743" t="str">
        <f t="shared" si="86"/>
        <v>2023</v>
      </c>
    </row>
    <row r="1744" spans="1:13" x14ac:dyDescent="0.25">
      <c r="A1744" s="17">
        <v>45200</v>
      </c>
      <c r="B1744" s="8" t="s">
        <v>6595</v>
      </c>
      <c r="C1744" s="5" t="e">
        <v>#N/A</v>
      </c>
      <c r="D1744" s="8" t="s">
        <v>6671</v>
      </c>
      <c r="E1744" s="2">
        <v>319</v>
      </c>
      <c r="F1744" s="1">
        <v>45229</v>
      </c>
      <c r="G1744" s="2" t="s">
        <v>1821</v>
      </c>
      <c r="H1744" s="16">
        <v>15630</v>
      </c>
      <c r="I1744" s="20">
        <v>15630</v>
      </c>
      <c r="J1744" s="2" t="s">
        <v>316</v>
      </c>
      <c r="K1744" t="str">
        <f t="shared" si="84"/>
        <v>Q3 2023</v>
      </c>
      <c r="L1744" t="str">
        <f t="shared" si="85"/>
        <v>Q3</v>
      </c>
      <c r="M1744" t="str">
        <f t="shared" si="86"/>
        <v>2023</v>
      </c>
    </row>
    <row r="1745" spans="1:13" x14ac:dyDescent="0.25">
      <c r="A1745" s="17">
        <v>45231</v>
      </c>
      <c r="B1745" s="8" t="s">
        <v>6613</v>
      </c>
      <c r="C1745" s="5" t="s">
        <v>6614</v>
      </c>
      <c r="D1745" s="8" t="s">
        <v>6615</v>
      </c>
      <c r="E1745" s="2">
        <v>0</v>
      </c>
      <c r="F1745" s="4">
        <v>45260</v>
      </c>
      <c r="G1745" s="2" t="s">
        <v>513</v>
      </c>
      <c r="H1745" s="16">
        <v>4465</v>
      </c>
      <c r="I1745" s="20">
        <v>4465</v>
      </c>
      <c r="J1745" s="5"/>
      <c r="K1745" t="str">
        <f t="shared" si="84"/>
        <v>Q3 2023</v>
      </c>
      <c r="L1745" t="str">
        <f t="shared" si="85"/>
        <v>Q3</v>
      </c>
      <c r="M1745" t="str">
        <f t="shared" si="86"/>
        <v>2023</v>
      </c>
    </row>
    <row r="1746" spans="1:13" x14ac:dyDescent="0.25">
      <c r="A1746" s="17">
        <v>45231</v>
      </c>
      <c r="B1746" s="8" t="s">
        <v>6613</v>
      </c>
      <c r="C1746" s="5" t="s">
        <v>6616</v>
      </c>
      <c r="D1746" s="8" t="s">
        <v>6618</v>
      </c>
      <c r="E1746" s="2">
        <v>0</v>
      </c>
      <c r="F1746" s="4">
        <v>45257</v>
      </c>
      <c r="G1746" s="2" t="s">
        <v>514</v>
      </c>
      <c r="H1746" s="16">
        <v>15167</v>
      </c>
      <c r="I1746" s="20">
        <v>14963.5</v>
      </c>
      <c r="J1746" s="5"/>
      <c r="K1746" t="str">
        <f t="shared" si="84"/>
        <v>Q3 2023</v>
      </c>
      <c r="L1746" t="str">
        <f t="shared" si="85"/>
        <v>Q3</v>
      </c>
      <c r="M1746" t="str">
        <f t="shared" si="86"/>
        <v>2023</v>
      </c>
    </row>
    <row r="1747" spans="1:13" x14ac:dyDescent="0.25">
      <c r="A1747" s="17">
        <v>45231</v>
      </c>
      <c r="B1747" s="8" t="s">
        <v>6613</v>
      </c>
      <c r="C1747" s="5" t="s">
        <v>6616</v>
      </c>
      <c r="D1747" s="8" t="s">
        <v>6617</v>
      </c>
      <c r="E1747" s="2">
        <v>0</v>
      </c>
      <c r="F1747" s="4">
        <v>45257</v>
      </c>
      <c r="G1747" s="2">
        <v>823</v>
      </c>
      <c r="H1747" s="16">
        <v>823</v>
      </c>
      <c r="I1747" s="20">
        <v>823</v>
      </c>
      <c r="J1747" s="5"/>
      <c r="K1747" t="str">
        <f t="shared" si="84"/>
        <v>Q3 2023</v>
      </c>
      <c r="L1747" t="str">
        <f t="shared" si="85"/>
        <v>Q3</v>
      </c>
      <c r="M1747" t="str">
        <f t="shared" si="86"/>
        <v>2023</v>
      </c>
    </row>
    <row r="1748" spans="1:13" x14ac:dyDescent="0.25">
      <c r="A1748" s="17">
        <v>45231</v>
      </c>
      <c r="B1748" s="8" t="s">
        <v>6613</v>
      </c>
      <c r="C1748" s="5" t="s">
        <v>6619</v>
      </c>
      <c r="D1748" s="8" t="s">
        <v>6620</v>
      </c>
      <c r="E1748" s="2">
        <v>0</v>
      </c>
      <c r="F1748" s="1">
        <v>45260</v>
      </c>
      <c r="G1748" s="2">
        <v>8</v>
      </c>
      <c r="H1748" s="16">
        <v>2440</v>
      </c>
      <c r="I1748" s="20">
        <v>2440</v>
      </c>
      <c r="J1748" s="2" t="s">
        <v>7</v>
      </c>
      <c r="K1748" t="str">
        <f t="shared" si="84"/>
        <v>Q3 2023</v>
      </c>
      <c r="L1748" t="str">
        <f t="shared" si="85"/>
        <v>Q3</v>
      </c>
      <c r="M1748" t="str">
        <f t="shared" si="86"/>
        <v>2023</v>
      </c>
    </row>
    <row r="1749" spans="1:13" x14ac:dyDescent="0.25">
      <c r="A1749" s="17">
        <v>45231</v>
      </c>
      <c r="B1749" s="8" t="s">
        <v>6613</v>
      </c>
      <c r="C1749" s="5" t="s">
        <v>6636</v>
      </c>
      <c r="D1749" s="8" t="s">
        <v>6617</v>
      </c>
      <c r="E1749" s="2">
        <v>0</v>
      </c>
      <c r="F1749" s="1">
        <v>45239</v>
      </c>
      <c r="G1749" s="2" t="s">
        <v>511</v>
      </c>
      <c r="H1749" s="16">
        <v>350</v>
      </c>
      <c r="I1749" s="20">
        <v>350</v>
      </c>
      <c r="J1749" s="2" t="s">
        <v>516</v>
      </c>
      <c r="K1749" t="str">
        <f t="shared" si="84"/>
        <v>Q3 2023</v>
      </c>
      <c r="L1749" t="str">
        <f t="shared" si="85"/>
        <v>Q3</v>
      </c>
      <c r="M1749" t="str">
        <f t="shared" si="86"/>
        <v>2023</v>
      </c>
    </row>
    <row r="1750" spans="1:13" x14ac:dyDescent="0.25">
      <c r="A1750" s="17">
        <v>45231</v>
      </c>
      <c r="B1750" s="8" t="s">
        <v>6613</v>
      </c>
      <c r="C1750" s="8" t="e">
        <v>#N/A</v>
      </c>
      <c r="D1750" s="8" t="s">
        <v>6622</v>
      </c>
      <c r="E1750" s="12">
        <v>0</v>
      </c>
      <c r="F1750" s="4">
        <v>45260</v>
      </c>
      <c r="G1750" s="12">
        <v>222</v>
      </c>
      <c r="H1750" s="16">
        <v>7345</v>
      </c>
      <c r="I1750" s="20">
        <v>7345</v>
      </c>
      <c r="J1750" s="5"/>
      <c r="K1750" t="str">
        <f t="shared" si="84"/>
        <v>Q3 2023</v>
      </c>
      <c r="L1750" t="str">
        <f t="shared" si="85"/>
        <v>Q3</v>
      </c>
      <c r="M1750" t="str">
        <f t="shared" si="86"/>
        <v>2023</v>
      </c>
    </row>
    <row r="1751" spans="1:13" x14ac:dyDescent="0.25">
      <c r="A1751" s="17">
        <v>45231</v>
      </c>
      <c r="B1751" s="8" t="s">
        <v>6613</v>
      </c>
      <c r="C1751" s="5" t="e">
        <v>#N/A</v>
      </c>
      <c r="D1751" s="8" t="s">
        <v>6663</v>
      </c>
      <c r="E1751" s="2">
        <v>0</v>
      </c>
      <c r="F1751" s="4">
        <v>45251</v>
      </c>
      <c r="G1751" s="2">
        <v>796</v>
      </c>
      <c r="H1751" s="16">
        <v>2700</v>
      </c>
      <c r="I1751" s="20">
        <v>2700</v>
      </c>
      <c r="J1751" s="5"/>
      <c r="K1751" t="str">
        <f t="shared" si="84"/>
        <v>Q3 2023</v>
      </c>
      <c r="L1751" t="str">
        <f t="shared" si="85"/>
        <v>Q3</v>
      </c>
      <c r="M1751" t="str">
        <f t="shared" si="86"/>
        <v>2023</v>
      </c>
    </row>
    <row r="1752" spans="1:13" x14ac:dyDescent="0.25">
      <c r="A1752" s="17">
        <v>45231</v>
      </c>
      <c r="B1752" s="8" t="s">
        <v>6613</v>
      </c>
      <c r="C1752" s="5" t="e">
        <v>#N/A</v>
      </c>
      <c r="D1752" s="8" t="s">
        <v>6624</v>
      </c>
      <c r="E1752" s="2">
        <v>0</v>
      </c>
      <c r="F1752" s="4">
        <v>45251</v>
      </c>
      <c r="G1752" s="2">
        <v>795</v>
      </c>
      <c r="H1752" s="16">
        <v>3328</v>
      </c>
      <c r="I1752" s="20">
        <v>2718.48</v>
      </c>
      <c r="J1752" s="5"/>
      <c r="K1752" t="str">
        <f t="shared" si="84"/>
        <v>Q3 2023</v>
      </c>
      <c r="L1752" t="str">
        <f t="shared" si="85"/>
        <v>Q3</v>
      </c>
      <c r="M1752" t="str">
        <f t="shared" si="86"/>
        <v>2023</v>
      </c>
    </row>
    <row r="1753" spans="1:13" x14ac:dyDescent="0.25">
      <c r="A1753" s="17">
        <v>45231</v>
      </c>
      <c r="B1753" s="8" t="s">
        <v>6613</v>
      </c>
      <c r="C1753" s="5" t="s">
        <v>6626</v>
      </c>
      <c r="D1753" s="8" t="s">
        <v>6627</v>
      </c>
      <c r="E1753" s="2">
        <v>0</v>
      </c>
      <c r="F1753" s="4">
        <v>45260</v>
      </c>
      <c r="G1753" s="2" t="s">
        <v>512</v>
      </c>
      <c r="H1753" s="16">
        <v>1260</v>
      </c>
      <c r="I1753" s="20">
        <v>1260</v>
      </c>
      <c r="J1753" s="5"/>
      <c r="K1753" t="str">
        <f t="shared" si="84"/>
        <v>Q3 2023</v>
      </c>
      <c r="L1753" t="str">
        <f t="shared" si="85"/>
        <v>Q3</v>
      </c>
      <c r="M1753" t="str">
        <f t="shared" si="86"/>
        <v>2023</v>
      </c>
    </row>
    <row r="1754" spans="1:13" x14ac:dyDescent="0.25">
      <c r="A1754" s="17">
        <v>45231</v>
      </c>
      <c r="B1754" s="8" t="s">
        <v>6613</v>
      </c>
      <c r="C1754" s="5" t="s">
        <v>6628</v>
      </c>
      <c r="D1754" s="8" t="s">
        <v>6638</v>
      </c>
      <c r="E1754" s="2">
        <v>0</v>
      </c>
      <c r="F1754" s="1">
        <v>45266</v>
      </c>
      <c r="G1754" s="3" t="s">
        <v>515</v>
      </c>
      <c r="H1754" s="16">
        <v>80860</v>
      </c>
      <c r="I1754" s="20">
        <v>80860</v>
      </c>
      <c r="J1754" s="2" t="s">
        <v>8</v>
      </c>
      <c r="K1754" t="str">
        <f t="shared" si="84"/>
        <v>Q3 2023</v>
      </c>
      <c r="L1754" t="str">
        <f t="shared" si="85"/>
        <v>Q3</v>
      </c>
      <c r="M1754" t="str">
        <f t="shared" si="86"/>
        <v>2023</v>
      </c>
    </row>
    <row r="1755" spans="1:13" x14ac:dyDescent="0.25">
      <c r="A1755" s="17">
        <v>45231</v>
      </c>
      <c r="B1755" s="8" t="s">
        <v>6584</v>
      </c>
      <c r="C1755" s="5" t="s">
        <v>6630</v>
      </c>
      <c r="D1755" s="8" t="s">
        <v>6631</v>
      </c>
      <c r="E1755" s="2">
        <v>102</v>
      </c>
      <c r="F1755" s="1">
        <v>45208</v>
      </c>
      <c r="G1755" s="2" t="s">
        <v>590</v>
      </c>
      <c r="H1755" s="16">
        <v>823.64</v>
      </c>
      <c r="I1755" s="20">
        <v>823.64</v>
      </c>
      <c r="K1755" t="str">
        <f t="shared" si="84"/>
        <v>Q3 2023</v>
      </c>
      <c r="L1755" t="str">
        <f t="shared" si="85"/>
        <v>Q3</v>
      </c>
      <c r="M1755" t="str">
        <f t="shared" si="86"/>
        <v>2023</v>
      </c>
    </row>
    <row r="1756" spans="1:13" x14ac:dyDescent="0.25">
      <c r="A1756" s="17">
        <v>45231</v>
      </c>
      <c r="B1756" s="8" t="s">
        <v>6584</v>
      </c>
      <c r="C1756" s="5" t="e">
        <v>#N/A</v>
      </c>
      <c r="D1756" s="8" t="s">
        <v>6662</v>
      </c>
      <c r="E1756" s="2">
        <v>102</v>
      </c>
      <c r="F1756" s="1">
        <v>44937</v>
      </c>
      <c r="G1756" s="2">
        <v>20231101001</v>
      </c>
      <c r="H1756" s="16">
        <v>206388</v>
      </c>
      <c r="I1756" s="20">
        <v>206388</v>
      </c>
      <c r="K1756" t="str">
        <f t="shared" si="84"/>
        <v>Q3 2023</v>
      </c>
      <c r="L1756" t="str">
        <f t="shared" si="85"/>
        <v>Q3</v>
      </c>
      <c r="M1756" t="str">
        <f t="shared" si="86"/>
        <v>2023</v>
      </c>
    </row>
    <row r="1757" spans="1:13" x14ac:dyDescent="0.25">
      <c r="A1757" s="17">
        <v>45231</v>
      </c>
      <c r="B1757" s="8" t="s">
        <v>6584</v>
      </c>
      <c r="C1757" s="5" t="s">
        <v>6640</v>
      </c>
      <c r="D1757" s="8" t="s">
        <v>6633</v>
      </c>
      <c r="E1757" s="2">
        <v>102</v>
      </c>
      <c r="F1757" s="4">
        <v>45260</v>
      </c>
      <c r="G1757" s="2" t="s">
        <v>587</v>
      </c>
      <c r="H1757" s="16">
        <v>37936.910000000003</v>
      </c>
      <c r="I1757" s="20">
        <v>37936.910000000003</v>
      </c>
      <c r="K1757" t="str">
        <f t="shared" si="84"/>
        <v>Q3 2023</v>
      </c>
      <c r="L1757" t="str">
        <f t="shared" si="85"/>
        <v>Q3</v>
      </c>
      <c r="M1757" t="str">
        <f t="shared" si="86"/>
        <v>2023</v>
      </c>
    </row>
    <row r="1758" spans="1:13" x14ac:dyDescent="0.25">
      <c r="A1758" s="17">
        <v>45231</v>
      </c>
      <c r="B1758" s="8" t="s">
        <v>6584</v>
      </c>
      <c r="C1758" s="5" t="s">
        <v>6614</v>
      </c>
      <c r="D1758" s="8" t="s">
        <v>6615</v>
      </c>
      <c r="E1758" s="2">
        <v>102</v>
      </c>
      <c r="F1758" s="4">
        <v>45260</v>
      </c>
      <c r="G1758" s="2" t="s">
        <v>589</v>
      </c>
      <c r="H1758" s="16">
        <v>9690</v>
      </c>
      <c r="I1758" s="20">
        <v>9690</v>
      </c>
      <c r="K1758" t="str">
        <f t="shared" si="84"/>
        <v>Q3 2023</v>
      </c>
      <c r="L1758" t="str">
        <f t="shared" si="85"/>
        <v>Q3</v>
      </c>
      <c r="M1758" t="str">
        <f t="shared" si="86"/>
        <v>2023</v>
      </c>
    </row>
    <row r="1759" spans="1:13" x14ac:dyDescent="0.25">
      <c r="A1759" s="17">
        <v>45231</v>
      </c>
      <c r="B1759" s="8" t="s">
        <v>6584</v>
      </c>
      <c r="C1759" s="5" t="s">
        <v>6616</v>
      </c>
      <c r="D1759" s="8" t="s">
        <v>6617</v>
      </c>
      <c r="E1759" s="2">
        <v>102</v>
      </c>
      <c r="F1759" s="4">
        <v>45257</v>
      </c>
      <c r="G1759" s="2" t="s">
        <v>588</v>
      </c>
      <c r="H1759" s="16">
        <v>303</v>
      </c>
      <c r="I1759" s="16">
        <v>303</v>
      </c>
      <c r="K1759" t="str">
        <f t="shared" ref="K1759:K1806" si="87">"Q" &amp; IF(MONTH(A1759) &lt; 4, 4, IF(MONTH(A1759) &lt; 7, 1, IF(MONTH(A1759) &lt; 10, 2, 3))) &amp; " " &amp; YEAR(A1759) - IF(MONTH(A1759) &lt; 4, 1, 0)</f>
        <v>Q3 2023</v>
      </c>
      <c r="L1759" t="str">
        <f t="shared" ref="L1759:L1806" si="88">LEFT(K1759,2)</f>
        <v>Q3</v>
      </c>
      <c r="M1759" t="str">
        <f t="shared" ref="M1759:M1806" si="89">RIGHT(K1759,4)</f>
        <v>2023</v>
      </c>
    </row>
    <row r="1760" spans="1:13" x14ac:dyDescent="0.25">
      <c r="A1760" s="17">
        <v>45231</v>
      </c>
      <c r="B1760" s="8" t="s">
        <v>6584</v>
      </c>
      <c r="C1760" s="8" t="s">
        <v>6634</v>
      </c>
      <c r="D1760" s="8" t="s">
        <v>6635</v>
      </c>
      <c r="E1760" s="2">
        <v>102</v>
      </c>
      <c r="F1760" s="4">
        <v>45260</v>
      </c>
      <c r="G1760" s="2" t="s">
        <v>586</v>
      </c>
      <c r="H1760" s="85">
        <v>66927.67</v>
      </c>
      <c r="I1760" s="88">
        <v>66927.67</v>
      </c>
      <c r="K1760" t="str">
        <f t="shared" si="87"/>
        <v>Q3 2023</v>
      </c>
      <c r="L1760" t="str">
        <f t="shared" si="88"/>
        <v>Q3</v>
      </c>
      <c r="M1760" t="str">
        <f t="shared" si="89"/>
        <v>2023</v>
      </c>
    </row>
    <row r="1761" spans="1:13" x14ac:dyDescent="0.25">
      <c r="A1761" s="17">
        <v>45231</v>
      </c>
      <c r="B1761" s="8" t="s">
        <v>6584</v>
      </c>
      <c r="C1761" s="5" t="s">
        <v>6619</v>
      </c>
      <c r="D1761" s="8" t="s">
        <v>6620</v>
      </c>
      <c r="E1761" s="2">
        <v>102</v>
      </c>
      <c r="F1761" s="1">
        <v>45260</v>
      </c>
      <c r="G1761" s="2">
        <v>8</v>
      </c>
      <c r="H1761" s="16">
        <v>650</v>
      </c>
      <c r="I1761" s="20">
        <v>650</v>
      </c>
      <c r="K1761" t="str">
        <f t="shared" si="87"/>
        <v>Q3 2023</v>
      </c>
      <c r="L1761" t="str">
        <f t="shared" si="88"/>
        <v>Q3</v>
      </c>
      <c r="M1761" t="str">
        <f t="shared" si="89"/>
        <v>2023</v>
      </c>
    </row>
    <row r="1762" spans="1:13" x14ac:dyDescent="0.25">
      <c r="A1762" s="17">
        <v>45231</v>
      </c>
      <c r="B1762" s="8" t="s">
        <v>6584</v>
      </c>
      <c r="C1762" s="8" t="s">
        <v>6637</v>
      </c>
      <c r="D1762" s="8" t="s">
        <v>6654</v>
      </c>
      <c r="E1762" s="2">
        <v>102</v>
      </c>
      <c r="F1762" s="1">
        <v>45233</v>
      </c>
      <c r="G1762" s="2" t="s">
        <v>585</v>
      </c>
      <c r="H1762" s="16">
        <v>19110</v>
      </c>
      <c r="I1762" s="20">
        <v>19110</v>
      </c>
      <c r="K1762" t="str">
        <f t="shared" si="87"/>
        <v>Q3 2023</v>
      </c>
      <c r="L1762" t="str">
        <f t="shared" si="88"/>
        <v>Q3</v>
      </c>
      <c r="M1762" t="str">
        <f t="shared" si="89"/>
        <v>2023</v>
      </c>
    </row>
    <row r="1763" spans="1:13" x14ac:dyDescent="0.25">
      <c r="A1763" s="17">
        <v>45231</v>
      </c>
      <c r="B1763" s="8" t="s">
        <v>6584</v>
      </c>
      <c r="C1763" s="8" t="s">
        <v>6637</v>
      </c>
      <c r="D1763" s="8" t="s">
        <v>6638</v>
      </c>
      <c r="E1763" s="2">
        <v>102</v>
      </c>
      <c r="F1763" s="1">
        <v>45274</v>
      </c>
      <c r="G1763" s="2" t="s">
        <v>591</v>
      </c>
      <c r="H1763" s="16">
        <v>43351.12</v>
      </c>
      <c r="I1763" s="20">
        <v>43351.12</v>
      </c>
      <c r="K1763" t="str">
        <f t="shared" si="87"/>
        <v>Q3 2023</v>
      </c>
      <c r="L1763" t="str">
        <f t="shared" si="88"/>
        <v>Q3</v>
      </c>
      <c r="M1763" t="str">
        <f t="shared" si="89"/>
        <v>2023</v>
      </c>
    </row>
    <row r="1764" spans="1:13" x14ac:dyDescent="0.25">
      <c r="A1764" s="17">
        <v>45231</v>
      </c>
      <c r="B1764" s="8" t="s">
        <v>6584</v>
      </c>
      <c r="C1764" s="8" t="s">
        <v>6637</v>
      </c>
      <c r="D1764" s="8" t="s">
        <v>6639</v>
      </c>
      <c r="E1764" s="2">
        <v>102</v>
      </c>
      <c r="F1764" s="1">
        <v>45274</v>
      </c>
      <c r="G1764" s="2" t="s">
        <v>592</v>
      </c>
      <c r="H1764" s="16">
        <v>1545.56</v>
      </c>
      <c r="I1764" s="20">
        <v>1545.56</v>
      </c>
      <c r="K1764" t="str">
        <f t="shared" si="87"/>
        <v>Q3 2023</v>
      </c>
      <c r="L1764" t="str">
        <f t="shared" si="88"/>
        <v>Q3</v>
      </c>
      <c r="M1764" t="str">
        <f t="shared" si="89"/>
        <v>2023</v>
      </c>
    </row>
    <row r="1765" spans="1:13" x14ac:dyDescent="0.25">
      <c r="A1765" s="17">
        <v>45231</v>
      </c>
      <c r="B1765" s="8" t="s">
        <v>6584</v>
      </c>
      <c r="C1765" s="8" t="e">
        <v>#N/A</v>
      </c>
      <c r="D1765" s="8" t="s">
        <v>6622</v>
      </c>
      <c r="E1765" s="12">
        <v>102</v>
      </c>
      <c r="F1765" s="4">
        <v>45260</v>
      </c>
      <c r="G1765" s="12">
        <v>220</v>
      </c>
      <c r="H1765" s="16">
        <v>13430</v>
      </c>
      <c r="I1765" s="20">
        <v>13430</v>
      </c>
      <c r="K1765" t="str">
        <f t="shared" si="87"/>
        <v>Q3 2023</v>
      </c>
      <c r="L1765" t="str">
        <f t="shared" si="88"/>
        <v>Q3</v>
      </c>
      <c r="M1765" t="str">
        <f t="shared" si="89"/>
        <v>2023</v>
      </c>
    </row>
    <row r="1766" spans="1:13" x14ac:dyDescent="0.25">
      <c r="A1766" s="17">
        <v>45231</v>
      </c>
      <c r="B1766" s="8" t="s">
        <v>6584</v>
      </c>
      <c r="C1766" s="5" t="s">
        <v>6626</v>
      </c>
      <c r="D1766" s="8" t="s">
        <v>6627</v>
      </c>
      <c r="E1766" s="2">
        <v>102</v>
      </c>
      <c r="F1766" s="4">
        <v>45260</v>
      </c>
      <c r="G1766" s="2">
        <v>1559</v>
      </c>
      <c r="H1766" s="16">
        <v>1015</v>
      </c>
      <c r="I1766" s="20">
        <v>1015</v>
      </c>
      <c r="K1766" t="str">
        <f t="shared" si="87"/>
        <v>Q3 2023</v>
      </c>
      <c r="L1766" t="str">
        <f t="shared" si="88"/>
        <v>Q3</v>
      </c>
      <c r="M1766" t="str">
        <f t="shared" si="89"/>
        <v>2023</v>
      </c>
    </row>
    <row r="1767" spans="1:13" x14ac:dyDescent="0.25">
      <c r="A1767" s="17">
        <v>45231</v>
      </c>
      <c r="B1767" s="8" t="s">
        <v>6585</v>
      </c>
      <c r="C1767" s="5" t="s">
        <v>6640</v>
      </c>
      <c r="D1767" s="8" t="s">
        <v>6633</v>
      </c>
      <c r="E1767" s="2">
        <v>0</v>
      </c>
      <c r="F1767" s="4">
        <v>45260</v>
      </c>
      <c r="G1767" s="5" t="s">
        <v>626</v>
      </c>
      <c r="H1767" s="16">
        <v>19466.55</v>
      </c>
      <c r="I1767" s="20">
        <v>19466.55</v>
      </c>
      <c r="K1767" t="str">
        <f t="shared" si="87"/>
        <v>Q3 2023</v>
      </c>
      <c r="L1767" t="str">
        <f t="shared" si="88"/>
        <v>Q3</v>
      </c>
      <c r="M1767" t="str">
        <f t="shared" si="89"/>
        <v>2023</v>
      </c>
    </row>
    <row r="1768" spans="1:13" x14ac:dyDescent="0.25">
      <c r="A1768" s="17">
        <v>45231</v>
      </c>
      <c r="B1768" s="8" t="s">
        <v>6585</v>
      </c>
      <c r="C1768" s="5" t="s">
        <v>6616</v>
      </c>
      <c r="D1768" s="8" t="s">
        <v>6617</v>
      </c>
      <c r="E1768" s="2">
        <v>0</v>
      </c>
      <c r="F1768" s="4">
        <v>45257</v>
      </c>
      <c r="G1768" s="5" t="s">
        <v>624</v>
      </c>
      <c r="H1768" s="16">
        <v>11468</v>
      </c>
      <c r="I1768" s="16">
        <v>11468</v>
      </c>
      <c r="K1768" t="str">
        <f t="shared" si="87"/>
        <v>Q3 2023</v>
      </c>
      <c r="L1768" t="str">
        <f t="shared" si="88"/>
        <v>Q3</v>
      </c>
      <c r="M1768" t="str">
        <f t="shared" si="89"/>
        <v>2023</v>
      </c>
    </row>
    <row r="1769" spans="1:13" x14ac:dyDescent="0.25">
      <c r="A1769" s="17">
        <v>45231</v>
      </c>
      <c r="B1769" s="8" t="s">
        <v>6585</v>
      </c>
      <c r="C1769" s="5" t="s">
        <v>6616</v>
      </c>
      <c r="D1769" s="8" t="s">
        <v>6618</v>
      </c>
      <c r="E1769" s="2">
        <v>0</v>
      </c>
      <c r="F1769" s="4">
        <v>45257</v>
      </c>
      <c r="G1769" s="5" t="s">
        <v>625</v>
      </c>
      <c r="H1769" s="16">
        <v>5171</v>
      </c>
      <c r="I1769" s="16">
        <v>5171</v>
      </c>
      <c r="K1769" t="str">
        <f t="shared" si="87"/>
        <v>Q3 2023</v>
      </c>
      <c r="L1769" t="str">
        <f t="shared" si="88"/>
        <v>Q3</v>
      </c>
      <c r="M1769" t="str">
        <f t="shared" si="89"/>
        <v>2023</v>
      </c>
    </row>
    <row r="1770" spans="1:13" x14ac:dyDescent="0.25">
      <c r="A1770" s="17">
        <v>45231</v>
      </c>
      <c r="B1770" s="8" t="s">
        <v>6586</v>
      </c>
      <c r="C1770" s="5" t="s">
        <v>6640</v>
      </c>
      <c r="D1770" s="8" t="s">
        <v>6633</v>
      </c>
      <c r="E1770" s="2">
        <v>0</v>
      </c>
      <c r="F1770" s="1">
        <v>45260</v>
      </c>
      <c r="G1770" s="2" t="s">
        <v>657</v>
      </c>
      <c r="H1770" s="16">
        <v>1319.5</v>
      </c>
      <c r="I1770" s="20">
        <v>1319.5</v>
      </c>
      <c r="K1770" t="str">
        <f t="shared" si="87"/>
        <v>Q3 2023</v>
      </c>
      <c r="L1770" t="str">
        <f t="shared" si="88"/>
        <v>Q3</v>
      </c>
      <c r="M1770" t="str">
        <f t="shared" si="89"/>
        <v>2023</v>
      </c>
    </row>
    <row r="1771" spans="1:13" x14ac:dyDescent="0.25">
      <c r="A1771" s="17">
        <v>45231</v>
      </c>
      <c r="B1771" s="8" t="s">
        <v>6586</v>
      </c>
      <c r="C1771" s="5" t="s">
        <v>6614</v>
      </c>
      <c r="D1771" s="8" t="s">
        <v>6615</v>
      </c>
      <c r="E1771" s="2">
        <v>0</v>
      </c>
      <c r="F1771" s="1">
        <v>45260</v>
      </c>
      <c r="G1771" s="2" t="s">
        <v>60</v>
      </c>
      <c r="H1771" s="16">
        <v>1319.5</v>
      </c>
      <c r="I1771" s="16">
        <v>1319.5</v>
      </c>
      <c r="K1771" t="str">
        <f t="shared" si="87"/>
        <v>Q3 2023</v>
      </c>
      <c r="L1771" t="str">
        <f t="shared" si="88"/>
        <v>Q3</v>
      </c>
      <c r="M1771" t="str">
        <f t="shared" si="89"/>
        <v>2023</v>
      </c>
    </row>
    <row r="1772" spans="1:13" x14ac:dyDescent="0.25">
      <c r="A1772" s="17">
        <v>45231</v>
      </c>
      <c r="B1772" s="8" t="s">
        <v>6586</v>
      </c>
      <c r="C1772" s="5" t="s">
        <v>6616</v>
      </c>
      <c r="D1772" s="8" t="s">
        <v>6618</v>
      </c>
      <c r="E1772" s="2">
        <v>0</v>
      </c>
      <c r="F1772" s="1">
        <v>45257</v>
      </c>
      <c r="G1772" s="2" t="s">
        <v>659</v>
      </c>
      <c r="H1772" s="16">
        <v>5062</v>
      </c>
      <c r="I1772" s="16">
        <v>5062</v>
      </c>
      <c r="K1772" t="str">
        <f t="shared" si="87"/>
        <v>Q3 2023</v>
      </c>
      <c r="L1772" t="str">
        <f t="shared" si="88"/>
        <v>Q3</v>
      </c>
      <c r="M1772" t="str">
        <f t="shared" si="89"/>
        <v>2023</v>
      </c>
    </row>
    <row r="1773" spans="1:13" x14ac:dyDescent="0.25">
      <c r="A1773" s="17">
        <v>45231</v>
      </c>
      <c r="B1773" s="8" t="s">
        <v>6586</v>
      </c>
      <c r="C1773" s="5" t="s">
        <v>6641</v>
      </c>
      <c r="D1773" s="8" t="s">
        <v>6635</v>
      </c>
      <c r="E1773" s="2">
        <v>0</v>
      </c>
      <c r="F1773" s="1">
        <v>45260</v>
      </c>
      <c r="G1773" s="2" t="s">
        <v>658</v>
      </c>
      <c r="H1773" s="16">
        <v>1319.5</v>
      </c>
      <c r="I1773" s="20">
        <v>1319.5</v>
      </c>
      <c r="K1773" t="str">
        <f t="shared" si="87"/>
        <v>Q3 2023</v>
      </c>
      <c r="L1773" t="str">
        <f t="shared" si="88"/>
        <v>Q3</v>
      </c>
      <c r="M1773" t="str">
        <f t="shared" si="89"/>
        <v>2023</v>
      </c>
    </row>
    <row r="1774" spans="1:13" x14ac:dyDescent="0.25">
      <c r="A1774" s="17">
        <v>45231</v>
      </c>
      <c r="B1774" s="8" t="s">
        <v>6587</v>
      </c>
      <c r="C1774" s="5" t="s">
        <v>6614</v>
      </c>
      <c r="D1774" s="8" t="s">
        <v>6615</v>
      </c>
      <c r="E1774" s="2">
        <v>0</v>
      </c>
      <c r="F1774" s="1">
        <v>45260</v>
      </c>
      <c r="G1774" s="2" t="s">
        <v>676</v>
      </c>
      <c r="H1774" s="16">
        <v>1160.5</v>
      </c>
      <c r="I1774" s="20">
        <v>1160.5</v>
      </c>
      <c r="K1774" t="str">
        <f t="shared" si="87"/>
        <v>Q3 2023</v>
      </c>
      <c r="L1774" t="str">
        <f t="shared" si="88"/>
        <v>Q3</v>
      </c>
      <c r="M1774" t="str">
        <f t="shared" si="89"/>
        <v>2023</v>
      </c>
    </row>
    <row r="1775" spans="1:13" x14ac:dyDescent="0.25">
      <c r="A1775" s="17">
        <v>45231</v>
      </c>
      <c r="B1775" s="8" t="s">
        <v>6587</v>
      </c>
      <c r="C1775" s="5" t="s">
        <v>6619</v>
      </c>
      <c r="D1775" s="8" t="s">
        <v>6620</v>
      </c>
      <c r="E1775" s="2">
        <v>0</v>
      </c>
      <c r="F1775" s="1">
        <v>45260</v>
      </c>
      <c r="G1775" s="2">
        <v>8</v>
      </c>
      <c r="H1775" s="16">
        <v>41</v>
      </c>
      <c r="I1775" s="20">
        <v>41</v>
      </c>
      <c r="K1775" t="str">
        <f t="shared" si="87"/>
        <v>Q3 2023</v>
      </c>
      <c r="L1775" t="str">
        <f t="shared" si="88"/>
        <v>Q3</v>
      </c>
      <c r="M1775" t="str">
        <f t="shared" si="89"/>
        <v>2023</v>
      </c>
    </row>
    <row r="1776" spans="1:13" x14ac:dyDescent="0.25">
      <c r="A1776" s="17">
        <v>45231</v>
      </c>
      <c r="B1776" s="8" t="s">
        <v>6587</v>
      </c>
      <c r="C1776" s="8" t="e">
        <v>#N/A</v>
      </c>
      <c r="D1776" s="8" t="s">
        <v>6622</v>
      </c>
      <c r="E1776" s="12">
        <v>0</v>
      </c>
      <c r="F1776" s="1">
        <v>45260</v>
      </c>
      <c r="G1776" s="12">
        <v>230</v>
      </c>
      <c r="H1776" s="16">
        <v>11730</v>
      </c>
      <c r="I1776" s="20">
        <v>11730</v>
      </c>
      <c r="K1776" t="str">
        <f t="shared" si="87"/>
        <v>Q3 2023</v>
      </c>
      <c r="L1776" t="str">
        <f t="shared" si="88"/>
        <v>Q3</v>
      </c>
      <c r="M1776" t="str">
        <f t="shared" si="89"/>
        <v>2023</v>
      </c>
    </row>
    <row r="1777" spans="1:13" x14ac:dyDescent="0.25">
      <c r="A1777" s="17">
        <v>45231</v>
      </c>
      <c r="B1777" s="8" t="s">
        <v>6588</v>
      </c>
      <c r="C1777" s="5" t="s">
        <v>6614</v>
      </c>
      <c r="D1777" s="8" t="s">
        <v>6615</v>
      </c>
      <c r="E1777" s="2">
        <v>0</v>
      </c>
      <c r="F1777" s="1">
        <v>45260</v>
      </c>
      <c r="G1777" s="2" t="s">
        <v>701</v>
      </c>
      <c r="H1777" s="16">
        <v>1425</v>
      </c>
      <c r="I1777" s="20">
        <v>1425</v>
      </c>
      <c r="J1777" s="2"/>
      <c r="K1777" t="str">
        <f t="shared" si="87"/>
        <v>Q3 2023</v>
      </c>
      <c r="L1777" t="str">
        <f t="shared" si="88"/>
        <v>Q3</v>
      </c>
      <c r="M1777" t="str">
        <f t="shared" si="89"/>
        <v>2023</v>
      </c>
    </row>
    <row r="1778" spans="1:13" x14ac:dyDescent="0.25">
      <c r="A1778" s="17">
        <v>45231</v>
      </c>
      <c r="B1778" s="8" t="s">
        <v>6588</v>
      </c>
      <c r="C1778" s="5" t="s">
        <v>6616</v>
      </c>
      <c r="D1778" s="8" t="s">
        <v>6617</v>
      </c>
      <c r="E1778" s="2">
        <v>0</v>
      </c>
      <c r="F1778" s="1">
        <v>45257</v>
      </c>
      <c r="G1778" s="2" t="s">
        <v>702</v>
      </c>
      <c r="H1778" s="16">
        <v>1082</v>
      </c>
      <c r="I1778" s="16">
        <v>1082</v>
      </c>
      <c r="J1778" s="2" t="s">
        <v>700</v>
      </c>
      <c r="K1778" t="str">
        <f t="shared" si="87"/>
        <v>Q3 2023</v>
      </c>
      <c r="L1778" t="str">
        <f t="shared" si="88"/>
        <v>Q3</v>
      </c>
      <c r="M1778" t="str">
        <f t="shared" si="89"/>
        <v>2023</v>
      </c>
    </row>
    <row r="1779" spans="1:13" x14ac:dyDescent="0.25">
      <c r="A1779" s="17">
        <v>45231</v>
      </c>
      <c r="B1779" s="8" t="s">
        <v>6588</v>
      </c>
      <c r="C1779" s="8" t="e">
        <v>#N/A</v>
      </c>
      <c r="D1779" s="8" t="s">
        <v>6622</v>
      </c>
      <c r="E1779" s="12">
        <v>0</v>
      </c>
      <c r="F1779" s="1">
        <v>45260</v>
      </c>
      <c r="G1779" s="12">
        <v>214228</v>
      </c>
      <c r="H1779" s="16">
        <v>1855</v>
      </c>
      <c r="I1779" s="20">
        <v>1855</v>
      </c>
      <c r="J1779" s="2"/>
      <c r="K1779" t="str">
        <f t="shared" si="87"/>
        <v>Q3 2023</v>
      </c>
      <c r="L1779" t="str">
        <f t="shared" si="88"/>
        <v>Q3</v>
      </c>
      <c r="M1779" t="str">
        <f t="shared" si="89"/>
        <v>2023</v>
      </c>
    </row>
    <row r="1780" spans="1:13" x14ac:dyDescent="0.25">
      <c r="A1780" s="17">
        <v>45231</v>
      </c>
      <c r="B1780" s="8" t="s">
        <v>6589</v>
      </c>
      <c r="C1780" s="5" t="s">
        <v>6640</v>
      </c>
      <c r="D1780" s="8" t="s">
        <v>6633</v>
      </c>
      <c r="E1780" s="2" t="s">
        <v>82</v>
      </c>
      <c r="F1780" s="4">
        <v>45260</v>
      </c>
      <c r="G1780" s="2" t="s">
        <v>853</v>
      </c>
      <c r="H1780" s="16">
        <v>75873.820000000007</v>
      </c>
      <c r="I1780" s="20">
        <v>75873.820000000007</v>
      </c>
      <c r="J1780" s="5"/>
      <c r="K1780" t="str">
        <f t="shared" si="87"/>
        <v>Q3 2023</v>
      </c>
      <c r="L1780" t="str">
        <f t="shared" si="88"/>
        <v>Q3</v>
      </c>
      <c r="M1780" t="str">
        <f t="shared" si="89"/>
        <v>2023</v>
      </c>
    </row>
    <row r="1781" spans="1:13" x14ac:dyDescent="0.25">
      <c r="A1781" s="17">
        <v>45231</v>
      </c>
      <c r="B1781" s="8" t="s">
        <v>6589</v>
      </c>
      <c r="C1781" s="5" t="e">
        <v>#N/A</v>
      </c>
      <c r="D1781" s="8" t="s">
        <v>6617</v>
      </c>
      <c r="E1781" s="2" t="s">
        <v>82</v>
      </c>
      <c r="F1781" s="1">
        <v>45238</v>
      </c>
      <c r="G1781" s="2" t="s">
        <v>852</v>
      </c>
      <c r="H1781" s="16">
        <v>4650</v>
      </c>
      <c r="I1781" s="16">
        <v>4650</v>
      </c>
      <c r="J1781" s="2" t="s">
        <v>99</v>
      </c>
      <c r="K1781" t="str">
        <f t="shared" si="87"/>
        <v>Q3 2023</v>
      </c>
      <c r="L1781" t="str">
        <f t="shared" si="88"/>
        <v>Q3</v>
      </c>
      <c r="M1781" t="str">
        <f t="shared" si="89"/>
        <v>2023</v>
      </c>
    </row>
    <row r="1782" spans="1:13" x14ac:dyDescent="0.25">
      <c r="A1782" s="17">
        <v>45231</v>
      </c>
      <c r="B1782" s="8" t="s">
        <v>6589</v>
      </c>
      <c r="C1782" s="5" t="e">
        <v>#N/A</v>
      </c>
      <c r="D1782" s="8" t="s">
        <v>6617</v>
      </c>
      <c r="E1782" s="2" t="s">
        <v>82</v>
      </c>
      <c r="F1782" s="1">
        <v>45247</v>
      </c>
      <c r="G1782" s="2" t="s">
        <v>861</v>
      </c>
      <c r="H1782" s="16">
        <v>350</v>
      </c>
      <c r="I1782" s="16">
        <v>350</v>
      </c>
      <c r="J1782" s="2"/>
      <c r="K1782" t="str">
        <f t="shared" si="87"/>
        <v>Q3 2023</v>
      </c>
      <c r="L1782" t="str">
        <f t="shared" si="88"/>
        <v>Q3</v>
      </c>
      <c r="M1782" t="str">
        <f t="shared" si="89"/>
        <v>2023</v>
      </c>
    </row>
    <row r="1783" spans="1:13" x14ac:dyDescent="0.25">
      <c r="A1783" s="17">
        <v>45231</v>
      </c>
      <c r="B1783" s="8" t="s">
        <v>6589</v>
      </c>
      <c r="C1783" s="5" t="s">
        <v>6616</v>
      </c>
      <c r="D1783" s="8" t="s">
        <v>6617</v>
      </c>
      <c r="E1783" s="2" t="s">
        <v>82</v>
      </c>
      <c r="F1783" s="4">
        <v>45257</v>
      </c>
      <c r="G1783" s="2" t="s">
        <v>856</v>
      </c>
      <c r="H1783" s="16">
        <v>5368</v>
      </c>
      <c r="I1783" s="20">
        <v>5711.5</v>
      </c>
      <c r="J1783" s="5"/>
      <c r="K1783" t="str">
        <f t="shared" si="87"/>
        <v>Q3 2023</v>
      </c>
      <c r="L1783" t="str">
        <f t="shared" si="88"/>
        <v>Q3</v>
      </c>
      <c r="M1783" t="str">
        <f t="shared" si="89"/>
        <v>2023</v>
      </c>
    </row>
    <row r="1784" spans="1:13" x14ac:dyDescent="0.25">
      <c r="A1784" s="17">
        <v>45231</v>
      </c>
      <c r="B1784" s="8" t="s">
        <v>6589</v>
      </c>
      <c r="C1784" s="5" t="s">
        <v>6616</v>
      </c>
      <c r="D1784" s="8" t="s">
        <v>6618</v>
      </c>
      <c r="E1784" s="2" t="s">
        <v>82</v>
      </c>
      <c r="F1784" s="4">
        <v>45257</v>
      </c>
      <c r="G1784" s="2" t="s">
        <v>857</v>
      </c>
      <c r="H1784" s="16">
        <v>44377</v>
      </c>
      <c r="I1784" s="20">
        <v>46132</v>
      </c>
      <c r="J1784" s="5"/>
      <c r="K1784" t="str">
        <f t="shared" si="87"/>
        <v>Q3 2023</v>
      </c>
      <c r="L1784" t="str">
        <f t="shared" si="88"/>
        <v>Q3</v>
      </c>
      <c r="M1784" t="str">
        <f t="shared" si="89"/>
        <v>2023</v>
      </c>
    </row>
    <row r="1785" spans="1:13" x14ac:dyDescent="0.25">
      <c r="A1785" s="17">
        <v>45231</v>
      </c>
      <c r="B1785" s="8" t="s">
        <v>6589</v>
      </c>
      <c r="C1785" s="8" t="s">
        <v>6634</v>
      </c>
      <c r="D1785" s="8" t="s">
        <v>6635</v>
      </c>
      <c r="E1785" s="2" t="s">
        <v>82</v>
      </c>
      <c r="F1785" s="4">
        <v>45260</v>
      </c>
      <c r="G1785" s="2" t="s">
        <v>854</v>
      </c>
      <c r="H1785" s="85">
        <v>228469.45</v>
      </c>
      <c r="I1785" s="88">
        <v>228469.45</v>
      </c>
      <c r="J1785" s="5"/>
      <c r="K1785" t="str">
        <f t="shared" si="87"/>
        <v>Q3 2023</v>
      </c>
      <c r="L1785" t="str">
        <f t="shared" si="88"/>
        <v>Q3</v>
      </c>
      <c r="M1785" t="str">
        <f t="shared" si="89"/>
        <v>2023</v>
      </c>
    </row>
    <row r="1786" spans="1:13" x14ac:dyDescent="0.25">
      <c r="A1786" s="17">
        <v>45231</v>
      </c>
      <c r="B1786" s="8" t="s">
        <v>6589</v>
      </c>
      <c r="C1786" s="5" t="e">
        <v>#N/A</v>
      </c>
      <c r="D1786" s="8" t="s">
        <v>6633</v>
      </c>
      <c r="E1786" s="2" t="s">
        <v>82</v>
      </c>
      <c r="F1786" s="4">
        <v>45260</v>
      </c>
      <c r="G1786" s="2" t="s">
        <v>858</v>
      </c>
      <c r="H1786" s="16">
        <v>189880.6</v>
      </c>
      <c r="I1786" s="20">
        <v>189880.6</v>
      </c>
      <c r="J1786" s="5"/>
      <c r="K1786" t="str">
        <f t="shared" si="87"/>
        <v>Q3 2023</v>
      </c>
      <c r="L1786" t="str">
        <f t="shared" si="88"/>
        <v>Q3</v>
      </c>
      <c r="M1786" t="str">
        <f t="shared" si="89"/>
        <v>2023</v>
      </c>
    </row>
    <row r="1787" spans="1:13" x14ac:dyDescent="0.25">
      <c r="A1787" s="17">
        <v>45231</v>
      </c>
      <c r="B1787" s="8" t="s">
        <v>6589</v>
      </c>
      <c r="C1787" s="5" t="s">
        <v>6619</v>
      </c>
      <c r="D1787" s="8" t="s">
        <v>6620</v>
      </c>
      <c r="E1787" s="2" t="s">
        <v>82</v>
      </c>
      <c r="F1787" s="1">
        <v>45260</v>
      </c>
      <c r="G1787" s="2">
        <v>8</v>
      </c>
      <c r="H1787" s="16">
        <v>13833</v>
      </c>
      <c r="I1787" s="20">
        <v>13833</v>
      </c>
      <c r="J1787" s="2" t="s">
        <v>100</v>
      </c>
      <c r="K1787" t="str">
        <f t="shared" si="87"/>
        <v>Q3 2023</v>
      </c>
      <c r="L1787" t="str">
        <f t="shared" si="88"/>
        <v>Q3</v>
      </c>
      <c r="M1787" t="str">
        <f t="shared" si="89"/>
        <v>2023</v>
      </c>
    </row>
    <row r="1788" spans="1:13" x14ac:dyDescent="0.25">
      <c r="A1788" s="17">
        <v>45231</v>
      </c>
      <c r="B1788" s="8" t="s">
        <v>6589</v>
      </c>
      <c r="C1788" s="8" t="s">
        <v>6653</v>
      </c>
      <c r="D1788" s="8" t="s">
        <v>6654</v>
      </c>
      <c r="E1788" s="2" t="s">
        <v>82</v>
      </c>
      <c r="F1788" s="1">
        <v>44968</v>
      </c>
      <c r="G1788" s="2" t="s">
        <v>851</v>
      </c>
      <c r="H1788" s="16">
        <v>194247.9</v>
      </c>
      <c r="I1788" s="20">
        <v>194247.9</v>
      </c>
      <c r="J1788" s="2" t="s">
        <v>99</v>
      </c>
      <c r="K1788" t="str">
        <f t="shared" si="87"/>
        <v>Q3 2023</v>
      </c>
      <c r="L1788" t="str">
        <f t="shared" si="88"/>
        <v>Q3</v>
      </c>
      <c r="M1788" t="str">
        <f t="shared" si="89"/>
        <v>2023</v>
      </c>
    </row>
    <row r="1789" spans="1:13" x14ac:dyDescent="0.25">
      <c r="A1789" s="17">
        <v>45231</v>
      </c>
      <c r="B1789" s="8" t="s">
        <v>6589</v>
      </c>
      <c r="C1789" s="8" t="s">
        <v>6653</v>
      </c>
      <c r="D1789" s="8" t="s">
        <v>6638</v>
      </c>
      <c r="E1789" s="2" t="s">
        <v>82</v>
      </c>
      <c r="F1789" s="1">
        <v>45268</v>
      </c>
      <c r="G1789" s="2" t="s">
        <v>859</v>
      </c>
      <c r="H1789" s="16">
        <v>691779</v>
      </c>
      <c r="I1789" s="20">
        <v>691779</v>
      </c>
      <c r="J1789" s="2" t="s">
        <v>99</v>
      </c>
      <c r="K1789" t="str">
        <f t="shared" si="87"/>
        <v>Q3 2023</v>
      </c>
      <c r="L1789" t="str">
        <f t="shared" si="88"/>
        <v>Q3</v>
      </c>
      <c r="M1789" t="str">
        <f t="shared" si="89"/>
        <v>2023</v>
      </c>
    </row>
    <row r="1790" spans="1:13" x14ac:dyDescent="0.25">
      <c r="A1790" s="17">
        <v>45231</v>
      </c>
      <c r="B1790" s="8" t="s">
        <v>6589</v>
      </c>
      <c r="C1790" s="8" t="s">
        <v>6653</v>
      </c>
      <c r="D1790" s="8" t="s">
        <v>6627</v>
      </c>
      <c r="E1790" s="2" t="s">
        <v>82</v>
      </c>
      <c r="F1790" s="1">
        <v>45268</v>
      </c>
      <c r="G1790" s="2" t="s">
        <v>860</v>
      </c>
      <c r="H1790" s="16">
        <v>20469</v>
      </c>
      <c r="I1790" s="20">
        <v>20469</v>
      </c>
      <c r="J1790" s="2" t="s">
        <v>99</v>
      </c>
      <c r="K1790" t="str">
        <f t="shared" si="87"/>
        <v>Q3 2023</v>
      </c>
      <c r="L1790" t="str">
        <f t="shared" si="88"/>
        <v>Q3</v>
      </c>
      <c r="M1790" t="str">
        <f t="shared" si="89"/>
        <v>2023</v>
      </c>
    </row>
    <row r="1791" spans="1:13" x14ac:dyDescent="0.25">
      <c r="A1791" s="17">
        <v>45231</v>
      </c>
      <c r="B1791" s="8" t="s">
        <v>6589</v>
      </c>
      <c r="C1791" s="5" t="e">
        <v>#N/A</v>
      </c>
      <c r="D1791" s="8" t="s">
        <v>6643</v>
      </c>
      <c r="E1791" s="2" t="s">
        <v>82</v>
      </c>
      <c r="F1791" s="1">
        <v>45237</v>
      </c>
      <c r="G1791" s="2" t="s">
        <v>850</v>
      </c>
      <c r="H1791" s="16">
        <v>5300</v>
      </c>
      <c r="I1791" s="20">
        <v>5300</v>
      </c>
      <c r="J1791" s="2" t="s">
        <v>862</v>
      </c>
      <c r="K1791" t="str">
        <f t="shared" si="87"/>
        <v>Q3 2023</v>
      </c>
      <c r="L1791" t="str">
        <f t="shared" si="88"/>
        <v>Q3</v>
      </c>
      <c r="M1791" t="str">
        <f t="shared" si="89"/>
        <v>2023</v>
      </c>
    </row>
    <row r="1792" spans="1:13" x14ac:dyDescent="0.25">
      <c r="A1792" s="17">
        <v>45231</v>
      </c>
      <c r="B1792" s="8" t="s">
        <v>6589</v>
      </c>
      <c r="C1792" s="5" t="e">
        <v>#N/A</v>
      </c>
      <c r="D1792" s="8" t="s">
        <v>6643</v>
      </c>
      <c r="E1792" s="2" t="s">
        <v>82</v>
      </c>
      <c r="F1792" s="1">
        <v>45232</v>
      </c>
      <c r="G1792" s="2" t="s">
        <v>849</v>
      </c>
      <c r="H1792" s="16">
        <v>24000</v>
      </c>
      <c r="I1792" s="20">
        <v>24000</v>
      </c>
      <c r="J1792" s="2" t="s">
        <v>530</v>
      </c>
      <c r="K1792" t="str">
        <f t="shared" si="87"/>
        <v>Q3 2023</v>
      </c>
      <c r="L1792" t="str">
        <f t="shared" si="88"/>
        <v>Q3</v>
      </c>
      <c r="M1792" t="str">
        <f t="shared" si="89"/>
        <v>2023</v>
      </c>
    </row>
    <row r="1793" spans="1:13" x14ac:dyDescent="0.25">
      <c r="A1793" s="17">
        <v>45231</v>
      </c>
      <c r="B1793" s="8" t="s">
        <v>6589</v>
      </c>
      <c r="C1793" s="5" t="e">
        <v>#N/A</v>
      </c>
      <c r="D1793" s="8" t="s">
        <v>6624</v>
      </c>
      <c r="E1793" s="2" t="s">
        <v>82</v>
      </c>
      <c r="F1793" s="4">
        <v>45251</v>
      </c>
      <c r="G1793" s="2">
        <v>797</v>
      </c>
      <c r="H1793" s="16">
        <v>10930</v>
      </c>
      <c r="I1793" s="20">
        <v>6631.5599999999995</v>
      </c>
      <c r="J1793" s="5"/>
      <c r="K1793" t="str">
        <f t="shared" si="87"/>
        <v>Q3 2023</v>
      </c>
      <c r="L1793" t="str">
        <f t="shared" si="88"/>
        <v>Q3</v>
      </c>
      <c r="M1793" t="str">
        <f t="shared" si="89"/>
        <v>2023</v>
      </c>
    </row>
    <row r="1794" spans="1:13" x14ac:dyDescent="0.25">
      <c r="A1794" s="17">
        <v>45231</v>
      </c>
      <c r="B1794" s="8" t="s">
        <v>6589</v>
      </c>
      <c r="C1794" s="5" t="s">
        <v>6626</v>
      </c>
      <c r="D1794" s="8" t="s">
        <v>6627</v>
      </c>
      <c r="E1794" s="2" t="s">
        <v>82</v>
      </c>
      <c r="F1794" s="4">
        <v>45260</v>
      </c>
      <c r="G1794" s="2">
        <v>1556</v>
      </c>
      <c r="H1794" s="16">
        <v>16345</v>
      </c>
      <c r="I1794" s="20">
        <v>16345</v>
      </c>
      <c r="J1794" s="5"/>
      <c r="K1794" t="str">
        <f t="shared" si="87"/>
        <v>Q3 2023</v>
      </c>
      <c r="L1794" t="str">
        <f t="shared" si="88"/>
        <v>Q3</v>
      </c>
      <c r="M1794" t="str">
        <f t="shared" si="89"/>
        <v>2023</v>
      </c>
    </row>
    <row r="1795" spans="1:13" x14ac:dyDescent="0.25">
      <c r="A1795" s="17">
        <v>45231</v>
      </c>
      <c r="B1795" s="8" t="s">
        <v>6589</v>
      </c>
      <c r="C1795" s="5" t="e">
        <v>#N/A</v>
      </c>
      <c r="D1795" s="8" t="s">
        <v>6624</v>
      </c>
      <c r="E1795" s="2" t="s">
        <v>82</v>
      </c>
      <c r="F1795" s="4">
        <v>45259</v>
      </c>
      <c r="G1795" s="2" t="s">
        <v>855</v>
      </c>
      <c r="H1795" s="16">
        <v>14400</v>
      </c>
      <c r="I1795" s="20">
        <v>6880</v>
      </c>
      <c r="J1795" s="5"/>
      <c r="K1795" t="str">
        <f t="shared" si="87"/>
        <v>Q3 2023</v>
      </c>
      <c r="L1795" t="str">
        <f t="shared" si="88"/>
        <v>Q3</v>
      </c>
      <c r="M1795" t="str">
        <f t="shared" si="89"/>
        <v>2023</v>
      </c>
    </row>
    <row r="1796" spans="1:13" x14ac:dyDescent="0.25">
      <c r="A1796" s="17">
        <v>45231</v>
      </c>
      <c r="B1796" s="8" t="s">
        <v>6590</v>
      </c>
      <c r="C1796" s="5" t="s">
        <v>6614</v>
      </c>
      <c r="D1796" s="8" t="s">
        <v>6615</v>
      </c>
      <c r="E1796" s="2">
        <v>0</v>
      </c>
      <c r="F1796" s="1">
        <v>45260</v>
      </c>
      <c r="G1796" s="2" t="s">
        <v>887</v>
      </c>
      <c r="H1796" s="16">
        <v>285</v>
      </c>
      <c r="I1796" s="20">
        <v>285</v>
      </c>
      <c r="K1796" t="str">
        <f t="shared" si="87"/>
        <v>Q3 2023</v>
      </c>
      <c r="L1796" t="str">
        <f t="shared" si="88"/>
        <v>Q3</v>
      </c>
      <c r="M1796" t="str">
        <f t="shared" si="89"/>
        <v>2023</v>
      </c>
    </row>
    <row r="1797" spans="1:13" x14ac:dyDescent="0.25">
      <c r="A1797" s="17">
        <v>45231</v>
      </c>
      <c r="B1797" s="8" t="s">
        <v>6590</v>
      </c>
      <c r="C1797" s="5" t="s">
        <v>6614</v>
      </c>
      <c r="D1797" s="8" t="s">
        <v>6615</v>
      </c>
      <c r="E1797" s="2">
        <v>0</v>
      </c>
      <c r="F1797" s="1">
        <v>45260</v>
      </c>
      <c r="G1797" s="2" t="s">
        <v>888</v>
      </c>
      <c r="H1797" s="16">
        <v>4325.5</v>
      </c>
      <c r="I1797" s="20">
        <v>4325.5</v>
      </c>
      <c r="K1797" t="str">
        <f t="shared" si="87"/>
        <v>Q3 2023</v>
      </c>
      <c r="L1797" t="str">
        <f t="shared" si="88"/>
        <v>Q3</v>
      </c>
      <c r="M1797" t="str">
        <f t="shared" si="89"/>
        <v>2023</v>
      </c>
    </row>
    <row r="1798" spans="1:13" x14ac:dyDescent="0.25">
      <c r="A1798" s="17">
        <v>45231</v>
      </c>
      <c r="B1798" s="8" t="s">
        <v>6590</v>
      </c>
      <c r="C1798" s="5" t="s">
        <v>6636</v>
      </c>
      <c r="D1798" s="8" t="s">
        <v>6617</v>
      </c>
      <c r="E1798" s="2">
        <v>0</v>
      </c>
      <c r="F1798" s="1">
        <v>45253</v>
      </c>
      <c r="G1798" s="2" t="s">
        <v>886</v>
      </c>
      <c r="H1798" s="16">
        <v>500</v>
      </c>
      <c r="I1798" s="16">
        <v>500</v>
      </c>
      <c r="J1798" s="2" t="s">
        <v>210</v>
      </c>
      <c r="K1798" t="str">
        <f t="shared" si="87"/>
        <v>Q3 2023</v>
      </c>
      <c r="L1798" t="str">
        <f t="shared" si="88"/>
        <v>Q3</v>
      </c>
      <c r="M1798" t="str">
        <f t="shared" si="89"/>
        <v>2023</v>
      </c>
    </row>
    <row r="1799" spans="1:13" x14ac:dyDescent="0.25">
      <c r="A1799" s="17">
        <v>45231</v>
      </c>
      <c r="B1799" s="8" t="s">
        <v>6590</v>
      </c>
      <c r="C1799" s="8" t="e">
        <v>#N/A</v>
      </c>
      <c r="D1799" s="8" t="s">
        <v>6622</v>
      </c>
      <c r="E1799" s="12">
        <v>0</v>
      </c>
      <c r="F1799" s="1">
        <v>45260</v>
      </c>
      <c r="G1799" s="12">
        <v>226</v>
      </c>
      <c r="H1799" s="16">
        <v>26780</v>
      </c>
      <c r="I1799" s="20">
        <v>26780</v>
      </c>
      <c r="K1799" t="str">
        <f t="shared" si="87"/>
        <v>Q3 2023</v>
      </c>
      <c r="L1799" t="str">
        <f t="shared" si="88"/>
        <v>Q3</v>
      </c>
      <c r="M1799" t="str">
        <f t="shared" si="89"/>
        <v>2023</v>
      </c>
    </row>
    <row r="1800" spans="1:13" x14ac:dyDescent="0.25">
      <c r="A1800" s="17">
        <v>45231</v>
      </c>
      <c r="B1800" s="8" t="s">
        <v>6591</v>
      </c>
      <c r="C1800" s="5" t="s">
        <v>6640</v>
      </c>
      <c r="D1800" s="8" t="s">
        <v>6633</v>
      </c>
      <c r="E1800" s="2">
        <v>0</v>
      </c>
      <c r="F1800" s="1">
        <v>45260</v>
      </c>
      <c r="G1800" s="2" t="s">
        <v>917</v>
      </c>
      <c r="H1800" s="16">
        <v>43773.36</v>
      </c>
      <c r="I1800" s="20">
        <v>43773.36</v>
      </c>
      <c r="K1800" t="str">
        <f t="shared" si="87"/>
        <v>Q3 2023</v>
      </c>
      <c r="L1800" t="str">
        <f t="shared" si="88"/>
        <v>Q3</v>
      </c>
      <c r="M1800" t="str">
        <f t="shared" si="89"/>
        <v>2023</v>
      </c>
    </row>
    <row r="1801" spans="1:13" x14ac:dyDescent="0.25">
      <c r="A1801" s="17">
        <v>45231</v>
      </c>
      <c r="B1801" s="8" t="s">
        <v>6591</v>
      </c>
      <c r="C1801" s="5" t="s">
        <v>6616</v>
      </c>
      <c r="D1801" s="8" t="s">
        <v>6617</v>
      </c>
      <c r="E1801" s="2">
        <v>0</v>
      </c>
      <c r="F1801" s="1">
        <v>45257</v>
      </c>
      <c r="G1801" s="2" t="s">
        <v>918</v>
      </c>
      <c r="H1801" s="16">
        <v>440</v>
      </c>
      <c r="I1801" s="16">
        <v>440</v>
      </c>
      <c r="K1801" t="str">
        <f t="shared" si="87"/>
        <v>Q3 2023</v>
      </c>
      <c r="L1801" t="str">
        <f t="shared" si="88"/>
        <v>Q3</v>
      </c>
      <c r="M1801" t="str">
        <f t="shared" si="89"/>
        <v>2023</v>
      </c>
    </row>
    <row r="1802" spans="1:13" x14ac:dyDescent="0.25">
      <c r="A1802" s="17">
        <v>45231</v>
      </c>
      <c r="B1802" s="8" t="s">
        <v>6591</v>
      </c>
      <c r="C1802" s="8" t="e">
        <v>#N/A</v>
      </c>
      <c r="D1802" s="8" t="s">
        <v>6622</v>
      </c>
      <c r="E1802" s="12">
        <v>0</v>
      </c>
      <c r="F1802" s="1">
        <v>45260</v>
      </c>
      <c r="G1802" s="12">
        <v>229</v>
      </c>
      <c r="H1802" s="16">
        <v>10080</v>
      </c>
      <c r="I1802" s="20">
        <v>10080</v>
      </c>
      <c r="K1802" t="str">
        <f t="shared" si="87"/>
        <v>Q3 2023</v>
      </c>
      <c r="L1802" t="str">
        <f t="shared" si="88"/>
        <v>Q3</v>
      </c>
      <c r="M1802" t="str">
        <f t="shared" si="89"/>
        <v>2023</v>
      </c>
    </row>
    <row r="1803" spans="1:13" x14ac:dyDescent="0.25">
      <c r="A1803" s="17">
        <v>45231</v>
      </c>
      <c r="B1803" s="8" t="s">
        <v>6596</v>
      </c>
      <c r="C1803" s="5" t="s">
        <v>6636</v>
      </c>
      <c r="D1803" s="8" t="s">
        <v>6617</v>
      </c>
      <c r="E1803" s="2" t="s">
        <v>99</v>
      </c>
      <c r="F1803" s="1">
        <v>45234</v>
      </c>
      <c r="G1803" s="2">
        <v>5</v>
      </c>
      <c r="H1803" s="16">
        <v>552.4</v>
      </c>
      <c r="I1803" s="16">
        <v>552.4</v>
      </c>
      <c r="K1803" t="str">
        <f t="shared" si="87"/>
        <v>Q3 2023</v>
      </c>
      <c r="L1803" t="str">
        <f t="shared" si="88"/>
        <v>Q3</v>
      </c>
      <c r="M1803" t="str">
        <f t="shared" si="89"/>
        <v>2023</v>
      </c>
    </row>
    <row r="1804" spans="1:13" x14ac:dyDescent="0.25">
      <c r="A1804" s="17">
        <v>45231</v>
      </c>
      <c r="B1804" s="8" t="s">
        <v>6592</v>
      </c>
      <c r="C1804" s="5" t="s">
        <v>6630</v>
      </c>
      <c r="D1804" s="8" t="s">
        <v>6631</v>
      </c>
      <c r="E1804" s="2">
        <v>613</v>
      </c>
      <c r="F1804" s="1">
        <v>45257</v>
      </c>
      <c r="G1804" s="2" t="s">
        <v>1065</v>
      </c>
      <c r="H1804" s="16">
        <v>1176.46</v>
      </c>
      <c r="I1804" s="20">
        <v>1176.46</v>
      </c>
      <c r="K1804" t="str">
        <f t="shared" si="87"/>
        <v>Q3 2023</v>
      </c>
      <c r="L1804" t="str">
        <f t="shared" si="88"/>
        <v>Q3</v>
      </c>
      <c r="M1804" t="str">
        <f t="shared" si="89"/>
        <v>2023</v>
      </c>
    </row>
    <row r="1805" spans="1:13" x14ac:dyDescent="0.25">
      <c r="A1805" s="17">
        <v>45231</v>
      </c>
      <c r="B1805" s="8" t="s">
        <v>6592</v>
      </c>
      <c r="C1805" s="8" t="e">
        <v>#N/A</v>
      </c>
      <c r="D1805" s="8" t="s">
        <v>6662</v>
      </c>
      <c r="E1805" s="2">
        <v>613</v>
      </c>
      <c r="F1805" s="1">
        <v>44937</v>
      </c>
      <c r="G1805" s="2" t="s">
        <v>1055</v>
      </c>
      <c r="H1805" s="16">
        <v>65555</v>
      </c>
      <c r="I1805" s="20">
        <v>65555</v>
      </c>
      <c r="J1805" s="2"/>
      <c r="K1805" t="str">
        <f t="shared" si="87"/>
        <v>Q3 2023</v>
      </c>
      <c r="L1805" t="str">
        <f t="shared" si="88"/>
        <v>Q3</v>
      </c>
      <c r="M1805" t="str">
        <f t="shared" si="89"/>
        <v>2023</v>
      </c>
    </row>
    <row r="1806" spans="1:13" x14ac:dyDescent="0.25">
      <c r="A1806" s="17">
        <v>45231</v>
      </c>
      <c r="B1806" s="8" t="s">
        <v>6592</v>
      </c>
      <c r="C1806" s="5" t="s">
        <v>6640</v>
      </c>
      <c r="D1806" s="8" t="s">
        <v>6633</v>
      </c>
      <c r="E1806" s="2">
        <v>613</v>
      </c>
      <c r="F1806" s="1">
        <v>45260</v>
      </c>
      <c r="G1806" s="2" t="s">
        <v>1062</v>
      </c>
      <c r="H1806" s="16">
        <v>37936.910000000003</v>
      </c>
      <c r="I1806" s="20">
        <v>37936.910000000003</v>
      </c>
      <c r="J1806" s="5"/>
      <c r="K1806" t="str">
        <f t="shared" si="87"/>
        <v>Q3 2023</v>
      </c>
      <c r="L1806" t="str">
        <f t="shared" si="88"/>
        <v>Q3</v>
      </c>
      <c r="M1806" t="str">
        <f t="shared" si="89"/>
        <v>2023</v>
      </c>
    </row>
    <row r="1807" spans="1:13" x14ac:dyDescent="0.25">
      <c r="A1807" s="17">
        <v>45231</v>
      </c>
      <c r="B1807" s="8" t="s">
        <v>6592</v>
      </c>
      <c r="C1807" s="5" t="s">
        <v>6614</v>
      </c>
      <c r="D1807" s="8" t="s">
        <v>6615</v>
      </c>
      <c r="E1807" s="2">
        <v>613</v>
      </c>
      <c r="F1807" s="4">
        <v>45260</v>
      </c>
      <c r="G1807" s="2" t="s">
        <v>1064</v>
      </c>
      <c r="H1807" s="16">
        <v>34105</v>
      </c>
      <c r="I1807" s="20">
        <v>34105</v>
      </c>
      <c r="J1807" s="5"/>
      <c r="K1807" t="str">
        <f t="shared" ref="K1807:K1863" si="90">"Q" &amp; IF(MONTH(A1807) &lt; 4, 4, IF(MONTH(A1807) &lt; 7, 1, IF(MONTH(A1807) &lt; 10, 2, 3))) &amp; " " &amp; YEAR(A1807) - IF(MONTH(A1807) &lt; 4, 1, 0)</f>
        <v>Q3 2023</v>
      </c>
      <c r="L1807" t="str">
        <f t="shared" ref="L1807:L1863" si="91">LEFT(K1807,2)</f>
        <v>Q3</v>
      </c>
      <c r="M1807" t="str">
        <f t="shared" ref="M1807:M1863" si="92">RIGHT(K1807,4)</f>
        <v>2023</v>
      </c>
    </row>
    <row r="1808" spans="1:13" x14ac:dyDescent="0.25">
      <c r="A1808" s="17">
        <v>45231</v>
      </c>
      <c r="B1808" s="8" t="s">
        <v>6592</v>
      </c>
      <c r="C1808" s="5" t="s">
        <v>6616</v>
      </c>
      <c r="D1808" s="8" t="s">
        <v>6617</v>
      </c>
      <c r="E1808" s="2">
        <v>613</v>
      </c>
      <c r="F1808" s="4">
        <v>45257</v>
      </c>
      <c r="G1808" s="2" t="s">
        <v>1063</v>
      </c>
      <c r="H1808" s="16">
        <v>303</v>
      </c>
      <c r="I1808" s="16">
        <v>303</v>
      </c>
      <c r="J1808" s="5"/>
      <c r="K1808" t="str">
        <f t="shared" si="90"/>
        <v>Q3 2023</v>
      </c>
      <c r="L1808" t="str">
        <f t="shared" si="91"/>
        <v>Q3</v>
      </c>
      <c r="M1808" t="str">
        <f t="shared" si="92"/>
        <v>2023</v>
      </c>
    </row>
    <row r="1809" spans="1:13" x14ac:dyDescent="0.25">
      <c r="A1809" s="17">
        <v>45231</v>
      </c>
      <c r="B1809" s="8" t="s">
        <v>6592</v>
      </c>
      <c r="C1809" s="8" t="s">
        <v>6634</v>
      </c>
      <c r="D1809" s="8" t="s">
        <v>6635</v>
      </c>
      <c r="E1809" s="2">
        <v>613</v>
      </c>
      <c r="F1809" s="1">
        <v>45260</v>
      </c>
      <c r="G1809" s="2" t="s">
        <v>1060</v>
      </c>
      <c r="H1809" s="85">
        <v>61828.46</v>
      </c>
      <c r="I1809" s="88">
        <v>61828.46</v>
      </c>
      <c r="J1809" s="5"/>
      <c r="K1809" t="str">
        <f t="shared" si="90"/>
        <v>Q3 2023</v>
      </c>
      <c r="L1809" t="str">
        <f t="shared" si="91"/>
        <v>Q3</v>
      </c>
      <c r="M1809" t="str">
        <f t="shared" si="92"/>
        <v>2023</v>
      </c>
    </row>
    <row r="1810" spans="1:13" x14ac:dyDescent="0.25">
      <c r="A1810" s="17">
        <v>45231</v>
      </c>
      <c r="B1810" s="8" t="s">
        <v>6592</v>
      </c>
      <c r="C1810" s="5" t="e">
        <v>#N/A</v>
      </c>
      <c r="D1810" s="8" t="s">
        <v>6633</v>
      </c>
      <c r="E1810" s="2">
        <v>613</v>
      </c>
      <c r="F1810" s="1">
        <v>45260</v>
      </c>
      <c r="G1810" s="2" t="s">
        <v>1061</v>
      </c>
      <c r="H1810" s="16">
        <f>70431+4930.17</f>
        <v>75361.17</v>
      </c>
      <c r="I1810" s="20">
        <v>75361.17</v>
      </c>
      <c r="J1810" s="5"/>
      <c r="K1810" t="str">
        <f t="shared" si="90"/>
        <v>Q3 2023</v>
      </c>
      <c r="L1810" t="str">
        <f t="shared" si="91"/>
        <v>Q3</v>
      </c>
      <c r="M1810" t="str">
        <f t="shared" si="92"/>
        <v>2023</v>
      </c>
    </row>
    <row r="1811" spans="1:13" x14ac:dyDescent="0.25">
      <c r="A1811" s="17">
        <v>45231</v>
      </c>
      <c r="B1811" s="8" t="s">
        <v>6592</v>
      </c>
      <c r="C1811" s="5" t="s">
        <v>6619</v>
      </c>
      <c r="D1811" s="8" t="s">
        <v>6620</v>
      </c>
      <c r="E1811" s="2">
        <v>613</v>
      </c>
      <c r="F1811" s="4">
        <v>45260</v>
      </c>
      <c r="G1811" s="2">
        <v>8</v>
      </c>
      <c r="H1811" s="16">
        <v>3020</v>
      </c>
      <c r="I1811" s="20">
        <v>3020</v>
      </c>
      <c r="J1811" s="2" t="s">
        <v>946</v>
      </c>
      <c r="K1811" t="str">
        <f t="shared" si="90"/>
        <v>Q3 2023</v>
      </c>
      <c r="L1811" t="str">
        <f t="shared" si="91"/>
        <v>Q3</v>
      </c>
      <c r="M1811" t="str">
        <f t="shared" si="92"/>
        <v>2023</v>
      </c>
    </row>
    <row r="1812" spans="1:13" x14ac:dyDescent="0.25">
      <c r="A1812" s="17">
        <v>45231</v>
      </c>
      <c r="B1812" s="8" t="s">
        <v>6592</v>
      </c>
      <c r="C1812" s="5" t="s">
        <v>6636</v>
      </c>
      <c r="D1812" s="8" t="s">
        <v>6617</v>
      </c>
      <c r="E1812" s="2">
        <v>613</v>
      </c>
      <c r="F1812" s="1">
        <v>45260</v>
      </c>
      <c r="G1812" s="2" t="s">
        <v>1059</v>
      </c>
      <c r="H1812" s="16">
        <v>5750</v>
      </c>
      <c r="I1812" s="16">
        <v>5750</v>
      </c>
      <c r="J1812" s="2" t="s">
        <v>1070</v>
      </c>
      <c r="K1812" t="str">
        <f t="shared" si="90"/>
        <v>Q3 2023</v>
      </c>
      <c r="L1812" t="str">
        <f t="shared" si="91"/>
        <v>Q3</v>
      </c>
      <c r="M1812" t="str">
        <f t="shared" si="92"/>
        <v>2023</v>
      </c>
    </row>
    <row r="1813" spans="1:13" x14ac:dyDescent="0.25">
      <c r="A1813" s="17">
        <v>45231</v>
      </c>
      <c r="B1813" s="8" t="s">
        <v>6592</v>
      </c>
      <c r="C1813" s="8" t="s">
        <v>6637</v>
      </c>
      <c r="D1813" s="8" t="s">
        <v>6654</v>
      </c>
      <c r="E1813" s="2">
        <v>613</v>
      </c>
      <c r="F1813" s="1">
        <v>45233</v>
      </c>
      <c r="G1813" s="2" t="s">
        <v>1057</v>
      </c>
      <c r="H1813" s="16">
        <v>17351.25</v>
      </c>
      <c r="I1813" s="20">
        <v>17351.25</v>
      </c>
      <c r="J1813" s="2"/>
      <c r="K1813" t="str">
        <f t="shared" si="90"/>
        <v>Q3 2023</v>
      </c>
      <c r="L1813" t="str">
        <f t="shared" si="91"/>
        <v>Q3</v>
      </c>
      <c r="M1813" t="str">
        <f t="shared" si="92"/>
        <v>2023</v>
      </c>
    </row>
    <row r="1814" spans="1:13" x14ac:dyDescent="0.25">
      <c r="A1814" s="17">
        <v>45231</v>
      </c>
      <c r="B1814" s="8" t="s">
        <v>6592</v>
      </c>
      <c r="C1814" s="8" t="s">
        <v>6637</v>
      </c>
      <c r="D1814" s="8" t="s">
        <v>6654</v>
      </c>
      <c r="E1814" s="2">
        <v>614</v>
      </c>
      <c r="F1814" s="1">
        <v>45233</v>
      </c>
      <c r="G1814" s="2" t="s">
        <v>1058</v>
      </c>
      <c r="H1814" s="16">
        <v>17333.75</v>
      </c>
      <c r="I1814" s="20">
        <v>17333.75</v>
      </c>
      <c r="J1814" s="2"/>
      <c r="K1814" t="str">
        <f t="shared" si="90"/>
        <v>Q3 2023</v>
      </c>
      <c r="L1814" t="str">
        <f t="shared" si="91"/>
        <v>Q3</v>
      </c>
      <c r="M1814" t="str">
        <f t="shared" si="92"/>
        <v>2023</v>
      </c>
    </row>
    <row r="1815" spans="1:13" x14ac:dyDescent="0.25">
      <c r="A1815" s="17">
        <v>45231</v>
      </c>
      <c r="B1815" s="8" t="s">
        <v>6592</v>
      </c>
      <c r="C1815" s="8" t="s">
        <v>6637</v>
      </c>
      <c r="D1815" s="8" t="s">
        <v>6638</v>
      </c>
      <c r="E1815" s="2">
        <v>613</v>
      </c>
      <c r="F1815" s="1">
        <v>45274</v>
      </c>
      <c r="G1815" s="2" t="s">
        <v>1066</v>
      </c>
      <c r="H1815" s="16">
        <v>48650.17</v>
      </c>
      <c r="I1815" s="20">
        <v>48650.17</v>
      </c>
      <c r="K1815" t="str">
        <f t="shared" si="90"/>
        <v>Q3 2023</v>
      </c>
      <c r="L1815" t="str">
        <f t="shared" si="91"/>
        <v>Q3</v>
      </c>
      <c r="M1815" t="str">
        <f t="shared" si="92"/>
        <v>2023</v>
      </c>
    </row>
    <row r="1816" spans="1:13" x14ac:dyDescent="0.25">
      <c r="A1816" s="17">
        <v>45231</v>
      </c>
      <c r="B1816" s="8" t="s">
        <v>6592</v>
      </c>
      <c r="C1816" s="8" t="s">
        <v>6637</v>
      </c>
      <c r="D1816" s="8" t="s">
        <v>6638</v>
      </c>
      <c r="E1816" s="2">
        <v>614</v>
      </c>
      <c r="F1816" s="1">
        <v>45274</v>
      </c>
      <c r="G1816" s="2" t="s">
        <v>1067</v>
      </c>
      <c r="H1816" s="16">
        <v>51179.25</v>
      </c>
      <c r="I1816" s="20">
        <v>51179.25</v>
      </c>
      <c r="K1816" t="str">
        <f t="shared" si="90"/>
        <v>Q3 2023</v>
      </c>
      <c r="L1816" t="str">
        <f t="shared" si="91"/>
        <v>Q3</v>
      </c>
      <c r="M1816" t="str">
        <f t="shared" si="92"/>
        <v>2023</v>
      </c>
    </row>
    <row r="1817" spans="1:13" x14ac:dyDescent="0.25">
      <c r="A1817" s="17">
        <v>45231</v>
      </c>
      <c r="B1817" s="8" t="s">
        <v>6592</v>
      </c>
      <c r="C1817" s="8" t="s">
        <v>6637</v>
      </c>
      <c r="D1817" s="8" t="s">
        <v>6639</v>
      </c>
      <c r="E1817" s="2">
        <v>613</v>
      </c>
      <c r="F1817" s="1">
        <v>45274</v>
      </c>
      <c r="G1817" s="2" t="s">
        <v>1068</v>
      </c>
      <c r="H1817" s="16">
        <v>1973.49</v>
      </c>
      <c r="I1817" s="20">
        <v>1973.49</v>
      </c>
      <c r="K1817" t="str">
        <f t="shared" si="90"/>
        <v>Q3 2023</v>
      </c>
      <c r="L1817" t="str">
        <f t="shared" si="91"/>
        <v>Q3</v>
      </c>
      <c r="M1817" t="str">
        <f t="shared" si="92"/>
        <v>2023</v>
      </c>
    </row>
    <row r="1818" spans="1:13" x14ac:dyDescent="0.25">
      <c r="A1818" s="17">
        <v>45231</v>
      </c>
      <c r="B1818" s="8" t="s">
        <v>6592</v>
      </c>
      <c r="C1818" s="8" t="s">
        <v>6637</v>
      </c>
      <c r="D1818" s="8" t="s">
        <v>6639</v>
      </c>
      <c r="E1818" s="2">
        <v>614</v>
      </c>
      <c r="F1818" s="1">
        <v>45274</v>
      </c>
      <c r="G1818" s="2" t="s">
        <v>1069</v>
      </c>
      <c r="H1818" s="16">
        <v>2192.0500000000002</v>
      </c>
      <c r="I1818" s="20">
        <v>2192.0500000000002</v>
      </c>
      <c r="K1818" t="str">
        <f t="shared" si="90"/>
        <v>Q3 2023</v>
      </c>
      <c r="L1818" t="str">
        <f t="shared" si="91"/>
        <v>Q3</v>
      </c>
      <c r="M1818" t="str">
        <f t="shared" si="92"/>
        <v>2023</v>
      </c>
    </row>
    <row r="1819" spans="1:13" x14ac:dyDescent="0.25">
      <c r="A1819" s="17">
        <v>45231</v>
      </c>
      <c r="B1819" s="8" t="s">
        <v>6592</v>
      </c>
      <c r="C1819" s="8" t="e">
        <v>#N/A</v>
      </c>
      <c r="D1819" s="8" t="s">
        <v>6662</v>
      </c>
      <c r="E1819" s="2">
        <v>613</v>
      </c>
      <c r="F1819" s="1">
        <v>44937</v>
      </c>
      <c r="G1819" s="2" t="s">
        <v>1054</v>
      </c>
      <c r="H1819" s="16">
        <v>65555</v>
      </c>
      <c r="I1819" s="20">
        <v>65555</v>
      </c>
      <c r="J1819" s="2"/>
      <c r="K1819" t="str">
        <f t="shared" si="90"/>
        <v>Q3 2023</v>
      </c>
      <c r="L1819" t="str">
        <f t="shared" si="91"/>
        <v>Q3</v>
      </c>
      <c r="M1819" t="str">
        <f t="shared" si="92"/>
        <v>2023</v>
      </c>
    </row>
    <row r="1820" spans="1:13" x14ac:dyDescent="0.25">
      <c r="A1820" s="17">
        <v>45231</v>
      </c>
      <c r="B1820" s="8" t="s">
        <v>6592</v>
      </c>
      <c r="C1820" s="8" t="e">
        <v>#N/A</v>
      </c>
      <c r="D1820" s="8" t="s">
        <v>6622</v>
      </c>
      <c r="E1820" s="12">
        <v>613</v>
      </c>
      <c r="F1820" s="4">
        <v>45260</v>
      </c>
      <c r="G1820" s="12">
        <v>221</v>
      </c>
      <c r="H1820" s="16">
        <v>35900</v>
      </c>
      <c r="I1820" s="20">
        <v>35900</v>
      </c>
      <c r="J1820" s="5"/>
      <c r="K1820" t="str">
        <f t="shared" si="90"/>
        <v>Q3 2023</v>
      </c>
      <c r="L1820" t="str">
        <f t="shared" si="91"/>
        <v>Q3</v>
      </c>
      <c r="M1820" t="str">
        <f t="shared" si="92"/>
        <v>2023</v>
      </c>
    </row>
    <row r="1821" spans="1:13" x14ac:dyDescent="0.25">
      <c r="A1821" s="17">
        <v>45231</v>
      </c>
      <c r="B1821" s="8" t="s">
        <v>6592</v>
      </c>
      <c r="C1821" s="5" t="e">
        <v>#N/A</v>
      </c>
      <c r="D1821" s="8" t="s">
        <v>6662</v>
      </c>
      <c r="E1821" s="2">
        <v>614</v>
      </c>
      <c r="F1821" s="1">
        <v>44937</v>
      </c>
      <c r="G1821" s="2" t="s">
        <v>1056</v>
      </c>
      <c r="H1821" s="16">
        <v>131043</v>
      </c>
      <c r="I1821" s="20">
        <v>131043</v>
      </c>
      <c r="J1821" s="2"/>
      <c r="K1821" t="str">
        <f t="shared" si="90"/>
        <v>Q3 2023</v>
      </c>
      <c r="L1821" t="str">
        <f t="shared" si="91"/>
        <v>Q3</v>
      </c>
      <c r="M1821" t="str">
        <f t="shared" si="92"/>
        <v>2023</v>
      </c>
    </row>
    <row r="1822" spans="1:13" x14ac:dyDescent="0.25">
      <c r="A1822" s="17">
        <v>45231</v>
      </c>
      <c r="B1822" s="8" t="s">
        <v>6592</v>
      </c>
      <c r="C1822" s="5" t="e">
        <v>#N/A</v>
      </c>
      <c r="D1822" s="8" t="s">
        <v>6663</v>
      </c>
      <c r="E1822" s="2">
        <v>613</v>
      </c>
      <c r="F1822" s="4">
        <v>45251</v>
      </c>
      <c r="G1822" s="2">
        <v>794</v>
      </c>
      <c r="H1822" s="16">
        <v>2700</v>
      </c>
      <c r="I1822" s="20">
        <v>2700</v>
      </c>
      <c r="J1822" s="5"/>
      <c r="K1822" t="str">
        <f t="shared" si="90"/>
        <v>Q3 2023</v>
      </c>
      <c r="L1822" t="str">
        <f t="shared" si="91"/>
        <v>Q3</v>
      </c>
      <c r="M1822" t="str">
        <f t="shared" si="92"/>
        <v>2023</v>
      </c>
    </row>
    <row r="1823" spans="1:13" x14ac:dyDescent="0.25">
      <c r="A1823" s="17">
        <v>45231</v>
      </c>
      <c r="B1823" s="8" t="s">
        <v>6592</v>
      </c>
      <c r="C1823" s="5" t="e">
        <v>#N/A</v>
      </c>
      <c r="D1823" s="8" t="s">
        <v>6624</v>
      </c>
      <c r="E1823" s="2">
        <v>613</v>
      </c>
      <c r="F1823" s="4">
        <v>45251</v>
      </c>
      <c r="G1823" s="2">
        <v>793</v>
      </c>
      <c r="H1823" s="16">
        <v>24784</v>
      </c>
      <c r="I1823" s="20">
        <v>22292</v>
      </c>
      <c r="J1823" s="5"/>
      <c r="K1823" t="str">
        <f t="shared" si="90"/>
        <v>Q3 2023</v>
      </c>
      <c r="L1823" t="str">
        <f t="shared" si="91"/>
        <v>Q3</v>
      </c>
      <c r="M1823" t="str">
        <f t="shared" si="92"/>
        <v>2023</v>
      </c>
    </row>
    <row r="1824" spans="1:13" x14ac:dyDescent="0.25">
      <c r="A1824" s="17">
        <v>45231</v>
      </c>
      <c r="B1824" s="8" t="s">
        <v>6592</v>
      </c>
      <c r="C1824" s="5" t="s">
        <v>6626</v>
      </c>
      <c r="D1824" s="8" t="s">
        <v>6627</v>
      </c>
      <c r="E1824" s="2">
        <v>613</v>
      </c>
      <c r="F1824" s="1">
        <v>45260</v>
      </c>
      <c r="G1824" s="2">
        <v>1561</v>
      </c>
      <c r="H1824" s="16">
        <v>4200</v>
      </c>
      <c r="I1824" s="20">
        <v>4200</v>
      </c>
      <c r="J1824" s="5"/>
      <c r="K1824" t="str">
        <f t="shared" si="90"/>
        <v>Q3 2023</v>
      </c>
      <c r="L1824" t="str">
        <f t="shared" si="91"/>
        <v>Q3</v>
      </c>
      <c r="M1824" t="str">
        <f t="shared" si="92"/>
        <v>2023</v>
      </c>
    </row>
    <row r="1825" spans="1:13" x14ac:dyDescent="0.25">
      <c r="A1825" s="17">
        <v>45231</v>
      </c>
      <c r="B1825" s="8" t="s">
        <v>6593</v>
      </c>
      <c r="C1825" s="5" t="s">
        <v>6630</v>
      </c>
      <c r="D1825" s="8" t="s">
        <v>6631</v>
      </c>
      <c r="E1825" s="2">
        <v>312</v>
      </c>
      <c r="F1825" s="48">
        <v>45263</v>
      </c>
      <c r="G1825" s="2" t="s">
        <v>1572</v>
      </c>
      <c r="H1825" s="16">
        <v>59178.18</v>
      </c>
      <c r="I1825" s="20">
        <v>59178.18</v>
      </c>
      <c r="K1825" t="str">
        <f t="shared" si="90"/>
        <v>Q3 2023</v>
      </c>
      <c r="L1825" t="str">
        <f t="shared" si="91"/>
        <v>Q3</v>
      </c>
      <c r="M1825" t="str">
        <f t="shared" si="92"/>
        <v>2023</v>
      </c>
    </row>
    <row r="1826" spans="1:13" x14ac:dyDescent="0.25">
      <c r="A1826" s="17">
        <v>45231</v>
      </c>
      <c r="B1826" s="8" t="s">
        <v>6593</v>
      </c>
      <c r="C1826" s="5" t="e">
        <v>#N/A</v>
      </c>
      <c r="D1826" s="8" t="s">
        <v>6662</v>
      </c>
      <c r="E1826" s="2">
        <v>313</v>
      </c>
      <c r="F1826" s="48">
        <v>44937</v>
      </c>
      <c r="G1826" s="2" t="s">
        <v>1548</v>
      </c>
      <c r="H1826" s="16">
        <v>521192</v>
      </c>
      <c r="I1826" s="20">
        <v>521192</v>
      </c>
      <c r="J1826" s="2"/>
      <c r="K1826" t="str">
        <f t="shared" si="90"/>
        <v>Q3 2023</v>
      </c>
      <c r="L1826" t="str">
        <f t="shared" si="91"/>
        <v>Q3</v>
      </c>
      <c r="M1826" t="str">
        <f t="shared" si="92"/>
        <v>2023</v>
      </c>
    </row>
    <row r="1827" spans="1:13" x14ac:dyDescent="0.25">
      <c r="A1827" s="17">
        <v>45231</v>
      </c>
      <c r="B1827" s="8" t="s">
        <v>6593</v>
      </c>
      <c r="C1827" s="5" t="e">
        <v>#N/A</v>
      </c>
      <c r="D1827" s="8" t="s">
        <v>6654</v>
      </c>
      <c r="E1827" s="2">
        <v>313</v>
      </c>
      <c r="F1827" s="48">
        <v>44937</v>
      </c>
      <c r="G1827" s="2" t="s">
        <v>1549</v>
      </c>
      <c r="H1827" s="16">
        <v>44117</v>
      </c>
      <c r="I1827" s="20">
        <v>44117</v>
      </c>
      <c r="J1827" s="2"/>
      <c r="K1827" t="str">
        <f t="shared" si="90"/>
        <v>Q3 2023</v>
      </c>
      <c r="L1827" t="str">
        <f t="shared" si="91"/>
        <v>Q3</v>
      </c>
      <c r="M1827" t="str">
        <f t="shared" si="92"/>
        <v>2023</v>
      </c>
    </row>
    <row r="1828" spans="1:13" x14ac:dyDescent="0.25">
      <c r="A1828" s="17">
        <v>45231</v>
      </c>
      <c r="B1828" s="8" t="s">
        <v>6593</v>
      </c>
      <c r="C1828" s="8" t="e">
        <v>#N/A</v>
      </c>
      <c r="D1828" s="8" t="s">
        <v>6662</v>
      </c>
      <c r="E1828" s="2">
        <v>311</v>
      </c>
      <c r="F1828" s="48">
        <v>44968</v>
      </c>
      <c r="G1828" s="2" t="s">
        <v>1546</v>
      </c>
      <c r="H1828" s="16">
        <v>592183</v>
      </c>
      <c r="I1828" s="20">
        <v>592183</v>
      </c>
      <c r="J1828" s="2"/>
      <c r="K1828" t="str">
        <f t="shared" si="90"/>
        <v>Q3 2023</v>
      </c>
      <c r="L1828" t="str">
        <f t="shared" si="91"/>
        <v>Q3</v>
      </c>
      <c r="M1828" t="str">
        <f t="shared" si="92"/>
        <v>2023</v>
      </c>
    </row>
    <row r="1829" spans="1:13" x14ac:dyDescent="0.25">
      <c r="A1829" s="17">
        <v>45231</v>
      </c>
      <c r="B1829" s="8" t="s">
        <v>6593</v>
      </c>
      <c r="C1829" s="8" t="e">
        <v>#N/A</v>
      </c>
      <c r="D1829" s="8" t="s">
        <v>6662</v>
      </c>
      <c r="E1829" s="2">
        <v>312</v>
      </c>
      <c r="F1829" s="48">
        <v>44968</v>
      </c>
      <c r="G1829" s="2" t="s">
        <v>1547</v>
      </c>
      <c r="H1829" s="16">
        <v>383159</v>
      </c>
      <c r="I1829" s="20">
        <v>383159</v>
      </c>
      <c r="J1829" s="2"/>
      <c r="K1829" t="str">
        <f t="shared" si="90"/>
        <v>Q3 2023</v>
      </c>
      <c r="L1829" t="str">
        <f t="shared" si="91"/>
        <v>Q3</v>
      </c>
      <c r="M1829" t="str">
        <f t="shared" si="92"/>
        <v>2023</v>
      </c>
    </row>
    <row r="1830" spans="1:13" x14ac:dyDescent="0.25">
      <c r="A1830" s="17">
        <v>45231</v>
      </c>
      <c r="B1830" s="8" t="s">
        <v>6593</v>
      </c>
      <c r="C1830" s="5" t="e">
        <v>#N/A</v>
      </c>
      <c r="D1830" s="8" t="s">
        <v>6662</v>
      </c>
      <c r="E1830" s="2">
        <v>314</v>
      </c>
      <c r="F1830" s="48">
        <v>44937</v>
      </c>
      <c r="G1830" s="2" t="s">
        <v>1550</v>
      </c>
      <c r="H1830" s="16">
        <v>148560</v>
      </c>
      <c r="I1830" s="20">
        <v>148560</v>
      </c>
      <c r="J1830" s="2"/>
      <c r="K1830" t="str">
        <f t="shared" si="90"/>
        <v>Q3 2023</v>
      </c>
      <c r="L1830" t="str">
        <f t="shared" si="91"/>
        <v>Q3</v>
      </c>
      <c r="M1830" t="str">
        <f t="shared" si="92"/>
        <v>2023</v>
      </c>
    </row>
    <row r="1831" spans="1:13" x14ac:dyDescent="0.25">
      <c r="A1831" s="17">
        <v>45231</v>
      </c>
      <c r="B1831" s="8" t="s">
        <v>6593</v>
      </c>
      <c r="C1831" s="5" t="e">
        <v>#N/A</v>
      </c>
      <c r="D1831" s="8" t="s">
        <v>6643</v>
      </c>
      <c r="E1831" s="2">
        <v>312</v>
      </c>
      <c r="F1831" s="48">
        <v>45239</v>
      </c>
      <c r="G1831" s="2" t="s">
        <v>1554</v>
      </c>
      <c r="H1831" s="16">
        <v>5508.47</v>
      </c>
      <c r="I1831" s="20">
        <v>5508.47</v>
      </c>
      <c r="J1831" s="2" t="s">
        <v>1588</v>
      </c>
      <c r="K1831" t="str">
        <f t="shared" si="90"/>
        <v>Q3 2023</v>
      </c>
      <c r="L1831" t="str">
        <f t="shared" si="91"/>
        <v>Q3</v>
      </c>
      <c r="M1831" t="str">
        <f t="shared" si="92"/>
        <v>2023</v>
      </c>
    </row>
    <row r="1832" spans="1:13" x14ac:dyDescent="0.25">
      <c r="A1832" s="17">
        <v>45231</v>
      </c>
      <c r="B1832" s="8" t="s">
        <v>6593</v>
      </c>
      <c r="C1832" s="5" t="e">
        <v>#N/A</v>
      </c>
      <c r="D1832" s="8" t="s">
        <v>6662</v>
      </c>
      <c r="E1832" s="2">
        <v>315</v>
      </c>
      <c r="F1832" s="48">
        <v>45027</v>
      </c>
      <c r="G1832" s="2" t="s">
        <v>1551</v>
      </c>
      <c r="H1832" s="16">
        <v>158640</v>
      </c>
      <c r="I1832" s="20">
        <v>158640</v>
      </c>
      <c r="J1832" s="2"/>
      <c r="K1832" t="str">
        <f t="shared" si="90"/>
        <v>Q3 2023</v>
      </c>
      <c r="L1832" t="str">
        <f t="shared" si="91"/>
        <v>Q3</v>
      </c>
      <c r="M1832" t="str">
        <f t="shared" si="92"/>
        <v>2023</v>
      </c>
    </row>
    <row r="1833" spans="1:13" x14ac:dyDescent="0.25">
      <c r="A1833" s="17">
        <v>45231</v>
      </c>
      <c r="B1833" s="8" t="s">
        <v>6593</v>
      </c>
      <c r="C1833" s="5" t="s">
        <v>6640</v>
      </c>
      <c r="D1833" s="8" t="s">
        <v>6633</v>
      </c>
      <c r="E1833" s="2">
        <v>312</v>
      </c>
      <c r="F1833" s="1">
        <v>45260</v>
      </c>
      <c r="G1833" s="2" t="s">
        <v>1567</v>
      </c>
      <c r="H1833" s="16">
        <v>178011.65</v>
      </c>
      <c r="I1833" s="20">
        <v>178011.65</v>
      </c>
      <c r="J1833" s="5"/>
      <c r="K1833" t="str">
        <f t="shared" si="90"/>
        <v>Q3 2023</v>
      </c>
      <c r="L1833" t="str">
        <f t="shared" si="91"/>
        <v>Q3</v>
      </c>
      <c r="M1833" t="str">
        <f t="shared" si="92"/>
        <v>2023</v>
      </c>
    </row>
    <row r="1834" spans="1:13" x14ac:dyDescent="0.25">
      <c r="A1834" s="17">
        <v>45231</v>
      </c>
      <c r="B1834" s="8" t="s">
        <v>6593</v>
      </c>
      <c r="C1834" s="5" t="e">
        <v>#N/A</v>
      </c>
      <c r="D1834" s="8" t="s">
        <v>6662</v>
      </c>
      <c r="E1834" s="2">
        <v>310</v>
      </c>
      <c r="F1834" s="48">
        <v>44937</v>
      </c>
      <c r="G1834" s="2" t="s">
        <v>1543</v>
      </c>
      <c r="H1834" s="16">
        <v>72563</v>
      </c>
      <c r="I1834" s="20">
        <v>72563</v>
      </c>
      <c r="J1834" s="2"/>
      <c r="K1834" t="str">
        <f t="shared" si="90"/>
        <v>Q3 2023</v>
      </c>
      <c r="L1834" t="str">
        <f t="shared" si="91"/>
        <v>Q3</v>
      </c>
      <c r="M1834" t="str">
        <f t="shared" si="92"/>
        <v>2023</v>
      </c>
    </row>
    <row r="1835" spans="1:13" x14ac:dyDescent="0.25">
      <c r="A1835" s="17">
        <v>45231</v>
      </c>
      <c r="B1835" s="8" t="s">
        <v>6593</v>
      </c>
      <c r="C1835" s="5" t="e">
        <v>#N/A</v>
      </c>
      <c r="D1835" s="8" t="s">
        <v>6654</v>
      </c>
      <c r="E1835" s="2">
        <v>310</v>
      </c>
      <c r="F1835" s="48">
        <v>44937</v>
      </c>
      <c r="G1835" s="2" t="s">
        <v>1545</v>
      </c>
      <c r="H1835" s="16">
        <v>17308</v>
      </c>
      <c r="I1835" s="20">
        <v>17308</v>
      </c>
      <c r="J1835" s="2"/>
      <c r="K1835" t="str">
        <f t="shared" si="90"/>
        <v>Q3 2023</v>
      </c>
      <c r="L1835" t="str">
        <f t="shared" si="91"/>
        <v>Q3</v>
      </c>
      <c r="M1835" t="str">
        <f t="shared" si="92"/>
        <v>2023</v>
      </c>
    </row>
    <row r="1836" spans="1:13" x14ac:dyDescent="0.25">
      <c r="A1836" s="17">
        <v>45231</v>
      </c>
      <c r="B1836" s="8" t="s">
        <v>6593</v>
      </c>
      <c r="C1836" s="5" t="e">
        <v>#N/A</v>
      </c>
      <c r="D1836" s="8" t="s">
        <v>6662</v>
      </c>
      <c r="E1836" s="2">
        <v>310</v>
      </c>
      <c r="F1836" s="48">
        <v>44937</v>
      </c>
      <c r="G1836" s="2" t="s">
        <v>1544</v>
      </c>
      <c r="H1836" s="16">
        <v>72563</v>
      </c>
      <c r="I1836" s="20">
        <v>72563</v>
      </c>
      <c r="J1836" s="2"/>
      <c r="K1836" t="str">
        <f t="shared" si="90"/>
        <v>Q3 2023</v>
      </c>
      <c r="L1836" t="str">
        <f t="shared" si="91"/>
        <v>Q3</v>
      </c>
      <c r="M1836" t="str">
        <f t="shared" si="92"/>
        <v>2023</v>
      </c>
    </row>
    <row r="1837" spans="1:13" x14ac:dyDescent="0.25">
      <c r="A1837" s="17">
        <v>45231</v>
      </c>
      <c r="B1837" s="8" t="s">
        <v>6593</v>
      </c>
      <c r="C1837" s="5" t="s">
        <v>6614</v>
      </c>
      <c r="D1837" s="8" t="s">
        <v>6615</v>
      </c>
      <c r="E1837" s="2">
        <v>312</v>
      </c>
      <c r="F1837" s="1">
        <v>45260</v>
      </c>
      <c r="G1837" s="2" t="s">
        <v>1562</v>
      </c>
      <c r="H1837" s="16">
        <v>8456</v>
      </c>
      <c r="I1837" s="20">
        <v>8456</v>
      </c>
      <c r="J1837" s="5"/>
      <c r="K1837" t="str">
        <f t="shared" si="90"/>
        <v>Q3 2023</v>
      </c>
      <c r="L1837" t="str">
        <f t="shared" si="91"/>
        <v>Q3</v>
      </c>
      <c r="M1837" t="str">
        <f t="shared" si="92"/>
        <v>2023</v>
      </c>
    </row>
    <row r="1838" spans="1:13" x14ac:dyDescent="0.25">
      <c r="A1838" s="17">
        <v>45231</v>
      </c>
      <c r="B1838" s="8" t="s">
        <v>6593</v>
      </c>
      <c r="C1838" s="5" t="s">
        <v>6614</v>
      </c>
      <c r="D1838" s="8" t="s">
        <v>6615</v>
      </c>
      <c r="E1838" s="2">
        <v>312</v>
      </c>
      <c r="F1838" s="1">
        <v>45260</v>
      </c>
      <c r="G1838" s="2" t="s">
        <v>1563</v>
      </c>
      <c r="H1838" s="16">
        <v>27746.5</v>
      </c>
      <c r="I1838" s="20">
        <v>27746.5</v>
      </c>
      <c r="J1838" s="5"/>
      <c r="K1838" t="str">
        <f t="shared" si="90"/>
        <v>Q3 2023</v>
      </c>
      <c r="L1838" t="str">
        <f t="shared" si="91"/>
        <v>Q3</v>
      </c>
      <c r="M1838" t="str">
        <f t="shared" si="92"/>
        <v>2023</v>
      </c>
    </row>
    <row r="1839" spans="1:13" x14ac:dyDescent="0.25">
      <c r="A1839" s="17">
        <v>45231</v>
      </c>
      <c r="B1839" s="8" t="s">
        <v>6593</v>
      </c>
      <c r="C1839" s="5" t="s">
        <v>6614</v>
      </c>
      <c r="D1839" s="8" t="s">
        <v>6615</v>
      </c>
      <c r="E1839" s="2">
        <v>312</v>
      </c>
      <c r="F1839" s="24">
        <v>45260</v>
      </c>
      <c r="G1839" s="2" t="s">
        <v>1564</v>
      </c>
      <c r="H1839" s="16">
        <v>512715</v>
      </c>
      <c r="I1839" s="20">
        <v>512715</v>
      </c>
      <c r="J1839" s="5"/>
      <c r="K1839" t="str">
        <f t="shared" si="90"/>
        <v>Q3 2023</v>
      </c>
      <c r="L1839" t="str">
        <f t="shared" si="91"/>
        <v>Q3</v>
      </c>
      <c r="M1839" t="str">
        <f t="shared" si="92"/>
        <v>2023</v>
      </c>
    </row>
    <row r="1840" spans="1:13" x14ac:dyDescent="0.25">
      <c r="A1840" s="17">
        <v>45231</v>
      </c>
      <c r="B1840" s="8" t="s">
        <v>6593</v>
      </c>
      <c r="C1840" s="5" t="s">
        <v>6616</v>
      </c>
      <c r="D1840" s="8" t="s">
        <v>6618</v>
      </c>
      <c r="E1840" s="2">
        <v>312</v>
      </c>
      <c r="F1840" s="24">
        <v>45257</v>
      </c>
      <c r="G1840" s="2" t="s">
        <v>1571</v>
      </c>
      <c r="H1840" s="16">
        <v>72601</v>
      </c>
      <c r="I1840" s="20">
        <v>73877</v>
      </c>
      <c r="J1840" s="5"/>
      <c r="K1840" t="str">
        <f t="shared" si="90"/>
        <v>Q3 2023</v>
      </c>
      <c r="L1840" t="str">
        <f t="shared" si="91"/>
        <v>Q3</v>
      </c>
      <c r="M1840" t="str">
        <f t="shared" si="92"/>
        <v>2023</v>
      </c>
    </row>
    <row r="1841" spans="1:13" x14ac:dyDescent="0.25">
      <c r="A1841" s="17">
        <v>45231</v>
      </c>
      <c r="B1841" s="8" t="s">
        <v>6593</v>
      </c>
      <c r="C1841" s="5" t="s">
        <v>6616</v>
      </c>
      <c r="D1841" s="8" t="s">
        <v>6617</v>
      </c>
      <c r="E1841" s="2">
        <v>312</v>
      </c>
      <c r="F1841" s="24">
        <v>45257</v>
      </c>
      <c r="G1841" s="2" t="s">
        <v>1569</v>
      </c>
      <c r="H1841" s="16">
        <v>2640</v>
      </c>
      <c r="I1841" s="16">
        <v>2640</v>
      </c>
      <c r="J1841" s="2" t="s">
        <v>1327</v>
      </c>
      <c r="K1841" t="str">
        <f t="shared" si="90"/>
        <v>Q3 2023</v>
      </c>
      <c r="L1841" t="str">
        <f t="shared" si="91"/>
        <v>Q3</v>
      </c>
      <c r="M1841" t="str">
        <f t="shared" si="92"/>
        <v>2023</v>
      </c>
    </row>
    <row r="1842" spans="1:13" x14ac:dyDescent="0.25">
      <c r="A1842" s="17">
        <v>45231</v>
      </c>
      <c r="B1842" s="8" t="s">
        <v>6593</v>
      </c>
      <c r="C1842" s="5" t="s">
        <v>6616</v>
      </c>
      <c r="D1842" s="8" t="s">
        <v>6617</v>
      </c>
      <c r="E1842" s="2">
        <v>312</v>
      </c>
      <c r="F1842" s="24">
        <v>45257</v>
      </c>
      <c r="G1842" s="2" t="s">
        <v>1570</v>
      </c>
      <c r="H1842" s="16">
        <v>23896</v>
      </c>
      <c r="I1842" s="20">
        <v>23552.300000000003</v>
      </c>
      <c r="J1842" s="5"/>
      <c r="K1842" t="str">
        <f t="shared" si="90"/>
        <v>Q3 2023</v>
      </c>
      <c r="L1842" t="str">
        <f t="shared" si="91"/>
        <v>Q3</v>
      </c>
      <c r="M1842" t="str">
        <f t="shared" si="92"/>
        <v>2023</v>
      </c>
    </row>
    <row r="1843" spans="1:13" x14ac:dyDescent="0.25">
      <c r="A1843" s="17">
        <v>45231</v>
      </c>
      <c r="B1843" s="8" t="s">
        <v>6593</v>
      </c>
      <c r="C1843" s="8" t="s">
        <v>6634</v>
      </c>
      <c r="D1843" s="8" t="s">
        <v>6635</v>
      </c>
      <c r="E1843" s="2">
        <v>312</v>
      </c>
      <c r="F1843" s="24">
        <v>45260</v>
      </c>
      <c r="G1843" s="2" t="s">
        <v>1566</v>
      </c>
      <c r="H1843" s="85">
        <v>275008.87</v>
      </c>
      <c r="I1843" s="88">
        <v>275008.87</v>
      </c>
      <c r="J1843" s="5"/>
      <c r="K1843" t="str">
        <f t="shared" si="90"/>
        <v>Q3 2023</v>
      </c>
      <c r="L1843" t="str">
        <f t="shared" si="91"/>
        <v>Q3</v>
      </c>
      <c r="M1843" t="str">
        <f t="shared" si="92"/>
        <v>2023</v>
      </c>
    </row>
    <row r="1844" spans="1:13" x14ac:dyDescent="0.25">
      <c r="A1844" s="17">
        <v>45231</v>
      </c>
      <c r="B1844" s="8" t="s">
        <v>6593</v>
      </c>
      <c r="C1844" s="5" t="e">
        <v>#N/A</v>
      </c>
      <c r="D1844" s="8" t="s">
        <v>6643</v>
      </c>
      <c r="E1844" s="2">
        <v>312</v>
      </c>
      <c r="F1844" s="81">
        <v>45233</v>
      </c>
      <c r="G1844" s="2">
        <v>360</v>
      </c>
      <c r="H1844" s="16">
        <v>15800</v>
      </c>
      <c r="I1844" s="20">
        <v>15800</v>
      </c>
      <c r="J1844" s="2" t="s">
        <v>1587</v>
      </c>
      <c r="K1844" t="str">
        <f t="shared" si="90"/>
        <v>Q3 2023</v>
      </c>
      <c r="L1844" t="str">
        <f t="shared" si="91"/>
        <v>Q3</v>
      </c>
      <c r="M1844" t="str">
        <f t="shared" si="92"/>
        <v>2023</v>
      </c>
    </row>
    <row r="1845" spans="1:13" x14ac:dyDescent="0.25">
      <c r="A1845" s="17">
        <v>45231</v>
      </c>
      <c r="B1845" s="8" t="s">
        <v>6593</v>
      </c>
      <c r="C1845" s="5" t="e">
        <v>#N/A</v>
      </c>
      <c r="D1845" s="8" t="s">
        <v>6662</v>
      </c>
      <c r="E1845" s="2">
        <v>316</v>
      </c>
      <c r="F1845" s="48">
        <v>44937</v>
      </c>
      <c r="G1845" s="2" t="s">
        <v>1552</v>
      </c>
      <c r="H1845" s="16">
        <v>79240</v>
      </c>
      <c r="I1845" s="20">
        <v>79240</v>
      </c>
      <c r="J1845" s="2"/>
      <c r="K1845" t="str">
        <f t="shared" si="90"/>
        <v>Q3 2023</v>
      </c>
      <c r="L1845" t="str">
        <f t="shared" si="91"/>
        <v>Q3</v>
      </c>
      <c r="M1845" t="str">
        <f t="shared" si="92"/>
        <v>2023</v>
      </c>
    </row>
    <row r="1846" spans="1:13" x14ac:dyDescent="0.25">
      <c r="A1846" s="17">
        <v>45231</v>
      </c>
      <c r="B1846" s="8" t="s">
        <v>6593</v>
      </c>
      <c r="C1846" s="5" t="e">
        <v>#N/A</v>
      </c>
      <c r="D1846" s="8" t="s">
        <v>6662</v>
      </c>
      <c r="E1846" s="2">
        <v>316</v>
      </c>
      <c r="F1846" s="48">
        <v>44937</v>
      </c>
      <c r="G1846" s="2" t="s">
        <v>1553</v>
      </c>
      <c r="H1846" s="16">
        <v>79240</v>
      </c>
      <c r="I1846" s="20">
        <v>79240</v>
      </c>
      <c r="J1846" s="2"/>
      <c r="K1846" t="str">
        <f t="shared" si="90"/>
        <v>Q3 2023</v>
      </c>
      <c r="L1846" t="str">
        <f t="shared" si="91"/>
        <v>Q3</v>
      </c>
      <c r="M1846" t="str">
        <f t="shared" si="92"/>
        <v>2023</v>
      </c>
    </row>
    <row r="1847" spans="1:13" x14ac:dyDescent="0.25">
      <c r="A1847" s="17">
        <v>45231</v>
      </c>
      <c r="B1847" s="8" t="s">
        <v>6593</v>
      </c>
      <c r="C1847" s="5" t="e">
        <v>#N/A</v>
      </c>
      <c r="D1847" s="8" t="s">
        <v>6633</v>
      </c>
      <c r="E1847" s="2">
        <v>312</v>
      </c>
      <c r="F1847" s="1">
        <v>45260</v>
      </c>
      <c r="G1847" s="2" t="s">
        <v>1565</v>
      </c>
      <c r="H1847" s="16">
        <v>318437.89</v>
      </c>
      <c r="I1847" s="20">
        <v>318437.89</v>
      </c>
      <c r="J1847" s="5"/>
      <c r="K1847" t="str">
        <f t="shared" si="90"/>
        <v>Q3 2023</v>
      </c>
      <c r="L1847" t="str">
        <f t="shared" si="91"/>
        <v>Q3</v>
      </c>
      <c r="M1847" t="str">
        <f t="shared" si="92"/>
        <v>2023</v>
      </c>
    </row>
    <row r="1848" spans="1:13" x14ac:dyDescent="0.25">
      <c r="A1848" s="17">
        <v>45231</v>
      </c>
      <c r="B1848" s="8" t="s">
        <v>6593</v>
      </c>
      <c r="C1848" s="5" t="s">
        <v>6619</v>
      </c>
      <c r="D1848" s="8" t="s">
        <v>6620</v>
      </c>
      <c r="E1848" s="2">
        <v>312</v>
      </c>
      <c r="F1848" s="48">
        <v>45260</v>
      </c>
      <c r="G1848" s="2">
        <v>8</v>
      </c>
      <c r="H1848" s="16">
        <v>94015</v>
      </c>
      <c r="I1848" s="20">
        <v>94015</v>
      </c>
      <c r="J1848" s="2" t="s">
        <v>276</v>
      </c>
      <c r="K1848" t="str">
        <f t="shared" si="90"/>
        <v>Q3 2023</v>
      </c>
      <c r="L1848" t="str">
        <f t="shared" si="91"/>
        <v>Q3</v>
      </c>
      <c r="M1848" t="str">
        <f t="shared" si="92"/>
        <v>2023</v>
      </c>
    </row>
    <row r="1849" spans="1:13" x14ac:dyDescent="0.25">
      <c r="A1849" s="17">
        <v>45231</v>
      </c>
      <c r="B1849" s="8" t="s">
        <v>6593</v>
      </c>
      <c r="C1849" s="5" t="s">
        <v>6636</v>
      </c>
      <c r="D1849" s="8" t="s">
        <v>6617</v>
      </c>
      <c r="E1849" s="2">
        <v>312</v>
      </c>
      <c r="F1849" s="48">
        <v>45247</v>
      </c>
      <c r="G1849" s="2" t="s">
        <v>1560</v>
      </c>
      <c r="H1849" s="16">
        <v>9800</v>
      </c>
      <c r="I1849" s="16">
        <v>9800</v>
      </c>
      <c r="J1849" s="2" t="s">
        <v>1589</v>
      </c>
      <c r="K1849" t="str">
        <f t="shared" si="90"/>
        <v>Q3 2023</v>
      </c>
      <c r="L1849" t="str">
        <f t="shared" si="91"/>
        <v>Q3</v>
      </c>
      <c r="M1849" t="str">
        <f t="shared" si="92"/>
        <v>2023</v>
      </c>
    </row>
    <row r="1850" spans="1:13" x14ac:dyDescent="0.25">
      <c r="A1850" s="17">
        <v>45231</v>
      </c>
      <c r="B1850" s="8" t="s">
        <v>6593</v>
      </c>
      <c r="C1850" s="5" t="s">
        <v>6636</v>
      </c>
      <c r="D1850" s="8" t="s">
        <v>6617</v>
      </c>
      <c r="E1850" s="2">
        <v>312</v>
      </c>
      <c r="F1850" s="48">
        <v>45259</v>
      </c>
      <c r="G1850" s="2" t="s">
        <v>1561</v>
      </c>
      <c r="H1850" s="16">
        <v>270</v>
      </c>
      <c r="I1850" s="16">
        <v>270</v>
      </c>
      <c r="J1850" s="2" t="s">
        <v>353</v>
      </c>
      <c r="K1850" t="str">
        <f t="shared" si="90"/>
        <v>Q3 2023</v>
      </c>
      <c r="L1850" t="str">
        <f t="shared" si="91"/>
        <v>Q3</v>
      </c>
      <c r="M1850" t="str">
        <f t="shared" si="92"/>
        <v>2023</v>
      </c>
    </row>
    <row r="1851" spans="1:13" x14ac:dyDescent="0.25">
      <c r="A1851" s="17">
        <v>45231</v>
      </c>
      <c r="B1851" s="8" t="s">
        <v>6593</v>
      </c>
      <c r="C1851" s="8" t="s">
        <v>6637</v>
      </c>
      <c r="D1851" s="8" t="s">
        <v>6654</v>
      </c>
      <c r="E1851" s="2">
        <v>311</v>
      </c>
      <c r="F1851" s="48">
        <v>45233</v>
      </c>
      <c r="G1851" s="2" t="s">
        <v>1555</v>
      </c>
      <c r="H1851" s="16">
        <v>48868.75</v>
      </c>
      <c r="I1851" s="20">
        <v>48868.75</v>
      </c>
      <c r="J1851" s="2"/>
      <c r="K1851" t="str">
        <f t="shared" si="90"/>
        <v>Q3 2023</v>
      </c>
      <c r="L1851" t="str">
        <f t="shared" si="91"/>
        <v>Q3</v>
      </c>
      <c r="M1851" t="str">
        <f t="shared" si="92"/>
        <v>2023</v>
      </c>
    </row>
    <row r="1852" spans="1:13" x14ac:dyDescent="0.25">
      <c r="A1852" s="17">
        <v>45231</v>
      </c>
      <c r="B1852" s="8" t="s">
        <v>6593</v>
      </c>
      <c r="C1852" s="8" t="s">
        <v>6637</v>
      </c>
      <c r="D1852" s="8" t="s">
        <v>6654</v>
      </c>
      <c r="E1852" s="2">
        <v>312</v>
      </c>
      <c r="F1852" s="48">
        <v>45202</v>
      </c>
      <c r="G1852" s="2" t="s">
        <v>1556</v>
      </c>
      <c r="H1852" s="16">
        <v>31622.5</v>
      </c>
      <c r="I1852" s="20">
        <v>31622.5</v>
      </c>
      <c r="J1852" s="2"/>
      <c r="K1852" t="str">
        <f t="shared" si="90"/>
        <v>Q3 2023</v>
      </c>
      <c r="L1852" t="str">
        <f t="shared" si="91"/>
        <v>Q3</v>
      </c>
      <c r="M1852" t="str">
        <f t="shared" si="92"/>
        <v>2023</v>
      </c>
    </row>
    <row r="1853" spans="1:13" x14ac:dyDescent="0.25">
      <c r="A1853" s="17">
        <v>45231</v>
      </c>
      <c r="B1853" s="8" t="s">
        <v>6593</v>
      </c>
      <c r="C1853" s="8" t="s">
        <v>6637</v>
      </c>
      <c r="D1853" s="8" t="s">
        <v>6654</v>
      </c>
      <c r="E1853" s="2">
        <v>314</v>
      </c>
      <c r="F1853" s="48">
        <v>45202</v>
      </c>
      <c r="G1853" s="2" t="s">
        <v>1557</v>
      </c>
      <c r="H1853" s="16">
        <v>16248.75</v>
      </c>
      <c r="I1853" s="20">
        <v>16248.75</v>
      </c>
      <c r="J1853" s="2"/>
      <c r="K1853" t="str">
        <f t="shared" si="90"/>
        <v>Q3 2023</v>
      </c>
      <c r="L1853" t="str">
        <f t="shared" si="91"/>
        <v>Q3</v>
      </c>
      <c r="M1853" t="str">
        <f t="shared" si="92"/>
        <v>2023</v>
      </c>
    </row>
    <row r="1854" spans="1:13" x14ac:dyDescent="0.25">
      <c r="A1854" s="17">
        <v>45231</v>
      </c>
      <c r="B1854" s="8" t="s">
        <v>6593</v>
      </c>
      <c r="C1854" s="8" t="s">
        <v>6637</v>
      </c>
      <c r="D1854" s="8" t="s">
        <v>6654</v>
      </c>
      <c r="E1854" s="2">
        <v>315</v>
      </c>
      <c r="F1854" s="48">
        <v>45202</v>
      </c>
      <c r="G1854" s="2" t="s">
        <v>1558</v>
      </c>
      <c r="H1854" s="16">
        <v>17351.25</v>
      </c>
      <c r="I1854" s="20">
        <v>17351.25</v>
      </c>
      <c r="J1854" s="2"/>
      <c r="K1854" t="str">
        <f t="shared" si="90"/>
        <v>Q3 2023</v>
      </c>
      <c r="L1854" t="str">
        <f t="shared" si="91"/>
        <v>Q3</v>
      </c>
      <c r="M1854" t="str">
        <f t="shared" si="92"/>
        <v>2023</v>
      </c>
    </row>
    <row r="1855" spans="1:13" x14ac:dyDescent="0.25">
      <c r="A1855" s="17">
        <v>45231</v>
      </c>
      <c r="B1855" s="8" t="s">
        <v>6593</v>
      </c>
      <c r="C1855" s="8" t="s">
        <v>6637</v>
      </c>
      <c r="D1855" s="8" t="s">
        <v>6654</v>
      </c>
      <c r="E1855" s="2">
        <v>316</v>
      </c>
      <c r="F1855" s="48">
        <v>45202</v>
      </c>
      <c r="G1855" s="2" t="s">
        <v>1559</v>
      </c>
      <c r="H1855" s="16">
        <v>17333.75</v>
      </c>
      <c r="I1855" s="20">
        <v>17333.75</v>
      </c>
      <c r="J1855" s="2"/>
      <c r="K1855" t="str">
        <f t="shared" si="90"/>
        <v>Q3 2023</v>
      </c>
      <c r="L1855" t="str">
        <f t="shared" si="91"/>
        <v>Q3</v>
      </c>
      <c r="M1855" t="str">
        <f t="shared" si="92"/>
        <v>2023</v>
      </c>
    </row>
    <row r="1856" spans="1:13" x14ac:dyDescent="0.25">
      <c r="A1856" s="17">
        <v>45231</v>
      </c>
      <c r="B1856" s="8" t="s">
        <v>6593</v>
      </c>
      <c r="C1856" s="8" t="s">
        <v>6637</v>
      </c>
      <c r="D1856" s="8" t="s">
        <v>6638</v>
      </c>
      <c r="E1856" s="2">
        <v>309</v>
      </c>
      <c r="F1856" s="48">
        <v>45274</v>
      </c>
      <c r="G1856" s="2" t="s">
        <v>1573</v>
      </c>
      <c r="H1856" s="16">
        <v>112904.3</v>
      </c>
      <c r="I1856" s="20">
        <v>112904.3</v>
      </c>
      <c r="K1856" t="str">
        <f t="shared" si="90"/>
        <v>Q3 2023</v>
      </c>
      <c r="L1856" t="str">
        <f t="shared" si="91"/>
        <v>Q3</v>
      </c>
      <c r="M1856" t="str">
        <f t="shared" si="92"/>
        <v>2023</v>
      </c>
    </row>
    <row r="1857" spans="1:13" x14ac:dyDescent="0.25">
      <c r="A1857" s="17">
        <v>45231</v>
      </c>
      <c r="B1857" s="8" t="s">
        <v>6593</v>
      </c>
      <c r="C1857" s="8" t="s">
        <v>6637</v>
      </c>
      <c r="D1857" s="8" t="s">
        <v>6638</v>
      </c>
      <c r="E1857" s="2">
        <v>311</v>
      </c>
      <c r="F1857" s="48">
        <v>45274</v>
      </c>
      <c r="G1857" s="2" t="s">
        <v>1574</v>
      </c>
      <c r="H1857" s="16">
        <v>120206.86</v>
      </c>
      <c r="I1857" s="20">
        <v>120206.86</v>
      </c>
      <c r="K1857" t="str">
        <f t="shared" si="90"/>
        <v>Q3 2023</v>
      </c>
      <c r="L1857" t="str">
        <f t="shared" si="91"/>
        <v>Q3</v>
      </c>
      <c r="M1857" t="str">
        <f t="shared" si="92"/>
        <v>2023</v>
      </c>
    </row>
    <row r="1858" spans="1:13" x14ac:dyDescent="0.25">
      <c r="A1858" s="17">
        <v>45231</v>
      </c>
      <c r="B1858" s="8" t="s">
        <v>6593</v>
      </c>
      <c r="C1858" s="8" t="s">
        <v>6637</v>
      </c>
      <c r="D1858" s="8" t="s">
        <v>6638</v>
      </c>
      <c r="E1858" s="2">
        <v>312</v>
      </c>
      <c r="F1858" s="48">
        <v>45274</v>
      </c>
      <c r="G1858" s="2" t="s">
        <v>1575</v>
      </c>
      <c r="H1858" s="16">
        <v>132022.19</v>
      </c>
      <c r="I1858" s="20">
        <v>132022.19</v>
      </c>
      <c r="K1858" t="str">
        <f t="shared" si="90"/>
        <v>Q3 2023</v>
      </c>
      <c r="L1858" t="str">
        <f t="shared" si="91"/>
        <v>Q3</v>
      </c>
      <c r="M1858" t="str">
        <f t="shared" si="92"/>
        <v>2023</v>
      </c>
    </row>
    <row r="1859" spans="1:13" x14ac:dyDescent="0.25">
      <c r="A1859" s="17">
        <v>45231</v>
      </c>
      <c r="B1859" s="8" t="s">
        <v>6593</v>
      </c>
      <c r="C1859" s="8" t="s">
        <v>6637</v>
      </c>
      <c r="D1859" s="8" t="s">
        <v>6638</v>
      </c>
      <c r="E1859" s="2">
        <v>313</v>
      </c>
      <c r="F1859" s="48">
        <v>45274</v>
      </c>
      <c r="G1859" s="2" t="s">
        <v>1576</v>
      </c>
      <c r="H1859" s="16">
        <v>128747.06</v>
      </c>
      <c r="I1859" s="20">
        <v>128747.06</v>
      </c>
      <c r="K1859" t="str">
        <f t="shared" si="90"/>
        <v>Q3 2023</v>
      </c>
      <c r="L1859" t="str">
        <f t="shared" si="91"/>
        <v>Q3</v>
      </c>
      <c r="M1859" t="str">
        <f t="shared" si="92"/>
        <v>2023</v>
      </c>
    </row>
    <row r="1860" spans="1:13" x14ac:dyDescent="0.25">
      <c r="A1860" s="17">
        <v>45231</v>
      </c>
      <c r="B1860" s="8" t="s">
        <v>6593</v>
      </c>
      <c r="C1860" s="8" t="s">
        <v>6637</v>
      </c>
      <c r="D1860" s="8" t="s">
        <v>6638</v>
      </c>
      <c r="E1860" s="2">
        <v>314</v>
      </c>
      <c r="F1860" s="48">
        <v>45274</v>
      </c>
      <c r="G1860" s="2" t="s">
        <v>1577</v>
      </c>
      <c r="H1860" s="16">
        <v>27943.84</v>
      </c>
      <c r="I1860" s="20">
        <v>27943.84</v>
      </c>
      <c r="K1860" t="str">
        <f t="shared" si="90"/>
        <v>Q3 2023</v>
      </c>
      <c r="L1860" t="str">
        <f t="shared" si="91"/>
        <v>Q3</v>
      </c>
      <c r="M1860" t="str">
        <f t="shared" si="92"/>
        <v>2023</v>
      </c>
    </row>
    <row r="1861" spans="1:13" x14ac:dyDescent="0.25">
      <c r="A1861" s="17">
        <v>45231</v>
      </c>
      <c r="B1861" s="8" t="s">
        <v>6593</v>
      </c>
      <c r="C1861" s="8" t="s">
        <v>6637</v>
      </c>
      <c r="D1861" s="8" t="s">
        <v>6638</v>
      </c>
      <c r="E1861" s="2">
        <v>315</v>
      </c>
      <c r="F1861" s="48">
        <v>45274</v>
      </c>
      <c r="G1861" s="2" t="s">
        <v>1578</v>
      </c>
      <c r="H1861" s="16">
        <v>33655.39</v>
      </c>
      <c r="I1861" s="20">
        <v>33655.39</v>
      </c>
      <c r="K1861" t="str">
        <f t="shared" si="90"/>
        <v>Q3 2023</v>
      </c>
      <c r="L1861" t="str">
        <f t="shared" si="91"/>
        <v>Q3</v>
      </c>
      <c r="M1861" t="str">
        <f t="shared" si="92"/>
        <v>2023</v>
      </c>
    </row>
    <row r="1862" spans="1:13" x14ac:dyDescent="0.25">
      <c r="A1862" s="17">
        <v>45231</v>
      </c>
      <c r="B1862" s="8" t="s">
        <v>6593</v>
      </c>
      <c r="C1862" s="8" t="s">
        <v>6637</v>
      </c>
      <c r="D1862" s="8" t="s">
        <v>6638</v>
      </c>
      <c r="E1862" s="2">
        <v>316</v>
      </c>
      <c r="F1862" s="48">
        <v>45274</v>
      </c>
      <c r="G1862" s="2" t="s">
        <v>1579</v>
      </c>
      <c r="H1862" s="16">
        <v>263.42</v>
      </c>
      <c r="I1862" s="20">
        <v>263.42</v>
      </c>
      <c r="K1862" t="str">
        <f t="shared" si="90"/>
        <v>Q3 2023</v>
      </c>
      <c r="L1862" t="str">
        <f t="shared" si="91"/>
        <v>Q3</v>
      </c>
      <c r="M1862" t="str">
        <f t="shared" si="92"/>
        <v>2023</v>
      </c>
    </row>
    <row r="1863" spans="1:13" x14ac:dyDescent="0.25">
      <c r="A1863" s="17">
        <v>45231</v>
      </c>
      <c r="B1863" s="8" t="s">
        <v>6593</v>
      </c>
      <c r="C1863" s="8" t="s">
        <v>6637</v>
      </c>
      <c r="D1863" s="8" t="s">
        <v>6639</v>
      </c>
      <c r="E1863" s="2">
        <v>309</v>
      </c>
      <c r="F1863" s="48">
        <v>45274</v>
      </c>
      <c r="G1863" s="2" t="s">
        <v>1580</v>
      </c>
      <c r="H1863" s="16">
        <v>4049.88</v>
      </c>
      <c r="I1863" s="20">
        <v>4049.88</v>
      </c>
      <c r="K1863" t="str">
        <f t="shared" si="90"/>
        <v>Q3 2023</v>
      </c>
      <c r="L1863" t="str">
        <f t="shared" si="91"/>
        <v>Q3</v>
      </c>
      <c r="M1863" t="str">
        <f t="shared" si="92"/>
        <v>2023</v>
      </c>
    </row>
    <row r="1864" spans="1:13" x14ac:dyDescent="0.25">
      <c r="A1864" s="17">
        <v>45231</v>
      </c>
      <c r="B1864" s="8" t="s">
        <v>6593</v>
      </c>
      <c r="C1864" s="8" t="s">
        <v>6637</v>
      </c>
      <c r="D1864" s="8" t="s">
        <v>6639</v>
      </c>
      <c r="E1864" s="2">
        <v>311</v>
      </c>
      <c r="F1864" s="48">
        <v>45274</v>
      </c>
      <c r="G1864" s="2" t="s">
        <v>1581</v>
      </c>
      <c r="H1864" s="16">
        <v>4062.7</v>
      </c>
      <c r="I1864" s="20">
        <v>4062.7</v>
      </c>
      <c r="K1864" t="str">
        <f t="shared" ref="K1864:K1917" si="93">"Q" &amp; IF(MONTH(A1864) &lt; 4, 4, IF(MONTH(A1864) &lt; 7, 1, IF(MONTH(A1864) &lt; 10, 2, 3))) &amp; " " &amp; YEAR(A1864) - IF(MONTH(A1864) &lt; 4, 1, 0)</f>
        <v>Q3 2023</v>
      </c>
      <c r="L1864" t="str">
        <f t="shared" ref="L1864:L1917" si="94">LEFT(K1864,2)</f>
        <v>Q3</v>
      </c>
      <c r="M1864" t="str">
        <f t="shared" ref="M1864:M1917" si="95">RIGHT(K1864,4)</f>
        <v>2023</v>
      </c>
    </row>
    <row r="1865" spans="1:13" x14ac:dyDescent="0.25">
      <c r="A1865" s="17">
        <v>45231</v>
      </c>
      <c r="B1865" s="8" t="s">
        <v>6593</v>
      </c>
      <c r="C1865" s="8" t="s">
        <v>6637</v>
      </c>
      <c r="D1865" s="8" t="s">
        <v>6639</v>
      </c>
      <c r="E1865" s="2">
        <v>312</v>
      </c>
      <c r="F1865" s="48">
        <v>45274</v>
      </c>
      <c r="G1865" s="2" t="s">
        <v>1582</v>
      </c>
      <c r="H1865" s="16">
        <v>4221.63</v>
      </c>
      <c r="I1865" s="20">
        <v>4221.63</v>
      </c>
      <c r="K1865" t="str">
        <f t="shared" si="93"/>
        <v>Q3 2023</v>
      </c>
      <c r="L1865" t="str">
        <f t="shared" si="94"/>
        <v>Q3</v>
      </c>
      <c r="M1865" t="str">
        <f t="shared" si="95"/>
        <v>2023</v>
      </c>
    </row>
    <row r="1866" spans="1:13" x14ac:dyDescent="0.25">
      <c r="A1866" s="17">
        <v>45231</v>
      </c>
      <c r="B1866" s="8" t="s">
        <v>6593</v>
      </c>
      <c r="C1866" s="8" t="s">
        <v>6637</v>
      </c>
      <c r="D1866" s="8" t="s">
        <v>6639</v>
      </c>
      <c r="E1866" s="2">
        <v>313</v>
      </c>
      <c r="F1866" s="48">
        <v>45274</v>
      </c>
      <c r="G1866" s="2" t="s">
        <v>1583</v>
      </c>
      <c r="H1866" s="16">
        <v>4184.8100000000004</v>
      </c>
      <c r="I1866" s="20">
        <v>4184.8100000000004</v>
      </c>
      <c r="K1866" t="str">
        <f t="shared" si="93"/>
        <v>Q3 2023</v>
      </c>
      <c r="L1866" t="str">
        <f t="shared" si="94"/>
        <v>Q3</v>
      </c>
      <c r="M1866" t="str">
        <f t="shared" si="95"/>
        <v>2023</v>
      </c>
    </row>
    <row r="1867" spans="1:13" x14ac:dyDescent="0.25">
      <c r="A1867" s="17">
        <v>45231</v>
      </c>
      <c r="B1867" s="8" t="s">
        <v>6593</v>
      </c>
      <c r="C1867" s="8" t="s">
        <v>6637</v>
      </c>
      <c r="D1867" s="8" t="s">
        <v>6639</v>
      </c>
      <c r="E1867" s="2">
        <v>314</v>
      </c>
      <c r="F1867" s="81">
        <v>45274</v>
      </c>
      <c r="G1867" s="2" t="s">
        <v>1584</v>
      </c>
      <c r="H1867" s="16">
        <v>741.91</v>
      </c>
      <c r="I1867" s="20">
        <v>741.91</v>
      </c>
      <c r="K1867" t="str">
        <f t="shared" si="93"/>
        <v>Q3 2023</v>
      </c>
      <c r="L1867" t="str">
        <f t="shared" si="94"/>
        <v>Q3</v>
      </c>
      <c r="M1867" t="str">
        <f t="shared" si="95"/>
        <v>2023</v>
      </c>
    </row>
    <row r="1868" spans="1:13" x14ac:dyDescent="0.25">
      <c r="A1868" s="17">
        <v>45231</v>
      </c>
      <c r="B1868" s="8" t="s">
        <v>6593</v>
      </c>
      <c r="C1868" s="8" t="s">
        <v>6637</v>
      </c>
      <c r="D1868" s="8" t="s">
        <v>6639</v>
      </c>
      <c r="E1868" s="2">
        <v>315</v>
      </c>
      <c r="F1868" s="81">
        <v>45274</v>
      </c>
      <c r="G1868" s="2" t="s">
        <v>1585</v>
      </c>
      <c r="H1868" s="16">
        <v>1250.7</v>
      </c>
      <c r="I1868" s="20">
        <v>1250.7</v>
      </c>
      <c r="K1868" t="str">
        <f t="shared" si="93"/>
        <v>Q3 2023</v>
      </c>
      <c r="L1868" t="str">
        <f t="shared" si="94"/>
        <v>Q3</v>
      </c>
      <c r="M1868" t="str">
        <f t="shared" si="95"/>
        <v>2023</v>
      </c>
    </row>
    <row r="1869" spans="1:13" x14ac:dyDescent="0.25">
      <c r="A1869" s="17">
        <v>45231</v>
      </c>
      <c r="B1869" s="8" t="s">
        <v>6593</v>
      </c>
      <c r="C1869" s="8" t="s">
        <v>6637</v>
      </c>
      <c r="D1869" s="8" t="s">
        <v>6639</v>
      </c>
      <c r="E1869" s="2">
        <v>316</v>
      </c>
      <c r="F1869" s="81">
        <v>45274</v>
      </c>
      <c r="G1869" s="2" t="s">
        <v>1586</v>
      </c>
      <c r="H1869" s="16">
        <v>21.75</v>
      </c>
      <c r="I1869" s="20">
        <v>21.75</v>
      </c>
      <c r="K1869" t="str">
        <f t="shared" si="93"/>
        <v>Q3 2023</v>
      </c>
      <c r="L1869" t="str">
        <f t="shared" si="94"/>
        <v>Q3</v>
      </c>
      <c r="M1869" t="str">
        <f t="shared" si="95"/>
        <v>2023</v>
      </c>
    </row>
    <row r="1870" spans="1:13" x14ac:dyDescent="0.25">
      <c r="A1870" s="17">
        <v>45231</v>
      </c>
      <c r="B1870" s="8" t="s">
        <v>6593</v>
      </c>
      <c r="C1870" s="5" t="e">
        <v>#N/A</v>
      </c>
      <c r="D1870" s="8" t="s">
        <v>6665</v>
      </c>
      <c r="E1870" s="2">
        <v>309</v>
      </c>
      <c r="F1870" s="81">
        <v>44996</v>
      </c>
      <c r="G1870" s="2" t="s">
        <v>1542</v>
      </c>
      <c r="H1870" s="16">
        <f>194880+16240</f>
        <v>211120</v>
      </c>
      <c r="I1870" s="20">
        <v>211120</v>
      </c>
      <c r="J1870" s="2"/>
      <c r="K1870" t="str">
        <f t="shared" si="93"/>
        <v>Q3 2023</v>
      </c>
      <c r="L1870" t="str">
        <f t="shared" si="94"/>
        <v>Q3</v>
      </c>
      <c r="M1870" t="str">
        <f t="shared" si="95"/>
        <v>2023</v>
      </c>
    </row>
    <row r="1871" spans="1:13" x14ac:dyDescent="0.25">
      <c r="A1871" s="17">
        <v>45231</v>
      </c>
      <c r="B1871" s="8" t="s">
        <v>6593</v>
      </c>
      <c r="C1871" s="8" t="e">
        <v>#N/A</v>
      </c>
      <c r="D1871" s="8" t="s">
        <v>6622</v>
      </c>
      <c r="E1871" s="12">
        <v>312</v>
      </c>
      <c r="F1871" s="24">
        <v>45260</v>
      </c>
      <c r="G1871" s="12">
        <v>224</v>
      </c>
      <c r="H1871" s="16">
        <v>598330</v>
      </c>
      <c r="I1871" s="20">
        <v>598330</v>
      </c>
      <c r="J1871" s="5"/>
      <c r="K1871" t="str">
        <f t="shared" si="93"/>
        <v>Q3 2023</v>
      </c>
      <c r="L1871" t="str">
        <f t="shared" si="94"/>
        <v>Q3</v>
      </c>
      <c r="M1871" t="str">
        <f t="shared" si="95"/>
        <v>2023</v>
      </c>
    </row>
    <row r="1872" spans="1:13" x14ac:dyDescent="0.25">
      <c r="A1872" s="17">
        <v>45231</v>
      </c>
      <c r="B1872" s="8" t="s">
        <v>6593</v>
      </c>
      <c r="C1872" s="5" t="e">
        <v>#N/A</v>
      </c>
      <c r="D1872" s="8" t="s">
        <v>6643</v>
      </c>
      <c r="E1872" s="2">
        <v>312</v>
      </c>
      <c r="F1872" s="48">
        <v>45232</v>
      </c>
      <c r="G1872" s="2" t="s">
        <v>1541</v>
      </c>
      <c r="H1872" s="16">
        <v>48000</v>
      </c>
      <c r="I1872" s="20">
        <v>48000</v>
      </c>
      <c r="J1872" s="2" t="s">
        <v>530</v>
      </c>
      <c r="K1872" t="str">
        <f t="shared" si="93"/>
        <v>Q3 2023</v>
      </c>
      <c r="L1872" t="str">
        <f t="shared" si="94"/>
        <v>Q3</v>
      </c>
      <c r="M1872" t="str">
        <f t="shared" si="95"/>
        <v>2023</v>
      </c>
    </row>
    <row r="1873" spans="1:13" x14ac:dyDescent="0.25">
      <c r="A1873" s="17">
        <v>45231</v>
      </c>
      <c r="B1873" s="8" t="s">
        <v>6593</v>
      </c>
      <c r="C1873" s="5" t="s">
        <v>6626</v>
      </c>
      <c r="D1873" s="8" t="s">
        <v>6627</v>
      </c>
      <c r="E1873" s="2">
        <v>312</v>
      </c>
      <c r="F1873" s="1">
        <v>45260</v>
      </c>
      <c r="G1873" s="2">
        <v>1563</v>
      </c>
      <c r="H1873" s="16">
        <v>41965</v>
      </c>
      <c r="I1873" s="20">
        <v>41965</v>
      </c>
      <c r="J1873" s="5"/>
      <c r="K1873" t="str">
        <f t="shared" si="93"/>
        <v>Q3 2023</v>
      </c>
      <c r="L1873" t="str">
        <f t="shared" si="94"/>
        <v>Q3</v>
      </c>
      <c r="M1873" t="str">
        <f t="shared" si="95"/>
        <v>2023</v>
      </c>
    </row>
    <row r="1874" spans="1:13" x14ac:dyDescent="0.25">
      <c r="A1874" s="17">
        <v>45231</v>
      </c>
      <c r="B1874" s="8" t="s">
        <v>6593</v>
      </c>
      <c r="C1874" s="5" t="e">
        <v>#N/A</v>
      </c>
      <c r="D1874" s="8" t="s">
        <v>6624</v>
      </c>
      <c r="E1874" s="2">
        <v>312</v>
      </c>
      <c r="F1874" s="1">
        <v>45260</v>
      </c>
      <c r="G1874" s="2" t="s">
        <v>1568</v>
      </c>
      <c r="H1874" s="16">
        <v>48000</v>
      </c>
      <c r="I1874" s="20">
        <v>46560</v>
      </c>
      <c r="J1874" s="5"/>
      <c r="K1874" t="str">
        <f t="shared" si="93"/>
        <v>Q3 2023</v>
      </c>
      <c r="L1874" t="str">
        <f t="shared" si="94"/>
        <v>Q3</v>
      </c>
      <c r="M1874" t="str">
        <f t="shared" si="95"/>
        <v>2023</v>
      </c>
    </row>
    <row r="1875" spans="1:13" x14ac:dyDescent="0.25">
      <c r="A1875" s="17">
        <v>45231</v>
      </c>
      <c r="B1875" s="8" t="s">
        <v>6594</v>
      </c>
      <c r="C1875" s="5" t="s">
        <v>6640</v>
      </c>
      <c r="D1875" s="8" t="s">
        <v>6633</v>
      </c>
      <c r="E1875" s="2">
        <v>719</v>
      </c>
      <c r="F1875" s="4">
        <v>45260</v>
      </c>
      <c r="G1875" s="2" t="s">
        <v>1163</v>
      </c>
      <c r="H1875" s="16">
        <v>37936.910000000003</v>
      </c>
      <c r="I1875" s="20">
        <v>37936.910000000003</v>
      </c>
      <c r="J1875" s="5"/>
      <c r="K1875" t="str">
        <f t="shared" si="93"/>
        <v>Q3 2023</v>
      </c>
      <c r="L1875" t="str">
        <f t="shared" si="94"/>
        <v>Q3</v>
      </c>
      <c r="M1875" t="str">
        <f t="shared" si="95"/>
        <v>2023</v>
      </c>
    </row>
    <row r="1876" spans="1:13" x14ac:dyDescent="0.25">
      <c r="A1876" s="17">
        <v>45231</v>
      </c>
      <c r="B1876" s="8" t="s">
        <v>6594</v>
      </c>
      <c r="C1876" s="5" t="s">
        <v>6614</v>
      </c>
      <c r="D1876" s="8" t="s">
        <v>6615</v>
      </c>
      <c r="E1876" s="2">
        <v>719</v>
      </c>
      <c r="F1876" s="4">
        <v>45260</v>
      </c>
      <c r="G1876" s="2" t="s">
        <v>1165</v>
      </c>
      <c r="H1876" s="16">
        <v>14820</v>
      </c>
      <c r="I1876" s="20">
        <v>14820</v>
      </c>
      <c r="J1876" s="5"/>
      <c r="K1876" t="str">
        <f t="shared" si="93"/>
        <v>Q3 2023</v>
      </c>
      <c r="L1876" t="str">
        <f t="shared" si="94"/>
        <v>Q3</v>
      </c>
      <c r="M1876" t="str">
        <f t="shared" si="95"/>
        <v>2023</v>
      </c>
    </row>
    <row r="1877" spans="1:13" x14ac:dyDescent="0.25">
      <c r="A1877" s="17">
        <v>45231</v>
      </c>
      <c r="B1877" s="8" t="s">
        <v>6594</v>
      </c>
      <c r="C1877" s="8" t="s">
        <v>6634</v>
      </c>
      <c r="D1877" s="8" t="s">
        <v>6635</v>
      </c>
      <c r="E1877" s="2">
        <v>719</v>
      </c>
      <c r="F1877" s="4">
        <v>45260</v>
      </c>
      <c r="G1877" s="2" t="s">
        <v>1162</v>
      </c>
      <c r="H1877" s="85">
        <v>40336.71</v>
      </c>
      <c r="I1877" s="88">
        <v>40336.71</v>
      </c>
      <c r="J1877" s="5"/>
      <c r="K1877" t="str">
        <f t="shared" si="93"/>
        <v>Q3 2023</v>
      </c>
      <c r="L1877" t="str">
        <f t="shared" si="94"/>
        <v>Q3</v>
      </c>
      <c r="M1877" t="str">
        <f t="shared" si="95"/>
        <v>2023</v>
      </c>
    </row>
    <row r="1878" spans="1:13" x14ac:dyDescent="0.25">
      <c r="A1878" s="17">
        <v>45231</v>
      </c>
      <c r="B1878" s="8" t="s">
        <v>6594</v>
      </c>
      <c r="C1878" s="5" t="e">
        <v>#N/A</v>
      </c>
      <c r="D1878" s="8" t="s">
        <v>6633</v>
      </c>
      <c r="E1878" s="2">
        <v>719</v>
      </c>
      <c r="F1878" s="4">
        <v>45260</v>
      </c>
      <c r="G1878" s="2" t="s">
        <v>1164</v>
      </c>
      <c r="H1878" s="16">
        <v>76100.100000000006</v>
      </c>
      <c r="I1878" s="20">
        <v>76100.100000000006</v>
      </c>
      <c r="J1878" s="5"/>
      <c r="K1878" t="str">
        <f t="shared" si="93"/>
        <v>Q3 2023</v>
      </c>
      <c r="L1878" t="str">
        <f t="shared" si="94"/>
        <v>Q3</v>
      </c>
      <c r="M1878" t="str">
        <f t="shared" si="95"/>
        <v>2023</v>
      </c>
    </row>
    <row r="1879" spans="1:13" x14ac:dyDescent="0.25">
      <c r="A1879" s="17">
        <v>45231</v>
      </c>
      <c r="B1879" s="8" t="s">
        <v>6594</v>
      </c>
      <c r="C1879" s="5" t="s">
        <v>6652</v>
      </c>
      <c r="D1879" s="8" t="s">
        <v>6620</v>
      </c>
      <c r="E1879" s="2">
        <v>719</v>
      </c>
      <c r="F1879" s="4">
        <v>45260</v>
      </c>
      <c r="G1879" s="2">
        <v>8</v>
      </c>
      <c r="H1879" s="16">
        <v>0</v>
      </c>
      <c r="I1879" s="20">
        <v>0</v>
      </c>
      <c r="J1879" s="2" t="s">
        <v>1100</v>
      </c>
      <c r="K1879" t="str">
        <f t="shared" si="93"/>
        <v>Q3 2023</v>
      </c>
      <c r="L1879" t="str">
        <f t="shared" si="94"/>
        <v>Q3</v>
      </c>
      <c r="M1879" t="str">
        <f t="shared" si="95"/>
        <v>2023</v>
      </c>
    </row>
    <row r="1880" spans="1:13" x14ac:dyDescent="0.25">
      <c r="A1880" s="17">
        <v>45231</v>
      </c>
      <c r="B1880" s="8" t="s">
        <v>6594</v>
      </c>
      <c r="C1880" s="8" t="s">
        <v>6637</v>
      </c>
      <c r="D1880" s="8" t="s">
        <v>6654</v>
      </c>
      <c r="E1880" s="2">
        <v>719</v>
      </c>
      <c r="F1880" s="1">
        <v>45233</v>
      </c>
      <c r="G1880" s="2" t="s">
        <v>1161</v>
      </c>
      <c r="H1880" s="16">
        <v>16249</v>
      </c>
      <c r="I1880" s="20">
        <v>16249</v>
      </c>
      <c r="J1880" s="2"/>
      <c r="K1880" t="str">
        <f t="shared" si="93"/>
        <v>Q3 2023</v>
      </c>
      <c r="L1880" t="str">
        <f t="shared" si="94"/>
        <v>Q3</v>
      </c>
      <c r="M1880" t="str">
        <f t="shared" si="95"/>
        <v>2023</v>
      </c>
    </row>
    <row r="1881" spans="1:13" x14ac:dyDescent="0.25">
      <c r="A1881" s="17">
        <v>45231</v>
      </c>
      <c r="B1881" s="8" t="s">
        <v>6594</v>
      </c>
      <c r="C1881" s="8" t="e">
        <v>#N/A</v>
      </c>
      <c r="D1881" s="8" t="s">
        <v>6622</v>
      </c>
      <c r="E1881" s="12">
        <v>719</v>
      </c>
      <c r="F1881" s="4">
        <v>45260</v>
      </c>
      <c r="G1881" s="12">
        <v>223</v>
      </c>
      <c r="H1881" s="16">
        <v>26920</v>
      </c>
      <c r="I1881" s="20">
        <v>26920</v>
      </c>
      <c r="J1881" s="5"/>
      <c r="K1881" t="str">
        <f t="shared" si="93"/>
        <v>Q3 2023</v>
      </c>
      <c r="L1881" t="str">
        <f t="shared" si="94"/>
        <v>Q3</v>
      </c>
      <c r="M1881" t="str">
        <f t="shared" si="95"/>
        <v>2023</v>
      </c>
    </row>
    <row r="1882" spans="1:13" x14ac:dyDescent="0.25">
      <c r="A1882" s="17">
        <v>45231</v>
      </c>
      <c r="B1882" s="8" t="s">
        <v>6594</v>
      </c>
      <c r="C1882" s="5" t="s">
        <v>6626</v>
      </c>
      <c r="D1882" s="8" t="s">
        <v>6627</v>
      </c>
      <c r="E1882" s="2">
        <v>719</v>
      </c>
      <c r="F1882" s="4">
        <v>45260</v>
      </c>
      <c r="G1882" s="2">
        <v>1558</v>
      </c>
      <c r="H1882" s="16">
        <v>2590</v>
      </c>
      <c r="I1882" s="20">
        <v>2590</v>
      </c>
      <c r="J1882" s="5"/>
      <c r="K1882" t="str">
        <f t="shared" si="93"/>
        <v>Q3 2023</v>
      </c>
      <c r="L1882" t="str">
        <f t="shared" si="94"/>
        <v>Q3</v>
      </c>
      <c r="M1882" t="str">
        <f t="shared" si="95"/>
        <v>2023</v>
      </c>
    </row>
    <row r="1883" spans="1:13" x14ac:dyDescent="0.25">
      <c r="A1883" s="17">
        <v>45231</v>
      </c>
      <c r="B1883" s="8" t="s">
        <v>6594</v>
      </c>
      <c r="C1883" s="5" t="e">
        <v>#N/A</v>
      </c>
      <c r="D1883" s="8" t="s">
        <v>6662</v>
      </c>
      <c r="E1883" s="2">
        <v>719</v>
      </c>
      <c r="F1883" s="1">
        <v>44937</v>
      </c>
      <c r="G1883" s="2" t="s">
        <v>1160</v>
      </c>
      <c r="H1883" s="16">
        <v>130000</v>
      </c>
      <c r="I1883" s="20">
        <v>130000</v>
      </c>
      <c r="J1883" s="2"/>
      <c r="K1883" t="str">
        <f t="shared" si="93"/>
        <v>Q3 2023</v>
      </c>
      <c r="L1883" t="str">
        <f t="shared" si="94"/>
        <v>Q3</v>
      </c>
      <c r="M1883" t="str">
        <f t="shared" si="95"/>
        <v>2023</v>
      </c>
    </row>
    <row r="1884" spans="1:13" x14ac:dyDescent="0.25">
      <c r="A1884" s="17">
        <v>45231</v>
      </c>
      <c r="B1884" s="8" t="s">
        <v>6595</v>
      </c>
      <c r="C1884" s="5" t="e">
        <v>#N/A</v>
      </c>
      <c r="D1884" s="8" t="s">
        <v>6662</v>
      </c>
      <c r="E1884" s="2">
        <v>319</v>
      </c>
      <c r="F1884" s="1">
        <v>45234</v>
      </c>
      <c r="G1884" s="2" t="s">
        <v>1833</v>
      </c>
      <c r="H1884" s="16">
        <v>148560</v>
      </c>
      <c r="I1884" s="20">
        <v>148560</v>
      </c>
      <c r="J1884" s="2"/>
      <c r="K1884" t="str">
        <f t="shared" si="93"/>
        <v>Q3 2023</v>
      </c>
      <c r="L1884" t="str">
        <f t="shared" si="94"/>
        <v>Q3</v>
      </c>
      <c r="M1884" t="str">
        <f t="shared" si="95"/>
        <v>2023</v>
      </c>
    </row>
    <row r="1885" spans="1:13" x14ac:dyDescent="0.25">
      <c r="A1885" s="17">
        <v>45231</v>
      </c>
      <c r="B1885" s="8" t="s">
        <v>6595</v>
      </c>
      <c r="C1885" s="5" t="s">
        <v>6630</v>
      </c>
      <c r="D1885" s="8" t="s">
        <v>6631</v>
      </c>
      <c r="E1885" s="2">
        <v>319</v>
      </c>
      <c r="F1885" s="1">
        <v>45269</v>
      </c>
      <c r="G1885" s="2" t="s">
        <v>1848</v>
      </c>
      <c r="H1885" s="16">
        <v>6593.67</v>
      </c>
      <c r="I1885" s="20">
        <v>6593.67</v>
      </c>
      <c r="K1885" t="str">
        <f t="shared" si="93"/>
        <v>Q3 2023</v>
      </c>
      <c r="L1885" t="str">
        <f t="shared" si="94"/>
        <v>Q3</v>
      </c>
      <c r="M1885" t="str">
        <f t="shared" si="95"/>
        <v>2023</v>
      </c>
    </row>
    <row r="1886" spans="1:13" x14ac:dyDescent="0.25">
      <c r="A1886" s="17">
        <v>45231</v>
      </c>
      <c r="B1886" s="8" t="s">
        <v>6595</v>
      </c>
      <c r="C1886" s="5" t="s">
        <v>6640</v>
      </c>
      <c r="D1886" s="8" t="s">
        <v>6633</v>
      </c>
      <c r="E1886" s="2">
        <v>319</v>
      </c>
      <c r="F1886" s="1">
        <v>45260</v>
      </c>
      <c r="G1886" s="2" t="s">
        <v>1841</v>
      </c>
      <c r="H1886" s="16">
        <v>102017.79</v>
      </c>
      <c r="I1886" s="20">
        <v>102017.79</v>
      </c>
      <c r="J1886" s="2"/>
      <c r="K1886" t="str">
        <f t="shared" si="93"/>
        <v>Q3 2023</v>
      </c>
      <c r="L1886" t="str">
        <f t="shared" si="94"/>
        <v>Q3</v>
      </c>
      <c r="M1886" t="str">
        <f t="shared" si="95"/>
        <v>2023</v>
      </c>
    </row>
    <row r="1887" spans="1:13" x14ac:dyDescent="0.25">
      <c r="A1887" s="17">
        <v>45231</v>
      </c>
      <c r="B1887" s="8" t="s">
        <v>6595</v>
      </c>
      <c r="C1887" s="5" t="s">
        <v>6614</v>
      </c>
      <c r="D1887" s="8" t="s">
        <v>6615</v>
      </c>
      <c r="E1887" s="2">
        <v>319</v>
      </c>
      <c r="F1887" s="1">
        <v>45260</v>
      </c>
      <c r="G1887" s="2" t="s">
        <v>1843</v>
      </c>
      <c r="H1887" s="16">
        <v>154090</v>
      </c>
      <c r="I1887" s="20">
        <v>154090</v>
      </c>
      <c r="J1887" s="2"/>
      <c r="K1887" t="str">
        <f t="shared" si="93"/>
        <v>Q3 2023</v>
      </c>
      <c r="L1887" t="str">
        <f t="shared" si="94"/>
        <v>Q3</v>
      </c>
      <c r="M1887" t="str">
        <f t="shared" si="95"/>
        <v>2023</v>
      </c>
    </row>
    <row r="1888" spans="1:13" x14ac:dyDescent="0.25">
      <c r="A1888" s="17">
        <v>45231</v>
      </c>
      <c r="B1888" s="8" t="s">
        <v>6595</v>
      </c>
      <c r="C1888" s="5" t="s">
        <v>6614</v>
      </c>
      <c r="D1888" s="8" t="s">
        <v>6615</v>
      </c>
      <c r="E1888" s="2">
        <v>319</v>
      </c>
      <c r="F1888" s="1">
        <v>45260</v>
      </c>
      <c r="G1888" s="2" t="s">
        <v>1844</v>
      </c>
      <c r="H1888" s="16">
        <v>12615.3</v>
      </c>
      <c r="I1888" s="20">
        <v>12615.3</v>
      </c>
      <c r="J1888" s="2"/>
      <c r="K1888" t="str">
        <f t="shared" si="93"/>
        <v>Q3 2023</v>
      </c>
      <c r="L1888" t="str">
        <f t="shared" si="94"/>
        <v>Q3</v>
      </c>
      <c r="M1888" t="str">
        <f t="shared" si="95"/>
        <v>2023</v>
      </c>
    </row>
    <row r="1889" spans="1:13" x14ac:dyDescent="0.25">
      <c r="A1889" s="17">
        <v>45231</v>
      </c>
      <c r="B1889" s="8" t="s">
        <v>6595</v>
      </c>
      <c r="C1889" s="5" t="s">
        <v>6614</v>
      </c>
      <c r="D1889" s="8" t="s">
        <v>6615</v>
      </c>
      <c r="E1889" s="2">
        <v>319</v>
      </c>
      <c r="F1889" s="1">
        <v>45260</v>
      </c>
      <c r="G1889" s="2" t="s">
        <v>1845</v>
      </c>
      <c r="H1889" s="16">
        <v>13820.5</v>
      </c>
      <c r="I1889" s="20">
        <v>13820.5</v>
      </c>
      <c r="J1889" s="2"/>
      <c r="K1889" t="str">
        <f t="shared" si="93"/>
        <v>Q3 2023</v>
      </c>
      <c r="L1889" t="str">
        <f t="shared" si="94"/>
        <v>Q3</v>
      </c>
      <c r="M1889" t="str">
        <f t="shared" si="95"/>
        <v>2023</v>
      </c>
    </row>
    <row r="1890" spans="1:13" x14ac:dyDescent="0.25">
      <c r="A1890" s="17">
        <v>45231</v>
      </c>
      <c r="B1890" s="8" t="s">
        <v>6595</v>
      </c>
      <c r="C1890" s="5" t="s">
        <v>6614</v>
      </c>
      <c r="D1890" s="8" t="s">
        <v>6615</v>
      </c>
      <c r="E1890" s="2">
        <v>319</v>
      </c>
      <c r="F1890" s="1">
        <v>45260</v>
      </c>
      <c r="G1890" s="2" t="s">
        <v>1846</v>
      </c>
      <c r="H1890" s="16">
        <v>509</v>
      </c>
      <c r="I1890" s="20">
        <v>509</v>
      </c>
      <c r="J1890" s="2"/>
      <c r="K1890" t="str">
        <f t="shared" si="93"/>
        <v>Q3 2023</v>
      </c>
      <c r="L1890" t="str">
        <f t="shared" si="94"/>
        <v>Q3</v>
      </c>
      <c r="M1890" t="str">
        <f t="shared" si="95"/>
        <v>2023</v>
      </c>
    </row>
    <row r="1891" spans="1:13" x14ac:dyDescent="0.25">
      <c r="A1891" s="17">
        <v>45231</v>
      </c>
      <c r="B1891" s="8" t="s">
        <v>6595</v>
      </c>
      <c r="C1891" s="5" t="e">
        <v>#N/A</v>
      </c>
      <c r="D1891" s="8" t="s">
        <v>6671</v>
      </c>
      <c r="E1891" s="2">
        <v>319</v>
      </c>
      <c r="F1891" s="1">
        <v>45253</v>
      </c>
      <c r="G1891" s="2" t="s">
        <v>1839</v>
      </c>
      <c r="H1891" s="16">
        <v>1240</v>
      </c>
      <c r="I1891" s="16">
        <v>1240</v>
      </c>
      <c r="J1891" s="2" t="s">
        <v>382</v>
      </c>
      <c r="K1891" t="str">
        <f t="shared" si="93"/>
        <v>Q3 2023</v>
      </c>
      <c r="L1891" t="str">
        <f t="shared" si="94"/>
        <v>Q3</v>
      </c>
      <c r="M1891" t="str">
        <f t="shared" si="95"/>
        <v>2023</v>
      </c>
    </row>
    <row r="1892" spans="1:13" x14ac:dyDescent="0.25">
      <c r="A1892" s="17">
        <v>45231</v>
      </c>
      <c r="B1892" s="8" t="s">
        <v>6595</v>
      </c>
      <c r="C1892" s="5" t="e">
        <v>#N/A</v>
      </c>
      <c r="D1892" s="8" t="s">
        <v>6643</v>
      </c>
      <c r="E1892" s="2">
        <v>319</v>
      </c>
      <c r="F1892" s="1">
        <v>45232</v>
      </c>
      <c r="G1892" s="2" t="s">
        <v>1829</v>
      </c>
      <c r="H1892" s="16">
        <v>27213</v>
      </c>
      <c r="I1892" s="20">
        <v>27213</v>
      </c>
      <c r="J1892" s="2" t="s">
        <v>430</v>
      </c>
      <c r="K1892" t="str">
        <f t="shared" si="93"/>
        <v>Q3 2023</v>
      </c>
      <c r="L1892" t="str">
        <f t="shared" si="94"/>
        <v>Q3</v>
      </c>
      <c r="M1892" t="str">
        <f t="shared" si="95"/>
        <v>2023</v>
      </c>
    </row>
    <row r="1893" spans="1:13" x14ac:dyDescent="0.25">
      <c r="A1893" s="17">
        <v>45231</v>
      </c>
      <c r="B1893" s="8" t="s">
        <v>6595</v>
      </c>
      <c r="C1893" s="5" t="s">
        <v>6616</v>
      </c>
      <c r="D1893" s="8" t="s">
        <v>6617</v>
      </c>
      <c r="E1893" s="2">
        <v>319</v>
      </c>
      <c r="F1893" s="24" t="s">
        <v>506</v>
      </c>
      <c r="G1893" s="2" t="s">
        <v>1847</v>
      </c>
      <c r="H1893" s="16">
        <v>843</v>
      </c>
      <c r="I1893" s="16">
        <v>843</v>
      </c>
      <c r="J1893" s="2" t="s">
        <v>383</v>
      </c>
      <c r="K1893" t="str">
        <f t="shared" si="93"/>
        <v>Q3 2023</v>
      </c>
      <c r="L1893" t="str">
        <f t="shared" si="94"/>
        <v>Q3</v>
      </c>
      <c r="M1893" t="str">
        <f t="shared" si="95"/>
        <v>2023</v>
      </c>
    </row>
    <row r="1894" spans="1:13" x14ac:dyDescent="0.25">
      <c r="A1894" s="17">
        <v>45231</v>
      </c>
      <c r="B1894" s="8" t="s">
        <v>6595</v>
      </c>
      <c r="C1894" s="8" t="s">
        <v>6668</v>
      </c>
      <c r="D1894" s="8" t="s">
        <v>6671</v>
      </c>
      <c r="E1894" s="2">
        <v>319</v>
      </c>
      <c r="F1894" s="24">
        <v>45249</v>
      </c>
      <c r="G1894" s="2" t="s">
        <v>1838</v>
      </c>
      <c r="H1894" s="16">
        <v>600</v>
      </c>
      <c r="I1894" s="16">
        <v>600</v>
      </c>
      <c r="J1894" s="2" t="s">
        <v>381</v>
      </c>
      <c r="K1894" t="str">
        <f t="shared" si="93"/>
        <v>Q3 2023</v>
      </c>
      <c r="L1894" t="str">
        <f t="shared" si="94"/>
        <v>Q3</v>
      </c>
      <c r="M1894" t="str">
        <f t="shared" si="95"/>
        <v>2023</v>
      </c>
    </row>
    <row r="1895" spans="1:13" x14ac:dyDescent="0.25">
      <c r="A1895" s="17">
        <v>45231</v>
      </c>
      <c r="B1895" s="8" t="s">
        <v>6595</v>
      </c>
      <c r="C1895" s="5" t="e">
        <v>#N/A</v>
      </c>
      <c r="D1895" s="8" t="s">
        <v>6643</v>
      </c>
      <c r="E1895" s="2">
        <v>319</v>
      </c>
      <c r="F1895" s="24">
        <v>45256</v>
      </c>
      <c r="G1895" s="2">
        <v>514</v>
      </c>
      <c r="H1895" s="16">
        <v>24670</v>
      </c>
      <c r="I1895" s="20">
        <v>24670</v>
      </c>
      <c r="J1895" s="2" t="s">
        <v>1855</v>
      </c>
      <c r="K1895" t="str">
        <f t="shared" si="93"/>
        <v>Q3 2023</v>
      </c>
      <c r="L1895" t="str">
        <f t="shared" si="94"/>
        <v>Q3</v>
      </c>
      <c r="M1895" t="str">
        <f t="shared" si="95"/>
        <v>2023</v>
      </c>
    </row>
    <row r="1896" spans="1:13" x14ac:dyDescent="0.25">
      <c r="A1896" s="17">
        <v>45231</v>
      </c>
      <c r="B1896" s="8" t="s">
        <v>6595</v>
      </c>
      <c r="C1896" s="5" t="s">
        <v>6652</v>
      </c>
      <c r="D1896" s="8" t="s">
        <v>6620</v>
      </c>
      <c r="E1896" s="2">
        <v>319</v>
      </c>
      <c r="F1896" s="24">
        <v>45260</v>
      </c>
      <c r="G1896" s="3">
        <v>8</v>
      </c>
      <c r="H1896" s="16">
        <v>600</v>
      </c>
      <c r="I1896" s="20">
        <v>600</v>
      </c>
      <c r="J1896" s="2" t="s">
        <v>1673</v>
      </c>
      <c r="K1896" t="str">
        <f t="shared" si="93"/>
        <v>Q3 2023</v>
      </c>
      <c r="L1896" t="str">
        <f t="shared" si="94"/>
        <v>Q3</v>
      </c>
      <c r="M1896" t="str">
        <f t="shared" si="95"/>
        <v>2023</v>
      </c>
    </row>
    <row r="1897" spans="1:13" x14ac:dyDescent="0.25">
      <c r="A1897" s="17">
        <v>45231</v>
      </c>
      <c r="B1897" s="8" t="s">
        <v>6595</v>
      </c>
      <c r="C1897" s="8" t="s">
        <v>6670</v>
      </c>
      <c r="D1897" s="8" t="s">
        <v>6671</v>
      </c>
      <c r="E1897" s="2">
        <v>319</v>
      </c>
      <c r="F1897" s="24">
        <v>45249</v>
      </c>
      <c r="G1897" s="2" t="s">
        <v>1837</v>
      </c>
      <c r="H1897" s="16">
        <v>12770</v>
      </c>
      <c r="I1897" s="16">
        <v>12770</v>
      </c>
      <c r="J1897" s="2" t="s">
        <v>380</v>
      </c>
      <c r="K1897" t="str">
        <f t="shared" si="93"/>
        <v>Q3 2023</v>
      </c>
      <c r="L1897" t="str">
        <f t="shared" si="94"/>
        <v>Q3</v>
      </c>
      <c r="M1897" t="str">
        <f t="shared" si="95"/>
        <v>2023</v>
      </c>
    </row>
    <row r="1898" spans="1:13" x14ac:dyDescent="0.25">
      <c r="A1898" s="17">
        <v>45231</v>
      </c>
      <c r="B1898" s="8" t="s">
        <v>6595</v>
      </c>
      <c r="C1898" s="8" t="s">
        <v>6637</v>
      </c>
      <c r="D1898" s="8" t="s">
        <v>6654</v>
      </c>
      <c r="E1898" s="2">
        <v>317</v>
      </c>
      <c r="F1898" s="24">
        <v>45233</v>
      </c>
      <c r="G1898" s="2" t="s">
        <v>1834</v>
      </c>
      <c r="H1898" s="16">
        <v>17334</v>
      </c>
      <c r="I1898" s="20">
        <v>17334</v>
      </c>
      <c r="J1898" s="2"/>
      <c r="K1898" t="str">
        <f t="shared" si="93"/>
        <v>Q3 2023</v>
      </c>
      <c r="L1898" t="str">
        <f t="shared" si="94"/>
        <v>Q3</v>
      </c>
      <c r="M1898" t="str">
        <f t="shared" si="95"/>
        <v>2023</v>
      </c>
    </row>
    <row r="1899" spans="1:13" x14ac:dyDescent="0.25">
      <c r="A1899" s="17">
        <v>45231</v>
      </c>
      <c r="B1899" s="8" t="s">
        <v>6595</v>
      </c>
      <c r="C1899" s="8" t="s">
        <v>6637</v>
      </c>
      <c r="D1899" s="8" t="s">
        <v>6654</v>
      </c>
      <c r="E1899" s="2">
        <v>318</v>
      </c>
      <c r="F1899" s="1">
        <v>45233</v>
      </c>
      <c r="G1899" s="2" t="s">
        <v>1835</v>
      </c>
      <c r="H1899" s="16">
        <v>17351</v>
      </c>
      <c r="I1899" s="20">
        <v>17351</v>
      </c>
      <c r="J1899" s="2"/>
      <c r="K1899" t="str">
        <f t="shared" si="93"/>
        <v>Q3 2023</v>
      </c>
      <c r="L1899" t="str">
        <f t="shared" si="94"/>
        <v>Q3</v>
      </c>
      <c r="M1899" t="str">
        <f t="shared" si="95"/>
        <v>2023</v>
      </c>
    </row>
    <row r="1900" spans="1:13" x14ac:dyDescent="0.25">
      <c r="A1900" s="17">
        <v>45231</v>
      </c>
      <c r="B1900" s="8" t="s">
        <v>6595</v>
      </c>
      <c r="C1900" s="8" t="s">
        <v>6637</v>
      </c>
      <c r="D1900" s="8" t="s">
        <v>6654</v>
      </c>
      <c r="E1900" s="2">
        <v>319</v>
      </c>
      <c r="F1900" s="1">
        <v>45233</v>
      </c>
      <c r="G1900" s="2" t="s">
        <v>1836</v>
      </c>
      <c r="H1900" s="16">
        <v>16249</v>
      </c>
      <c r="I1900" s="20">
        <v>16249</v>
      </c>
      <c r="J1900" s="2"/>
      <c r="K1900" t="str">
        <f t="shared" si="93"/>
        <v>Q3 2023</v>
      </c>
      <c r="L1900" t="str">
        <f t="shared" si="94"/>
        <v>Q3</v>
      </c>
      <c r="M1900" t="str">
        <f t="shared" si="95"/>
        <v>2023</v>
      </c>
    </row>
    <row r="1901" spans="1:13" x14ac:dyDescent="0.25">
      <c r="A1901" s="17">
        <v>45231</v>
      </c>
      <c r="B1901" s="8" t="s">
        <v>6595</v>
      </c>
      <c r="C1901" s="8" t="s">
        <v>6637</v>
      </c>
      <c r="D1901" s="8" t="s">
        <v>6638</v>
      </c>
      <c r="E1901" s="2">
        <v>317</v>
      </c>
      <c r="F1901" s="1">
        <v>45274</v>
      </c>
      <c r="G1901" s="2" t="s">
        <v>1849</v>
      </c>
      <c r="H1901" s="16">
        <v>107353.59</v>
      </c>
      <c r="I1901" s="20">
        <v>107353.59</v>
      </c>
      <c r="K1901" t="str">
        <f t="shared" si="93"/>
        <v>Q3 2023</v>
      </c>
      <c r="L1901" t="str">
        <f t="shared" si="94"/>
        <v>Q3</v>
      </c>
      <c r="M1901" t="str">
        <f t="shared" si="95"/>
        <v>2023</v>
      </c>
    </row>
    <row r="1902" spans="1:13" x14ac:dyDescent="0.25">
      <c r="A1902" s="17">
        <v>45231</v>
      </c>
      <c r="B1902" s="8" t="s">
        <v>6595</v>
      </c>
      <c r="C1902" s="8" t="s">
        <v>6637</v>
      </c>
      <c r="D1902" s="8" t="s">
        <v>6638</v>
      </c>
      <c r="E1902" s="2">
        <v>318</v>
      </c>
      <c r="F1902" s="1">
        <v>45274</v>
      </c>
      <c r="G1902" s="2" t="s">
        <v>1850</v>
      </c>
      <c r="H1902" s="16">
        <v>106031.36</v>
      </c>
      <c r="I1902" s="20">
        <v>106031.36</v>
      </c>
      <c r="K1902" t="str">
        <f t="shared" si="93"/>
        <v>Q3 2023</v>
      </c>
      <c r="L1902" t="str">
        <f t="shared" si="94"/>
        <v>Q3</v>
      </c>
      <c r="M1902" t="str">
        <f t="shared" si="95"/>
        <v>2023</v>
      </c>
    </row>
    <row r="1903" spans="1:13" x14ac:dyDescent="0.25">
      <c r="A1903" s="17">
        <v>45231</v>
      </c>
      <c r="B1903" s="8" t="s">
        <v>6595</v>
      </c>
      <c r="C1903" s="8" t="s">
        <v>6637</v>
      </c>
      <c r="D1903" s="8" t="s">
        <v>6638</v>
      </c>
      <c r="E1903" s="2">
        <v>319</v>
      </c>
      <c r="F1903" s="1">
        <v>45274</v>
      </c>
      <c r="G1903" s="2" t="s">
        <v>1851</v>
      </c>
      <c r="H1903" s="16">
        <v>108554.98</v>
      </c>
      <c r="I1903" s="20">
        <v>108554.98</v>
      </c>
      <c r="K1903" t="str">
        <f t="shared" si="93"/>
        <v>Q3 2023</v>
      </c>
      <c r="L1903" t="str">
        <f t="shared" si="94"/>
        <v>Q3</v>
      </c>
      <c r="M1903" t="str">
        <f t="shared" si="95"/>
        <v>2023</v>
      </c>
    </row>
    <row r="1904" spans="1:13" x14ac:dyDescent="0.25">
      <c r="A1904" s="17">
        <v>45231</v>
      </c>
      <c r="B1904" s="8" t="s">
        <v>6595</v>
      </c>
      <c r="C1904" s="8" t="s">
        <v>6637</v>
      </c>
      <c r="D1904" s="8" t="s">
        <v>6639</v>
      </c>
      <c r="E1904" s="2">
        <v>317</v>
      </c>
      <c r="F1904" s="1">
        <v>45274</v>
      </c>
      <c r="G1904" s="2" t="s">
        <v>1852</v>
      </c>
      <c r="H1904" s="16">
        <v>4028.03</v>
      </c>
      <c r="I1904" s="20">
        <v>4028.03</v>
      </c>
      <c r="K1904" t="str">
        <f t="shared" si="93"/>
        <v>Q3 2023</v>
      </c>
      <c r="L1904" t="str">
        <f t="shared" si="94"/>
        <v>Q3</v>
      </c>
      <c r="M1904" t="str">
        <f t="shared" si="95"/>
        <v>2023</v>
      </c>
    </row>
    <row r="1905" spans="1:13" x14ac:dyDescent="0.25">
      <c r="A1905" s="17">
        <v>45231</v>
      </c>
      <c r="B1905" s="8" t="s">
        <v>6595</v>
      </c>
      <c r="C1905" s="8" t="s">
        <v>6637</v>
      </c>
      <c r="D1905" s="8" t="s">
        <v>6639</v>
      </c>
      <c r="E1905" s="2">
        <v>318</v>
      </c>
      <c r="F1905" s="1">
        <v>45274</v>
      </c>
      <c r="G1905" s="2" t="s">
        <v>1853</v>
      </c>
      <c r="H1905" s="16">
        <v>4341.13</v>
      </c>
      <c r="I1905" s="20">
        <v>4341.13</v>
      </c>
      <c r="K1905" t="str">
        <f t="shared" si="93"/>
        <v>Q3 2023</v>
      </c>
      <c r="L1905" t="str">
        <f t="shared" si="94"/>
        <v>Q3</v>
      </c>
      <c r="M1905" t="str">
        <f t="shared" si="95"/>
        <v>2023</v>
      </c>
    </row>
    <row r="1906" spans="1:13" x14ac:dyDescent="0.25">
      <c r="A1906" s="17">
        <v>45231</v>
      </c>
      <c r="B1906" s="8" t="s">
        <v>6595</v>
      </c>
      <c r="C1906" s="8" t="s">
        <v>6637</v>
      </c>
      <c r="D1906" s="8" t="s">
        <v>6639</v>
      </c>
      <c r="E1906" s="2">
        <v>319</v>
      </c>
      <c r="F1906" s="1">
        <v>45274</v>
      </c>
      <c r="G1906" s="2" t="s">
        <v>1854</v>
      </c>
      <c r="H1906" s="16">
        <v>4151.4799999999996</v>
      </c>
      <c r="I1906" s="20">
        <v>4151.4799999999996</v>
      </c>
      <c r="K1906" t="str">
        <f t="shared" si="93"/>
        <v>Q3 2023</v>
      </c>
      <c r="L1906" t="str">
        <f t="shared" si="94"/>
        <v>Q3</v>
      </c>
      <c r="M1906" t="str">
        <f t="shared" si="95"/>
        <v>2023</v>
      </c>
    </row>
    <row r="1907" spans="1:13" x14ac:dyDescent="0.25">
      <c r="A1907" s="17">
        <v>45231</v>
      </c>
      <c r="B1907" s="8" t="s">
        <v>6595</v>
      </c>
      <c r="C1907" s="5" t="e">
        <v>#N/A</v>
      </c>
      <c r="D1907" s="8" t="s">
        <v>6662</v>
      </c>
      <c r="E1907" s="2">
        <v>317</v>
      </c>
      <c r="F1907" s="1">
        <v>45231</v>
      </c>
      <c r="G1907" s="2" t="s">
        <v>1830</v>
      </c>
      <c r="H1907" s="16">
        <v>95088</v>
      </c>
      <c r="I1907" s="20">
        <v>95088</v>
      </c>
      <c r="J1907" s="2"/>
      <c r="K1907" t="str">
        <f t="shared" si="93"/>
        <v>Q3 2023</v>
      </c>
      <c r="L1907" t="str">
        <f t="shared" si="94"/>
        <v>Q3</v>
      </c>
      <c r="M1907" t="str">
        <f t="shared" si="95"/>
        <v>2023</v>
      </c>
    </row>
    <row r="1908" spans="1:13" x14ac:dyDescent="0.25">
      <c r="A1908" s="17">
        <v>45231</v>
      </c>
      <c r="B1908" s="8" t="s">
        <v>6595</v>
      </c>
      <c r="C1908" s="5" t="e">
        <v>#N/A</v>
      </c>
      <c r="D1908" s="8" t="s">
        <v>6635</v>
      </c>
      <c r="E1908" s="2">
        <v>319</v>
      </c>
      <c r="F1908" s="1">
        <v>45260</v>
      </c>
      <c r="G1908" s="2" t="s">
        <v>1842</v>
      </c>
      <c r="H1908" s="16">
        <v>65000</v>
      </c>
      <c r="I1908" s="20">
        <v>65000</v>
      </c>
      <c r="J1908" s="2"/>
      <c r="K1908" t="str">
        <f t="shared" si="93"/>
        <v>Q3 2023</v>
      </c>
      <c r="L1908" t="str">
        <f t="shared" si="94"/>
        <v>Q3</v>
      </c>
      <c r="M1908" t="str">
        <f t="shared" si="95"/>
        <v>2023</v>
      </c>
    </row>
    <row r="1909" spans="1:13" x14ac:dyDescent="0.25">
      <c r="A1909" s="17">
        <v>45231</v>
      </c>
      <c r="B1909" s="8" t="s">
        <v>6595</v>
      </c>
      <c r="C1909" s="5" t="e">
        <v>#N/A</v>
      </c>
      <c r="D1909" s="8" t="s">
        <v>6662</v>
      </c>
      <c r="E1909" s="2">
        <v>317</v>
      </c>
      <c r="F1909" s="1">
        <v>45231</v>
      </c>
      <c r="G1909" s="2" t="s">
        <v>1831</v>
      </c>
      <c r="H1909" s="16">
        <v>63392</v>
      </c>
      <c r="I1909" s="20">
        <v>63392</v>
      </c>
      <c r="J1909" s="2"/>
      <c r="K1909" t="str">
        <f t="shared" si="93"/>
        <v>Q3 2023</v>
      </c>
      <c r="L1909" t="str">
        <f t="shared" si="94"/>
        <v>Q3</v>
      </c>
      <c r="M1909" t="str">
        <f t="shared" si="95"/>
        <v>2023</v>
      </c>
    </row>
    <row r="1910" spans="1:13" x14ac:dyDescent="0.25">
      <c r="A1910" s="17">
        <v>45231</v>
      </c>
      <c r="B1910" s="8" t="s">
        <v>6595</v>
      </c>
      <c r="C1910" s="5" t="e">
        <v>#N/A</v>
      </c>
      <c r="D1910" s="8" t="s">
        <v>6662</v>
      </c>
      <c r="E1910" s="2">
        <v>318</v>
      </c>
      <c r="F1910" s="1">
        <v>45234</v>
      </c>
      <c r="G1910" s="2" t="s">
        <v>1832</v>
      </c>
      <c r="H1910" s="16">
        <v>158640</v>
      </c>
      <c r="I1910" s="20">
        <v>158640</v>
      </c>
      <c r="J1910" s="2"/>
      <c r="K1910" t="str">
        <f t="shared" si="93"/>
        <v>Q3 2023</v>
      </c>
      <c r="L1910" t="str">
        <f t="shared" si="94"/>
        <v>Q3</v>
      </c>
      <c r="M1910" t="str">
        <f t="shared" si="95"/>
        <v>2023</v>
      </c>
    </row>
    <row r="1911" spans="1:13" x14ac:dyDescent="0.25">
      <c r="A1911" s="17">
        <v>45231</v>
      </c>
      <c r="B1911" s="8" t="s">
        <v>6595</v>
      </c>
      <c r="C1911" s="8" t="e">
        <v>#N/A</v>
      </c>
      <c r="D1911" s="8" t="s">
        <v>6622</v>
      </c>
      <c r="E1911" s="12">
        <v>319</v>
      </c>
      <c r="F1911" s="1">
        <v>45260</v>
      </c>
      <c r="G1911" s="12">
        <v>225</v>
      </c>
      <c r="H1911" s="16">
        <v>222840</v>
      </c>
      <c r="I1911" s="20">
        <v>222840</v>
      </c>
      <c r="J1911" s="2"/>
      <c r="K1911" t="str">
        <f t="shared" si="93"/>
        <v>Q3 2023</v>
      </c>
      <c r="L1911" t="str">
        <f t="shared" si="94"/>
        <v>Q3</v>
      </c>
      <c r="M1911" t="str">
        <f t="shared" si="95"/>
        <v>2023</v>
      </c>
    </row>
    <row r="1912" spans="1:13" x14ac:dyDescent="0.25">
      <c r="A1912" s="17">
        <v>45231</v>
      </c>
      <c r="B1912" s="8" t="s">
        <v>6595</v>
      </c>
      <c r="C1912" s="5" t="e">
        <v>#N/A</v>
      </c>
      <c r="D1912" s="8" t="s">
        <v>6631</v>
      </c>
      <c r="E1912" s="2">
        <v>319</v>
      </c>
      <c r="F1912" s="1">
        <v>45261</v>
      </c>
      <c r="G1912" s="3">
        <v>8</v>
      </c>
      <c r="H1912" s="16">
        <v>11026</v>
      </c>
      <c r="I1912" s="16">
        <v>11026</v>
      </c>
      <c r="J1912" s="2"/>
      <c r="K1912" t="str">
        <f t="shared" si="93"/>
        <v>Q3 2023</v>
      </c>
      <c r="L1912" t="str">
        <f t="shared" si="94"/>
        <v>Q3</v>
      </c>
      <c r="M1912" t="str">
        <f t="shared" si="95"/>
        <v>2023</v>
      </c>
    </row>
    <row r="1913" spans="1:13" x14ac:dyDescent="0.25">
      <c r="A1913" s="17">
        <v>45231</v>
      </c>
      <c r="B1913" s="8" t="s">
        <v>6595</v>
      </c>
      <c r="C1913" s="5" t="e">
        <v>#N/A</v>
      </c>
      <c r="D1913" s="8" t="s">
        <v>6672</v>
      </c>
      <c r="E1913" s="2">
        <v>319</v>
      </c>
      <c r="F1913" s="1">
        <v>45254</v>
      </c>
      <c r="G1913" s="2">
        <v>1267244</v>
      </c>
      <c r="H1913" s="16">
        <v>409</v>
      </c>
      <c r="I1913" s="16">
        <v>409</v>
      </c>
      <c r="J1913" s="2" t="s">
        <v>354</v>
      </c>
      <c r="K1913" t="str">
        <f t="shared" si="93"/>
        <v>Q3 2023</v>
      </c>
      <c r="L1913" t="str">
        <f t="shared" si="94"/>
        <v>Q3</v>
      </c>
      <c r="M1913" t="str">
        <f t="shared" si="95"/>
        <v>2023</v>
      </c>
    </row>
    <row r="1914" spans="1:13" x14ac:dyDescent="0.25">
      <c r="A1914" s="17">
        <v>45231</v>
      </c>
      <c r="B1914" s="8" t="s">
        <v>6595</v>
      </c>
      <c r="C1914" s="5" t="e">
        <v>#N/A</v>
      </c>
      <c r="D1914" s="8" t="s">
        <v>6671</v>
      </c>
      <c r="E1914" s="2">
        <v>319</v>
      </c>
      <c r="F1914" s="1">
        <v>45260</v>
      </c>
      <c r="G1914" s="2" t="s">
        <v>1840</v>
      </c>
      <c r="H1914" s="16">
        <v>11210</v>
      </c>
      <c r="I1914" s="16">
        <v>11210</v>
      </c>
      <c r="J1914" s="2" t="s">
        <v>316</v>
      </c>
      <c r="K1914" t="str">
        <f t="shared" si="93"/>
        <v>Q3 2023</v>
      </c>
      <c r="L1914" t="str">
        <f t="shared" si="94"/>
        <v>Q3</v>
      </c>
      <c r="M1914" t="str">
        <f t="shared" si="95"/>
        <v>2023</v>
      </c>
    </row>
    <row r="1915" spans="1:13" x14ac:dyDescent="0.25">
      <c r="A1915" s="17">
        <v>45261</v>
      </c>
      <c r="B1915" s="8" t="s">
        <v>6613</v>
      </c>
      <c r="C1915" s="5" t="s">
        <v>6614</v>
      </c>
      <c r="D1915" s="8" t="s">
        <v>6615</v>
      </c>
      <c r="E1915" s="2">
        <v>0</v>
      </c>
      <c r="F1915" s="4">
        <v>45291</v>
      </c>
      <c r="G1915" s="2" t="s">
        <v>519</v>
      </c>
      <c r="H1915" s="16">
        <v>3325</v>
      </c>
      <c r="I1915" s="20">
        <v>3325</v>
      </c>
      <c r="K1915" t="str">
        <f t="shared" si="93"/>
        <v>Q3 2023</v>
      </c>
      <c r="L1915" t="str">
        <f t="shared" si="94"/>
        <v>Q3</v>
      </c>
      <c r="M1915" t="str">
        <f t="shared" si="95"/>
        <v>2023</v>
      </c>
    </row>
    <row r="1916" spans="1:13" x14ac:dyDescent="0.25">
      <c r="A1916" s="17">
        <v>45261</v>
      </c>
      <c r="B1916" s="8" t="s">
        <v>6613</v>
      </c>
      <c r="C1916" s="5" t="s">
        <v>6616</v>
      </c>
      <c r="D1916" s="8" t="s">
        <v>6618</v>
      </c>
      <c r="E1916" s="2">
        <v>0</v>
      </c>
      <c r="F1916" s="4">
        <v>45291</v>
      </c>
      <c r="G1916" s="2" t="s">
        <v>521</v>
      </c>
      <c r="H1916" s="16">
        <v>13130</v>
      </c>
      <c r="I1916" s="20">
        <v>10912</v>
      </c>
      <c r="K1916" t="str">
        <f t="shared" si="93"/>
        <v>Q3 2023</v>
      </c>
      <c r="L1916" t="str">
        <f t="shared" si="94"/>
        <v>Q3</v>
      </c>
      <c r="M1916" t="str">
        <f t="shared" si="95"/>
        <v>2023</v>
      </c>
    </row>
    <row r="1917" spans="1:13" x14ac:dyDescent="0.25">
      <c r="A1917" s="17">
        <v>45261</v>
      </c>
      <c r="B1917" s="8" t="s">
        <v>6613</v>
      </c>
      <c r="C1917" s="5" t="s">
        <v>6616</v>
      </c>
      <c r="D1917" s="8" t="s">
        <v>6617</v>
      </c>
      <c r="E1917" s="2">
        <v>0</v>
      </c>
      <c r="F1917" s="4">
        <v>45291</v>
      </c>
      <c r="G1917" s="2" t="s">
        <v>520</v>
      </c>
      <c r="H1917" s="16">
        <v>202</v>
      </c>
      <c r="I1917" s="20">
        <v>202</v>
      </c>
      <c r="K1917" t="str">
        <f t="shared" si="93"/>
        <v>Q3 2023</v>
      </c>
      <c r="L1917" t="str">
        <f t="shared" si="94"/>
        <v>Q3</v>
      </c>
      <c r="M1917" t="str">
        <f t="shared" si="95"/>
        <v>2023</v>
      </c>
    </row>
    <row r="1918" spans="1:13" x14ac:dyDescent="0.25">
      <c r="A1918" s="17">
        <v>45261</v>
      </c>
      <c r="B1918" s="8" t="s">
        <v>6613</v>
      </c>
      <c r="C1918" s="5" t="s">
        <v>6619</v>
      </c>
      <c r="D1918" s="8" t="s">
        <v>6620</v>
      </c>
      <c r="E1918" s="2">
        <v>0</v>
      </c>
      <c r="F1918" s="1">
        <v>45291</v>
      </c>
      <c r="G1918" s="2">
        <v>9</v>
      </c>
      <c r="H1918" s="16">
        <v>1690</v>
      </c>
      <c r="I1918" s="20">
        <v>1690</v>
      </c>
      <c r="J1918" s="2" t="s">
        <v>7</v>
      </c>
      <c r="K1918" t="str">
        <f t="shared" ref="K1918:K1978" si="96">"Q" &amp; IF(MONTH(A1918) &lt; 4, 4, IF(MONTH(A1918) &lt; 7, 1, IF(MONTH(A1918) &lt; 10, 2, 3))) &amp; " " &amp; YEAR(A1918) - IF(MONTH(A1918) &lt; 4, 1, 0)</f>
        <v>Q3 2023</v>
      </c>
      <c r="L1918" t="str">
        <f t="shared" ref="L1918:L1978" si="97">LEFT(K1918,2)</f>
        <v>Q3</v>
      </c>
      <c r="M1918" t="str">
        <f t="shared" ref="M1918:M1978" si="98">RIGHT(K1918,4)</f>
        <v>2023</v>
      </c>
    </row>
    <row r="1919" spans="1:13" x14ac:dyDescent="0.25">
      <c r="A1919" s="17">
        <v>45261</v>
      </c>
      <c r="B1919" s="8" t="s">
        <v>6613</v>
      </c>
      <c r="C1919" s="5" t="s">
        <v>6636</v>
      </c>
      <c r="D1919" s="8" t="s">
        <v>6617</v>
      </c>
      <c r="E1919" s="2">
        <v>0</v>
      </c>
      <c r="F1919" s="1">
        <v>45281</v>
      </c>
      <c r="G1919" s="2" t="s">
        <v>517</v>
      </c>
      <c r="H1919" s="16">
        <v>250</v>
      </c>
      <c r="I1919" s="20">
        <v>250</v>
      </c>
      <c r="J1919" s="2" t="s">
        <v>198</v>
      </c>
      <c r="K1919" t="str">
        <f t="shared" si="96"/>
        <v>Q3 2023</v>
      </c>
      <c r="L1919" t="str">
        <f t="shared" si="97"/>
        <v>Q3</v>
      </c>
      <c r="M1919" t="str">
        <f t="shared" si="98"/>
        <v>2023</v>
      </c>
    </row>
    <row r="1920" spans="1:13" x14ac:dyDescent="0.25">
      <c r="A1920" s="17">
        <v>45261</v>
      </c>
      <c r="B1920" s="8" t="s">
        <v>6613</v>
      </c>
      <c r="C1920" s="8" t="e">
        <v>#N/A</v>
      </c>
      <c r="D1920" s="8" t="s">
        <v>6622</v>
      </c>
      <c r="E1920" s="12">
        <v>0</v>
      </c>
      <c r="F1920" s="4">
        <v>45291</v>
      </c>
      <c r="G1920" s="12">
        <v>238</v>
      </c>
      <c r="H1920" s="16">
        <v>5775</v>
      </c>
      <c r="I1920" s="20">
        <v>5775</v>
      </c>
      <c r="K1920" t="str">
        <f t="shared" si="96"/>
        <v>Q3 2023</v>
      </c>
      <c r="L1920" t="str">
        <f t="shared" si="97"/>
        <v>Q3</v>
      </c>
      <c r="M1920" t="str">
        <f t="shared" si="98"/>
        <v>2023</v>
      </c>
    </row>
    <row r="1921" spans="1:13" x14ac:dyDescent="0.25">
      <c r="A1921" s="17">
        <v>45261</v>
      </c>
      <c r="B1921" s="8" t="s">
        <v>6613</v>
      </c>
      <c r="C1921" s="5" t="e">
        <v>#N/A</v>
      </c>
      <c r="D1921" s="8" t="s">
        <v>6663</v>
      </c>
      <c r="E1921" s="2">
        <v>0</v>
      </c>
      <c r="F1921" s="80">
        <v>45286</v>
      </c>
      <c r="G1921" s="2">
        <v>938</v>
      </c>
      <c r="H1921" s="16">
        <v>2700</v>
      </c>
      <c r="I1921" s="20">
        <v>2700</v>
      </c>
      <c r="K1921" t="str">
        <f t="shared" si="96"/>
        <v>Q3 2023</v>
      </c>
      <c r="L1921" t="str">
        <f t="shared" si="97"/>
        <v>Q3</v>
      </c>
      <c r="M1921" t="str">
        <f t="shared" si="98"/>
        <v>2023</v>
      </c>
    </row>
    <row r="1922" spans="1:13" x14ac:dyDescent="0.25">
      <c r="A1922" s="17">
        <v>45261</v>
      </c>
      <c r="B1922" s="8" t="s">
        <v>6613</v>
      </c>
      <c r="C1922" s="5" t="e">
        <v>#N/A</v>
      </c>
      <c r="D1922" s="8" t="s">
        <v>6624</v>
      </c>
      <c r="E1922" s="2">
        <v>0</v>
      </c>
      <c r="F1922" s="4">
        <v>45286</v>
      </c>
      <c r="G1922" s="2">
        <v>937</v>
      </c>
      <c r="H1922" s="16">
        <v>2968.48</v>
      </c>
      <c r="I1922" s="20">
        <v>2004.24</v>
      </c>
      <c r="K1922" t="str">
        <f t="shared" si="96"/>
        <v>Q3 2023</v>
      </c>
      <c r="L1922" t="str">
        <f t="shared" si="97"/>
        <v>Q3</v>
      </c>
      <c r="M1922" t="str">
        <f t="shared" si="98"/>
        <v>2023</v>
      </c>
    </row>
    <row r="1923" spans="1:13" x14ac:dyDescent="0.25">
      <c r="A1923" s="17">
        <v>45261</v>
      </c>
      <c r="B1923" s="8" t="s">
        <v>6613</v>
      </c>
      <c r="C1923" s="5" t="s">
        <v>6626</v>
      </c>
      <c r="D1923" s="8" t="s">
        <v>6627</v>
      </c>
      <c r="E1923" s="2">
        <v>0</v>
      </c>
      <c r="F1923" s="4">
        <v>45291</v>
      </c>
      <c r="G1923" s="2">
        <v>1579</v>
      </c>
      <c r="H1923" s="16">
        <v>665</v>
      </c>
      <c r="I1923" s="20">
        <v>665</v>
      </c>
      <c r="K1923" t="str">
        <f t="shared" si="96"/>
        <v>Q3 2023</v>
      </c>
      <c r="L1923" t="str">
        <f t="shared" si="97"/>
        <v>Q3</v>
      </c>
      <c r="M1923" t="str">
        <f t="shared" si="98"/>
        <v>2023</v>
      </c>
    </row>
    <row r="1924" spans="1:13" x14ac:dyDescent="0.25">
      <c r="A1924" s="17">
        <v>45261</v>
      </c>
      <c r="B1924" s="8" t="s">
        <v>6613</v>
      </c>
      <c r="C1924" s="5" t="s">
        <v>6628</v>
      </c>
      <c r="D1924" s="8" t="s">
        <v>6638</v>
      </c>
      <c r="E1924" s="2">
        <v>0</v>
      </c>
      <c r="F1924" s="1">
        <v>45296</v>
      </c>
      <c r="G1924" s="3" t="s">
        <v>518</v>
      </c>
      <c r="H1924" s="16">
        <v>74810</v>
      </c>
      <c r="I1924" s="20">
        <v>74810</v>
      </c>
      <c r="J1924" s="2" t="s">
        <v>8</v>
      </c>
      <c r="K1924" t="str">
        <f t="shared" si="96"/>
        <v>Q3 2023</v>
      </c>
      <c r="L1924" t="str">
        <f t="shared" si="97"/>
        <v>Q3</v>
      </c>
      <c r="M1924" t="str">
        <f t="shared" si="98"/>
        <v>2023</v>
      </c>
    </row>
    <row r="1925" spans="1:13" x14ac:dyDescent="0.25">
      <c r="A1925" s="17">
        <v>45261</v>
      </c>
      <c r="B1925" s="8" t="s">
        <v>6584</v>
      </c>
      <c r="C1925" s="5" t="s">
        <v>6630</v>
      </c>
      <c r="D1925" s="8" t="s">
        <v>6631</v>
      </c>
      <c r="E1925" s="2">
        <v>102</v>
      </c>
      <c r="F1925" s="1">
        <v>45300</v>
      </c>
      <c r="G1925" s="2" t="s">
        <v>599</v>
      </c>
      <c r="H1925" s="16">
        <v>823.64</v>
      </c>
      <c r="I1925" s="20">
        <v>823.64</v>
      </c>
      <c r="K1925" t="str">
        <f t="shared" si="96"/>
        <v>Q3 2023</v>
      </c>
      <c r="L1925" t="str">
        <f t="shared" si="97"/>
        <v>Q3</v>
      </c>
      <c r="M1925" t="str">
        <f t="shared" si="98"/>
        <v>2023</v>
      </c>
    </row>
    <row r="1926" spans="1:13" x14ac:dyDescent="0.25">
      <c r="A1926" s="17">
        <v>45261</v>
      </c>
      <c r="B1926" s="8" t="s">
        <v>6584</v>
      </c>
      <c r="C1926" s="5" t="e">
        <v>#N/A</v>
      </c>
      <c r="D1926" s="8" t="s">
        <v>6662</v>
      </c>
      <c r="E1926" s="2">
        <v>102</v>
      </c>
      <c r="F1926" s="4">
        <v>45261</v>
      </c>
      <c r="G1926" s="2">
        <v>20231201001</v>
      </c>
      <c r="H1926" s="16">
        <v>206388</v>
      </c>
      <c r="I1926" s="20">
        <v>206388</v>
      </c>
      <c r="J1926" s="5"/>
      <c r="K1926" t="str">
        <f t="shared" si="96"/>
        <v>Q3 2023</v>
      </c>
      <c r="L1926" t="str">
        <f t="shared" si="97"/>
        <v>Q3</v>
      </c>
      <c r="M1926" t="str">
        <f t="shared" si="98"/>
        <v>2023</v>
      </c>
    </row>
    <row r="1927" spans="1:13" x14ac:dyDescent="0.25">
      <c r="A1927" s="17">
        <v>45261</v>
      </c>
      <c r="B1927" s="8" t="s">
        <v>6584</v>
      </c>
      <c r="C1927" s="5" t="s">
        <v>6640</v>
      </c>
      <c r="D1927" s="8" t="s">
        <v>6633</v>
      </c>
      <c r="E1927" s="2">
        <v>102</v>
      </c>
      <c r="F1927" s="4">
        <v>45291</v>
      </c>
      <c r="G1927" s="2" t="s">
        <v>600</v>
      </c>
      <c r="H1927" s="16">
        <v>38961.730000000003</v>
      </c>
      <c r="I1927" s="20">
        <v>38961.730000000003</v>
      </c>
      <c r="K1927" t="str">
        <f t="shared" si="96"/>
        <v>Q3 2023</v>
      </c>
      <c r="L1927" t="str">
        <f t="shared" si="97"/>
        <v>Q3</v>
      </c>
      <c r="M1927" t="str">
        <f t="shared" si="98"/>
        <v>2023</v>
      </c>
    </row>
    <row r="1928" spans="1:13" x14ac:dyDescent="0.25">
      <c r="A1928" s="17">
        <v>45261</v>
      </c>
      <c r="B1928" s="8" t="s">
        <v>6584</v>
      </c>
      <c r="C1928" s="5" t="s">
        <v>6614</v>
      </c>
      <c r="D1928" s="8" t="s">
        <v>6615</v>
      </c>
      <c r="E1928" s="2">
        <v>102</v>
      </c>
      <c r="F1928" s="4">
        <v>45291</v>
      </c>
      <c r="G1928" s="2" t="s">
        <v>602</v>
      </c>
      <c r="H1928" s="16">
        <v>14250</v>
      </c>
      <c r="I1928" s="20">
        <v>14250</v>
      </c>
      <c r="K1928" t="str">
        <f t="shared" si="96"/>
        <v>Q3 2023</v>
      </c>
      <c r="L1928" t="str">
        <f t="shared" si="97"/>
        <v>Q3</v>
      </c>
      <c r="M1928" t="str">
        <f t="shared" si="98"/>
        <v>2023</v>
      </c>
    </row>
    <row r="1929" spans="1:13" x14ac:dyDescent="0.25">
      <c r="A1929" s="17">
        <v>45261</v>
      </c>
      <c r="B1929" s="8" t="s">
        <v>6584</v>
      </c>
      <c r="C1929" s="5" t="s">
        <v>6616</v>
      </c>
      <c r="D1929" s="8" t="s">
        <v>6617</v>
      </c>
      <c r="E1929" s="2">
        <v>102</v>
      </c>
      <c r="F1929" s="4">
        <v>45288</v>
      </c>
      <c r="G1929" s="2" t="s">
        <v>603</v>
      </c>
      <c r="H1929" s="16">
        <v>735</v>
      </c>
      <c r="I1929" s="16">
        <v>735</v>
      </c>
      <c r="K1929" t="str">
        <f t="shared" si="96"/>
        <v>Q3 2023</v>
      </c>
      <c r="L1929" t="str">
        <f t="shared" si="97"/>
        <v>Q3</v>
      </c>
      <c r="M1929" t="str">
        <f t="shared" si="98"/>
        <v>2023</v>
      </c>
    </row>
    <row r="1930" spans="1:13" x14ac:dyDescent="0.25">
      <c r="A1930" s="17">
        <v>45261</v>
      </c>
      <c r="B1930" s="8" t="s">
        <v>6584</v>
      </c>
      <c r="C1930" s="8" t="s">
        <v>6634</v>
      </c>
      <c r="D1930" s="8" t="s">
        <v>6635</v>
      </c>
      <c r="E1930" s="2">
        <v>102</v>
      </c>
      <c r="F1930" s="4">
        <v>45291</v>
      </c>
      <c r="G1930" s="2" t="s">
        <v>601</v>
      </c>
      <c r="H1930" s="85">
        <f>15158.22+35075.26+7535</f>
        <v>57768.480000000003</v>
      </c>
      <c r="I1930" s="88">
        <v>57768.480000000003</v>
      </c>
      <c r="K1930" t="str">
        <f t="shared" si="96"/>
        <v>Q3 2023</v>
      </c>
      <c r="L1930" t="str">
        <f t="shared" si="97"/>
        <v>Q3</v>
      </c>
      <c r="M1930" t="str">
        <f t="shared" si="98"/>
        <v>2023</v>
      </c>
    </row>
    <row r="1931" spans="1:13" x14ac:dyDescent="0.25">
      <c r="A1931" s="17">
        <v>45261</v>
      </c>
      <c r="B1931" s="8" t="s">
        <v>6584</v>
      </c>
      <c r="C1931" s="5" t="s">
        <v>6619</v>
      </c>
      <c r="D1931" s="8" t="s">
        <v>6620</v>
      </c>
      <c r="E1931" s="2">
        <v>102</v>
      </c>
      <c r="F1931" s="1">
        <v>45291</v>
      </c>
      <c r="G1931" s="2">
        <v>9</v>
      </c>
      <c r="H1931" s="16">
        <v>650</v>
      </c>
      <c r="I1931" s="20">
        <v>650</v>
      </c>
      <c r="K1931" t="str">
        <f t="shared" si="96"/>
        <v>Q3 2023</v>
      </c>
      <c r="L1931" t="str">
        <f t="shared" si="97"/>
        <v>Q3</v>
      </c>
      <c r="M1931" t="str">
        <f t="shared" si="98"/>
        <v>2023</v>
      </c>
    </row>
    <row r="1932" spans="1:13" x14ac:dyDescent="0.25">
      <c r="A1932" s="17">
        <v>45261</v>
      </c>
      <c r="B1932" s="8" t="s">
        <v>6584</v>
      </c>
      <c r="C1932" s="5" t="s">
        <v>6636</v>
      </c>
      <c r="D1932" s="8" t="s">
        <v>6617</v>
      </c>
      <c r="E1932" s="2">
        <v>102</v>
      </c>
      <c r="F1932" s="4">
        <v>45281</v>
      </c>
      <c r="G1932" s="2" t="s">
        <v>598</v>
      </c>
      <c r="H1932" s="16">
        <v>500</v>
      </c>
      <c r="I1932" s="16">
        <v>500</v>
      </c>
      <c r="J1932" s="5" t="s">
        <v>210</v>
      </c>
      <c r="K1932" t="str">
        <f t="shared" si="96"/>
        <v>Q3 2023</v>
      </c>
      <c r="L1932" t="str">
        <f t="shared" si="97"/>
        <v>Q3</v>
      </c>
      <c r="M1932" t="str">
        <f t="shared" si="98"/>
        <v>2023</v>
      </c>
    </row>
    <row r="1933" spans="1:13" x14ac:dyDescent="0.25">
      <c r="A1933" s="17">
        <v>45261</v>
      </c>
      <c r="B1933" s="8" t="s">
        <v>6584</v>
      </c>
      <c r="C1933" s="8" t="s">
        <v>6637</v>
      </c>
      <c r="D1933" s="8" t="s">
        <v>6654</v>
      </c>
      <c r="E1933" s="2">
        <v>102</v>
      </c>
      <c r="F1933" s="1">
        <v>45262</v>
      </c>
      <c r="G1933" s="2" t="s">
        <v>597</v>
      </c>
      <c r="H1933" s="16">
        <v>19110</v>
      </c>
      <c r="I1933" s="20">
        <v>19110</v>
      </c>
      <c r="J1933" s="2"/>
      <c r="K1933" t="str">
        <f t="shared" si="96"/>
        <v>Q3 2023</v>
      </c>
      <c r="L1933" t="str">
        <f t="shared" si="97"/>
        <v>Q3</v>
      </c>
      <c r="M1933" t="str">
        <f t="shared" si="98"/>
        <v>2023</v>
      </c>
    </row>
    <row r="1934" spans="1:13" x14ac:dyDescent="0.25">
      <c r="A1934" s="17">
        <v>45261</v>
      </c>
      <c r="B1934" s="8" t="s">
        <v>6584</v>
      </c>
      <c r="C1934" s="8" t="s">
        <v>6637</v>
      </c>
      <c r="D1934" s="8" t="s">
        <v>6638</v>
      </c>
      <c r="E1934" s="2">
        <v>102</v>
      </c>
      <c r="F1934" s="1">
        <v>45302</v>
      </c>
      <c r="G1934" s="2" t="s">
        <v>604</v>
      </c>
      <c r="H1934" s="16">
        <v>41357.199999999997</v>
      </c>
      <c r="I1934" s="20">
        <v>41357.199999999997</v>
      </c>
      <c r="K1934" t="str">
        <f t="shared" si="96"/>
        <v>Q3 2023</v>
      </c>
      <c r="L1934" t="str">
        <f t="shared" si="97"/>
        <v>Q3</v>
      </c>
      <c r="M1934" t="str">
        <f t="shared" si="98"/>
        <v>2023</v>
      </c>
    </row>
    <row r="1935" spans="1:13" x14ac:dyDescent="0.25">
      <c r="A1935" s="17">
        <v>45261</v>
      </c>
      <c r="B1935" s="8" t="s">
        <v>6584</v>
      </c>
      <c r="C1935" s="8" t="s">
        <v>6637</v>
      </c>
      <c r="D1935" s="8" t="s">
        <v>6639</v>
      </c>
      <c r="E1935" s="2">
        <v>102</v>
      </c>
      <c r="F1935" s="1">
        <v>45303</v>
      </c>
      <c r="G1935" s="2" t="s">
        <v>605</v>
      </c>
      <c r="H1935" s="16">
        <v>524.97</v>
      </c>
      <c r="I1935" s="20">
        <v>524.97</v>
      </c>
      <c r="K1935" t="str">
        <f t="shared" si="96"/>
        <v>Q3 2023</v>
      </c>
      <c r="L1935" t="str">
        <f t="shared" si="97"/>
        <v>Q3</v>
      </c>
      <c r="M1935" t="str">
        <f t="shared" si="98"/>
        <v>2023</v>
      </c>
    </row>
    <row r="1936" spans="1:13" x14ac:dyDescent="0.25">
      <c r="A1936" s="17">
        <v>45261</v>
      </c>
      <c r="B1936" s="8" t="s">
        <v>6584</v>
      </c>
      <c r="C1936" s="8" t="e">
        <v>#N/A</v>
      </c>
      <c r="D1936" s="8" t="s">
        <v>6622</v>
      </c>
      <c r="E1936" s="12">
        <v>102</v>
      </c>
      <c r="F1936" s="4">
        <v>45291</v>
      </c>
      <c r="G1936" s="12">
        <v>235</v>
      </c>
      <c r="H1936" s="16">
        <v>12820</v>
      </c>
      <c r="I1936" s="20">
        <v>12820</v>
      </c>
      <c r="K1936" t="str">
        <f t="shared" si="96"/>
        <v>Q3 2023</v>
      </c>
      <c r="L1936" t="str">
        <f t="shared" si="97"/>
        <v>Q3</v>
      </c>
      <c r="M1936" t="str">
        <f t="shared" si="98"/>
        <v>2023</v>
      </c>
    </row>
    <row r="1937" spans="1:13" x14ac:dyDescent="0.25">
      <c r="A1937" s="17">
        <v>45261</v>
      </c>
      <c r="B1937" s="8" t="s">
        <v>6584</v>
      </c>
      <c r="C1937" s="5" t="s">
        <v>6626</v>
      </c>
      <c r="D1937" s="8" t="s">
        <v>6627</v>
      </c>
      <c r="E1937" s="2">
        <v>102</v>
      </c>
      <c r="F1937" s="80">
        <v>45291</v>
      </c>
      <c r="G1937" s="2">
        <v>1578</v>
      </c>
      <c r="H1937" s="16">
        <v>1260</v>
      </c>
      <c r="I1937" s="20">
        <v>1260</v>
      </c>
      <c r="K1937" t="str">
        <f t="shared" si="96"/>
        <v>Q3 2023</v>
      </c>
      <c r="L1937" t="str">
        <f t="shared" si="97"/>
        <v>Q3</v>
      </c>
      <c r="M1937" t="str">
        <f t="shared" si="98"/>
        <v>2023</v>
      </c>
    </row>
    <row r="1938" spans="1:13" x14ac:dyDescent="0.25">
      <c r="A1938" s="17">
        <v>45261</v>
      </c>
      <c r="B1938" s="8" t="s">
        <v>6585</v>
      </c>
      <c r="C1938" s="5" t="s">
        <v>6640</v>
      </c>
      <c r="D1938" s="8" t="s">
        <v>6633</v>
      </c>
      <c r="E1938" s="2">
        <v>0</v>
      </c>
      <c r="F1938" s="80">
        <v>45291</v>
      </c>
      <c r="G1938" s="5" t="s">
        <v>629</v>
      </c>
      <c r="H1938" s="16">
        <v>37677.19</v>
      </c>
      <c r="I1938" s="20">
        <v>37677.19</v>
      </c>
      <c r="K1938" t="str">
        <f t="shared" si="96"/>
        <v>Q3 2023</v>
      </c>
      <c r="L1938" t="str">
        <f t="shared" si="97"/>
        <v>Q3</v>
      </c>
      <c r="M1938" t="str">
        <f t="shared" si="98"/>
        <v>2023</v>
      </c>
    </row>
    <row r="1939" spans="1:13" x14ac:dyDescent="0.25">
      <c r="A1939" s="17">
        <v>45261</v>
      </c>
      <c r="B1939" s="8" t="s">
        <v>6585</v>
      </c>
      <c r="C1939" s="5" t="s">
        <v>6616</v>
      </c>
      <c r="D1939" s="8" t="s">
        <v>6617</v>
      </c>
      <c r="E1939" s="2">
        <v>0</v>
      </c>
      <c r="F1939" s="80">
        <v>45288</v>
      </c>
      <c r="G1939" s="5" t="s">
        <v>627</v>
      </c>
      <c r="H1939" s="16">
        <v>5170</v>
      </c>
      <c r="I1939" s="16">
        <v>5170</v>
      </c>
      <c r="K1939" t="str">
        <f t="shared" si="96"/>
        <v>Q3 2023</v>
      </c>
      <c r="L1939" t="str">
        <f t="shared" si="97"/>
        <v>Q3</v>
      </c>
      <c r="M1939" t="str">
        <f t="shared" si="98"/>
        <v>2023</v>
      </c>
    </row>
    <row r="1940" spans="1:13" x14ac:dyDescent="0.25">
      <c r="A1940" s="17">
        <v>45261</v>
      </c>
      <c r="B1940" s="8" t="s">
        <v>6585</v>
      </c>
      <c r="C1940" s="5" t="s">
        <v>6616</v>
      </c>
      <c r="D1940" s="8" t="s">
        <v>6618</v>
      </c>
      <c r="E1940" s="2">
        <v>0</v>
      </c>
      <c r="F1940" s="80">
        <v>45288</v>
      </c>
      <c r="G1940" s="5" t="s">
        <v>628</v>
      </c>
      <c r="H1940" s="16">
        <v>12666</v>
      </c>
      <c r="I1940" s="16">
        <v>12666</v>
      </c>
      <c r="K1940" t="str">
        <f t="shared" si="96"/>
        <v>Q3 2023</v>
      </c>
      <c r="L1940" t="str">
        <f t="shared" si="97"/>
        <v>Q3</v>
      </c>
      <c r="M1940" t="str">
        <f t="shared" si="98"/>
        <v>2023</v>
      </c>
    </row>
    <row r="1941" spans="1:13" x14ac:dyDescent="0.25">
      <c r="A1941" s="17">
        <v>45261</v>
      </c>
      <c r="B1941" s="8" t="s">
        <v>6586</v>
      </c>
      <c r="C1941" s="5" t="s">
        <v>6640</v>
      </c>
      <c r="D1941" s="8" t="s">
        <v>6633</v>
      </c>
      <c r="E1941" s="2">
        <v>0</v>
      </c>
      <c r="F1941" s="24">
        <v>45291</v>
      </c>
      <c r="G1941" s="2" t="s">
        <v>660</v>
      </c>
      <c r="H1941" s="20">
        <v>37226.730000000003</v>
      </c>
      <c r="I1941" s="20">
        <v>37226.730000000003</v>
      </c>
      <c r="K1941" t="str">
        <f t="shared" si="96"/>
        <v>Q3 2023</v>
      </c>
      <c r="L1941" t="str">
        <f t="shared" si="97"/>
        <v>Q3</v>
      </c>
      <c r="M1941" t="str">
        <f t="shared" si="98"/>
        <v>2023</v>
      </c>
    </row>
    <row r="1942" spans="1:13" x14ac:dyDescent="0.25">
      <c r="A1942" s="17">
        <v>45261</v>
      </c>
      <c r="B1942" s="8" t="s">
        <v>6586</v>
      </c>
      <c r="C1942" s="5" t="s">
        <v>6614</v>
      </c>
      <c r="D1942" s="8" t="s">
        <v>6615</v>
      </c>
      <c r="E1942" s="2">
        <v>0</v>
      </c>
      <c r="F1942" s="1">
        <v>45291</v>
      </c>
      <c r="G1942" s="2" t="s">
        <v>60</v>
      </c>
      <c r="H1942" s="20">
        <v>5313.75</v>
      </c>
      <c r="I1942" s="16">
        <v>5313.75</v>
      </c>
      <c r="K1942" t="str">
        <f t="shared" si="96"/>
        <v>Q3 2023</v>
      </c>
      <c r="L1942" t="str">
        <f t="shared" si="97"/>
        <v>Q3</v>
      </c>
      <c r="M1942" t="str">
        <f t="shared" si="98"/>
        <v>2023</v>
      </c>
    </row>
    <row r="1943" spans="1:13" x14ac:dyDescent="0.25">
      <c r="A1943" s="17">
        <v>45261</v>
      </c>
      <c r="B1943" s="8" t="s">
        <v>6586</v>
      </c>
      <c r="C1943" s="5" t="s">
        <v>6616</v>
      </c>
      <c r="D1943" s="8" t="s">
        <v>6618</v>
      </c>
      <c r="E1943" s="2">
        <v>0</v>
      </c>
      <c r="F1943" s="1">
        <v>45288</v>
      </c>
      <c r="G1943" s="2" t="s">
        <v>662</v>
      </c>
      <c r="H1943" s="20">
        <v>5790</v>
      </c>
      <c r="I1943" s="20">
        <v>5790</v>
      </c>
      <c r="K1943" t="str">
        <f t="shared" si="96"/>
        <v>Q3 2023</v>
      </c>
      <c r="L1943" t="str">
        <f t="shared" si="97"/>
        <v>Q3</v>
      </c>
      <c r="M1943" t="str">
        <f t="shared" si="98"/>
        <v>2023</v>
      </c>
    </row>
    <row r="1944" spans="1:13" x14ac:dyDescent="0.25">
      <c r="A1944" s="17">
        <v>45261</v>
      </c>
      <c r="B1944" s="8" t="s">
        <v>6586</v>
      </c>
      <c r="C1944" s="5" t="s">
        <v>6641</v>
      </c>
      <c r="D1944" s="8" t="s">
        <v>6635</v>
      </c>
      <c r="E1944" s="2">
        <v>0</v>
      </c>
      <c r="F1944" s="1">
        <v>45291</v>
      </c>
      <c r="G1944" s="2" t="s">
        <v>661</v>
      </c>
      <c r="H1944" s="20">
        <v>50131.14</v>
      </c>
      <c r="I1944" s="20">
        <v>50131.14</v>
      </c>
      <c r="K1944" t="str">
        <f t="shared" si="96"/>
        <v>Q3 2023</v>
      </c>
      <c r="L1944" t="str">
        <f t="shared" si="97"/>
        <v>Q3</v>
      </c>
      <c r="M1944" t="str">
        <f t="shared" si="98"/>
        <v>2023</v>
      </c>
    </row>
    <row r="1945" spans="1:13" x14ac:dyDescent="0.25">
      <c r="A1945" s="17">
        <v>45261</v>
      </c>
      <c r="B1945" s="8" t="s">
        <v>6587</v>
      </c>
      <c r="C1945" s="5" t="s">
        <v>6614</v>
      </c>
      <c r="D1945" s="8" t="s">
        <v>6615</v>
      </c>
      <c r="E1945" s="2">
        <v>0</v>
      </c>
      <c r="F1945" s="1">
        <v>45291</v>
      </c>
      <c r="G1945" s="2" t="s">
        <v>677</v>
      </c>
      <c r="H1945" s="16">
        <v>95</v>
      </c>
      <c r="I1945" s="20">
        <v>95</v>
      </c>
      <c r="K1945" t="str">
        <f t="shared" si="96"/>
        <v>Q3 2023</v>
      </c>
      <c r="L1945" t="str">
        <f t="shared" si="97"/>
        <v>Q3</v>
      </c>
      <c r="M1945" t="str">
        <f t="shared" si="98"/>
        <v>2023</v>
      </c>
    </row>
    <row r="1946" spans="1:13" x14ac:dyDescent="0.25">
      <c r="A1946" s="17">
        <v>45261</v>
      </c>
      <c r="B1946" s="8" t="s">
        <v>6587</v>
      </c>
      <c r="C1946" s="8" t="e">
        <v>#N/A</v>
      </c>
      <c r="D1946" s="8" t="s">
        <v>6622</v>
      </c>
      <c r="E1946" s="12">
        <v>0</v>
      </c>
      <c r="F1946" s="1">
        <v>45291</v>
      </c>
      <c r="G1946" s="12">
        <v>243</v>
      </c>
      <c r="H1946" s="16">
        <v>10615</v>
      </c>
      <c r="I1946" s="20">
        <v>10615</v>
      </c>
      <c r="K1946" t="str">
        <f t="shared" si="96"/>
        <v>Q3 2023</v>
      </c>
      <c r="L1946" t="str">
        <f t="shared" si="97"/>
        <v>Q3</v>
      </c>
      <c r="M1946" t="str">
        <f t="shared" si="98"/>
        <v>2023</v>
      </c>
    </row>
    <row r="1947" spans="1:13" x14ac:dyDescent="0.25">
      <c r="A1947" s="17">
        <v>45261</v>
      </c>
      <c r="B1947" s="8" t="s">
        <v>6588</v>
      </c>
      <c r="C1947" s="5" t="e">
        <v>#N/A</v>
      </c>
      <c r="D1947" s="8" t="s">
        <v>6617</v>
      </c>
      <c r="E1947" s="2">
        <v>0</v>
      </c>
      <c r="F1947" s="1">
        <v>45265</v>
      </c>
      <c r="G1947" s="2" t="s">
        <v>703</v>
      </c>
      <c r="H1947" s="16">
        <v>1500</v>
      </c>
      <c r="I1947" s="16">
        <v>1500</v>
      </c>
      <c r="J1947" s="2"/>
      <c r="K1947" t="str">
        <f t="shared" si="96"/>
        <v>Q3 2023</v>
      </c>
      <c r="L1947" t="str">
        <f t="shared" si="97"/>
        <v>Q3</v>
      </c>
      <c r="M1947" t="str">
        <f t="shared" si="98"/>
        <v>2023</v>
      </c>
    </row>
    <row r="1948" spans="1:13" x14ac:dyDescent="0.25">
      <c r="A1948" s="17">
        <v>45261</v>
      </c>
      <c r="B1948" s="8" t="s">
        <v>6588</v>
      </c>
      <c r="C1948" s="5" t="s">
        <v>6614</v>
      </c>
      <c r="D1948" s="8" t="s">
        <v>6615</v>
      </c>
      <c r="E1948" s="2">
        <v>0</v>
      </c>
      <c r="F1948" s="1">
        <v>45291</v>
      </c>
      <c r="G1948" s="2" t="s">
        <v>704</v>
      </c>
      <c r="H1948" s="16">
        <v>1330</v>
      </c>
      <c r="I1948" s="20">
        <v>1330</v>
      </c>
      <c r="J1948" s="2"/>
      <c r="K1948" t="str">
        <f t="shared" si="96"/>
        <v>Q3 2023</v>
      </c>
      <c r="L1948" t="str">
        <f t="shared" si="97"/>
        <v>Q3</v>
      </c>
      <c r="M1948" t="str">
        <f t="shared" si="98"/>
        <v>2023</v>
      </c>
    </row>
    <row r="1949" spans="1:13" x14ac:dyDescent="0.25">
      <c r="A1949" s="17">
        <v>45261</v>
      </c>
      <c r="B1949" s="8" t="s">
        <v>6588</v>
      </c>
      <c r="C1949" s="5" t="s">
        <v>6616</v>
      </c>
      <c r="D1949" s="8" t="s">
        <v>6617</v>
      </c>
      <c r="E1949" s="2">
        <v>0</v>
      </c>
      <c r="F1949" s="1">
        <v>45288</v>
      </c>
      <c r="G1949" s="2" t="s">
        <v>705</v>
      </c>
      <c r="H1949" s="16">
        <v>1347.5</v>
      </c>
      <c r="I1949" s="16">
        <v>1347.5</v>
      </c>
      <c r="J1949" s="2" t="s">
        <v>700</v>
      </c>
      <c r="K1949" t="str">
        <f t="shared" si="96"/>
        <v>Q3 2023</v>
      </c>
      <c r="L1949" t="str">
        <f t="shared" si="97"/>
        <v>Q3</v>
      </c>
      <c r="M1949" t="str">
        <f t="shared" si="98"/>
        <v>2023</v>
      </c>
    </row>
    <row r="1950" spans="1:13" x14ac:dyDescent="0.25">
      <c r="A1950" s="17">
        <v>45261</v>
      </c>
      <c r="B1950" s="8" t="s">
        <v>6588</v>
      </c>
      <c r="C1950" s="8" t="e">
        <v>#N/A</v>
      </c>
      <c r="D1950" s="8" t="s">
        <v>6622</v>
      </c>
      <c r="E1950" s="12">
        <v>0</v>
      </c>
      <c r="F1950" s="1">
        <v>45291</v>
      </c>
      <c r="G1950" s="12">
        <v>244</v>
      </c>
      <c r="H1950" s="16">
        <v>1935</v>
      </c>
      <c r="I1950" s="20">
        <v>1935</v>
      </c>
      <c r="J1950" s="2"/>
      <c r="K1950" t="str">
        <f t="shared" si="96"/>
        <v>Q3 2023</v>
      </c>
      <c r="L1950" t="str">
        <f t="shared" si="97"/>
        <v>Q3</v>
      </c>
      <c r="M1950" t="str">
        <f t="shared" si="98"/>
        <v>2023</v>
      </c>
    </row>
    <row r="1951" spans="1:13" x14ac:dyDescent="0.25">
      <c r="A1951" s="17">
        <v>45261</v>
      </c>
      <c r="B1951" s="8" t="s">
        <v>6589</v>
      </c>
      <c r="C1951" s="5" t="s">
        <v>6640</v>
      </c>
      <c r="D1951" s="8" t="s">
        <v>6633</v>
      </c>
      <c r="E1951" s="2" t="s">
        <v>82</v>
      </c>
      <c r="F1951" s="4">
        <v>45291</v>
      </c>
      <c r="G1951" s="2" t="s">
        <v>868</v>
      </c>
      <c r="H1951" s="16">
        <v>79451.37</v>
      </c>
      <c r="I1951" s="20">
        <v>79451.37</v>
      </c>
      <c r="K1951" t="str">
        <f t="shared" si="96"/>
        <v>Q3 2023</v>
      </c>
      <c r="L1951" t="str">
        <f t="shared" si="97"/>
        <v>Q3</v>
      </c>
      <c r="M1951" t="str">
        <f t="shared" si="98"/>
        <v>2023</v>
      </c>
    </row>
    <row r="1952" spans="1:13" x14ac:dyDescent="0.25">
      <c r="A1952" s="17">
        <v>45261</v>
      </c>
      <c r="B1952" s="8" t="s">
        <v>6589</v>
      </c>
      <c r="C1952" s="5" t="e">
        <v>#N/A</v>
      </c>
      <c r="D1952" s="8" t="s">
        <v>6617</v>
      </c>
      <c r="E1952" s="2" t="s">
        <v>82</v>
      </c>
      <c r="F1952" s="1">
        <v>45267</v>
      </c>
      <c r="G1952" s="2" t="s">
        <v>864</v>
      </c>
      <c r="H1952" s="16">
        <v>700</v>
      </c>
      <c r="I1952" s="16">
        <v>700</v>
      </c>
      <c r="J1952" s="2"/>
      <c r="K1952" t="str">
        <f t="shared" si="96"/>
        <v>Q3 2023</v>
      </c>
      <c r="L1952" t="str">
        <f t="shared" si="97"/>
        <v>Q3</v>
      </c>
      <c r="M1952" t="str">
        <f t="shared" si="98"/>
        <v>2023</v>
      </c>
    </row>
    <row r="1953" spans="1:13" x14ac:dyDescent="0.25">
      <c r="A1953" s="17">
        <v>45261</v>
      </c>
      <c r="B1953" s="8" t="s">
        <v>6589</v>
      </c>
      <c r="C1953" s="5" t="e">
        <v>#N/A</v>
      </c>
      <c r="D1953" s="8" t="s">
        <v>6617</v>
      </c>
      <c r="E1953" s="2" t="s">
        <v>82</v>
      </c>
      <c r="F1953" s="1">
        <v>45275</v>
      </c>
      <c r="G1953" s="2" t="s">
        <v>865</v>
      </c>
      <c r="H1953" s="16">
        <v>3850</v>
      </c>
      <c r="I1953" s="16">
        <v>3850</v>
      </c>
      <c r="J1953" s="2" t="s">
        <v>873</v>
      </c>
      <c r="K1953" t="str">
        <f t="shared" si="96"/>
        <v>Q3 2023</v>
      </c>
      <c r="L1953" t="str">
        <f t="shared" si="97"/>
        <v>Q3</v>
      </c>
      <c r="M1953" t="str">
        <f t="shared" si="98"/>
        <v>2023</v>
      </c>
    </row>
    <row r="1954" spans="1:13" x14ac:dyDescent="0.25">
      <c r="A1954" s="17">
        <v>45261</v>
      </c>
      <c r="B1954" s="8" t="s">
        <v>6589</v>
      </c>
      <c r="C1954" s="5" t="s">
        <v>6616</v>
      </c>
      <c r="D1954" s="8" t="s">
        <v>6617</v>
      </c>
      <c r="E1954" s="2" t="s">
        <v>82</v>
      </c>
      <c r="F1954" s="4">
        <v>45288</v>
      </c>
      <c r="G1954" s="2" t="s">
        <v>871</v>
      </c>
      <c r="H1954" s="16">
        <v>5285</v>
      </c>
      <c r="I1954" s="20">
        <v>5461.5</v>
      </c>
      <c r="K1954" t="str">
        <f t="shared" si="96"/>
        <v>Q3 2023</v>
      </c>
      <c r="L1954" t="str">
        <f t="shared" si="97"/>
        <v>Q3</v>
      </c>
      <c r="M1954" t="str">
        <f t="shared" si="98"/>
        <v>2023</v>
      </c>
    </row>
    <row r="1955" spans="1:13" x14ac:dyDescent="0.25">
      <c r="A1955" s="17">
        <v>45261</v>
      </c>
      <c r="B1955" s="8" t="s">
        <v>6589</v>
      </c>
      <c r="C1955" s="5" t="s">
        <v>6616</v>
      </c>
      <c r="D1955" s="8" t="s">
        <v>6618</v>
      </c>
      <c r="E1955" s="2" t="s">
        <v>82</v>
      </c>
      <c r="F1955" s="4">
        <v>45288</v>
      </c>
      <c r="G1955" s="2" t="s">
        <v>872</v>
      </c>
      <c r="H1955" s="16">
        <v>46346</v>
      </c>
      <c r="I1955" s="20">
        <v>43286</v>
      </c>
      <c r="K1955" t="str">
        <f t="shared" si="96"/>
        <v>Q3 2023</v>
      </c>
      <c r="L1955" t="str">
        <f t="shared" si="97"/>
        <v>Q3</v>
      </c>
      <c r="M1955" t="str">
        <f t="shared" si="98"/>
        <v>2023</v>
      </c>
    </row>
    <row r="1956" spans="1:13" x14ac:dyDescent="0.25">
      <c r="A1956" s="17">
        <v>45261</v>
      </c>
      <c r="B1956" s="8" t="s">
        <v>6589</v>
      </c>
      <c r="C1956" s="8" t="s">
        <v>6634</v>
      </c>
      <c r="D1956" s="8" t="s">
        <v>6635</v>
      </c>
      <c r="E1956" s="2" t="s">
        <v>82</v>
      </c>
      <c r="F1956" s="4">
        <v>45291</v>
      </c>
      <c r="G1956" s="2" t="s">
        <v>870</v>
      </c>
      <c r="H1956" s="85">
        <f>107771.57+22737.33+63361.76+17181.23+31657.78</f>
        <v>242709.67</v>
      </c>
      <c r="I1956" s="88">
        <v>242709.67</v>
      </c>
      <c r="K1956" t="str">
        <f t="shared" si="96"/>
        <v>Q3 2023</v>
      </c>
      <c r="L1956" t="str">
        <f t="shared" si="97"/>
        <v>Q3</v>
      </c>
      <c r="M1956" t="str">
        <f t="shared" si="98"/>
        <v>2023</v>
      </c>
    </row>
    <row r="1957" spans="1:13" x14ac:dyDescent="0.25">
      <c r="A1957" s="17">
        <v>45261</v>
      </c>
      <c r="B1957" s="8" t="s">
        <v>6589</v>
      </c>
      <c r="C1957" s="5" t="e">
        <v>#N/A</v>
      </c>
      <c r="D1957" s="8" t="s">
        <v>6633</v>
      </c>
      <c r="E1957" s="2" t="s">
        <v>82</v>
      </c>
      <c r="F1957" s="4">
        <v>45291</v>
      </c>
      <c r="G1957" s="2" t="s">
        <v>869</v>
      </c>
      <c r="H1957" s="16">
        <v>186186.42</v>
      </c>
      <c r="I1957" s="20">
        <v>186186.42</v>
      </c>
      <c r="K1957" t="str">
        <f t="shared" si="96"/>
        <v>Q3 2023</v>
      </c>
      <c r="L1957" t="str">
        <f t="shared" si="97"/>
        <v>Q3</v>
      </c>
      <c r="M1957" t="str">
        <f t="shared" si="98"/>
        <v>2023</v>
      </c>
    </row>
    <row r="1958" spans="1:13" x14ac:dyDescent="0.25">
      <c r="A1958" s="17">
        <v>45261</v>
      </c>
      <c r="B1958" s="8" t="s">
        <v>6589</v>
      </c>
      <c r="C1958" s="5" t="s">
        <v>6619</v>
      </c>
      <c r="D1958" s="8" t="s">
        <v>6620</v>
      </c>
      <c r="E1958" s="2" t="s">
        <v>82</v>
      </c>
      <c r="F1958" s="1">
        <v>45291</v>
      </c>
      <c r="G1958" s="2">
        <v>9</v>
      </c>
      <c r="H1958" s="16">
        <v>10545</v>
      </c>
      <c r="I1958" s="20">
        <v>10545</v>
      </c>
      <c r="J1958" s="2" t="s">
        <v>100</v>
      </c>
      <c r="K1958" t="str">
        <f t="shared" si="96"/>
        <v>Q3 2023</v>
      </c>
      <c r="L1958" t="str">
        <f t="shared" si="97"/>
        <v>Q3</v>
      </c>
      <c r="M1958" t="str">
        <f t="shared" si="98"/>
        <v>2023</v>
      </c>
    </row>
    <row r="1959" spans="1:13" x14ac:dyDescent="0.25">
      <c r="A1959" s="17">
        <v>45261</v>
      </c>
      <c r="B1959" s="8" t="s">
        <v>6589</v>
      </c>
      <c r="C1959" s="8" t="s">
        <v>6653</v>
      </c>
      <c r="D1959" s="8" t="s">
        <v>6654</v>
      </c>
      <c r="E1959" s="2" t="s">
        <v>82</v>
      </c>
      <c r="F1959" s="4">
        <v>45261</v>
      </c>
      <c r="G1959" s="2" t="s">
        <v>863</v>
      </c>
      <c r="H1959" s="16">
        <v>194247</v>
      </c>
      <c r="I1959" s="20">
        <v>194247</v>
      </c>
      <c r="J1959" s="5"/>
      <c r="K1959" t="str">
        <f t="shared" si="96"/>
        <v>Q3 2023</v>
      </c>
      <c r="L1959" t="str">
        <f t="shared" si="97"/>
        <v>Q3</v>
      </c>
      <c r="M1959" t="str">
        <f t="shared" si="98"/>
        <v>2023</v>
      </c>
    </row>
    <row r="1960" spans="1:13" x14ac:dyDescent="0.25">
      <c r="A1960" s="17">
        <v>45261</v>
      </c>
      <c r="B1960" s="8" t="s">
        <v>6589</v>
      </c>
      <c r="C1960" s="8" t="s">
        <v>6653</v>
      </c>
      <c r="D1960" s="8" t="s">
        <v>6638</v>
      </c>
      <c r="E1960" s="2" t="s">
        <v>82</v>
      </c>
      <c r="F1960" s="1">
        <v>45271</v>
      </c>
      <c r="G1960" s="2" t="s">
        <v>866</v>
      </c>
      <c r="H1960" s="16">
        <v>566200.94999999995</v>
      </c>
      <c r="I1960" s="20">
        <v>566200.94999999995</v>
      </c>
      <c r="K1960" t="str">
        <f t="shared" si="96"/>
        <v>Q3 2023</v>
      </c>
      <c r="L1960" t="str">
        <f t="shared" si="97"/>
        <v>Q3</v>
      </c>
      <c r="M1960" t="str">
        <f t="shared" si="98"/>
        <v>2023</v>
      </c>
    </row>
    <row r="1961" spans="1:13" x14ac:dyDescent="0.25">
      <c r="A1961" s="17">
        <v>45261</v>
      </c>
      <c r="B1961" s="8" t="s">
        <v>6589</v>
      </c>
      <c r="C1961" s="8" t="s">
        <v>6653</v>
      </c>
      <c r="D1961" s="8" t="s">
        <v>6627</v>
      </c>
      <c r="E1961" s="2" t="s">
        <v>82</v>
      </c>
      <c r="F1961" s="1">
        <v>45271</v>
      </c>
      <c r="G1961" s="2" t="s">
        <v>867</v>
      </c>
      <c r="H1961" s="16">
        <v>27368.7</v>
      </c>
      <c r="I1961" s="20">
        <v>27368.7</v>
      </c>
      <c r="K1961" t="str">
        <f t="shared" si="96"/>
        <v>Q3 2023</v>
      </c>
      <c r="L1961" t="str">
        <f t="shared" si="97"/>
        <v>Q3</v>
      </c>
      <c r="M1961" t="str">
        <f t="shared" si="98"/>
        <v>2023</v>
      </c>
    </row>
    <row r="1962" spans="1:13" x14ac:dyDescent="0.25">
      <c r="A1962" s="17">
        <v>45261</v>
      </c>
      <c r="B1962" s="8" t="s">
        <v>6589</v>
      </c>
      <c r="C1962" s="5" t="e">
        <v>#N/A</v>
      </c>
      <c r="D1962" s="8" t="s">
        <v>6624</v>
      </c>
      <c r="E1962" s="2" t="s">
        <v>82</v>
      </c>
      <c r="F1962" s="4">
        <v>45279</v>
      </c>
      <c r="G1962" s="2">
        <v>911</v>
      </c>
      <c r="H1962" s="16">
        <v>4320.3999999999996</v>
      </c>
      <c r="I1962" s="20">
        <v>6701.08</v>
      </c>
      <c r="K1962" t="str">
        <f t="shared" si="96"/>
        <v>Q3 2023</v>
      </c>
      <c r="L1962" t="str">
        <f t="shared" si="97"/>
        <v>Q3</v>
      </c>
      <c r="M1962" t="str">
        <f t="shared" si="98"/>
        <v>2023</v>
      </c>
    </row>
    <row r="1963" spans="1:13" x14ac:dyDescent="0.25">
      <c r="A1963" s="17">
        <v>45261</v>
      </c>
      <c r="B1963" s="8" t="s">
        <v>6589</v>
      </c>
      <c r="C1963" s="5" t="s">
        <v>6626</v>
      </c>
      <c r="D1963" s="8" t="s">
        <v>6627</v>
      </c>
      <c r="E1963" s="2" t="s">
        <v>82</v>
      </c>
      <c r="F1963" s="4">
        <v>45291</v>
      </c>
      <c r="G1963" s="2">
        <v>1577</v>
      </c>
      <c r="H1963" s="16">
        <v>15505</v>
      </c>
      <c r="I1963" s="20">
        <v>15505</v>
      </c>
      <c r="K1963" t="str">
        <f t="shared" si="96"/>
        <v>Q3 2023</v>
      </c>
      <c r="L1963" t="str">
        <f t="shared" si="97"/>
        <v>Q3</v>
      </c>
      <c r="M1963" t="str">
        <f t="shared" si="98"/>
        <v>2023</v>
      </c>
    </row>
    <row r="1964" spans="1:13" x14ac:dyDescent="0.25">
      <c r="A1964" s="17">
        <v>45261</v>
      </c>
      <c r="B1964" s="8" t="s">
        <v>6590</v>
      </c>
      <c r="C1964" s="5" t="s">
        <v>6614</v>
      </c>
      <c r="D1964" s="8" t="s">
        <v>6615</v>
      </c>
      <c r="E1964" s="2">
        <v>0</v>
      </c>
      <c r="F1964" s="1">
        <v>45291</v>
      </c>
      <c r="G1964" s="2" t="s">
        <v>889</v>
      </c>
      <c r="H1964" s="16">
        <v>4642</v>
      </c>
      <c r="I1964" s="20">
        <v>4642</v>
      </c>
      <c r="K1964" t="str">
        <f t="shared" si="96"/>
        <v>Q3 2023</v>
      </c>
      <c r="L1964" t="str">
        <f t="shared" si="97"/>
        <v>Q3</v>
      </c>
      <c r="M1964" t="str">
        <f t="shared" si="98"/>
        <v>2023</v>
      </c>
    </row>
    <row r="1965" spans="1:13" x14ac:dyDescent="0.25">
      <c r="A1965" s="17">
        <v>45261</v>
      </c>
      <c r="B1965" s="8" t="s">
        <v>6590</v>
      </c>
      <c r="C1965" s="5" t="s">
        <v>6616</v>
      </c>
      <c r="D1965" s="8" t="s">
        <v>6617</v>
      </c>
      <c r="E1965" s="2">
        <v>0</v>
      </c>
      <c r="F1965" s="1">
        <v>45288</v>
      </c>
      <c r="G1965" s="2" t="s">
        <v>890</v>
      </c>
      <c r="H1965" s="16">
        <v>2887.5</v>
      </c>
      <c r="I1965" s="16">
        <v>2887.5</v>
      </c>
      <c r="K1965" t="str">
        <f t="shared" si="96"/>
        <v>Q3 2023</v>
      </c>
      <c r="L1965" t="str">
        <f t="shared" si="97"/>
        <v>Q3</v>
      </c>
      <c r="M1965" t="str">
        <f t="shared" si="98"/>
        <v>2023</v>
      </c>
    </row>
    <row r="1966" spans="1:13" x14ac:dyDescent="0.25">
      <c r="A1966" s="17">
        <v>45261</v>
      </c>
      <c r="B1966" s="8" t="s">
        <v>6590</v>
      </c>
      <c r="C1966" s="8" t="e">
        <v>#N/A</v>
      </c>
      <c r="D1966" s="8" t="s">
        <v>6622</v>
      </c>
      <c r="E1966" s="12">
        <v>0</v>
      </c>
      <c r="F1966" s="1">
        <v>45291</v>
      </c>
      <c r="G1966" s="12">
        <v>242</v>
      </c>
      <c r="H1966" s="16">
        <v>28890</v>
      </c>
      <c r="I1966" s="20">
        <v>28890</v>
      </c>
      <c r="K1966" t="str">
        <f t="shared" si="96"/>
        <v>Q3 2023</v>
      </c>
      <c r="L1966" t="str">
        <f t="shared" si="97"/>
        <v>Q3</v>
      </c>
      <c r="M1966" t="str">
        <f t="shared" si="98"/>
        <v>2023</v>
      </c>
    </row>
    <row r="1967" spans="1:13" x14ac:dyDescent="0.25">
      <c r="A1967" s="17">
        <v>45261</v>
      </c>
      <c r="B1967" s="8" t="s">
        <v>6591</v>
      </c>
      <c r="C1967" s="5" t="s">
        <v>6640</v>
      </c>
      <c r="D1967" s="8" t="s">
        <v>6633</v>
      </c>
      <c r="E1967" s="2">
        <v>0</v>
      </c>
      <c r="F1967" s="1">
        <v>45291</v>
      </c>
      <c r="G1967" s="2" t="s">
        <v>919</v>
      </c>
      <c r="H1967" s="16">
        <v>47365.24</v>
      </c>
      <c r="I1967" s="20">
        <v>47365.24</v>
      </c>
      <c r="K1967" t="str">
        <f t="shared" si="96"/>
        <v>Q3 2023</v>
      </c>
      <c r="L1967" t="str">
        <f t="shared" si="97"/>
        <v>Q3</v>
      </c>
      <c r="M1967" t="str">
        <f t="shared" si="98"/>
        <v>2023</v>
      </c>
    </row>
    <row r="1968" spans="1:13" x14ac:dyDescent="0.25">
      <c r="A1968" s="17">
        <v>45261</v>
      </c>
      <c r="B1968" s="8" t="s">
        <v>6591</v>
      </c>
      <c r="C1968" s="5" t="s">
        <v>6616</v>
      </c>
      <c r="D1968" s="8" t="s">
        <v>6617</v>
      </c>
      <c r="E1968" s="2">
        <v>0</v>
      </c>
      <c r="F1968" s="1">
        <v>45288</v>
      </c>
      <c r="G1968" s="2" t="s">
        <v>920</v>
      </c>
      <c r="H1968" s="16">
        <v>360</v>
      </c>
      <c r="I1968" s="16">
        <v>360</v>
      </c>
      <c r="K1968" t="str">
        <f t="shared" si="96"/>
        <v>Q3 2023</v>
      </c>
      <c r="L1968" t="str">
        <f t="shared" si="97"/>
        <v>Q3</v>
      </c>
      <c r="M1968" t="str">
        <f t="shared" si="98"/>
        <v>2023</v>
      </c>
    </row>
    <row r="1969" spans="1:13" x14ac:dyDescent="0.25">
      <c r="A1969" s="17">
        <v>45261</v>
      </c>
      <c r="B1969" s="8" t="s">
        <v>6591</v>
      </c>
      <c r="C1969" s="8" t="e">
        <v>#N/A</v>
      </c>
      <c r="D1969" s="8" t="s">
        <v>6622</v>
      </c>
      <c r="E1969" s="12">
        <v>0</v>
      </c>
      <c r="F1969" s="1">
        <v>45291</v>
      </c>
      <c r="G1969" s="12">
        <v>236</v>
      </c>
      <c r="H1969" s="16">
        <v>9615</v>
      </c>
      <c r="I1969" s="20">
        <v>9615</v>
      </c>
      <c r="K1969" t="str">
        <f t="shared" si="96"/>
        <v>Q3 2023</v>
      </c>
      <c r="L1969" t="str">
        <f t="shared" si="97"/>
        <v>Q3</v>
      </c>
      <c r="M1969" t="str">
        <f t="shared" si="98"/>
        <v>2023</v>
      </c>
    </row>
    <row r="1970" spans="1:13" x14ac:dyDescent="0.25">
      <c r="A1970" s="17">
        <v>45261</v>
      </c>
      <c r="B1970" s="8" t="s">
        <v>6598</v>
      </c>
      <c r="C1970" s="5" t="s">
        <v>6642</v>
      </c>
      <c r="D1970" s="8" t="s">
        <v>6643</v>
      </c>
      <c r="E1970" s="2">
        <v>0</v>
      </c>
      <c r="F1970" s="1">
        <v>45280</v>
      </c>
      <c r="G1970" s="2" t="s">
        <v>921</v>
      </c>
      <c r="H1970" s="16">
        <v>95556.21</v>
      </c>
      <c r="I1970" s="20">
        <v>95556.21</v>
      </c>
      <c r="J1970" s="2" t="s">
        <v>922</v>
      </c>
      <c r="K1970" t="str">
        <f t="shared" si="96"/>
        <v>Q3 2023</v>
      </c>
      <c r="L1970" t="str">
        <f t="shared" si="97"/>
        <v>Q3</v>
      </c>
      <c r="M1970" t="str">
        <f t="shared" si="98"/>
        <v>2023</v>
      </c>
    </row>
    <row r="1971" spans="1:13" x14ac:dyDescent="0.25">
      <c r="A1971" s="17">
        <v>45261</v>
      </c>
      <c r="B1971" s="8" t="s">
        <v>6592</v>
      </c>
      <c r="C1971" s="5" t="s">
        <v>6630</v>
      </c>
      <c r="D1971" s="8" t="s">
        <v>6631</v>
      </c>
      <c r="E1971" s="2">
        <v>613</v>
      </c>
      <c r="F1971" s="1">
        <v>45287</v>
      </c>
      <c r="G1971" s="2" t="s">
        <v>1079</v>
      </c>
      <c r="H1971" s="16">
        <v>1176.46</v>
      </c>
      <c r="I1971" s="20">
        <v>1176.46</v>
      </c>
      <c r="K1971" t="str">
        <f t="shared" si="96"/>
        <v>Q3 2023</v>
      </c>
      <c r="L1971" t="str">
        <f t="shared" si="97"/>
        <v>Q3</v>
      </c>
      <c r="M1971" t="str">
        <f t="shared" si="98"/>
        <v>2023</v>
      </c>
    </row>
    <row r="1972" spans="1:13" x14ac:dyDescent="0.25">
      <c r="A1972" s="17">
        <v>45261</v>
      </c>
      <c r="B1972" s="8" t="s">
        <v>6592</v>
      </c>
      <c r="C1972" s="8" t="e">
        <v>#N/A</v>
      </c>
      <c r="D1972" s="8" t="s">
        <v>6662</v>
      </c>
      <c r="E1972" s="2">
        <v>613</v>
      </c>
      <c r="F1972" s="1">
        <v>45261</v>
      </c>
      <c r="G1972" s="2" t="s">
        <v>1075</v>
      </c>
      <c r="H1972" s="16">
        <v>65555</v>
      </c>
      <c r="I1972" s="20">
        <v>65555</v>
      </c>
      <c r="J1972" s="5"/>
      <c r="K1972" t="str">
        <f t="shared" si="96"/>
        <v>Q3 2023</v>
      </c>
      <c r="L1972" t="str">
        <f t="shared" si="97"/>
        <v>Q3</v>
      </c>
      <c r="M1972" t="str">
        <f t="shared" si="98"/>
        <v>2023</v>
      </c>
    </row>
    <row r="1973" spans="1:13" x14ac:dyDescent="0.25">
      <c r="A1973" s="17">
        <v>45261</v>
      </c>
      <c r="B1973" s="8" t="s">
        <v>6592</v>
      </c>
      <c r="C1973" s="5" t="e">
        <v>#N/A</v>
      </c>
      <c r="D1973" s="8" t="s">
        <v>6643</v>
      </c>
      <c r="E1973" s="2">
        <v>613</v>
      </c>
      <c r="F1973" s="1">
        <v>45271</v>
      </c>
      <c r="G1973" s="2" t="s">
        <v>1078</v>
      </c>
      <c r="H1973" s="16">
        <v>118200</v>
      </c>
      <c r="I1973" s="20">
        <v>118200</v>
      </c>
      <c r="J1973" s="5" t="s">
        <v>1091</v>
      </c>
      <c r="K1973" t="str">
        <f t="shared" si="96"/>
        <v>Q3 2023</v>
      </c>
      <c r="L1973" t="str">
        <f t="shared" si="97"/>
        <v>Q3</v>
      </c>
      <c r="M1973" t="str">
        <f t="shared" si="98"/>
        <v>2023</v>
      </c>
    </row>
    <row r="1974" spans="1:13" x14ac:dyDescent="0.25">
      <c r="A1974" s="17">
        <v>45261</v>
      </c>
      <c r="B1974" s="8" t="s">
        <v>6592</v>
      </c>
      <c r="C1974" s="5" t="s">
        <v>6640</v>
      </c>
      <c r="D1974" s="8" t="s">
        <v>6633</v>
      </c>
      <c r="E1974" s="2">
        <v>613</v>
      </c>
      <c r="F1974" s="1">
        <v>45291</v>
      </c>
      <c r="G1974" s="2" t="s">
        <v>1080</v>
      </c>
      <c r="H1974" s="16">
        <v>39725.69</v>
      </c>
      <c r="I1974" s="20">
        <v>39725.69</v>
      </c>
      <c r="K1974" t="str">
        <f t="shared" si="96"/>
        <v>Q3 2023</v>
      </c>
      <c r="L1974" t="str">
        <f t="shared" si="97"/>
        <v>Q3</v>
      </c>
      <c r="M1974" t="str">
        <f t="shared" si="98"/>
        <v>2023</v>
      </c>
    </row>
    <row r="1975" spans="1:13" x14ac:dyDescent="0.25">
      <c r="A1975" s="17">
        <v>45261</v>
      </c>
      <c r="B1975" s="8" t="s">
        <v>6592</v>
      </c>
      <c r="C1975" s="5" t="s">
        <v>6614</v>
      </c>
      <c r="D1975" s="8" t="s">
        <v>6615</v>
      </c>
      <c r="E1975" s="2">
        <v>613</v>
      </c>
      <c r="F1975" s="24">
        <v>45291</v>
      </c>
      <c r="G1975" s="2" t="s">
        <v>1083</v>
      </c>
      <c r="H1975" s="16">
        <v>25840</v>
      </c>
      <c r="I1975" s="20">
        <v>25840</v>
      </c>
      <c r="K1975" t="str">
        <f t="shared" si="96"/>
        <v>Q3 2023</v>
      </c>
      <c r="L1975" t="str">
        <f t="shared" si="97"/>
        <v>Q3</v>
      </c>
      <c r="M1975" t="str">
        <f t="shared" si="98"/>
        <v>2023</v>
      </c>
    </row>
    <row r="1976" spans="1:13" x14ac:dyDescent="0.25">
      <c r="A1976" s="17">
        <v>45261</v>
      </c>
      <c r="B1976" s="8" t="s">
        <v>6592</v>
      </c>
      <c r="C1976" s="5" t="s">
        <v>6616</v>
      </c>
      <c r="D1976" s="8" t="s">
        <v>6618</v>
      </c>
      <c r="E1976" s="2">
        <v>613</v>
      </c>
      <c r="F1976" s="24">
        <v>45288</v>
      </c>
      <c r="G1976" s="2" t="s">
        <v>1084</v>
      </c>
      <c r="H1976" s="16">
        <v>12878</v>
      </c>
      <c r="I1976" s="16">
        <v>12878</v>
      </c>
      <c r="K1976" t="str">
        <f t="shared" si="96"/>
        <v>Q3 2023</v>
      </c>
      <c r="L1976" t="str">
        <f t="shared" si="97"/>
        <v>Q3</v>
      </c>
      <c r="M1976" t="str">
        <f t="shared" si="98"/>
        <v>2023</v>
      </c>
    </row>
    <row r="1977" spans="1:13" x14ac:dyDescent="0.25">
      <c r="A1977" s="17">
        <v>45261</v>
      </c>
      <c r="B1977" s="8" t="s">
        <v>6592</v>
      </c>
      <c r="C1977" s="8" t="s">
        <v>6634</v>
      </c>
      <c r="D1977" s="8" t="s">
        <v>6635</v>
      </c>
      <c r="E1977" s="2">
        <v>613</v>
      </c>
      <c r="F1977" s="24">
        <v>45291</v>
      </c>
      <c r="G1977" s="2" t="s">
        <v>1082</v>
      </c>
      <c r="H1977" s="85">
        <f>18989.78+34792.4+8067.35</f>
        <v>61849.53</v>
      </c>
      <c r="I1977" s="88">
        <v>61849.53</v>
      </c>
      <c r="K1977" t="str">
        <f t="shared" si="96"/>
        <v>Q3 2023</v>
      </c>
      <c r="L1977" t="str">
        <f t="shared" si="97"/>
        <v>Q3</v>
      </c>
      <c r="M1977" t="str">
        <f t="shared" si="98"/>
        <v>2023</v>
      </c>
    </row>
    <row r="1978" spans="1:13" x14ac:dyDescent="0.25">
      <c r="A1978" s="17">
        <v>45261</v>
      </c>
      <c r="B1978" s="8" t="s">
        <v>6592</v>
      </c>
      <c r="C1978" s="5" t="e">
        <v>#N/A</v>
      </c>
      <c r="D1978" s="8" t="s">
        <v>6633</v>
      </c>
      <c r="E1978" s="2">
        <v>613</v>
      </c>
      <c r="F1978" s="24">
        <v>45291</v>
      </c>
      <c r="G1978" s="2" t="s">
        <v>1081</v>
      </c>
      <c r="H1978" s="16">
        <v>72405.83</v>
      </c>
      <c r="I1978" s="20">
        <v>72405.83</v>
      </c>
      <c r="K1978" t="str">
        <f t="shared" si="96"/>
        <v>Q3 2023</v>
      </c>
      <c r="L1978" t="str">
        <f t="shared" si="97"/>
        <v>Q3</v>
      </c>
      <c r="M1978" t="str">
        <f t="shared" si="98"/>
        <v>2023</v>
      </c>
    </row>
    <row r="1979" spans="1:13" x14ac:dyDescent="0.25">
      <c r="A1979" s="17">
        <v>45261</v>
      </c>
      <c r="B1979" s="8" t="s">
        <v>6592</v>
      </c>
      <c r="C1979" s="5" t="s">
        <v>6619</v>
      </c>
      <c r="D1979" s="8" t="s">
        <v>6620</v>
      </c>
      <c r="E1979" s="2">
        <v>613</v>
      </c>
      <c r="F1979" s="1">
        <v>45291</v>
      </c>
      <c r="G1979" s="2">
        <v>9</v>
      </c>
      <c r="H1979" s="16">
        <v>2320</v>
      </c>
      <c r="I1979" s="20">
        <v>2320</v>
      </c>
      <c r="J1979" s="2" t="s">
        <v>946</v>
      </c>
      <c r="K1979" t="str">
        <f t="shared" ref="K1979:K2035" si="99">"Q" &amp; IF(MONTH(A1979) &lt; 4, 4, IF(MONTH(A1979) &lt; 7, 1, IF(MONTH(A1979) &lt; 10, 2, 3))) &amp; " " &amp; YEAR(A1979) - IF(MONTH(A1979) &lt; 4, 1, 0)</f>
        <v>Q3 2023</v>
      </c>
      <c r="L1979" t="str">
        <f t="shared" ref="L1979:L2035" si="100">LEFT(K1979,2)</f>
        <v>Q3</v>
      </c>
      <c r="M1979" t="str">
        <f t="shared" ref="M1979:M2035" si="101">RIGHT(K1979,4)</f>
        <v>2023</v>
      </c>
    </row>
    <row r="1980" spans="1:13" x14ac:dyDescent="0.25">
      <c r="A1980" s="17">
        <v>45261</v>
      </c>
      <c r="B1980" s="8" t="s">
        <v>6592</v>
      </c>
      <c r="C1980" s="5" t="s">
        <v>6636</v>
      </c>
      <c r="D1980" s="8" t="s">
        <v>6617</v>
      </c>
      <c r="E1980" s="2">
        <v>613</v>
      </c>
      <c r="F1980" s="1">
        <v>45261</v>
      </c>
      <c r="G1980" s="2" t="s">
        <v>1071</v>
      </c>
      <c r="H1980" s="16">
        <v>1420</v>
      </c>
      <c r="I1980" s="16">
        <v>1420</v>
      </c>
      <c r="J1980" s="2" t="s">
        <v>1089</v>
      </c>
      <c r="K1980" t="str">
        <f t="shared" si="99"/>
        <v>Q3 2023</v>
      </c>
      <c r="L1980" t="str">
        <f t="shared" si="100"/>
        <v>Q3</v>
      </c>
      <c r="M1980" t="str">
        <f t="shared" si="101"/>
        <v>2023</v>
      </c>
    </row>
    <row r="1981" spans="1:13" x14ac:dyDescent="0.25">
      <c r="A1981" s="17">
        <v>45261</v>
      </c>
      <c r="B1981" s="8" t="s">
        <v>6592</v>
      </c>
      <c r="C1981" s="5" t="s">
        <v>6636</v>
      </c>
      <c r="D1981" s="8" t="s">
        <v>6617</v>
      </c>
      <c r="E1981" s="2">
        <v>613</v>
      </c>
      <c r="F1981" s="1">
        <v>45262</v>
      </c>
      <c r="G1981" s="2" t="s">
        <v>1072</v>
      </c>
      <c r="H1981" s="16">
        <v>650</v>
      </c>
      <c r="I1981" s="16">
        <v>650</v>
      </c>
      <c r="J1981" s="2" t="s">
        <v>1090</v>
      </c>
      <c r="K1981" t="str">
        <f t="shared" si="99"/>
        <v>Q3 2023</v>
      </c>
      <c r="L1981" t="str">
        <f t="shared" si="100"/>
        <v>Q3</v>
      </c>
      <c r="M1981" t="str">
        <f t="shared" si="101"/>
        <v>2023</v>
      </c>
    </row>
    <row r="1982" spans="1:13" x14ac:dyDescent="0.25">
      <c r="A1982" s="17">
        <v>45261</v>
      </c>
      <c r="B1982" s="8" t="s">
        <v>6592</v>
      </c>
      <c r="C1982" s="8" t="s">
        <v>6637</v>
      </c>
      <c r="D1982" s="8" t="s">
        <v>6654</v>
      </c>
      <c r="E1982" s="2">
        <v>613</v>
      </c>
      <c r="F1982" s="1">
        <v>45262</v>
      </c>
      <c r="G1982" s="2" t="s">
        <v>1073</v>
      </c>
      <c r="H1982" s="16">
        <v>17351.25</v>
      </c>
      <c r="I1982" s="20">
        <v>17351.25</v>
      </c>
      <c r="J1982" s="2"/>
      <c r="K1982" t="str">
        <f t="shared" si="99"/>
        <v>Q3 2023</v>
      </c>
      <c r="L1982" t="str">
        <f t="shared" si="100"/>
        <v>Q3</v>
      </c>
      <c r="M1982" t="str">
        <f t="shared" si="101"/>
        <v>2023</v>
      </c>
    </row>
    <row r="1983" spans="1:13" x14ac:dyDescent="0.25">
      <c r="A1983" s="17">
        <v>45261</v>
      </c>
      <c r="B1983" s="8" t="s">
        <v>6592</v>
      </c>
      <c r="C1983" s="8" t="s">
        <v>6637</v>
      </c>
      <c r="D1983" s="8" t="s">
        <v>6654</v>
      </c>
      <c r="E1983" s="2">
        <v>614</v>
      </c>
      <c r="F1983" s="1">
        <v>45262</v>
      </c>
      <c r="G1983" s="2" t="s">
        <v>1074</v>
      </c>
      <c r="H1983" s="16">
        <v>17333.75</v>
      </c>
      <c r="I1983" s="20">
        <v>17333.75</v>
      </c>
      <c r="J1983" s="2"/>
      <c r="K1983" t="str">
        <f t="shared" si="99"/>
        <v>Q3 2023</v>
      </c>
      <c r="L1983" t="str">
        <f t="shared" si="100"/>
        <v>Q3</v>
      </c>
      <c r="M1983" t="str">
        <f t="shared" si="101"/>
        <v>2023</v>
      </c>
    </row>
    <row r="1984" spans="1:13" x14ac:dyDescent="0.25">
      <c r="A1984" s="17">
        <v>45261</v>
      </c>
      <c r="B1984" s="8" t="s">
        <v>6592</v>
      </c>
      <c r="C1984" s="8" t="s">
        <v>6637</v>
      </c>
      <c r="D1984" s="8" t="s">
        <v>6638</v>
      </c>
      <c r="E1984" s="2">
        <v>613</v>
      </c>
      <c r="F1984" s="1">
        <v>45302</v>
      </c>
      <c r="G1984" s="2" t="s">
        <v>1085</v>
      </c>
      <c r="H1984" s="16">
        <v>41583.67</v>
      </c>
      <c r="I1984" s="20">
        <v>41583.67</v>
      </c>
      <c r="K1984" t="str">
        <f t="shared" si="99"/>
        <v>Q3 2023</v>
      </c>
      <c r="L1984" t="str">
        <f t="shared" si="100"/>
        <v>Q3</v>
      </c>
      <c r="M1984" t="str">
        <f t="shared" si="101"/>
        <v>2023</v>
      </c>
    </row>
    <row r="1985" spans="1:13" x14ac:dyDescent="0.25">
      <c r="A1985" s="17">
        <v>45261</v>
      </c>
      <c r="B1985" s="8" t="s">
        <v>6592</v>
      </c>
      <c r="C1985" s="8" t="s">
        <v>6637</v>
      </c>
      <c r="D1985" s="8" t="s">
        <v>6638</v>
      </c>
      <c r="E1985" s="2">
        <v>614</v>
      </c>
      <c r="F1985" s="1">
        <v>45302</v>
      </c>
      <c r="G1985" s="2" t="s">
        <v>1086</v>
      </c>
      <c r="H1985" s="16">
        <v>47912.33</v>
      </c>
      <c r="I1985" s="20">
        <v>47912.33</v>
      </c>
      <c r="K1985" t="str">
        <f t="shared" si="99"/>
        <v>Q3 2023</v>
      </c>
      <c r="L1985" t="str">
        <f t="shared" si="100"/>
        <v>Q3</v>
      </c>
      <c r="M1985" t="str">
        <f t="shared" si="101"/>
        <v>2023</v>
      </c>
    </row>
    <row r="1986" spans="1:13" x14ac:dyDescent="0.25">
      <c r="A1986" s="17">
        <v>45261</v>
      </c>
      <c r="B1986" s="8" t="s">
        <v>6592</v>
      </c>
      <c r="C1986" s="8" t="s">
        <v>6637</v>
      </c>
      <c r="D1986" s="8" t="s">
        <v>6639</v>
      </c>
      <c r="E1986" s="2">
        <v>613</v>
      </c>
      <c r="F1986" s="1">
        <v>45303</v>
      </c>
      <c r="G1986" s="2" t="s">
        <v>1087</v>
      </c>
      <c r="H1986" s="16">
        <v>673.27</v>
      </c>
      <c r="I1986" s="20">
        <v>673.27</v>
      </c>
      <c r="K1986" t="str">
        <f t="shared" si="99"/>
        <v>Q3 2023</v>
      </c>
      <c r="L1986" t="str">
        <f t="shared" si="100"/>
        <v>Q3</v>
      </c>
      <c r="M1986" t="str">
        <f t="shared" si="101"/>
        <v>2023</v>
      </c>
    </row>
    <row r="1987" spans="1:13" x14ac:dyDescent="0.25">
      <c r="A1987" s="17">
        <v>45261</v>
      </c>
      <c r="B1987" s="8" t="s">
        <v>6592</v>
      </c>
      <c r="C1987" s="8" t="s">
        <v>6637</v>
      </c>
      <c r="D1987" s="8" t="s">
        <v>6639</v>
      </c>
      <c r="E1987" s="2">
        <v>614</v>
      </c>
      <c r="F1987" s="1">
        <v>45303</v>
      </c>
      <c r="G1987" s="2" t="s">
        <v>1088</v>
      </c>
      <c r="H1987" s="16">
        <v>810.36</v>
      </c>
      <c r="I1987" s="20">
        <v>810.36</v>
      </c>
      <c r="K1987" t="str">
        <f t="shared" si="99"/>
        <v>Q3 2023</v>
      </c>
      <c r="L1987" t="str">
        <f t="shared" si="100"/>
        <v>Q3</v>
      </c>
      <c r="M1987" t="str">
        <f t="shared" si="101"/>
        <v>2023</v>
      </c>
    </row>
    <row r="1988" spans="1:13" x14ac:dyDescent="0.25">
      <c r="A1988" s="17">
        <v>45261</v>
      </c>
      <c r="B1988" s="8" t="s">
        <v>6592</v>
      </c>
      <c r="C1988" s="8" t="e">
        <v>#N/A</v>
      </c>
      <c r="D1988" s="8" t="s">
        <v>6662</v>
      </c>
      <c r="E1988" s="2">
        <v>613</v>
      </c>
      <c r="F1988" s="1">
        <v>45261</v>
      </c>
      <c r="G1988" s="2" t="s">
        <v>1076</v>
      </c>
      <c r="H1988" s="16">
        <v>65555</v>
      </c>
      <c r="I1988" s="20">
        <v>65555</v>
      </c>
      <c r="J1988" s="5"/>
      <c r="K1988" t="str">
        <f t="shared" si="99"/>
        <v>Q3 2023</v>
      </c>
      <c r="L1988" t="str">
        <f t="shared" si="100"/>
        <v>Q3</v>
      </c>
      <c r="M1988" t="str">
        <f t="shared" si="101"/>
        <v>2023</v>
      </c>
    </row>
    <row r="1989" spans="1:13" x14ac:dyDescent="0.25">
      <c r="A1989" s="17">
        <v>45261</v>
      </c>
      <c r="B1989" s="8" t="s">
        <v>6592</v>
      </c>
      <c r="C1989" s="8" t="e">
        <v>#N/A</v>
      </c>
      <c r="D1989" s="8" t="s">
        <v>6622</v>
      </c>
      <c r="E1989" s="12">
        <v>613</v>
      </c>
      <c r="F1989" s="1">
        <v>45291</v>
      </c>
      <c r="G1989" s="12">
        <v>237</v>
      </c>
      <c r="H1989" s="16">
        <v>26980</v>
      </c>
      <c r="I1989" s="20">
        <v>26980</v>
      </c>
      <c r="K1989" t="str">
        <f t="shared" si="99"/>
        <v>Q3 2023</v>
      </c>
      <c r="L1989" t="str">
        <f t="shared" si="100"/>
        <v>Q3</v>
      </c>
      <c r="M1989" t="str">
        <f t="shared" si="101"/>
        <v>2023</v>
      </c>
    </row>
    <row r="1990" spans="1:13" x14ac:dyDescent="0.25">
      <c r="A1990" s="17">
        <v>45261</v>
      </c>
      <c r="B1990" s="8" t="s">
        <v>6592</v>
      </c>
      <c r="C1990" s="5" t="e">
        <v>#N/A</v>
      </c>
      <c r="D1990" s="8" t="s">
        <v>6662</v>
      </c>
      <c r="E1990" s="2">
        <v>614</v>
      </c>
      <c r="F1990" s="24">
        <v>45261</v>
      </c>
      <c r="G1990" s="2" t="s">
        <v>1077</v>
      </c>
      <c r="H1990" s="16">
        <v>131043</v>
      </c>
      <c r="I1990" s="20">
        <v>131043</v>
      </c>
      <c r="J1990" s="5"/>
      <c r="K1990" t="str">
        <f t="shared" si="99"/>
        <v>Q3 2023</v>
      </c>
      <c r="L1990" t="str">
        <f t="shared" si="100"/>
        <v>Q3</v>
      </c>
      <c r="M1990" t="str">
        <f t="shared" si="101"/>
        <v>2023</v>
      </c>
    </row>
    <row r="1991" spans="1:13" x14ac:dyDescent="0.25">
      <c r="A1991" s="17">
        <v>45261</v>
      </c>
      <c r="B1991" s="8" t="s">
        <v>6592</v>
      </c>
      <c r="C1991" s="5" t="e">
        <v>#N/A</v>
      </c>
      <c r="D1991" s="8" t="s">
        <v>6663</v>
      </c>
      <c r="E1991" s="2">
        <v>613</v>
      </c>
      <c r="F1991" s="24">
        <v>45286</v>
      </c>
      <c r="G1991" s="2">
        <v>936</v>
      </c>
      <c r="H1991" s="16">
        <v>2700</v>
      </c>
      <c r="I1991" s="20">
        <v>2700</v>
      </c>
      <c r="K1991" t="str">
        <f t="shared" si="99"/>
        <v>Q3 2023</v>
      </c>
      <c r="L1991" t="str">
        <f t="shared" si="100"/>
        <v>Q3</v>
      </c>
      <c r="M1991" t="str">
        <f t="shared" si="101"/>
        <v>2023</v>
      </c>
    </row>
    <row r="1992" spans="1:13" x14ac:dyDescent="0.25">
      <c r="A1992" s="17">
        <v>45261</v>
      </c>
      <c r="B1992" s="8" t="s">
        <v>6592</v>
      </c>
      <c r="C1992" s="5" t="e">
        <v>#N/A</v>
      </c>
      <c r="D1992" s="8" t="s">
        <v>6624</v>
      </c>
      <c r="E1992" s="2">
        <v>613</v>
      </c>
      <c r="F1992" s="24">
        <v>45286</v>
      </c>
      <c r="G1992" s="2">
        <v>935</v>
      </c>
      <c r="H1992" s="16">
        <v>20302</v>
      </c>
      <c r="I1992" s="20">
        <v>18732.080000000002</v>
      </c>
      <c r="K1992" t="str">
        <f t="shared" si="99"/>
        <v>Q3 2023</v>
      </c>
      <c r="L1992" t="str">
        <f t="shared" si="100"/>
        <v>Q3</v>
      </c>
      <c r="M1992" t="str">
        <f t="shared" si="101"/>
        <v>2023</v>
      </c>
    </row>
    <row r="1993" spans="1:13" x14ac:dyDescent="0.25">
      <c r="A1993" s="17">
        <v>45261</v>
      </c>
      <c r="B1993" s="8" t="s">
        <v>6592</v>
      </c>
      <c r="C1993" s="5" t="s">
        <v>6626</v>
      </c>
      <c r="D1993" s="8" t="s">
        <v>6627</v>
      </c>
      <c r="E1993" s="2">
        <v>613</v>
      </c>
      <c r="F1993" s="24">
        <v>45291</v>
      </c>
      <c r="G1993" s="2">
        <v>1580</v>
      </c>
      <c r="H1993" s="16">
        <v>3150</v>
      </c>
      <c r="I1993" s="20">
        <v>3150</v>
      </c>
      <c r="K1993" t="str">
        <f t="shared" si="99"/>
        <v>Q3 2023</v>
      </c>
      <c r="L1993" t="str">
        <f t="shared" si="100"/>
        <v>Q3</v>
      </c>
      <c r="M1993" t="str">
        <f t="shared" si="101"/>
        <v>2023</v>
      </c>
    </row>
    <row r="1994" spans="1:13" x14ac:dyDescent="0.25">
      <c r="A1994" s="17">
        <v>45261</v>
      </c>
      <c r="B1994" s="8" t="s">
        <v>6593</v>
      </c>
      <c r="C1994" s="5" t="s">
        <v>6630</v>
      </c>
      <c r="D1994" s="8" t="s">
        <v>6631</v>
      </c>
      <c r="E1994" s="2">
        <v>312</v>
      </c>
      <c r="F1994" s="81">
        <v>45294</v>
      </c>
      <c r="G1994" s="2" t="s">
        <v>1613</v>
      </c>
      <c r="H1994" s="16">
        <v>60755.6</v>
      </c>
      <c r="I1994" s="20">
        <v>60755.6</v>
      </c>
      <c r="K1994" t="str">
        <f t="shared" si="99"/>
        <v>Q3 2023</v>
      </c>
      <c r="L1994" t="str">
        <f t="shared" si="100"/>
        <v>Q3</v>
      </c>
      <c r="M1994" t="str">
        <f t="shared" si="101"/>
        <v>2023</v>
      </c>
    </row>
    <row r="1995" spans="1:13" x14ac:dyDescent="0.25">
      <c r="A1995" s="17">
        <v>45261</v>
      </c>
      <c r="B1995" s="8" t="s">
        <v>6593</v>
      </c>
      <c r="C1995" s="5" t="e">
        <v>#N/A</v>
      </c>
      <c r="D1995" s="8" t="s">
        <v>6662</v>
      </c>
      <c r="E1995" s="2">
        <v>313</v>
      </c>
      <c r="F1995" s="48">
        <v>45261</v>
      </c>
      <c r="G1995" s="2" t="s">
        <v>1599</v>
      </c>
      <c r="H1995" s="16">
        <v>521192</v>
      </c>
      <c r="I1995" s="20">
        <v>521192</v>
      </c>
      <c r="J1995" s="5"/>
      <c r="K1995" t="str">
        <f t="shared" si="99"/>
        <v>Q3 2023</v>
      </c>
      <c r="L1995" t="str">
        <f t="shared" si="100"/>
        <v>Q3</v>
      </c>
      <c r="M1995" t="str">
        <f t="shared" si="101"/>
        <v>2023</v>
      </c>
    </row>
    <row r="1996" spans="1:13" x14ac:dyDescent="0.25">
      <c r="A1996" s="17">
        <v>45261</v>
      </c>
      <c r="B1996" s="8" t="s">
        <v>6593</v>
      </c>
      <c r="C1996" s="5" t="e">
        <v>#N/A</v>
      </c>
      <c r="D1996" s="8" t="s">
        <v>6654</v>
      </c>
      <c r="E1996" s="2">
        <v>313</v>
      </c>
      <c r="F1996" s="48">
        <v>45261</v>
      </c>
      <c r="G1996" s="2" t="s">
        <v>1600</v>
      </c>
      <c r="H1996" s="16">
        <v>44117</v>
      </c>
      <c r="I1996" s="20">
        <v>44117</v>
      </c>
      <c r="J1996" s="5"/>
      <c r="K1996" t="str">
        <f t="shared" si="99"/>
        <v>Q3 2023</v>
      </c>
      <c r="L1996" t="str">
        <f t="shared" si="100"/>
        <v>Q3</v>
      </c>
      <c r="M1996" t="str">
        <f t="shared" si="101"/>
        <v>2023</v>
      </c>
    </row>
    <row r="1997" spans="1:13" x14ac:dyDescent="0.25">
      <c r="A1997" s="17">
        <v>45261</v>
      </c>
      <c r="B1997" s="8" t="s">
        <v>6593</v>
      </c>
      <c r="C1997" s="8" t="e">
        <v>#N/A</v>
      </c>
      <c r="D1997" s="8" t="s">
        <v>6662</v>
      </c>
      <c r="E1997" s="2">
        <v>311</v>
      </c>
      <c r="F1997" s="48">
        <v>45262</v>
      </c>
      <c r="G1997" s="2" t="s">
        <v>1597</v>
      </c>
      <c r="H1997" s="16">
        <v>592183</v>
      </c>
      <c r="I1997" s="20">
        <v>592183</v>
      </c>
      <c r="J1997" s="5"/>
      <c r="K1997" t="str">
        <f t="shared" si="99"/>
        <v>Q3 2023</v>
      </c>
      <c r="L1997" t="str">
        <f t="shared" si="100"/>
        <v>Q3</v>
      </c>
      <c r="M1997" t="str">
        <f t="shared" si="101"/>
        <v>2023</v>
      </c>
    </row>
    <row r="1998" spans="1:13" x14ac:dyDescent="0.25">
      <c r="A1998" s="17">
        <v>45261</v>
      </c>
      <c r="B1998" s="8" t="s">
        <v>6593</v>
      </c>
      <c r="C1998" s="8" t="e">
        <v>#N/A</v>
      </c>
      <c r="D1998" s="8" t="s">
        <v>6662</v>
      </c>
      <c r="E1998" s="2">
        <v>312</v>
      </c>
      <c r="F1998" s="81">
        <v>45262</v>
      </c>
      <c r="G1998" s="2" t="s">
        <v>1598</v>
      </c>
      <c r="H1998" s="16">
        <v>383159</v>
      </c>
      <c r="I1998" s="20">
        <v>383159</v>
      </c>
      <c r="J1998" s="5"/>
      <c r="K1998" t="str">
        <f t="shared" si="99"/>
        <v>Q3 2023</v>
      </c>
      <c r="L1998" t="str">
        <f t="shared" si="100"/>
        <v>Q3</v>
      </c>
      <c r="M1998" t="str">
        <f t="shared" si="101"/>
        <v>2023</v>
      </c>
    </row>
    <row r="1999" spans="1:13" x14ac:dyDescent="0.25">
      <c r="A1999" s="17">
        <v>45261</v>
      </c>
      <c r="B1999" s="8" t="s">
        <v>6593</v>
      </c>
      <c r="C1999" s="5" t="e">
        <v>#N/A</v>
      </c>
      <c r="D1999" s="8" t="s">
        <v>6662</v>
      </c>
      <c r="E1999" s="2">
        <v>314</v>
      </c>
      <c r="F1999" s="81">
        <v>45261</v>
      </c>
      <c r="G1999" s="2" t="s">
        <v>1601</v>
      </c>
      <c r="H1999" s="16">
        <v>148560</v>
      </c>
      <c r="I1999" s="20">
        <v>148560</v>
      </c>
      <c r="J1999" s="5"/>
      <c r="K1999" t="str">
        <f t="shared" si="99"/>
        <v>Q3 2023</v>
      </c>
      <c r="L1999" t="str">
        <f t="shared" si="100"/>
        <v>Q3</v>
      </c>
      <c r="M1999" t="str">
        <f t="shared" si="101"/>
        <v>2023</v>
      </c>
    </row>
    <row r="2000" spans="1:13" x14ac:dyDescent="0.25">
      <c r="A2000" s="17">
        <v>45261</v>
      </c>
      <c r="B2000" s="8" t="s">
        <v>6593</v>
      </c>
      <c r="C2000" s="5" t="e">
        <v>#N/A</v>
      </c>
      <c r="D2000" s="8" t="s">
        <v>6662</v>
      </c>
      <c r="E2000" s="2">
        <v>315</v>
      </c>
      <c r="F2000" s="81">
        <v>45264</v>
      </c>
      <c r="G2000" s="2" t="s">
        <v>1602</v>
      </c>
      <c r="H2000" s="16">
        <v>158640</v>
      </c>
      <c r="I2000" s="20">
        <v>158640</v>
      </c>
      <c r="J2000" s="2"/>
      <c r="K2000" t="str">
        <f t="shared" si="99"/>
        <v>Q3 2023</v>
      </c>
      <c r="L2000" t="str">
        <f t="shared" si="100"/>
        <v>Q3</v>
      </c>
      <c r="M2000" t="str">
        <f t="shared" si="101"/>
        <v>2023</v>
      </c>
    </row>
    <row r="2001" spans="1:13" x14ac:dyDescent="0.25">
      <c r="A2001" s="17">
        <v>45261</v>
      </c>
      <c r="B2001" s="8" t="s">
        <v>6593</v>
      </c>
      <c r="C2001" s="5" t="s">
        <v>6640</v>
      </c>
      <c r="D2001" s="8" t="s">
        <v>6633</v>
      </c>
      <c r="E2001" s="2">
        <v>312</v>
      </c>
      <c r="F2001" s="24">
        <v>45291</v>
      </c>
      <c r="G2001" s="2" t="s">
        <v>1614</v>
      </c>
      <c r="H2001" s="16">
        <v>190988.88</v>
      </c>
      <c r="I2001" s="20">
        <v>190988.88</v>
      </c>
      <c r="K2001" t="str">
        <f t="shared" si="99"/>
        <v>Q3 2023</v>
      </c>
      <c r="L2001" t="str">
        <f t="shared" si="100"/>
        <v>Q3</v>
      </c>
      <c r="M2001" t="str">
        <f t="shared" si="101"/>
        <v>2023</v>
      </c>
    </row>
    <row r="2002" spans="1:13" x14ac:dyDescent="0.25">
      <c r="A2002" s="17">
        <v>45261</v>
      </c>
      <c r="B2002" s="8" t="s">
        <v>6593</v>
      </c>
      <c r="C2002" s="5" t="e">
        <v>#N/A</v>
      </c>
      <c r="D2002" s="8" t="s">
        <v>6662</v>
      </c>
      <c r="E2002" s="2">
        <v>310</v>
      </c>
      <c r="F2002" s="81">
        <v>45261</v>
      </c>
      <c r="G2002" s="2" t="s">
        <v>1594</v>
      </c>
      <c r="H2002" s="16">
        <v>72563</v>
      </c>
      <c r="I2002" s="20">
        <v>72563</v>
      </c>
      <c r="J2002" s="5"/>
      <c r="K2002" t="str">
        <f t="shared" si="99"/>
        <v>Q3 2023</v>
      </c>
      <c r="L2002" t="str">
        <f t="shared" si="100"/>
        <v>Q3</v>
      </c>
      <c r="M2002" t="str">
        <f t="shared" si="101"/>
        <v>2023</v>
      </c>
    </row>
    <row r="2003" spans="1:13" x14ac:dyDescent="0.25">
      <c r="A2003" s="17">
        <v>45261</v>
      </c>
      <c r="B2003" s="8" t="s">
        <v>6593</v>
      </c>
      <c r="C2003" s="5" t="e">
        <v>#N/A</v>
      </c>
      <c r="D2003" s="8" t="s">
        <v>6654</v>
      </c>
      <c r="E2003" s="2">
        <v>310</v>
      </c>
      <c r="F2003" s="81">
        <v>44937</v>
      </c>
      <c r="G2003" s="2" t="s">
        <v>1596</v>
      </c>
      <c r="H2003" s="16">
        <v>17308</v>
      </c>
      <c r="I2003" s="20">
        <v>17308</v>
      </c>
      <c r="J2003" s="2"/>
      <c r="K2003" t="str">
        <f t="shared" si="99"/>
        <v>Q3 2023</v>
      </c>
      <c r="L2003" t="str">
        <f t="shared" si="100"/>
        <v>Q3</v>
      </c>
      <c r="M2003" t="str">
        <f t="shared" si="101"/>
        <v>2023</v>
      </c>
    </row>
    <row r="2004" spans="1:13" x14ac:dyDescent="0.25">
      <c r="A2004" s="17">
        <v>45261</v>
      </c>
      <c r="B2004" s="8" t="s">
        <v>6593</v>
      </c>
      <c r="C2004" s="5" t="e">
        <v>#N/A</v>
      </c>
      <c r="D2004" s="8" t="s">
        <v>6662</v>
      </c>
      <c r="E2004" s="2">
        <v>310</v>
      </c>
      <c r="F2004" s="81">
        <v>44937</v>
      </c>
      <c r="G2004" s="2" t="s">
        <v>1595</v>
      </c>
      <c r="H2004" s="16">
        <v>72563</v>
      </c>
      <c r="I2004" s="20">
        <v>72563</v>
      </c>
      <c r="J2004" s="2"/>
      <c r="K2004" t="str">
        <f t="shared" si="99"/>
        <v>Q3 2023</v>
      </c>
      <c r="L2004" t="str">
        <f t="shared" si="100"/>
        <v>Q3</v>
      </c>
      <c r="M2004" t="str">
        <f t="shared" si="101"/>
        <v>2023</v>
      </c>
    </row>
    <row r="2005" spans="1:13" x14ac:dyDescent="0.25">
      <c r="A2005" s="17">
        <v>45261</v>
      </c>
      <c r="B2005" s="8" t="s">
        <v>6593</v>
      </c>
      <c r="C2005" s="5" t="e">
        <v>#N/A</v>
      </c>
      <c r="D2005" s="8" t="s">
        <v>6617</v>
      </c>
      <c r="E2005" s="2">
        <v>312</v>
      </c>
      <c r="F2005" s="81">
        <v>45267</v>
      </c>
      <c r="G2005" s="2" t="s">
        <v>1610</v>
      </c>
      <c r="H2005" s="16">
        <v>2850</v>
      </c>
      <c r="I2005" s="16">
        <v>2850</v>
      </c>
      <c r="J2005" s="2"/>
      <c r="K2005" t="str">
        <f t="shared" si="99"/>
        <v>Q3 2023</v>
      </c>
      <c r="L2005" t="str">
        <f t="shared" si="100"/>
        <v>Q3</v>
      </c>
      <c r="M2005" t="str">
        <f t="shared" si="101"/>
        <v>2023</v>
      </c>
    </row>
    <row r="2006" spans="1:13" x14ac:dyDescent="0.25">
      <c r="A2006" s="17">
        <v>45261</v>
      </c>
      <c r="B2006" s="8" t="s">
        <v>6593</v>
      </c>
      <c r="C2006" s="5" t="s">
        <v>6614</v>
      </c>
      <c r="D2006" s="8" t="s">
        <v>6615</v>
      </c>
      <c r="E2006" s="2">
        <v>312</v>
      </c>
      <c r="F2006" s="1">
        <v>45291</v>
      </c>
      <c r="G2006" s="2" t="s">
        <v>1618</v>
      </c>
      <c r="H2006" s="16">
        <v>453340</v>
      </c>
      <c r="I2006" s="20">
        <v>453340</v>
      </c>
      <c r="K2006" t="str">
        <f t="shared" si="99"/>
        <v>Q3 2023</v>
      </c>
      <c r="L2006" t="str">
        <f t="shared" si="100"/>
        <v>Q3</v>
      </c>
      <c r="M2006" t="str">
        <f t="shared" si="101"/>
        <v>2023</v>
      </c>
    </row>
    <row r="2007" spans="1:13" x14ac:dyDescent="0.25">
      <c r="A2007" s="17">
        <v>45261</v>
      </c>
      <c r="B2007" s="8" t="s">
        <v>6593</v>
      </c>
      <c r="C2007" s="5" t="s">
        <v>6614</v>
      </c>
      <c r="D2007" s="8" t="s">
        <v>6615</v>
      </c>
      <c r="E2007" s="2">
        <v>312</v>
      </c>
      <c r="F2007" s="1">
        <v>45291</v>
      </c>
      <c r="G2007" s="2" t="s">
        <v>1619</v>
      </c>
      <c r="H2007" s="16">
        <v>15930.5</v>
      </c>
      <c r="I2007" s="20">
        <v>15930.5</v>
      </c>
      <c r="K2007" t="str">
        <f t="shared" si="99"/>
        <v>Q3 2023</v>
      </c>
      <c r="L2007" t="str">
        <f t="shared" si="100"/>
        <v>Q3</v>
      </c>
      <c r="M2007" t="str">
        <f t="shared" si="101"/>
        <v>2023</v>
      </c>
    </row>
    <row r="2008" spans="1:13" x14ac:dyDescent="0.25">
      <c r="A2008" s="17">
        <v>45261</v>
      </c>
      <c r="B2008" s="8" t="s">
        <v>6593</v>
      </c>
      <c r="C2008" s="5" t="s">
        <v>6616</v>
      </c>
      <c r="D2008" s="8" t="s">
        <v>6618</v>
      </c>
      <c r="E2008" s="2">
        <v>312</v>
      </c>
      <c r="F2008" s="1">
        <v>45288</v>
      </c>
      <c r="G2008" s="2" t="s">
        <v>1621</v>
      </c>
      <c r="H2008" s="16">
        <v>59158</v>
      </c>
      <c r="I2008" s="20">
        <v>63435</v>
      </c>
      <c r="K2008" t="str">
        <f t="shared" si="99"/>
        <v>Q3 2023</v>
      </c>
      <c r="L2008" t="str">
        <f t="shared" si="100"/>
        <v>Q3</v>
      </c>
      <c r="M2008" t="str">
        <f t="shared" si="101"/>
        <v>2023</v>
      </c>
    </row>
    <row r="2009" spans="1:13" x14ac:dyDescent="0.25">
      <c r="A2009" s="17">
        <v>45261</v>
      </c>
      <c r="B2009" s="8" t="s">
        <v>6593</v>
      </c>
      <c r="C2009" s="5" t="s">
        <v>6616</v>
      </c>
      <c r="D2009" s="8" t="s">
        <v>6617</v>
      </c>
      <c r="E2009" s="2">
        <v>312</v>
      </c>
      <c r="F2009" s="1">
        <v>45288</v>
      </c>
      <c r="G2009" s="2" t="s">
        <v>1620</v>
      </c>
      <c r="H2009" s="16">
        <v>460</v>
      </c>
      <c r="I2009" s="20">
        <v>460</v>
      </c>
      <c r="K2009" t="str">
        <f t="shared" si="99"/>
        <v>Q3 2023</v>
      </c>
      <c r="L2009" t="str">
        <f t="shared" si="100"/>
        <v>Q3</v>
      </c>
      <c r="M2009" t="str">
        <f t="shared" si="101"/>
        <v>2023</v>
      </c>
    </row>
    <row r="2010" spans="1:13" x14ac:dyDescent="0.25">
      <c r="A2010" s="17">
        <v>45261</v>
      </c>
      <c r="B2010" s="8" t="s">
        <v>6593</v>
      </c>
      <c r="C2010" s="5" t="s">
        <v>6616</v>
      </c>
      <c r="D2010" s="8" t="s">
        <v>6617</v>
      </c>
      <c r="E2010" s="2">
        <v>312</v>
      </c>
      <c r="F2010" s="1">
        <v>45288</v>
      </c>
      <c r="G2010" s="2" t="s">
        <v>1622</v>
      </c>
      <c r="H2010" s="16">
        <v>18554.400000000001</v>
      </c>
      <c r="I2010" s="20">
        <v>17170.3</v>
      </c>
      <c r="K2010" t="str">
        <f t="shared" si="99"/>
        <v>Q3 2023</v>
      </c>
      <c r="L2010" t="str">
        <f t="shared" si="100"/>
        <v>Q3</v>
      </c>
      <c r="M2010" t="str">
        <f t="shared" si="101"/>
        <v>2023</v>
      </c>
    </row>
    <row r="2011" spans="1:13" x14ac:dyDescent="0.25">
      <c r="A2011" s="17">
        <v>45261</v>
      </c>
      <c r="B2011" s="8" t="s">
        <v>6593</v>
      </c>
      <c r="C2011" s="8" t="s">
        <v>6634</v>
      </c>
      <c r="D2011" s="8" t="s">
        <v>6635</v>
      </c>
      <c r="E2011" s="2">
        <v>312</v>
      </c>
      <c r="F2011" s="1">
        <v>45291</v>
      </c>
      <c r="G2011" s="2" t="s">
        <v>1616</v>
      </c>
      <c r="H2011" s="85">
        <f>46979.8+49433.7+113994.6+14708.98+22737.33+37178</f>
        <v>285032.41000000003</v>
      </c>
      <c r="I2011" s="88">
        <v>285032.41000000003</v>
      </c>
      <c r="K2011" t="str">
        <f t="shared" si="99"/>
        <v>Q3 2023</v>
      </c>
      <c r="L2011" t="str">
        <f t="shared" si="100"/>
        <v>Q3</v>
      </c>
      <c r="M2011" t="str">
        <f t="shared" si="101"/>
        <v>2023</v>
      </c>
    </row>
    <row r="2012" spans="1:13" x14ac:dyDescent="0.25">
      <c r="A2012" s="17">
        <v>45261</v>
      </c>
      <c r="B2012" s="8" t="s">
        <v>6593</v>
      </c>
      <c r="C2012" s="5" t="e">
        <v>#N/A</v>
      </c>
      <c r="D2012" s="8" t="s">
        <v>6662</v>
      </c>
      <c r="E2012" s="2">
        <v>316</v>
      </c>
      <c r="F2012" s="48">
        <v>45261</v>
      </c>
      <c r="G2012" s="2" t="s">
        <v>1603</v>
      </c>
      <c r="H2012" s="16">
        <v>79240</v>
      </c>
      <c r="I2012" s="20">
        <v>79240</v>
      </c>
      <c r="J2012" s="2"/>
      <c r="K2012" t="str">
        <f t="shared" si="99"/>
        <v>Q3 2023</v>
      </c>
      <c r="L2012" t="str">
        <f t="shared" si="100"/>
        <v>Q3</v>
      </c>
      <c r="M2012" t="str">
        <f t="shared" si="101"/>
        <v>2023</v>
      </c>
    </row>
    <row r="2013" spans="1:13" x14ac:dyDescent="0.25">
      <c r="A2013" s="17">
        <v>45261</v>
      </c>
      <c r="B2013" s="8" t="s">
        <v>6593</v>
      </c>
      <c r="C2013" s="5" t="e">
        <v>#N/A</v>
      </c>
      <c r="D2013" s="8" t="s">
        <v>6662</v>
      </c>
      <c r="E2013" s="2">
        <v>316</v>
      </c>
      <c r="F2013" s="48">
        <v>45261</v>
      </c>
      <c r="G2013" s="2" t="s">
        <v>1604</v>
      </c>
      <c r="H2013" s="16">
        <v>79240</v>
      </c>
      <c r="I2013" s="20">
        <v>79240</v>
      </c>
      <c r="J2013" s="2"/>
      <c r="K2013" t="str">
        <f t="shared" si="99"/>
        <v>Q3 2023</v>
      </c>
      <c r="L2013" t="str">
        <f t="shared" si="100"/>
        <v>Q3</v>
      </c>
      <c r="M2013" t="str">
        <f t="shared" si="101"/>
        <v>2023</v>
      </c>
    </row>
    <row r="2014" spans="1:13" x14ac:dyDescent="0.25">
      <c r="A2014" s="17">
        <v>45261</v>
      </c>
      <c r="B2014" s="8" t="s">
        <v>6593</v>
      </c>
      <c r="C2014" s="5" t="e">
        <v>#N/A</v>
      </c>
      <c r="D2014" s="8" t="s">
        <v>6633</v>
      </c>
      <c r="E2014" s="2">
        <v>312</v>
      </c>
      <c r="F2014" s="1">
        <v>45291</v>
      </c>
      <c r="G2014" s="2" t="s">
        <v>1615</v>
      </c>
      <c r="H2014" s="16">
        <v>311788.37</v>
      </c>
      <c r="I2014" s="20">
        <v>311788.37</v>
      </c>
      <c r="K2014" t="str">
        <f t="shared" si="99"/>
        <v>Q3 2023</v>
      </c>
      <c r="L2014" t="str">
        <f t="shared" si="100"/>
        <v>Q3</v>
      </c>
      <c r="M2014" t="str">
        <f t="shared" si="101"/>
        <v>2023</v>
      </c>
    </row>
    <row r="2015" spans="1:13" x14ac:dyDescent="0.25">
      <c r="A2015" s="17">
        <v>45261</v>
      </c>
      <c r="B2015" s="8" t="s">
        <v>6593</v>
      </c>
      <c r="C2015" s="5" t="s">
        <v>6619</v>
      </c>
      <c r="D2015" s="8" t="s">
        <v>6620</v>
      </c>
      <c r="E2015" s="2">
        <v>312</v>
      </c>
      <c r="F2015" s="48">
        <v>45291</v>
      </c>
      <c r="G2015" s="2">
        <v>9</v>
      </c>
      <c r="H2015" s="16">
        <v>73323</v>
      </c>
      <c r="I2015" s="20">
        <v>73323</v>
      </c>
      <c r="J2015" s="2" t="s">
        <v>276</v>
      </c>
      <c r="K2015" t="str">
        <f t="shared" si="99"/>
        <v>Q3 2023</v>
      </c>
      <c r="L2015" t="str">
        <f t="shared" si="100"/>
        <v>Q3</v>
      </c>
      <c r="M2015" t="str">
        <f t="shared" si="101"/>
        <v>2023</v>
      </c>
    </row>
    <row r="2016" spans="1:13" x14ac:dyDescent="0.25">
      <c r="A2016" s="17">
        <v>45261</v>
      </c>
      <c r="B2016" s="8" t="s">
        <v>6593</v>
      </c>
      <c r="C2016" s="5" t="s">
        <v>6636</v>
      </c>
      <c r="D2016" s="8" t="s">
        <v>6617</v>
      </c>
      <c r="E2016" s="2">
        <v>312</v>
      </c>
      <c r="F2016" s="48">
        <v>45261</v>
      </c>
      <c r="G2016" s="2" t="s">
        <v>1590</v>
      </c>
      <c r="H2016" s="16">
        <v>360</v>
      </c>
      <c r="I2016" s="16">
        <v>360</v>
      </c>
      <c r="J2016" s="2" t="s">
        <v>1637</v>
      </c>
      <c r="K2016" t="str">
        <f t="shared" si="99"/>
        <v>Q3 2023</v>
      </c>
      <c r="L2016" t="str">
        <f t="shared" si="100"/>
        <v>Q3</v>
      </c>
      <c r="M2016" t="str">
        <f t="shared" si="101"/>
        <v>2023</v>
      </c>
    </row>
    <row r="2017" spans="1:13" x14ac:dyDescent="0.25">
      <c r="A2017" s="17">
        <v>45261</v>
      </c>
      <c r="B2017" s="8" t="s">
        <v>6593</v>
      </c>
      <c r="C2017" s="5" t="s">
        <v>6636</v>
      </c>
      <c r="D2017" s="8" t="s">
        <v>6617</v>
      </c>
      <c r="E2017" s="2">
        <v>312</v>
      </c>
      <c r="F2017" s="48">
        <v>45266</v>
      </c>
      <c r="G2017" s="2" t="s">
        <v>1591</v>
      </c>
      <c r="H2017" s="16">
        <v>250</v>
      </c>
      <c r="I2017" s="16">
        <v>250</v>
      </c>
      <c r="J2017" s="2" t="s">
        <v>350</v>
      </c>
      <c r="K2017" t="str">
        <f t="shared" si="99"/>
        <v>Q3 2023</v>
      </c>
      <c r="L2017" t="str">
        <f t="shared" si="100"/>
        <v>Q3</v>
      </c>
      <c r="M2017" t="str">
        <f t="shared" si="101"/>
        <v>2023</v>
      </c>
    </row>
    <row r="2018" spans="1:13" x14ac:dyDescent="0.25">
      <c r="A2018" s="17">
        <v>45261</v>
      </c>
      <c r="B2018" s="8" t="s">
        <v>6593</v>
      </c>
      <c r="C2018" s="5" t="s">
        <v>6636</v>
      </c>
      <c r="D2018" s="8" t="s">
        <v>6617</v>
      </c>
      <c r="E2018" s="2">
        <v>312</v>
      </c>
      <c r="F2018" s="48">
        <v>45268</v>
      </c>
      <c r="G2018" s="2" t="s">
        <v>1592</v>
      </c>
      <c r="H2018" s="16">
        <v>4560</v>
      </c>
      <c r="I2018" s="16">
        <v>4560</v>
      </c>
      <c r="J2018" s="2" t="s">
        <v>1638</v>
      </c>
      <c r="K2018" t="str">
        <f t="shared" si="99"/>
        <v>Q3 2023</v>
      </c>
      <c r="L2018" t="str">
        <f t="shared" si="100"/>
        <v>Q3</v>
      </c>
      <c r="M2018" t="str">
        <f t="shared" si="101"/>
        <v>2023</v>
      </c>
    </row>
    <row r="2019" spans="1:13" x14ac:dyDescent="0.25">
      <c r="A2019" s="17">
        <v>45261</v>
      </c>
      <c r="B2019" s="8" t="s">
        <v>6593</v>
      </c>
      <c r="C2019" s="5" t="s">
        <v>6636</v>
      </c>
      <c r="D2019" s="8" t="s">
        <v>6617</v>
      </c>
      <c r="E2019" s="2">
        <v>312</v>
      </c>
      <c r="F2019" s="48">
        <v>45275</v>
      </c>
      <c r="G2019" s="2" t="s">
        <v>1611</v>
      </c>
      <c r="H2019" s="16">
        <v>6000</v>
      </c>
      <c r="I2019" s="16">
        <v>6000</v>
      </c>
      <c r="J2019" s="2" t="s">
        <v>273</v>
      </c>
      <c r="K2019" t="str">
        <f t="shared" si="99"/>
        <v>Q3 2023</v>
      </c>
      <c r="L2019" t="str">
        <f t="shared" si="100"/>
        <v>Q3</v>
      </c>
      <c r="M2019" t="str">
        <f t="shared" si="101"/>
        <v>2023</v>
      </c>
    </row>
    <row r="2020" spans="1:13" x14ac:dyDescent="0.25">
      <c r="A2020" s="17">
        <v>45261</v>
      </c>
      <c r="B2020" s="8" t="s">
        <v>6593</v>
      </c>
      <c r="C2020" s="5" t="s">
        <v>6636</v>
      </c>
      <c r="D2020" s="8" t="s">
        <v>6617</v>
      </c>
      <c r="E2020" s="2">
        <v>312</v>
      </c>
      <c r="F2020" s="48">
        <v>45275</v>
      </c>
      <c r="G2020" s="2" t="s">
        <v>1612</v>
      </c>
      <c r="H2020" s="16">
        <v>330</v>
      </c>
      <c r="I2020" s="16">
        <v>330</v>
      </c>
      <c r="J2020" s="2" t="s">
        <v>353</v>
      </c>
      <c r="K2020" t="str">
        <f t="shared" si="99"/>
        <v>Q3 2023</v>
      </c>
      <c r="L2020" t="str">
        <f t="shared" si="100"/>
        <v>Q3</v>
      </c>
      <c r="M2020" t="str">
        <f t="shared" si="101"/>
        <v>2023</v>
      </c>
    </row>
    <row r="2021" spans="1:13" x14ac:dyDescent="0.25">
      <c r="A2021" s="17">
        <v>45261</v>
      </c>
      <c r="B2021" s="8" t="s">
        <v>6593</v>
      </c>
      <c r="C2021" s="8" t="s">
        <v>6637</v>
      </c>
      <c r="D2021" s="8" t="s">
        <v>6654</v>
      </c>
      <c r="E2021" s="2">
        <v>311</v>
      </c>
      <c r="F2021" s="48">
        <v>45262</v>
      </c>
      <c r="G2021" s="2" t="s">
        <v>1605</v>
      </c>
      <c r="H2021" s="16">
        <v>48868.75</v>
      </c>
      <c r="I2021" s="20">
        <v>48868.75</v>
      </c>
      <c r="J2021" s="2"/>
      <c r="K2021" t="str">
        <f t="shared" si="99"/>
        <v>Q3 2023</v>
      </c>
      <c r="L2021" t="str">
        <f t="shared" si="100"/>
        <v>Q3</v>
      </c>
      <c r="M2021" t="str">
        <f t="shared" si="101"/>
        <v>2023</v>
      </c>
    </row>
    <row r="2022" spans="1:13" x14ac:dyDescent="0.25">
      <c r="A2022" s="17">
        <v>45261</v>
      </c>
      <c r="B2022" s="8" t="s">
        <v>6593</v>
      </c>
      <c r="C2022" s="8" t="s">
        <v>6637</v>
      </c>
      <c r="D2022" s="8" t="s">
        <v>6654</v>
      </c>
      <c r="E2022" s="2">
        <v>312</v>
      </c>
      <c r="F2022" s="48">
        <v>45262</v>
      </c>
      <c r="G2022" s="2" t="s">
        <v>1606</v>
      </c>
      <c r="H2022" s="16">
        <v>31622.5</v>
      </c>
      <c r="I2022" s="20">
        <v>31622.5</v>
      </c>
      <c r="J2022" s="2"/>
      <c r="K2022" t="str">
        <f t="shared" si="99"/>
        <v>Q3 2023</v>
      </c>
      <c r="L2022" t="str">
        <f t="shared" si="100"/>
        <v>Q3</v>
      </c>
      <c r="M2022" t="str">
        <f t="shared" si="101"/>
        <v>2023</v>
      </c>
    </row>
    <row r="2023" spans="1:13" x14ac:dyDescent="0.25">
      <c r="A2023" s="17">
        <v>45261</v>
      </c>
      <c r="B2023" s="8" t="s">
        <v>6593</v>
      </c>
      <c r="C2023" s="8" t="s">
        <v>6637</v>
      </c>
      <c r="D2023" s="8" t="s">
        <v>6654</v>
      </c>
      <c r="E2023" s="2">
        <v>314</v>
      </c>
      <c r="F2023" s="48">
        <v>45262</v>
      </c>
      <c r="G2023" s="2" t="s">
        <v>1607</v>
      </c>
      <c r="H2023" s="16">
        <v>16248.75</v>
      </c>
      <c r="I2023" s="20">
        <v>16248.75</v>
      </c>
      <c r="J2023" s="2"/>
      <c r="K2023" t="str">
        <f t="shared" si="99"/>
        <v>Q3 2023</v>
      </c>
      <c r="L2023" t="str">
        <f t="shared" si="100"/>
        <v>Q3</v>
      </c>
      <c r="M2023" t="str">
        <f t="shared" si="101"/>
        <v>2023</v>
      </c>
    </row>
    <row r="2024" spans="1:13" x14ac:dyDescent="0.25">
      <c r="A2024" s="17">
        <v>45261</v>
      </c>
      <c r="B2024" s="8" t="s">
        <v>6593</v>
      </c>
      <c r="C2024" s="8" t="s">
        <v>6637</v>
      </c>
      <c r="D2024" s="8" t="s">
        <v>6654</v>
      </c>
      <c r="E2024" s="2">
        <v>315</v>
      </c>
      <c r="F2024" s="48">
        <v>45262</v>
      </c>
      <c r="G2024" s="2" t="s">
        <v>1608</v>
      </c>
      <c r="H2024" s="16">
        <v>17351.25</v>
      </c>
      <c r="I2024" s="20">
        <v>17351.25</v>
      </c>
      <c r="J2024" s="2"/>
      <c r="K2024" t="str">
        <f t="shared" si="99"/>
        <v>Q3 2023</v>
      </c>
      <c r="L2024" t="str">
        <f t="shared" si="100"/>
        <v>Q3</v>
      </c>
      <c r="M2024" t="str">
        <f t="shared" si="101"/>
        <v>2023</v>
      </c>
    </row>
    <row r="2025" spans="1:13" x14ac:dyDescent="0.25">
      <c r="A2025" s="17">
        <v>45261</v>
      </c>
      <c r="B2025" s="8" t="s">
        <v>6593</v>
      </c>
      <c r="C2025" s="8" t="s">
        <v>6637</v>
      </c>
      <c r="D2025" s="8" t="s">
        <v>6654</v>
      </c>
      <c r="E2025" s="2">
        <v>316</v>
      </c>
      <c r="F2025" s="48">
        <v>45262</v>
      </c>
      <c r="G2025" s="2" t="s">
        <v>1609</v>
      </c>
      <c r="H2025" s="16">
        <v>17333.75</v>
      </c>
      <c r="I2025" s="20">
        <v>17333.75</v>
      </c>
      <c r="J2025" s="2"/>
      <c r="K2025" t="str">
        <f t="shared" si="99"/>
        <v>Q3 2023</v>
      </c>
      <c r="L2025" t="str">
        <f t="shared" si="100"/>
        <v>Q3</v>
      </c>
      <c r="M2025" t="str">
        <f t="shared" si="101"/>
        <v>2023</v>
      </c>
    </row>
    <row r="2026" spans="1:13" x14ac:dyDescent="0.25">
      <c r="A2026" s="17">
        <v>45261</v>
      </c>
      <c r="B2026" s="8" t="s">
        <v>6593</v>
      </c>
      <c r="C2026" s="8" t="s">
        <v>6637</v>
      </c>
      <c r="D2026" s="8" t="s">
        <v>6638</v>
      </c>
      <c r="E2026" s="2">
        <v>309</v>
      </c>
      <c r="F2026" s="48">
        <v>45302</v>
      </c>
      <c r="G2026" s="2" t="s">
        <v>1623</v>
      </c>
      <c r="H2026" s="16">
        <v>91465.8</v>
      </c>
      <c r="I2026" s="20">
        <v>91465.8</v>
      </c>
      <c r="K2026" t="str">
        <f t="shared" si="99"/>
        <v>Q3 2023</v>
      </c>
      <c r="L2026" t="str">
        <f t="shared" si="100"/>
        <v>Q3</v>
      </c>
      <c r="M2026" t="str">
        <f t="shared" si="101"/>
        <v>2023</v>
      </c>
    </row>
    <row r="2027" spans="1:13" x14ac:dyDescent="0.25">
      <c r="A2027" s="17">
        <v>45261</v>
      </c>
      <c r="B2027" s="8" t="s">
        <v>6593</v>
      </c>
      <c r="C2027" s="8" t="s">
        <v>6637</v>
      </c>
      <c r="D2027" s="8" t="s">
        <v>6638</v>
      </c>
      <c r="E2027" s="2">
        <v>311</v>
      </c>
      <c r="F2027" s="81">
        <v>45302</v>
      </c>
      <c r="G2027" s="2" t="s">
        <v>1624</v>
      </c>
      <c r="H2027" s="16">
        <v>106144.34</v>
      </c>
      <c r="I2027" s="20">
        <v>106144.34</v>
      </c>
      <c r="K2027" t="str">
        <f t="shared" si="99"/>
        <v>Q3 2023</v>
      </c>
      <c r="L2027" t="str">
        <f t="shared" si="100"/>
        <v>Q3</v>
      </c>
      <c r="M2027" t="str">
        <f t="shared" si="101"/>
        <v>2023</v>
      </c>
    </row>
    <row r="2028" spans="1:13" x14ac:dyDescent="0.25">
      <c r="A2028" s="17">
        <v>45261</v>
      </c>
      <c r="B2028" s="8" t="s">
        <v>6593</v>
      </c>
      <c r="C2028" s="8" t="s">
        <v>6637</v>
      </c>
      <c r="D2028" s="8" t="s">
        <v>6638</v>
      </c>
      <c r="E2028" s="2">
        <v>312</v>
      </c>
      <c r="F2028" s="81">
        <v>45302</v>
      </c>
      <c r="G2028" s="2" t="s">
        <v>1625</v>
      </c>
      <c r="H2028" s="16">
        <v>115678.82</v>
      </c>
      <c r="I2028" s="20">
        <v>115678.82</v>
      </c>
      <c r="K2028" t="str">
        <f t="shared" si="99"/>
        <v>Q3 2023</v>
      </c>
      <c r="L2028" t="str">
        <f t="shared" si="100"/>
        <v>Q3</v>
      </c>
      <c r="M2028" t="str">
        <f t="shared" si="101"/>
        <v>2023</v>
      </c>
    </row>
    <row r="2029" spans="1:13" x14ac:dyDescent="0.25">
      <c r="A2029" s="17">
        <v>45261</v>
      </c>
      <c r="B2029" s="8" t="s">
        <v>6593</v>
      </c>
      <c r="C2029" s="8" t="s">
        <v>6637</v>
      </c>
      <c r="D2029" s="8" t="s">
        <v>6638</v>
      </c>
      <c r="E2029" s="2">
        <v>313</v>
      </c>
      <c r="F2029" s="81">
        <v>45302</v>
      </c>
      <c r="G2029" s="2" t="s">
        <v>1626</v>
      </c>
      <c r="H2029" s="16">
        <v>112021.75999999999</v>
      </c>
      <c r="I2029" s="20">
        <v>112021.75999999999</v>
      </c>
      <c r="K2029" t="str">
        <f t="shared" si="99"/>
        <v>Q3 2023</v>
      </c>
      <c r="L2029" t="str">
        <f t="shared" si="100"/>
        <v>Q3</v>
      </c>
      <c r="M2029" t="str">
        <f t="shared" si="101"/>
        <v>2023</v>
      </c>
    </row>
    <row r="2030" spans="1:13" x14ac:dyDescent="0.25">
      <c r="A2030" s="17">
        <v>45261</v>
      </c>
      <c r="B2030" s="8" t="s">
        <v>6593</v>
      </c>
      <c r="C2030" s="8" t="s">
        <v>6637</v>
      </c>
      <c r="D2030" s="8" t="s">
        <v>6638</v>
      </c>
      <c r="E2030" s="2">
        <v>314</v>
      </c>
      <c r="F2030" s="81">
        <v>45302</v>
      </c>
      <c r="G2030" s="2" t="s">
        <v>1627</v>
      </c>
      <c r="H2030" s="16">
        <v>29253.26</v>
      </c>
      <c r="I2030" s="20">
        <v>29253.26</v>
      </c>
      <c r="K2030" t="str">
        <f t="shared" si="99"/>
        <v>Q3 2023</v>
      </c>
      <c r="L2030" t="str">
        <f t="shared" si="100"/>
        <v>Q3</v>
      </c>
      <c r="M2030" t="str">
        <f t="shared" si="101"/>
        <v>2023</v>
      </c>
    </row>
    <row r="2031" spans="1:13" x14ac:dyDescent="0.25">
      <c r="A2031" s="17">
        <v>45261</v>
      </c>
      <c r="B2031" s="8" t="s">
        <v>6593</v>
      </c>
      <c r="C2031" s="8" t="s">
        <v>6637</v>
      </c>
      <c r="D2031" s="8" t="s">
        <v>6638</v>
      </c>
      <c r="E2031" s="2">
        <v>315</v>
      </c>
      <c r="F2031" s="81">
        <v>45302</v>
      </c>
      <c r="G2031" s="2" t="s">
        <v>1628</v>
      </c>
      <c r="H2031" s="16">
        <v>30535.4</v>
      </c>
      <c r="I2031" s="20">
        <v>30535.4</v>
      </c>
      <c r="K2031" t="str">
        <f t="shared" si="99"/>
        <v>Q3 2023</v>
      </c>
      <c r="L2031" t="str">
        <f t="shared" si="100"/>
        <v>Q3</v>
      </c>
      <c r="M2031" t="str">
        <f t="shared" si="101"/>
        <v>2023</v>
      </c>
    </row>
    <row r="2032" spans="1:13" x14ac:dyDescent="0.25">
      <c r="A2032" s="17">
        <v>45261</v>
      </c>
      <c r="B2032" s="8" t="s">
        <v>6593</v>
      </c>
      <c r="C2032" s="8" t="s">
        <v>6637</v>
      </c>
      <c r="D2032" s="8" t="s">
        <v>6638</v>
      </c>
      <c r="E2032" s="2">
        <v>316</v>
      </c>
      <c r="F2032" s="81">
        <v>45302</v>
      </c>
      <c r="G2032" s="2" t="s">
        <v>1629</v>
      </c>
      <c r="H2032" s="16">
        <v>163.02000000000001</v>
      </c>
      <c r="I2032" s="20">
        <v>163.02000000000001</v>
      </c>
      <c r="K2032" t="str">
        <f t="shared" si="99"/>
        <v>Q3 2023</v>
      </c>
      <c r="L2032" t="str">
        <f t="shared" si="100"/>
        <v>Q3</v>
      </c>
      <c r="M2032" t="str">
        <f t="shared" si="101"/>
        <v>2023</v>
      </c>
    </row>
    <row r="2033" spans="1:13" x14ac:dyDescent="0.25">
      <c r="A2033" s="17">
        <v>45261</v>
      </c>
      <c r="B2033" s="8" t="s">
        <v>6593</v>
      </c>
      <c r="C2033" s="8" t="s">
        <v>6637</v>
      </c>
      <c r="D2033" s="8" t="s">
        <v>6639</v>
      </c>
      <c r="E2033" s="2">
        <v>309</v>
      </c>
      <c r="F2033" s="81">
        <v>45303</v>
      </c>
      <c r="G2033" s="2" t="s">
        <v>1630</v>
      </c>
      <c r="H2033" s="16">
        <v>1243.45</v>
      </c>
      <c r="I2033" s="20">
        <v>1243.45</v>
      </c>
      <c r="K2033" t="str">
        <f t="shared" si="99"/>
        <v>Q3 2023</v>
      </c>
      <c r="L2033" t="str">
        <f t="shared" si="100"/>
        <v>Q3</v>
      </c>
      <c r="M2033" t="str">
        <f t="shared" si="101"/>
        <v>2023</v>
      </c>
    </row>
    <row r="2034" spans="1:13" x14ac:dyDescent="0.25">
      <c r="A2034" s="17">
        <v>45261</v>
      </c>
      <c r="B2034" s="8" t="s">
        <v>6593</v>
      </c>
      <c r="C2034" s="8" t="s">
        <v>6637</v>
      </c>
      <c r="D2034" s="8" t="s">
        <v>6639</v>
      </c>
      <c r="E2034" s="2">
        <v>311</v>
      </c>
      <c r="F2034" s="81">
        <v>45303</v>
      </c>
      <c r="G2034" s="2" t="s">
        <v>1631</v>
      </c>
      <c r="H2034" s="16">
        <v>1526.37</v>
      </c>
      <c r="I2034" s="20">
        <v>1526.37</v>
      </c>
      <c r="K2034" t="str">
        <f t="shared" si="99"/>
        <v>Q3 2023</v>
      </c>
      <c r="L2034" t="str">
        <f t="shared" si="100"/>
        <v>Q3</v>
      </c>
      <c r="M2034" t="str">
        <f t="shared" si="101"/>
        <v>2023</v>
      </c>
    </row>
    <row r="2035" spans="1:13" x14ac:dyDescent="0.25">
      <c r="A2035" s="17">
        <v>45261</v>
      </c>
      <c r="B2035" s="8" t="s">
        <v>6593</v>
      </c>
      <c r="C2035" s="8" t="s">
        <v>6637</v>
      </c>
      <c r="D2035" s="8" t="s">
        <v>6639</v>
      </c>
      <c r="E2035" s="2">
        <v>312</v>
      </c>
      <c r="F2035" s="48">
        <v>45303</v>
      </c>
      <c r="G2035" s="2" t="s">
        <v>1632</v>
      </c>
      <c r="H2035" s="16">
        <v>1711.33</v>
      </c>
      <c r="I2035" s="20">
        <v>1711.33</v>
      </c>
      <c r="K2035" t="str">
        <f t="shared" si="99"/>
        <v>Q3 2023</v>
      </c>
      <c r="L2035" t="str">
        <f t="shared" si="100"/>
        <v>Q3</v>
      </c>
      <c r="M2035" t="str">
        <f t="shared" si="101"/>
        <v>2023</v>
      </c>
    </row>
    <row r="2036" spans="1:13" x14ac:dyDescent="0.25">
      <c r="A2036" s="17">
        <v>45261</v>
      </c>
      <c r="B2036" s="8" t="s">
        <v>6593</v>
      </c>
      <c r="C2036" s="8" t="s">
        <v>6637</v>
      </c>
      <c r="D2036" s="8" t="s">
        <v>6639</v>
      </c>
      <c r="E2036" s="2">
        <v>313</v>
      </c>
      <c r="F2036" s="48">
        <v>45303</v>
      </c>
      <c r="G2036" s="2" t="s">
        <v>1633</v>
      </c>
      <c r="H2036" s="16">
        <v>1528.59</v>
      </c>
      <c r="I2036" s="20">
        <v>1528.59</v>
      </c>
      <c r="K2036" t="str">
        <f t="shared" ref="K2036:K2094" si="102">"Q" &amp; IF(MONTH(A2036) &lt; 4, 4, IF(MONTH(A2036) &lt; 7, 1, IF(MONTH(A2036) &lt; 10, 2, 3))) &amp; " " &amp; YEAR(A2036) - IF(MONTH(A2036) &lt; 4, 1, 0)</f>
        <v>Q3 2023</v>
      </c>
      <c r="L2036" t="str">
        <f t="shared" ref="L2036:L2094" si="103">LEFT(K2036,2)</f>
        <v>Q3</v>
      </c>
      <c r="M2036" t="str">
        <f t="shared" ref="M2036:M2094" si="104">RIGHT(K2036,4)</f>
        <v>2023</v>
      </c>
    </row>
    <row r="2037" spans="1:13" x14ac:dyDescent="0.25">
      <c r="A2037" s="17">
        <v>45261</v>
      </c>
      <c r="B2037" s="8" t="s">
        <v>6593</v>
      </c>
      <c r="C2037" s="8" t="s">
        <v>6637</v>
      </c>
      <c r="D2037" s="8" t="s">
        <v>6639</v>
      </c>
      <c r="E2037" s="2">
        <v>314</v>
      </c>
      <c r="F2037" s="81">
        <v>45303</v>
      </c>
      <c r="G2037" s="2" t="s">
        <v>1634</v>
      </c>
      <c r="H2037" s="16">
        <v>351.44</v>
      </c>
      <c r="I2037" s="20">
        <v>351.44</v>
      </c>
      <c r="K2037" t="str">
        <f t="shared" si="102"/>
        <v>Q3 2023</v>
      </c>
      <c r="L2037" t="str">
        <f t="shared" si="103"/>
        <v>Q3</v>
      </c>
      <c r="M2037" t="str">
        <f t="shared" si="104"/>
        <v>2023</v>
      </c>
    </row>
    <row r="2038" spans="1:13" x14ac:dyDescent="0.25">
      <c r="A2038" s="17">
        <v>45261</v>
      </c>
      <c r="B2038" s="8" t="s">
        <v>6593</v>
      </c>
      <c r="C2038" s="8" t="s">
        <v>6637</v>
      </c>
      <c r="D2038" s="8" t="s">
        <v>6639</v>
      </c>
      <c r="E2038" s="2">
        <v>315</v>
      </c>
      <c r="F2038" s="81">
        <v>45303</v>
      </c>
      <c r="G2038" s="2" t="s">
        <v>1635</v>
      </c>
      <c r="H2038" s="16">
        <v>487.57</v>
      </c>
      <c r="I2038" s="20">
        <v>487.57</v>
      </c>
      <c r="K2038" t="str">
        <f t="shared" si="102"/>
        <v>Q3 2023</v>
      </c>
      <c r="L2038" t="str">
        <f t="shared" si="103"/>
        <v>Q3</v>
      </c>
      <c r="M2038" t="str">
        <f t="shared" si="104"/>
        <v>2023</v>
      </c>
    </row>
    <row r="2039" spans="1:13" x14ac:dyDescent="0.25">
      <c r="A2039" s="17">
        <v>45261</v>
      </c>
      <c r="B2039" s="8" t="s">
        <v>6593</v>
      </c>
      <c r="C2039" s="8" t="s">
        <v>6637</v>
      </c>
      <c r="D2039" s="8" t="s">
        <v>6639</v>
      </c>
      <c r="E2039" s="2">
        <v>316</v>
      </c>
      <c r="F2039" s="81">
        <v>45303</v>
      </c>
      <c r="G2039" s="2" t="s">
        <v>1636</v>
      </c>
      <c r="H2039" s="16">
        <v>0.11</v>
      </c>
      <c r="I2039" s="20">
        <v>0.11</v>
      </c>
      <c r="J2039" s="2"/>
      <c r="K2039" t="str">
        <f t="shared" si="102"/>
        <v>Q3 2023</v>
      </c>
      <c r="L2039" t="str">
        <f t="shared" si="103"/>
        <v>Q3</v>
      </c>
      <c r="M2039" t="str">
        <f t="shared" si="104"/>
        <v>2023</v>
      </c>
    </row>
    <row r="2040" spans="1:13" x14ac:dyDescent="0.25">
      <c r="A2040" s="17">
        <v>45261</v>
      </c>
      <c r="B2040" s="8" t="s">
        <v>6593</v>
      </c>
      <c r="C2040" s="5" t="e">
        <v>#N/A</v>
      </c>
      <c r="D2040" s="8" t="s">
        <v>6665</v>
      </c>
      <c r="E2040" s="2">
        <v>309</v>
      </c>
      <c r="F2040" s="81">
        <v>45264</v>
      </c>
      <c r="G2040" s="2" t="s">
        <v>1593</v>
      </c>
      <c r="H2040" s="16">
        <v>211120</v>
      </c>
      <c r="I2040" s="20">
        <v>211120</v>
      </c>
      <c r="J2040" s="5"/>
      <c r="K2040" t="str">
        <f t="shared" si="102"/>
        <v>Q3 2023</v>
      </c>
      <c r="L2040" t="str">
        <f t="shared" si="103"/>
        <v>Q3</v>
      </c>
      <c r="M2040" t="str">
        <f t="shared" si="104"/>
        <v>2023</v>
      </c>
    </row>
    <row r="2041" spans="1:13" x14ac:dyDescent="0.25">
      <c r="A2041" s="17">
        <v>45261</v>
      </c>
      <c r="B2041" s="8" t="s">
        <v>6593</v>
      </c>
      <c r="C2041" s="8" t="e">
        <v>#N/A</v>
      </c>
      <c r="D2041" s="8" t="s">
        <v>6622</v>
      </c>
      <c r="E2041" s="12">
        <v>312</v>
      </c>
      <c r="F2041" s="24">
        <v>45291</v>
      </c>
      <c r="G2041" s="12">
        <v>240</v>
      </c>
      <c r="H2041" s="16">
        <v>564535</v>
      </c>
      <c r="I2041" s="20">
        <v>564535</v>
      </c>
      <c r="K2041" t="str">
        <f t="shared" si="102"/>
        <v>Q3 2023</v>
      </c>
      <c r="L2041" t="str">
        <f t="shared" si="103"/>
        <v>Q3</v>
      </c>
      <c r="M2041" t="str">
        <f t="shared" si="104"/>
        <v>2023</v>
      </c>
    </row>
    <row r="2042" spans="1:13" x14ac:dyDescent="0.25">
      <c r="A2042" s="17">
        <v>45261</v>
      </c>
      <c r="B2042" s="8" t="s">
        <v>6593</v>
      </c>
      <c r="C2042" s="5" t="s">
        <v>6626</v>
      </c>
      <c r="D2042" s="8" t="s">
        <v>6627</v>
      </c>
      <c r="E2042" s="2">
        <v>312</v>
      </c>
      <c r="F2042" s="1">
        <v>45291</v>
      </c>
      <c r="G2042" s="2">
        <v>1581</v>
      </c>
      <c r="H2042" s="16">
        <v>38255</v>
      </c>
      <c r="I2042" s="20">
        <v>38255</v>
      </c>
      <c r="K2042" t="str">
        <f t="shared" si="102"/>
        <v>Q3 2023</v>
      </c>
      <c r="L2042" t="str">
        <f t="shared" si="103"/>
        <v>Q3</v>
      </c>
      <c r="M2042" t="str">
        <f t="shared" si="104"/>
        <v>2023</v>
      </c>
    </row>
    <row r="2043" spans="1:13" x14ac:dyDescent="0.25">
      <c r="A2043" s="17">
        <v>45261</v>
      </c>
      <c r="B2043" s="8" t="s">
        <v>6593</v>
      </c>
      <c r="C2043" s="5" t="e">
        <v>#N/A</v>
      </c>
      <c r="D2043" s="8" t="s">
        <v>6624</v>
      </c>
      <c r="E2043" s="2">
        <v>312</v>
      </c>
      <c r="F2043" s="1">
        <v>45287</v>
      </c>
      <c r="G2043" s="2" t="s">
        <v>1617</v>
      </c>
      <c r="H2043" s="16">
        <v>44800</v>
      </c>
      <c r="I2043" s="20">
        <v>48320</v>
      </c>
      <c r="K2043" t="str">
        <f t="shared" si="102"/>
        <v>Q3 2023</v>
      </c>
      <c r="L2043" t="str">
        <f t="shared" si="103"/>
        <v>Q3</v>
      </c>
      <c r="M2043" t="str">
        <f t="shared" si="104"/>
        <v>2023</v>
      </c>
    </row>
    <row r="2044" spans="1:13" x14ac:dyDescent="0.25">
      <c r="A2044" s="17">
        <v>45261</v>
      </c>
      <c r="B2044" s="8" t="s">
        <v>6594</v>
      </c>
      <c r="C2044" s="5" t="s">
        <v>6640</v>
      </c>
      <c r="D2044" s="8" t="s">
        <v>6633</v>
      </c>
      <c r="E2044" s="2">
        <v>719</v>
      </c>
      <c r="F2044" s="4">
        <v>45291</v>
      </c>
      <c r="G2044" s="2" t="s">
        <v>1170</v>
      </c>
      <c r="H2044" s="16">
        <v>39725.69</v>
      </c>
      <c r="I2044" s="20">
        <v>39725.69</v>
      </c>
      <c r="K2044" t="str">
        <f t="shared" si="102"/>
        <v>Q3 2023</v>
      </c>
      <c r="L2044" t="str">
        <f t="shared" si="103"/>
        <v>Q3</v>
      </c>
      <c r="M2044" t="str">
        <f t="shared" si="104"/>
        <v>2023</v>
      </c>
    </row>
    <row r="2045" spans="1:13" x14ac:dyDescent="0.25">
      <c r="A2045" s="17">
        <v>45261</v>
      </c>
      <c r="B2045" s="8" t="s">
        <v>6594</v>
      </c>
      <c r="C2045" s="5" t="s">
        <v>6614</v>
      </c>
      <c r="D2045" s="8" t="s">
        <v>6615</v>
      </c>
      <c r="E2045" s="2">
        <v>719</v>
      </c>
      <c r="F2045" s="4">
        <v>45291</v>
      </c>
      <c r="G2045" s="2" t="s">
        <v>1173</v>
      </c>
      <c r="H2045" s="16">
        <v>11685</v>
      </c>
      <c r="I2045" s="20">
        <v>11685</v>
      </c>
      <c r="K2045" t="str">
        <f t="shared" si="102"/>
        <v>Q3 2023</v>
      </c>
      <c r="L2045" t="str">
        <f t="shared" si="103"/>
        <v>Q3</v>
      </c>
      <c r="M2045" t="str">
        <f t="shared" si="104"/>
        <v>2023</v>
      </c>
    </row>
    <row r="2046" spans="1:13" x14ac:dyDescent="0.25">
      <c r="A2046" s="17">
        <v>45261</v>
      </c>
      <c r="B2046" s="8" t="s">
        <v>6594</v>
      </c>
      <c r="C2046" s="8" t="s">
        <v>6634</v>
      </c>
      <c r="D2046" s="8" t="s">
        <v>6635</v>
      </c>
      <c r="E2046" s="2">
        <v>719</v>
      </c>
      <c r="F2046" s="4">
        <v>45291</v>
      </c>
      <c r="G2046" s="2" t="s">
        <v>1172</v>
      </c>
      <c r="H2046" s="85">
        <f>35075.26+5261.31</f>
        <v>40336.57</v>
      </c>
      <c r="I2046" s="88">
        <v>40336.57</v>
      </c>
      <c r="K2046" t="str">
        <f t="shared" si="102"/>
        <v>Q3 2023</v>
      </c>
      <c r="L2046" t="str">
        <f t="shared" si="103"/>
        <v>Q3</v>
      </c>
      <c r="M2046" t="str">
        <f t="shared" si="104"/>
        <v>2023</v>
      </c>
    </row>
    <row r="2047" spans="1:13" x14ac:dyDescent="0.25">
      <c r="A2047" s="17">
        <v>45261</v>
      </c>
      <c r="B2047" s="8" t="s">
        <v>6594</v>
      </c>
      <c r="C2047" s="5" t="e">
        <v>#N/A</v>
      </c>
      <c r="D2047" s="8" t="s">
        <v>6633</v>
      </c>
      <c r="E2047" s="2">
        <v>719</v>
      </c>
      <c r="F2047" s="4">
        <v>45291</v>
      </c>
      <c r="G2047" s="2" t="s">
        <v>1171</v>
      </c>
      <c r="H2047" s="16">
        <v>73883.5</v>
      </c>
      <c r="I2047" s="20">
        <v>73883.5</v>
      </c>
      <c r="K2047" t="str">
        <f t="shared" si="102"/>
        <v>Q3 2023</v>
      </c>
      <c r="L2047" t="str">
        <f t="shared" si="103"/>
        <v>Q3</v>
      </c>
      <c r="M2047" t="str">
        <f t="shared" si="104"/>
        <v>2023</v>
      </c>
    </row>
    <row r="2048" spans="1:13" x14ac:dyDescent="0.25">
      <c r="A2048" s="17">
        <v>45261</v>
      </c>
      <c r="B2048" s="8" t="s">
        <v>6594</v>
      </c>
      <c r="C2048" s="8" t="s">
        <v>6637</v>
      </c>
      <c r="D2048" s="8" t="s">
        <v>6654</v>
      </c>
      <c r="E2048" s="2">
        <v>719</v>
      </c>
      <c r="F2048" s="1">
        <v>45262</v>
      </c>
      <c r="G2048" s="2" t="s">
        <v>1169</v>
      </c>
      <c r="H2048" s="16">
        <v>16249</v>
      </c>
      <c r="I2048" s="20">
        <v>16249</v>
      </c>
      <c r="K2048" t="str">
        <f t="shared" si="102"/>
        <v>Q3 2023</v>
      </c>
      <c r="L2048" t="str">
        <f t="shared" si="103"/>
        <v>Q3</v>
      </c>
      <c r="M2048" t="str">
        <f t="shared" si="104"/>
        <v>2023</v>
      </c>
    </row>
    <row r="2049" spans="1:13" x14ac:dyDescent="0.25">
      <c r="A2049" s="17">
        <v>45261</v>
      </c>
      <c r="B2049" s="8" t="s">
        <v>6594</v>
      </c>
      <c r="C2049" s="8" t="s">
        <v>6637</v>
      </c>
      <c r="D2049" s="8" t="s">
        <v>6638</v>
      </c>
      <c r="E2049" s="2">
        <v>719</v>
      </c>
      <c r="F2049" s="1">
        <v>45302</v>
      </c>
      <c r="G2049" s="2" t="s">
        <v>1174</v>
      </c>
      <c r="H2049" s="16">
        <v>55474.34</v>
      </c>
      <c r="I2049" s="20">
        <v>55474.34</v>
      </c>
      <c r="K2049" t="str">
        <f t="shared" si="102"/>
        <v>Q3 2023</v>
      </c>
      <c r="L2049" t="str">
        <f t="shared" si="103"/>
        <v>Q3</v>
      </c>
      <c r="M2049" t="str">
        <f t="shared" si="104"/>
        <v>2023</v>
      </c>
    </row>
    <row r="2050" spans="1:13" x14ac:dyDescent="0.25">
      <c r="A2050" s="17">
        <v>45261</v>
      </c>
      <c r="B2050" s="8" t="s">
        <v>6594</v>
      </c>
      <c r="C2050" s="8" t="s">
        <v>6637</v>
      </c>
      <c r="D2050" s="8" t="s">
        <v>6639</v>
      </c>
      <c r="E2050" s="2">
        <v>719</v>
      </c>
      <c r="F2050" s="1">
        <v>45303</v>
      </c>
      <c r="G2050" s="2" t="s">
        <v>1175</v>
      </c>
      <c r="H2050" s="16">
        <v>728.59</v>
      </c>
      <c r="I2050" s="20">
        <v>728.59</v>
      </c>
      <c r="K2050" t="str">
        <f t="shared" si="102"/>
        <v>Q3 2023</v>
      </c>
      <c r="L2050" t="str">
        <f t="shared" si="103"/>
        <v>Q3</v>
      </c>
      <c r="M2050" t="str">
        <f t="shared" si="104"/>
        <v>2023</v>
      </c>
    </row>
    <row r="2051" spans="1:13" x14ac:dyDescent="0.25">
      <c r="A2051" s="17">
        <v>45261</v>
      </c>
      <c r="B2051" s="8" t="s">
        <v>6594</v>
      </c>
      <c r="C2051" s="8" t="e">
        <v>#N/A</v>
      </c>
      <c r="D2051" s="8" t="s">
        <v>6622</v>
      </c>
      <c r="E2051" s="12">
        <v>719</v>
      </c>
      <c r="F2051" s="4">
        <v>45291</v>
      </c>
      <c r="G2051" s="12">
        <v>239</v>
      </c>
      <c r="H2051" s="16">
        <v>20755</v>
      </c>
      <c r="I2051" s="20">
        <v>20755</v>
      </c>
      <c r="K2051" t="str">
        <f t="shared" si="102"/>
        <v>Q3 2023</v>
      </c>
      <c r="L2051" t="str">
        <f t="shared" si="103"/>
        <v>Q3</v>
      </c>
      <c r="M2051" t="str">
        <f t="shared" si="104"/>
        <v>2023</v>
      </c>
    </row>
    <row r="2052" spans="1:13" x14ac:dyDescent="0.25">
      <c r="A2052" s="17">
        <v>45261</v>
      </c>
      <c r="B2052" s="8" t="s">
        <v>6594</v>
      </c>
      <c r="C2052" s="5" t="s">
        <v>6626</v>
      </c>
      <c r="D2052" s="8" t="s">
        <v>6627</v>
      </c>
      <c r="E2052" s="2">
        <v>719</v>
      </c>
      <c r="F2052" s="4">
        <v>45291</v>
      </c>
      <c r="G2052" s="2">
        <v>1576</v>
      </c>
      <c r="H2052" s="16">
        <v>2450</v>
      </c>
      <c r="I2052" s="20">
        <v>2450</v>
      </c>
      <c r="K2052" t="str">
        <f t="shared" si="102"/>
        <v>Q3 2023</v>
      </c>
      <c r="L2052" t="str">
        <f t="shared" si="103"/>
        <v>Q3</v>
      </c>
      <c r="M2052" t="str">
        <f t="shared" si="104"/>
        <v>2023</v>
      </c>
    </row>
    <row r="2053" spans="1:13" x14ac:dyDescent="0.25">
      <c r="A2053" s="17">
        <v>45261</v>
      </c>
      <c r="B2053" s="8" t="s">
        <v>6594</v>
      </c>
      <c r="C2053" s="5" t="e">
        <v>#N/A</v>
      </c>
      <c r="D2053" s="8" t="s">
        <v>6662</v>
      </c>
      <c r="E2053" s="2">
        <v>719</v>
      </c>
      <c r="F2053" s="1">
        <v>45261</v>
      </c>
      <c r="G2053" s="2" t="s">
        <v>1168</v>
      </c>
      <c r="H2053" s="16">
        <v>130000</v>
      </c>
      <c r="I2053" s="20">
        <v>130000</v>
      </c>
      <c r="K2053" t="str">
        <f t="shared" si="102"/>
        <v>Q3 2023</v>
      </c>
      <c r="L2053" t="str">
        <f t="shared" si="103"/>
        <v>Q3</v>
      </c>
      <c r="M2053" t="str">
        <f t="shared" si="104"/>
        <v>2023</v>
      </c>
    </row>
    <row r="2054" spans="1:13" x14ac:dyDescent="0.25">
      <c r="A2054" s="17">
        <v>45261</v>
      </c>
      <c r="B2054" s="8" t="s">
        <v>6595</v>
      </c>
      <c r="C2054" s="5" t="e">
        <v>#N/A</v>
      </c>
      <c r="D2054" s="8" t="s">
        <v>6662</v>
      </c>
      <c r="E2054" s="2">
        <v>319</v>
      </c>
      <c r="F2054" s="1">
        <v>45265</v>
      </c>
      <c r="G2054" s="2" t="s">
        <v>1859</v>
      </c>
      <c r="H2054" s="16">
        <v>148560</v>
      </c>
      <c r="I2054" s="20">
        <v>148560</v>
      </c>
      <c r="J2054" s="2"/>
      <c r="K2054" t="str">
        <f t="shared" si="102"/>
        <v>Q3 2023</v>
      </c>
      <c r="L2054" t="str">
        <f t="shared" si="103"/>
        <v>Q3</v>
      </c>
      <c r="M2054" t="str">
        <f t="shared" si="104"/>
        <v>2023</v>
      </c>
    </row>
    <row r="2055" spans="1:13" x14ac:dyDescent="0.25">
      <c r="A2055" s="17">
        <v>45261</v>
      </c>
      <c r="B2055" s="8" t="s">
        <v>6595</v>
      </c>
      <c r="C2055" s="5" t="s">
        <v>6630</v>
      </c>
      <c r="D2055" s="8" t="s">
        <v>6631</v>
      </c>
      <c r="E2055" s="2">
        <v>319</v>
      </c>
      <c r="F2055" s="1">
        <v>45300</v>
      </c>
      <c r="G2055" s="2" t="s">
        <v>1865</v>
      </c>
      <c r="H2055" s="16">
        <v>5932.4</v>
      </c>
      <c r="I2055" s="20">
        <v>5932.4</v>
      </c>
      <c r="J2055" s="2"/>
      <c r="K2055" t="str">
        <f t="shared" si="102"/>
        <v>Q3 2023</v>
      </c>
      <c r="L2055" t="str">
        <f t="shared" si="103"/>
        <v>Q3</v>
      </c>
      <c r="M2055" t="str">
        <f t="shared" si="104"/>
        <v>2023</v>
      </c>
    </row>
    <row r="2056" spans="1:13" x14ac:dyDescent="0.25">
      <c r="A2056" s="17">
        <v>45261</v>
      </c>
      <c r="B2056" s="8" t="s">
        <v>6595</v>
      </c>
      <c r="C2056" s="5" t="s">
        <v>6640</v>
      </c>
      <c r="D2056" s="8" t="s">
        <v>6633</v>
      </c>
      <c r="E2056" s="2">
        <v>319</v>
      </c>
      <c r="F2056" s="1">
        <v>45291</v>
      </c>
      <c r="G2056" s="2" t="s">
        <v>1866</v>
      </c>
      <c r="H2056" s="16">
        <v>107093.93</v>
      </c>
      <c r="I2056" s="20">
        <v>107093.93</v>
      </c>
      <c r="J2056" s="2"/>
      <c r="K2056" t="str">
        <f t="shared" si="102"/>
        <v>Q3 2023</v>
      </c>
      <c r="L2056" t="str">
        <f t="shared" si="103"/>
        <v>Q3</v>
      </c>
      <c r="M2056" t="str">
        <f t="shared" si="104"/>
        <v>2023</v>
      </c>
    </row>
    <row r="2057" spans="1:13" x14ac:dyDescent="0.25">
      <c r="A2057" s="17">
        <v>45261</v>
      </c>
      <c r="B2057" s="8" t="s">
        <v>6595</v>
      </c>
      <c r="C2057" s="5" t="e">
        <v>#N/A</v>
      </c>
      <c r="D2057" s="8" t="s">
        <v>6643</v>
      </c>
      <c r="E2057" s="2">
        <v>319</v>
      </c>
      <c r="F2057" s="1">
        <v>45273</v>
      </c>
      <c r="G2057" s="2" t="s">
        <v>1863</v>
      </c>
      <c r="H2057" s="16">
        <v>16093</v>
      </c>
      <c r="I2057" s="20">
        <v>16093</v>
      </c>
      <c r="J2057" s="2"/>
      <c r="K2057" t="str">
        <f t="shared" si="102"/>
        <v>Q3 2023</v>
      </c>
      <c r="L2057" t="str">
        <f t="shared" si="103"/>
        <v>Q3</v>
      </c>
      <c r="M2057" t="str">
        <f t="shared" si="104"/>
        <v>2023</v>
      </c>
    </row>
    <row r="2058" spans="1:13" x14ac:dyDescent="0.25">
      <c r="A2058" s="17">
        <v>45261</v>
      </c>
      <c r="B2058" s="8" t="s">
        <v>6595</v>
      </c>
      <c r="C2058" s="5" t="e">
        <v>#N/A</v>
      </c>
      <c r="D2058" s="8" t="s">
        <v>6643</v>
      </c>
      <c r="E2058" s="2">
        <v>319</v>
      </c>
      <c r="F2058" s="1">
        <v>45288</v>
      </c>
      <c r="G2058" s="2" t="s">
        <v>1864</v>
      </c>
      <c r="H2058" s="16">
        <v>1206</v>
      </c>
      <c r="I2058" s="20">
        <v>1206</v>
      </c>
      <c r="J2058" s="2"/>
      <c r="K2058" t="str">
        <f t="shared" si="102"/>
        <v>Q3 2023</v>
      </c>
      <c r="L2058" t="str">
        <f t="shared" si="103"/>
        <v>Q3</v>
      </c>
      <c r="M2058" t="str">
        <f t="shared" si="104"/>
        <v>2023</v>
      </c>
    </row>
    <row r="2059" spans="1:13" x14ac:dyDescent="0.25">
      <c r="A2059" s="17">
        <v>45261</v>
      </c>
      <c r="B2059" s="8" t="s">
        <v>6595</v>
      </c>
      <c r="C2059" s="5" t="s">
        <v>6614</v>
      </c>
      <c r="D2059" s="8" t="s">
        <v>6615</v>
      </c>
      <c r="E2059" s="2">
        <v>319</v>
      </c>
      <c r="F2059" s="1">
        <v>45291</v>
      </c>
      <c r="G2059" s="2" t="s">
        <v>1868</v>
      </c>
      <c r="H2059" s="16">
        <v>110010</v>
      </c>
      <c r="I2059" s="20">
        <v>110010</v>
      </c>
      <c r="J2059" s="2"/>
      <c r="K2059" t="str">
        <f t="shared" si="102"/>
        <v>Q3 2023</v>
      </c>
      <c r="L2059" t="str">
        <f t="shared" si="103"/>
        <v>Q3</v>
      </c>
      <c r="M2059" t="str">
        <f t="shared" si="104"/>
        <v>2023</v>
      </c>
    </row>
    <row r="2060" spans="1:13" x14ac:dyDescent="0.25">
      <c r="A2060" s="17">
        <v>45261</v>
      </c>
      <c r="B2060" s="8" t="s">
        <v>6595</v>
      </c>
      <c r="C2060" s="5" t="s">
        <v>6614</v>
      </c>
      <c r="D2060" s="8" t="s">
        <v>6615</v>
      </c>
      <c r="E2060" s="2">
        <v>319</v>
      </c>
      <c r="F2060" s="1">
        <v>45291</v>
      </c>
      <c r="G2060" s="2" t="s">
        <v>1869</v>
      </c>
      <c r="H2060" s="16">
        <v>2245</v>
      </c>
      <c r="I2060" s="20">
        <v>2245</v>
      </c>
      <c r="J2060" s="2"/>
      <c r="K2060" t="str">
        <f t="shared" si="102"/>
        <v>Q3 2023</v>
      </c>
      <c r="L2060" t="str">
        <f t="shared" si="103"/>
        <v>Q3</v>
      </c>
      <c r="M2060" t="str">
        <f t="shared" si="104"/>
        <v>2023</v>
      </c>
    </row>
    <row r="2061" spans="1:13" x14ac:dyDescent="0.25">
      <c r="A2061" s="17">
        <v>45261</v>
      </c>
      <c r="B2061" s="8" t="s">
        <v>6595</v>
      </c>
      <c r="C2061" s="5" t="s">
        <v>6614</v>
      </c>
      <c r="D2061" s="8" t="s">
        <v>6615</v>
      </c>
      <c r="E2061" s="2">
        <v>319</v>
      </c>
      <c r="F2061" s="1">
        <v>45291</v>
      </c>
      <c r="G2061" s="2" t="s">
        <v>1870</v>
      </c>
      <c r="H2061" s="16">
        <v>5908</v>
      </c>
      <c r="I2061" s="20">
        <v>5908</v>
      </c>
      <c r="J2061" s="2"/>
      <c r="K2061" t="str">
        <f t="shared" si="102"/>
        <v>Q3 2023</v>
      </c>
      <c r="L2061" t="str">
        <f t="shared" si="103"/>
        <v>Q3</v>
      </c>
      <c r="M2061" t="str">
        <f t="shared" si="104"/>
        <v>2023</v>
      </c>
    </row>
    <row r="2062" spans="1:13" x14ac:dyDescent="0.25">
      <c r="A2062" s="17">
        <v>45261</v>
      </c>
      <c r="B2062" s="8" t="s">
        <v>6595</v>
      </c>
      <c r="C2062" s="5" t="s">
        <v>6614</v>
      </c>
      <c r="D2062" s="8" t="s">
        <v>6615</v>
      </c>
      <c r="E2062" s="2">
        <v>319</v>
      </c>
      <c r="F2062" s="1">
        <v>45291</v>
      </c>
      <c r="G2062" s="2" t="s">
        <v>1871</v>
      </c>
      <c r="H2062" s="16">
        <v>3842</v>
      </c>
      <c r="I2062" s="20">
        <v>3842</v>
      </c>
      <c r="J2062" s="2"/>
      <c r="K2062" t="str">
        <f t="shared" si="102"/>
        <v>Q3 2023</v>
      </c>
      <c r="L2062" t="str">
        <f t="shared" si="103"/>
        <v>Q3</v>
      </c>
      <c r="M2062" t="str">
        <f t="shared" si="104"/>
        <v>2023</v>
      </c>
    </row>
    <row r="2063" spans="1:13" x14ac:dyDescent="0.25">
      <c r="A2063" s="17">
        <v>45261</v>
      </c>
      <c r="B2063" s="8" t="s">
        <v>6595</v>
      </c>
      <c r="C2063" s="5" t="e">
        <v>#N/A</v>
      </c>
      <c r="D2063" s="8" t="s">
        <v>6671</v>
      </c>
      <c r="E2063" s="2">
        <v>319</v>
      </c>
      <c r="F2063" s="24">
        <v>45283</v>
      </c>
      <c r="G2063" s="2" t="s">
        <v>1839</v>
      </c>
      <c r="H2063" s="16">
        <v>1150</v>
      </c>
      <c r="I2063" s="16">
        <v>1150</v>
      </c>
      <c r="J2063" s="2" t="s">
        <v>382</v>
      </c>
      <c r="K2063" t="str">
        <f t="shared" si="102"/>
        <v>Q3 2023</v>
      </c>
      <c r="L2063" t="str">
        <f t="shared" si="103"/>
        <v>Q3</v>
      </c>
      <c r="M2063" t="str">
        <f t="shared" si="104"/>
        <v>2023</v>
      </c>
    </row>
    <row r="2064" spans="1:13" x14ac:dyDescent="0.25">
      <c r="A2064" s="17">
        <v>45261</v>
      </c>
      <c r="B2064" s="8" t="s">
        <v>6595</v>
      </c>
      <c r="C2064" s="5" t="s">
        <v>6616</v>
      </c>
      <c r="D2064" s="8" t="s">
        <v>6617</v>
      </c>
      <c r="E2064" s="2">
        <v>319</v>
      </c>
      <c r="F2064" s="24">
        <v>45288</v>
      </c>
      <c r="G2064" s="2" t="s">
        <v>1872</v>
      </c>
      <c r="H2064" s="16">
        <v>5235</v>
      </c>
      <c r="I2064" s="16">
        <v>5235</v>
      </c>
      <c r="J2064" s="2" t="s">
        <v>383</v>
      </c>
      <c r="K2064" t="str">
        <f t="shared" si="102"/>
        <v>Q3 2023</v>
      </c>
      <c r="L2064" t="str">
        <f t="shared" si="103"/>
        <v>Q3</v>
      </c>
      <c r="M2064" t="str">
        <f t="shared" si="104"/>
        <v>2023</v>
      </c>
    </row>
    <row r="2065" spans="1:13" x14ac:dyDescent="0.25">
      <c r="A2065" s="17">
        <v>45261</v>
      </c>
      <c r="B2065" s="8" t="s">
        <v>6595</v>
      </c>
      <c r="C2065" s="8" t="s">
        <v>6668</v>
      </c>
      <c r="D2065" s="8" t="s">
        <v>6671</v>
      </c>
      <c r="E2065" s="2">
        <v>319</v>
      </c>
      <c r="F2065" s="24">
        <v>45279</v>
      </c>
      <c r="G2065" s="2" t="s">
        <v>1838</v>
      </c>
      <c r="H2065" s="16">
        <v>590</v>
      </c>
      <c r="I2065" s="16">
        <v>590</v>
      </c>
      <c r="J2065" s="2" t="s">
        <v>381</v>
      </c>
      <c r="K2065" t="str">
        <f t="shared" si="102"/>
        <v>Q3 2023</v>
      </c>
      <c r="L2065" t="str">
        <f t="shared" si="103"/>
        <v>Q3</v>
      </c>
      <c r="M2065" t="str">
        <f t="shared" si="104"/>
        <v>2023</v>
      </c>
    </row>
    <row r="2066" spans="1:13" x14ac:dyDescent="0.25">
      <c r="A2066" s="17">
        <v>45261</v>
      </c>
      <c r="B2066" s="8" t="s">
        <v>6595</v>
      </c>
      <c r="C2066" s="5" t="e">
        <v>#N/A</v>
      </c>
      <c r="D2066" s="8" t="s">
        <v>6643</v>
      </c>
      <c r="E2066" s="2">
        <v>319</v>
      </c>
      <c r="F2066" s="24">
        <v>45281</v>
      </c>
      <c r="G2066" s="2">
        <v>8</v>
      </c>
      <c r="H2066" s="16">
        <v>6870</v>
      </c>
      <c r="I2066" s="16">
        <v>6870</v>
      </c>
      <c r="J2066" s="2" t="s">
        <v>1879</v>
      </c>
      <c r="K2066" t="str">
        <f t="shared" si="102"/>
        <v>Q3 2023</v>
      </c>
      <c r="L2066" t="str">
        <f t="shared" si="103"/>
        <v>Q3</v>
      </c>
      <c r="M2066" t="str">
        <f t="shared" si="104"/>
        <v>2023</v>
      </c>
    </row>
    <row r="2067" spans="1:13" x14ac:dyDescent="0.25">
      <c r="A2067" s="17">
        <v>45261</v>
      </c>
      <c r="B2067" s="8" t="s">
        <v>6595</v>
      </c>
      <c r="C2067" s="5" t="s">
        <v>6652</v>
      </c>
      <c r="D2067" s="8" t="s">
        <v>6620</v>
      </c>
      <c r="E2067" s="2">
        <v>319</v>
      </c>
      <c r="F2067" s="24">
        <v>45260</v>
      </c>
      <c r="G2067" s="3">
        <v>9</v>
      </c>
      <c r="H2067" s="16">
        <v>0</v>
      </c>
      <c r="I2067" s="20">
        <v>0</v>
      </c>
      <c r="J2067" s="2"/>
      <c r="K2067" t="str">
        <f t="shared" si="102"/>
        <v>Q3 2023</v>
      </c>
      <c r="L2067" t="str">
        <f t="shared" si="103"/>
        <v>Q3</v>
      </c>
      <c r="M2067" t="str">
        <f t="shared" si="104"/>
        <v>2023</v>
      </c>
    </row>
    <row r="2068" spans="1:13" x14ac:dyDescent="0.25">
      <c r="A2068" s="17">
        <v>45261</v>
      </c>
      <c r="B2068" s="8" t="s">
        <v>6595</v>
      </c>
      <c r="C2068" s="8" t="s">
        <v>6670</v>
      </c>
      <c r="D2068" s="8" t="s">
        <v>6671</v>
      </c>
      <c r="E2068" s="2">
        <v>319</v>
      </c>
      <c r="F2068" s="24">
        <v>45279</v>
      </c>
      <c r="G2068" s="2" t="s">
        <v>1837</v>
      </c>
      <c r="H2068" s="16">
        <v>11040</v>
      </c>
      <c r="I2068" s="16">
        <v>11040</v>
      </c>
      <c r="J2068" s="2" t="s">
        <v>380</v>
      </c>
      <c r="K2068" t="str">
        <f t="shared" si="102"/>
        <v>Q3 2023</v>
      </c>
      <c r="L2068" t="str">
        <f t="shared" si="103"/>
        <v>Q3</v>
      </c>
      <c r="M2068" t="str">
        <f t="shared" si="104"/>
        <v>2023</v>
      </c>
    </row>
    <row r="2069" spans="1:13" x14ac:dyDescent="0.25">
      <c r="A2069" s="17">
        <v>45261</v>
      </c>
      <c r="B2069" s="8" t="s">
        <v>6595</v>
      </c>
      <c r="C2069" s="8" t="s">
        <v>6637</v>
      </c>
      <c r="D2069" s="8" t="s">
        <v>6654</v>
      </c>
      <c r="E2069" s="2">
        <v>317</v>
      </c>
      <c r="F2069" s="1">
        <v>45262</v>
      </c>
      <c r="G2069" s="2" t="s">
        <v>1860</v>
      </c>
      <c r="H2069" s="16">
        <v>17334</v>
      </c>
      <c r="I2069" s="20">
        <v>17334</v>
      </c>
      <c r="J2069" s="2"/>
      <c r="K2069" t="str">
        <f t="shared" si="102"/>
        <v>Q3 2023</v>
      </c>
      <c r="L2069" t="str">
        <f t="shared" si="103"/>
        <v>Q3</v>
      </c>
      <c r="M2069" t="str">
        <f t="shared" si="104"/>
        <v>2023</v>
      </c>
    </row>
    <row r="2070" spans="1:13" x14ac:dyDescent="0.25">
      <c r="A2070" s="17">
        <v>45261</v>
      </c>
      <c r="B2070" s="8" t="s">
        <v>6595</v>
      </c>
      <c r="C2070" s="8" t="s">
        <v>6637</v>
      </c>
      <c r="D2070" s="8" t="s">
        <v>6654</v>
      </c>
      <c r="E2070" s="2">
        <v>318</v>
      </c>
      <c r="F2070" s="1">
        <v>45262</v>
      </c>
      <c r="G2070" s="2" t="s">
        <v>1861</v>
      </c>
      <c r="H2070" s="16">
        <v>17351</v>
      </c>
      <c r="I2070" s="20">
        <v>17351</v>
      </c>
      <c r="J2070" s="2"/>
      <c r="K2070" t="str">
        <f t="shared" si="102"/>
        <v>Q3 2023</v>
      </c>
      <c r="L2070" t="str">
        <f t="shared" si="103"/>
        <v>Q3</v>
      </c>
      <c r="M2070" t="str">
        <f t="shared" si="104"/>
        <v>2023</v>
      </c>
    </row>
    <row r="2071" spans="1:13" x14ac:dyDescent="0.25">
      <c r="A2071" s="17">
        <v>45261</v>
      </c>
      <c r="B2071" s="8" t="s">
        <v>6595</v>
      </c>
      <c r="C2071" s="8" t="s">
        <v>6637</v>
      </c>
      <c r="D2071" s="8" t="s">
        <v>6654</v>
      </c>
      <c r="E2071" s="2">
        <v>319</v>
      </c>
      <c r="F2071" s="1">
        <v>45262</v>
      </c>
      <c r="G2071" s="2" t="s">
        <v>1862</v>
      </c>
      <c r="H2071" s="16">
        <v>16249</v>
      </c>
      <c r="I2071" s="20">
        <v>16249</v>
      </c>
      <c r="J2071" s="2"/>
      <c r="K2071" t="str">
        <f t="shared" si="102"/>
        <v>Q3 2023</v>
      </c>
      <c r="L2071" t="str">
        <f t="shared" si="103"/>
        <v>Q3</v>
      </c>
      <c r="M2071" t="str">
        <f t="shared" si="104"/>
        <v>2023</v>
      </c>
    </row>
    <row r="2072" spans="1:13" x14ac:dyDescent="0.25">
      <c r="A2072" s="17">
        <v>45261</v>
      </c>
      <c r="B2072" s="8" t="s">
        <v>6595</v>
      </c>
      <c r="C2072" s="8" t="s">
        <v>6637</v>
      </c>
      <c r="D2072" s="8" t="s">
        <v>6638</v>
      </c>
      <c r="E2072" s="2">
        <v>317</v>
      </c>
      <c r="F2072" s="1">
        <v>45302</v>
      </c>
      <c r="G2072" s="2" t="s">
        <v>1873</v>
      </c>
      <c r="H2072" s="16">
        <v>95007.12</v>
      </c>
      <c r="I2072" s="20">
        <v>95007.12</v>
      </c>
      <c r="K2072" t="str">
        <f t="shared" si="102"/>
        <v>Q3 2023</v>
      </c>
      <c r="L2072" t="str">
        <f t="shared" si="103"/>
        <v>Q3</v>
      </c>
      <c r="M2072" t="str">
        <f t="shared" si="104"/>
        <v>2023</v>
      </c>
    </row>
    <row r="2073" spans="1:13" x14ac:dyDescent="0.25">
      <c r="A2073" s="17">
        <v>45261</v>
      </c>
      <c r="B2073" s="8" t="s">
        <v>6595</v>
      </c>
      <c r="C2073" s="8" t="s">
        <v>6637</v>
      </c>
      <c r="D2073" s="8" t="s">
        <v>6638</v>
      </c>
      <c r="E2073" s="2">
        <v>318</v>
      </c>
      <c r="F2073" s="1">
        <v>45302</v>
      </c>
      <c r="G2073" s="2" t="s">
        <v>1874</v>
      </c>
      <c r="H2073" s="16">
        <v>90005.86</v>
      </c>
      <c r="I2073" s="20">
        <v>90005.86</v>
      </c>
      <c r="K2073" t="str">
        <f t="shared" si="102"/>
        <v>Q3 2023</v>
      </c>
      <c r="L2073" t="str">
        <f t="shared" si="103"/>
        <v>Q3</v>
      </c>
      <c r="M2073" t="str">
        <f t="shared" si="104"/>
        <v>2023</v>
      </c>
    </row>
    <row r="2074" spans="1:13" x14ac:dyDescent="0.25">
      <c r="A2074" s="17">
        <v>45261</v>
      </c>
      <c r="B2074" s="8" t="s">
        <v>6595</v>
      </c>
      <c r="C2074" s="8" t="s">
        <v>6637</v>
      </c>
      <c r="D2074" s="8" t="s">
        <v>6638</v>
      </c>
      <c r="E2074" s="2">
        <v>319</v>
      </c>
      <c r="F2074" s="1">
        <v>45302</v>
      </c>
      <c r="G2074" s="2" t="s">
        <v>1875</v>
      </c>
      <c r="H2074" s="16">
        <v>99539.34</v>
      </c>
      <c r="I2074" s="20">
        <v>99539.34</v>
      </c>
      <c r="K2074" t="str">
        <f t="shared" si="102"/>
        <v>Q3 2023</v>
      </c>
      <c r="L2074" t="str">
        <f t="shared" si="103"/>
        <v>Q3</v>
      </c>
      <c r="M2074" t="str">
        <f t="shared" si="104"/>
        <v>2023</v>
      </c>
    </row>
    <row r="2075" spans="1:13" x14ac:dyDescent="0.25">
      <c r="A2075" s="17">
        <v>45261</v>
      </c>
      <c r="B2075" s="8" t="s">
        <v>6595</v>
      </c>
      <c r="C2075" s="8" t="s">
        <v>6637</v>
      </c>
      <c r="D2075" s="8" t="s">
        <v>6639</v>
      </c>
      <c r="E2075" s="2">
        <v>317</v>
      </c>
      <c r="F2075" s="1">
        <v>45303</v>
      </c>
      <c r="G2075" s="2" t="s">
        <v>1876</v>
      </c>
      <c r="H2075" s="16">
        <v>1291.99</v>
      </c>
      <c r="I2075" s="20">
        <v>1291.99</v>
      </c>
      <c r="K2075" t="str">
        <f t="shared" si="102"/>
        <v>Q3 2023</v>
      </c>
      <c r="L2075" t="str">
        <f t="shared" si="103"/>
        <v>Q3</v>
      </c>
      <c r="M2075" t="str">
        <f t="shared" si="104"/>
        <v>2023</v>
      </c>
    </row>
    <row r="2076" spans="1:13" x14ac:dyDescent="0.25">
      <c r="A2076" s="17">
        <v>45261</v>
      </c>
      <c r="B2076" s="8" t="s">
        <v>6595</v>
      </c>
      <c r="C2076" s="8" t="s">
        <v>6637</v>
      </c>
      <c r="D2076" s="8" t="s">
        <v>6639</v>
      </c>
      <c r="E2076" s="2">
        <v>318</v>
      </c>
      <c r="F2076" s="1">
        <v>45303</v>
      </c>
      <c r="G2076" s="2" t="s">
        <v>1877</v>
      </c>
      <c r="H2076" s="16">
        <v>1452.8</v>
      </c>
      <c r="I2076" s="20">
        <v>1452.8</v>
      </c>
      <c r="K2076" t="str">
        <f t="shared" si="102"/>
        <v>Q3 2023</v>
      </c>
      <c r="L2076" t="str">
        <f t="shared" si="103"/>
        <v>Q3</v>
      </c>
      <c r="M2076" t="str">
        <f t="shared" si="104"/>
        <v>2023</v>
      </c>
    </row>
    <row r="2077" spans="1:13" x14ac:dyDescent="0.25">
      <c r="A2077" s="17">
        <v>45261</v>
      </c>
      <c r="B2077" s="8" t="s">
        <v>6595</v>
      </c>
      <c r="C2077" s="8" t="s">
        <v>6637</v>
      </c>
      <c r="D2077" s="8" t="s">
        <v>6639</v>
      </c>
      <c r="E2077" s="2">
        <v>319</v>
      </c>
      <c r="F2077" s="1">
        <v>45303</v>
      </c>
      <c r="G2077" s="2" t="s">
        <v>1878</v>
      </c>
      <c r="H2077" s="16">
        <v>1410.93</v>
      </c>
      <c r="I2077" s="20">
        <v>1410.93</v>
      </c>
      <c r="K2077" t="str">
        <f t="shared" si="102"/>
        <v>Q3 2023</v>
      </c>
      <c r="L2077" t="str">
        <f t="shared" si="103"/>
        <v>Q3</v>
      </c>
      <c r="M2077" t="str">
        <f t="shared" si="104"/>
        <v>2023</v>
      </c>
    </row>
    <row r="2078" spans="1:13" x14ac:dyDescent="0.25">
      <c r="A2078" s="17">
        <v>45261</v>
      </c>
      <c r="B2078" s="8" t="s">
        <v>6595</v>
      </c>
      <c r="C2078" s="5" t="e">
        <v>#N/A</v>
      </c>
      <c r="D2078" s="8" t="s">
        <v>6662</v>
      </c>
      <c r="E2078" s="2">
        <v>317</v>
      </c>
      <c r="F2078" s="1">
        <v>45261</v>
      </c>
      <c r="G2078" s="2" t="s">
        <v>1856</v>
      </c>
      <c r="H2078" s="16">
        <v>95088</v>
      </c>
      <c r="I2078" s="20">
        <v>95088</v>
      </c>
      <c r="J2078" s="2"/>
      <c r="K2078" t="str">
        <f t="shared" si="102"/>
        <v>Q3 2023</v>
      </c>
      <c r="L2078" t="str">
        <f t="shared" si="103"/>
        <v>Q3</v>
      </c>
      <c r="M2078" t="str">
        <f t="shared" si="104"/>
        <v>2023</v>
      </c>
    </row>
    <row r="2079" spans="1:13" x14ac:dyDescent="0.25">
      <c r="A2079" s="17">
        <v>45261</v>
      </c>
      <c r="B2079" s="8" t="s">
        <v>6595</v>
      </c>
      <c r="C2079" s="5" t="e">
        <v>#N/A</v>
      </c>
      <c r="D2079" s="8" t="s">
        <v>6635</v>
      </c>
      <c r="E2079" s="2">
        <v>319</v>
      </c>
      <c r="F2079" s="1">
        <v>45291</v>
      </c>
      <c r="G2079" s="2" t="s">
        <v>1867</v>
      </c>
      <c r="H2079" s="16">
        <v>65000</v>
      </c>
      <c r="I2079" s="20">
        <v>65000</v>
      </c>
      <c r="J2079" s="2"/>
      <c r="K2079" t="str">
        <f t="shared" si="102"/>
        <v>Q3 2023</v>
      </c>
      <c r="L2079" t="str">
        <f t="shared" si="103"/>
        <v>Q3</v>
      </c>
      <c r="M2079" t="str">
        <f t="shared" si="104"/>
        <v>2023</v>
      </c>
    </row>
    <row r="2080" spans="1:13" x14ac:dyDescent="0.25">
      <c r="A2080" s="17">
        <v>45261</v>
      </c>
      <c r="B2080" s="8" t="s">
        <v>6595</v>
      </c>
      <c r="C2080" s="5" t="e">
        <v>#N/A</v>
      </c>
      <c r="D2080" s="8" t="s">
        <v>6662</v>
      </c>
      <c r="E2080" s="2">
        <v>317</v>
      </c>
      <c r="F2080" s="1">
        <v>45261</v>
      </c>
      <c r="G2080" s="2" t="s">
        <v>1857</v>
      </c>
      <c r="H2080" s="16">
        <v>63392</v>
      </c>
      <c r="I2080" s="20">
        <v>63392</v>
      </c>
      <c r="J2080" s="2"/>
      <c r="K2080" t="str">
        <f t="shared" si="102"/>
        <v>Q3 2023</v>
      </c>
      <c r="L2080" t="str">
        <f t="shared" si="103"/>
        <v>Q3</v>
      </c>
      <c r="M2080" t="str">
        <f t="shared" si="104"/>
        <v>2023</v>
      </c>
    </row>
    <row r="2081" spans="1:13" x14ac:dyDescent="0.25">
      <c r="A2081" s="17">
        <v>45261</v>
      </c>
      <c r="B2081" s="8" t="s">
        <v>6595</v>
      </c>
      <c r="C2081" s="5" t="e">
        <v>#N/A</v>
      </c>
      <c r="D2081" s="8" t="s">
        <v>6662</v>
      </c>
      <c r="E2081" s="2">
        <v>318</v>
      </c>
      <c r="F2081" s="1">
        <v>45265</v>
      </c>
      <c r="G2081" s="2" t="s">
        <v>1858</v>
      </c>
      <c r="H2081" s="16">
        <v>158640</v>
      </c>
      <c r="I2081" s="20">
        <v>158640</v>
      </c>
      <c r="J2081" s="2"/>
      <c r="K2081" t="str">
        <f t="shared" si="102"/>
        <v>Q3 2023</v>
      </c>
      <c r="L2081" t="str">
        <f t="shared" si="103"/>
        <v>Q3</v>
      </c>
      <c r="M2081" t="str">
        <f t="shared" si="104"/>
        <v>2023</v>
      </c>
    </row>
    <row r="2082" spans="1:13" x14ac:dyDescent="0.25">
      <c r="A2082" s="17">
        <v>45261</v>
      </c>
      <c r="B2082" s="8" t="s">
        <v>6595</v>
      </c>
      <c r="C2082" s="8" t="e">
        <v>#N/A</v>
      </c>
      <c r="D2082" s="8" t="s">
        <v>6622</v>
      </c>
      <c r="E2082" s="12">
        <v>319</v>
      </c>
      <c r="F2082" s="1">
        <v>45291</v>
      </c>
      <c r="G2082" s="12">
        <v>241</v>
      </c>
      <c r="H2082" s="16">
        <v>178110</v>
      </c>
      <c r="I2082" s="20">
        <v>178110</v>
      </c>
      <c r="J2082" s="2"/>
      <c r="K2082" t="str">
        <f t="shared" si="102"/>
        <v>Q3 2023</v>
      </c>
      <c r="L2082" t="str">
        <f t="shared" si="103"/>
        <v>Q3</v>
      </c>
      <c r="M2082" t="str">
        <f t="shared" si="104"/>
        <v>2023</v>
      </c>
    </row>
    <row r="2083" spans="1:13" x14ac:dyDescent="0.25">
      <c r="A2083" s="49">
        <v>45261</v>
      </c>
      <c r="B2083" s="8" t="s">
        <v>6595</v>
      </c>
      <c r="C2083" s="64" t="e">
        <v>#N/A</v>
      </c>
      <c r="D2083" s="8" t="s">
        <v>6631</v>
      </c>
      <c r="E2083" s="18">
        <v>319</v>
      </c>
      <c r="F2083" s="50">
        <v>45292</v>
      </c>
      <c r="G2083" s="94">
        <v>9</v>
      </c>
      <c r="H2083" s="16">
        <v>14688</v>
      </c>
      <c r="I2083" s="20">
        <v>14688</v>
      </c>
      <c r="J2083" s="2"/>
      <c r="K2083" t="str">
        <f t="shared" si="102"/>
        <v>Q3 2023</v>
      </c>
      <c r="L2083" t="str">
        <f t="shared" si="103"/>
        <v>Q3</v>
      </c>
      <c r="M2083" t="str">
        <f t="shared" si="104"/>
        <v>2023</v>
      </c>
    </row>
    <row r="2084" spans="1:13" x14ac:dyDescent="0.25">
      <c r="A2084" s="17">
        <v>45261</v>
      </c>
      <c r="B2084" s="8" t="s">
        <v>6595</v>
      </c>
      <c r="C2084" s="5" t="e">
        <v>#N/A</v>
      </c>
      <c r="D2084" s="8" t="s">
        <v>6672</v>
      </c>
      <c r="E2084" s="2">
        <v>319</v>
      </c>
      <c r="F2084" s="1">
        <v>45279</v>
      </c>
      <c r="G2084" s="2">
        <v>1267244</v>
      </c>
      <c r="H2084" s="16">
        <v>390</v>
      </c>
      <c r="I2084" s="16">
        <v>390</v>
      </c>
      <c r="J2084" s="2" t="s">
        <v>354</v>
      </c>
      <c r="K2084" t="str">
        <f t="shared" si="102"/>
        <v>Q3 2023</v>
      </c>
      <c r="L2084" t="str">
        <f t="shared" si="103"/>
        <v>Q3</v>
      </c>
      <c r="M2084" t="str">
        <f t="shared" si="104"/>
        <v>2023</v>
      </c>
    </row>
    <row r="2085" spans="1:13" x14ac:dyDescent="0.25">
      <c r="A2085" s="17">
        <v>45261</v>
      </c>
      <c r="B2085" s="8" t="s">
        <v>6595</v>
      </c>
      <c r="C2085" s="5" t="e">
        <v>#N/A</v>
      </c>
      <c r="D2085" s="8" t="s">
        <v>6671</v>
      </c>
      <c r="E2085" s="2">
        <v>319</v>
      </c>
      <c r="F2085" s="1">
        <v>45290</v>
      </c>
      <c r="G2085" s="2" t="s">
        <v>1840</v>
      </c>
      <c r="H2085" s="16">
        <v>10090</v>
      </c>
      <c r="I2085" s="16">
        <v>10090</v>
      </c>
      <c r="J2085" s="2" t="s">
        <v>316</v>
      </c>
      <c r="K2085" t="str">
        <f t="shared" si="102"/>
        <v>Q3 2023</v>
      </c>
      <c r="L2085" t="str">
        <f t="shared" si="103"/>
        <v>Q3</v>
      </c>
      <c r="M2085" t="str">
        <f t="shared" si="104"/>
        <v>2023</v>
      </c>
    </row>
    <row r="2086" spans="1:13" x14ac:dyDescent="0.25">
      <c r="A2086" s="17">
        <v>45292</v>
      </c>
      <c r="B2086" s="8" t="s">
        <v>6613</v>
      </c>
      <c r="C2086" s="5" t="s">
        <v>6614</v>
      </c>
      <c r="D2086" s="8" t="s">
        <v>6615</v>
      </c>
      <c r="E2086" s="2">
        <v>0</v>
      </c>
      <c r="F2086" s="4">
        <v>45322</v>
      </c>
      <c r="G2086" s="2" t="s">
        <v>10</v>
      </c>
      <c r="H2086" s="16">
        <v>3705</v>
      </c>
      <c r="I2086" s="20">
        <v>3705</v>
      </c>
      <c r="K2086" t="str">
        <f t="shared" si="102"/>
        <v>Q4 2023</v>
      </c>
      <c r="L2086" t="str">
        <f t="shared" si="103"/>
        <v>Q4</v>
      </c>
      <c r="M2086" t="str">
        <f t="shared" si="104"/>
        <v>2023</v>
      </c>
    </row>
    <row r="2087" spans="1:13" x14ac:dyDescent="0.25">
      <c r="A2087" s="17">
        <v>45292</v>
      </c>
      <c r="B2087" s="8" t="s">
        <v>6613</v>
      </c>
      <c r="C2087" s="5" t="s">
        <v>6616</v>
      </c>
      <c r="D2087" s="8" t="s">
        <v>6618</v>
      </c>
      <c r="E2087" s="2">
        <v>0</v>
      </c>
      <c r="F2087" s="4">
        <v>45320</v>
      </c>
      <c r="G2087" s="2" t="s">
        <v>12</v>
      </c>
      <c r="H2087" s="16">
        <v>8831</v>
      </c>
      <c r="I2087" s="20">
        <v>9156</v>
      </c>
      <c r="K2087" t="str">
        <f t="shared" si="102"/>
        <v>Q4 2023</v>
      </c>
      <c r="L2087" t="str">
        <f t="shared" si="103"/>
        <v>Q4</v>
      </c>
      <c r="M2087" t="str">
        <f t="shared" si="104"/>
        <v>2023</v>
      </c>
    </row>
    <row r="2088" spans="1:13" x14ac:dyDescent="0.25">
      <c r="A2088" s="17">
        <v>45292</v>
      </c>
      <c r="B2088" s="8" t="s">
        <v>6613</v>
      </c>
      <c r="C2088" s="5" t="s">
        <v>6616</v>
      </c>
      <c r="D2088" s="8" t="s">
        <v>6617</v>
      </c>
      <c r="E2088" s="2">
        <v>0</v>
      </c>
      <c r="F2088" s="4">
        <v>45320</v>
      </c>
      <c r="G2088" s="2" t="s">
        <v>11</v>
      </c>
      <c r="H2088" s="16">
        <v>1507</v>
      </c>
      <c r="I2088" s="20">
        <v>1507</v>
      </c>
      <c r="K2088" t="str">
        <f t="shared" si="102"/>
        <v>Q4 2023</v>
      </c>
      <c r="L2088" t="str">
        <f t="shared" si="103"/>
        <v>Q4</v>
      </c>
      <c r="M2088" t="str">
        <f t="shared" si="104"/>
        <v>2023</v>
      </c>
    </row>
    <row r="2089" spans="1:13" x14ac:dyDescent="0.25">
      <c r="A2089" s="17">
        <v>45292</v>
      </c>
      <c r="B2089" s="8" t="s">
        <v>6613</v>
      </c>
      <c r="C2089" s="5" t="s">
        <v>6619</v>
      </c>
      <c r="D2089" s="8" t="s">
        <v>6620</v>
      </c>
      <c r="E2089" s="2">
        <v>0</v>
      </c>
      <c r="F2089" s="1">
        <v>45322</v>
      </c>
      <c r="G2089" s="2">
        <v>10</v>
      </c>
      <c r="H2089" s="16">
        <v>2250</v>
      </c>
      <c r="I2089" s="20">
        <v>2250</v>
      </c>
      <c r="J2089" s="6" t="s">
        <v>7</v>
      </c>
      <c r="K2089" t="str">
        <f t="shared" si="102"/>
        <v>Q4 2023</v>
      </c>
      <c r="L2089" t="str">
        <f t="shared" si="103"/>
        <v>Q4</v>
      </c>
      <c r="M2089" t="str">
        <f t="shared" si="104"/>
        <v>2023</v>
      </c>
    </row>
    <row r="2090" spans="1:13" x14ac:dyDescent="0.25">
      <c r="A2090" s="17">
        <v>45292</v>
      </c>
      <c r="B2090" s="8" t="s">
        <v>6613</v>
      </c>
      <c r="C2090" s="8" t="e">
        <v>#N/A</v>
      </c>
      <c r="D2090" s="8" t="s">
        <v>6622</v>
      </c>
      <c r="E2090" s="12">
        <v>0</v>
      </c>
      <c r="F2090" s="4">
        <v>45322</v>
      </c>
      <c r="G2090" s="12">
        <v>259</v>
      </c>
      <c r="H2090" s="16">
        <v>5535</v>
      </c>
      <c r="I2090" s="20">
        <v>5535</v>
      </c>
      <c r="K2090" t="str">
        <f t="shared" si="102"/>
        <v>Q4 2023</v>
      </c>
      <c r="L2090" t="str">
        <f t="shared" si="103"/>
        <v>Q4</v>
      </c>
      <c r="M2090" t="str">
        <f t="shared" si="104"/>
        <v>2023</v>
      </c>
    </row>
    <row r="2091" spans="1:13" x14ac:dyDescent="0.25">
      <c r="A2091" s="17">
        <v>45292</v>
      </c>
      <c r="B2091" s="8" t="s">
        <v>6613</v>
      </c>
      <c r="C2091" s="5" t="e">
        <v>#N/A</v>
      </c>
      <c r="D2091" s="8" t="s">
        <v>6663</v>
      </c>
      <c r="E2091" s="2">
        <v>0</v>
      </c>
      <c r="F2091" s="4">
        <v>45320</v>
      </c>
      <c r="G2091" s="2">
        <v>1038</v>
      </c>
      <c r="H2091" s="16">
        <v>2700</v>
      </c>
      <c r="I2091" s="20">
        <v>2700</v>
      </c>
      <c r="K2091" t="str">
        <f t="shared" si="102"/>
        <v>Q4 2023</v>
      </c>
      <c r="L2091" t="str">
        <f t="shared" si="103"/>
        <v>Q4</v>
      </c>
      <c r="M2091" t="str">
        <f t="shared" si="104"/>
        <v>2023</v>
      </c>
    </row>
    <row r="2092" spans="1:13" x14ac:dyDescent="0.25">
      <c r="A2092" s="17">
        <v>45292</v>
      </c>
      <c r="B2092" s="8" t="s">
        <v>6613</v>
      </c>
      <c r="C2092" s="5" t="e">
        <v>#N/A</v>
      </c>
      <c r="D2092" s="8" t="s">
        <v>6624</v>
      </c>
      <c r="E2092" s="2">
        <v>0</v>
      </c>
      <c r="F2092" s="4">
        <v>45320</v>
      </c>
      <c r="G2092" s="2">
        <v>1037</v>
      </c>
      <c r="H2092" s="16">
        <v>1664.24</v>
      </c>
      <c r="I2092" s="20">
        <v>2523.2799999999997</v>
      </c>
      <c r="K2092" t="str">
        <f t="shared" si="102"/>
        <v>Q4 2023</v>
      </c>
      <c r="L2092" t="str">
        <f t="shared" si="103"/>
        <v>Q4</v>
      </c>
      <c r="M2092" t="str">
        <f t="shared" si="104"/>
        <v>2023</v>
      </c>
    </row>
    <row r="2093" spans="1:13" x14ac:dyDescent="0.25">
      <c r="A2093" s="17">
        <v>45292</v>
      </c>
      <c r="B2093" s="8" t="s">
        <v>6613</v>
      </c>
      <c r="C2093" s="5" t="s">
        <v>6626</v>
      </c>
      <c r="D2093" s="8" t="s">
        <v>6627</v>
      </c>
      <c r="E2093" s="2">
        <v>0</v>
      </c>
      <c r="F2093" s="4">
        <v>45322</v>
      </c>
      <c r="G2093" s="2">
        <v>1599</v>
      </c>
      <c r="H2093" s="16">
        <v>1085</v>
      </c>
      <c r="I2093" s="20">
        <v>1085</v>
      </c>
      <c r="K2093" t="str">
        <f t="shared" si="102"/>
        <v>Q4 2023</v>
      </c>
      <c r="L2093" t="str">
        <f t="shared" si="103"/>
        <v>Q4</v>
      </c>
      <c r="M2093" t="str">
        <f t="shared" si="104"/>
        <v>2023</v>
      </c>
    </row>
    <row r="2094" spans="1:13" x14ac:dyDescent="0.25">
      <c r="A2094" s="17">
        <v>45292</v>
      </c>
      <c r="B2094" s="8" t="s">
        <v>6613</v>
      </c>
      <c r="C2094" s="5" t="s">
        <v>6628</v>
      </c>
      <c r="D2094" s="8" t="s">
        <v>6638</v>
      </c>
      <c r="E2094" s="2">
        <v>0</v>
      </c>
      <c r="F2094" s="1">
        <v>45327</v>
      </c>
      <c r="G2094" s="3" t="s">
        <v>9</v>
      </c>
      <c r="H2094" s="16">
        <v>68690</v>
      </c>
      <c r="I2094" s="20">
        <v>68690</v>
      </c>
      <c r="J2094" s="6" t="s">
        <v>8</v>
      </c>
      <c r="K2094" t="str">
        <f t="shared" si="102"/>
        <v>Q4 2023</v>
      </c>
      <c r="L2094" t="str">
        <f t="shared" si="103"/>
        <v>Q4</v>
      </c>
      <c r="M2094" t="str">
        <f t="shared" si="104"/>
        <v>2023</v>
      </c>
    </row>
    <row r="2095" spans="1:13" x14ac:dyDescent="0.25">
      <c r="A2095" s="17">
        <v>45292</v>
      </c>
      <c r="B2095" s="8" t="s">
        <v>6584</v>
      </c>
      <c r="C2095" s="5" t="s">
        <v>6630</v>
      </c>
      <c r="D2095" s="8" t="s">
        <v>6631</v>
      </c>
      <c r="E2095" s="2">
        <v>102</v>
      </c>
      <c r="F2095" s="1">
        <v>45331</v>
      </c>
      <c r="G2095" s="2" t="s">
        <v>24</v>
      </c>
      <c r="H2095" s="16">
        <v>823.64</v>
      </c>
      <c r="I2095" s="20">
        <v>823.64</v>
      </c>
      <c r="K2095" t="str">
        <f t="shared" ref="K2095:K2152" si="105">"Q" &amp; IF(MONTH(A2095) &lt; 4, 4, IF(MONTH(A2095) &lt; 7, 1, IF(MONTH(A2095) &lt; 10, 2, 3))) &amp; " " &amp; YEAR(A2095) - IF(MONTH(A2095) &lt; 4, 1, 0)</f>
        <v>Q4 2023</v>
      </c>
      <c r="L2095" t="str">
        <f t="shared" ref="L2095:L2152" si="106">LEFT(K2095,2)</f>
        <v>Q4</v>
      </c>
      <c r="M2095" t="str">
        <f t="shared" ref="M2095:M2152" si="107">RIGHT(K2095,4)</f>
        <v>2023</v>
      </c>
    </row>
    <row r="2096" spans="1:13" x14ac:dyDescent="0.25">
      <c r="A2096" s="17">
        <v>45292</v>
      </c>
      <c r="B2096" s="8" t="s">
        <v>6584</v>
      </c>
      <c r="C2096" s="5" t="e">
        <v>#N/A</v>
      </c>
      <c r="D2096" s="8" t="s">
        <v>6662</v>
      </c>
      <c r="E2096" s="2">
        <v>102</v>
      </c>
      <c r="F2096" s="4">
        <v>45292</v>
      </c>
      <c r="G2096" s="2">
        <v>20240101001</v>
      </c>
      <c r="H2096" s="16">
        <v>206388</v>
      </c>
      <c r="I2096" s="20">
        <v>206388</v>
      </c>
      <c r="K2096" t="str">
        <f t="shared" si="105"/>
        <v>Q4 2023</v>
      </c>
      <c r="L2096" t="str">
        <f t="shared" si="106"/>
        <v>Q4</v>
      </c>
      <c r="M2096" t="str">
        <f t="shared" si="107"/>
        <v>2023</v>
      </c>
    </row>
    <row r="2097" spans="1:13" x14ac:dyDescent="0.25">
      <c r="A2097" s="17">
        <v>45292</v>
      </c>
      <c r="B2097" s="8" t="s">
        <v>6584</v>
      </c>
      <c r="C2097" s="5" t="s">
        <v>6640</v>
      </c>
      <c r="D2097" s="8" t="s">
        <v>6633</v>
      </c>
      <c r="E2097" s="2">
        <v>102</v>
      </c>
      <c r="F2097" s="4">
        <v>45322</v>
      </c>
      <c r="G2097" s="2" t="s">
        <v>25</v>
      </c>
      <c r="H2097" s="16">
        <v>41197.01</v>
      </c>
      <c r="I2097" s="20">
        <v>41197.01</v>
      </c>
      <c r="K2097" t="str">
        <f t="shared" si="105"/>
        <v>Q4 2023</v>
      </c>
      <c r="L2097" t="str">
        <f t="shared" si="106"/>
        <v>Q4</v>
      </c>
      <c r="M2097" t="str">
        <f t="shared" si="107"/>
        <v>2023</v>
      </c>
    </row>
    <row r="2098" spans="1:13" x14ac:dyDescent="0.25">
      <c r="A2098" s="17">
        <v>45292</v>
      </c>
      <c r="B2098" s="8" t="s">
        <v>6584</v>
      </c>
      <c r="C2098" s="5" t="s">
        <v>6614</v>
      </c>
      <c r="D2098" s="8" t="s">
        <v>6615</v>
      </c>
      <c r="E2098" s="2">
        <v>102</v>
      </c>
      <c r="F2098" s="4">
        <v>45322</v>
      </c>
      <c r="G2098" s="2" t="s">
        <v>27</v>
      </c>
      <c r="H2098" s="16">
        <v>17195</v>
      </c>
      <c r="I2098" s="20">
        <v>17195</v>
      </c>
      <c r="K2098" t="str">
        <f t="shared" si="105"/>
        <v>Q4 2023</v>
      </c>
      <c r="L2098" t="str">
        <f t="shared" si="106"/>
        <v>Q4</v>
      </c>
      <c r="M2098" t="str">
        <f t="shared" si="107"/>
        <v>2023</v>
      </c>
    </row>
    <row r="2099" spans="1:13" x14ac:dyDescent="0.25">
      <c r="A2099" s="17">
        <v>45292</v>
      </c>
      <c r="B2099" s="8" t="s">
        <v>6584</v>
      </c>
      <c r="C2099" s="5" t="s">
        <v>6616</v>
      </c>
      <c r="D2099" s="8" t="s">
        <v>6617</v>
      </c>
      <c r="E2099" s="2">
        <v>102</v>
      </c>
      <c r="F2099" s="4">
        <v>45320</v>
      </c>
      <c r="G2099" s="2" t="s">
        <v>28</v>
      </c>
      <c r="H2099" s="16">
        <v>75</v>
      </c>
      <c r="I2099" s="16">
        <v>75</v>
      </c>
      <c r="K2099" t="str">
        <f t="shared" si="105"/>
        <v>Q4 2023</v>
      </c>
      <c r="L2099" t="str">
        <f t="shared" si="106"/>
        <v>Q4</v>
      </c>
      <c r="M2099" t="str">
        <f t="shared" si="107"/>
        <v>2023</v>
      </c>
    </row>
    <row r="2100" spans="1:13" x14ac:dyDescent="0.25">
      <c r="A2100" s="17">
        <v>45292</v>
      </c>
      <c r="B2100" s="8" t="s">
        <v>6584</v>
      </c>
      <c r="C2100" s="8" t="s">
        <v>6634</v>
      </c>
      <c r="D2100" s="8" t="s">
        <v>6635</v>
      </c>
      <c r="E2100" s="2">
        <v>102</v>
      </c>
      <c r="F2100" s="4">
        <v>45322</v>
      </c>
      <c r="G2100" s="2" t="s">
        <v>26</v>
      </c>
      <c r="H2100" s="85">
        <f>20469.77+35640.99+8417</f>
        <v>64527.759999999995</v>
      </c>
      <c r="I2100" s="88">
        <v>64527.759999999995</v>
      </c>
      <c r="K2100" t="str">
        <f t="shared" si="105"/>
        <v>Q4 2023</v>
      </c>
      <c r="L2100" t="str">
        <f t="shared" si="106"/>
        <v>Q4</v>
      </c>
      <c r="M2100" t="str">
        <f t="shared" si="107"/>
        <v>2023</v>
      </c>
    </row>
    <row r="2101" spans="1:13" x14ac:dyDescent="0.25">
      <c r="A2101" s="17">
        <v>45292</v>
      </c>
      <c r="B2101" s="8" t="s">
        <v>6584</v>
      </c>
      <c r="C2101" s="5" t="s">
        <v>6619</v>
      </c>
      <c r="D2101" s="8" t="s">
        <v>6620</v>
      </c>
      <c r="E2101" s="2">
        <v>102</v>
      </c>
      <c r="F2101" s="1">
        <v>45322</v>
      </c>
      <c r="G2101" s="2">
        <v>10</v>
      </c>
      <c r="H2101" s="16">
        <v>0</v>
      </c>
      <c r="I2101" s="20">
        <v>0</v>
      </c>
      <c r="K2101" t="str">
        <f t="shared" si="105"/>
        <v>Q4 2023</v>
      </c>
      <c r="L2101" t="str">
        <f t="shared" si="106"/>
        <v>Q4</v>
      </c>
      <c r="M2101" t="str">
        <f t="shared" si="107"/>
        <v>2023</v>
      </c>
    </row>
    <row r="2102" spans="1:13" x14ac:dyDescent="0.25">
      <c r="A2102" s="17">
        <v>45292</v>
      </c>
      <c r="B2102" s="8" t="s">
        <v>6584</v>
      </c>
      <c r="C2102" s="8" t="s">
        <v>6637</v>
      </c>
      <c r="D2102" s="8" t="s">
        <v>6654</v>
      </c>
      <c r="E2102" s="2">
        <v>102</v>
      </c>
      <c r="F2102" s="1">
        <v>45294</v>
      </c>
      <c r="G2102" s="2" t="s">
        <v>23</v>
      </c>
      <c r="H2102" s="16">
        <v>19110</v>
      </c>
      <c r="I2102" s="20">
        <v>19110</v>
      </c>
      <c r="K2102" t="str">
        <f t="shared" si="105"/>
        <v>Q4 2023</v>
      </c>
      <c r="L2102" t="str">
        <f t="shared" si="106"/>
        <v>Q4</v>
      </c>
      <c r="M2102" t="str">
        <f t="shared" si="107"/>
        <v>2023</v>
      </c>
    </row>
    <row r="2103" spans="1:13" x14ac:dyDescent="0.25">
      <c r="A2103" s="17">
        <v>45292</v>
      </c>
      <c r="B2103" s="8" t="s">
        <v>6584</v>
      </c>
      <c r="C2103" s="8" t="s">
        <v>6637</v>
      </c>
      <c r="D2103" s="8" t="s">
        <v>6638</v>
      </c>
      <c r="E2103" s="2">
        <v>102</v>
      </c>
      <c r="F2103" s="1">
        <v>45337</v>
      </c>
      <c r="G2103" s="2" t="s">
        <v>29</v>
      </c>
      <c r="H2103" s="16">
        <v>42552.31</v>
      </c>
      <c r="I2103" s="20">
        <v>42552.31</v>
      </c>
      <c r="K2103" t="str">
        <f t="shared" si="105"/>
        <v>Q4 2023</v>
      </c>
      <c r="L2103" t="str">
        <f t="shared" si="106"/>
        <v>Q4</v>
      </c>
      <c r="M2103" t="str">
        <f t="shared" si="107"/>
        <v>2023</v>
      </c>
    </row>
    <row r="2104" spans="1:13" x14ac:dyDescent="0.25">
      <c r="A2104" s="17">
        <v>45292</v>
      </c>
      <c r="B2104" s="8" t="s">
        <v>6584</v>
      </c>
      <c r="C2104" s="8" t="s">
        <v>6637</v>
      </c>
      <c r="D2104" s="8" t="s">
        <v>6639</v>
      </c>
      <c r="E2104" s="2">
        <v>102</v>
      </c>
      <c r="F2104" s="1">
        <v>45338</v>
      </c>
      <c r="G2104" s="2" t="s">
        <v>30</v>
      </c>
      <c r="H2104" s="16">
        <v>2738.47</v>
      </c>
      <c r="I2104" s="20">
        <v>2738.47</v>
      </c>
      <c r="K2104" t="str">
        <f t="shared" si="105"/>
        <v>Q4 2023</v>
      </c>
      <c r="L2104" t="str">
        <f t="shared" si="106"/>
        <v>Q4</v>
      </c>
      <c r="M2104" t="str">
        <f t="shared" si="107"/>
        <v>2023</v>
      </c>
    </row>
    <row r="2105" spans="1:13" x14ac:dyDescent="0.25">
      <c r="A2105" s="17">
        <v>45292</v>
      </c>
      <c r="B2105" s="8" t="s">
        <v>6584</v>
      </c>
      <c r="C2105" s="8" t="e">
        <v>#N/A</v>
      </c>
      <c r="D2105" s="8" t="s">
        <v>6622</v>
      </c>
      <c r="E2105" s="12">
        <v>102</v>
      </c>
      <c r="F2105" s="4">
        <v>45322</v>
      </c>
      <c r="G2105" s="12">
        <v>256</v>
      </c>
      <c r="H2105" s="16">
        <v>13710</v>
      </c>
      <c r="I2105" s="20">
        <v>13710</v>
      </c>
      <c r="K2105" t="str">
        <f t="shared" si="105"/>
        <v>Q4 2023</v>
      </c>
      <c r="L2105" t="str">
        <f t="shared" si="106"/>
        <v>Q4</v>
      </c>
      <c r="M2105" t="str">
        <f t="shared" si="107"/>
        <v>2023</v>
      </c>
    </row>
    <row r="2106" spans="1:13" x14ac:dyDescent="0.25">
      <c r="A2106" s="17">
        <v>45292</v>
      </c>
      <c r="B2106" s="8" t="s">
        <v>6584</v>
      </c>
      <c r="C2106" s="5" t="s">
        <v>6626</v>
      </c>
      <c r="D2106" s="8" t="s">
        <v>6627</v>
      </c>
      <c r="E2106" s="2">
        <v>102</v>
      </c>
      <c r="F2106" s="4">
        <v>45322</v>
      </c>
      <c r="G2106" s="2">
        <v>1598</v>
      </c>
      <c r="H2106" s="16">
        <v>1470</v>
      </c>
      <c r="I2106" s="20">
        <v>1470</v>
      </c>
      <c r="K2106" t="str">
        <f t="shared" si="105"/>
        <v>Q4 2023</v>
      </c>
      <c r="L2106" t="str">
        <f t="shared" si="106"/>
        <v>Q4</v>
      </c>
      <c r="M2106" t="str">
        <f t="shared" si="107"/>
        <v>2023</v>
      </c>
    </row>
    <row r="2107" spans="1:13" x14ac:dyDescent="0.25">
      <c r="A2107" s="17">
        <v>45292</v>
      </c>
      <c r="B2107" s="8" t="s">
        <v>6585</v>
      </c>
      <c r="C2107" s="5" t="s">
        <v>6640</v>
      </c>
      <c r="D2107" s="8" t="s">
        <v>6633</v>
      </c>
      <c r="E2107" s="2">
        <v>0</v>
      </c>
      <c r="F2107" s="4">
        <v>45322</v>
      </c>
      <c r="G2107" s="5" t="s">
        <v>48</v>
      </c>
      <c r="H2107" s="16">
        <v>40189</v>
      </c>
      <c r="I2107" s="20">
        <v>40189</v>
      </c>
      <c r="K2107" t="str">
        <f t="shared" si="105"/>
        <v>Q4 2023</v>
      </c>
      <c r="L2107" t="str">
        <f t="shared" si="106"/>
        <v>Q4</v>
      </c>
      <c r="M2107" t="str">
        <f t="shared" si="107"/>
        <v>2023</v>
      </c>
    </row>
    <row r="2108" spans="1:13" x14ac:dyDescent="0.25">
      <c r="A2108" s="17">
        <v>45292</v>
      </c>
      <c r="B2108" s="8" t="s">
        <v>6585</v>
      </c>
      <c r="C2108" s="5" t="e">
        <v>#N/A</v>
      </c>
      <c r="D2108" s="8" t="s">
        <v>6617</v>
      </c>
      <c r="E2108" s="2">
        <v>0</v>
      </c>
      <c r="F2108" s="1">
        <v>45300</v>
      </c>
      <c r="G2108" s="2" t="s">
        <v>45</v>
      </c>
      <c r="H2108" s="16">
        <v>700</v>
      </c>
      <c r="I2108" s="16">
        <v>700</v>
      </c>
      <c r="K2108" t="str">
        <f t="shared" si="105"/>
        <v>Q4 2023</v>
      </c>
      <c r="L2108" t="str">
        <f t="shared" si="106"/>
        <v>Q4</v>
      </c>
      <c r="M2108" t="str">
        <f t="shared" si="107"/>
        <v>2023</v>
      </c>
    </row>
    <row r="2109" spans="1:13" x14ac:dyDescent="0.25">
      <c r="A2109" s="17">
        <v>45292</v>
      </c>
      <c r="B2109" s="8" t="s">
        <v>6585</v>
      </c>
      <c r="C2109" s="5" t="s">
        <v>6616</v>
      </c>
      <c r="D2109" s="8" t="s">
        <v>6617</v>
      </c>
      <c r="E2109" s="2">
        <v>0</v>
      </c>
      <c r="F2109" s="4">
        <v>45320</v>
      </c>
      <c r="G2109" s="5" t="s">
        <v>46</v>
      </c>
      <c r="H2109" s="16">
        <v>3687</v>
      </c>
      <c r="I2109" s="16">
        <v>3687</v>
      </c>
      <c r="K2109" t="str">
        <f t="shared" si="105"/>
        <v>Q4 2023</v>
      </c>
      <c r="L2109" t="str">
        <f t="shared" si="106"/>
        <v>Q4</v>
      </c>
      <c r="M2109" t="str">
        <f t="shared" si="107"/>
        <v>2023</v>
      </c>
    </row>
    <row r="2110" spans="1:13" x14ac:dyDescent="0.25">
      <c r="A2110" s="17">
        <v>45292</v>
      </c>
      <c r="B2110" s="8" t="s">
        <v>6585</v>
      </c>
      <c r="C2110" s="5" t="s">
        <v>6616</v>
      </c>
      <c r="D2110" s="8" t="s">
        <v>6618</v>
      </c>
      <c r="E2110" s="2">
        <v>0</v>
      </c>
      <c r="F2110" s="4">
        <v>45320</v>
      </c>
      <c r="G2110" s="5" t="s">
        <v>47</v>
      </c>
      <c r="H2110" s="16">
        <v>6620</v>
      </c>
      <c r="I2110" s="16">
        <v>6620</v>
      </c>
      <c r="K2110" t="str">
        <f t="shared" si="105"/>
        <v>Q4 2023</v>
      </c>
      <c r="L2110" t="str">
        <f t="shared" si="106"/>
        <v>Q4</v>
      </c>
      <c r="M2110" t="str">
        <f t="shared" si="107"/>
        <v>2023</v>
      </c>
    </row>
    <row r="2111" spans="1:13" x14ac:dyDescent="0.25">
      <c r="A2111" s="17">
        <v>45292</v>
      </c>
      <c r="B2111" s="8" t="s">
        <v>6586</v>
      </c>
      <c r="C2111" s="5" t="s">
        <v>6640</v>
      </c>
      <c r="D2111" s="8" t="s">
        <v>6633</v>
      </c>
      <c r="E2111" s="2">
        <v>0</v>
      </c>
      <c r="F2111" s="1">
        <v>45322</v>
      </c>
      <c r="G2111" s="2" t="s">
        <v>58</v>
      </c>
      <c r="H2111" s="16">
        <v>38427.589999999997</v>
      </c>
      <c r="I2111" s="20">
        <v>38427.589999999997</v>
      </c>
      <c r="K2111" t="str">
        <f t="shared" si="105"/>
        <v>Q4 2023</v>
      </c>
      <c r="L2111" t="str">
        <f t="shared" si="106"/>
        <v>Q4</v>
      </c>
      <c r="M2111" t="str">
        <f t="shared" si="107"/>
        <v>2023</v>
      </c>
    </row>
    <row r="2112" spans="1:13" x14ac:dyDescent="0.25">
      <c r="A2112" s="17">
        <v>45292</v>
      </c>
      <c r="B2112" s="8" t="s">
        <v>6586</v>
      </c>
      <c r="C2112" s="5" t="s">
        <v>6614</v>
      </c>
      <c r="D2112" s="8" t="s">
        <v>6615</v>
      </c>
      <c r="E2112" s="2">
        <v>0</v>
      </c>
      <c r="F2112" s="1">
        <v>45322</v>
      </c>
      <c r="G2112" s="2" t="s">
        <v>60</v>
      </c>
      <c r="H2112" s="16">
        <v>5750</v>
      </c>
      <c r="I2112" s="16">
        <v>5750</v>
      </c>
      <c r="K2112" t="str">
        <f t="shared" si="105"/>
        <v>Q4 2023</v>
      </c>
      <c r="L2112" t="str">
        <f t="shared" si="106"/>
        <v>Q4</v>
      </c>
      <c r="M2112" t="str">
        <f t="shared" si="107"/>
        <v>2023</v>
      </c>
    </row>
    <row r="2113" spans="1:13" x14ac:dyDescent="0.25">
      <c r="A2113" s="17">
        <v>45292</v>
      </c>
      <c r="B2113" s="8" t="s">
        <v>6586</v>
      </c>
      <c r="C2113" s="5" t="s">
        <v>6641</v>
      </c>
      <c r="D2113" s="8" t="s">
        <v>6635</v>
      </c>
      <c r="E2113" s="2">
        <v>0</v>
      </c>
      <c r="F2113" s="1">
        <v>45322</v>
      </c>
      <c r="G2113" s="2" t="s">
        <v>59</v>
      </c>
      <c r="H2113" s="16">
        <v>49692.68</v>
      </c>
      <c r="I2113" s="20">
        <v>49692.68</v>
      </c>
      <c r="K2113" t="str">
        <f t="shared" si="105"/>
        <v>Q4 2023</v>
      </c>
      <c r="L2113" t="str">
        <f t="shared" si="106"/>
        <v>Q4</v>
      </c>
      <c r="M2113" t="str">
        <f t="shared" si="107"/>
        <v>2023</v>
      </c>
    </row>
    <row r="2114" spans="1:13" x14ac:dyDescent="0.25">
      <c r="A2114" s="17">
        <v>45292</v>
      </c>
      <c r="B2114" s="8" t="s">
        <v>6587</v>
      </c>
      <c r="C2114" s="5" t="s">
        <v>6614</v>
      </c>
      <c r="D2114" s="8" t="s">
        <v>6615</v>
      </c>
      <c r="E2114" s="2">
        <v>0</v>
      </c>
      <c r="F2114" s="1">
        <v>45322</v>
      </c>
      <c r="G2114" s="2" t="s">
        <v>73</v>
      </c>
      <c r="H2114" s="16">
        <v>1266</v>
      </c>
      <c r="I2114" s="20">
        <v>1266</v>
      </c>
      <c r="K2114" t="str">
        <f t="shared" si="105"/>
        <v>Q4 2023</v>
      </c>
      <c r="L2114" t="str">
        <f t="shared" si="106"/>
        <v>Q4</v>
      </c>
      <c r="M2114" t="str">
        <f t="shared" si="107"/>
        <v>2023</v>
      </c>
    </row>
    <row r="2115" spans="1:13" x14ac:dyDescent="0.25">
      <c r="A2115" s="17">
        <v>45292</v>
      </c>
      <c r="B2115" s="8" t="s">
        <v>6587</v>
      </c>
      <c r="C2115" s="5" t="s">
        <v>6636</v>
      </c>
      <c r="D2115" s="8" t="s">
        <v>6617</v>
      </c>
      <c r="E2115" s="2">
        <v>0</v>
      </c>
      <c r="F2115" s="1">
        <v>45306</v>
      </c>
      <c r="G2115" s="2" t="s">
        <v>68</v>
      </c>
      <c r="H2115" s="16">
        <v>225</v>
      </c>
      <c r="I2115" s="16">
        <v>225</v>
      </c>
      <c r="J2115" s="6" t="s">
        <v>74</v>
      </c>
      <c r="K2115" t="str">
        <f t="shared" si="105"/>
        <v>Q4 2023</v>
      </c>
      <c r="L2115" t="str">
        <f t="shared" si="106"/>
        <v>Q4</v>
      </c>
      <c r="M2115" t="str">
        <f t="shared" si="107"/>
        <v>2023</v>
      </c>
    </row>
    <row r="2116" spans="1:13" x14ac:dyDescent="0.25">
      <c r="A2116" s="17">
        <v>45292</v>
      </c>
      <c r="B2116" s="8" t="s">
        <v>6587</v>
      </c>
      <c r="C2116" s="5" t="s">
        <v>6636</v>
      </c>
      <c r="D2116" s="8" t="s">
        <v>6617</v>
      </c>
      <c r="E2116" s="2">
        <v>0</v>
      </c>
      <c r="F2116" s="1">
        <v>45309</v>
      </c>
      <c r="G2116" s="2" t="s">
        <v>69</v>
      </c>
      <c r="H2116" s="16">
        <v>70</v>
      </c>
      <c r="I2116" s="16">
        <v>70</v>
      </c>
      <c r="J2116" s="6" t="s">
        <v>74</v>
      </c>
      <c r="K2116" t="str">
        <f t="shared" si="105"/>
        <v>Q4 2023</v>
      </c>
      <c r="L2116" t="str">
        <f t="shared" si="106"/>
        <v>Q4</v>
      </c>
      <c r="M2116" t="str">
        <f t="shared" si="107"/>
        <v>2023</v>
      </c>
    </row>
    <row r="2117" spans="1:13" x14ac:dyDescent="0.25">
      <c r="A2117" s="17">
        <v>45292</v>
      </c>
      <c r="B2117" s="8" t="s">
        <v>6587</v>
      </c>
      <c r="C2117" s="5" t="s">
        <v>6636</v>
      </c>
      <c r="D2117" s="8" t="s">
        <v>6617</v>
      </c>
      <c r="E2117" s="2">
        <v>0</v>
      </c>
      <c r="F2117" s="1">
        <v>45311</v>
      </c>
      <c r="G2117" s="2" t="s">
        <v>70</v>
      </c>
      <c r="H2117" s="16">
        <v>2400</v>
      </c>
      <c r="I2117" s="16">
        <v>2400</v>
      </c>
      <c r="J2117" s="6" t="s">
        <v>75</v>
      </c>
      <c r="K2117" t="str">
        <f t="shared" si="105"/>
        <v>Q4 2023</v>
      </c>
      <c r="L2117" t="str">
        <f t="shared" si="106"/>
        <v>Q4</v>
      </c>
      <c r="M2117" t="str">
        <f t="shared" si="107"/>
        <v>2023</v>
      </c>
    </row>
    <row r="2118" spans="1:13" x14ac:dyDescent="0.25">
      <c r="A2118" s="17">
        <v>45292</v>
      </c>
      <c r="B2118" s="8" t="s">
        <v>6587</v>
      </c>
      <c r="C2118" s="5" t="s">
        <v>6636</v>
      </c>
      <c r="D2118" s="8" t="s">
        <v>6617</v>
      </c>
      <c r="E2118" s="2">
        <v>0</v>
      </c>
      <c r="F2118" s="1">
        <v>45315</v>
      </c>
      <c r="G2118" s="2" t="s">
        <v>71</v>
      </c>
      <c r="H2118" s="16">
        <v>70</v>
      </c>
      <c r="I2118" s="16">
        <v>70</v>
      </c>
      <c r="J2118" s="6" t="s">
        <v>74</v>
      </c>
      <c r="K2118" t="str">
        <f t="shared" si="105"/>
        <v>Q4 2023</v>
      </c>
      <c r="L2118" t="str">
        <f t="shared" si="106"/>
        <v>Q4</v>
      </c>
      <c r="M2118" t="str">
        <f t="shared" si="107"/>
        <v>2023</v>
      </c>
    </row>
    <row r="2119" spans="1:13" x14ac:dyDescent="0.25">
      <c r="A2119" s="17">
        <v>45292</v>
      </c>
      <c r="B2119" s="8" t="s">
        <v>6587</v>
      </c>
      <c r="C2119" s="5" t="s">
        <v>6636</v>
      </c>
      <c r="D2119" s="8" t="s">
        <v>6617</v>
      </c>
      <c r="E2119" s="2">
        <v>0</v>
      </c>
      <c r="F2119" s="1">
        <v>45315</v>
      </c>
      <c r="G2119" s="2" t="s">
        <v>72</v>
      </c>
      <c r="H2119" s="16">
        <v>1680</v>
      </c>
      <c r="I2119" s="16">
        <v>1680</v>
      </c>
      <c r="J2119" s="6" t="s">
        <v>75</v>
      </c>
      <c r="K2119" t="str">
        <f t="shared" si="105"/>
        <v>Q4 2023</v>
      </c>
      <c r="L2119" t="str">
        <f t="shared" si="106"/>
        <v>Q4</v>
      </c>
      <c r="M2119" t="str">
        <f t="shared" si="107"/>
        <v>2023</v>
      </c>
    </row>
    <row r="2120" spans="1:13" x14ac:dyDescent="0.25">
      <c r="A2120" s="17">
        <v>45292</v>
      </c>
      <c r="B2120" s="8" t="s">
        <v>6587</v>
      </c>
      <c r="C2120" s="8" t="e">
        <v>#N/A</v>
      </c>
      <c r="D2120" s="8" t="s">
        <v>6622</v>
      </c>
      <c r="E2120" s="12">
        <v>0</v>
      </c>
      <c r="F2120" s="1">
        <v>45322</v>
      </c>
      <c r="G2120" s="12">
        <v>262</v>
      </c>
      <c r="H2120" s="16">
        <v>12580</v>
      </c>
      <c r="I2120" s="20">
        <v>12580</v>
      </c>
      <c r="K2120" t="str">
        <f t="shared" si="105"/>
        <v>Q4 2023</v>
      </c>
      <c r="L2120" t="str">
        <f t="shared" si="106"/>
        <v>Q4</v>
      </c>
      <c r="M2120" t="str">
        <f t="shared" si="107"/>
        <v>2023</v>
      </c>
    </row>
    <row r="2121" spans="1:13" x14ac:dyDescent="0.25">
      <c r="A2121" s="17">
        <v>45292</v>
      </c>
      <c r="B2121" s="8" t="s">
        <v>6588</v>
      </c>
      <c r="C2121" s="5" t="s">
        <v>6614</v>
      </c>
      <c r="D2121" s="8" t="s">
        <v>6615</v>
      </c>
      <c r="E2121" s="2">
        <v>0</v>
      </c>
      <c r="F2121" s="1">
        <v>45322</v>
      </c>
      <c r="G2121" s="2" t="s">
        <v>78</v>
      </c>
      <c r="H2121" s="16">
        <v>1140</v>
      </c>
      <c r="I2121" s="20">
        <v>1140</v>
      </c>
      <c r="K2121" t="str">
        <f t="shared" si="105"/>
        <v>Q4 2023</v>
      </c>
      <c r="L2121" t="str">
        <f t="shared" si="106"/>
        <v>Q4</v>
      </c>
      <c r="M2121" t="str">
        <f t="shared" si="107"/>
        <v>2023</v>
      </c>
    </row>
    <row r="2122" spans="1:13" x14ac:dyDescent="0.25">
      <c r="A2122" s="17">
        <v>45292</v>
      </c>
      <c r="B2122" s="8" t="s">
        <v>6588</v>
      </c>
      <c r="C2122" s="8" t="e">
        <v>#N/A</v>
      </c>
      <c r="D2122" s="8" t="s">
        <v>6622</v>
      </c>
      <c r="E2122" s="12">
        <v>0</v>
      </c>
      <c r="F2122" s="1">
        <v>45322</v>
      </c>
      <c r="G2122" s="12">
        <v>263</v>
      </c>
      <c r="H2122" s="16">
        <v>1475</v>
      </c>
      <c r="I2122" s="20">
        <v>1475</v>
      </c>
      <c r="K2122" t="str">
        <f t="shared" si="105"/>
        <v>Q4 2023</v>
      </c>
      <c r="L2122" t="str">
        <f t="shared" si="106"/>
        <v>Q4</v>
      </c>
      <c r="M2122" t="str">
        <f t="shared" si="107"/>
        <v>2023</v>
      </c>
    </row>
    <row r="2123" spans="1:13" x14ac:dyDescent="0.25">
      <c r="A2123" s="17">
        <v>45292</v>
      </c>
      <c r="B2123" s="8" t="s">
        <v>6589</v>
      </c>
      <c r="C2123" s="5" t="e">
        <v>#N/A</v>
      </c>
      <c r="D2123" s="8" t="s">
        <v>6643</v>
      </c>
      <c r="E2123" s="2" t="s">
        <v>82</v>
      </c>
      <c r="F2123" s="1">
        <v>45308</v>
      </c>
      <c r="G2123" s="2">
        <v>63</v>
      </c>
      <c r="H2123" s="16">
        <v>10000</v>
      </c>
      <c r="I2123" s="20">
        <v>10000</v>
      </c>
      <c r="J2123" s="6" t="s">
        <v>97</v>
      </c>
      <c r="K2123" t="str">
        <f t="shared" si="105"/>
        <v>Q4 2023</v>
      </c>
      <c r="L2123" t="str">
        <f t="shared" si="106"/>
        <v>Q4</v>
      </c>
      <c r="M2123" t="str">
        <f t="shared" si="107"/>
        <v>2023</v>
      </c>
    </row>
    <row r="2124" spans="1:13" x14ac:dyDescent="0.25">
      <c r="A2124" s="17">
        <v>45292</v>
      </c>
      <c r="B2124" s="8" t="s">
        <v>6589</v>
      </c>
      <c r="C2124" s="5" t="s">
        <v>6640</v>
      </c>
      <c r="D2124" s="8" t="s">
        <v>6633</v>
      </c>
      <c r="E2124" s="2" t="s">
        <v>82</v>
      </c>
      <c r="F2124" s="4">
        <v>45322</v>
      </c>
      <c r="G2124" s="2" t="s">
        <v>87</v>
      </c>
      <c r="H2124" s="16">
        <v>82394.02</v>
      </c>
      <c r="I2124" s="20">
        <v>82394.02</v>
      </c>
      <c r="K2124" t="str">
        <f t="shared" si="105"/>
        <v>Q4 2023</v>
      </c>
      <c r="L2124" t="str">
        <f t="shared" si="106"/>
        <v>Q4</v>
      </c>
      <c r="M2124" t="str">
        <f t="shared" si="107"/>
        <v>2023</v>
      </c>
    </row>
    <row r="2125" spans="1:13" x14ac:dyDescent="0.25">
      <c r="A2125" s="17">
        <v>45292</v>
      </c>
      <c r="B2125" s="8" t="s">
        <v>6589</v>
      </c>
      <c r="C2125" s="5" t="e">
        <v>#N/A</v>
      </c>
      <c r="D2125" s="8" t="s">
        <v>6617</v>
      </c>
      <c r="E2125" s="2" t="s">
        <v>82</v>
      </c>
      <c r="F2125" s="1">
        <v>45309</v>
      </c>
      <c r="G2125" s="2" t="s">
        <v>85</v>
      </c>
      <c r="H2125" s="16">
        <v>2900</v>
      </c>
      <c r="I2125" s="16">
        <v>2900</v>
      </c>
      <c r="K2125" t="str">
        <f t="shared" si="105"/>
        <v>Q4 2023</v>
      </c>
      <c r="L2125" t="str">
        <f t="shared" si="106"/>
        <v>Q4</v>
      </c>
      <c r="M2125" t="str">
        <f t="shared" si="107"/>
        <v>2023</v>
      </c>
    </row>
    <row r="2126" spans="1:13" x14ac:dyDescent="0.25">
      <c r="A2126" s="17">
        <v>45292</v>
      </c>
      <c r="B2126" s="8" t="s">
        <v>6589</v>
      </c>
      <c r="C2126" s="5" t="e">
        <v>#N/A</v>
      </c>
      <c r="D2126" s="8" t="s">
        <v>6617</v>
      </c>
      <c r="E2126" s="2" t="s">
        <v>82</v>
      </c>
      <c r="F2126" s="1">
        <v>45316</v>
      </c>
      <c r="G2126" s="2" t="s">
        <v>86</v>
      </c>
      <c r="H2126" s="16">
        <v>5300</v>
      </c>
      <c r="I2126" s="16">
        <v>5300</v>
      </c>
      <c r="J2126" s="6" t="s">
        <v>95</v>
      </c>
      <c r="K2126" t="str">
        <f t="shared" si="105"/>
        <v>Q4 2023</v>
      </c>
      <c r="L2126" t="str">
        <f t="shared" si="106"/>
        <v>Q4</v>
      </c>
      <c r="M2126" t="str">
        <f t="shared" si="107"/>
        <v>2023</v>
      </c>
    </row>
    <row r="2127" spans="1:13" x14ac:dyDescent="0.25">
      <c r="A2127" s="17">
        <v>45292</v>
      </c>
      <c r="B2127" s="8" t="s">
        <v>6589</v>
      </c>
      <c r="C2127" s="5" t="s">
        <v>6616</v>
      </c>
      <c r="D2127" s="8" t="s">
        <v>6618</v>
      </c>
      <c r="E2127" s="2" t="s">
        <v>82</v>
      </c>
      <c r="F2127" s="4">
        <v>45318</v>
      </c>
      <c r="G2127" s="2" t="s">
        <v>93</v>
      </c>
      <c r="H2127" s="16">
        <v>42332</v>
      </c>
      <c r="I2127" s="20">
        <v>46967.5</v>
      </c>
      <c r="K2127" t="str">
        <f t="shared" si="105"/>
        <v>Q4 2023</v>
      </c>
      <c r="L2127" t="str">
        <f t="shared" si="106"/>
        <v>Q4</v>
      </c>
      <c r="M2127" t="str">
        <f t="shared" si="107"/>
        <v>2023</v>
      </c>
    </row>
    <row r="2128" spans="1:13" x14ac:dyDescent="0.25">
      <c r="A2128" s="17">
        <v>45292</v>
      </c>
      <c r="B2128" s="8" t="s">
        <v>6589</v>
      </c>
      <c r="C2128" s="5" t="s">
        <v>6616</v>
      </c>
      <c r="D2128" s="8" t="s">
        <v>6617</v>
      </c>
      <c r="E2128" s="2" t="s">
        <v>82</v>
      </c>
      <c r="F2128" s="4">
        <v>45318</v>
      </c>
      <c r="G2128" s="2" t="s">
        <v>92</v>
      </c>
      <c r="H2128" s="16">
        <v>9575.7999999999993</v>
      </c>
      <c r="I2128" s="20">
        <v>7456.4</v>
      </c>
      <c r="K2128" t="str">
        <f t="shared" si="105"/>
        <v>Q4 2023</v>
      </c>
      <c r="L2128" t="str">
        <f t="shared" si="106"/>
        <v>Q4</v>
      </c>
      <c r="M2128" t="str">
        <f t="shared" si="107"/>
        <v>2023</v>
      </c>
    </row>
    <row r="2129" spans="1:13" x14ac:dyDescent="0.25">
      <c r="A2129" s="17">
        <v>45292</v>
      </c>
      <c r="B2129" s="8" t="s">
        <v>6589</v>
      </c>
      <c r="C2129" s="8" t="s">
        <v>6634</v>
      </c>
      <c r="D2129" s="8" t="s">
        <v>6635</v>
      </c>
      <c r="E2129" s="2" t="s">
        <v>82</v>
      </c>
      <c r="F2129" s="4">
        <v>45322</v>
      </c>
      <c r="G2129" s="2" t="s">
        <v>89</v>
      </c>
      <c r="H2129" s="85">
        <f>101831.4+24000.52+19291.2+64493.22+31443</f>
        <v>241059.34</v>
      </c>
      <c r="I2129" s="88">
        <v>241059.34</v>
      </c>
      <c r="K2129" t="str">
        <f t="shared" si="105"/>
        <v>Q4 2023</v>
      </c>
      <c r="L2129" t="str">
        <f t="shared" si="106"/>
        <v>Q4</v>
      </c>
      <c r="M2129" t="str">
        <f t="shared" si="107"/>
        <v>2023</v>
      </c>
    </row>
    <row r="2130" spans="1:13" x14ac:dyDescent="0.25">
      <c r="A2130" s="17">
        <v>45292</v>
      </c>
      <c r="B2130" s="8" t="s">
        <v>6589</v>
      </c>
      <c r="C2130" s="5" t="e">
        <v>#N/A</v>
      </c>
      <c r="D2130" s="8" t="s">
        <v>6643</v>
      </c>
      <c r="E2130" s="2" t="s">
        <v>82</v>
      </c>
      <c r="F2130" s="1">
        <v>45318</v>
      </c>
      <c r="G2130" s="2">
        <v>2324377</v>
      </c>
      <c r="H2130" s="16">
        <v>12250</v>
      </c>
      <c r="I2130" s="20">
        <v>12250</v>
      </c>
      <c r="J2130" s="6" t="s">
        <v>98</v>
      </c>
      <c r="K2130" t="str">
        <f t="shared" si="105"/>
        <v>Q4 2023</v>
      </c>
      <c r="L2130" t="str">
        <f t="shared" si="106"/>
        <v>Q4</v>
      </c>
      <c r="M2130" t="str">
        <f t="shared" si="107"/>
        <v>2023</v>
      </c>
    </row>
    <row r="2131" spans="1:13" x14ac:dyDescent="0.25">
      <c r="A2131" s="17">
        <v>45292</v>
      </c>
      <c r="B2131" s="8" t="s">
        <v>6589</v>
      </c>
      <c r="C2131" s="5" t="s">
        <v>6650</v>
      </c>
      <c r="D2131" s="8" t="s">
        <v>6651</v>
      </c>
      <c r="E2131" s="2" t="s">
        <v>82</v>
      </c>
      <c r="F2131" s="4">
        <v>45303</v>
      </c>
      <c r="G2131" s="2">
        <v>4250028899</v>
      </c>
      <c r="H2131" s="16">
        <v>22646.25</v>
      </c>
      <c r="I2131" s="20">
        <v>22646.25</v>
      </c>
      <c r="J2131" s="6" t="s">
        <v>96</v>
      </c>
      <c r="K2131" t="str">
        <f t="shared" si="105"/>
        <v>Q4 2023</v>
      </c>
      <c r="L2131" t="str">
        <f t="shared" si="106"/>
        <v>Q4</v>
      </c>
      <c r="M2131" t="str">
        <f t="shared" si="107"/>
        <v>2023</v>
      </c>
    </row>
    <row r="2132" spans="1:13" x14ac:dyDescent="0.25">
      <c r="A2132" s="17">
        <v>45292</v>
      </c>
      <c r="B2132" s="8" t="s">
        <v>6589</v>
      </c>
      <c r="C2132" s="5" t="e">
        <v>#N/A</v>
      </c>
      <c r="D2132" s="8" t="s">
        <v>6633</v>
      </c>
      <c r="E2132" s="2" t="s">
        <v>82</v>
      </c>
      <c r="F2132" s="4">
        <v>45322</v>
      </c>
      <c r="G2132" s="2" t="s">
        <v>88</v>
      </c>
      <c r="H2132" s="16">
        <v>191385.63</v>
      </c>
      <c r="I2132" s="20">
        <v>191385.63</v>
      </c>
      <c r="K2132" t="str">
        <f t="shared" si="105"/>
        <v>Q4 2023</v>
      </c>
      <c r="L2132" t="str">
        <f t="shared" si="106"/>
        <v>Q4</v>
      </c>
      <c r="M2132" t="str">
        <f t="shared" si="107"/>
        <v>2023</v>
      </c>
    </row>
    <row r="2133" spans="1:13" x14ac:dyDescent="0.25">
      <c r="A2133" s="17">
        <v>45292</v>
      </c>
      <c r="B2133" s="8" t="s">
        <v>6589</v>
      </c>
      <c r="C2133" s="5" t="s">
        <v>6619</v>
      </c>
      <c r="D2133" s="8" t="s">
        <v>6620</v>
      </c>
      <c r="E2133" s="2" t="s">
        <v>82</v>
      </c>
      <c r="F2133" s="1">
        <v>45322</v>
      </c>
      <c r="G2133" s="2">
        <v>10</v>
      </c>
      <c r="H2133" s="16">
        <v>13693</v>
      </c>
      <c r="I2133" s="20">
        <v>13693</v>
      </c>
      <c r="J2133" s="6" t="s">
        <v>100</v>
      </c>
      <c r="K2133" t="str">
        <f t="shared" si="105"/>
        <v>Q4 2023</v>
      </c>
      <c r="L2133" t="str">
        <f t="shared" si="106"/>
        <v>Q4</v>
      </c>
      <c r="M2133" t="str">
        <f t="shared" si="107"/>
        <v>2023</v>
      </c>
    </row>
    <row r="2134" spans="1:13" x14ac:dyDescent="0.25">
      <c r="A2134" s="17">
        <v>45292</v>
      </c>
      <c r="B2134" s="8" t="s">
        <v>6589</v>
      </c>
      <c r="C2134" s="8" t="s">
        <v>6653</v>
      </c>
      <c r="D2134" s="8" t="s">
        <v>6654</v>
      </c>
      <c r="E2134" s="2" t="s">
        <v>82</v>
      </c>
      <c r="F2134" s="4">
        <v>45302</v>
      </c>
      <c r="G2134" s="2" t="s">
        <v>83</v>
      </c>
      <c r="H2134" s="16">
        <v>194247.9</v>
      </c>
      <c r="I2134" s="20">
        <v>194247.9</v>
      </c>
      <c r="K2134" t="str">
        <f t="shared" si="105"/>
        <v>Q4 2023</v>
      </c>
      <c r="L2134" t="str">
        <f t="shared" si="106"/>
        <v>Q4</v>
      </c>
      <c r="M2134" t="str">
        <f t="shared" si="107"/>
        <v>2023</v>
      </c>
    </row>
    <row r="2135" spans="1:13" x14ac:dyDescent="0.25">
      <c r="A2135" s="17">
        <v>45292</v>
      </c>
      <c r="B2135" s="8" t="s">
        <v>6589</v>
      </c>
      <c r="C2135" s="8" t="s">
        <v>6653</v>
      </c>
      <c r="D2135" s="8" t="s">
        <v>6638</v>
      </c>
      <c r="E2135" s="2" t="s">
        <v>82</v>
      </c>
      <c r="F2135" s="1">
        <v>45330</v>
      </c>
      <c r="G2135" s="2" t="s">
        <v>90</v>
      </c>
      <c r="H2135" s="16">
        <v>603320.75</v>
      </c>
      <c r="I2135" s="20">
        <v>603320.75</v>
      </c>
      <c r="J2135" s="6" t="s">
        <v>99</v>
      </c>
      <c r="K2135" t="str">
        <f t="shared" si="105"/>
        <v>Q4 2023</v>
      </c>
      <c r="L2135" t="str">
        <f t="shared" si="106"/>
        <v>Q4</v>
      </c>
      <c r="M2135" t="str">
        <f t="shared" si="107"/>
        <v>2023</v>
      </c>
    </row>
    <row r="2136" spans="1:13" x14ac:dyDescent="0.25">
      <c r="A2136" s="17">
        <v>45292</v>
      </c>
      <c r="B2136" s="8" t="s">
        <v>6589</v>
      </c>
      <c r="C2136" s="5" t="e">
        <v>#N/A</v>
      </c>
      <c r="D2136" s="8" t="s">
        <v>6617</v>
      </c>
      <c r="E2136" s="2" t="s">
        <v>82</v>
      </c>
      <c r="F2136" s="4">
        <v>45302</v>
      </c>
      <c r="G2136" s="2" t="s">
        <v>84</v>
      </c>
      <c r="H2136" s="16">
        <v>3980</v>
      </c>
      <c r="I2136" s="16">
        <v>3980</v>
      </c>
      <c r="J2136" s="6" t="s">
        <v>94</v>
      </c>
      <c r="K2136" t="str">
        <f t="shared" si="105"/>
        <v>Q4 2023</v>
      </c>
      <c r="L2136" t="str">
        <f t="shared" si="106"/>
        <v>Q4</v>
      </c>
      <c r="M2136" t="str">
        <f t="shared" si="107"/>
        <v>2023</v>
      </c>
    </row>
    <row r="2137" spans="1:13" x14ac:dyDescent="0.25">
      <c r="A2137" s="17">
        <v>45292</v>
      </c>
      <c r="B2137" s="8" t="s">
        <v>6589</v>
      </c>
      <c r="C2137" s="5" t="e">
        <v>#N/A</v>
      </c>
      <c r="D2137" s="8" t="s">
        <v>6624</v>
      </c>
      <c r="E2137" s="2" t="s">
        <v>82</v>
      </c>
      <c r="F2137" s="4">
        <v>45309</v>
      </c>
      <c r="G2137" s="2">
        <v>1013</v>
      </c>
      <c r="H2137" s="16">
        <v>8560</v>
      </c>
      <c r="I2137" s="20">
        <v>6674.6399999999994</v>
      </c>
      <c r="K2137" t="str">
        <f t="shared" si="105"/>
        <v>Q4 2023</v>
      </c>
      <c r="L2137" t="str">
        <f t="shared" si="106"/>
        <v>Q4</v>
      </c>
      <c r="M2137" t="str">
        <f t="shared" si="107"/>
        <v>2023</v>
      </c>
    </row>
    <row r="2138" spans="1:13" x14ac:dyDescent="0.25">
      <c r="A2138" s="17">
        <v>45292</v>
      </c>
      <c r="B2138" s="8" t="s">
        <v>6589</v>
      </c>
      <c r="C2138" s="5" t="s">
        <v>6626</v>
      </c>
      <c r="D2138" s="8" t="s">
        <v>6627</v>
      </c>
      <c r="E2138" s="2" t="s">
        <v>82</v>
      </c>
      <c r="F2138" s="4">
        <v>45322</v>
      </c>
      <c r="G2138" s="2">
        <v>1597</v>
      </c>
      <c r="H2138" s="16">
        <v>15925</v>
      </c>
      <c r="I2138" s="20">
        <v>15925</v>
      </c>
      <c r="K2138" t="str">
        <f t="shared" si="105"/>
        <v>Q4 2023</v>
      </c>
      <c r="L2138" t="str">
        <f t="shared" si="106"/>
        <v>Q4</v>
      </c>
      <c r="M2138" t="str">
        <f t="shared" si="107"/>
        <v>2023</v>
      </c>
    </row>
    <row r="2139" spans="1:13" x14ac:dyDescent="0.25">
      <c r="A2139" s="17">
        <v>45292</v>
      </c>
      <c r="B2139" s="8" t="s">
        <v>6589</v>
      </c>
      <c r="C2139" s="5" t="e">
        <v>#N/A</v>
      </c>
      <c r="D2139" s="8" t="s">
        <v>6624</v>
      </c>
      <c r="E2139" s="2" t="s">
        <v>82</v>
      </c>
      <c r="F2139" s="4">
        <v>45322</v>
      </c>
      <c r="G2139" s="2" t="s">
        <v>91</v>
      </c>
      <c r="H2139" s="16">
        <v>10400</v>
      </c>
      <c r="I2139" s="20">
        <v>16320</v>
      </c>
      <c r="K2139" t="str">
        <f t="shared" si="105"/>
        <v>Q4 2023</v>
      </c>
      <c r="L2139" t="str">
        <f t="shared" si="106"/>
        <v>Q4</v>
      </c>
      <c r="M2139" t="str">
        <f t="shared" si="107"/>
        <v>2023</v>
      </c>
    </row>
    <row r="2140" spans="1:13" x14ac:dyDescent="0.25">
      <c r="A2140" s="17">
        <v>45292</v>
      </c>
      <c r="B2140" s="8" t="s">
        <v>6590</v>
      </c>
      <c r="C2140" s="5" t="s">
        <v>6614</v>
      </c>
      <c r="D2140" s="8" t="s">
        <v>6615</v>
      </c>
      <c r="E2140" s="2">
        <v>0</v>
      </c>
      <c r="F2140" s="1">
        <v>45322</v>
      </c>
      <c r="G2140" s="2" t="s">
        <v>128</v>
      </c>
      <c r="H2140" s="16">
        <v>2532</v>
      </c>
      <c r="I2140" s="20">
        <v>2532</v>
      </c>
      <c r="J2140" s="2"/>
      <c r="K2140" t="str">
        <f t="shared" si="105"/>
        <v>Q4 2023</v>
      </c>
      <c r="L2140" t="str">
        <f t="shared" si="106"/>
        <v>Q4</v>
      </c>
      <c r="M2140" t="str">
        <f t="shared" si="107"/>
        <v>2023</v>
      </c>
    </row>
    <row r="2141" spans="1:13" x14ac:dyDescent="0.25">
      <c r="A2141" s="17">
        <v>45292</v>
      </c>
      <c r="B2141" s="8" t="s">
        <v>6590</v>
      </c>
      <c r="C2141" s="5" t="s">
        <v>6636</v>
      </c>
      <c r="D2141" s="8" t="s">
        <v>6617</v>
      </c>
      <c r="E2141" s="2">
        <v>0</v>
      </c>
      <c r="F2141" s="1">
        <v>45308</v>
      </c>
      <c r="G2141" s="2" t="s">
        <v>130</v>
      </c>
      <c r="H2141" s="16">
        <v>480</v>
      </c>
      <c r="I2141" s="16">
        <v>480</v>
      </c>
      <c r="J2141" s="2" t="s">
        <v>131</v>
      </c>
      <c r="K2141" t="str">
        <f t="shared" si="105"/>
        <v>Q4 2023</v>
      </c>
      <c r="L2141" t="str">
        <f t="shared" si="106"/>
        <v>Q4</v>
      </c>
      <c r="M2141" t="str">
        <f t="shared" si="107"/>
        <v>2023</v>
      </c>
    </row>
    <row r="2142" spans="1:13" x14ac:dyDescent="0.25">
      <c r="A2142" s="17">
        <v>45292</v>
      </c>
      <c r="B2142" s="8" t="s">
        <v>6590</v>
      </c>
      <c r="C2142" s="5" t="s">
        <v>6636</v>
      </c>
      <c r="D2142" s="8" t="s">
        <v>6617</v>
      </c>
      <c r="E2142" s="2">
        <v>0</v>
      </c>
      <c r="F2142" s="1">
        <v>45309</v>
      </c>
      <c r="G2142" s="2" t="s">
        <v>129</v>
      </c>
      <c r="H2142" s="16">
        <v>240</v>
      </c>
      <c r="I2142" s="16">
        <v>240</v>
      </c>
      <c r="J2142" s="2" t="s">
        <v>132</v>
      </c>
      <c r="K2142" t="str">
        <f t="shared" si="105"/>
        <v>Q4 2023</v>
      </c>
      <c r="L2142" t="str">
        <f t="shared" si="106"/>
        <v>Q4</v>
      </c>
      <c r="M2142" t="str">
        <f t="shared" si="107"/>
        <v>2023</v>
      </c>
    </row>
    <row r="2143" spans="1:13" x14ac:dyDescent="0.25">
      <c r="A2143" s="17">
        <v>45292</v>
      </c>
      <c r="B2143" s="8" t="s">
        <v>6590</v>
      </c>
      <c r="C2143" s="8" t="e">
        <v>#N/A</v>
      </c>
      <c r="D2143" s="8" t="s">
        <v>6622</v>
      </c>
      <c r="E2143" s="12">
        <v>0</v>
      </c>
      <c r="F2143" s="1">
        <v>45322</v>
      </c>
      <c r="G2143" s="12">
        <v>265</v>
      </c>
      <c r="H2143" s="16">
        <v>30005</v>
      </c>
      <c r="I2143" s="16">
        <v>30005</v>
      </c>
      <c r="J2143" s="2"/>
      <c r="K2143" t="str">
        <f t="shared" si="105"/>
        <v>Q4 2023</v>
      </c>
      <c r="L2143" t="str">
        <f t="shared" si="106"/>
        <v>Q4</v>
      </c>
      <c r="M2143" t="str">
        <f t="shared" si="107"/>
        <v>2023</v>
      </c>
    </row>
    <row r="2144" spans="1:13" x14ac:dyDescent="0.25">
      <c r="A2144" s="17">
        <v>45292</v>
      </c>
      <c r="B2144" s="8" t="s">
        <v>6591</v>
      </c>
      <c r="C2144" s="5" t="s">
        <v>6640</v>
      </c>
      <c r="D2144" s="8" t="s">
        <v>6633</v>
      </c>
      <c r="E2144" s="2">
        <v>0</v>
      </c>
      <c r="F2144" s="1">
        <v>45322</v>
      </c>
      <c r="G2144" s="2" t="s">
        <v>137</v>
      </c>
      <c r="H2144" s="16">
        <v>47082.29</v>
      </c>
      <c r="I2144" s="20">
        <v>47082.29</v>
      </c>
      <c r="J2144" s="16"/>
      <c r="K2144" t="str">
        <f t="shared" si="105"/>
        <v>Q4 2023</v>
      </c>
      <c r="L2144" t="str">
        <f t="shared" si="106"/>
        <v>Q4</v>
      </c>
      <c r="M2144" t="str">
        <f t="shared" si="107"/>
        <v>2023</v>
      </c>
    </row>
    <row r="2145" spans="1:13" x14ac:dyDescent="0.25">
      <c r="A2145" s="17">
        <v>45292</v>
      </c>
      <c r="B2145" s="8" t="s">
        <v>6591</v>
      </c>
      <c r="C2145" s="5" t="s">
        <v>6616</v>
      </c>
      <c r="D2145" s="8" t="s">
        <v>6617</v>
      </c>
      <c r="E2145" s="2">
        <v>0</v>
      </c>
      <c r="F2145" s="1">
        <v>45320</v>
      </c>
      <c r="G2145" s="2" t="s">
        <v>138</v>
      </c>
      <c r="H2145" s="16">
        <v>1774</v>
      </c>
      <c r="I2145" s="16">
        <v>1774</v>
      </c>
      <c r="J2145" s="16"/>
      <c r="K2145" t="str">
        <f t="shared" si="105"/>
        <v>Q4 2023</v>
      </c>
      <c r="L2145" t="str">
        <f t="shared" si="106"/>
        <v>Q4</v>
      </c>
      <c r="M2145" t="str">
        <f t="shared" si="107"/>
        <v>2023</v>
      </c>
    </row>
    <row r="2146" spans="1:13" x14ac:dyDescent="0.25">
      <c r="A2146" s="17">
        <v>45292</v>
      </c>
      <c r="B2146" s="8" t="s">
        <v>6591</v>
      </c>
      <c r="C2146" s="8" t="e">
        <v>#N/A</v>
      </c>
      <c r="D2146" s="8" t="s">
        <v>6622</v>
      </c>
      <c r="E2146" s="12">
        <v>0</v>
      </c>
      <c r="F2146" s="1">
        <v>45322</v>
      </c>
      <c r="G2146" s="12">
        <v>257</v>
      </c>
      <c r="H2146" s="16">
        <v>10855</v>
      </c>
      <c r="I2146" s="16">
        <v>10855</v>
      </c>
      <c r="J2146" s="16"/>
      <c r="K2146" t="str">
        <f t="shared" si="105"/>
        <v>Q4 2023</v>
      </c>
      <c r="L2146" t="str">
        <f t="shared" si="106"/>
        <v>Q4</v>
      </c>
      <c r="M2146" t="str">
        <f t="shared" si="107"/>
        <v>2023</v>
      </c>
    </row>
    <row r="2147" spans="1:13" x14ac:dyDescent="0.25">
      <c r="A2147" s="17">
        <v>45292</v>
      </c>
      <c r="B2147" s="8" t="s">
        <v>6597</v>
      </c>
      <c r="C2147" s="5" t="s">
        <v>6616</v>
      </c>
      <c r="D2147" s="8" t="s">
        <v>6617</v>
      </c>
      <c r="E2147" s="2" t="s">
        <v>99</v>
      </c>
      <c r="F2147" s="1">
        <v>45320</v>
      </c>
      <c r="G2147" s="2" t="s">
        <v>149</v>
      </c>
      <c r="H2147" s="16">
        <v>482</v>
      </c>
      <c r="I2147" s="16">
        <v>482</v>
      </c>
      <c r="J2147" s="2"/>
      <c r="K2147" t="str">
        <f t="shared" si="105"/>
        <v>Q4 2023</v>
      </c>
      <c r="L2147" t="str">
        <f t="shared" si="106"/>
        <v>Q4</v>
      </c>
      <c r="M2147" t="str">
        <f t="shared" si="107"/>
        <v>2023</v>
      </c>
    </row>
    <row r="2148" spans="1:13" x14ac:dyDescent="0.25">
      <c r="A2148" s="17">
        <v>45292</v>
      </c>
      <c r="B2148" s="8" t="s">
        <v>6598</v>
      </c>
      <c r="C2148" s="5" t="s">
        <v>6616</v>
      </c>
      <c r="D2148" s="8" t="s">
        <v>6617</v>
      </c>
      <c r="E2148" s="2">
        <v>0</v>
      </c>
      <c r="F2148" s="1">
        <v>45320</v>
      </c>
      <c r="G2148" s="2" t="s">
        <v>152</v>
      </c>
      <c r="H2148" s="16">
        <v>1485.2</v>
      </c>
      <c r="I2148" s="16">
        <v>1485.2</v>
      </c>
      <c r="J2148" s="2"/>
      <c r="K2148" t="str">
        <f t="shared" si="105"/>
        <v>Q4 2023</v>
      </c>
      <c r="L2148" t="str">
        <f t="shared" si="106"/>
        <v>Q4</v>
      </c>
      <c r="M2148" t="str">
        <f t="shared" si="107"/>
        <v>2023</v>
      </c>
    </row>
    <row r="2149" spans="1:13" x14ac:dyDescent="0.25">
      <c r="A2149" s="17">
        <v>45292</v>
      </c>
      <c r="B2149" s="8" t="s">
        <v>6592</v>
      </c>
      <c r="C2149" s="5" t="s">
        <v>6630</v>
      </c>
      <c r="D2149" s="8" t="s">
        <v>6631</v>
      </c>
      <c r="E2149" s="2">
        <v>613</v>
      </c>
      <c r="F2149" s="1">
        <v>45318</v>
      </c>
      <c r="G2149" s="2" t="s">
        <v>159</v>
      </c>
      <c r="H2149" s="16">
        <v>1176.46</v>
      </c>
      <c r="I2149" s="20">
        <v>1176.46</v>
      </c>
      <c r="J2149" s="2"/>
      <c r="K2149" t="str">
        <f t="shared" si="105"/>
        <v>Q4 2023</v>
      </c>
      <c r="L2149" t="str">
        <f t="shared" si="106"/>
        <v>Q4</v>
      </c>
      <c r="M2149" t="str">
        <f t="shared" si="107"/>
        <v>2023</v>
      </c>
    </row>
    <row r="2150" spans="1:13" x14ac:dyDescent="0.25">
      <c r="A2150" s="17">
        <v>45292</v>
      </c>
      <c r="B2150" s="8" t="s">
        <v>6592</v>
      </c>
      <c r="C2150" s="8" t="e">
        <v>#N/A</v>
      </c>
      <c r="D2150" s="8" t="s">
        <v>6662</v>
      </c>
      <c r="E2150" s="2">
        <v>613</v>
      </c>
      <c r="F2150" s="1">
        <v>45292</v>
      </c>
      <c r="G2150" s="2" t="s">
        <v>157</v>
      </c>
      <c r="H2150" s="16">
        <v>65555</v>
      </c>
      <c r="I2150" s="20">
        <v>65555</v>
      </c>
      <c r="J2150" s="2"/>
      <c r="K2150" t="str">
        <f t="shared" si="105"/>
        <v>Q4 2023</v>
      </c>
      <c r="L2150" t="str">
        <f t="shared" si="106"/>
        <v>Q4</v>
      </c>
      <c r="M2150" t="str">
        <f t="shared" si="107"/>
        <v>2023</v>
      </c>
    </row>
    <row r="2151" spans="1:13" x14ac:dyDescent="0.25">
      <c r="A2151" s="17">
        <v>45292</v>
      </c>
      <c r="B2151" s="8" t="s">
        <v>6592</v>
      </c>
      <c r="C2151" s="5" t="s">
        <v>6640</v>
      </c>
      <c r="D2151" s="8" t="s">
        <v>6633</v>
      </c>
      <c r="E2151" s="2">
        <v>613</v>
      </c>
      <c r="F2151" s="1">
        <v>45322</v>
      </c>
      <c r="G2151" s="2" t="s">
        <v>160</v>
      </c>
      <c r="H2151" s="16">
        <v>41932.67</v>
      </c>
      <c r="I2151" s="20">
        <v>41932.67</v>
      </c>
      <c r="J2151" s="2"/>
      <c r="K2151" t="str">
        <f t="shared" si="105"/>
        <v>Q4 2023</v>
      </c>
      <c r="L2151" t="str">
        <f t="shared" si="106"/>
        <v>Q4</v>
      </c>
      <c r="M2151" t="str">
        <f t="shared" si="107"/>
        <v>2023</v>
      </c>
    </row>
    <row r="2152" spans="1:13" x14ac:dyDescent="0.25">
      <c r="A2152" s="17">
        <v>45292</v>
      </c>
      <c r="B2152" s="8" t="s">
        <v>6592</v>
      </c>
      <c r="C2152" s="5" t="s">
        <v>6614</v>
      </c>
      <c r="D2152" s="8" t="s">
        <v>6615</v>
      </c>
      <c r="E2152" s="2">
        <v>613</v>
      </c>
      <c r="F2152" s="1">
        <v>45322</v>
      </c>
      <c r="G2152" s="2" t="s">
        <v>163</v>
      </c>
      <c r="H2152" s="16">
        <v>27835</v>
      </c>
      <c r="I2152" s="20">
        <v>27835</v>
      </c>
      <c r="J2152" s="2"/>
      <c r="K2152" t="str">
        <f t="shared" si="105"/>
        <v>Q4 2023</v>
      </c>
      <c r="L2152" t="str">
        <f t="shared" si="106"/>
        <v>Q4</v>
      </c>
      <c r="M2152" t="str">
        <f t="shared" si="107"/>
        <v>2023</v>
      </c>
    </row>
    <row r="2153" spans="1:13" x14ac:dyDescent="0.25">
      <c r="A2153" s="17">
        <v>45292</v>
      </c>
      <c r="B2153" s="8" t="s">
        <v>6592</v>
      </c>
      <c r="C2153" s="5" t="s">
        <v>6616</v>
      </c>
      <c r="D2153" s="8" t="s">
        <v>6618</v>
      </c>
      <c r="E2153" s="2">
        <v>613</v>
      </c>
      <c r="F2153" s="1">
        <v>45318</v>
      </c>
      <c r="G2153" s="2" t="s">
        <v>164</v>
      </c>
      <c r="H2153" s="16">
        <v>6930</v>
      </c>
      <c r="I2153" s="16">
        <v>6930</v>
      </c>
      <c r="J2153" s="2"/>
      <c r="K2153" t="str">
        <f t="shared" ref="K2153:K2215" si="108">"Q" &amp; IF(MONTH(A2153) &lt; 4, 4, IF(MONTH(A2153) &lt; 7, 1, IF(MONTH(A2153) &lt; 10, 2, 3))) &amp; " " &amp; YEAR(A2153) - IF(MONTH(A2153) &lt; 4, 1, 0)</f>
        <v>Q4 2023</v>
      </c>
      <c r="L2153" t="str">
        <f t="shared" ref="L2153:L2215" si="109">LEFT(K2153,2)</f>
        <v>Q4</v>
      </c>
      <c r="M2153" t="str">
        <f t="shared" ref="M2153:M2215" si="110">RIGHT(K2153,4)</f>
        <v>2023</v>
      </c>
    </row>
    <row r="2154" spans="1:13" x14ac:dyDescent="0.25">
      <c r="A2154" s="17">
        <v>45292</v>
      </c>
      <c r="B2154" s="8" t="s">
        <v>6592</v>
      </c>
      <c r="C2154" s="8" t="s">
        <v>6634</v>
      </c>
      <c r="D2154" s="8" t="s">
        <v>6635</v>
      </c>
      <c r="E2154" s="2">
        <v>613</v>
      </c>
      <c r="F2154" s="1">
        <v>45322</v>
      </c>
      <c r="G2154" s="2" t="s">
        <v>162</v>
      </c>
      <c r="H2154" s="85">
        <f>19291.2+35640.99+8239.85</f>
        <v>63172.04</v>
      </c>
      <c r="I2154" s="88">
        <v>63172.04</v>
      </c>
      <c r="J2154" s="2"/>
      <c r="K2154" t="str">
        <f t="shared" si="108"/>
        <v>Q4 2023</v>
      </c>
      <c r="L2154" t="str">
        <f t="shared" si="109"/>
        <v>Q4</v>
      </c>
      <c r="M2154" t="str">
        <f t="shared" si="110"/>
        <v>2023</v>
      </c>
    </row>
    <row r="2155" spans="1:13" x14ac:dyDescent="0.25">
      <c r="A2155" s="17">
        <v>45292</v>
      </c>
      <c r="B2155" s="8" t="s">
        <v>6592</v>
      </c>
      <c r="C2155" s="5" t="e">
        <v>#N/A</v>
      </c>
      <c r="D2155" s="8" t="s">
        <v>6633</v>
      </c>
      <c r="E2155" s="2">
        <v>613</v>
      </c>
      <c r="F2155" s="1">
        <v>45322</v>
      </c>
      <c r="G2155" s="2" t="s">
        <v>161</v>
      </c>
      <c r="H2155" s="16">
        <v>78973.25</v>
      </c>
      <c r="I2155" s="20">
        <v>78973.25</v>
      </c>
      <c r="J2155" s="2"/>
      <c r="K2155" t="str">
        <f t="shared" si="108"/>
        <v>Q4 2023</v>
      </c>
      <c r="L2155" t="str">
        <f t="shared" si="109"/>
        <v>Q4</v>
      </c>
      <c r="M2155" t="str">
        <f t="shared" si="110"/>
        <v>2023</v>
      </c>
    </row>
    <row r="2156" spans="1:13" x14ac:dyDescent="0.25">
      <c r="A2156" s="17">
        <v>45292</v>
      </c>
      <c r="B2156" s="8" t="s">
        <v>6592</v>
      </c>
      <c r="C2156" s="5" t="s">
        <v>6619</v>
      </c>
      <c r="D2156" s="8" t="s">
        <v>6620</v>
      </c>
      <c r="E2156" s="2">
        <v>613</v>
      </c>
      <c r="F2156" s="1">
        <v>45322</v>
      </c>
      <c r="G2156" s="2">
        <v>10</v>
      </c>
      <c r="H2156" s="16">
        <v>0</v>
      </c>
      <c r="I2156" s="20">
        <v>0</v>
      </c>
      <c r="J2156" s="2"/>
      <c r="K2156" t="str">
        <f t="shared" si="108"/>
        <v>Q4 2023</v>
      </c>
      <c r="L2156" t="str">
        <f t="shared" si="109"/>
        <v>Q4</v>
      </c>
      <c r="M2156" t="str">
        <f t="shared" si="110"/>
        <v>2023</v>
      </c>
    </row>
    <row r="2157" spans="1:13" x14ac:dyDescent="0.25">
      <c r="A2157" s="17">
        <v>45292</v>
      </c>
      <c r="B2157" s="8" t="s">
        <v>6592</v>
      </c>
      <c r="C2157" s="8" t="s">
        <v>6637</v>
      </c>
      <c r="D2157" s="8" t="s">
        <v>6654</v>
      </c>
      <c r="E2157" s="2">
        <v>613</v>
      </c>
      <c r="F2157" s="1">
        <v>45294</v>
      </c>
      <c r="G2157" s="2" t="s">
        <v>154</v>
      </c>
      <c r="H2157" s="16">
        <v>17351.25</v>
      </c>
      <c r="I2157" s="20">
        <v>17351.25</v>
      </c>
      <c r="J2157" s="2"/>
      <c r="K2157" t="str">
        <f t="shared" si="108"/>
        <v>Q4 2023</v>
      </c>
      <c r="L2157" t="str">
        <f t="shared" si="109"/>
        <v>Q4</v>
      </c>
      <c r="M2157" t="str">
        <f t="shared" si="110"/>
        <v>2023</v>
      </c>
    </row>
    <row r="2158" spans="1:13" x14ac:dyDescent="0.25">
      <c r="A2158" s="17">
        <v>45292</v>
      </c>
      <c r="B2158" s="8" t="s">
        <v>6592</v>
      </c>
      <c r="C2158" s="8" t="s">
        <v>6637</v>
      </c>
      <c r="D2158" s="8" t="s">
        <v>6654</v>
      </c>
      <c r="E2158" s="2">
        <v>614</v>
      </c>
      <c r="F2158" s="1">
        <v>45294</v>
      </c>
      <c r="G2158" s="2" t="s">
        <v>155</v>
      </c>
      <c r="H2158" s="16">
        <v>17333.75</v>
      </c>
      <c r="I2158" s="20">
        <v>17333.75</v>
      </c>
      <c r="J2158" s="2"/>
      <c r="K2158" t="str">
        <f t="shared" si="108"/>
        <v>Q4 2023</v>
      </c>
      <c r="L2158" t="str">
        <f t="shared" si="109"/>
        <v>Q4</v>
      </c>
      <c r="M2158" t="str">
        <f t="shared" si="110"/>
        <v>2023</v>
      </c>
    </row>
    <row r="2159" spans="1:13" x14ac:dyDescent="0.25">
      <c r="A2159" s="17">
        <v>45292</v>
      </c>
      <c r="B2159" s="8" t="s">
        <v>6592</v>
      </c>
      <c r="C2159" s="8" t="s">
        <v>6637</v>
      </c>
      <c r="D2159" s="8" t="s">
        <v>6638</v>
      </c>
      <c r="E2159" s="2">
        <v>613</v>
      </c>
      <c r="F2159" s="1">
        <v>45337</v>
      </c>
      <c r="G2159" s="2" t="s">
        <v>165</v>
      </c>
      <c r="H2159" s="16">
        <v>43292.66</v>
      </c>
      <c r="I2159" s="20">
        <v>43292.66</v>
      </c>
      <c r="J2159" s="2"/>
      <c r="K2159" t="str">
        <f t="shared" si="108"/>
        <v>Q4 2023</v>
      </c>
      <c r="L2159" t="str">
        <f t="shared" si="109"/>
        <v>Q4</v>
      </c>
      <c r="M2159" t="str">
        <f t="shared" si="110"/>
        <v>2023</v>
      </c>
    </row>
    <row r="2160" spans="1:13" x14ac:dyDescent="0.25">
      <c r="A2160" s="17">
        <v>45292</v>
      </c>
      <c r="B2160" s="8" t="s">
        <v>6592</v>
      </c>
      <c r="C2160" s="8" t="s">
        <v>6637</v>
      </c>
      <c r="D2160" s="8" t="s">
        <v>6638</v>
      </c>
      <c r="E2160" s="2">
        <v>614</v>
      </c>
      <c r="F2160" s="1">
        <v>45337</v>
      </c>
      <c r="G2160" s="2" t="s">
        <v>166</v>
      </c>
      <c r="H2160" s="16">
        <v>47470.76</v>
      </c>
      <c r="I2160" s="20">
        <v>47470.76</v>
      </c>
      <c r="J2160" s="2"/>
      <c r="K2160" t="str">
        <f t="shared" si="108"/>
        <v>Q4 2023</v>
      </c>
      <c r="L2160" t="str">
        <f t="shared" si="109"/>
        <v>Q4</v>
      </c>
      <c r="M2160" t="str">
        <f t="shared" si="110"/>
        <v>2023</v>
      </c>
    </row>
    <row r="2161" spans="1:13" x14ac:dyDescent="0.25">
      <c r="A2161" s="17">
        <v>45292</v>
      </c>
      <c r="B2161" s="8" t="s">
        <v>6592</v>
      </c>
      <c r="C2161" s="8" t="s">
        <v>6637</v>
      </c>
      <c r="D2161" s="8" t="s">
        <v>6639</v>
      </c>
      <c r="E2161" s="2">
        <v>613</v>
      </c>
      <c r="F2161" s="1">
        <v>45338</v>
      </c>
      <c r="G2161" s="2" t="s">
        <v>167</v>
      </c>
      <c r="H2161" s="16">
        <v>3165.17</v>
      </c>
      <c r="I2161" s="20">
        <v>3165.17</v>
      </c>
      <c r="J2161" s="2"/>
      <c r="K2161" t="str">
        <f t="shared" si="108"/>
        <v>Q4 2023</v>
      </c>
      <c r="L2161" t="str">
        <f t="shared" si="109"/>
        <v>Q4</v>
      </c>
      <c r="M2161" t="str">
        <f t="shared" si="110"/>
        <v>2023</v>
      </c>
    </row>
    <row r="2162" spans="1:13" x14ac:dyDescent="0.25">
      <c r="A2162" s="17">
        <v>45292</v>
      </c>
      <c r="B2162" s="8" t="s">
        <v>6592</v>
      </c>
      <c r="C2162" s="8" t="s">
        <v>6637</v>
      </c>
      <c r="D2162" s="8" t="s">
        <v>6639</v>
      </c>
      <c r="E2162" s="2">
        <v>614</v>
      </c>
      <c r="F2162" s="1">
        <v>45338</v>
      </c>
      <c r="G2162" s="2" t="s">
        <v>168</v>
      </c>
      <c r="H2162" s="16">
        <v>3232.5</v>
      </c>
      <c r="I2162" s="20">
        <v>3232.5</v>
      </c>
      <c r="J2162" s="2"/>
      <c r="K2162" t="str">
        <f t="shared" si="108"/>
        <v>Q4 2023</v>
      </c>
      <c r="L2162" t="str">
        <f t="shared" si="109"/>
        <v>Q4</v>
      </c>
      <c r="M2162" t="str">
        <f t="shared" si="110"/>
        <v>2023</v>
      </c>
    </row>
    <row r="2163" spans="1:13" x14ac:dyDescent="0.25">
      <c r="A2163" s="17">
        <v>45292</v>
      </c>
      <c r="B2163" s="8" t="s">
        <v>6592</v>
      </c>
      <c r="C2163" s="8" t="e">
        <v>#N/A</v>
      </c>
      <c r="D2163" s="8" t="s">
        <v>6662</v>
      </c>
      <c r="E2163" s="2">
        <v>613</v>
      </c>
      <c r="F2163" s="1">
        <v>45292</v>
      </c>
      <c r="G2163" s="2" t="s">
        <v>156</v>
      </c>
      <c r="H2163" s="16">
        <v>65555</v>
      </c>
      <c r="I2163" s="20">
        <v>65555</v>
      </c>
      <c r="J2163" s="2"/>
      <c r="K2163" t="str">
        <f t="shared" si="108"/>
        <v>Q4 2023</v>
      </c>
      <c r="L2163" t="str">
        <f t="shared" si="109"/>
        <v>Q4</v>
      </c>
      <c r="M2163" t="str">
        <f t="shared" si="110"/>
        <v>2023</v>
      </c>
    </row>
    <row r="2164" spans="1:13" x14ac:dyDescent="0.25">
      <c r="A2164" s="17">
        <v>45292</v>
      </c>
      <c r="B2164" s="8" t="s">
        <v>6592</v>
      </c>
      <c r="C2164" s="8" t="e">
        <v>#N/A</v>
      </c>
      <c r="D2164" s="8" t="s">
        <v>6622</v>
      </c>
      <c r="E2164" s="12">
        <v>613</v>
      </c>
      <c r="F2164" s="1">
        <v>45322</v>
      </c>
      <c r="G2164" s="12">
        <v>258</v>
      </c>
      <c r="H2164" s="16">
        <v>29925</v>
      </c>
      <c r="I2164" s="20">
        <v>29925</v>
      </c>
      <c r="J2164" s="2"/>
      <c r="K2164" t="str">
        <f t="shared" si="108"/>
        <v>Q4 2023</v>
      </c>
      <c r="L2164" t="str">
        <f t="shared" si="109"/>
        <v>Q4</v>
      </c>
      <c r="M2164" t="str">
        <f t="shared" si="110"/>
        <v>2023</v>
      </c>
    </row>
    <row r="2165" spans="1:13" x14ac:dyDescent="0.25">
      <c r="A2165" s="17">
        <v>45292</v>
      </c>
      <c r="B2165" s="8" t="s">
        <v>6592</v>
      </c>
      <c r="C2165" s="5" t="e">
        <v>#N/A</v>
      </c>
      <c r="D2165" s="8" t="s">
        <v>6662</v>
      </c>
      <c r="E2165" s="2">
        <v>614</v>
      </c>
      <c r="F2165" s="1">
        <v>45292</v>
      </c>
      <c r="G2165" s="2" t="s">
        <v>158</v>
      </c>
      <c r="H2165" s="16">
        <v>131043</v>
      </c>
      <c r="I2165" s="20">
        <v>131043</v>
      </c>
      <c r="J2165" s="2"/>
      <c r="K2165" t="str">
        <f t="shared" si="108"/>
        <v>Q4 2023</v>
      </c>
      <c r="L2165" t="str">
        <f t="shared" si="109"/>
        <v>Q4</v>
      </c>
      <c r="M2165" t="str">
        <f t="shared" si="110"/>
        <v>2023</v>
      </c>
    </row>
    <row r="2166" spans="1:13" x14ac:dyDescent="0.25">
      <c r="A2166" s="17">
        <v>45292</v>
      </c>
      <c r="B2166" s="8" t="s">
        <v>6592</v>
      </c>
      <c r="C2166" s="5" t="e">
        <v>#N/A</v>
      </c>
      <c r="D2166" s="8" t="s">
        <v>6663</v>
      </c>
      <c r="E2166" s="2">
        <v>613</v>
      </c>
      <c r="F2166" s="1">
        <v>45320</v>
      </c>
      <c r="G2166" s="2">
        <v>1036</v>
      </c>
      <c r="H2166" s="16">
        <v>2700</v>
      </c>
      <c r="I2166" s="20">
        <v>2700</v>
      </c>
      <c r="J2166" s="2"/>
      <c r="K2166" t="str">
        <f t="shared" si="108"/>
        <v>Q4 2023</v>
      </c>
      <c r="L2166" t="str">
        <f t="shared" si="109"/>
        <v>Q4</v>
      </c>
      <c r="M2166" t="str">
        <f t="shared" si="110"/>
        <v>2023</v>
      </c>
    </row>
    <row r="2167" spans="1:13" x14ac:dyDescent="0.25">
      <c r="A2167" s="17">
        <v>45292</v>
      </c>
      <c r="B2167" s="8" t="s">
        <v>6592</v>
      </c>
      <c r="C2167" s="5" t="e">
        <v>#N/A</v>
      </c>
      <c r="D2167" s="8" t="s">
        <v>6624</v>
      </c>
      <c r="E2167" s="2">
        <v>613</v>
      </c>
      <c r="F2167" s="1">
        <v>45320</v>
      </c>
      <c r="G2167" s="2">
        <v>1035</v>
      </c>
      <c r="H2167" s="16">
        <v>15351.6</v>
      </c>
      <c r="I2167" s="20">
        <v>22623.439999999999</v>
      </c>
      <c r="J2167" s="2"/>
      <c r="K2167" t="str">
        <f t="shared" si="108"/>
        <v>Q4 2023</v>
      </c>
      <c r="L2167" t="str">
        <f t="shared" si="109"/>
        <v>Q4</v>
      </c>
      <c r="M2167" t="str">
        <f t="shared" si="110"/>
        <v>2023</v>
      </c>
    </row>
    <row r="2168" spans="1:13" x14ac:dyDescent="0.25">
      <c r="A2168" s="17">
        <v>45292</v>
      </c>
      <c r="B2168" s="8" t="s">
        <v>6592</v>
      </c>
      <c r="C2168" s="5" t="s">
        <v>6626</v>
      </c>
      <c r="D2168" s="8" t="s">
        <v>6627</v>
      </c>
      <c r="E2168" s="2">
        <v>613</v>
      </c>
      <c r="F2168" s="1">
        <v>45322</v>
      </c>
      <c r="G2168" s="2">
        <v>1600</v>
      </c>
      <c r="H2168" s="16">
        <v>3955</v>
      </c>
      <c r="I2168" s="20">
        <v>3955</v>
      </c>
      <c r="J2168" s="2"/>
      <c r="K2168" t="str">
        <f t="shared" si="108"/>
        <v>Q4 2023</v>
      </c>
      <c r="L2168" t="str">
        <f t="shared" si="109"/>
        <v>Q4</v>
      </c>
      <c r="M2168" t="str">
        <f t="shared" si="110"/>
        <v>2023</v>
      </c>
    </row>
    <row r="2169" spans="1:13" x14ac:dyDescent="0.25">
      <c r="A2169" s="17">
        <v>45292</v>
      </c>
      <c r="B2169" s="8" t="s">
        <v>6593</v>
      </c>
      <c r="C2169" s="5" t="s">
        <v>6630</v>
      </c>
      <c r="D2169" s="8" t="s">
        <v>6631</v>
      </c>
      <c r="E2169" s="2">
        <v>312</v>
      </c>
      <c r="F2169" s="48">
        <v>45325</v>
      </c>
      <c r="G2169" s="2" t="s">
        <v>249</v>
      </c>
      <c r="H2169" s="16">
        <v>63991.23</v>
      </c>
      <c r="I2169" s="20">
        <v>63991.23</v>
      </c>
      <c r="J2169" s="2"/>
      <c r="K2169" t="str">
        <f t="shared" si="108"/>
        <v>Q4 2023</v>
      </c>
      <c r="L2169" t="str">
        <f t="shared" si="109"/>
        <v>Q4</v>
      </c>
      <c r="M2169" t="str">
        <f t="shared" si="110"/>
        <v>2023</v>
      </c>
    </row>
    <row r="2170" spans="1:13" x14ac:dyDescent="0.25">
      <c r="A2170" s="17">
        <v>45292</v>
      </c>
      <c r="B2170" s="8" t="s">
        <v>6593</v>
      </c>
      <c r="C2170" s="5" t="e">
        <v>#N/A</v>
      </c>
      <c r="D2170" s="8" t="s">
        <v>6662</v>
      </c>
      <c r="E2170" s="2">
        <v>313</v>
      </c>
      <c r="F2170" s="48">
        <v>45292</v>
      </c>
      <c r="G2170" s="2" t="s">
        <v>241</v>
      </c>
      <c r="H2170" s="16">
        <v>521192</v>
      </c>
      <c r="I2170" s="20">
        <v>521192</v>
      </c>
      <c r="J2170" s="5"/>
      <c r="K2170" t="str">
        <f t="shared" si="108"/>
        <v>Q4 2023</v>
      </c>
      <c r="L2170" t="str">
        <f t="shared" si="109"/>
        <v>Q4</v>
      </c>
      <c r="M2170" t="str">
        <f t="shared" si="110"/>
        <v>2023</v>
      </c>
    </row>
    <row r="2171" spans="1:13" x14ac:dyDescent="0.25">
      <c r="A2171" s="17">
        <v>45292</v>
      </c>
      <c r="B2171" s="8" t="s">
        <v>6593</v>
      </c>
      <c r="C2171" s="5" t="e">
        <v>#N/A</v>
      </c>
      <c r="D2171" s="8" t="s">
        <v>6654</v>
      </c>
      <c r="E2171" s="2">
        <v>313</v>
      </c>
      <c r="F2171" s="48">
        <v>45292</v>
      </c>
      <c r="G2171" s="2" t="s">
        <v>242</v>
      </c>
      <c r="H2171" s="16">
        <v>44117</v>
      </c>
      <c r="I2171" s="20">
        <v>44117</v>
      </c>
      <c r="J2171" s="5"/>
      <c r="K2171" t="str">
        <f t="shared" si="108"/>
        <v>Q4 2023</v>
      </c>
      <c r="L2171" t="str">
        <f t="shared" si="109"/>
        <v>Q4</v>
      </c>
      <c r="M2171" t="str">
        <f t="shared" si="110"/>
        <v>2023</v>
      </c>
    </row>
    <row r="2172" spans="1:13" x14ac:dyDescent="0.25">
      <c r="A2172" s="17">
        <v>45292</v>
      </c>
      <c r="B2172" s="8" t="s">
        <v>6593</v>
      </c>
      <c r="C2172" s="8" t="e">
        <v>#N/A</v>
      </c>
      <c r="D2172" s="8" t="s">
        <v>6662</v>
      </c>
      <c r="E2172" s="2">
        <v>311</v>
      </c>
      <c r="F2172" s="48">
        <v>45293</v>
      </c>
      <c r="G2172" s="2" t="s">
        <v>239</v>
      </c>
      <c r="H2172" s="16">
        <v>592183</v>
      </c>
      <c r="I2172" s="20">
        <v>592183</v>
      </c>
      <c r="J2172" s="5"/>
      <c r="K2172" t="str">
        <f t="shared" si="108"/>
        <v>Q4 2023</v>
      </c>
      <c r="L2172" t="str">
        <f t="shared" si="109"/>
        <v>Q4</v>
      </c>
      <c r="M2172" t="str">
        <f t="shared" si="110"/>
        <v>2023</v>
      </c>
    </row>
    <row r="2173" spans="1:13" x14ac:dyDescent="0.25">
      <c r="A2173" s="17">
        <v>45292</v>
      </c>
      <c r="B2173" s="8" t="s">
        <v>6593</v>
      </c>
      <c r="C2173" s="8" t="e">
        <v>#N/A</v>
      </c>
      <c r="D2173" s="8" t="s">
        <v>6662</v>
      </c>
      <c r="E2173" s="2">
        <v>312</v>
      </c>
      <c r="F2173" s="48">
        <v>45293</v>
      </c>
      <c r="G2173" s="2" t="s">
        <v>240</v>
      </c>
      <c r="H2173" s="16">
        <v>383159</v>
      </c>
      <c r="I2173" s="20">
        <v>383159</v>
      </c>
      <c r="J2173" s="5"/>
      <c r="K2173" t="str">
        <f t="shared" si="108"/>
        <v>Q4 2023</v>
      </c>
      <c r="L2173" t="str">
        <f t="shared" si="109"/>
        <v>Q4</v>
      </c>
      <c r="M2173" t="str">
        <f t="shared" si="110"/>
        <v>2023</v>
      </c>
    </row>
    <row r="2174" spans="1:13" x14ac:dyDescent="0.25">
      <c r="A2174" s="17">
        <v>45292</v>
      </c>
      <c r="B2174" s="8" t="s">
        <v>6593</v>
      </c>
      <c r="C2174" s="5" t="e">
        <v>#N/A</v>
      </c>
      <c r="D2174" s="8" t="s">
        <v>6662</v>
      </c>
      <c r="E2174" s="2">
        <v>314</v>
      </c>
      <c r="F2174" s="48">
        <v>45292</v>
      </c>
      <c r="G2174" s="2" t="s">
        <v>243</v>
      </c>
      <c r="H2174" s="16">
        <v>148560</v>
      </c>
      <c r="I2174" s="20">
        <v>148560</v>
      </c>
      <c r="J2174" s="5"/>
      <c r="K2174" t="str">
        <f t="shared" si="108"/>
        <v>Q4 2023</v>
      </c>
      <c r="L2174" t="str">
        <f t="shared" si="109"/>
        <v>Q4</v>
      </c>
      <c r="M2174" t="str">
        <f t="shared" si="110"/>
        <v>2023</v>
      </c>
    </row>
    <row r="2175" spans="1:13" x14ac:dyDescent="0.25">
      <c r="A2175" s="17">
        <v>45292</v>
      </c>
      <c r="B2175" s="8" t="s">
        <v>6593</v>
      </c>
      <c r="C2175" s="5" t="e">
        <v>#N/A</v>
      </c>
      <c r="D2175" s="8" t="s">
        <v>6662</v>
      </c>
      <c r="E2175" s="2">
        <v>315</v>
      </c>
      <c r="F2175" s="48">
        <v>45301</v>
      </c>
      <c r="G2175" s="2" t="s">
        <v>244</v>
      </c>
      <c r="H2175" s="16">
        <v>158640</v>
      </c>
      <c r="I2175" s="20">
        <v>158640</v>
      </c>
      <c r="J2175" s="2"/>
      <c r="K2175" t="str">
        <f t="shared" si="108"/>
        <v>Q4 2023</v>
      </c>
      <c r="L2175" t="str">
        <f t="shared" si="109"/>
        <v>Q4</v>
      </c>
      <c r="M2175" t="str">
        <f t="shared" si="110"/>
        <v>2023</v>
      </c>
    </row>
    <row r="2176" spans="1:13" x14ac:dyDescent="0.25">
      <c r="A2176" s="17">
        <v>45292</v>
      </c>
      <c r="B2176" s="8" t="s">
        <v>6593</v>
      </c>
      <c r="C2176" s="5" t="s">
        <v>6640</v>
      </c>
      <c r="D2176" s="8" t="s">
        <v>6633</v>
      </c>
      <c r="E2176" s="2">
        <v>312</v>
      </c>
      <c r="F2176" s="1">
        <v>45322</v>
      </c>
      <c r="G2176" s="2" t="s">
        <v>250</v>
      </c>
      <c r="H2176" s="16">
        <v>192007</v>
      </c>
      <c r="I2176" s="20">
        <v>192007</v>
      </c>
      <c r="J2176" s="5"/>
      <c r="K2176" t="str">
        <f t="shared" si="108"/>
        <v>Q4 2023</v>
      </c>
      <c r="L2176" t="str">
        <f t="shared" si="109"/>
        <v>Q4</v>
      </c>
      <c r="M2176" t="str">
        <f t="shared" si="110"/>
        <v>2023</v>
      </c>
    </row>
    <row r="2177" spans="1:13" x14ac:dyDescent="0.25">
      <c r="A2177" s="17">
        <v>45292</v>
      </c>
      <c r="B2177" s="8" t="s">
        <v>6593</v>
      </c>
      <c r="C2177" s="5" t="e">
        <v>#N/A</v>
      </c>
      <c r="D2177" s="8" t="s">
        <v>6662</v>
      </c>
      <c r="E2177" s="2">
        <v>310</v>
      </c>
      <c r="F2177" s="48">
        <v>45292</v>
      </c>
      <c r="G2177" s="2" t="s">
        <v>236</v>
      </c>
      <c r="H2177" s="16">
        <v>72563</v>
      </c>
      <c r="I2177" s="20">
        <v>72563</v>
      </c>
      <c r="J2177" s="5"/>
      <c r="K2177" t="str">
        <f t="shared" si="108"/>
        <v>Q4 2023</v>
      </c>
      <c r="L2177" t="str">
        <f t="shared" si="109"/>
        <v>Q4</v>
      </c>
      <c r="M2177" t="str">
        <f t="shared" si="110"/>
        <v>2023</v>
      </c>
    </row>
    <row r="2178" spans="1:13" x14ac:dyDescent="0.25">
      <c r="A2178" s="17">
        <v>45292</v>
      </c>
      <c r="B2178" s="8" t="s">
        <v>6593</v>
      </c>
      <c r="C2178" s="5" t="e">
        <v>#N/A</v>
      </c>
      <c r="D2178" s="8" t="s">
        <v>6654</v>
      </c>
      <c r="E2178" s="2">
        <v>310</v>
      </c>
      <c r="F2178" s="48">
        <v>45292</v>
      </c>
      <c r="G2178" s="2" t="s">
        <v>238</v>
      </c>
      <c r="H2178" s="16">
        <v>17308</v>
      </c>
      <c r="I2178" s="20">
        <v>17308</v>
      </c>
      <c r="J2178" s="2"/>
      <c r="K2178" t="str">
        <f t="shared" si="108"/>
        <v>Q4 2023</v>
      </c>
      <c r="L2178" t="str">
        <f t="shared" si="109"/>
        <v>Q4</v>
      </c>
      <c r="M2178" t="str">
        <f t="shared" si="110"/>
        <v>2023</v>
      </c>
    </row>
    <row r="2179" spans="1:13" x14ac:dyDescent="0.25">
      <c r="A2179" s="17">
        <v>45292</v>
      </c>
      <c r="B2179" s="8" t="s">
        <v>6593</v>
      </c>
      <c r="C2179" s="5" t="e">
        <v>#N/A</v>
      </c>
      <c r="D2179" s="8" t="s">
        <v>6662</v>
      </c>
      <c r="E2179" s="2">
        <v>310</v>
      </c>
      <c r="F2179" s="48">
        <v>45292</v>
      </c>
      <c r="G2179" s="2" t="s">
        <v>237</v>
      </c>
      <c r="H2179" s="16">
        <v>72563</v>
      </c>
      <c r="I2179" s="20">
        <v>72563</v>
      </c>
      <c r="J2179" s="2"/>
      <c r="K2179" t="str">
        <f t="shared" si="108"/>
        <v>Q4 2023</v>
      </c>
      <c r="L2179" t="str">
        <f t="shared" si="109"/>
        <v>Q4</v>
      </c>
      <c r="M2179" t="str">
        <f t="shared" si="110"/>
        <v>2023</v>
      </c>
    </row>
    <row r="2180" spans="1:13" x14ac:dyDescent="0.25">
      <c r="A2180" s="17">
        <v>45292</v>
      </c>
      <c r="B2180" s="8" t="s">
        <v>6593</v>
      </c>
      <c r="C2180" s="5" t="e">
        <v>#N/A</v>
      </c>
      <c r="D2180" s="8" t="s">
        <v>6617</v>
      </c>
      <c r="E2180" s="2">
        <v>312</v>
      </c>
      <c r="F2180" s="48">
        <v>45308</v>
      </c>
      <c r="G2180" s="2" t="s">
        <v>247</v>
      </c>
      <c r="H2180" s="16">
        <v>2500</v>
      </c>
      <c r="I2180" s="16">
        <v>2500</v>
      </c>
      <c r="J2180" s="2"/>
      <c r="K2180" t="str">
        <f t="shared" si="108"/>
        <v>Q4 2023</v>
      </c>
      <c r="L2180" t="str">
        <f t="shared" si="109"/>
        <v>Q4</v>
      </c>
      <c r="M2180" t="str">
        <f t="shared" si="110"/>
        <v>2023</v>
      </c>
    </row>
    <row r="2181" spans="1:13" x14ac:dyDescent="0.25">
      <c r="A2181" s="17">
        <v>45292</v>
      </c>
      <c r="B2181" s="8" t="s">
        <v>6593</v>
      </c>
      <c r="C2181" s="5" t="e">
        <v>#N/A</v>
      </c>
      <c r="D2181" s="8" t="s">
        <v>6617</v>
      </c>
      <c r="E2181" s="2">
        <v>312</v>
      </c>
      <c r="F2181" s="48">
        <v>45293</v>
      </c>
      <c r="G2181" s="2" t="s">
        <v>248</v>
      </c>
      <c r="H2181" s="16">
        <v>2450</v>
      </c>
      <c r="I2181" s="16">
        <v>2450</v>
      </c>
      <c r="J2181" s="2" t="s">
        <v>275</v>
      </c>
      <c r="K2181" t="str">
        <f t="shared" si="108"/>
        <v>Q4 2023</v>
      </c>
      <c r="L2181" t="str">
        <f t="shared" si="109"/>
        <v>Q4</v>
      </c>
      <c r="M2181" t="str">
        <f t="shared" si="110"/>
        <v>2023</v>
      </c>
    </row>
    <row r="2182" spans="1:13" x14ac:dyDescent="0.25">
      <c r="A2182" s="17">
        <v>45292</v>
      </c>
      <c r="B2182" s="8" t="s">
        <v>6593</v>
      </c>
      <c r="C2182" s="5" t="s">
        <v>6614</v>
      </c>
      <c r="D2182" s="8" t="s">
        <v>6615</v>
      </c>
      <c r="E2182" s="2">
        <v>312</v>
      </c>
      <c r="F2182" s="1">
        <v>45322</v>
      </c>
      <c r="G2182" s="2" t="s">
        <v>254</v>
      </c>
      <c r="H2182" s="16">
        <v>498275</v>
      </c>
      <c r="I2182" s="20">
        <v>498275</v>
      </c>
      <c r="J2182" s="5"/>
      <c r="K2182" t="str">
        <f t="shared" si="108"/>
        <v>Q4 2023</v>
      </c>
      <c r="L2182" t="str">
        <f t="shared" si="109"/>
        <v>Q4</v>
      </c>
      <c r="M2182" t="str">
        <f t="shared" si="110"/>
        <v>2023</v>
      </c>
    </row>
    <row r="2183" spans="1:13" x14ac:dyDescent="0.25">
      <c r="A2183" s="17">
        <v>45292</v>
      </c>
      <c r="B2183" s="8" t="s">
        <v>6593</v>
      </c>
      <c r="C2183" s="5" t="s">
        <v>6614</v>
      </c>
      <c r="D2183" s="8" t="s">
        <v>6615</v>
      </c>
      <c r="E2183" s="2">
        <v>312</v>
      </c>
      <c r="F2183" s="1">
        <v>45322</v>
      </c>
      <c r="G2183" s="2" t="s">
        <v>255</v>
      </c>
      <c r="H2183" s="16">
        <v>8334.5</v>
      </c>
      <c r="I2183" s="20">
        <v>8334.5</v>
      </c>
      <c r="J2183" s="5"/>
      <c r="K2183" t="str">
        <f t="shared" si="108"/>
        <v>Q4 2023</v>
      </c>
      <c r="L2183" t="str">
        <f t="shared" si="109"/>
        <v>Q4</v>
      </c>
      <c r="M2183" t="str">
        <f t="shared" si="110"/>
        <v>2023</v>
      </c>
    </row>
    <row r="2184" spans="1:13" x14ac:dyDescent="0.25">
      <c r="A2184" s="17">
        <v>45292</v>
      </c>
      <c r="B2184" s="8" t="s">
        <v>6593</v>
      </c>
      <c r="C2184" s="5" t="s">
        <v>6616</v>
      </c>
      <c r="D2184" s="8" t="s">
        <v>6618</v>
      </c>
      <c r="E2184" s="2">
        <v>312</v>
      </c>
      <c r="F2184" s="1">
        <v>45318</v>
      </c>
      <c r="G2184" s="2" t="s">
        <v>258</v>
      </c>
      <c r="H2184" s="16">
        <v>67484</v>
      </c>
      <c r="I2184" s="20">
        <v>50260</v>
      </c>
      <c r="J2184" s="10"/>
      <c r="K2184" t="str">
        <f t="shared" si="108"/>
        <v>Q4 2023</v>
      </c>
      <c r="L2184" t="str">
        <f t="shared" si="109"/>
        <v>Q4</v>
      </c>
      <c r="M2184" t="str">
        <f t="shared" si="110"/>
        <v>2023</v>
      </c>
    </row>
    <row r="2185" spans="1:13" x14ac:dyDescent="0.25">
      <c r="A2185" s="17">
        <v>45292</v>
      </c>
      <c r="B2185" s="8" t="s">
        <v>6593</v>
      </c>
      <c r="C2185" s="5" t="s">
        <v>6616</v>
      </c>
      <c r="D2185" s="8" t="s">
        <v>6617</v>
      </c>
      <c r="E2185" s="2">
        <v>312</v>
      </c>
      <c r="F2185" s="1">
        <v>45318</v>
      </c>
      <c r="G2185" s="2" t="s">
        <v>256</v>
      </c>
      <c r="H2185" s="16">
        <v>24536</v>
      </c>
      <c r="I2185" s="20">
        <v>21057.199999999997</v>
      </c>
      <c r="J2185" s="5"/>
      <c r="K2185" t="str">
        <f t="shared" si="108"/>
        <v>Q4 2023</v>
      </c>
      <c r="L2185" t="str">
        <f t="shared" si="109"/>
        <v>Q4</v>
      </c>
      <c r="M2185" t="str">
        <f t="shared" si="110"/>
        <v>2023</v>
      </c>
    </row>
    <row r="2186" spans="1:13" x14ac:dyDescent="0.25">
      <c r="A2186" s="17">
        <v>45292</v>
      </c>
      <c r="B2186" s="8" t="s">
        <v>6593</v>
      </c>
      <c r="C2186" s="5" t="s">
        <v>6616</v>
      </c>
      <c r="D2186" s="8" t="s">
        <v>6617</v>
      </c>
      <c r="E2186" s="2">
        <v>312</v>
      </c>
      <c r="F2186" s="1">
        <v>45318</v>
      </c>
      <c r="G2186" s="2" t="s">
        <v>257</v>
      </c>
      <c r="H2186" s="16">
        <v>580</v>
      </c>
      <c r="I2186" s="20">
        <v>580</v>
      </c>
      <c r="J2186" s="5"/>
      <c r="K2186" t="str">
        <f t="shared" si="108"/>
        <v>Q4 2023</v>
      </c>
      <c r="L2186" t="str">
        <f t="shared" si="109"/>
        <v>Q4</v>
      </c>
      <c r="M2186" t="str">
        <f t="shared" si="110"/>
        <v>2023</v>
      </c>
    </row>
    <row r="2187" spans="1:13" x14ac:dyDescent="0.25">
      <c r="A2187" s="17">
        <v>45292</v>
      </c>
      <c r="B2187" s="8" t="s">
        <v>6593</v>
      </c>
      <c r="C2187" s="8" t="s">
        <v>6634</v>
      </c>
      <c r="D2187" s="8" t="s">
        <v>6635</v>
      </c>
      <c r="E2187" s="2">
        <v>312</v>
      </c>
      <c r="F2187" s="1">
        <v>45322</v>
      </c>
      <c r="G2187" s="2" t="s">
        <v>252</v>
      </c>
      <c r="H2187" s="85">
        <f>45301.95+56667.9+112297.41+17254.77+24455.26+38397</f>
        <v>294374.29000000004</v>
      </c>
      <c r="I2187" s="88">
        <v>294374.29000000004</v>
      </c>
      <c r="J2187" s="5"/>
      <c r="K2187" t="str">
        <f t="shared" si="108"/>
        <v>Q4 2023</v>
      </c>
      <c r="L2187" t="str">
        <f t="shared" si="109"/>
        <v>Q4</v>
      </c>
      <c r="M2187" t="str">
        <f t="shared" si="110"/>
        <v>2023</v>
      </c>
    </row>
    <row r="2188" spans="1:13" x14ac:dyDescent="0.25">
      <c r="A2188" s="17">
        <v>45292</v>
      </c>
      <c r="B2188" s="8" t="s">
        <v>6593</v>
      </c>
      <c r="C2188" s="5" t="e">
        <v>#N/A</v>
      </c>
      <c r="D2188" s="8" t="s">
        <v>6662</v>
      </c>
      <c r="E2188" s="2">
        <v>316</v>
      </c>
      <c r="F2188" s="48">
        <v>45292</v>
      </c>
      <c r="G2188" s="2" t="s">
        <v>245</v>
      </c>
      <c r="H2188" s="16">
        <v>79240</v>
      </c>
      <c r="I2188" s="20">
        <v>79240</v>
      </c>
      <c r="J2188" s="2"/>
      <c r="K2188" t="str">
        <f t="shared" si="108"/>
        <v>Q4 2023</v>
      </c>
      <c r="L2188" t="str">
        <f t="shared" si="109"/>
        <v>Q4</v>
      </c>
      <c r="M2188" t="str">
        <f t="shared" si="110"/>
        <v>2023</v>
      </c>
    </row>
    <row r="2189" spans="1:13" x14ac:dyDescent="0.25">
      <c r="A2189" s="17">
        <v>45292</v>
      </c>
      <c r="B2189" s="8" t="s">
        <v>6593</v>
      </c>
      <c r="C2189" s="5" t="e">
        <v>#N/A</v>
      </c>
      <c r="D2189" s="8" t="s">
        <v>6662</v>
      </c>
      <c r="E2189" s="2">
        <v>316</v>
      </c>
      <c r="F2189" s="48">
        <v>45292</v>
      </c>
      <c r="G2189" s="2" t="s">
        <v>246</v>
      </c>
      <c r="H2189" s="16">
        <v>79240</v>
      </c>
      <c r="I2189" s="20">
        <v>79240</v>
      </c>
      <c r="J2189" s="2"/>
      <c r="K2189" t="str">
        <f t="shared" si="108"/>
        <v>Q4 2023</v>
      </c>
      <c r="L2189" t="str">
        <f t="shared" si="109"/>
        <v>Q4</v>
      </c>
      <c r="M2189" t="str">
        <f t="shared" si="110"/>
        <v>2023</v>
      </c>
    </row>
    <row r="2190" spans="1:13" x14ac:dyDescent="0.25">
      <c r="A2190" s="17">
        <v>45292</v>
      </c>
      <c r="B2190" s="8" t="s">
        <v>6593</v>
      </c>
      <c r="C2190" s="5" t="e">
        <v>#N/A</v>
      </c>
      <c r="D2190" s="8" t="s">
        <v>6633</v>
      </c>
      <c r="E2190" s="2">
        <v>312</v>
      </c>
      <c r="F2190" s="1">
        <v>45322</v>
      </c>
      <c r="G2190" s="2" t="s">
        <v>251</v>
      </c>
      <c r="H2190" s="16">
        <v>305220.95</v>
      </c>
      <c r="I2190" s="20">
        <v>305220.95</v>
      </c>
      <c r="J2190" s="5"/>
      <c r="K2190" t="str">
        <f t="shared" si="108"/>
        <v>Q4 2023</v>
      </c>
      <c r="L2190" t="str">
        <f t="shared" si="109"/>
        <v>Q4</v>
      </c>
      <c r="M2190" t="str">
        <f t="shared" si="110"/>
        <v>2023</v>
      </c>
    </row>
    <row r="2191" spans="1:13" x14ac:dyDescent="0.25">
      <c r="A2191" s="17">
        <v>45292</v>
      </c>
      <c r="B2191" s="8" t="s">
        <v>6593</v>
      </c>
      <c r="C2191" s="5" t="s">
        <v>6619</v>
      </c>
      <c r="D2191" s="8" t="s">
        <v>6620</v>
      </c>
      <c r="E2191" s="2">
        <v>312</v>
      </c>
      <c r="F2191" s="48">
        <v>45322</v>
      </c>
      <c r="G2191" s="2">
        <v>10</v>
      </c>
      <c r="H2191" s="16">
        <v>71798</v>
      </c>
      <c r="I2191" s="20">
        <v>71798</v>
      </c>
      <c r="J2191" s="2" t="s">
        <v>276</v>
      </c>
      <c r="K2191" t="str">
        <f t="shared" si="108"/>
        <v>Q4 2023</v>
      </c>
      <c r="L2191" t="str">
        <f t="shared" si="109"/>
        <v>Q4</v>
      </c>
      <c r="M2191" t="str">
        <f t="shared" si="110"/>
        <v>2023</v>
      </c>
    </row>
    <row r="2192" spans="1:13" x14ac:dyDescent="0.25">
      <c r="A2192" s="17">
        <v>45292</v>
      </c>
      <c r="B2192" s="8" t="s">
        <v>6593</v>
      </c>
      <c r="C2192" s="5" t="s">
        <v>6636</v>
      </c>
      <c r="D2192" s="8" t="s">
        <v>6617</v>
      </c>
      <c r="E2192" s="2">
        <v>312</v>
      </c>
      <c r="F2192" s="48">
        <v>45302</v>
      </c>
      <c r="G2192" s="2" t="s">
        <v>227</v>
      </c>
      <c r="H2192" s="16">
        <v>6000</v>
      </c>
      <c r="I2192" s="16">
        <v>6000</v>
      </c>
      <c r="J2192" s="2" t="s">
        <v>273</v>
      </c>
      <c r="K2192" t="str">
        <f t="shared" si="108"/>
        <v>Q4 2023</v>
      </c>
      <c r="L2192" t="str">
        <f t="shared" si="109"/>
        <v>Q4</v>
      </c>
      <c r="M2192" t="str">
        <f t="shared" si="110"/>
        <v>2023</v>
      </c>
    </row>
    <row r="2193" spans="1:13" x14ac:dyDescent="0.25">
      <c r="A2193" s="17">
        <v>45292</v>
      </c>
      <c r="B2193" s="8" t="s">
        <v>6593</v>
      </c>
      <c r="C2193" s="5" t="s">
        <v>6636</v>
      </c>
      <c r="D2193" s="8" t="s">
        <v>6617</v>
      </c>
      <c r="E2193" s="2">
        <v>312</v>
      </c>
      <c r="F2193" s="48">
        <v>45304</v>
      </c>
      <c r="G2193" s="2" t="s">
        <v>228</v>
      </c>
      <c r="H2193" s="16">
        <v>900</v>
      </c>
      <c r="I2193" s="16">
        <v>900</v>
      </c>
      <c r="J2193" s="2" t="s">
        <v>273</v>
      </c>
      <c r="K2193" t="str">
        <f t="shared" si="108"/>
        <v>Q4 2023</v>
      </c>
      <c r="L2193" t="str">
        <f t="shared" si="109"/>
        <v>Q4</v>
      </c>
      <c r="M2193" t="str">
        <f t="shared" si="110"/>
        <v>2023</v>
      </c>
    </row>
    <row r="2194" spans="1:13" x14ac:dyDescent="0.25">
      <c r="A2194" s="17">
        <v>45292</v>
      </c>
      <c r="B2194" s="8" t="s">
        <v>6593</v>
      </c>
      <c r="C2194" s="5" t="s">
        <v>6636</v>
      </c>
      <c r="D2194" s="8" t="s">
        <v>6617</v>
      </c>
      <c r="E2194" s="2">
        <v>312</v>
      </c>
      <c r="F2194" s="48">
        <v>45309</v>
      </c>
      <c r="G2194" s="2" t="s">
        <v>229</v>
      </c>
      <c r="H2194" s="16">
        <v>240</v>
      </c>
      <c r="I2194" s="16">
        <v>240</v>
      </c>
      <c r="J2194" s="2" t="s">
        <v>274</v>
      </c>
      <c r="K2194" t="str">
        <f t="shared" si="108"/>
        <v>Q4 2023</v>
      </c>
      <c r="L2194" t="str">
        <f t="shared" si="109"/>
        <v>Q4</v>
      </c>
      <c r="M2194" t="str">
        <f t="shared" si="110"/>
        <v>2023</v>
      </c>
    </row>
    <row r="2195" spans="1:13" x14ac:dyDescent="0.25">
      <c r="A2195" s="17">
        <v>45292</v>
      </c>
      <c r="B2195" s="8" t="s">
        <v>6593</v>
      </c>
      <c r="C2195" s="8" t="s">
        <v>6637</v>
      </c>
      <c r="D2195" s="8" t="s">
        <v>6654</v>
      </c>
      <c r="E2195" s="2">
        <v>311</v>
      </c>
      <c r="F2195" s="48">
        <v>45294</v>
      </c>
      <c r="G2195" s="2" t="s">
        <v>230</v>
      </c>
      <c r="H2195" s="16">
        <v>48868.75</v>
      </c>
      <c r="I2195" s="16">
        <v>48868.75</v>
      </c>
      <c r="J2195" s="2"/>
      <c r="K2195" t="str">
        <f t="shared" si="108"/>
        <v>Q4 2023</v>
      </c>
      <c r="L2195" t="str">
        <f t="shared" si="109"/>
        <v>Q4</v>
      </c>
      <c r="M2195" t="str">
        <f t="shared" si="110"/>
        <v>2023</v>
      </c>
    </row>
    <row r="2196" spans="1:13" x14ac:dyDescent="0.25">
      <c r="A2196" s="17">
        <v>45292</v>
      </c>
      <c r="B2196" s="8" t="s">
        <v>6593</v>
      </c>
      <c r="C2196" s="8" t="s">
        <v>6637</v>
      </c>
      <c r="D2196" s="8" t="s">
        <v>6654</v>
      </c>
      <c r="E2196" s="2">
        <v>312</v>
      </c>
      <c r="F2196" s="48">
        <v>45294</v>
      </c>
      <c r="G2196" s="2" t="s">
        <v>231</v>
      </c>
      <c r="H2196" s="16">
        <v>31622.5</v>
      </c>
      <c r="I2196" s="16">
        <v>31622.5</v>
      </c>
      <c r="J2196" s="2"/>
      <c r="K2196" t="str">
        <f t="shared" si="108"/>
        <v>Q4 2023</v>
      </c>
      <c r="L2196" t="str">
        <f t="shared" si="109"/>
        <v>Q4</v>
      </c>
      <c r="M2196" t="str">
        <f t="shared" si="110"/>
        <v>2023</v>
      </c>
    </row>
    <row r="2197" spans="1:13" x14ac:dyDescent="0.25">
      <c r="A2197" s="17">
        <v>45292</v>
      </c>
      <c r="B2197" s="8" t="s">
        <v>6593</v>
      </c>
      <c r="C2197" s="8" t="s">
        <v>6637</v>
      </c>
      <c r="D2197" s="8" t="s">
        <v>6654</v>
      </c>
      <c r="E2197" s="2">
        <v>314</v>
      </c>
      <c r="F2197" s="48">
        <v>45294</v>
      </c>
      <c r="G2197" s="2" t="s">
        <v>232</v>
      </c>
      <c r="H2197" s="16">
        <v>16248.75</v>
      </c>
      <c r="I2197" s="16">
        <v>16248.75</v>
      </c>
      <c r="J2197" s="2"/>
      <c r="K2197" t="str">
        <f t="shared" si="108"/>
        <v>Q4 2023</v>
      </c>
      <c r="L2197" t="str">
        <f t="shared" si="109"/>
        <v>Q4</v>
      </c>
      <c r="M2197" t="str">
        <f t="shared" si="110"/>
        <v>2023</v>
      </c>
    </row>
    <row r="2198" spans="1:13" x14ac:dyDescent="0.25">
      <c r="A2198" s="17">
        <v>45292</v>
      </c>
      <c r="B2198" s="8" t="s">
        <v>6593</v>
      </c>
      <c r="C2198" s="8" t="s">
        <v>6637</v>
      </c>
      <c r="D2198" s="8" t="s">
        <v>6654</v>
      </c>
      <c r="E2198" s="2">
        <v>315</v>
      </c>
      <c r="F2198" s="48">
        <v>45294</v>
      </c>
      <c r="G2198" s="2" t="s">
        <v>233</v>
      </c>
      <c r="H2198" s="16">
        <v>17351.25</v>
      </c>
      <c r="I2198" s="16">
        <v>17351.25</v>
      </c>
      <c r="J2198" s="2"/>
      <c r="K2198" t="str">
        <f t="shared" si="108"/>
        <v>Q4 2023</v>
      </c>
      <c r="L2198" t="str">
        <f t="shared" si="109"/>
        <v>Q4</v>
      </c>
      <c r="M2198" t="str">
        <f t="shared" si="110"/>
        <v>2023</v>
      </c>
    </row>
    <row r="2199" spans="1:13" x14ac:dyDescent="0.25">
      <c r="A2199" s="17">
        <v>45292</v>
      </c>
      <c r="B2199" s="8" t="s">
        <v>6593</v>
      </c>
      <c r="C2199" s="8" t="s">
        <v>6637</v>
      </c>
      <c r="D2199" s="8" t="s">
        <v>6654</v>
      </c>
      <c r="E2199" s="2">
        <v>316</v>
      </c>
      <c r="F2199" s="48">
        <v>45294</v>
      </c>
      <c r="G2199" s="2" t="s">
        <v>234</v>
      </c>
      <c r="H2199" s="16">
        <v>17333.75</v>
      </c>
      <c r="I2199" s="16">
        <v>17333.75</v>
      </c>
      <c r="J2199" s="2"/>
      <c r="K2199" t="str">
        <f t="shared" si="108"/>
        <v>Q4 2023</v>
      </c>
      <c r="L2199" t="str">
        <f t="shared" si="109"/>
        <v>Q4</v>
      </c>
      <c r="M2199" t="str">
        <f t="shared" si="110"/>
        <v>2023</v>
      </c>
    </row>
    <row r="2200" spans="1:13" x14ac:dyDescent="0.25">
      <c r="A2200" s="17">
        <v>45292</v>
      </c>
      <c r="B2200" s="8" t="s">
        <v>6593</v>
      </c>
      <c r="C2200" s="8" t="s">
        <v>6637</v>
      </c>
      <c r="D2200" s="8" t="s">
        <v>6638</v>
      </c>
      <c r="E2200" s="93">
        <v>316</v>
      </c>
      <c r="F2200" s="48">
        <v>45337</v>
      </c>
      <c r="G2200" s="2" t="s">
        <v>2023</v>
      </c>
      <c r="H2200" s="16">
        <v>0</v>
      </c>
      <c r="I2200" s="20">
        <v>0</v>
      </c>
      <c r="J2200" s="2"/>
      <c r="K2200" t="str">
        <f t="shared" si="108"/>
        <v>Q4 2023</v>
      </c>
      <c r="L2200" t="str">
        <f t="shared" si="109"/>
        <v>Q4</v>
      </c>
      <c r="M2200" t="str">
        <f t="shared" si="110"/>
        <v>2023</v>
      </c>
    </row>
    <row r="2201" spans="1:13" x14ac:dyDescent="0.25">
      <c r="A2201" s="17">
        <v>45292</v>
      </c>
      <c r="B2201" s="8" t="s">
        <v>6593</v>
      </c>
      <c r="C2201" s="8" t="s">
        <v>6637</v>
      </c>
      <c r="D2201" s="8" t="s">
        <v>6639</v>
      </c>
      <c r="E2201" s="2">
        <v>316</v>
      </c>
      <c r="F2201" s="48">
        <v>45338</v>
      </c>
      <c r="G2201" s="2" t="s">
        <v>2024</v>
      </c>
      <c r="H2201" s="16">
        <v>0</v>
      </c>
      <c r="I2201" s="20">
        <v>0</v>
      </c>
      <c r="J2201" s="2"/>
      <c r="K2201" t="str">
        <f t="shared" si="108"/>
        <v>Q4 2023</v>
      </c>
      <c r="L2201" t="str">
        <f t="shared" si="109"/>
        <v>Q4</v>
      </c>
      <c r="M2201" t="str">
        <f t="shared" si="110"/>
        <v>2023</v>
      </c>
    </row>
    <row r="2202" spans="1:13" x14ac:dyDescent="0.25">
      <c r="A2202" s="17">
        <v>45292</v>
      </c>
      <c r="B2202" s="8" t="s">
        <v>6593</v>
      </c>
      <c r="C2202" s="8" t="s">
        <v>6637</v>
      </c>
      <c r="D2202" s="8" t="s">
        <v>6638</v>
      </c>
      <c r="E2202" s="2">
        <v>309</v>
      </c>
      <c r="F2202" s="48">
        <v>45337</v>
      </c>
      <c r="G2202" s="2" t="s">
        <v>259</v>
      </c>
      <c r="H2202" s="16">
        <v>95361.279999999999</v>
      </c>
      <c r="I2202" s="20">
        <v>95361.279999999999</v>
      </c>
      <c r="J2202" s="2"/>
      <c r="K2202" t="str">
        <f t="shared" si="108"/>
        <v>Q4 2023</v>
      </c>
      <c r="L2202" t="str">
        <f t="shared" si="109"/>
        <v>Q4</v>
      </c>
      <c r="M2202" t="str">
        <f t="shared" si="110"/>
        <v>2023</v>
      </c>
    </row>
    <row r="2203" spans="1:13" x14ac:dyDescent="0.25">
      <c r="A2203" s="17">
        <v>45292</v>
      </c>
      <c r="B2203" s="8" t="s">
        <v>6593</v>
      </c>
      <c r="C2203" s="8" t="s">
        <v>6637</v>
      </c>
      <c r="D2203" s="8" t="s">
        <v>6638</v>
      </c>
      <c r="E2203" s="2">
        <v>311</v>
      </c>
      <c r="F2203" s="48">
        <v>45337</v>
      </c>
      <c r="G2203" s="2" t="s">
        <v>260</v>
      </c>
      <c r="H2203" s="16">
        <v>105553.55</v>
      </c>
      <c r="I2203" s="20">
        <v>105553.55</v>
      </c>
      <c r="J2203" s="2"/>
      <c r="K2203" t="str">
        <f t="shared" si="108"/>
        <v>Q4 2023</v>
      </c>
      <c r="L2203" t="str">
        <f t="shared" si="109"/>
        <v>Q4</v>
      </c>
      <c r="M2203" t="str">
        <f t="shared" si="110"/>
        <v>2023</v>
      </c>
    </row>
    <row r="2204" spans="1:13" x14ac:dyDescent="0.25">
      <c r="A2204" s="17">
        <v>45292</v>
      </c>
      <c r="B2204" s="8" t="s">
        <v>6593</v>
      </c>
      <c r="C2204" s="8" t="s">
        <v>6637</v>
      </c>
      <c r="D2204" s="8" t="s">
        <v>6638</v>
      </c>
      <c r="E2204" s="2">
        <v>312</v>
      </c>
      <c r="F2204" s="48">
        <v>45337</v>
      </c>
      <c r="G2204" s="2" t="s">
        <v>261</v>
      </c>
      <c r="H2204" s="16">
        <v>119056.61</v>
      </c>
      <c r="I2204" s="16">
        <v>119056.61</v>
      </c>
      <c r="J2204" s="2"/>
      <c r="K2204" t="str">
        <f t="shared" si="108"/>
        <v>Q4 2023</v>
      </c>
      <c r="L2204" t="str">
        <f t="shared" si="109"/>
        <v>Q4</v>
      </c>
      <c r="M2204" t="str">
        <f t="shared" si="110"/>
        <v>2023</v>
      </c>
    </row>
    <row r="2205" spans="1:13" x14ac:dyDescent="0.25">
      <c r="A2205" s="17">
        <v>45292</v>
      </c>
      <c r="B2205" s="8" t="s">
        <v>6593</v>
      </c>
      <c r="C2205" s="8" t="s">
        <v>6637</v>
      </c>
      <c r="D2205" s="8" t="s">
        <v>6638</v>
      </c>
      <c r="E2205" s="2">
        <v>313</v>
      </c>
      <c r="F2205" s="48">
        <v>45337</v>
      </c>
      <c r="G2205" s="2" t="s">
        <v>262</v>
      </c>
      <c r="H2205" s="16">
        <v>106392.56</v>
      </c>
      <c r="I2205" s="16">
        <v>106392.56</v>
      </c>
      <c r="J2205" s="2"/>
      <c r="K2205" t="str">
        <f t="shared" si="108"/>
        <v>Q4 2023</v>
      </c>
      <c r="L2205" t="str">
        <f t="shared" si="109"/>
        <v>Q4</v>
      </c>
      <c r="M2205" t="str">
        <f t="shared" si="110"/>
        <v>2023</v>
      </c>
    </row>
    <row r="2206" spans="1:13" x14ac:dyDescent="0.25">
      <c r="A2206" s="17">
        <v>45292</v>
      </c>
      <c r="B2206" s="8" t="s">
        <v>6593</v>
      </c>
      <c r="C2206" s="8" t="s">
        <v>6637</v>
      </c>
      <c r="D2206" s="8" t="s">
        <v>6638</v>
      </c>
      <c r="E2206" s="2">
        <v>314</v>
      </c>
      <c r="F2206" s="48">
        <v>45337</v>
      </c>
      <c r="G2206" s="2" t="s">
        <v>263</v>
      </c>
      <c r="H2206" s="16">
        <v>21169.25</v>
      </c>
      <c r="I2206" s="16">
        <v>21169.25</v>
      </c>
      <c r="J2206" s="2"/>
      <c r="K2206" t="str">
        <f t="shared" si="108"/>
        <v>Q4 2023</v>
      </c>
      <c r="L2206" t="str">
        <f t="shared" si="109"/>
        <v>Q4</v>
      </c>
      <c r="M2206" t="str">
        <f t="shared" si="110"/>
        <v>2023</v>
      </c>
    </row>
    <row r="2207" spans="1:13" x14ac:dyDescent="0.25">
      <c r="A2207" s="17">
        <v>45292</v>
      </c>
      <c r="B2207" s="8" t="s">
        <v>6593</v>
      </c>
      <c r="C2207" s="8" t="s">
        <v>6637</v>
      </c>
      <c r="D2207" s="8" t="s">
        <v>6638</v>
      </c>
      <c r="E2207" s="2">
        <v>315</v>
      </c>
      <c r="F2207" s="48">
        <v>45337</v>
      </c>
      <c r="G2207" s="2" t="s">
        <v>264</v>
      </c>
      <c r="H2207" s="16">
        <v>30333.65</v>
      </c>
      <c r="I2207" s="16">
        <v>30333.65</v>
      </c>
      <c r="J2207" s="2"/>
      <c r="K2207" t="str">
        <f t="shared" si="108"/>
        <v>Q4 2023</v>
      </c>
      <c r="L2207" t="str">
        <f t="shared" si="109"/>
        <v>Q4</v>
      </c>
      <c r="M2207" t="str">
        <f t="shared" si="110"/>
        <v>2023</v>
      </c>
    </row>
    <row r="2208" spans="1:13" x14ac:dyDescent="0.25">
      <c r="A2208" s="17">
        <v>45292</v>
      </c>
      <c r="B2208" s="8" t="s">
        <v>6593</v>
      </c>
      <c r="C2208" s="8" t="s">
        <v>6637</v>
      </c>
      <c r="D2208" s="8" t="s">
        <v>6639</v>
      </c>
      <c r="E2208" s="2">
        <v>309</v>
      </c>
      <c r="F2208" s="48">
        <v>45338</v>
      </c>
      <c r="G2208" s="2" t="s">
        <v>266</v>
      </c>
      <c r="H2208" s="16">
        <v>6658.35</v>
      </c>
      <c r="I2208" s="16">
        <v>6658.35</v>
      </c>
      <c r="J2208" s="11"/>
      <c r="K2208" t="str">
        <f t="shared" si="108"/>
        <v>Q4 2023</v>
      </c>
      <c r="L2208" t="str">
        <f t="shared" si="109"/>
        <v>Q4</v>
      </c>
      <c r="M2208" t="str">
        <f t="shared" si="110"/>
        <v>2023</v>
      </c>
    </row>
    <row r="2209" spans="1:13" x14ac:dyDescent="0.25">
      <c r="A2209" s="17">
        <v>45292</v>
      </c>
      <c r="B2209" s="8" t="s">
        <v>6593</v>
      </c>
      <c r="C2209" s="8" t="s">
        <v>6637</v>
      </c>
      <c r="D2209" s="8" t="s">
        <v>6639</v>
      </c>
      <c r="E2209" s="2">
        <v>311</v>
      </c>
      <c r="F2209" s="48">
        <v>45338</v>
      </c>
      <c r="G2209" s="2" t="s">
        <v>267</v>
      </c>
      <c r="H2209" s="16">
        <v>7786.19</v>
      </c>
      <c r="I2209" s="16">
        <v>7786.19</v>
      </c>
      <c r="J2209" s="2"/>
      <c r="K2209" t="str">
        <f t="shared" si="108"/>
        <v>Q4 2023</v>
      </c>
      <c r="L2209" t="str">
        <f t="shared" si="109"/>
        <v>Q4</v>
      </c>
      <c r="M2209" t="str">
        <f t="shared" si="110"/>
        <v>2023</v>
      </c>
    </row>
    <row r="2210" spans="1:13" x14ac:dyDescent="0.25">
      <c r="A2210" s="17">
        <v>45292</v>
      </c>
      <c r="B2210" s="8" t="s">
        <v>6593</v>
      </c>
      <c r="C2210" s="8" t="s">
        <v>6637</v>
      </c>
      <c r="D2210" s="8" t="s">
        <v>6639</v>
      </c>
      <c r="E2210" s="2">
        <v>312</v>
      </c>
      <c r="F2210" s="48">
        <v>45338</v>
      </c>
      <c r="G2210" s="2" t="s">
        <v>268</v>
      </c>
      <c r="H2210" s="16">
        <v>7979.86</v>
      </c>
      <c r="I2210" s="16">
        <v>7979.86</v>
      </c>
      <c r="J2210" s="2"/>
      <c r="K2210" t="str">
        <f t="shared" si="108"/>
        <v>Q4 2023</v>
      </c>
      <c r="L2210" t="str">
        <f t="shared" si="109"/>
        <v>Q4</v>
      </c>
      <c r="M2210" t="str">
        <f t="shared" si="110"/>
        <v>2023</v>
      </c>
    </row>
    <row r="2211" spans="1:13" x14ac:dyDescent="0.25">
      <c r="A2211" s="17">
        <v>45292</v>
      </c>
      <c r="B2211" s="8" t="s">
        <v>6593</v>
      </c>
      <c r="C2211" s="8" t="s">
        <v>6637</v>
      </c>
      <c r="D2211" s="8" t="s">
        <v>6639</v>
      </c>
      <c r="E2211" s="2">
        <v>313</v>
      </c>
      <c r="F2211" s="48">
        <v>45338</v>
      </c>
      <c r="G2211" s="2" t="s">
        <v>269</v>
      </c>
      <c r="H2211" s="16">
        <v>7202.72</v>
      </c>
      <c r="I2211" s="16">
        <v>7202.72</v>
      </c>
      <c r="J2211" s="2"/>
      <c r="K2211" t="str">
        <f t="shared" si="108"/>
        <v>Q4 2023</v>
      </c>
      <c r="L2211" t="str">
        <f t="shared" si="109"/>
        <v>Q4</v>
      </c>
      <c r="M2211" t="str">
        <f t="shared" si="110"/>
        <v>2023</v>
      </c>
    </row>
    <row r="2212" spans="1:13" x14ac:dyDescent="0.25">
      <c r="A2212" s="17">
        <v>45292</v>
      </c>
      <c r="B2212" s="8" t="s">
        <v>6593</v>
      </c>
      <c r="C2212" s="8" t="s">
        <v>6637</v>
      </c>
      <c r="D2212" s="8" t="s">
        <v>6639</v>
      </c>
      <c r="E2212" s="2">
        <v>314</v>
      </c>
      <c r="F2212" s="48">
        <v>45338</v>
      </c>
      <c r="G2212" s="2" t="s">
        <v>270</v>
      </c>
      <c r="H2212" s="16">
        <v>1433.01</v>
      </c>
      <c r="I2212" s="16">
        <v>1433.01</v>
      </c>
      <c r="J2212" s="2"/>
      <c r="K2212" t="str">
        <f t="shared" si="108"/>
        <v>Q4 2023</v>
      </c>
      <c r="L2212" t="str">
        <f t="shared" si="109"/>
        <v>Q4</v>
      </c>
      <c r="M2212" t="str">
        <f t="shared" si="110"/>
        <v>2023</v>
      </c>
    </row>
    <row r="2213" spans="1:13" x14ac:dyDescent="0.25">
      <c r="A2213" s="17">
        <v>45292</v>
      </c>
      <c r="B2213" s="8" t="s">
        <v>6593</v>
      </c>
      <c r="C2213" s="8" t="s">
        <v>6637</v>
      </c>
      <c r="D2213" s="8" t="s">
        <v>6639</v>
      </c>
      <c r="E2213" s="2">
        <v>315</v>
      </c>
      <c r="F2213" s="48">
        <v>45338</v>
      </c>
      <c r="G2213" s="2" t="s">
        <v>271</v>
      </c>
      <c r="H2213" s="16">
        <v>2153.1799999999998</v>
      </c>
      <c r="I2213" s="16">
        <v>2153.1799999999998</v>
      </c>
      <c r="J2213" s="2"/>
      <c r="K2213" t="str">
        <f t="shared" si="108"/>
        <v>Q4 2023</v>
      </c>
      <c r="L2213" t="str">
        <f t="shared" si="109"/>
        <v>Q4</v>
      </c>
      <c r="M2213" t="str">
        <f t="shared" si="110"/>
        <v>2023</v>
      </c>
    </row>
    <row r="2214" spans="1:13" x14ac:dyDescent="0.25">
      <c r="A2214" s="17">
        <v>45292</v>
      </c>
      <c r="B2214" s="8" t="s">
        <v>6593</v>
      </c>
      <c r="C2214" s="5" t="e">
        <v>#N/A</v>
      </c>
      <c r="D2214" s="8" t="s">
        <v>6665</v>
      </c>
      <c r="E2214" s="2">
        <v>309</v>
      </c>
      <c r="F2214" s="48">
        <v>45293</v>
      </c>
      <c r="G2214" s="2" t="s">
        <v>235</v>
      </c>
      <c r="H2214" s="16">
        <f>194880+16240</f>
        <v>211120</v>
      </c>
      <c r="I2214" s="20">
        <v>211120</v>
      </c>
      <c r="J2214" s="5"/>
      <c r="K2214" t="str">
        <f t="shared" si="108"/>
        <v>Q4 2023</v>
      </c>
      <c r="L2214" t="str">
        <f t="shared" si="109"/>
        <v>Q4</v>
      </c>
      <c r="M2214" t="str">
        <f t="shared" si="110"/>
        <v>2023</v>
      </c>
    </row>
    <row r="2215" spans="1:13" x14ac:dyDescent="0.25">
      <c r="A2215" s="17">
        <v>45292</v>
      </c>
      <c r="B2215" s="8" t="s">
        <v>6593</v>
      </c>
      <c r="C2215" s="8" t="e">
        <v>#N/A</v>
      </c>
      <c r="D2215" s="8" t="s">
        <v>6622</v>
      </c>
      <c r="E2215" s="12">
        <v>312</v>
      </c>
      <c r="F2215" s="1">
        <v>45322</v>
      </c>
      <c r="G2215" s="12">
        <v>261</v>
      </c>
      <c r="H2215" s="16">
        <v>641410</v>
      </c>
      <c r="I2215" s="20">
        <v>641410</v>
      </c>
      <c r="J2215" s="5"/>
      <c r="K2215" t="str">
        <f t="shared" si="108"/>
        <v>Q4 2023</v>
      </c>
      <c r="L2215" t="str">
        <f t="shared" si="109"/>
        <v>Q4</v>
      </c>
      <c r="M2215" t="str">
        <f t="shared" si="110"/>
        <v>2023</v>
      </c>
    </row>
    <row r="2216" spans="1:13" x14ac:dyDescent="0.25">
      <c r="A2216" s="17">
        <v>45292</v>
      </c>
      <c r="B2216" s="8" t="s">
        <v>6593</v>
      </c>
      <c r="C2216" s="5" t="s">
        <v>6626</v>
      </c>
      <c r="D2216" s="8" t="s">
        <v>6627</v>
      </c>
      <c r="E2216" s="2">
        <v>312</v>
      </c>
      <c r="F2216" s="1">
        <v>45322</v>
      </c>
      <c r="G2216" s="2">
        <v>1601</v>
      </c>
      <c r="H2216" s="16">
        <v>42105</v>
      </c>
      <c r="I2216" s="20">
        <v>42105</v>
      </c>
      <c r="J2216" s="5"/>
      <c r="K2216" t="str">
        <f t="shared" ref="K2216:K2274" si="111">"Q" &amp; IF(MONTH(A2216) &lt; 4, 4, IF(MONTH(A2216) &lt; 7, 1, IF(MONTH(A2216) &lt; 10, 2, 3))) &amp; " " &amp; YEAR(A2216) - IF(MONTH(A2216) &lt; 4, 1, 0)</f>
        <v>Q4 2023</v>
      </c>
      <c r="L2216" t="str">
        <f t="shared" ref="L2216:L2274" si="112">LEFT(K2216,2)</f>
        <v>Q4</v>
      </c>
      <c r="M2216" t="str">
        <f t="shared" ref="M2216:M2274" si="113">RIGHT(K2216,4)</f>
        <v>2023</v>
      </c>
    </row>
    <row r="2217" spans="1:13" x14ac:dyDescent="0.25">
      <c r="A2217" s="17">
        <v>45292</v>
      </c>
      <c r="B2217" s="8" t="s">
        <v>6593</v>
      </c>
      <c r="C2217" s="5" t="e">
        <v>#N/A</v>
      </c>
      <c r="D2217" s="8" t="s">
        <v>6624</v>
      </c>
      <c r="E2217" s="2">
        <v>312</v>
      </c>
      <c r="F2217" s="1">
        <v>45322</v>
      </c>
      <c r="G2217" s="2" t="s">
        <v>253</v>
      </c>
      <c r="H2217" s="16">
        <v>70400</v>
      </c>
      <c r="I2217" s="20">
        <v>49280</v>
      </c>
      <c r="J2217" s="5"/>
      <c r="K2217" t="str">
        <f t="shared" si="111"/>
        <v>Q4 2023</v>
      </c>
      <c r="L2217" t="str">
        <f t="shared" si="112"/>
        <v>Q4</v>
      </c>
      <c r="M2217" t="str">
        <f t="shared" si="113"/>
        <v>2023</v>
      </c>
    </row>
    <row r="2218" spans="1:13" x14ac:dyDescent="0.25">
      <c r="A2218" s="17">
        <v>45292</v>
      </c>
      <c r="B2218" s="8" t="s">
        <v>6594</v>
      </c>
      <c r="C2218" s="5" t="s">
        <v>6640</v>
      </c>
      <c r="D2218" s="8" t="s">
        <v>6633</v>
      </c>
      <c r="E2218" s="2">
        <v>719</v>
      </c>
      <c r="F2218" s="4">
        <v>45322</v>
      </c>
      <c r="G2218" s="2" t="s">
        <v>204</v>
      </c>
      <c r="H2218" s="16">
        <v>41197.01</v>
      </c>
      <c r="I2218" s="20">
        <v>41197.01</v>
      </c>
      <c r="J2218" s="5"/>
      <c r="K2218" t="str">
        <f t="shared" si="111"/>
        <v>Q4 2023</v>
      </c>
      <c r="L2218" t="str">
        <f t="shared" si="112"/>
        <v>Q4</v>
      </c>
      <c r="M2218" t="str">
        <f t="shared" si="113"/>
        <v>2023</v>
      </c>
    </row>
    <row r="2219" spans="1:13" x14ac:dyDescent="0.25">
      <c r="A2219" s="17">
        <v>45292</v>
      </c>
      <c r="B2219" s="8" t="s">
        <v>6594</v>
      </c>
      <c r="C2219" s="5" t="s">
        <v>6614</v>
      </c>
      <c r="D2219" s="8" t="s">
        <v>6615</v>
      </c>
      <c r="E2219" s="2">
        <v>719</v>
      </c>
      <c r="F2219" s="4">
        <v>45322</v>
      </c>
      <c r="G2219" s="2" t="s">
        <v>207</v>
      </c>
      <c r="H2219" s="16">
        <v>11685</v>
      </c>
      <c r="I2219" s="20">
        <v>11685</v>
      </c>
      <c r="J2219" s="5"/>
      <c r="K2219" t="str">
        <f t="shared" si="111"/>
        <v>Q4 2023</v>
      </c>
      <c r="L2219" t="str">
        <f t="shared" si="112"/>
        <v>Q4</v>
      </c>
      <c r="M2219" t="str">
        <f t="shared" si="113"/>
        <v>2023</v>
      </c>
    </row>
    <row r="2220" spans="1:13" x14ac:dyDescent="0.25">
      <c r="A2220" s="17">
        <v>45292</v>
      </c>
      <c r="B2220" s="8" t="s">
        <v>6594</v>
      </c>
      <c r="C2220" s="8" t="s">
        <v>6634</v>
      </c>
      <c r="D2220" s="8" t="s">
        <v>6635</v>
      </c>
      <c r="E2220" s="2">
        <v>719</v>
      </c>
      <c r="F2220" s="4">
        <v>45322</v>
      </c>
      <c r="G2220" s="2" t="s">
        <v>206</v>
      </c>
      <c r="H2220" s="85">
        <f>35640.99+5346.17</f>
        <v>40987.159999999996</v>
      </c>
      <c r="I2220" s="88">
        <v>40987.159999999996</v>
      </c>
      <c r="J2220" s="5"/>
      <c r="K2220" t="str">
        <f t="shared" si="111"/>
        <v>Q4 2023</v>
      </c>
      <c r="L2220" t="str">
        <f t="shared" si="112"/>
        <v>Q4</v>
      </c>
      <c r="M2220" t="str">
        <f t="shared" si="113"/>
        <v>2023</v>
      </c>
    </row>
    <row r="2221" spans="1:13" x14ac:dyDescent="0.25">
      <c r="A2221" s="17">
        <v>45292</v>
      </c>
      <c r="B2221" s="8" t="s">
        <v>6594</v>
      </c>
      <c r="C2221" s="5" t="e">
        <v>#N/A</v>
      </c>
      <c r="D2221" s="8" t="s">
        <v>6633</v>
      </c>
      <c r="E2221" s="2">
        <v>719</v>
      </c>
      <c r="F2221" s="4">
        <v>45322</v>
      </c>
      <c r="G2221" s="2" t="s">
        <v>205</v>
      </c>
      <c r="H2221" s="16">
        <v>79684.72</v>
      </c>
      <c r="I2221" s="20">
        <v>79684.72</v>
      </c>
      <c r="J2221" s="5"/>
      <c r="K2221" t="str">
        <f t="shared" si="111"/>
        <v>Q4 2023</v>
      </c>
      <c r="L2221" t="str">
        <f t="shared" si="112"/>
        <v>Q4</v>
      </c>
      <c r="M2221" t="str">
        <f t="shared" si="113"/>
        <v>2023</v>
      </c>
    </row>
    <row r="2222" spans="1:13" x14ac:dyDescent="0.25">
      <c r="A2222" s="17">
        <v>45292</v>
      </c>
      <c r="B2222" s="8" t="s">
        <v>6594</v>
      </c>
      <c r="C2222" s="5" t="s">
        <v>6636</v>
      </c>
      <c r="D2222" s="8" t="s">
        <v>6617</v>
      </c>
      <c r="E2222" s="2">
        <v>719</v>
      </c>
      <c r="F2222" s="1">
        <v>45296</v>
      </c>
      <c r="G2222" s="2" t="s">
        <v>203</v>
      </c>
      <c r="H2222" s="16">
        <v>150</v>
      </c>
      <c r="I2222" s="16">
        <v>150</v>
      </c>
      <c r="J2222" s="5" t="s">
        <v>210</v>
      </c>
      <c r="K2222" t="str">
        <f t="shared" si="111"/>
        <v>Q4 2023</v>
      </c>
      <c r="L2222" t="str">
        <f t="shared" si="112"/>
        <v>Q4</v>
      </c>
      <c r="M2222" t="str">
        <f t="shared" si="113"/>
        <v>2023</v>
      </c>
    </row>
    <row r="2223" spans="1:13" x14ac:dyDescent="0.25">
      <c r="A2223" s="17">
        <v>45292</v>
      </c>
      <c r="B2223" s="8" t="s">
        <v>6594</v>
      </c>
      <c r="C2223" s="8" t="s">
        <v>6637</v>
      </c>
      <c r="D2223" s="8" t="s">
        <v>6654</v>
      </c>
      <c r="E2223" s="2">
        <v>719</v>
      </c>
      <c r="F2223" s="1">
        <v>45294</v>
      </c>
      <c r="G2223" s="2" t="s">
        <v>202</v>
      </c>
      <c r="H2223" s="16">
        <v>16249</v>
      </c>
      <c r="I2223" s="20">
        <v>16249</v>
      </c>
      <c r="J2223" s="2"/>
      <c r="K2223" t="str">
        <f t="shared" si="111"/>
        <v>Q4 2023</v>
      </c>
      <c r="L2223" t="str">
        <f t="shared" si="112"/>
        <v>Q4</v>
      </c>
      <c r="M2223" t="str">
        <f t="shared" si="113"/>
        <v>2023</v>
      </c>
    </row>
    <row r="2224" spans="1:13" x14ac:dyDescent="0.25">
      <c r="A2224" s="17">
        <v>45292</v>
      </c>
      <c r="B2224" s="8" t="s">
        <v>6594</v>
      </c>
      <c r="C2224" s="8" t="s">
        <v>6637</v>
      </c>
      <c r="D2224" s="8" t="s">
        <v>6638</v>
      </c>
      <c r="E2224" s="2">
        <v>719</v>
      </c>
      <c r="F2224" s="1">
        <v>45337</v>
      </c>
      <c r="G2224" s="2" t="s">
        <v>208</v>
      </c>
      <c r="H2224" s="16">
        <v>56713.07</v>
      </c>
      <c r="I2224" s="20">
        <v>56713.07</v>
      </c>
      <c r="J2224" s="2"/>
      <c r="K2224" t="str">
        <f t="shared" si="111"/>
        <v>Q4 2023</v>
      </c>
      <c r="L2224" t="str">
        <f t="shared" si="112"/>
        <v>Q4</v>
      </c>
      <c r="M2224" t="str">
        <f t="shared" si="113"/>
        <v>2023</v>
      </c>
    </row>
    <row r="2225" spans="1:13" x14ac:dyDescent="0.25">
      <c r="A2225" s="17">
        <v>45292</v>
      </c>
      <c r="B2225" s="8" t="s">
        <v>6594</v>
      </c>
      <c r="C2225" s="8" t="s">
        <v>6637</v>
      </c>
      <c r="D2225" s="8" t="s">
        <v>6639</v>
      </c>
      <c r="E2225" s="2">
        <v>719</v>
      </c>
      <c r="F2225" s="1">
        <v>45338</v>
      </c>
      <c r="G2225" s="2" t="s">
        <v>209</v>
      </c>
      <c r="H2225" s="16">
        <v>3391.89</v>
      </c>
      <c r="I2225" s="20">
        <v>3391.89</v>
      </c>
      <c r="J2225" s="2"/>
      <c r="K2225" t="str">
        <f t="shared" si="111"/>
        <v>Q4 2023</v>
      </c>
      <c r="L2225" t="str">
        <f t="shared" si="112"/>
        <v>Q4</v>
      </c>
      <c r="M2225" t="str">
        <f t="shared" si="113"/>
        <v>2023</v>
      </c>
    </row>
    <row r="2226" spans="1:13" x14ac:dyDescent="0.25">
      <c r="A2226" s="17">
        <v>45292</v>
      </c>
      <c r="B2226" s="8" t="s">
        <v>6594</v>
      </c>
      <c r="C2226" s="8" t="e">
        <v>#N/A</v>
      </c>
      <c r="D2226" s="8" t="s">
        <v>6622</v>
      </c>
      <c r="E2226" s="12">
        <v>719</v>
      </c>
      <c r="F2226" s="4">
        <v>45322</v>
      </c>
      <c r="G2226" s="12">
        <v>260</v>
      </c>
      <c r="H2226" s="16">
        <v>23870</v>
      </c>
      <c r="I2226" s="20">
        <v>23870</v>
      </c>
      <c r="J2226" s="5"/>
      <c r="K2226" t="str">
        <f t="shared" si="111"/>
        <v>Q4 2023</v>
      </c>
      <c r="L2226" t="str">
        <f t="shared" si="112"/>
        <v>Q4</v>
      </c>
      <c r="M2226" t="str">
        <f t="shared" si="113"/>
        <v>2023</v>
      </c>
    </row>
    <row r="2227" spans="1:13" x14ac:dyDescent="0.25">
      <c r="A2227" s="17">
        <v>45292</v>
      </c>
      <c r="B2227" s="8" t="s">
        <v>6594</v>
      </c>
      <c r="C2227" s="5" t="s">
        <v>6626</v>
      </c>
      <c r="D2227" s="8" t="s">
        <v>6627</v>
      </c>
      <c r="E2227" s="2">
        <v>719</v>
      </c>
      <c r="F2227" s="4">
        <v>45322</v>
      </c>
      <c r="G2227" s="2">
        <v>1596</v>
      </c>
      <c r="H2227" s="16">
        <v>2800</v>
      </c>
      <c r="I2227" s="20">
        <v>2800</v>
      </c>
      <c r="J2227" s="5"/>
      <c r="K2227" t="str">
        <f t="shared" si="111"/>
        <v>Q4 2023</v>
      </c>
      <c r="L2227" t="str">
        <f t="shared" si="112"/>
        <v>Q4</v>
      </c>
      <c r="M2227" t="str">
        <f t="shared" si="113"/>
        <v>2023</v>
      </c>
    </row>
    <row r="2228" spans="1:13" x14ac:dyDescent="0.25">
      <c r="A2228" s="17">
        <v>45292</v>
      </c>
      <c r="B2228" s="8" t="s">
        <v>6594</v>
      </c>
      <c r="C2228" s="5" t="e">
        <v>#N/A</v>
      </c>
      <c r="D2228" s="8" t="s">
        <v>6662</v>
      </c>
      <c r="E2228" s="2">
        <v>719</v>
      </c>
      <c r="F2228" s="1">
        <v>45292</v>
      </c>
      <c r="G2228" s="2" t="s">
        <v>201</v>
      </c>
      <c r="H2228" s="16">
        <v>130000</v>
      </c>
      <c r="I2228" s="20">
        <v>130000</v>
      </c>
      <c r="J2228" s="5"/>
      <c r="K2228" t="str">
        <f t="shared" si="111"/>
        <v>Q4 2023</v>
      </c>
      <c r="L2228" t="str">
        <f t="shared" si="112"/>
        <v>Q4</v>
      </c>
      <c r="M2228" t="str">
        <f t="shared" si="113"/>
        <v>2023</v>
      </c>
    </row>
    <row r="2229" spans="1:13" x14ac:dyDescent="0.25">
      <c r="A2229" s="17">
        <v>45292</v>
      </c>
      <c r="B2229" s="8" t="s">
        <v>6595</v>
      </c>
      <c r="C2229" s="5" t="e">
        <v>#N/A</v>
      </c>
      <c r="D2229" s="8" t="s">
        <v>6662</v>
      </c>
      <c r="E2229" s="2">
        <v>319</v>
      </c>
      <c r="F2229" s="1">
        <v>45300</v>
      </c>
      <c r="G2229" s="2" t="s">
        <v>359</v>
      </c>
      <c r="H2229" s="16">
        <v>148560</v>
      </c>
      <c r="I2229" s="20">
        <v>148560</v>
      </c>
      <c r="J2229" s="2"/>
      <c r="K2229" t="str">
        <f t="shared" si="111"/>
        <v>Q4 2023</v>
      </c>
      <c r="L2229" t="str">
        <f t="shared" si="112"/>
        <v>Q4</v>
      </c>
      <c r="M2229" t="str">
        <f t="shared" si="113"/>
        <v>2023</v>
      </c>
    </row>
    <row r="2230" spans="1:13" x14ac:dyDescent="0.25">
      <c r="A2230" s="17">
        <v>45292</v>
      </c>
      <c r="B2230" s="8" t="s">
        <v>6595</v>
      </c>
      <c r="C2230" s="5" t="s">
        <v>6630</v>
      </c>
      <c r="D2230" s="8" t="s">
        <v>6631</v>
      </c>
      <c r="E2230" s="2">
        <v>319</v>
      </c>
      <c r="F2230" s="1">
        <v>45331</v>
      </c>
      <c r="G2230" s="2" t="s">
        <v>367</v>
      </c>
      <c r="H2230" s="16">
        <v>5875.96</v>
      </c>
      <c r="I2230" s="20">
        <v>5875.96</v>
      </c>
      <c r="J2230" s="2"/>
      <c r="K2230" t="str">
        <f t="shared" si="111"/>
        <v>Q4 2023</v>
      </c>
      <c r="L2230" t="str">
        <f t="shared" si="112"/>
        <v>Q4</v>
      </c>
      <c r="M2230" t="str">
        <f t="shared" si="113"/>
        <v>2023</v>
      </c>
    </row>
    <row r="2231" spans="1:13" x14ac:dyDescent="0.25">
      <c r="A2231" s="17">
        <v>45292</v>
      </c>
      <c r="B2231" s="8" t="s">
        <v>6595</v>
      </c>
      <c r="C2231" s="5" t="s">
        <v>6640</v>
      </c>
      <c r="D2231" s="8" t="s">
        <v>6633</v>
      </c>
      <c r="E2231" s="2">
        <v>319</v>
      </c>
      <c r="F2231" s="1">
        <v>45322</v>
      </c>
      <c r="G2231" s="2" t="s">
        <v>368</v>
      </c>
      <c r="H2231" s="16">
        <v>107797.42</v>
      </c>
      <c r="I2231" s="20">
        <v>107797.42</v>
      </c>
      <c r="J2231" s="2"/>
      <c r="K2231" t="str">
        <f t="shared" si="111"/>
        <v>Q4 2023</v>
      </c>
      <c r="L2231" t="str">
        <f t="shared" si="112"/>
        <v>Q4</v>
      </c>
      <c r="M2231" t="str">
        <f t="shared" si="113"/>
        <v>2023</v>
      </c>
    </row>
    <row r="2232" spans="1:13" x14ac:dyDescent="0.25">
      <c r="A2232" s="17">
        <v>45292</v>
      </c>
      <c r="B2232" s="8" t="s">
        <v>6595</v>
      </c>
      <c r="C2232" s="5" t="e">
        <v>#N/A</v>
      </c>
      <c r="D2232" s="8" t="s">
        <v>6643</v>
      </c>
      <c r="E2232" s="12">
        <v>319</v>
      </c>
      <c r="F2232" s="25">
        <v>45321</v>
      </c>
      <c r="G2232" s="12" t="s">
        <v>1995</v>
      </c>
      <c r="H2232" s="26">
        <v>2017.5</v>
      </c>
      <c r="I2232" s="20">
        <v>2017.5</v>
      </c>
      <c r="K2232" t="str">
        <f t="shared" si="111"/>
        <v>Q4 2023</v>
      </c>
      <c r="L2232" t="str">
        <f t="shared" si="112"/>
        <v>Q4</v>
      </c>
      <c r="M2232" t="str">
        <f t="shared" si="113"/>
        <v>2023</v>
      </c>
    </row>
    <row r="2233" spans="1:13" x14ac:dyDescent="0.25">
      <c r="A2233" s="17">
        <v>45292</v>
      </c>
      <c r="B2233" s="8" t="s">
        <v>6595</v>
      </c>
      <c r="C2233" s="5" t="s">
        <v>6614</v>
      </c>
      <c r="D2233" s="8" t="s">
        <v>6615</v>
      </c>
      <c r="E2233" s="2">
        <v>319</v>
      </c>
      <c r="F2233" s="1">
        <v>45322</v>
      </c>
      <c r="G2233" s="2" t="s">
        <v>370</v>
      </c>
      <c r="H2233" s="16">
        <v>159790</v>
      </c>
      <c r="I2233" s="20">
        <v>159790</v>
      </c>
      <c r="J2233" s="2"/>
      <c r="K2233" t="str">
        <f t="shared" si="111"/>
        <v>Q4 2023</v>
      </c>
      <c r="L2233" t="str">
        <f t="shared" si="112"/>
        <v>Q4</v>
      </c>
      <c r="M2233" t="str">
        <f t="shared" si="113"/>
        <v>2023</v>
      </c>
    </row>
    <row r="2234" spans="1:13" x14ac:dyDescent="0.25">
      <c r="A2234" s="17">
        <v>45292</v>
      </c>
      <c r="B2234" s="8" t="s">
        <v>6595</v>
      </c>
      <c r="C2234" s="5" t="s">
        <v>6614</v>
      </c>
      <c r="D2234" s="8" t="s">
        <v>6615</v>
      </c>
      <c r="E2234" s="2">
        <v>319</v>
      </c>
      <c r="F2234" s="1">
        <v>45322</v>
      </c>
      <c r="G2234" s="2" t="s">
        <v>371</v>
      </c>
      <c r="H2234" s="16">
        <v>7279</v>
      </c>
      <c r="I2234" s="20">
        <v>7279</v>
      </c>
      <c r="J2234" s="2"/>
      <c r="K2234" t="str">
        <f t="shared" si="111"/>
        <v>Q4 2023</v>
      </c>
      <c r="L2234" t="str">
        <f t="shared" si="112"/>
        <v>Q4</v>
      </c>
      <c r="M2234" t="str">
        <f t="shared" si="113"/>
        <v>2023</v>
      </c>
    </row>
    <row r="2235" spans="1:13" x14ac:dyDescent="0.25">
      <c r="A2235" s="17">
        <v>45292</v>
      </c>
      <c r="B2235" s="8" t="s">
        <v>6595</v>
      </c>
      <c r="C2235" s="5" t="s">
        <v>6614</v>
      </c>
      <c r="D2235" s="8" t="s">
        <v>6615</v>
      </c>
      <c r="E2235" s="2">
        <v>319</v>
      </c>
      <c r="F2235" s="1">
        <v>45322</v>
      </c>
      <c r="G2235" s="2" t="s">
        <v>372</v>
      </c>
      <c r="H2235" s="16">
        <v>1387.5</v>
      </c>
      <c r="I2235" s="20">
        <v>1387.5</v>
      </c>
      <c r="J2235" s="2"/>
      <c r="K2235" t="str">
        <f t="shared" si="111"/>
        <v>Q4 2023</v>
      </c>
      <c r="L2235" t="str">
        <f t="shared" si="112"/>
        <v>Q4</v>
      </c>
      <c r="M2235" t="str">
        <f t="shared" si="113"/>
        <v>2023</v>
      </c>
    </row>
    <row r="2236" spans="1:13" x14ac:dyDescent="0.25">
      <c r="A2236" s="17">
        <v>45292</v>
      </c>
      <c r="B2236" s="8" t="s">
        <v>6595</v>
      </c>
      <c r="C2236" s="5" t="s">
        <v>6614</v>
      </c>
      <c r="D2236" s="8" t="s">
        <v>6615</v>
      </c>
      <c r="E2236" s="2">
        <v>319</v>
      </c>
      <c r="F2236" s="1">
        <v>45322</v>
      </c>
      <c r="G2236" s="2" t="s">
        <v>373</v>
      </c>
      <c r="H2236" s="16">
        <v>1567</v>
      </c>
      <c r="I2236" s="20">
        <v>1567</v>
      </c>
      <c r="J2236" s="2"/>
      <c r="K2236" t="str">
        <f t="shared" si="111"/>
        <v>Q4 2023</v>
      </c>
      <c r="L2236" t="str">
        <f t="shared" si="112"/>
        <v>Q4</v>
      </c>
      <c r="M2236" t="str">
        <f t="shared" si="113"/>
        <v>2023</v>
      </c>
    </row>
    <row r="2237" spans="1:13" x14ac:dyDescent="0.25">
      <c r="A2237" s="17">
        <v>45292</v>
      </c>
      <c r="B2237" s="8" t="s">
        <v>6595</v>
      </c>
      <c r="C2237" s="5" t="s">
        <v>6614</v>
      </c>
      <c r="D2237" s="8" t="s">
        <v>6615</v>
      </c>
      <c r="E2237" s="2">
        <v>319</v>
      </c>
      <c r="F2237" s="1">
        <v>45322</v>
      </c>
      <c r="G2237" s="2" t="s">
        <v>374</v>
      </c>
      <c r="H2237" s="16">
        <v>2900</v>
      </c>
      <c r="I2237" s="20">
        <v>2900</v>
      </c>
      <c r="J2237" s="2"/>
      <c r="K2237" t="str">
        <f t="shared" si="111"/>
        <v>Q4 2023</v>
      </c>
      <c r="L2237" t="str">
        <f t="shared" si="112"/>
        <v>Q4</v>
      </c>
      <c r="M2237" t="str">
        <f t="shared" si="113"/>
        <v>2023</v>
      </c>
    </row>
    <row r="2238" spans="1:13" x14ac:dyDescent="0.25">
      <c r="A2238" s="17">
        <v>45292</v>
      </c>
      <c r="B2238" s="8" t="s">
        <v>6595</v>
      </c>
      <c r="C2238" s="5" t="e">
        <v>#N/A</v>
      </c>
      <c r="D2238" s="8" t="s">
        <v>6671</v>
      </c>
      <c r="E2238" s="2">
        <v>319</v>
      </c>
      <c r="F2238" s="1">
        <v>45311</v>
      </c>
      <c r="G2238" s="2" t="s">
        <v>365</v>
      </c>
      <c r="H2238" s="16">
        <v>1150</v>
      </c>
      <c r="I2238" s="20">
        <v>1150</v>
      </c>
      <c r="J2238" s="2" t="s">
        <v>382</v>
      </c>
      <c r="K2238" t="str">
        <f t="shared" si="111"/>
        <v>Q4 2023</v>
      </c>
      <c r="L2238" t="str">
        <f t="shared" si="112"/>
        <v>Q4</v>
      </c>
      <c r="M2238" t="str">
        <f t="shared" si="113"/>
        <v>2023</v>
      </c>
    </row>
    <row r="2239" spans="1:13" x14ac:dyDescent="0.25">
      <c r="A2239" s="17">
        <v>45292</v>
      </c>
      <c r="B2239" s="8" t="s">
        <v>6595</v>
      </c>
      <c r="C2239" s="5" t="s">
        <v>6616</v>
      </c>
      <c r="D2239" s="8" t="s">
        <v>6617</v>
      </c>
      <c r="E2239" s="2">
        <v>319</v>
      </c>
      <c r="F2239" s="1">
        <v>45320</v>
      </c>
      <c r="G2239" s="2" t="s">
        <v>375</v>
      </c>
      <c r="H2239" s="16">
        <v>600</v>
      </c>
      <c r="I2239" s="16">
        <v>600</v>
      </c>
      <c r="J2239" s="2" t="s">
        <v>383</v>
      </c>
      <c r="K2239" t="str">
        <f t="shared" si="111"/>
        <v>Q4 2023</v>
      </c>
      <c r="L2239" t="str">
        <f t="shared" si="112"/>
        <v>Q4</v>
      </c>
      <c r="M2239" t="str">
        <f t="shared" si="113"/>
        <v>2023</v>
      </c>
    </row>
    <row r="2240" spans="1:13" x14ac:dyDescent="0.25">
      <c r="A2240" s="17">
        <v>45292</v>
      </c>
      <c r="B2240" s="8" t="s">
        <v>6595</v>
      </c>
      <c r="C2240" s="8" t="s">
        <v>6668</v>
      </c>
      <c r="D2240" s="8" t="s">
        <v>6671</v>
      </c>
      <c r="E2240" s="2">
        <v>319</v>
      </c>
      <c r="F2240" s="1">
        <v>45310</v>
      </c>
      <c r="G2240" s="2" t="s">
        <v>364</v>
      </c>
      <c r="H2240" s="16">
        <v>600</v>
      </c>
      <c r="I2240" s="20">
        <v>600</v>
      </c>
      <c r="J2240" s="2" t="s">
        <v>381</v>
      </c>
      <c r="K2240" t="str">
        <f t="shared" si="111"/>
        <v>Q4 2023</v>
      </c>
      <c r="L2240" t="str">
        <f t="shared" si="112"/>
        <v>Q4</v>
      </c>
      <c r="M2240" t="str">
        <f t="shared" si="113"/>
        <v>2023</v>
      </c>
    </row>
    <row r="2241" spans="1:13" x14ac:dyDescent="0.25">
      <c r="A2241" s="17">
        <v>45292</v>
      </c>
      <c r="B2241" s="8" t="s">
        <v>6595</v>
      </c>
      <c r="C2241" s="5" t="s">
        <v>6619</v>
      </c>
      <c r="D2241" s="8" t="s">
        <v>6620</v>
      </c>
      <c r="E2241" s="2">
        <v>319</v>
      </c>
      <c r="F2241" s="1">
        <v>45260</v>
      </c>
      <c r="G2241" s="3">
        <v>10</v>
      </c>
      <c r="H2241" s="16">
        <v>0</v>
      </c>
      <c r="I2241" s="20">
        <v>0</v>
      </c>
      <c r="J2241" s="2"/>
      <c r="K2241" t="str">
        <f t="shared" si="111"/>
        <v>Q4 2023</v>
      </c>
      <c r="L2241" t="str">
        <f t="shared" si="112"/>
        <v>Q4</v>
      </c>
      <c r="M2241" t="str">
        <f t="shared" si="113"/>
        <v>2023</v>
      </c>
    </row>
    <row r="2242" spans="1:13" x14ac:dyDescent="0.25">
      <c r="A2242" s="17">
        <v>45292</v>
      </c>
      <c r="B2242" s="8" t="s">
        <v>6595</v>
      </c>
      <c r="C2242" s="8" t="s">
        <v>6670</v>
      </c>
      <c r="D2242" s="8" t="s">
        <v>6671</v>
      </c>
      <c r="E2242" s="2">
        <v>319</v>
      </c>
      <c r="F2242" s="1">
        <v>45310</v>
      </c>
      <c r="G2242" s="2" t="s">
        <v>363</v>
      </c>
      <c r="H2242" s="16">
        <v>9920</v>
      </c>
      <c r="I2242" s="20">
        <v>9920</v>
      </c>
      <c r="J2242" s="2" t="s">
        <v>380</v>
      </c>
      <c r="K2242" t="str">
        <f t="shared" si="111"/>
        <v>Q4 2023</v>
      </c>
      <c r="L2242" t="str">
        <f t="shared" si="112"/>
        <v>Q4</v>
      </c>
      <c r="M2242" t="str">
        <f t="shared" si="113"/>
        <v>2023</v>
      </c>
    </row>
    <row r="2243" spans="1:13" x14ac:dyDescent="0.25">
      <c r="A2243" s="17">
        <v>45292</v>
      </c>
      <c r="B2243" s="8" t="s">
        <v>6595</v>
      </c>
      <c r="C2243" s="8" t="s">
        <v>6637</v>
      </c>
      <c r="D2243" s="8" t="s">
        <v>6638</v>
      </c>
      <c r="E2243" s="2">
        <v>317</v>
      </c>
      <c r="F2243" s="1">
        <v>45337</v>
      </c>
      <c r="G2243" s="2" t="s">
        <v>265</v>
      </c>
      <c r="H2243" s="16">
        <v>102125.89</v>
      </c>
      <c r="I2243" s="16">
        <v>102125.89</v>
      </c>
      <c r="J2243" s="11"/>
      <c r="K2243" t="str">
        <f t="shared" si="111"/>
        <v>Q4 2023</v>
      </c>
      <c r="L2243" t="str">
        <f t="shared" si="112"/>
        <v>Q4</v>
      </c>
      <c r="M2243" t="str">
        <f t="shared" si="113"/>
        <v>2023</v>
      </c>
    </row>
    <row r="2244" spans="1:13" x14ac:dyDescent="0.25">
      <c r="A2244" s="17">
        <v>45292</v>
      </c>
      <c r="B2244" s="8" t="s">
        <v>6595</v>
      </c>
      <c r="C2244" s="8" t="s">
        <v>6637</v>
      </c>
      <c r="D2244" s="8" t="s">
        <v>6639</v>
      </c>
      <c r="E2244" s="2">
        <v>317</v>
      </c>
      <c r="F2244" s="1">
        <v>45338</v>
      </c>
      <c r="G2244" s="2" t="s">
        <v>272</v>
      </c>
      <c r="H2244" s="16">
        <v>7087.36</v>
      </c>
      <c r="I2244" s="16">
        <v>7087.36</v>
      </c>
      <c r="J2244" s="11"/>
      <c r="K2244" t="str">
        <f t="shared" si="111"/>
        <v>Q4 2023</v>
      </c>
      <c r="L2244" t="str">
        <f t="shared" si="112"/>
        <v>Q4</v>
      </c>
      <c r="M2244" t="str">
        <f t="shared" si="113"/>
        <v>2023</v>
      </c>
    </row>
    <row r="2245" spans="1:13" x14ac:dyDescent="0.25">
      <c r="A2245" s="17">
        <v>45292</v>
      </c>
      <c r="B2245" s="8" t="s">
        <v>6595</v>
      </c>
      <c r="C2245" s="8" t="s">
        <v>6637</v>
      </c>
      <c r="D2245" s="8" t="s">
        <v>6654</v>
      </c>
      <c r="E2245" s="2">
        <v>317</v>
      </c>
      <c r="F2245" s="1">
        <v>45294</v>
      </c>
      <c r="G2245" s="2" t="s">
        <v>360</v>
      </c>
      <c r="H2245" s="16">
        <v>17334</v>
      </c>
      <c r="I2245" s="20">
        <v>17334</v>
      </c>
      <c r="J2245" s="2"/>
      <c r="K2245" t="str">
        <f t="shared" si="111"/>
        <v>Q4 2023</v>
      </c>
      <c r="L2245" t="str">
        <f t="shared" si="112"/>
        <v>Q4</v>
      </c>
      <c r="M2245" t="str">
        <f t="shared" si="113"/>
        <v>2023</v>
      </c>
    </row>
    <row r="2246" spans="1:13" x14ac:dyDescent="0.25">
      <c r="A2246" s="17">
        <v>45292</v>
      </c>
      <c r="B2246" s="8" t="s">
        <v>6595</v>
      </c>
      <c r="C2246" s="8" t="s">
        <v>6637</v>
      </c>
      <c r="D2246" s="8" t="s">
        <v>6654</v>
      </c>
      <c r="E2246" s="2">
        <v>318</v>
      </c>
      <c r="F2246" s="1">
        <v>45294</v>
      </c>
      <c r="G2246" s="2" t="s">
        <v>361</v>
      </c>
      <c r="H2246" s="16">
        <v>17351</v>
      </c>
      <c r="I2246" s="20">
        <v>17351</v>
      </c>
      <c r="J2246" s="2"/>
      <c r="K2246" t="str">
        <f t="shared" si="111"/>
        <v>Q4 2023</v>
      </c>
      <c r="L2246" t="str">
        <f t="shared" si="112"/>
        <v>Q4</v>
      </c>
      <c r="M2246" t="str">
        <f t="shared" si="113"/>
        <v>2023</v>
      </c>
    </row>
    <row r="2247" spans="1:13" x14ac:dyDescent="0.25">
      <c r="A2247" s="17">
        <v>45292</v>
      </c>
      <c r="B2247" s="8" t="s">
        <v>6595</v>
      </c>
      <c r="C2247" s="8" t="s">
        <v>6637</v>
      </c>
      <c r="D2247" s="8" t="s">
        <v>6654</v>
      </c>
      <c r="E2247" s="2">
        <v>319</v>
      </c>
      <c r="F2247" s="1">
        <v>45294</v>
      </c>
      <c r="G2247" s="2" t="s">
        <v>362</v>
      </c>
      <c r="H2247" s="16">
        <v>16249</v>
      </c>
      <c r="I2247" s="20">
        <v>16249</v>
      </c>
      <c r="J2247" s="2"/>
      <c r="K2247" t="str">
        <f t="shared" si="111"/>
        <v>Q4 2023</v>
      </c>
      <c r="L2247" t="str">
        <f t="shared" si="112"/>
        <v>Q4</v>
      </c>
      <c r="M2247" t="str">
        <f t="shared" si="113"/>
        <v>2023</v>
      </c>
    </row>
    <row r="2248" spans="1:13" x14ac:dyDescent="0.25">
      <c r="A2248" s="17">
        <v>45292</v>
      </c>
      <c r="B2248" s="8" t="s">
        <v>6595</v>
      </c>
      <c r="C2248" s="8" t="s">
        <v>6637</v>
      </c>
      <c r="D2248" s="8" t="s">
        <v>6638</v>
      </c>
      <c r="E2248" s="2">
        <v>318</v>
      </c>
      <c r="F2248" s="1">
        <v>45337</v>
      </c>
      <c r="G2248" s="2" t="s">
        <v>376</v>
      </c>
      <c r="H2248" s="16">
        <v>95147.02</v>
      </c>
      <c r="I2248" s="20">
        <v>95147.02</v>
      </c>
      <c r="J2248" s="2"/>
      <c r="K2248" t="str">
        <f t="shared" si="111"/>
        <v>Q4 2023</v>
      </c>
      <c r="L2248" t="str">
        <f t="shared" si="112"/>
        <v>Q4</v>
      </c>
      <c r="M2248" t="str">
        <f t="shared" si="113"/>
        <v>2023</v>
      </c>
    </row>
    <row r="2249" spans="1:13" x14ac:dyDescent="0.25">
      <c r="A2249" s="17">
        <v>45292</v>
      </c>
      <c r="B2249" s="8" t="s">
        <v>6595</v>
      </c>
      <c r="C2249" s="8" t="s">
        <v>6637</v>
      </c>
      <c r="D2249" s="8" t="s">
        <v>6638</v>
      </c>
      <c r="E2249" s="2">
        <v>319</v>
      </c>
      <c r="F2249" s="1">
        <v>45337</v>
      </c>
      <c r="G2249" s="2" t="s">
        <v>377</v>
      </c>
      <c r="H2249" s="16">
        <v>101296.59</v>
      </c>
      <c r="I2249" s="20">
        <v>101296.59</v>
      </c>
      <c r="J2249" s="11"/>
      <c r="K2249" t="str">
        <f t="shared" si="111"/>
        <v>Q4 2023</v>
      </c>
      <c r="L2249" t="str">
        <f t="shared" si="112"/>
        <v>Q4</v>
      </c>
      <c r="M2249" t="str">
        <f t="shared" si="113"/>
        <v>2023</v>
      </c>
    </row>
    <row r="2250" spans="1:13" x14ac:dyDescent="0.25">
      <c r="A2250" s="17">
        <v>45292</v>
      </c>
      <c r="B2250" s="8" t="s">
        <v>6595</v>
      </c>
      <c r="C2250" s="8" t="s">
        <v>6637</v>
      </c>
      <c r="D2250" s="8" t="s">
        <v>6639</v>
      </c>
      <c r="E2250" s="2">
        <v>318</v>
      </c>
      <c r="F2250" s="1">
        <v>45338</v>
      </c>
      <c r="G2250" s="2" t="s">
        <v>378</v>
      </c>
      <c r="H2250" s="16">
        <v>7204.77</v>
      </c>
      <c r="I2250" s="20">
        <v>7204.77</v>
      </c>
      <c r="J2250" s="2"/>
      <c r="K2250" t="str">
        <f t="shared" si="111"/>
        <v>Q4 2023</v>
      </c>
      <c r="L2250" t="str">
        <f t="shared" si="112"/>
        <v>Q4</v>
      </c>
      <c r="M2250" t="str">
        <f t="shared" si="113"/>
        <v>2023</v>
      </c>
    </row>
    <row r="2251" spans="1:13" x14ac:dyDescent="0.25">
      <c r="A2251" s="17">
        <v>45292</v>
      </c>
      <c r="B2251" s="8" t="s">
        <v>6595</v>
      </c>
      <c r="C2251" s="8" t="s">
        <v>6637</v>
      </c>
      <c r="D2251" s="8" t="s">
        <v>6639</v>
      </c>
      <c r="E2251" s="2">
        <v>319</v>
      </c>
      <c r="F2251" s="1">
        <v>45338</v>
      </c>
      <c r="G2251" s="2" t="s">
        <v>379</v>
      </c>
      <c r="H2251" s="16">
        <v>6871.46</v>
      </c>
      <c r="I2251" s="20">
        <v>6871.46</v>
      </c>
      <c r="J2251" s="11"/>
      <c r="K2251" t="str">
        <f t="shared" si="111"/>
        <v>Q4 2023</v>
      </c>
      <c r="L2251" t="str">
        <f t="shared" si="112"/>
        <v>Q4</v>
      </c>
      <c r="M2251" t="str">
        <f t="shared" si="113"/>
        <v>2023</v>
      </c>
    </row>
    <row r="2252" spans="1:13" x14ac:dyDescent="0.25">
      <c r="A2252" s="17">
        <v>45292</v>
      </c>
      <c r="B2252" s="8" t="s">
        <v>6595</v>
      </c>
      <c r="C2252" s="5" t="e">
        <v>#N/A</v>
      </c>
      <c r="D2252" s="8" t="s">
        <v>6662</v>
      </c>
      <c r="E2252" s="2">
        <v>317</v>
      </c>
      <c r="F2252" s="1">
        <v>45292</v>
      </c>
      <c r="G2252" s="2" t="s">
        <v>356</v>
      </c>
      <c r="H2252" s="16">
        <v>95088</v>
      </c>
      <c r="I2252" s="16">
        <v>95088</v>
      </c>
      <c r="J2252" s="2"/>
      <c r="K2252" t="str">
        <f t="shared" si="111"/>
        <v>Q4 2023</v>
      </c>
      <c r="L2252" t="str">
        <f t="shared" si="112"/>
        <v>Q4</v>
      </c>
      <c r="M2252" t="str">
        <f t="shared" si="113"/>
        <v>2023</v>
      </c>
    </row>
    <row r="2253" spans="1:13" x14ac:dyDescent="0.25">
      <c r="A2253" s="17">
        <v>45292</v>
      </c>
      <c r="B2253" s="8" t="s">
        <v>6595</v>
      </c>
      <c r="C2253" s="5" t="e">
        <v>#N/A</v>
      </c>
      <c r="D2253" s="8" t="s">
        <v>6635</v>
      </c>
      <c r="E2253" s="2">
        <v>319</v>
      </c>
      <c r="F2253" s="1">
        <v>45322</v>
      </c>
      <c r="G2253" s="2" t="s">
        <v>369</v>
      </c>
      <c r="H2253" s="16">
        <v>65000</v>
      </c>
      <c r="I2253" s="20">
        <v>65000</v>
      </c>
      <c r="J2253" s="2"/>
      <c r="K2253" t="str">
        <f t="shared" si="111"/>
        <v>Q4 2023</v>
      </c>
      <c r="L2253" t="str">
        <f t="shared" si="112"/>
        <v>Q4</v>
      </c>
      <c r="M2253" t="str">
        <f t="shared" si="113"/>
        <v>2023</v>
      </c>
    </row>
    <row r="2254" spans="1:13" x14ac:dyDescent="0.25">
      <c r="A2254" s="17">
        <v>45292</v>
      </c>
      <c r="B2254" s="8" t="s">
        <v>6595</v>
      </c>
      <c r="C2254" s="5" t="e">
        <v>#N/A</v>
      </c>
      <c r="D2254" s="8" t="s">
        <v>6662</v>
      </c>
      <c r="E2254" s="2">
        <v>317</v>
      </c>
      <c r="F2254" s="1">
        <v>45292</v>
      </c>
      <c r="G2254" s="2" t="s">
        <v>357</v>
      </c>
      <c r="H2254" s="16">
        <v>63392</v>
      </c>
      <c r="I2254" s="16">
        <v>63392</v>
      </c>
      <c r="J2254" s="2"/>
      <c r="K2254" t="str">
        <f t="shared" si="111"/>
        <v>Q4 2023</v>
      </c>
      <c r="L2254" t="str">
        <f t="shared" si="112"/>
        <v>Q4</v>
      </c>
      <c r="M2254" t="str">
        <f t="shared" si="113"/>
        <v>2023</v>
      </c>
    </row>
    <row r="2255" spans="1:13" x14ac:dyDescent="0.25">
      <c r="A2255" s="17">
        <v>45292</v>
      </c>
      <c r="B2255" s="8" t="s">
        <v>6595</v>
      </c>
      <c r="C2255" s="5" t="e">
        <v>#N/A</v>
      </c>
      <c r="D2255" s="8" t="s">
        <v>6662</v>
      </c>
      <c r="E2255" s="2">
        <v>318</v>
      </c>
      <c r="F2255" s="1">
        <v>45300</v>
      </c>
      <c r="G2255" s="2" t="s">
        <v>358</v>
      </c>
      <c r="H2255" s="16">
        <v>158640</v>
      </c>
      <c r="I2255" s="20">
        <v>158640</v>
      </c>
      <c r="J2255" s="2"/>
      <c r="K2255" t="str">
        <f t="shared" si="111"/>
        <v>Q4 2023</v>
      </c>
      <c r="L2255" t="str">
        <f t="shared" si="112"/>
        <v>Q4</v>
      </c>
      <c r="M2255" t="str">
        <f t="shared" si="113"/>
        <v>2023</v>
      </c>
    </row>
    <row r="2256" spans="1:13" x14ac:dyDescent="0.25">
      <c r="A2256" s="17">
        <v>45292</v>
      </c>
      <c r="B2256" s="8" t="s">
        <v>6595</v>
      </c>
      <c r="C2256" s="8" t="e">
        <v>#N/A</v>
      </c>
      <c r="D2256" s="8" t="s">
        <v>6622</v>
      </c>
      <c r="E2256" s="12">
        <v>319</v>
      </c>
      <c r="F2256" s="1">
        <v>45322</v>
      </c>
      <c r="G2256" s="12">
        <v>264</v>
      </c>
      <c r="H2256" s="16">
        <v>221670</v>
      </c>
      <c r="I2256" s="20">
        <v>221670</v>
      </c>
      <c r="J2256" s="2"/>
      <c r="K2256" t="str">
        <f t="shared" si="111"/>
        <v>Q4 2023</v>
      </c>
      <c r="L2256" t="str">
        <f t="shared" si="112"/>
        <v>Q4</v>
      </c>
      <c r="M2256" t="str">
        <f t="shared" si="113"/>
        <v>2023</v>
      </c>
    </row>
    <row r="2257" spans="1:13" x14ac:dyDescent="0.25">
      <c r="A2257" s="17">
        <v>45292</v>
      </c>
      <c r="B2257" s="8" t="s">
        <v>6595</v>
      </c>
      <c r="C2257" s="5" t="e">
        <v>#N/A</v>
      </c>
      <c r="D2257" s="8" t="s">
        <v>6631</v>
      </c>
      <c r="E2257" s="2">
        <v>319</v>
      </c>
      <c r="F2257" s="1">
        <v>45323</v>
      </c>
      <c r="G2257" s="3">
        <v>10</v>
      </c>
      <c r="H2257" s="16">
        <v>13690</v>
      </c>
      <c r="I2257" s="16">
        <v>13690</v>
      </c>
      <c r="J2257" s="2"/>
      <c r="K2257" t="str">
        <f t="shared" si="111"/>
        <v>Q4 2023</v>
      </c>
      <c r="L2257" t="str">
        <f t="shared" si="112"/>
        <v>Q4</v>
      </c>
      <c r="M2257" t="str">
        <f t="shared" si="113"/>
        <v>2023</v>
      </c>
    </row>
    <row r="2258" spans="1:13" x14ac:dyDescent="0.25">
      <c r="A2258" s="17">
        <v>45292</v>
      </c>
      <c r="B2258" s="8" t="s">
        <v>6595</v>
      </c>
      <c r="C2258" s="5" t="e">
        <v>#N/A</v>
      </c>
      <c r="D2258" s="8" t="s">
        <v>6672</v>
      </c>
      <c r="E2258" s="2">
        <v>319</v>
      </c>
      <c r="F2258" s="1">
        <v>45314</v>
      </c>
      <c r="G2258" s="2">
        <v>128645</v>
      </c>
      <c r="H2258" s="16">
        <v>318</v>
      </c>
      <c r="I2258" s="20">
        <v>318</v>
      </c>
      <c r="J2258" s="2" t="s">
        <v>354</v>
      </c>
      <c r="K2258" t="str">
        <f t="shared" si="111"/>
        <v>Q4 2023</v>
      </c>
      <c r="L2258" t="str">
        <f t="shared" si="112"/>
        <v>Q4</v>
      </c>
      <c r="M2258" t="str">
        <f t="shared" si="113"/>
        <v>2023</v>
      </c>
    </row>
    <row r="2259" spans="1:13" x14ac:dyDescent="0.25">
      <c r="A2259" s="17">
        <v>45292</v>
      </c>
      <c r="B2259" s="8" t="s">
        <v>6595</v>
      </c>
      <c r="C2259" s="5" t="e">
        <v>#N/A</v>
      </c>
      <c r="D2259" s="8" t="s">
        <v>6671</v>
      </c>
      <c r="E2259" s="2">
        <v>319</v>
      </c>
      <c r="F2259" s="1">
        <v>45321</v>
      </c>
      <c r="G2259" s="2" t="s">
        <v>366</v>
      </c>
      <c r="H2259" s="16">
        <v>8440</v>
      </c>
      <c r="I2259" s="20">
        <v>8440</v>
      </c>
      <c r="J2259" s="2" t="s">
        <v>316</v>
      </c>
      <c r="K2259" t="str">
        <f t="shared" si="111"/>
        <v>Q4 2023</v>
      </c>
      <c r="L2259" t="str">
        <f t="shared" si="112"/>
        <v>Q4</v>
      </c>
      <c r="M2259" t="str">
        <f t="shared" si="113"/>
        <v>2023</v>
      </c>
    </row>
    <row r="2260" spans="1:13" x14ac:dyDescent="0.25">
      <c r="A2260" s="17">
        <v>45323</v>
      </c>
      <c r="B2260" s="8" t="s">
        <v>6613</v>
      </c>
      <c r="C2260" s="5" t="s">
        <v>6614</v>
      </c>
      <c r="D2260" s="8" t="s">
        <v>6615</v>
      </c>
      <c r="E2260" s="2">
        <v>0</v>
      </c>
      <c r="F2260" s="4">
        <v>45351</v>
      </c>
      <c r="G2260" s="2" t="s">
        <v>15</v>
      </c>
      <c r="H2260" s="16">
        <v>6270</v>
      </c>
      <c r="I2260" s="20">
        <v>6270</v>
      </c>
      <c r="K2260" t="str">
        <f t="shared" si="111"/>
        <v>Q4 2023</v>
      </c>
      <c r="L2260" t="str">
        <f t="shared" si="112"/>
        <v>Q4</v>
      </c>
      <c r="M2260" t="str">
        <f t="shared" si="113"/>
        <v>2023</v>
      </c>
    </row>
    <row r="2261" spans="1:13" x14ac:dyDescent="0.25">
      <c r="A2261" s="17">
        <v>45323</v>
      </c>
      <c r="B2261" s="8" t="s">
        <v>6613</v>
      </c>
      <c r="C2261" s="5" t="s">
        <v>6614</v>
      </c>
      <c r="D2261" s="8" t="s">
        <v>6615</v>
      </c>
      <c r="E2261" s="2">
        <v>0</v>
      </c>
      <c r="F2261" s="4">
        <v>45351</v>
      </c>
      <c r="G2261" s="2" t="s">
        <v>16</v>
      </c>
      <c r="H2261" s="16">
        <v>949</v>
      </c>
      <c r="I2261" s="20">
        <v>949</v>
      </c>
      <c r="K2261" t="str">
        <f t="shared" si="111"/>
        <v>Q4 2023</v>
      </c>
      <c r="L2261" t="str">
        <f t="shared" si="112"/>
        <v>Q4</v>
      </c>
      <c r="M2261" t="str">
        <f t="shared" si="113"/>
        <v>2023</v>
      </c>
    </row>
    <row r="2262" spans="1:13" x14ac:dyDescent="0.25">
      <c r="A2262" s="17">
        <v>45323</v>
      </c>
      <c r="B2262" s="8" t="s">
        <v>6613</v>
      </c>
      <c r="C2262" s="5" t="s">
        <v>6616</v>
      </c>
      <c r="D2262" s="8" t="s">
        <v>6618</v>
      </c>
      <c r="E2262" s="2">
        <v>0</v>
      </c>
      <c r="F2262" s="4">
        <v>45350</v>
      </c>
      <c r="G2262" s="2" t="s">
        <v>17</v>
      </c>
      <c r="H2262" s="16">
        <v>10099.5</v>
      </c>
      <c r="I2262" s="16">
        <v>11193</v>
      </c>
      <c r="K2262" t="str">
        <f t="shared" si="111"/>
        <v>Q4 2023</v>
      </c>
      <c r="L2262" t="str">
        <f t="shared" si="112"/>
        <v>Q4</v>
      </c>
      <c r="M2262" t="str">
        <f t="shared" si="113"/>
        <v>2023</v>
      </c>
    </row>
    <row r="2263" spans="1:13" x14ac:dyDescent="0.25">
      <c r="A2263" s="17">
        <v>45323</v>
      </c>
      <c r="B2263" s="8" t="s">
        <v>6613</v>
      </c>
      <c r="C2263" s="5" t="s">
        <v>6619</v>
      </c>
      <c r="D2263" s="8" t="s">
        <v>6620</v>
      </c>
      <c r="E2263" s="2">
        <v>0</v>
      </c>
      <c r="F2263" s="1">
        <v>45351</v>
      </c>
      <c r="G2263" s="2">
        <v>11</v>
      </c>
      <c r="H2263" s="16">
        <v>1270</v>
      </c>
      <c r="I2263" s="20">
        <v>1270</v>
      </c>
      <c r="K2263" t="str">
        <f t="shared" si="111"/>
        <v>Q4 2023</v>
      </c>
      <c r="L2263" t="str">
        <f t="shared" si="112"/>
        <v>Q4</v>
      </c>
      <c r="M2263" t="str">
        <f t="shared" si="113"/>
        <v>2023</v>
      </c>
    </row>
    <row r="2264" spans="1:13" x14ac:dyDescent="0.25">
      <c r="A2264" s="17">
        <v>45323</v>
      </c>
      <c r="B2264" s="8" t="s">
        <v>6613</v>
      </c>
      <c r="C2264" s="5" t="s">
        <v>6636</v>
      </c>
      <c r="D2264" s="8" t="s">
        <v>6617</v>
      </c>
      <c r="E2264" s="2">
        <v>0</v>
      </c>
      <c r="F2264" s="1">
        <v>45343</v>
      </c>
      <c r="G2264" s="2" t="s">
        <v>13</v>
      </c>
      <c r="H2264" s="16">
        <v>100</v>
      </c>
      <c r="I2264" s="20">
        <v>100</v>
      </c>
      <c r="K2264" t="str">
        <f t="shared" si="111"/>
        <v>Q4 2023</v>
      </c>
      <c r="L2264" t="str">
        <f t="shared" si="112"/>
        <v>Q4</v>
      </c>
      <c r="M2264" t="str">
        <f t="shared" si="113"/>
        <v>2023</v>
      </c>
    </row>
    <row r="2265" spans="1:13" x14ac:dyDescent="0.25">
      <c r="A2265" s="17">
        <v>45323</v>
      </c>
      <c r="B2265" s="8" t="s">
        <v>6613</v>
      </c>
      <c r="C2265" s="8" t="e">
        <v>#N/A</v>
      </c>
      <c r="D2265" s="8" t="s">
        <v>6622</v>
      </c>
      <c r="E2265" s="12">
        <v>0</v>
      </c>
      <c r="F2265" s="4">
        <v>45351</v>
      </c>
      <c r="G2265" s="12">
        <v>271</v>
      </c>
      <c r="H2265" s="16">
        <v>6930</v>
      </c>
      <c r="I2265" s="20">
        <v>6930</v>
      </c>
      <c r="K2265" t="str">
        <f t="shared" si="111"/>
        <v>Q4 2023</v>
      </c>
      <c r="L2265" t="str">
        <f t="shared" si="112"/>
        <v>Q4</v>
      </c>
      <c r="M2265" t="str">
        <f t="shared" si="113"/>
        <v>2023</v>
      </c>
    </row>
    <row r="2266" spans="1:13" x14ac:dyDescent="0.25">
      <c r="A2266" s="17">
        <v>45323</v>
      </c>
      <c r="B2266" s="8" t="s">
        <v>6613</v>
      </c>
      <c r="C2266" s="5" t="e">
        <v>#N/A</v>
      </c>
      <c r="D2266" s="8" t="s">
        <v>6663</v>
      </c>
      <c r="E2266" s="2">
        <v>0</v>
      </c>
      <c r="F2266" s="4">
        <v>45349</v>
      </c>
      <c r="G2266" s="2">
        <v>1146</v>
      </c>
      <c r="H2266" s="16">
        <v>2700</v>
      </c>
      <c r="I2266" s="20">
        <v>2700</v>
      </c>
      <c r="K2266" t="str">
        <f t="shared" si="111"/>
        <v>Q4 2023</v>
      </c>
      <c r="L2266" t="str">
        <f t="shared" si="112"/>
        <v>Q4</v>
      </c>
      <c r="M2266" t="str">
        <f t="shared" si="113"/>
        <v>2023</v>
      </c>
    </row>
    <row r="2267" spans="1:13" x14ac:dyDescent="0.25">
      <c r="A2267" s="17">
        <v>45323</v>
      </c>
      <c r="B2267" s="8" t="s">
        <v>6613</v>
      </c>
      <c r="C2267" s="5" t="e">
        <v>#N/A</v>
      </c>
      <c r="D2267" s="8" t="s">
        <v>6624</v>
      </c>
      <c r="E2267" s="2">
        <v>0</v>
      </c>
      <c r="F2267" s="4">
        <v>45349</v>
      </c>
      <c r="G2267" s="2">
        <v>1145</v>
      </c>
      <c r="H2267" s="16">
        <v>2494</v>
      </c>
      <c r="I2267" s="20">
        <v>2693.76</v>
      </c>
      <c r="K2267" t="str">
        <f t="shared" si="111"/>
        <v>Q4 2023</v>
      </c>
      <c r="L2267" t="str">
        <f t="shared" si="112"/>
        <v>Q4</v>
      </c>
      <c r="M2267" t="str">
        <f t="shared" si="113"/>
        <v>2023</v>
      </c>
    </row>
    <row r="2268" spans="1:13" x14ac:dyDescent="0.25">
      <c r="A2268" s="17">
        <v>45323</v>
      </c>
      <c r="B2268" s="8" t="s">
        <v>6613</v>
      </c>
      <c r="C2268" s="5" t="s">
        <v>6626</v>
      </c>
      <c r="D2268" s="8" t="s">
        <v>6627</v>
      </c>
      <c r="E2268" s="2">
        <v>0</v>
      </c>
      <c r="F2268" s="4">
        <v>45351</v>
      </c>
      <c r="G2268" s="2">
        <v>1617</v>
      </c>
      <c r="H2268" s="16">
        <v>630</v>
      </c>
      <c r="I2268" s="20">
        <v>630</v>
      </c>
      <c r="K2268" t="str">
        <f t="shared" si="111"/>
        <v>Q4 2023</v>
      </c>
      <c r="L2268" t="str">
        <f t="shared" si="112"/>
        <v>Q4</v>
      </c>
      <c r="M2268" t="str">
        <f t="shared" si="113"/>
        <v>2023</v>
      </c>
    </row>
    <row r="2269" spans="1:13" x14ac:dyDescent="0.25">
      <c r="A2269" s="17">
        <v>45323</v>
      </c>
      <c r="B2269" s="8" t="s">
        <v>6613</v>
      </c>
      <c r="C2269" s="5" t="s">
        <v>6628</v>
      </c>
      <c r="D2269" s="8" t="s">
        <v>6638</v>
      </c>
      <c r="E2269" s="2">
        <v>0</v>
      </c>
      <c r="F2269" s="1">
        <v>45355</v>
      </c>
      <c r="G2269" s="3" t="s">
        <v>14</v>
      </c>
      <c r="H2269" s="16">
        <v>77930</v>
      </c>
      <c r="I2269" s="20">
        <v>77930</v>
      </c>
      <c r="K2269" t="str">
        <f t="shared" si="111"/>
        <v>Q4 2023</v>
      </c>
      <c r="L2269" t="str">
        <f t="shared" si="112"/>
        <v>Q4</v>
      </c>
      <c r="M2269" t="str">
        <f t="shared" si="113"/>
        <v>2023</v>
      </c>
    </row>
    <row r="2270" spans="1:13" x14ac:dyDescent="0.25">
      <c r="A2270" s="17">
        <v>45323</v>
      </c>
      <c r="B2270" s="8" t="s">
        <v>6584</v>
      </c>
      <c r="C2270" s="5" t="s">
        <v>6630</v>
      </c>
      <c r="D2270" s="8" t="s">
        <v>6631</v>
      </c>
      <c r="E2270" s="2">
        <v>102</v>
      </c>
      <c r="F2270" s="1">
        <v>45360</v>
      </c>
      <c r="G2270" s="2" t="s">
        <v>33</v>
      </c>
      <c r="H2270" s="16">
        <v>823.64</v>
      </c>
      <c r="I2270" s="20">
        <v>823.64</v>
      </c>
      <c r="K2270" t="str">
        <f t="shared" si="111"/>
        <v>Q4 2023</v>
      </c>
      <c r="L2270" t="str">
        <f t="shared" si="112"/>
        <v>Q4</v>
      </c>
      <c r="M2270" t="str">
        <f t="shared" si="113"/>
        <v>2023</v>
      </c>
    </row>
    <row r="2271" spans="1:13" x14ac:dyDescent="0.25">
      <c r="A2271" s="17">
        <v>45323</v>
      </c>
      <c r="B2271" s="8" t="s">
        <v>6584</v>
      </c>
      <c r="C2271" s="5" t="e">
        <v>#N/A</v>
      </c>
      <c r="D2271" s="8" t="s">
        <v>6662</v>
      </c>
      <c r="E2271" s="2">
        <v>102</v>
      </c>
      <c r="F2271" s="4">
        <v>45323</v>
      </c>
      <c r="G2271" s="2">
        <v>20240101</v>
      </c>
      <c r="H2271" s="16">
        <f>106752.41+104612.09</f>
        <v>211364.5</v>
      </c>
      <c r="I2271" s="20">
        <v>211364.5</v>
      </c>
      <c r="K2271" t="str">
        <f t="shared" si="111"/>
        <v>Q4 2023</v>
      </c>
      <c r="L2271" t="str">
        <f t="shared" si="112"/>
        <v>Q4</v>
      </c>
      <c r="M2271" t="str">
        <f t="shared" si="113"/>
        <v>2023</v>
      </c>
    </row>
    <row r="2272" spans="1:13" x14ac:dyDescent="0.25">
      <c r="A2272" s="17">
        <v>45323</v>
      </c>
      <c r="B2272" s="8" t="s">
        <v>6584</v>
      </c>
      <c r="C2272" s="5" t="s">
        <v>6640</v>
      </c>
      <c r="D2272" s="8" t="s">
        <v>6633</v>
      </c>
      <c r="E2272" s="2">
        <v>102</v>
      </c>
      <c r="F2272" s="4">
        <v>45351</v>
      </c>
      <c r="G2272" s="2" t="s">
        <v>34</v>
      </c>
      <c r="H2272" s="16">
        <v>39725.69</v>
      </c>
      <c r="I2272" s="20">
        <v>39725.69</v>
      </c>
      <c r="K2272" t="str">
        <f t="shared" si="111"/>
        <v>Q4 2023</v>
      </c>
      <c r="L2272" t="str">
        <f t="shared" si="112"/>
        <v>Q4</v>
      </c>
      <c r="M2272" t="str">
        <f t="shared" si="113"/>
        <v>2023</v>
      </c>
    </row>
    <row r="2273" spans="1:13" x14ac:dyDescent="0.25">
      <c r="A2273" s="17">
        <v>45323</v>
      </c>
      <c r="B2273" s="8" t="s">
        <v>6584</v>
      </c>
      <c r="C2273" s="5" t="s">
        <v>6614</v>
      </c>
      <c r="D2273" s="8" t="s">
        <v>6615</v>
      </c>
      <c r="E2273" s="2">
        <v>102</v>
      </c>
      <c r="F2273" s="4">
        <v>45351</v>
      </c>
      <c r="G2273" s="2" t="s">
        <v>36</v>
      </c>
      <c r="H2273" s="16">
        <v>15960</v>
      </c>
      <c r="I2273" s="20">
        <v>15960</v>
      </c>
      <c r="K2273" t="str">
        <f t="shared" si="111"/>
        <v>Q4 2023</v>
      </c>
      <c r="L2273" t="str">
        <f t="shared" si="112"/>
        <v>Q4</v>
      </c>
      <c r="M2273" t="str">
        <f t="shared" si="113"/>
        <v>2023</v>
      </c>
    </row>
    <row r="2274" spans="1:13" x14ac:dyDescent="0.25">
      <c r="A2274" s="17">
        <v>45323</v>
      </c>
      <c r="B2274" s="8" t="s">
        <v>6584</v>
      </c>
      <c r="C2274" s="8" t="s">
        <v>6634</v>
      </c>
      <c r="D2274" s="8" t="s">
        <v>6635</v>
      </c>
      <c r="E2274" s="2">
        <v>102</v>
      </c>
      <c r="F2274" s="4">
        <v>45351</v>
      </c>
      <c r="G2274" s="2" t="s">
        <v>35</v>
      </c>
      <c r="H2274" s="85">
        <f>20087.76+35075.5+8274</f>
        <v>63437.259999999995</v>
      </c>
      <c r="I2274" s="88">
        <v>63437.259999999995</v>
      </c>
      <c r="K2274" t="str">
        <f t="shared" si="111"/>
        <v>Q4 2023</v>
      </c>
      <c r="L2274" t="str">
        <f t="shared" si="112"/>
        <v>Q4</v>
      </c>
      <c r="M2274" t="str">
        <f t="shared" si="113"/>
        <v>2023</v>
      </c>
    </row>
    <row r="2275" spans="1:13" x14ac:dyDescent="0.25">
      <c r="A2275" s="17">
        <v>45323</v>
      </c>
      <c r="B2275" s="8" t="s">
        <v>6584</v>
      </c>
      <c r="C2275" s="5" t="s">
        <v>6619</v>
      </c>
      <c r="D2275" s="8" t="s">
        <v>6620</v>
      </c>
      <c r="E2275" s="2">
        <v>102</v>
      </c>
      <c r="F2275" s="1">
        <v>45322</v>
      </c>
      <c r="G2275" s="2">
        <v>11</v>
      </c>
      <c r="H2275" s="16">
        <v>510</v>
      </c>
      <c r="I2275" s="20">
        <v>510</v>
      </c>
      <c r="K2275" t="str">
        <f t="shared" ref="K2275:K2332" si="114">"Q" &amp; IF(MONTH(A2275) &lt; 4, 4, IF(MONTH(A2275) &lt; 7, 1, IF(MONTH(A2275) &lt; 10, 2, 3))) &amp; " " &amp; YEAR(A2275) - IF(MONTH(A2275) &lt; 4, 1, 0)</f>
        <v>Q4 2023</v>
      </c>
      <c r="L2275" t="str">
        <f t="shared" ref="L2275:L2332" si="115">LEFT(K2275,2)</f>
        <v>Q4</v>
      </c>
      <c r="M2275" t="str">
        <f t="shared" ref="M2275:M2332" si="116">RIGHT(K2275,4)</f>
        <v>2023</v>
      </c>
    </row>
    <row r="2276" spans="1:13" x14ac:dyDescent="0.25">
      <c r="A2276" s="17">
        <v>45323</v>
      </c>
      <c r="B2276" s="8" t="s">
        <v>6584</v>
      </c>
      <c r="C2276" s="5" t="s">
        <v>6636</v>
      </c>
      <c r="D2276" s="8" t="s">
        <v>6617</v>
      </c>
      <c r="E2276" s="2">
        <v>102</v>
      </c>
      <c r="F2276" s="4">
        <v>45327</v>
      </c>
      <c r="G2276" s="2" t="s">
        <v>32</v>
      </c>
      <c r="H2276" s="16">
        <v>500</v>
      </c>
      <c r="I2276" s="16">
        <v>500</v>
      </c>
      <c r="K2276" t="str">
        <f t="shared" si="114"/>
        <v>Q4 2023</v>
      </c>
      <c r="L2276" t="str">
        <f t="shared" si="115"/>
        <v>Q4</v>
      </c>
      <c r="M2276" t="str">
        <f t="shared" si="116"/>
        <v>2023</v>
      </c>
    </row>
    <row r="2277" spans="1:13" x14ac:dyDescent="0.25">
      <c r="A2277" s="17">
        <v>45323</v>
      </c>
      <c r="B2277" s="8" t="s">
        <v>6584</v>
      </c>
      <c r="C2277" s="8" t="s">
        <v>6637</v>
      </c>
      <c r="D2277" s="8" t="s">
        <v>6654</v>
      </c>
      <c r="E2277" s="2">
        <v>102</v>
      </c>
      <c r="F2277" s="1">
        <v>45324</v>
      </c>
      <c r="G2277" s="2" t="s">
        <v>31</v>
      </c>
      <c r="H2277" s="16">
        <v>19110</v>
      </c>
      <c r="I2277" s="20">
        <v>19110</v>
      </c>
      <c r="K2277" t="str">
        <f t="shared" si="114"/>
        <v>Q4 2023</v>
      </c>
      <c r="L2277" t="str">
        <f t="shared" si="115"/>
        <v>Q4</v>
      </c>
      <c r="M2277" t="str">
        <f t="shared" si="116"/>
        <v>2023</v>
      </c>
    </row>
    <row r="2278" spans="1:13" x14ac:dyDescent="0.25">
      <c r="A2278" s="17">
        <v>45323</v>
      </c>
      <c r="B2278" s="8" t="s">
        <v>6584</v>
      </c>
      <c r="C2278" s="8" t="s">
        <v>6637</v>
      </c>
      <c r="D2278" s="8" t="s">
        <v>6638</v>
      </c>
      <c r="E2278" s="2">
        <v>102</v>
      </c>
      <c r="F2278" s="1">
        <v>45362</v>
      </c>
      <c r="G2278" s="2" t="s">
        <v>37</v>
      </c>
      <c r="H2278" s="16">
        <v>45049.5</v>
      </c>
      <c r="I2278" s="20">
        <v>45049.5</v>
      </c>
      <c r="K2278" t="str">
        <f t="shared" si="114"/>
        <v>Q4 2023</v>
      </c>
      <c r="L2278" t="str">
        <f t="shared" si="115"/>
        <v>Q4</v>
      </c>
      <c r="M2278" t="str">
        <f t="shared" si="116"/>
        <v>2023</v>
      </c>
    </row>
    <row r="2279" spans="1:13" x14ac:dyDescent="0.25">
      <c r="A2279" s="17">
        <v>45323</v>
      </c>
      <c r="B2279" s="8" t="s">
        <v>6584</v>
      </c>
      <c r="C2279" s="8" t="s">
        <v>6637</v>
      </c>
      <c r="D2279" s="8" t="s">
        <v>6639</v>
      </c>
      <c r="E2279" s="2">
        <v>102</v>
      </c>
      <c r="F2279" s="1">
        <v>45363</v>
      </c>
      <c r="G2279" s="2" t="s">
        <v>38</v>
      </c>
      <c r="H2279" s="16">
        <v>756.74</v>
      </c>
      <c r="I2279" s="20">
        <v>756.74</v>
      </c>
      <c r="K2279" t="str">
        <f t="shared" si="114"/>
        <v>Q4 2023</v>
      </c>
      <c r="L2279" t="str">
        <f t="shared" si="115"/>
        <v>Q4</v>
      </c>
      <c r="M2279" t="str">
        <f t="shared" si="116"/>
        <v>2023</v>
      </c>
    </row>
    <row r="2280" spans="1:13" x14ac:dyDescent="0.25">
      <c r="A2280" s="17">
        <v>45323</v>
      </c>
      <c r="B2280" s="8" t="s">
        <v>6584</v>
      </c>
      <c r="C2280" s="8" t="e">
        <v>#N/A</v>
      </c>
      <c r="D2280" s="8" t="s">
        <v>6622</v>
      </c>
      <c r="E2280" s="12">
        <v>102</v>
      </c>
      <c r="F2280" s="4">
        <v>45351</v>
      </c>
      <c r="G2280" s="12">
        <v>268</v>
      </c>
      <c r="H2280" s="16">
        <v>11775</v>
      </c>
      <c r="I2280" s="16">
        <v>11775</v>
      </c>
      <c r="K2280" t="str">
        <f t="shared" si="114"/>
        <v>Q4 2023</v>
      </c>
      <c r="L2280" t="str">
        <f t="shared" si="115"/>
        <v>Q4</v>
      </c>
      <c r="M2280" t="str">
        <f t="shared" si="116"/>
        <v>2023</v>
      </c>
    </row>
    <row r="2281" spans="1:13" x14ac:dyDescent="0.25">
      <c r="A2281" s="17">
        <v>45323</v>
      </c>
      <c r="B2281" s="8" t="s">
        <v>6584</v>
      </c>
      <c r="C2281" s="5" t="s">
        <v>6626</v>
      </c>
      <c r="D2281" s="8" t="s">
        <v>6627</v>
      </c>
      <c r="E2281" s="2">
        <v>102</v>
      </c>
      <c r="F2281" s="4">
        <v>45351</v>
      </c>
      <c r="G2281" s="2">
        <v>1616</v>
      </c>
      <c r="H2281" s="16">
        <v>1575</v>
      </c>
      <c r="I2281" s="20">
        <v>1575</v>
      </c>
      <c r="K2281" t="str">
        <f t="shared" si="114"/>
        <v>Q4 2023</v>
      </c>
      <c r="L2281" t="str">
        <f t="shared" si="115"/>
        <v>Q4</v>
      </c>
      <c r="M2281" t="str">
        <f t="shared" si="116"/>
        <v>2023</v>
      </c>
    </row>
    <row r="2282" spans="1:13" x14ac:dyDescent="0.25">
      <c r="A2282" s="17">
        <v>45323</v>
      </c>
      <c r="B2282" s="8" t="s">
        <v>6585</v>
      </c>
      <c r="C2282" s="5" t="s">
        <v>6640</v>
      </c>
      <c r="D2282" s="8" t="s">
        <v>6633</v>
      </c>
      <c r="E2282" s="2">
        <v>0</v>
      </c>
      <c r="F2282" s="4">
        <v>45351</v>
      </c>
      <c r="G2282" s="5" t="s">
        <v>51</v>
      </c>
      <c r="H2282" s="16">
        <v>38933.089999999997</v>
      </c>
      <c r="I2282" s="20">
        <v>38933.089999999997</v>
      </c>
      <c r="K2282" t="str">
        <f t="shared" si="114"/>
        <v>Q4 2023</v>
      </c>
      <c r="L2282" t="str">
        <f t="shared" si="115"/>
        <v>Q4</v>
      </c>
      <c r="M2282" t="str">
        <f t="shared" si="116"/>
        <v>2023</v>
      </c>
    </row>
    <row r="2283" spans="1:13" x14ac:dyDescent="0.25">
      <c r="A2283" s="17">
        <v>45323</v>
      </c>
      <c r="B2283" s="8" t="s">
        <v>6585</v>
      </c>
      <c r="C2283" s="5" t="s">
        <v>6616</v>
      </c>
      <c r="D2283" s="8" t="s">
        <v>6617</v>
      </c>
      <c r="E2283" s="2">
        <v>0</v>
      </c>
      <c r="F2283" s="4">
        <v>45350</v>
      </c>
      <c r="G2283" s="5" t="s">
        <v>49</v>
      </c>
      <c r="H2283" s="16">
        <v>14330</v>
      </c>
      <c r="I2283" s="16">
        <v>14330</v>
      </c>
      <c r="K2283" t="str">
        <f t="shared" si="114"/>
        <v>Q4 2023</v>
      </c>
      <c r="L2283" t="str">
        <f t="shared" si="115"/>
        <v>Q4</v>
      </c>
      <c r="M2283" t="str">
        <f t="shared" si="116"/>
        <v>2023</v>
      </c>
    </row>
    <row r="2284" spans="1:13" x14ac:dyDescent="0.25">
      <c r="A2284" s="17">
        <v>45323</v>
      </c>
      <c r="B2284" s="8" t="s">
        <v>6585</v>
      </c>
      <c r="C2284" s="5" t="s">
        <v>6616</v>
      </c>
      <c r="D2284" s="8" t="s">
        <v>6618</v>
      </c>
      <c r="E2284" s="2">
        <v>0</v>
      </c>
      <c r="F2284" s="4">
        <v>45350</v>
      </c>
      <c r="G2284" s="5" t="s">
        <v>50</v>
      </c>
      <c r="H2284" s="16">
        <v>9849</v>
      </c>
      <c r="I2284" s="16">
        <v>9849</v>
      </c>
      <c r="K2284" t="str">
        <f t="shared" si="114"/>
        <v>Q4 2023</v>
      </c>
      <c r="L2284" t="str">
        <f t="shared" si="115"/>
        <v>Q4</v>
      </c>
      <c r="M2284" t="str">
        <f t="shared" si="116"/>
        <v>2023</v>
      </c>
    </row>
    <row r="2285" spans="1:13" x14ac:dyDescent="0.25">
      <c r="A2285" s="17">
        <v>45323</v>
      </c>
      <c r="B2285" s="8" t="s">
        <v>6586</v>
      </c>
      <c r="C2285" s="5" t="s">
        <v>6640</v>
      </c>
      <c r="D2285" s="8" t="s">
        <v>6633</v>
      </c>
      <c r="E2285" s="2">
        <v>0</v>
      </c>
      <c r="F2285" s="1">
        <v>45351</v>
      </c>
      <c r="G2285" s="2" t="s">
        <v>61</v>
      </c>
      <c r="H2285" s="16">
        <v>37226.730000000003</v>
      </c>
      <c r="I2285" s="20">
        <v>37226.730000000003</v>
      </c>
      <c r="K2285" t="str">
        <f t="shared" si="114"/>
        <v>Q4 2023</v>
      </c>
      <c r="L2285" t="str">
        <f t="shared" si="115"/>
        <v>Q4</v>
      </c>
      <c r="M2285" t="str">
        <f t="shared" si="116"/>
        <v>2023</v>
      </c>
    </row>
    <row r="2286" spans="1:13" x14ac:dyDescent="0.25">
      <c r="A2286" s="17">
        <v>45323</v>
      </c>
      <c r="B2286" s="8" t="s">
        <v>6586</v>
      </c>
      <c r="C2286" s="5" t="s">
        <v>6614</v>
      </c>
      <c r="D2286" s="8" t="s">
        <v>6615</v>
      </c>
      <c r="E2286" s="2">
        <v>0</v>
      </c>
      <c r="F2286" s="1">
        <v>45351</v>
      </c>
      <c r="G2286" s="2" t="s">
        <v>63</v>
      </c>
      <c r="H2286" s="16">
        <v>4529</v>
      </c>
      <c r="I2286" s="20">
        <v>4529</v>
      </c>
      <c r="K2286" t="str">
        <f t="shared" si="114"/>
        <v>Q4 2023</v>
      </c>
      <c r="L2286" t="str">
        <f t="shared" si="115"/>
        <v>Q4</v>
      </c>
      <c r="M2286" t="str">
        <f t="shared" si="116"/>
        <v>2023</v>
      </c>
    </row>
    <row r="2287" spans="1:13" x14ac:dyDescent="0.25">
      <c r="A2287" s="17">
        <v>45323</v>
      </c>
      <c r="B2287" s="8" t="s">
        <v>6586</v>
      </c>
      <c r="C2287" s="5" t="s">
        <v>6616</v>
      </c>
      <c r="D2287" s="8" t="s">
        <v>6618</v>
      </c>
      <c r="E2287" s="2">
        <v>0</v>
      </c>
      <c r="F2287" s="1">
        <v>45350</v>
      </c>
      <c r="G2287" s="2" t="s">
        <v>64</v>
      </c>
      <c r="H2287" s="16">
        <v>5292</v>
      </c>
      <c r="I2287" s="16">
        <v>5292</v>
      </c>
      <c r="K2287" t="str">
        <f t="shared" si="114"/>
        <v>Q4 2023</v>
      </c>
      <c r="L2287" t="str">
        <f t="shared" si="115"/>
        <v>Q4</v>
      </c>
      <c r="M2287" t="str">
        <f t="shared" si="116"/>
        <v>2023</v>
      </c>
    </row>
    <row r="2288" spans="1:13" x14ac:dyDescent="0.25">
      <c r="A2288" s="17">
        <v>45323</v>
      </c>
      <c r="B2288" s="8" t="s">
        <v>6586</v>
      </c>
      <c r="C2288" s="5" t="s">
        <v>6641</v>
      </c>
      <c r="D2288" s="8" t="s">
        <v>6635</v>
      </c>
      <c r="E2288" s="2">
        <v>0</v>
      </c>
      <c r="F2288" s="1">
        <v>45351</v>
      </c>
      <c r="G2288" s="2" t="s">
        <v>62</v>
      </c>
      <c r="H2288" s="16">
        <v>51869.89</v>
      </c>
      <c r="I2288" s="20">
        <v>51869.89</v>
      </c>
      <c r="K2288" t="str">
        <f t="shared" si="114"/>
        <v>Q4 2023</v>
      </c>
      <c r="L2288" t="str">
        <f t="shared" si="115"/>
        <v>Q4</v>
      </c>
      <c r="M2288" t="str">
        <f t="shared" si="116"/>
        <v>2023</v>
      </c>
    </row>
    <row r="2289" spans="1:13" x14ac:dyDescent="0.25">
      <c r="A2289" s="17">
        <v>45323</v>
      </c>
      <c r="B2289" s="8" t="s">
        <v>6587</v>
      </c>
      <c r="C2289" s="5" t="s">
        <v>6614</v>
      </c>
      <c r="D2289" s="8" t="s">
        <v>6615</v>
      </c>
      <c r="E2289" s="2">
        <v>0</v>
      </c>
      <c r="F2289" s="1">
        <v>45351</v>
      </c>
      <c r="G2289" s="2" t="s">
        <v>76</v>
      </c>
      <c r="H2289" s="16">
        <v>2004</v>
      </c>
      <c r="I2289" s="20">
        <v>2004</v>
      </c>
      <c r="K2289" t="str">
        <f t="shared" si="114"/>
        <v>Q4 2023</v>
      </c>
      <c r="L2289" t="str">
        <f t="shared" si="115"/>
        <v>Q4</v>
      </c>
      <c r="M2289" t="str">
        <f t="shared" si="116"/>
        <v>2023</v>
      </c>
    </row>
    <row r="2290" spans="1:13" x14ac:dyDescent="0.25">
      <c r="A2290" s="17">
        <v>45323</v>
      </c>
      <c r="B2290" s="8" t="s">
        <v>6587</v>
      </c>
      <c r="C2290" s="5" t="s">
        <v>6616</v>
      </c>
      <c r="D2290" s="8" t="s">
        <v>6617</v>
      </c>
      <c r="E2290" s="2">
        <v>0</v>
      </c>
      <c r="F2290" s="1">
        <v>45350</v>
      </c>
      <c r="G2290" s="2" t="s">
        <v>77</v>
      </c>
      <c r="H2290" s="16">
        <v>100</v>
      </c>
      <c r="I2290" s="16">
        <v>100</v>
      </c>
      <c r="K2290" t="str">
        <f t="shared" si="114"/>
        <v>Q4 2023</v>
      </c>
      <c r="L2290" t="str">
        <f t="shared" si="115"/>
        <v>Q4</v>
      </c>
      <c r="M2290" t="str">
        <f t="shared" si="116"/>
        <v>2023</v>
      </c>
    </row>
    <row r="2291" spans="1:13" x14ac:dyDescent="0.25">
      <c r="A2291" s="17">
        <v>45323</v>
      </c>
      <c r="B2291" s="8" t="s">
        <v>6587</v>
      </c>
      <c r="C2291" s="8" t="e">
        <v>#N/A</v>
      </c>
      <c r="D2291" s="8" t="s">
        <v>6622</v>
      </c>
      <c r="E2291" s="12">
        <v>0</v>
      </c>
      <c r="F2291" s="1">
        <v>45351</v>
      </c>
      <c r="G2291" s="12">
        <v>276</v>
      </c>
      <c r="H2291" s="16">
        <v>12250</v>
      </c>
      <c r="I2291" s="20">
        <v>12250</v>
      </c>
      <c r="K2291" t="str">
        <f t="shared" si="114"/>
        <v>Q4 2023</v>
      </c>
      <c r="L2291" t="str">
        <f t="shared" si="115"/>
        <v>Q4</v>
      </c>
      <c r="M2291" t="str">
        <f t="shared" si="116"/>
        <v>2023</v>
      </c>
    </row>
    <row r="2292" spans="1:13" x14ac:dyDescent="0.25">
      <c r="A2292" s="17">
        <v>45323</v>
      </c>
      <c r="B2292" s="8" t="s">
        <v>6588</v>
      </c>
      <c r="C2292" s="5" t="s">
        <v>6614</v>
      </c>
      <c r="D2292" s="8" t="s">
        <v>6615</v>
      </c>
      <c r="E2292" s="2">
        <v>0</v>
      </c>
      <c r="F2292" s="1">
        <v>45351</v>
      </c>
      <c r="G2292" s="2" t="s">
        <v>79</v>
      </c>
      <c r="H2292" s="16">
        <v>855</v>
      </c>
      <c r="I2292" s="20">
        <v>855</v>
      </c>
      <c r="K2292" t="str">
        <f t="shared" si="114"/>
        <v>Q4 2023</v>
      </c>
      <c r="L2292" t="str">
        <f t="shared" si="115"/>
        <v>Q4</v>
      </c>
      <c r="M2292" t="str">
        <f t="shared" si="116"/>
        <v>2023</v>
      </c>
    </row>
    <row r="2293" spans="1:13" x14ac:dyDescent="0.25">
      <c r="A2293" s="17">
        <v>45323</v>
      </c>
      <c r="B2293" s="8" t="s">
        <v>6588</v>
      </c>
      <c r="C2293" s="8" t="e">
        <v>#N/A</v>
      </c>
      <c r="D2293" s="8" t="s">
        <v>6622</v>
      </c>
      <c r="E2293" s="12">
        <v>0</v>
      </c>
      <c r="F2293" s="1">
        <v>45351</v>
      </c>
      <c r="G2293" s="12">
        <v>277</v>
      </c>
      <c r="H2293" s="16">
        <v>1925</v>
      </c>
      <c r="I2293" s="20">
        <v>1925</v>
      </c>
      <c r="K2293" t="str">
        <f t="shared" si="114"/>
        <v>Q4 2023</v>
      </c>
      <c r="L2293" t="str">
        <f t="shared" si="115"/>
        <v>Q4</v>
      </c>
      <c r="M2293" t="str">
        <f t="shared" si="116"/>
        <v>2023</v>
      </c>
    </row>
    <row r="2294" spans="1:13" x14ac:dyDescent="0.25">
      <c r="A2294" s="17">
        <v>45323</v>
      </c>
      <c r="B2294" s="8" t="s">
        <v>6589</v>
      </c>
      <c r="C2294" s="5" t="s">
        <v>6640</v>
      </c>
      <c r="D2294" s="8" t="s">
        <v>6633</v>
      </c>
      <c r="E2294" s="2" t="s">
        <v>82</v>
      </c>
      <c r="F2294" s="4">
        <v>45351</v>
      </c>
      <c r="G2294" s="2" t="s">
        <v>104</v>
      </c>
      <c r="H2294" s="16">
        <v>79451.37</v>
      </c>
      <c r="I2294" s="20">
        <v>79451.37</v>
      </c>
      <c r="J2294" s="5"/>
      <c r="K2294" t="str">
        <f t="shared" si="114"/>
        <v>Q4 2023</v>
      </c>
      <c r="L2294" t="str">
        <f t="shared" si="115"/>
        <v>Q4</v>
      </c>
      <c r="M2294" t="str">
        <f t="shared" si="116"/>
        <v>2023</v>
      </c>
    </row>
    <row r="2295" spans="1:13" x14ac:dyDescent="0.25">
      <c r="A2295" s="17">
        <v>45323</v>
      </c>
      <c r="B2295" s="8" t="s">
        <v>6589</v>
      </c>
      <c r="C2295" s="5" t="e">
        <v>#N/A</v>
      </c>
      <c r="D2295" s="8" t="s">
        <v>6617</v>
      </c>
      <c r="E2295" s="2" t="s">
        <v>82</v>
      </c>
      <c r="F2295" s="1">
        <v>45338</v>
      </c>
      <c r="G2295" s="2" t="s">
        <v>102</v>
      </c>
      <c r="H2295" s="16">
        <v>2200</v>
      </c>
      <c r="I2295" s="16">
        <v>2200</v>
      </c>
      <c r="J2295" s="2"/>
      <c r="K2295" t="str">
        <f t="shared" si="114"/>
        <v>Q4 2023</v>
      </c>
      <c r="L2295" t="str">
        <f t="shared" si="115"/>
        <v>Q4</v>
      </c>
      <c r="M2295" t="str">
        <f t="shared" si="116"/>
        <v>2023</v>
      </c>
    </row>
    <row r="2296" spans="1:13" x14ac:dyDescent="0.25">
      <c r="A2296" s="17">
        <v>45323</v>
      </c>
      <c r="B2296" s="8" t="s">
        <v>6589</v>
      </c>
      <c r="C2296" s="5" t="e">
        <v>#N/A</v>
      </c>
      <c r="D2296" s="8" t="s">
        <v>6617</v>
      </c>
      <c r="E2296" s="2" t="s">
        <v>82</v>
      </c>
      <c r="F2296" s="1">
        <v>45351</v>
      </c>
      <c r="G2296" s="2" t="s">
        <v>103</v>
      </c>
      <c r="H2296" s="16">
        <v>700</v>
      </c>
      <c r="I2296" s="16">
        <v>700</v>
      </c>
      <c r="J2296" s="2"/>
      <c r="K2296" t="str">
        <f t="shared" si="114"/>
        <v>Q4 2023</v>
      </c>
      <c r="L2296" t="str">
        <f t="shared" si="115"/>
        <v>Q4</v>
      </c>
      <c r="M2296" t="str">
        <f t="shared" si="116"/>
        <v>2023</v>
      </c>
    </row>
    <row r="2297" spans="1:13" x14ac:dyDescent="0.25">
      <c r="A2297" s="17">
        <v>45323</v>
      </c>
      <c r="B2297" s="8" t="s">
        <v>6589</v>
      </c>
      <c r="C2297" s="5" t="s">
        <v>6616</v>
      </c>
      <c r="D2297" s="8" t="s">
        <v>6618</v>
      </c>
      <c r="E2297" s="2" t="s">
        <v>82</v>
      </c>
      <c r="F2297" s="4">
        <v>45350</v>
      </c>
      <c r="G2297" s="2" t="s">
        <v>110</v>
      </c>
      <c r="H2297" s="16">
        <v>49701</v>
      </c>
      <c r="I2297" s="16">
        <v>43269.5</v>
      </c>
      <c r="J2297" s="5"/>
      <c r="K2297" t="str">
        <f t="shared" si="114"/>
        <v>Q4 2023</v>
      </c>
      <c r="L2297" t="str">
        <f t="shared" si="115"/>
        <v>Q4</v>
      </c>
      <c r="M2297" t="str">
        <f t="shared" si="116"/>
        <v>2023</v>
      </c>
    </row>
    <row r="2298" spans="1:13" x14ac:dyDescent="0.25">
      <c r="A2298" s="17">
        <v>45323</v>
      </c>
      <c r="B2298" s="8" t="s">
        <v>6589</v>
      </c>
      <c r="C2298" s="5" t="s">
        <v>6616</v>
      </c>
      <c r="D2298" s="8" t="s">
        <v>6617</v>
      </c>
      <c r="E2298" s="2" t="s">
        <v>82</v>
      </c>
      <c r="F2298" s="4">
        <v>45350</v>
      </c>
      <c r="G2298" s="2" t="s">
        <v>109</v>
      </c>
      <c r="H2298" s="16">
        <v>6767.1</v>
      </c>
      <c r="I2298" s="20">
        <v>5343.8</v>
      </c>
      <c r="J2298" s="5"/>
      <c r="K2298" t="str">
        <f t="shared" si="114"/>
        <v>Q4 2023</v>
      </c>
      <c r="L2298" t="str">
        <f t="shared" si="115"/>
        <v>Q4</v>
      </c>
      <c r="M2298" t="str">
        <f t="shared" si="116"/>
        <v>2023</v>
      </c>
    </row>
    <row r="2299" spans="1:13" x14ac:dyDescent="0.25">
      <c r="A2299" s="17">
        <v>45323</v>
      </c>
      <c r="B2299" s="8" t="s">
        <v>6589</v>
      </c>
      <c r="C2299" s="8" t="s">
        <v>6634</v>
      </c>
      <c r="D2299" s="8" t="s">
        <v>6635</v>
      </c>
      <c r="E2299" s="2" t="s">
        <v>82</v>
      </c>
      <c r="F2299" s="4">
        <v>45351</v>
      </c>
      <c r="G2299" s="2" t="s">
        <v>106</v>
      </c>
      <c r="H2299" s="85">
        <f>87688.75+22762.2+70755.75+14499.68+29356</f>
        <v>225062.38</v>
      </c>
      <c r="I2299" s="88">
        <v>225062.38</v>
      </c>
      <c r="J2299" s="5"/>
      <c r="K2299" t="str">
        <f t="shared" si="114"/>
        <v>Q4 2023</v>
      </c>
      <c r="L2299" t="str">
        <f t="shared" si="115"/>
        <v>Q4</v>
      </c>
      <c r="M2299" t="str">
        <f t="shared" si="116"/>
        <v>2023</v>
      </c>
    </row>
    <row r="2300" spans="1:13" x14ac:dyDescent="0.25">
      <c r="A2300" s="17">
        <v>45323</v>
      </c>
      <c r="B2300" s="8" t="s">
        <v>6589</v>
      </c>
      <c r="C2300" s="5" t="e">
        <v>#N/A</v>
      </c>
      <c r="D2300" s="8" t="s">
        <v>6633</v>
      </c>
      <c r="E2300" s="2" t="s">
        <v>82</v>
      </c>
      <c r="F2300" s="4">
        <v>45351</v>
      </c>
      <c r="G2300" s="2" t="s">
        <v>105</v>
      </c>
      <c r="H2300" s="16">
        <v>188255.16</v>
      </c>
      <c r="I2300" s="20">
        <v>188255.16</v>
      </c>
      <c r="J2300" s="5"/>
      <c r="K2300" t="str">
        <f t="shared" si="114"/>
        <v>Q4 2023</v>
      </c>
      <c r="L2300" t="str">
        <f t="shared" si="115"/>
        <v>Q4</v>
      </c>
      <c r="M2300" t="str">
        <f t="shared" si="116"/>
        <v>2023</v>
      </c>
    </row>
    <row r="2301" spans="1:13" x14ac:dyDescent="0.25">
      <c r="A2301" s="17">
        <v>45323</v>
      </c>
      <c r="B2301" s="8" t="s">
        <v>6589</v>
      </c>
      <c r="C2301" s="5" t="s">
        <v>6619</v>
      </c>
      <c r="D2301" s="8" t="s">
        <v>6620</v>
      </c>
      <c r="E2301" s="2" t="s">
        <v>82</v>
      </c>
      <c r="F2301" s="1">
        <v>45351</v>
      </c>
      <c r="G2301" s="2">
        <v>11</v>
      </c>
      <c r="H2301" s="16">
        <v>2287</v>
      </c>
      <c r="I2301" s="20">
        <v>2287</v>
      </c>
      <c r="J2301" s="2" t="s">
        <v>100</v>
      </c>
      <c r="K2301" t="str">
        <f t="shared" si="114"/>
        <v>Q4 2023</v>
      </c>
      <c r="L2301" t="str">
        <f t="shared" si="115"/>
        <v>Q4</v>
      </c>
      <c r="M2301" t="str">
        <f t="shared" si="116"/>
        <v>2023</v>
      </c>
    </row>
    <row r="2302" spans="1:13" x14ac:dyDescent="0.25">
      <c r="A2302" s="17">
        <v>45323</v>
      </c>
      <c r="B2302" s="8" t="s">
        <v>6589</v>
      </c>
      <c r="C2302" s="8" t="s">
        <v>6653</v>
      </c>
      <c r="D2302" s="8" t="s">
        <v>6654</v>
      </c>
      <c r="E2302" s="2" t="s">
        <v>82</v>
      </c>
      <c r="F2302" s="4">
        <v>45328</v>
      </c>
      <c r="G2302" s="2" t="s">
        <v>101</v>
      </c>
      <c r="H2302" s="16">
        <v>194247.9</v>
      </c>
      <c r="I2302" s="20">
        <v>194247.9</v>
      </c>
      <c r="J2302" s="5"/>
      <c r="K2302" t="str">
        <f t="shared" si="114"/>
        <v>Q4 2023</v>
      </c>
      <c r="L2302" t="str">
        <f t="shared" si="115"/>
        <v>Q4</v>
      </c>
      <c r="M2302" t="str">
        <f t="shared" si="116"/>
        <v>2023</v>
      </c>
    </row>
    <row r="2303" spans="1:13" x14ac:dyDescent="0.25">
      <c r="A2303" s="17">
        <v>45323</v>
      </c>
      <c r="B2303" s="8" t="s">
        <v>6589</v>
      </c>
      <c r="C2303" s="8" t="s">
        <v>6653</v>
      </c>
      <c r="D2303" s="8" t="s">
        <v>6638</v>
      </c>
      <c r="E2303" s="2" t="s">
        <v>82</v>
      </c>
      <c r="F2303" s="1">
        <v>45356</v>
      </c>
      <c r="G2303" s="2" t="s">
        <v>107</v>
      </c>
      <c r="H2303" s="16">
        <v>699875.05</v>
      </c>
      <c r="I2303" s="20">
        <v>699875.05</v>
      </c>
      <c r="J2303" s="2" t="s">
        <v>99</v>
      </c>
      <c r="K2303" t="str">
        <f t="shared" si="114"/>
        <v>Q4 2023</v>
      </c>
      <c r="L2303" t="str">
        <f t="shared" si="115"/>
        <v>Q4</v>
      </c>
      <c r="M2303" t="str">
        <f t="shared" si="116"/>
        <v>2023</v>
      </c>
    </row>
    <row r="2304" spans="1:13" x14ac:dyDescent="0.25">
      <c r="A2304" s="17">
        <v>45323</v>
      </c>
      <c r="B2304" s="8" t="s">
        <v>6589</v>
      </c>
      <c r="C2304" s="5" t="e">
        <v>#N/A</v>
      </c>
      <c r="D2304" s="8" t="s">
        <v>6624</v>
      </c>
      <c r="E2304" s="2" t="s">
        <v>82</v>
      </c>
      <c r="F2304" s="4">
        <v>45327</v>
      </c>
      <c r="G2304" s="2">
        <v>1091</v>
      </c>
      <c r="H2304" s="16">
        <v>6293.2</v>
      </c>
      <c r="I2304" s="20">
        <v>8240.119999999999</v>
      </c>
      <c r="J2304" s="5"/>
      <c r="K2304" t="str">
        <f t="shared" si="114"/>
        <v>Q4 2023</v>
      </c>
      <c r="L2304" t="str">
        <f t="shared" si="115"/>
        <v>Q4</v>
      </c>
      <c r="M2304" t="str">
        <f t="shared" si="116"/>
        <v>2023</v>
      </c>
    </row>
    <row r="2305" spans="1:13" x14ac:dyDescent="0.25">
      <c r="A2305" s="17">
        <v>45323</v>
      </c>
      <c r="B2305" s="8" t="s">
        <v>6589</v>
      </c>
      <c r="C2305" s="5" t="s">
        <v>6626</v>
      </c>
      <c r="D2305" s="8" t="s">
        <v>6627</v>
      </c>
      <c r="E2305" s="2" t="s">
        <v>82</v>
      </c>
      <c r="F2305" s="4">
        <v>45351</v>
      </c>
      <c r="G2305" s="2">
        <v>1615</v>
      </c>
      <c r="H2305" s="16">
        <v>17780</v>
      </c>
      <c r="I2305" s="16">
        <v>17780</v>
      </c>
      <c r="J2305" s="5"/>
      <c r="K2305" t="str">
        <f t="shared" si="114"/>
        <v>Q4 2023</v>
      </c>
      <c r="L2305" t="str">
        <f t="shared" si="115"/>
        <v>Q4</v>
      </c>
      <c r="M2305" t="str">
        <f t="shared" si="116"/>
        <v>2023</v>
      </c>
    </row>
    <row r="2306" spans="1:13" x14ac:dyDescent="0.25">
      <c r="A2306" s="17">
        <v>45323</v>
      </c>
      <c r="B2306" s="8" t="s">
        <v>6589</v>
      </c>
      <c r="C2306" s="5" t="e">
        <v>#N/A</v>
      </c>
      <c r="D2306" s="8" t="s">
        <v>6624</v>
      </c>
      <c r="E2306" s="2" t="s">
        <v>82</v>
      </c>
      <c r="F2306" s="4">
        <v>45349</v>
      </c>
      <c r="G2306" s="2" t="s">
        <v>108</v>
      </c>
      <c r="H2306" s="16">
        <v>16000</v>
      </c>
      <c r="I2306" s="20">
        <v>9760</v>
      </c>
      <c r="J2306" s="5"/>
      <c r="K2306" t="str">
        <f t="shared" si="114"/>
        <v>Q4 2023</v>
      </c>
      <c r="L2306" t="str">
        <f t="shared" si="115"/>
        <v>Q4</v>
      </c>
      <c r="M2306" t="str">
        <f t="shared" si="116"/>
        <v>2023</v>
      </c>
    </row>
    <row r="2307" spans="1:13" x14ac:dyDescent="0.25">
      <c r="A2307" s="17">
        <v>45323</v>
      </c>
      <c r="B2307" s="8" t="s">
        <v>6590</v>
      </c>
      <c r="C2307" s="5" t="s">
        <v>6614</v>
      </c>
      <c r="D2307" s="8" t="s">
        <v>6615</v>
      </c>
      <c r="E2307" s="2">
        <v>0</v>
      </c>
      <c r="F2307" s="1">
        <v>45351</v>
      </c>
      <c r="G2307" s="2" t="s">
        <v>133</v>
      </c>
      <c r="H2307" s="16">
        <v>5908</v>
      </c>
      <c r="I2307" s="20">
        <v>5908</v>
      </c>
      <c r="J2307" s="2"/>
      <c r="K2307" t="str">
        <f t="shared" si="114"/>
        <v>Q4 2023</v>
      </c>
      <c r="L2307" t="str">
        <f t="shared" si="115"/>
        <v>Q4</v>
      </c>
      <c r="M2307" t="str">
        <f t="shared" si="116"/>
        <v>2023</v>
      </c>
    </row>
    <row r="2308" spans="1:13" x14ac:dyDescent="0.25">
      <c r="A2308" s="17">
        <v>45323</v>
      </c>
      <c r="B2308" s="8" t="s">
        <v>6590</v>
      </c>
      <c r="C2308" s="5" t="s">
        <v>6616</v>
      </c>
      <c r="D2308" s="8" t="s">
        <v>6617</v>
      </c>
      <c r="E2308" s="2">
        <v>0</v>
      </c>
      <c r="F2308" s="1">
        <v>45349</v>
      </c>
      <c r="G2308" s="2" t="s">
        <v>134</v>
      </c>
      <c r="H2308" s="16">
        <v>1336</v>
      </c>
      <c r="I2308" s="16">
        <v>1336</v>
      </c>
      <c r="J2308" s="2"/>
      <c r="K2308" t="str">
        <f t="shared" si="114"/>
        <v>Q4 2023</v>
      </c>
      <c r="L2308" t="str">
        <f t="shared" si="115"/>
        <v>Q4</v>
      </c>
      <c r="M2308" t="str">
        <f t="shared" si="116"/>
        <v>2023</v>
      </c>
    </row>
    <row r="2309" spans="1:13" x14ac:dyDescent="0.25">
      <c r="A2309" s="17">
        <v>45323</v>
      </c>
      <c r="B2309" s="8" t="s">
        <v>6590</v>
      </c>
      <c r="C2309" s="8" t="e">
        <v>#N/A</v>
      </c>
      <c r="D2309" s="8" t="s">
        <v>6622</v>
      </c>
      <c r="E2309" s="12">
        <v>0</v>
      </c>
      <c r="F2309" s="1">
        <v>45351</v>
      </c>
      <c r="G2309" s="12">
        <v>275</v>
      </c>
      <c r="H2309" s="16">
        <v>30145</v>
      </c>
      <c r="I2309" s="20">
        <v>30145</v>
      </c>
      <c r="J2309" s="2"/>
      <c r="K2309" t="str">
        <f t="shared" si="114"/>
        <v>Q4 2023</v>
      </c>
      <c r="L2309" t="str">
        <f t="shared" si="115"/>
        <v>Q4</v>
      </c>
      <c r="M2309" t="str">
        <f t="shared" si="116"/>
        <v>2023</v>
      </c>
    </row>
    <row r="2310" spans="1:13" x14ac:dyDescent="0.25">
      <c r="A2310" s="17">
        <v>45323</v>
      </c>
      <c r="B2310" s="8" t="s">
        <v>6591</v>
      </c>
      <c r="C2310" s="5" t="s">
        <v>6640</v>
      </c>
      <c r="D2310" s="8" t="s">
        <v>6633</v>
      </c>
      <c r="E2310" s="2">
        <v>0</v>
      </c>
      <c r="F2310" s="1">
        <v>45351</v>
      </c>
      <c r="G2310" s="2" t="s">
        <v>139</v>
      </c>
      <c r="H2310" s="16">
        <v>46081.8</v>
      </c>
      <c r="I2310" s="20">
        <v>46081.8</v>
      </c>
      <c r="J2310" s="16"/>
      <c r="K2310" t="str">
        <f t="shared" si="114"/>
        <v>Q4 2023</v>
      </c>
      <c r="L2310" t="str">
        <f t="shared" si="115"/>
        <v>Q4</v>
      </c>
      <c r="M2310" t="str">
        <f t="shared" si="116"/>
        <v>2023</v>
      </c>
    </row>
    <row r="2311" spans="1:13" x14ac:dyDescent="0.25">
      <c r="A2311" s="17">
        <v>45323</v>
      </c>
      <c r="B2311" s="8" t="s">
        <v>6591</v>
      </c>
      <c r="C2311" s="5" t="s">
        <v>6616</v>
      </c>
      <c r="D2311" s="8" t="s">
        <v>6617</v>
      </c>
      <c r="E2311" s="2">
        <v>0</v>
      </c>
      <c r="F2311" s="1">
        <v>45350</v>
      </c>
      <c r="G2311" s="2" t="s">
        <v>140</v>
      </c>
      <c r="H2311" s="16">
        <v>940</v>
      </c>
      <c r="I2311" s="16">
        <v>940</v>
      </c>
      <c r="J2311" s="16"/>
      <c r="K2311" t="str">
        <f t="shared" si="114"/>
        <v>Q4 2023</v>
      </c>
      <c r="L2311" t="str">
        <f t="shared" si="115"/>
        <v>Q4</v>
      </c>
      <c r="M2311" t="str">
        <f t="shared" si="116"/>
        <v>2023</v>
      </c>
    </row>
    <row r="2312" spans="1:13" x14ac:dyDescent="0.25">
      <c r="A2312" s="17">
        <v>45323</v>
      </c>
      <c r="B2312" s="8" t="s">
        <v>6591</v>
      </c>
      <c r="C2312" s="8" t="e">
        <v>#N/A</v>
      </c>
      <c r="D2312" s="8" t="s">
        <v>6622</v>
      </c>
      <c r="E2312" s="12">
        <v>0</v>
      </c>
      <c r="F2312" s="1">
        <v>45351</v>
      </c>
      <c r="G2312" s="12">
        <v>269</v>
      </c>
      <c r="H2312" s="16">
        <v>11315</v>
      </c>
      <c r="I2312" s="20">
        <v>11315</v>
      </c>
      <c r="J2312" s="16"/>
      <c r="K2312" t="str">
        <f t="shared" si="114"/>
        <v>Q4 2023</v>
      </c>
      <c r="L2312" t="str">
        <f t="shared" si="115"/>
        <v>Q4</v>
      </c>
      <c r="M2312" t="str">
        <f t="shared" si="116"/>
        <v>2023</v>
      </c>
    </row>
    <row r="2313" spans="1:13" x14ac:dyDescent="0.25">
      <c r="A2313" s="17">
        <v>45323</v>
      </c>
      <c r="B2313" s="8" t="s">
        <v>6597</v>
      </c>
      <c r="C2313" s="8" t="e">
        <v>#N/A</v>
      </c>
      <c r="D2313" s="8" t="s">
        <v>6622</v>
      </c>
      <c r="E2313" s="12" t="s">
        <v>99</v>
      </c>
      <c r="F2313" s="1">
        <v>45351</v>
      </c>
      <c r="G2313" s="12">
        <v>278</v>
      </c>
      <c r="H2313" s="16">
        <v>7655</v>
      </c>
      <c r="I2313" s="16">
        <v>7655</v>
      </c>
      <c r="J2313" s="2"/>
      <c r="K2313" t="str">
        <f t="shared" si="114"/>
        <v>Q4 2023</v>
      </c>
      <c r="L2313" t="str">
        <f t="shared" si="115"/>
        <v>Q4</v>
      </c>
      <c r="M2313" t="str">
        <f t="shared" si="116"/>
        <v>2023</v>
      </c>
    </row>
    <row r="2314" spans="1:13" x14ac:dyDescent="0.25">
      <c r="A2314" s="17">
        <v>45323</v>
      </c>
      <c r="B2314" s="8" t="s">
        <v>6592</v>
      </c>
      <c r="C2314" s="5" t="s">
        <v>6630</v>
      </c>
      <c r="D2314" s="8" t="s">
        <v>6631</v>
      </c>
      <c r="E2314" s="2">
        <v>613</v>
      </c>
      <c r="F2314" s="1">
        <v>45349</v>
      </c>
      <c r="G2314" s="2" t="s">
        <v>175</v>
      </c>
      <c r="H2314" s="16">
        <v>-95</v>
      </c>
      <c r="I2314" s="20">
        <v>-95</v>
      </c>
      <c r="J2314" s="2"/>
      <c r="K2314" t="str">
        <f t="shared" si="114"/>
        <v>Q4 2023</v>
      </c>
      <c r="L2314" t="str">
        <f t="shared" si="115"/>
        <v>Q4</v>
      </c>
      <c r="M2314" t="str">
        <f t="shared" si="116"/>
        <v>2023</v>
      </c>
    </row>
    <row r="2315" spans="1:13" x14ac:dyDescent="0.25">
      <c r="A2315" s="17">
        <v>45323</v>
      </c>
      <c r="B2315" s="8" t="s">
        <v>6592</v>
      </c>
      <c r="C2315" s="8" t="e">
        <v>#N/A</v>
      </c>
      <c r="D2315" s="8" t="s">
        <v>6662</v>
      </c>
      <c r="E2315" s="2">
        <v>613</v>
      </c>
      <c r="F2315" s="1">
        <v>45323</v>
      </c>
      <c r="G2315" s="2" t="s">
        <v>171</v>
      </c>
      <c r="H2315" s="16">
        <v>68825</v>
      </c>
      <c r="I2315" s="20">
        <v>68825</v>
      </c>
      <c r="J2315" s="2"/>
      <c r="K2315" t="str">
        <f t="shared" si="114"/>
        <v>Q4 2023</v>
      </c>
      <c r="L2315" t="str">
        <f t="shared" si="115"/>
        <v>Q4</v>
      </c>
      <c r="M2315" t="str">
        <f t="shared" si="116"/>
        <v>2023</v>
      </c>
    </row>
    <row r="2316" spans="1:13" x14ac:dyDescent="0.25">
      <c r="A2316" s="17">
        <v>45323</v>
      </c>
      <c r="B2316" s="8" t="s">
        <v>6592</v>
      </c>
      <c r="C2316" s="5" t="s">
        <v>6640</v>
      </c>
      <c r="D2316" s="8" t="s">
        <v>6633</v>
      </c>
      <c r="E2316" s="2">
        <v>613</v>
      </c>
      <c r="F2316" s="1">
        <v>45351</v>
      </c>
      <c r="G2316" s="2" t="s">
        <v>176</v>
      </c>
      <c r="H2316" s="16">
        <v>39725.69</v>
      </c>
      <c r="I2316" s="20">
        <v>39725.69</v>
      </c>
      <c r="J2316" s="2"/>
      <c r="K2316" t="str">
        <f t="shared" si="114"/>
        <v>Q4 2023</v>
      </c>
      <c r="L2316" t="str">
        <f t="shared" si="115"/>
        <v>Q4</v>
      </c>
      <c r="M2316" t="str">
        <f t="shared" si="116"/>
        <v>2023</v>
      </c>
    </row>
    <row r="2317" spans="1:13" x14ac:dyDescent="0.25">
      <c r="A2317" s="17">
        <v>45323</v>
      </c>
      <c r="B2317" s="8" t="s">
        <v>6592</v>
      </c>
      <c r="C2317" s="5" t="s">
        <v>6614</v>
      </c>
      <c r="D2317" s="8" t="s">
        <v>6615</v>
      </c>
      <c r="E2317" s="2">
        <v>613</v>
      </c>
      <c r="F2317" s="1">
        <v>45351</v>
      </c>
      <c r="G2317" s="2" t="s">
        <v>179</v>
      </c>
      <c r="H2317" s="16">
        <v>23180</v>
      </c>
      <c r="I2317" s="20">
        <v>23180</v>
      </c>
      <c r="J2317" s="2"/>
      <c r="K2317" t="str">
        <f t="shared" si="114"/>
        <v>Q4 2023</v>
      </c>
      <c r="L2317" t="str">
        <f t="shared" si="115"/>
        <v>Q4</v>
      </c>
      <c r="M2317" t="str">
        <f t="shared" si="116"/>
        <v>2023</v>
      </c>
    </row>
    <row r="2318" spans="1:13" x14ac:dyDescent="0.25">
      <c r="A2318" s="17">
        <v>45323</v>
      </c>
      <c r="B2318" s="8" t="s">
        <v>6592</v>
      </c>
      <c r="C2318" s="8" t="s">
        <v>6634</v>
      </c>
      <c r="D2318" s="8" t="s">
        <v>6635</v>
      </c>
      <c r="E2318" s="2">
        <v>613</v>
      </c>
      <c r="F2318" s="1">
        <v>45351</v>
      </c>
      <c r="G2318" s="2" t="s">
        <v>178</v>
      </c>
      <c r="H2318" s="85">
        <f>18688.47+35075.5+8064.56</f>
        <v>61828.53</v>
      </c>
      <c r="I2318" s="88">
        <v>61828.53</v>
      </c>
      <c r="J2318" s="2"/>
      <c r="K2318" t="str">
        <f t="shared" si="114"/>
        <v>Q4 2023</v>
      </c>
      <c r="L2318" t="str">
        <f t="shared" si="115"/>
        <v>Q4</v>
      </c>
      <c r="M2318" t="str">
        <f t="shared" si="116"/>
        <v>2023</v>
      </c>
    </row>
    <row r="2319" spans="1:13" x14ac:dyDescent="0.25">
      <c r="A2319" s="17">
        <v>45323</v>
      </c>
      <c r="B2319" s="8" t="s">
        <v>6592</v>
      </c>
      <c r="C2319" s="5" t="e">
        <v>#N/A</v>
      </c>
      <c r="D2319" s="8" t="s">
        <v>6633</v>
      </c>
      <c r="E2319" s="2">
        <v>613</v>
      </c>
      <c r="F2319" s="1">
        <v>45351</v>
      </c>
      <c r="G2319" s="2" t="s">
        <v>177</v>
      </c>
      <c r="H2319" s="16">
        <v>76838.84</v>
      </c>
      <c r="I2319" s="20">
        <v>76838.84</v>
      </c>
      <c r="J2319" s="2"/>
      <c r="K2319" t="str">
        <f t="shared" si="114"/>
        <v>Q4 2023</v>
      </c>
      <c r="L2319" t="str">
        <f t="shared" si="115"/>
        <v>Q4</v>
      </c>
      <c r="M2319" t="str">
        <f t="shared" si="116"/>
        <v>2023</v>
      </c>
    </row>
    <row r="2320" spans="1:13" x14ac:dyDescent="0.25">
      <c r="A2320" s="17">
        <v>45323</v>
      </c>
      <c r="B2320" s="8" t="s">
        <v>6592</v>
      </c>
      <c r="C2320" s="5" t="s">
        <v>6619</v>
      </c>
      <c r="D2320" s="8" t="s">
        <v>6620</v>
      </c>
      <c r="E2320" s="2">
        <v>613</v>
      </c>
      <c r="F2320" s="1">
        <v>45351</v>
      </c>
      <c r="G2320" s="2">
        <v>11</v>
      </c>
      <c r="H2320" s="16">
        <v>4710</v>
      </c>
      <c r="I2320" s="20">
        <v>4710</v>
      </c>
      <c r="J2320" s="2"/>
      <c r="K2320" t="str">
        <f t="shared" si="114"/>
        <v>Q4 2023</v>
      </c>
      <c r="L2320" t="str">
        <f t="shared" si="115"/>
        <v>Q4</v>
      </c>
      <c r="M2320" t="str">
        <f t="shared" si="116"/>
        <v>2023</v>
      </c>
    </row>
    <row r="2321" spans="1:13" x14ac:dyDescent="0.25">
      <c r="A2321" s="17">
        <v>45323</v>
      </c>
      <c r="B2321" s="8" t="s">
        <v>6592</v>
      </c>
      <c r="C2321" s="5" t="s">
        <v>6636</v>
      </c>
      <c r="D2321" s="8" t="s">
        <v>6617</v>
      </c>
      <c r="E2321" s="2">
        <v>614</v>
      </c>
      <c r="F2321" s="1">
        <v>45351</v>
      </c>
      <c r="G2321" s="2" t="s">
        <v>174</v>
      </c>
      <c r="H2321" s="16">
        <v>250</v>
      </c>
      <c r="I2321" s="16">
        <v>250</v>
      </c>
      <c r="J2321" s="2"/>
      <c r="K2321" t="str">
        <f t="shared" si="114"/>
        <v>Q4 2023</v>
      </c>
      <c r="L2321" t="str">
        <f t="shared" si="115"/>
        <v>Q4</v>
      </c>
      <c r="M2321" t="str">
        <f t="shared" si="116"/>
        <v>2023</v>
      </c>
    </row>
    <row r="2322" spans="1:13" x14ac:dyDescent="0.25">
      <c r="A2322" s="17">
        <v>45323</v>
      </c>
      <c r="B2322" s="8" t="s">
        <v>6592</v>
      </c>
      <c r="C2322" s="8" t="s">
        <v>6637</v>
      </c>
      <c r="D2322" s="8" t="s">
        <v>6654</v>
      </c>
      <c r="E2322" s="2">
        <v>613</v>
      </c>
      <c r="F2322" s="1">
        <v>45324</v>
      </c>
      <c r="G2322" s="2" t="s">
        <v>169</v>
      </c>
      <c r="H2322" s="16">
        <v>17351.25</v>
      </c>
      <c r="I2322" s="20">
        <v>17351.25</v>
      </c>
      <c r="J2322" s="2"/>
      <c r="K2322" t="str">
        <f t="shared" si="114"/>
        <v>Q4 2023</v>
      </c>
      <c r="L2322" t="str">
        <f t="shared" si="115"/>
        <v>Q4</v>
      </c>
      <c r="M2322" t="str">
        <f t="shared" si="116"/>
        <v>2023</v>
      </c>
    </row>
    <row r="2323" spans="1:13" x14ac:dyDescent="0.25">
      <c r="A2323" s="17">
        <v>45323</v>
      </c>
      <c r="B2323" s="8" t="s">
        <v>6592</v>
      </c>
      <c r="C2323" s="8" t="s">
        <v>6637</v>
      </c>
      <c r="D2323" s="8" t="s">
        <v>6654</v>
      </c>
      <c r="E2323" s="2">
        <v>614</v>
      </c>
      <c r="F2323" s="1">
        <v>45324</v>
      </c>
      <c r="G2323" s="2" t="s">
        <v>170</v>
      </c>
      <c r="H2323" s="16">
        <v>17333.75</v>
      </c>
      <c r="I2323" s="20">
        <v>17333.75</v>
      </c>
      <c r="J2323" s="2"/>
      <c r="K2323" t="str">
        <f t="shared" si="114"/>
        <v>Q4 2023</v>
      </c>
      <c r="L2323" t="str">
        <f t="shared" si="115"/>
        <v>Q4</v>
      </c>
      <c r="M2323" t="str">
        <f t="shared" si="116"/>
        <v>2023</v>
      </c>
    </row>
    <row r="2324" spans="1:13" x14ac:dyDescent="0.25">
      <c r="A2324" s="17">
        <v>45323</v>
      </c>
      <c r="B2324" s="8" t="s">
        <v>6592</v>
      </c>
      <c r="C2324" s="8" t="s">
        <v>6637</v>
      </c>
      <c r="D2324" s="8" t="s">
        <v>6638</v>
      </c>
      <c r="E2324" s="2">
        <v>613</v>
      </c>
      <c r="F2324" s="1">
        <v>45362</v>
      </c>
      <c r="G2324" s="2" t="s">
        <v>180</v>
      </c>
      <c r="H2324" s="16">
        <v>51532.36</v>
      </c>
      <c r="I2324" s="20">
        <v>51532.36</v>
      </c>
      <c r="J2324" s="2"/>
      <c r="K2324" t="str">
        <f t="shared" si="114"/>
        <v>Q4 2023</v>
      </c>
      <c r="L2324" t="str">
        <f t="shared" si="115"/>
        <v>Q4</v>
      </c>
      <c r="M2324" t="str">
        <f t="shared" si="116"/>
        <v>2023</v>
      </c>
    </row>
    <row r="2325" spans="1:13" x14ac:dyDescent="0.25">
      <c r="A2325" s="17">
        <v>45323</v>
      </c>
      <c r="B2325" s="8" t="s">
        <v>6592</v>
      </c>
      <c r="C2325" s="8" t="s">
        <v>6637</v>
      </c>
      <c r="D2325" s="8" t="s">
        <v>6638</v>
      </c>
      <c r="E2325" s="2">
        <v>614</v>
      </c>
      <c r="F2325" s="1">
        <v>45362</v>
      </c>
      <c r="G2325" s="2" t="s">
        <v>181</v>
      </c>
      <c r="H2325" s="16">
        <v>49421.69</v>
      </c>
      <c r="I2325" s="20">
        <v>49421.69</v>
      </c>
      <c r="J2325" s="2"/>
      <c r="K2325" t="str">
        <f t="shared" si="114"/>
        <v>Q4 2023</v>
      </c>
      <c r="L2325" t="str">
        <f t="shared" si="115"/>
        <v>Q4</v>
      </c>
      <c r="M2325" t="str">
        <f t="shared" si="116"/>
        <v>2023</v>
      </c>
    </row>
    <row r="2326" spans="1:13" x14ac:dyDescent="0.25">
      <c r="A2326" s="17">
        <v>45323</v>
      </c>
      <c r="B2326" s="8" t="s">
        <v>6592</v>
      </c>
      <c r="C2326" s="8" t="s">
        <v>6637</v>
      </c>
      <c r="D2326" s="8" t="s">
        <v>6639</v>
      </c>
      <c r="E2326" s="2">
        <v>613</v>
      </c>
      <c r="F2326" s="1">
        <v>45363</v>
      </c>
      <c r="G2326" s="2" t="s">
        <v>182</v>
      </c>
      <c r="H2326" s="16">
        <v>1073.3399999999999</v>
      </c>
      <c r="I2326" s="20">
        <v>1073.3399999999999</v>
      </c>
      <c r="J2326" s="2"/>
      <c r="K2326" t="str">
        <f t="shared" si="114"/>
        <v>Q4 2023</v>
      </c>
      <c r="L2326" t="str">
        <f t="shared" si="115"/>
        <v>Q4</v>
      </c>
      <c r="M2326" t="str">
        <f t="shared" si="116"/>
        <v>2023</v>
      </c>
    </row>
    <row r="2327" spans="1:13" x14ac:dyDescent="0.25">
      <c r="A2327" s="17">
        <v>45323</v>
      </c>
      <c r="B2327" s="8" t="s">
        <v>6592</v>
      </c>
      <c r="C2327" s="8" t="s">
        <v>6637</v>
      </c>
      <c r="D2327" s="8" t="s">
        <v>6639</v>
      </c>
      <c r="E2327" s="2">
        <v>614</v>
      </c>
      <c r="F2327" s="1">
        <v>45363</v>
      </c>
      <c r="G2327" s="2" t="s">
        <v>183</v>
      </c>
      <c r="H2327" s="16">
        <v>1208.94</v>
      </c>
      <c r="I2327" s="20">
        <v>1208.94</v>
      </c>
      <c r="J2327" s="2"/>
      <c r="K2327" t="str">
        <f t="shared" si="114"/>
        <v>Q4 2023</v>
      </c>
      <c r="L2327" t="str">
        <f t="shared" si="115"/>
        <v>Q4</v>
      </c>
      <c r="M2327" t="str">
        <f t="shared" si="116"/>
        <v>2023</v>
      </c>
    </row>
    <row r="2328" spans="1:13" x14ac:dyDescent="0.25">
      <c r="A2328" s="17">
        <v>45323</v>
      </c>
      <c r="B2328" s="8" t="s">
        <v>6592</v>
      </c>
      <c r="C2328" s="8" t="e">
        <v>#N/A</v>
      </c>
      <c r="D2328" s="8" t="s">
        <v>6662</v>
      </c>
      <c r="E2328" s="2">
        <v>613</v>
      </c>
      <c r="F2328" s="1">
        <v>45323</v>
      </c>
      <c r="G2328" s="2" t="s">
        <v>172</v>
      </c>
      <c r="H2328" s="16">
        <v>68832</v>
      </c>
      <c r="I2328" s="20">
        <v>68832</v>
      </c>
      <c r="J2328" s="2"/>
      <c r="K2328" t="str">
        <f t="shared" si="114"/>
        <v>Q4 2023</v>
      </c>
      <c r="L2328" t="str">
        <f t="shared" si="115"/>
        <v>Q4</v>
      </c>
      <c r="M2328" t="str">
        <f t="shared" si="116"/>
        <v>2023</v>
      </c>
    </row>
    <row r="2329" spans="1:13" x14ac:dyDescent="0.25">
      <c r="A2329" s="17">
        <v>45323</v>
      </c>
      <c r="B2329" s="8" t="s">
        <v>6592</v>
      </c>
      <c r="C2329" s="8" t="e">
        <v>#N/A</v>
      </c>
      <c r="D2329" s="8" t="s">
        <v>6622</v>
      </c>
      <c r="E2329" s="12">
        <v>613</v>
      </c>
      <c r="F2329" s="1">
        <v>45351</v>
      </c>
      <c r="G2329" s="12">
        <v>270</v>
      </c>
      <c r="H2329" s="16">
        <v>24740</v>
      </c>
      <c r="I2329" s="20">
        <v>24740</v>
      </c>
      <c r="J2329" s="2"/>
      <c r="K2329" t="str">
        <f t="shared" si="114"/>
        <v>Q4 2023</v>
      </c>
      <c r="L2329" t="str">
        <f t="shared" si="115"/>
        <v>Q4</v>
      </c>
      <c r="M2329" t="str">
        <f t="shared" si="116"/>
        <v>2023</v>
      </c>
    </row>
    <row r="2330" spans="1:13" x14ac:dyDescent="0.25">
      <c r="A2330" s="17">
        <v>45323</v>
      </c>
      <c r="B2330" s="8" t="s">
        <v>6592</v>
      </c>
      <c r="C2330" s="5" t="e">
        <v>#N/A</v>
      </c>
      <c r="D2330" s="8" t="s">
        <v>6662</v>
      </c>
      <c r="E2330" s="2">
        <v>614</v>
      </c>
      <c r="F2330" s="1">
        <v>45323</v>
      </c>
      <c r="G2330" s="2" t="s">
        <v>173</v>
      </c>
      <c r="H2330" s="16">
        <v>137596</v>
      </c>
      <c r="I2330" s="20">
        <v>137596</v>
      </c>
      <c r="J2330" s="2"/>
      <c r="K2330" t="str">
        <f t="shared" si="114"/>
        <v>Q4 2023</v>
      </c>
      <c r="L2330" t="str">
        <f t="shared" si="115"/>
        <v>Q4</v>
      </c>
      <c r="M2330" t="str">
        <f t="shared" si="116"/>
        <v>2023</v>
      </c>
    </row>
    <row r="2331" spans="1:13" x14ac:dyDescent="0.25">
      <c r="A2331" s="17">
        <v>45323</v>
      </c>
      <c r="B2331" s="8" t="s">
        <v>6592</v>
      </c>
      <c r="C2331" s="5" t="e">
        <v>#N/A</v>
      </c>
      <c r="D2331" s="8" t="s">
        <v>6663</v>
      </c>
      <c r="E2331" s="2">
        <v>613</v>
      </c>
      <c r="F2331" s="1">
        <v>45349</v>
      </c>
      <c r="G2331" s="2">
        <v>1148</v>
      </c>
      <c r="H2331" s="16">
        <v>2700</v>
      </c>
      <c r="I2331" s="20">
        <v>2700</v>
      </c>
      <c r="J2331" s="2"/>
      <c r="K2331" t="str">
        <f t="shared" si="114"/>
        <v>Q4 2023</v>
      </c>
      <c r="L2331" t="str">
        <f t="shared" si="115"/>
        <v>Q4</v>
      </c>
      <c r="M2331" t="str">
        <f t="shared" si="116"/>
        <v>2023</v>
      </c>
    </row>
    <row r="2332" spans="1:13" x14ac:dyDescent="0.25">
      <c r="A2332" s="17">
        <v>45323</v>
      </c>
      <c r="B2332" s="8" t="s">
        <v>6592</v>
      </c>
      <c r="C2332" s="5" t="e">
        <v>#N/A</v>
      </c>
      <c r="D2332" s="8" t="s">
        <v>6624</v>
      </c>
      <c r="E2332" s="2">
        <v>613</v>
      </c>
      <c r="F2332" s="1">
        <v>45349</v>
      </c>
      <c r="G2332" s="2">
        <v>1147</v>
      </c>
      <c r="H2332" s="16">
        <v>26502</v>
      </c>
      <c r="I2332" s="20">
        <v>22010.080000000002</v>
      </c>
      <c r="J2332" s="2"/>
      <c r="K2332" t="str">
        <f t="shared" si="114"/>
        <v>Q4 2023</v>
      </c>
      <c r="L2332" t="str">
        <f t="shared" si="115"/>
        <v>Q4</v>
      </c>
      <c r="M2332" t="str">
        <f t="shared" si="116"/>
        <v>2023</v>
      </c>
    </row>
    <row r="2333" spans="1:13" x14ac:dyDescent="0.25">
      <c r="A2333" s="17">
        <v>45323</v>
      </c>
      <c r="B2333" s="8" t="s">
        <v>6592</v>
      </c>
      <c r="C2333" s="5" t="s">
        <v>6626</v>
      </c>
      <c r="D2333" s="8" t="s">
        <v>6627</v>
      </c>
      <c r="E2333" s="2">
        <v>613</v>
      </c>
      <c r="F2333" s="1">
        <v>45351</v>
      </c>
      <c r="G2333" s="2">
        <v>1618</v>
      </c>
      <c r="H2333" s="16">
        <v>3850</v>
      </c>
      <c r="I2333" s="20">
        <v>3850</v>
      </c>
      <c r="J2333" s="2"/>
      <c r="K2333" t="str">
        <f t="shared" ref="K2333:K2396" si="117">"Q" &amp; IF(MONTH(A2333) &lt; 4, 4, IF(MONTH(A2333) &lt; 7, 1, IF(MONTH(A2333) &lt; 10, 2, 3))) &amp; " " &amp; YEAR(A2333) - IF(MONTH(A2333) &lt; 4, 1, 0)</f>
        <v>Q4 2023</v>
      </c>
      <c r="L2333" t="str">
        <f t="shared" ref="L2333:L2396" si="118">LEFT(K2333,2)</f>
        <v>Q4</v>
      </c>
      <c r="M2333" t="str">
        <f t="shared" ref="M2333:M2396" si="119">RIGHT(K2333,4)</f>
        <v>2023</v>
      </c>
    </row>
    <row r="2334" spans="1:13" x14ac:dyDescent="0.25">
      <c r="A2334" s="17">
        <v>45323</v>
      </c>
      <c r="B2334" s="8" t="s">
        <v>6593</v>
      </c>
      <c r="C2334" s="5" t="s">
        <v>6630</v>
      </c>
      <c r="D2334" s="8" t="s">
        <v>6631</v>
      </c>
      <c r="E2334" s="2">
        <v>312</v>
      </c>
      <c r="F2334" s="48">
        <v>45354</v>
      </c>
      <c r="G2334" s="2" t="s">
        <v>297</v>
      </c>
      <c r="H2334" s="16">
        <v>71093.320000000007</v>
      </c>
      <c r="I2334" s="20">
        <v>71093.320000000007</v>
      </c>
      <c r="J2334" s="2"/>
      <c r="K2334" t="str">
        <f t="shared" si="117"/>
        <v>Q4 2023</v>
      </c>
      <c r="L2334" t="str">
        <f t="shared" si="118"/>
        <v>Q4</v>
      </c>
      <c r="M2334" t="str">
        <f t="shared" si="119"/>
        <v>2023</v>
      </c>
    </row>
    <row r="2335" spans="1:13" x14ac:dyDescent="0.25">
      <c r="A2335" s="17">
        <v>45323</v>
      </c>
      <c r="B2335" s="8" t="s">
        <v>6593</v>
      </c>
      <c r="C2335" s="5" t="e">
        <v>#N/A</v>
      </c>
      <c r="D2335" s="8" t="s">
        <v>6662</v>
      </c>
      <c r="E2335" s="2">
        <v>313</v>
      </c>
      <c r="F2335" s="48">
        <v>45323</v>
      </c>
      <c r="G2335" s="2" t="s">
        <v>290</v>
      </c>
      <c r="H2335" s="16">
        <v>521192</v>
      </c>
      <c r="I2335" s="20">
        <v>521192</v>
      </c>
      <c r="J2335" s="5"/>
      <c r="K2335" t="str">
        <f t="shared" si="117"/>
        <v>Q4 2023</v>
      </c>
      <c r="L2335" t="str">
        <f t="shared" si="118"/>
        <v>Q4</v>
      </c>
      <c r="M2335" t="str">
        <f t="shared" si="119"/>
        <v>2023</v>
      </c>
    </row>
    <row r="2336" spans="1:13" x14ac:dyDescent="0.25">
      <c r="A2336" s="17">
        <v>45323</v>
      </c>
      <c r="B2336" s="8" t="s">
        <v>6593</v>
      </c>
      <c r="C2336" s="5" t="e">
        <v>#N/A</v>
      </c>
      <c r="D2336" s="8" t="s">
        <v>6654</v>
      </c>
      <c r="E2336" s="2">
        <v>313</v>
      </c>
      <c r="F2336" s="48">
        <v>45323</v>
      </c>
      <c r="G2336" s="2" t="s">
        <v>291</v>
      </c>
      <c r="H2336" s="16">
        <v>44117</v>
      </c>
      <c r="I2336" s="20">
        <v>44117</v>
      </c>
      <c r="J2336" s="5"/>
      <c r="K2336" t="str">
        <f t="shared" si="117"/>
        <v>Q4 2023</v>
      </c>
      <c r="L2336" t="str">
        <f t="shared" si="118"/>
        <v>Q4</v>
      </c>
      <c r="M2336" t="str">
        <f t="shared" si="119"/>
        <v>2023</v>
      </c>
    </row>
    <row r="2337" spans="1:13" x14ac:dyDescent="0.25">
      <c r="A2337" s="17">
        <v>45323</v>
      </c>
      <c r="B2337" s="8" t="s">
        <v>6593</v>
      </c>
      <c r="C2337" s="8" t="e">
        <v>#N/A</v>
      </c>
      <c r="D2337" s="8" t="s">
        <v>6662</v>
      </c>
      <c r="E2337" s="2">
        <v>311</v>
      </c>
      <c r="F2337" s="48">
        <v>45324</v>
      </c>
      <c r="G2337" s="2" t="s">
        <v>288</v>
      </c>
      <c r="H2337" s="16">
        <v>592183</v>
      </c>
      <c r="I2337" s="20">
        <v>592183</v>
      </c>
      <c r="J2337" s="5"/>
      <c r="K2337" t="str">
        <f t="shared" si="117"/>
        <v>Q4 2023</v>
      </c>
      <c r="L2337" t="str">
        <f t="shared" si="118"/>
        <v>Q4</v>
      </c>
      <c r="M2337" t="str">
        <f t="shared" si="119"/>
        <v>2023</v>
      </c>
    </row>
    <row r="2338" spans="1:13" x14ac:dyDescent="0.25">
      <c r="A2338" s="17">
        <v>45323</v>
      </c>
      <c r="B2338" s="8" t="s">
        <v>6593</v>
      </c>
      <c r="C2338" s="8" t="e">
        <v>#N/A</v>
      </c>
      <c r="D2338" s="8" t="s">
        <v>6662</v>
      </c>
      <c r="E2338" s="2">
        <v>312</v>
      </c>
      <c r="F2338" s="48">
        <v>45324</v>
      </c>
      <c r="G2338" s="2" t="s">
        <v>289</v>
      </c>
      <c r="H2338" s="16">
        <v>383159</v>
      </c>
      <c r="I2338" s="20">
        <v>383159</v>
      </c>
      <c r="J2338" s="5"/>
      <c r="K2338" t="str">
        <f t="shared" si="117"/>
        <v>Q4 2023</v>
      </c>
      <c r="L2338" t="str">
        <f t="shared" si="118"/>
        <v>Q4</v>
      </c>
      <c r="M2338" t="str">
        <f t="shared" si="119"/>
        <v>2023</v>
      </c>
    </row>
    <row r="2339" spans="1:13" x14ac:dyDescent="0.25">
      <c r="A2339" s="17">
        <v>45323</v>
      </c>
      <c r="B2339" s="8" t="s">
        <v>6593</v>
      </c>
      <c r="C2339" s="5" t="e">
        <v>#N/A</v>
      </c>
      <c r="D2339" s="8" t="s">
        <v>6662</v>
      </c>
      <c r="E2339" s="2">
        <v>314</v>
      </c>
      <c r="F2339" s="48">
        <v>45323</v>
      </c>
      <c r="G2339" s="2" t="s">
        <v>292</v>
      </c>
      <c r="H2339" s="16">
        <v>148560</v>
      </c>
      <c r="I2339" s="20">
        <v>148560</v>
      </c>
      <c r="J2339" s="5"/>
      <c r="K2339" t="str">
        <f t="shared" si="117"/>
        <v>Q4 2023</v>
      </c>
      <c r="L2339" t="str">
        <f t="shared" si="118"/>
        <v>Q4</v>
      </c>
      <c r="M2339" t="str">
        <f t="shared" si="119"/>
        <v>2023</v>
      </c>
    </row>
    <row r="2340" spans="1:13" x14ac:dyDescent="0.25">
      <c r="A2340" s="17">
        <v>45323</v>
      </c>
      <c r="B2340" s="8" t="s">
        <v>6593</v>
      </c>
      <c r="C2340" s="5" t="e">
        <v>#N/A</v>
      </c>
      <c r="D2340" s="8" t="s">
        <v>6662</v>
      </c>
      <c r="E2340" s="2">
        <v>315</v>
      </c>
      <c r="F2340" s="48">
        <v>45323</v>
      </c>
      <c r="G2340" s="2" t="s">
        <v>293</v>
      </c>
      <c r="H2340" s="16">
        <v>158640</v>
      </c>
      <c r="I2340" s="20">
        <v>158640</v>
      </c>
      <c r="J2340" s="2"/>
      <c r="K2340" t="str">
        <f t="shared" si="117"/>
        <v>Q4 2023</v>
      </c>
      <c r="L2340" t="str">
        <f t="shared" si="118"/>
        <v>Q4</v>
      </c>
      <c r="M2340" t="str">
        <f t="shared" si="119"/>
        <v>2023</v>
      </c>
    </row>
    <row r="2341" spans="1:13" x14ac:dyDescent="0.25">
      <c r="A2341" s="17">
        <v>45323</v>
      </c>
      <c r="B2341" s="8" t="s">
        <v>6593</v>
      </c>
      <c r="C2341" s="5" t="s">
        <v>6640</v>
      </c>
      <c r="D2341" s="8" t="s">
        <v>6633</v>
      </c>
      <c r="E2341" s="2">
        <v>312</v>
      </c>
      <c r="F2341" s="1">
        <v>45351</v>
      </c>
      <c r="G2341" s="2" t="s">
        <v>298</v>
      </c>
      <c r="H2341" s="16">
        <v>195450.38</v>
      </c>
      <c r="I2341" s="20">
        <v>195450.38</v>
      </c>
      <c r="J2341" s="5"/>
      <c r="K2341" t="str">
        <f t="shared" si="117"/>
        <v>Q4 2023</v>
      </c>
      <c r="L2341" t="str">
        <f t="shared" si="118"/>
        <v>Q4</v>
      </c>
      <c r="M2341" t="str">
        <f t="shared" si="119"/>
        <v>2023</v>
      </c>
    </row>
    <row r="2342" spans="1:13" x14ac:dyDescent="0.25">
      <c r="A2342" s="17">
        <v>45323</v>
      </c>
      <c r="B2342" s="8" t="s">
        <v>6593</v>
      </c>
      <c r="C2342" s="5" t="e">
        <v>#N/A</v>
      </c>
      <c r="D2342" s="8" t="s">
        <v>6662</v>
      </c>
      <c r="E2342" s="2">
        <v>310</v>
      </c>
      <c r="F2342" s="48">
        <v>45323</v>
      </c>
      <c r="G2342" s="2" t="s">
        <v>285</v>
      </c>
      <c r="H2342" s="16">
        <v>72563</v>
      </c>
      <c r="I2342" s="20">
        <v>72563</v>
      </c>
      <c r="J2342" s="5"/>
      <c r="K2342" t="str">
        <f t="shared" si="117"/>
        <v>Q4 2023</v>
      </c>
      <c r="L2342" t="str">
        <f t="shared" si="118"/>
        <v>Q4</v>
      </c>
      <c r="M2342" t="str">
        <f t="shared" si="119"/>
        <v>2023</v>
      </c>
    </row>
    <row r="2343" spans="1:13" x14ac:dyDescent="0.25">
      <c r="A2343" s="17">
        <v>45323</v>
      </c>
      <c r="B2343" s="8" t="s">
        <v>6593</v>
      </c>
      <c r="C2343" s="5" t="e">
        <v>#N/A</v>
      </c>
      <c r="D2343" s="8" t="s">
        <v>6654</v>
      </c>
      <c r="E2343" s="2">
        <v>310</v>
      </c>
      <c r="F2343" s="48">
        <v>45323</v>
      </c>
      <c r="G2343" s="2" t="s">
        <v>287</v>
      </c>
      <c r="H2343" s="16">
        <v>17308</v>
      </c>
      <c r="I2343" s="20">
        <v>17308</v>
      </c>
      <c r="J2343" s="2"/>
      <c r="K2343" t="str">
        <f t="shared" si="117"/>
        <v>Q4 2023</v>
      </c>
      <c r="L2343" t="str">
        <f t="shared" si="118"/>
        <v>Q4</v>
      </c>
      <c r="M2343" t="str">
        <f t="shared" si="119"/>
        <v>2023</v>
      </c>
    </row>
    <row r="2344" spans="1:13" x14ac:dyDescent="0.25">
      <c r="A2344" s="17">
        <v>45323</v>
      </c>
      <c r="B2344" s="8" t="s">
        <v>6593</v>
      </c>
      <c r="C2344" s="5" t="e">
        <v>#N/A</v>
      </c>
      <c r="D2344" s="8" t="s">
        <v>6662</v>
      </c>
      <c r="E2344" s="2">
        <v>310</v>
      </c>
      <c r="F2344" s="48">
        <v>45323</v>
      </c>
      <c r="G2344" s="2" t="s">
        <v>286</v>
      </c>
      <c r="H2344" s="16">
        <v>72563</v>
      </c>
      <c r="I2344" s="20">
        <v>72563</v>
      </c>
      <c r="J2344" s="2"/>
      <c r="K2344" t="str">
        <f t="shared" si="117"/>
        <v>Q4 2023</v>
      </c>
      <c r="L2344" t="str">
        <f t="shared" si="118"/>
        <v>Q4</v>
      </c>
      <c r="M2344" t="str">
        <f t="shared" si="119"/>
        <v>2023</v>
      </c>
    </row>
    <row r="2345" spans="1:13" x14ac:dyDescent="0.25">
      <c r="A2345" s="17">
        <v>45323</v>
      </c>
      <c r="B2345" s="8" t="s">
        <v>6593</v>
      </c>
      <c r="C2345" s="5" t="s">
        <v>6614</v>
      </c>
      <c r="D2345" s="8" t="s">
        <v>6615</v>
      </c>
      <c r="E2345" s="2">
        <v>312</v>
      </c>
      <c r="F2345" s="1">
        <v>45351</v>
      </c>
      <c r="G2345" s="2" t="s">
        <v>302</v>
      </c>
      <c r="H2345" s="16">
        <v>519840</v>
      </c>
      <c r="I2345" s="20">
        <v>519840</v>
      </c>
      <c r="J2345" s="5"/>
      <c r="K2345" t="str">
        <f t="shared" si="117"/>
        <v>Q4 2023</v>
      </c>
      <c r="L2345" t="str">
        <f t="shared" si="118"/>
        <v>Q4</v>
      </c>
      <c r="M2345" t="str">
        <f t="shared" si="119"/>
        <v>2023</v>
      </c>
    </row>
    <row r="2346" spans="1:13" x14ac:dyDescent="0.25">
      <c r="A2346" s="17">
        <v>45323</v>
      </c>
      <c r="B2346" s="8" t="s">
        <v>6593</v>
      </c>
      <c r="C2346" s="5" t="s">
        <v>6614</v>
      </c>
      <c r="D2346" s="8" t="s">
        <v>6615</v>
      </c>
      <c r="E2346" s="2">
        <v>312</v>
      </c>
      <c r="F2346" s="1">
        <v>45351</v>
      </c>
      <c r="G2346" s="2" t="s">
        <v>303</v>
      </c>
      <c r="H2346" s="16">
        <v>14348</v>
      </c>
      <c r="I2346" s="20">
        <v>14348</v>
      </c>
      <c r="J2346" s="5"/>
      <c r="K2346" t="str">
        <f t="shared" si="117"/>
        <v>Q4 2023</v>
      </c>
      <c r="L2346" t="str">
        <f t="shared" si="118"/>
        <v>Q4</v>
      </c>
      <c r="M2346" t="str">
        <f t="shared" si="119"/>
        <v>2023</v>
      </c>
    </row>
    <row r="2347" spans="1:13" x14ac:dyDescent="0.25">
      <c r="A2347" s="17">
        <v>45323</v>
      </c>
      <c r="B2347" s="8" t="s">
        <v>6593</v>
      </c>
      <c r="C2347" s="5" t="s">
        <v>6616</v>
      </c>
      <c r="D2347" s="8" t="s">
        <v>6617</v>
      </c>
      <c r="E2347" s="2">
        <v>312</v>
      </c>
      <c r="F2347" s="1">
        <v>45350</v>
      </c>
      <c r="G2347" s="2" t="s">
        <v>304</v>
      </c>
      <c r="H2347" s="16">
        <v>19735.099999999999</v>
      </c>
      <c r="I2347" s="20">
        <v>22167.1</v>
      </c>
      <c r="J2347" s="5"/>
      <c r="K2347" t="str">
        <f t="shared" si="117"/>
        <v>Q4 2023</v>
      </c>
      <c r="L2347" t="str">
        <f t="shared" si="118"/>
        <v>Q4</v>
      </c>
      <c r="M2347" t="str">
        <f t="shared" si="119"/>
        <v>2023</v>
      </c>
    </row>
    <row r="2348" spans="1:13" x14ac:dyDescent="0.25">
      <c r="A2348" s="17">
        <v>45323</v>
      </c>
      <c r="B2348" s="8" t="s">
        <v>6593</v>
      </c>
      <c r="C2348" s="5" t="s">
        <v>6616</v>
      </c>
      <c r="D2348" s="8" t="s">
        <v>6617</v>
      </c>
      <c r="E2348" s="2">
        <v>312</v>
      </c>
      <c r="F2348" s="1">
        <v>45350</v>
      </c>
      <c r="G2348" s="2" t="s">
        <v>305</v>
      </c>
      <c r="H2348" s="16">
        <v>900</v>
      </c>
      <c r="I2348" s="20">
        <v>900</v>
      </c>
      <c r="J2348" s="5"/>
      <c r="K2348" t="str">
        <f t="shared" si="117"/>
        <v>Q4 2023</v>
      </c>
      <c r="L2348" t="str">
        <f t="shared" si="118"/>
        <v>Q4</v>
      </c>
      <c r="M2348" t="str">
        <f t="shared" si="119"/>
        <v>2023</v>
      </c>
    </row>
    <row r="2349" spans="1:13" x14ac:dyDescent="0.25">
      <c r="A2349" s="17">
        <v>45323</v>
      </c>
      <c r="B2349" s="8" t="s">
        <v>6593</v>
      </c>
      <c r="C2349" s="5" t="s">
        <v>6616</v>
      </c>
      <c r="D2349" s="8" t="s">
        <v>6618</v>
      </c>
      <c r="E2349" s="2">
        <v>312</v>
      </c>
      <c r="F2349" s="1">
        <v>45350</v>
      </c>
      <c r="G2349" s="2" t="s">
        <v>306</v>
      </c>
      <c r="H2349" s="16">
        <v>63384</v>
      </c>
      <c r="I2349" s="16">
        <v>65424</v>
      </c>
      <c r="J2349" s="5"/>
      <c r="K2349" t="str">
        <f t="shared" si="117"/>
        <v>Q4 2023</v>
      </c>
      <c r="L2349" t="str">
        <f t="shared" si="118"/>
        <v>Q4</v>
      </c>
      <c r="M2349" t="str">
        <f t="shared" si="119"/>
        <v>2023</v>
      </c>
    </row>
    <row r="2350" spans="1:13" x14ac:dyDescent="0.25">
      <c r="A2350" s="17">
        <v>45323</v>
      </c>
      <c r="B2350" s="8" t="s">
        <v>6593</v>
      </c>
      <c r="C2350" s="8" t="s">
        <v>6634</v>
      </c>
      <c r="D2350" s="8" t="s">
        <v>6635</v>
      </c>
      <c r="E2350" s="2">
        <v>312</v>
      </c>
      <c r="F2350" s="1">
        <v>45351</v>
      </c>
      <c r="G2350" s="2" t="s">
        <v>300</v>
      </c>
      <c r="H2350" s="85">
        <f>41610.36+46721.18+116716.75+16933+24112.5+36914</f>
        <v>283007.79000000004</v>
      </c>
      <c r="I2350" s="88">
        <v>283007.79000000004</v>
      </c>
      <c r="J2350" s="5"/>
      <c r="K2350" t="str">
        <f t="shared" si="117"/>
        <v>Q4 2023</v>
      </c>
      <c r="L2350" t="str">
        <f t="shared" si="118"/>
        <v>Q4</v>
      </c>
      <c r="M2350" t="str">
        <f t="shared" si="119"/>
        <v>2023</v>
      </c>
    </row>
    <row r="2351" spans="1:13" x14ac:dyDescent="0.25">
      <c r="A2351" s="17">
        <v>45323</v>
      </c>
      <c r="B2351" s="8" t="s">
        <v>6593</v>
      </c>
      <c r="C2351" s="5" t="e">
        <v>#N/A</v>
      </c>
      <c r="D2351" s="8" t="s">
        <v>6662</v>
      </c>
      <c r="E2351" s="2">
        <v>316</v>
      </c>
      <c r="F2351" s="48">
        <v>45323</v>
      </c>
      <c r="G2351" s="2" t="s">
        <v>294</v>
      </c>
      <c r="H2351" s="16">
        <v>79240</v>
      </c>
      <c r="I2351" s="20">
        <v>79240</v>
      </c>
      <c r="J2351" s="2"/>
      <c r="K2351" t="str">
        <f t="shared" si="117"/>
        <v>Q4 2023</v>
      </c>
      <c r="L2351" t="str">
        <f t="shared" si="118"/>
        <v>Q4</v>
      </c>
      <c r="M2351" t="str">
        <f t="shared" si="119"/>
        <v>2023</v>
      </c>
    </row>
    <row r="2352" spans="1:13" x14ac:dyDescent="0.25">
      <c r="A2352" s="17">
        <v>45323</v>
      </c>
      <c r="B2352" s="8" t="s">
        <v>6593</v>
      </c>
      <c r="C2352" s="5" t="e">
        <v>#N/A</v>
      </c>
      <c r="D2352" s="8" t="s">
        <v>6662</v>
      </c>
      <c r="E2352" s="2">
        <v>316</v>
      </c>
      <c r="F2352" s="48">
        <v>45323</v>
      </c>
      <c r="G2352" s="2" t="s">
        <v>295</v>
      </c>
      <c r="H2352" s="16">
        <v>79240</v>
      </c>
      <c r="I2352" s="20">
        <v>79240</v>
      </c>
      <c r="J2352" s="2"/>
      <c r="K2352" t="str">
        <f t="shared" si="117"/>
        <v>Q4 2023</v>
      </c>
      <c r="L2352" t="str">
        <f t="shared" si="118"/>
        <v>Q4</v>
      </c>
      <c r="M2352" t="str">
        <f t="shared" si="119"/>
        <v>2023</v>
      </c>
    </row>
    <row r="2353" spans="1:13" x14ac:dyDescent="0.25">
      <c r="A2353" s="17">
        <v>45323</v>
      </c>
      <c r="B2353" s="8" t="s">
        <v>6593</v>
      </c>
      <c r="C2353" s="5" t="e">
        <v>#N/A</v>
      </c>
      <c r="D2353" s="8" t="s">
        <v>6633</v>
      </c>
      <c r="E2353" s="2">
        <v>312</v>
      </c>
      <c r="F2353" s="1">
        <v>45351</v>
      </c>
      <c r="G2353" s="2" t="s">
        <v>299</v>
      </c>
      <c r="H2353" s="16">
        <v>310428.90999999997</v>
      </c>
      <c r="I2353" s="20">
        <v>310428.90999999997</v>
      </c>
      <c r="J2353" s="5"/>
      <c r="K2353" t="str">
        <f t="shared" si="117"/>
        <v>Q4 2023</v>
      </c>
      <c r="L2353" t="str">
        <f t="shared" si="118"/>
        <v>Q4</v>
      </c>
      <c r="M2353" t="str">
        <f t="shared" si="119"/>
        <v>2023</v>
      </c>
    </row>
    <row r="2354" spans="1:13" x14ac:dyDescent="0.25">
      <c r="A2354" s="17">
        <v>45323</v>
      </c>
      <c r="B2354" s="8" t="s">
        <v>6593</v>
      </c>
      <c r="C2354" s="5" t="s">
        <v>6619</v>
      </c>
      <c r="D2354" s="8" t="s">
        <v>6620</v>
      </c>
      <c r="E2354" s="2">
        <v>312</v>
      </c>
      <c r="F2354" s="48">
        <v>45351</v>
      </c>
      <c r="G2354" s="2">
        <v>11</v>
      </c>
      <c r="H2354" s="16">
        <v>41314</v>
      </c>
      <c r="I2354" s="20">
        <v>41314</v>
      </c>
      <c r="J2354" s="2" t="s">
        <v>276</v>
      </c>
      <c r="K2354" t="str">
        <f t="shared" si="117"/>
        <v>Q4 2023</v>
      </c>
      <c r="L2354" t="str">
        <f t="shared" si="118"/>
        <v>Q4</v>
      </c>
      <c r="M2354" t="str">
        <f t="shared" si="119"/>
        <v>2023</v>
      </c>
    </row>
    <row r="2355" spans="1:13" x14ac:dyDescent="0.25">
      <c r="A2355" s="17">
        <v>45323</v>
      </c>
      <c r="B2355" s="8" t="s">
        <v>6593</v>
      </c>
      <c r="C2355" s="5" t="s">
        <v>6636</v>
      </c>
      <c r="D2355" s="8" t="s">
        <v>6617</v>
      </c>
      <c r="E2355" s="2">
        <v>312</v>
      </c>
      <c r="F2355" s="48">
        <v>45330</v>
      </c>
      <c r="G2355" s="2" t="s">
        <v>277</v>
      </c>
      <c r="H2355" s="16">
        <v>750</v>
      </c>
      <c r="I2355" s="16">
        <v>750</v>
      </c>
      <c r="J2355" s="2" t="s">
        <v>314</v>
      </c>
      <c r="K2355" t="str">
        <f t="shared" si="117"/>
        <v>Q4 2023</v>
      </c>
      <c r="L2355" t="str">
        <f t="shared" si="118"/>
        <v>Q4</v>
      </c>
      <c r="M2355" t="str">
        <f t="shared" si="119"/>
        <v>2023</v>
      </c>
    </row>
    <row r="2356" spans="1:13" x14ac:dyDescent="0.25">
      <c r="A2356" s="17">
        <v>45323</v>
      </c>
      <c r="B2356" s="8" t="s">
        <v>6593</v>
      </c>
      <c r="C2356" s="5" t="s">
        <v>6636</v>
      </c>
      <c r="D2356" s="8" t="s">
        <v>6617</v>
      </c>
      <c r="E2356" s="2">
        <v>312</v>
      </c>
      <c r="F2356" s="48">
        <v>45516</v>
      </c>
      <c r="G2356" s="2" t="s">
        <v>283</v>
      </c>
      <c r="H2356" s="16">
        <v>1320</v>
      </c>
      <c r="I2356" s="16">
        <v>1320</v>
      </c>
      <c r="J2356" s="2" t="s">
        <v>315</v>
      </c>
      <c r="K2356" t="str">
        <f t="shared" si="117"/>
        <v>Q4 2023</v>
      </c>
      <c r="L2356" t="str">
        <f t="shared" si="118"/>
        <v>Q4</v>
      </c>
      <c r="M2356" t="str">
        <f t="shared" si="119"/>
        <v>2023</v>
      </c>
    </row>
    <row r="2357" spans="1:13" x14ac:dyDescent="0.25">
      <c r="A2357" s="17">
        <v>45323</v>
      </c>
      <c r="B2357" s="8" t="s">
        <v>6593</v>
      </c>
      <c r="C2357" s="5" t="s">
        <v>6636</v>
      </c>
      <c r="D2357" s="8" t="s">
        <v>6617</v>
      </c>
      <c r="E2357" s="2">
        <v>312</v>
      </c>
      <c r="F2357" s="48">
        <v>45339</v>
      </c>
      <c r="G2357" s="2" t="s">
        <v>296</v>
      </c>
      <c r="H2357" s="16">
        <v>6600</v>
      </c>
      <c r="I2357" s="16">
        <v>6600</v>
      </c>
      <c r="J2357" s="2" t="s">
        <v>273</v>
      </c>
      <c r="K2357" t="str">
        <f t="shared" si="117"/>
        <v>Q4 2023</v>
      </c>
      <c r="L2357" t="str">
        <f t="shared" si="118"/>
        <v>Q4</v>
      </c>
      <c r="M2357" t="str">
        <f t="shared" si="119"/>
        <v>2023</v>
      </c>
    </row>
    <row r="2358" spans="1:13" x14ac:dyDescent="0.25">
      <c r="A2358" s="17">
        <v>45323</v>
      </c>
      <c r="B2358" s="8" t="s">
        <v>6593</v>
      </c>
      <c r="C2358" s="8" t="s">
        <v>6637</v>
      </c>
      <c r="D2358" s="8" t="s">
        <v>6654</v>
      </c>
      <c r="E2358" s="2">
        <v>311</v>
      </c>
      <c r="F2358" s="48">
        <v>45324</v>
      </c>
      <c r="G2358" s="2" t="s">
        <v>278</v>
      </c>
      <c r="H2358" s="16">
        <v>48868.75</v>
      </c>
      <c r="I2358" s="20">
        <v>48868.75</v>
      </c>
      <c r="J2358" s="2"/>
      <c r="K2358" t="str">
        <f t="shared" si="117"/>
        <v>Q4 2023</v>
      </c>
      <c r="L2358" t="str">
        <f t="shared" si="118"/>
        <v>Q4</v>
      </c>
      <c r="M2358" t="str">
        <f t="shared" si="119"/>
        <v>2023</v>
      </c>
    </row>
    <row r="2359" spans="1:13" x14ac:dyDescent="0.25">
      <c r="A2359" s="17">
        <v>45323</v>
      </c>
      <c r="B2359" s="8" t="s">
        <v>6593</v>
      </c>
      <c r="C2359" s="8" t="s">
        <v>6637</v>
      </c>
      <c r="D2359" s="8" t="s">
        <v>6654</v>
      </c>
      <c r="E2359" s="2">
        <v>312</v>
      </c>
      <c r="F2359" s="48">
        <v>45324</v>
      </c>
      <c r="G2359" s="2" t="s">
        <v>279</v>
      </c>
      <c r="H2359" s="16">
        <v>31622.5</v>
      </c>
      <c r="I2359" s="20">
        <v>31622.5</v>
      </c>
      <c r="J2359" s="2"/>
      <c r="K2359" t="str">
        <f t="shared" si="117"/>
        <v>Q4 2023</v>
      </c>
      <c r="L2359" t="str">
        <f t="shared" si="118"/>
        <v>Q4</v>
      </c>
      <c r="M2359" t="str">
        <f t="shared" si="119"/>
        <v>2023</v>
      </c>
    </row>
    <row r="2360" spans="1:13" x14ac:dyDescent="0.25">
      <c r="A2360" s="17">
        <v>45323</v>
      </c>
      <c r="B2360" s="8" t="s">
        <v>6593</v>
      </c>
      <c r="C2360" s="8" t="s">
        <v>6637</v>
      </c>
      <c r="D2360" s="8" t="s">
        <v>6654</v>
      </c>
      <c r="E2360" s="2">
        <v>314</v>
      </c>
      <c r="F2360" s="48">
        <v>45324</v>
      </c>
      <c r="G2360" s="2" t="s">
        <v>280</v>
      </c>
      <c r="H2360" s="16">
        <v>16248.75</v>
      </c>
      <c r="I2360" s="20">
        <v>16248.75</v>
      </c>
      <c r="J2360" s="2"/>
      <c r="K2360" t="str">
        <f t="shared" si="117"/>
        <v>Q4 2023</v>
      </c>
      <c r="L2360" t="str">
        <f t="shared" si="118"/>
        <v>Q4</v>
      </c>
      <c r="M2360" t="str">
        <f t="shared" si="119"/>
        <v>2023</v>
      </c>
    </row>
    <row r="2361" spans="1:13" x14ac:dyDescent="0.25">
      <c r="A2361" s="17">
        <v>45323</v>
      </c>
      <c r="B2361" s="8" t="s">
        <v>6593</v>
      </c>
      <c r="C2361" s="8" t="s">
        <v>6637</v>
      </c>
      <c r="D2361" s="8" t="s">
        <v>6654</v>
      </c>
      <c r="E2361" s="2">
        <v>315</v>
      </c>
      <c r="F2361" s="48">
        <v>45324</v>
      </c>
      <c r="G2361" s="2" t="s">
        <v>281</v>
      </c>
      <c r="H2361" s="16">
        <v>17351.25</v>
      </c>
      <c r="I2361" s="20">
        <v>17351.25</v>
      </c>
      <c r="J2361" s="2"/>
      <c r="K2361" t="str">
        <f t="shared" si="117"/>
        <v>Q4 2023</v>
      </c>
      <c r="L2361" t="str">
        <f t="shared" si="118"/>
        <v>Q4</v>
      </c>
      <c r="M2361" t="str">
        <f t="shared" si="119"/>
        <v>2023</v>
      </c>
    </row>
    <row r="2362" spans="1:13" x14ac:dyDescent="0.25">
      <c r="A2362" s="17">
        <v>45323</v>
      </c>
      <c r="B2362" s="8" t="s">
        <v>6593</v>
      </c>
      <c r="C2362" s="8" t="s">
        <v>6637</v>
      </c>
      <c r="D2362" s="8" t="s">
        <v>6654</v>
      </c>
      <c r="E2362" s="2">
        <v>316</v>
      </c>
      <c r="F2362" s="48">
        <v>45324</v>
      </c>
      <c r="G2362" s="2" t="s">
        <v>282</v>
      </c>
      <c r="H2362" s="16">
        <v>17333.75</v>
      </c>
      <c r="I2362" s="20">
        <v>17333.75</v>
      </c>
      <c r="J2362" s="2"/>
      <c r="K2362" t="str">
        <f t="shared" si="117"/>
        <v>Q4 2023</v>
      </c>
      <c r="L2362" t="str">
        <f t="shared" si="118"/>
        <v>Q4</v>
      </c>
      <c r="M2362" t="str">
        <f t="shared" si="119"/>
        <v>2023</v>
      </c>
    </row>
    <row r="2363" spans="1:13" x14ac:dyDescent="0.25">
      <c r="A2363" s="17">
        <v>45323</v>
      </c>
      <c r="B2363" s="8" t="s">
        <v>6593</v>
      </c>
      <c r="C2363" s="8" t="s">
        <v>6637</v>
      </c>
      <c r="D2363" s="8" t="s">
        <v>6639</v>
      </c>
      <c r="E2363" s="2">
        <v>309</v>
      </c>
      <c r="F2363" s="48">
        <v>45363</v>
      </c>
      <c r="G2363" s="2" t="s">
        <v>2002</v>
      </c>
      <c r="H2363" s="16">
        <v>1888.72</v>
      </c>
      <c r="I2363" s="16">
        <v>1888.72</v>
      </c>
      <c r="J2363" s="11">
        <f>SUM(F2363:F2369)</f>
        <v>317541</v>
      </c>
      <c r="K2363" t="str">
        <f t="shared" si="117"/>
        <v>Q4 2023</v>
      </c>
      <c r="L2363" t="str">
        <f t="shared" si="118"/>
        <v>Q4</v>
      </c>
      <c r="M2363" t="str">
        <f t="shared" si="119"/>
        <v>2023</v>
      </c>
    </row>
    <row r="2364" spans="1:13" x14ac:dyDescent="0.25">
      <c r="A2364" s="17">
        <v>45323</v>
      </c>
      <c r="B2364" s="8" t="s">
        <v>6593</v>
      </c>
      <c r="C2364" s="8" t="s">
        <v>6637</v>
      </c>
      <c r="D2364" s="8" t="s">
        <v>6639</v>
      </c>
      <c r="E2364" s="2">
        <v>311</v>
      </c>
      <c r="F2364" s="48">
        <v>45363</v>
      </c>
      <c r="G2364" s="2" t="s">
        <v>2003</v>
      </c>
      <c r="H2364" s="16">
        <v>1698.11</v>
      </c>
      <c r="I2364" s="16">
        <v>1698.11</v>
      </c>
      <c r="J2364" s="2"/>
      <c r="K2364" t="str">
        <f t="shared" si="117"/>
        <v>Q4 2023</v>
      </c>
      <c r="L2364" t="str">
        <f t="shared" si="118"/>
        <v>Q4</v>
      </c>
      <c r="M2364" t="str">
        <f t="shared" si="119"/>
        <v>2023</v>
      </c>
    </row>
    <row r="2365" spans="1:13" x14ac:dyDescent="0.25">
      <c r="A2365" s="17">
        <v>45323</v>
      </c>
      <c r="B2365" s="8" t="s">
        <v>6593</v>
      </c>
      <c r="C2365" s="8" t="s">
        <v>6637</v>
      </c>
      <c r="D2365" s="8" t="s">
        <v>6639</v>
      </c>
      <c r="E2365" s="2">
        <v>312</v>
      </c>
      <c r="F2365" s="48">
        <v>45363</v>
      </c>
      <c r="G2365" s="2" t="s">
        <v>2004</v>
      </c>
      <c r="H2365" s="16">
        <v>2057.38</v>
      </c>
      <c r="I2365" s="16">
        <v>2057.38</v>
      </c>
      <c r="J2365" s="2"/>
      <c r="K2365" t="str">
        <f t="shared" si="117"/>
        <v>Q4 2023</v>
      </c>
      <c r="L2365" t="str">
        <f t="shared" si="118"/>
        <v>Q4</v>
      </c>
      <c r="M2365" t="str">
        <f t="shared" si="119"/>
        <v>2023</v>
      </c>
    </row>
    <row r="2366" spans="1:13" x14ac:dyDescent="0.25">
      <c r="A2366" s="17">
        <v>45323</v>
      </c>
      <c r="B2366" s="8" t="s">
        <v>6593</v>
      </c>
      <c r="C2366" s="8" t="s">
        <v>6637</v>
      </c>
      <c r="D2366" s="8" t="s">
        <v>6639</v>
      </c>
      <c r="E2366" s="2">
        <v>313</v>
      </c>
      <c r="F2366" s="48">
        <v>45363</v>
      </c>
      <c r="G2366" s="2" t="s">
        <v>2005</v>
      </c>
      <c r="H2366" s="16">
        <v>1957.53</v>
      </c>
      <c r="I2366" s="16">
        <v>1957.53</v>
      </c>
      <c r="J2366" s="2"/>
      <c r="K2366" t="str">
        <f t="shared" si="117"/>
        <v>Q4 2023</v>
      </c>
      <c r="L2366" t="str">
        <f t="shared" si="118"/>
        <v>Q4</v>
      </c>
      <c r="M2366" t="str">
        <f t="shared" si="119"/>
        <v>2023</v>
      </c>
    </row>
    <row r="2367" spans="1:13" x14ac:dyDescent="0.25">
      <c r="A2367" s="17">
        <v>45323</v>
      </c>
      <c r="B2367" s="8" t="s">
        <v>6593</v>
      </c>
      <c r="C2367" s="8" t="s">
        <v>6637</v>
      </c>
      <c r="D2367" s="8" t="s">
        <v>6639</v>
      </c>
      <c r="E2367" s="2">
        <v>314</v>
      </c>
      <c r="F2367" s="48">
        <v>45363</v>
      </c>
      <c r="G2367" s="2" t="s">
        <v>2006</v>
      </c>
      <c r="H2367" s="16">
        <v>484.3</v>
      </c>
      <c r="I2367" s="16">
        <v>484.3</v>
      </c>
      <c r="J2367" s="2"/>
      <c r="K2367" t="str">
        <f t="shared" si="117"/>
        <v>Q4 2023</v>
      </c>
      <c r="L2367" t="str">
        <f t="shared" si="118"/>
        <v>Q4</v>
      </c>
      <c r="M2367" t="str">
        <f t="shared" si="119"/>
        <v>2023</v>
      </c>
    </row>
    <row r="2368" spans="1:13" x14ac:dyDescent="0.25">
      <c r="A2368" s="17">
        <v>45323</v>
      </c>
      <c r="B2368" s="8" t="s">
        <v>6593</v>
      </c>
      <c r="C2368" s="8" t="s">
        <v>6637</v>
      </c>
      <c r="D2368" s="8" t="s">
        <v>6639</v>
      </c>
      <c r="E2368" s="2">
        <v>315</v>
      </c>
      <c r="F2368" s="48">
        <v>45363</v>
      </c>
      <c r="G2368" s="2" t="s">
        <v>2007</v>
      </c>
      <c r="H2368" s="16">
        <v>673.31</v>
      </c>
      <c r="I2368" s="16">
        <v>673.31</v>
      </c>
      <c r="J2368" s="2"/>
      <c r="K2368" t="str">
        <f t="shared" si="117"/>
        <v>Q4 2023</v>
      </c>
      <c r="L2368" t="str">
        <f t="shared" si="118"/>
        <v>Q4</v>
      </c>
      <c r="M2368" t="str">
        <f t="shared" si="119"/>
        <v>2023</v>
      </c>
    </row>
    <row r="2369" spans="1:13" x14ac:dyDescent="0.25">
      <c r="A2369" s="17">
        <v>45323</v>
      </c>
      <c r="B2369" s="8" t="s">
        <v>6593</v>
      </c>
      <c r="C2369" s="8" t="s">
        <v>6637</v>
      </c>
      <c r="D2369" s="8" t="s">
        <v>6639</v>
      </c>
      <c r="E2369" s="2">
        <v>316</v>
      </c>
      <c r="F2369" s="48">
        <v>45363</v>
      </c>
      <c r="G2369" s="2" t="s">
        <v>2008</v>
      </c>
      <c r="H2369" s="16">
        <v>3.08</v>
      </c>
      <c r="I2369" s="16">
        <v>3.08</v>
      </c>
      <c r="J2369" s="2"/>
      <c r="K2369" t="str">
        <f t="shared" si="117"/>
        <v>Q4 2023</v>
      </c>
      <c r="L2369" t="str">
        <f t="shared" si="118"/>
        <v>Q4</v>
      </c>
      <c r="M2369" t="str">
        <f t="shared" si="119"/>
        <v>2023</v>
      </c>
    </row>
    <row r="2370" spans="1:13" x14ac:dyDescent="0.25">
      <c r="A2370" s="17">
        <v>45323</v>
      </c>
      <c r="B2370" s="8" t="s">
        <v>6593</v>
      </c>
      <c r="C2370" s="8" t="s">
        <v>6637</v>
      </c>
      <c r="D2370" s="8" t="s">
        <v>6638</v>
      </c>
      <c r="E2370" s="2">
        <v>309</v>
      </c>
      <c r="F2370" s="48">
        <v>45362</v>
      </c>
      <c r="G2370" s="2" t="s">
        <v>307</v>
      </c>
      <c r="H2370" s="16">
        <v>98994.15</v>
      </c>
      <c r="I2370" s="16">
        <v>98994.15</v>
      </c>
      <c r="J2370" s="11">
        <f>SUM(F2370:F2376)</f>
        <v>317534</v>
      </c>
      <c r="K2370" t="str">
        <f t="shared" si="117"/>
        <v>Q4 2023</v>
      </c>
      <c r="L2370" t="str">
        <f t="shared" si="118"/>
        <v>Q4</v>
      </c>
      <c r="M2370" t="str">
        <f t="shared" si="119"/>
        <v>2023</v>
      </c>
    </row>
    <row r="2371" spans="1:13" x14ac:dyDescent="0.25">
      <c r="A2371" s="17">
        <v>45323</v>
      </c>
      <c r="B2371" s="8" t="s">
        <v>6593</v>
      </c>
      <c r="C2371" s="8" t="s">
        <v>6637</v>
      </c>
      <c r="D2371" s="8" t="s">
        <v>6638</v>
      </c>
      <c r="E2371" s="2">
        <v>311</v>
      </c>
      <c r="F2371" s="48">
        <v>45362</v>
      </c>
      <c r="G2371" s="2" t="s">
        <v>308</v>
      </c>
      <c r="H2371" s="16">
        <v>133755.4</v>
      </c>
      <c r="I2371" s="16">
        <v>133755.4</v>
      </c>
      <c r="J2371" s="2"/>
      <c r="K2371" t="str">
        <f t="shared" si="117"/>
        <v>Q4 2023</v>
      </c>
      <c r="L2371" t="str">
        <f t="shared" si="118"/>
        <v>Q4</v>
      </c>
      <c r="M2371" t="str">
        <f t="shared" si="119"/>
        <v>2023</v>
      </c>
    </row>
    <row r="2372" spans="1:13" x14ac:dyDescent="0.25">
      <c r="A2372" s="17">
        <v>45323</v>
      </c>
      <c r="B2372" s="8" t="s">
        <v>6593</v>
      </c>
      <c r="C2372" s="8" t="s">
        <v>6637</v>
      </c>
      <c r="D2372" s="8" t="s">
        <v>6638</v>
      </c>
      <c r="E2372" s="2">
        <v>312</v>
      </c>
      <c r="F2372" s="48">
        <v>45362</v>
      </c>
      <c r="G2372" s="2" t="s">
        <v>309</v>
      </c>
      <c r="H2372" s="16">
        <v>96408.07</v>
      </c>
      <c r="I2372" s="16">
        <v>96408.07</v>
      </c>
      <c r="J2372" s="2"/>
      <c r="K2372" t="str">
        <f t="shared" si="117"/>
        <v>Q4 2023</v>
      </c>
      <c r="L2372" t="str">
        <f t="shared" si="118"/>
        <v>Q4</v>
      </c>
      <c r="M2372" t="str">
        <f t="shared" si="119"/>
        <v>2023</v>
      </c>
    </row>
    <row r="2373" spans="1:13" x14ac:dyDescent="0.25">
      <c r="A2373" s="17">
        <v>45323</v>
      </c>
      <c r="B2373" s="8" t="s">
        <v>6593</v>
      </c>
      <c r="C2373" s="8" t="s">
        <v>6637</v>
      </c>
      <c r="D2373" s="8" t="s">
        <v>6638</v>
      </c>
      <c r="E2373" s="2">
        <v>313</v>
      </c>
      <c r="F2373" s="48">
        <v>45362</v>
      </c>
      <c r="G2373" s="2" t="s">
        <v>310</v>
      </c>
      <c r="H2373" s="16">
        <v>113986.41</v>
      </c>
      <c r="I2373" s="16">
        <v>113986.41</v>
      </c>
      <c r="J2373" s="2"/>
      <c r="K2373" t="str">
        <f t="shared" si="117"/>
        <v>Q4 2023</v>
      </c>
      <c r="L2373" t="str">
        <f t="shared" si="118"/>
        <v>Q4</v>
      </c>
      <c r="M2373" t="str">
        <f t="shared" si="119"/>
        <v>2023</v>
      </c>
    </row>
    <row r="2374" spans="1:13" x14ac:dyDescent="0.25">
      <c r="A2374" s="17">
        <v>45323</v>
      </c>
      <c r="B2374" s="8" t="s">
        <v>6593</v>
      </c>
      <c r="C2374" s="8" t="s">
        <v>6637</v>
      </c>
      <c r="D2374" s="8" t="s">
        <v>6638</v>
      </c>
      <c r="E2374" s="2">
        <v>314</v>
      </c>
      <c r="F2374" s="48">
        <v>45362</v>
      </c>
      <c r="G2374" s="2" t="s">
        <v>311</v>
      </c>
      <c r="H2374" s="16">
        <v>25176.52</v>
      </c>
      <c r="I2374" s="16">
        <v>25176.52</v>
      </c>
      <c r="J2374" s="2"/>
      <c r="K2374" t="str">
        <f t="shared" si="117"/>
        <v>Q4 2023</v>
      </c>
      <c r="L2374" t="str">
        <f t="shared" si="118"/>
        <v>Q4</v>
      </c>
      <c r="M2374" t="str">
        <f t="shared" si="119"/>
        <v>2023</v>
      </c>
    </row>
    <row r="2375" spans="1:13" x14ac:dyDescent="0.25">
      <c r="A2375" s="17">
        <v>45323</v>
      </c>
      <c r="B2375" s="8" t="s">
        <v>6593</v>
      </c>
      <c r="C2375" s="8" t="s">
        <v>6637</v>
      </c>
      <c r="D2375" s="8" t="s">
        <v>6638</v>
      </c>
      <c r="E2375" s="2">
        <v>315</v>
      </c>
      <c r="F2375" s="48">
        <v>45362</v>
      </c>
      <c r="G2375" s="2" t="s">
        <v>312</v>
      </c>
      <c r="H2375" s="16">
        <v>31107.919999999998</v>
      </c>
      <c r="I2375" s="16">
        <v>31107.919999999998</v>
      </c>
      <c r="J2375" s="2"/>
      <c r="K2375" t="str">
        <f t="shared" si="117"/>
        <v>Q4 2023</v>
      </c>
      <c r="L2375" t="str">
        <f t="shared" si="118"/>
        <v>Q4</v>
      </c>
      <c r="M2375" t="str">
        <f t="shared" si="119"/>
        <v>2023</v>
      </c>
    </row>
    <row r="2376" spans="1:13" x14ac:dyDescent="0.25">
      <c r="A2376" s="17">
        <v>45323</v>
      </c>
      <c r="B2376" s="8" t="s">
        <v>6593</v>
      </c>
      <c r="C2376" s="8" t="s">
        <v>6637</v>
      </c>
      <c r="D2376" s="8" t="s">
        <v>6638</v>
      </c>
      <c r="E2376" s="2">
        <v>316</v>
      </c>
      <c r="F2376" s="48">
        <v>45362</v>
      </c>
      <c r="G2376" s="2" t="s">
        <v>313</v>
      </c>
      <c r="H2376" s="16">
        <v>149.93</v>
      </c>
      <c r="I2376" s="16">
        <v>149.93</v>
      </c>
      <c r="J2376" s="2"/>
      <c r="K2376" t="str">
        <f t="shared" si="117"/>
        <v>Q4 2023</v>
      </c>
      <c r="L2376" t="str">
        <f t="shared" si="118"/>
        <v>Q4</v>
      </c>
      <c r="M2376" t="str">
        <f t="shared" si="119"/>
        <v>2023</v>
      </c>
    </row>
    <row r="2377" spans="1:13" x14ac:dyDescent="0.25">
      <c r="A2377" s="17">
        <v>45323</v>
      </c>
      <c r="B2377" s="8" t="s">
        <v>6593</v>
      </c>
      <c r="C2377" s="5" t="e">
        <v>#N/A</v>
      </c>
      <c r="D2377" s="8" t="s">
        <v>6665</v>
      </c>
      <c r="E2377" s="2">
        <v>309</v>
      </c>
      <c r="F2377" s="48">
        <v>45325</v>
      </c>
      <c r="G2377" s="2" t="s">
        <v>284</v>
      </c>
      <c r="H2377" s="16">
        <f>194880+16240</f>
        <v>211120</v>
      </c>
      <c r="I2377" s="20">
        <v>211120</v>
      </c>
      <c r="J2377" s="5"/>
      <c r="K2377" t="str">
        <f t="shared" si="117"/>
        <v>Q4 2023</v>
      </c>
      <c r="L2377" t="str">
        <f t="shared" si="118"/>
        <v>Q4</v>
      </c>
      <c r="M2377" t="str">
        <f t="shared" si="119"/>
        <v>2023</v>
      </c>
    </row>
    <row r="2378" spans="1:13" x14ac:dyDescent="0.25">
      <c r="A2378" s="17">
        <v>45323</v>
      </c>
      <c r="B2378" s="8" t="s">
        <v>6593</v>
      </c>
      <c r="C2378" s="8" t="e">
        <v>#N/A</v>
      </c>
      <c r="D2378" s="8" t="s">
        <v>6622</v>
      </c>
      <c r="E2378" s="12">
        <v>312</v>
      </c>
      <c r="F2378" s="1">
        <v>45351</v>
      </c>
      <c r="G2378" s="12">
        <v>273</v>
      </c>
      <c r="H2378" s="16">
        <v>528215</v>
      </c>
      <c r="I2378" s="20">
        <v>528215</v>
      </c>
      <c r="J2378" s="5"/>
      <c r="K2378" t="str">
        <f t="shared" si="117"/>
        <v>Q4 2023</v>
      </c>
      <c r="L2378" t="str">
        <f t="shared" si="118"/>
        <v>Q4</v>
      </c>
      <c r="M2378" t="str">
        <f t="shared" si="119"/>
        <v>2023</v>
      </c>
    </row>
    <row r="2379" spans="1:13" x14ac:dyDescent="0.25">
      <c r="A2379" s="17">
        <v>45323</v>
      </c>
      <c r="B2379" s="8" t="s">
        <v>6593</v>
      </c>
      <c r="C2379" s="5" t="s">
        <v>6626</v>
      </c>
      <c r="D2379" s="8" t="s">
        <v>6627</v>
      </c>
      <c r="E2379" s="2">
        <v>312</v>
      </c>
      <c r="F2379" s="1">
        <v>45351</v>
      </c>
      <c r="G2379" s="2">
        <v>1619</v>
      </c>
      <c r="H2379" s="16">
        <v>41370</v>
      </c>
      <c r="I2379" s="20">
        <v>41370</v>
      </c>
      <c r="J2379" s="5"/>
      <c r="K2379" t="str">
        <f t="shared" si="117"/>
        <v>Q4 2023</v>
      </c>
      <c r="L2379" t="str">
        <f t="shared" si="118"/>
        <v>Q4</v>
      </c>
      <c r="M2379" t="str">
        <f t="shared" si="119"/>
        <v>2023</v>
      </c>
    </row>
    <row r="2380" spans="1:13" x14ac:dyDescent="0.25">
      <c r="A2380" s="17">
        <v>45323</v>
      </c>
      <c r="B2380" s="8" t="s">
        <v>6593</v>
      </c>
      <c r="C2380" s="5" t="e">
        <v>#N/A</v>
      </c>
      <c r="D2380" s="8" t="s">
        <v>6624</v>
      </c>
      <c r="E2380" s="2">
        <v>312</v>
      </c>
      <c r="F2380" s="1">
        <v>45349</v>
      </c>
      <c r="G2380" s="2" t="s">
        <v>301</v>
      </c>
      <c r="H2380" s="16">
        <v>36800</v>
      </c>
      <c r="I2380" s="20">
        <v>34880</v>
      </c>
      <c r="J2380" s="5"/>
      <c r="K2380" t="str">
        <f t="shared" si="117"/>
        <v>Q4 2023</v>
      </c>
      <c r="L2380" t="str">
        <f t="shared" si="118"/>
        <v>Q4</v>
      </c>
      <c r="M2380" t="str">
        <f t="shared" si="119"/>
        <v>2023</v>
      </c>
    </row>
    <row r="2381" spans="1:13" x14ac:dyDescent="0.25">
      <c r="A2381" s="17">
        <v>45323</v>
      </c>
      <c r="B2381" s="8" t="s">
        <v>6594</v>
      </c>
      <c r="C2381" s="5" t="s">
        <v>6640</v>
      </c>
      <c r="D2381" s="8" t="s">
        <v>6633</v>
      </c>
      <c r="E2381" s="2">
        <v>719</v>
      </c>
      <c r="F2381" s="4">
        <v>45351</v>
      </c>
      <c r="G2381" s="2" t="s">
        <v>213</v>
      </c>
      <c r="H2381" s="16">
        <v>39725.69</v>
      </c>
      <c r="I2381" s="20">
        <v>39725.69</v>
      </c>
      <c r="J2381" s="2"/>
      <c r="K2381" t="str">
        <f t="shared" si="117"/>
        <v>Q4 2023</v>
      </c>
      <c r="L2381" t="str">
        <f t="shared" si="118"/>
        <v>Q4</v>
      </c>
      <c r="M2381" t="str">
        <f t="shared" si="119"/>
        <v>2023</v>
      </c>
    </row>
    <row r="2382" spans="1:13" x14ac:dyDescent="0.25">
      <c r="A2382" s="17">
        <v>45323</v>
      </c>
      <c r="B2382" s="8" t="s">
        <v>6594</v>
      </c>
      <c r="C2382" s="5" t="s">
        <v>6614</v>
      </c>
      <c r="D2382" s="8" t="s">
        <v>6615</v>
      </c>
      <c r="E2382" s="2">
        <v>719</v>
      </c>
      <c r="F2382" s="4">
        <v>45351</v>
      </c>
      <c r="G2382" s="2" t="s">
        <v>216</v>
      </c>
      <c r="H2382" s="16">
        <v>16055</v>
      </c>
      <c r="I2382" s="20">
        <v>16055</v>
      </c>
      <c r="J2382" s="2"/>
      <c r="K2382" t="str">
        <f t="shared" si="117"/>
        <v>Q4 2023</v>
      </c>
      <c r="L2382" t="str">
        <f t="shared" si="118"/>
        <v>Q4</v>
      </c>
      <c r="M2382" t="str">
        <f t="shared" si="119"/>
        <v>2023</v>
      </c>
    </row>
    <row r="2383" spans="1:13" x14ac:dyDescent="0.25">
      <c r="A2383" s="17">
        <v>45323</v>
      </c>
      <c r="B2383" s="8" t="s">
        <v>6594</v>
      </c>
      <c r="C2383" s="8" t="s">
        <v>6634</v>
      </c>
      <c r="D2383" s="8" t="s">
        <v>6635</v>
      </c>
      <c r="E2383" s="2">
        <v>719</v>
      </c>
      <c r="F2383" s="4">
        <v>45351</v>
      </c>
      <c r="G2383" s="2" t="s">
        <v>215</v>
      </c>
      <c r="H2383" s="85">
        <f>35075.5+5261.31</f>
        <v>40336.81</v>
      </c>
      <c r="I2383" s="88">
        <v>40336.81</v>
      </c>
      <c r="J2383" s="2"/>
      <c r="K2383" t="str">
        <f t="shared" si="117"/>
        <v>Q4 2023</v>
      </c>
      <c r="L2383" t="str">
        <f t="shared" si="118"/>
        <v>Q4</v>
      </c>
      <c r="M2383" t="str">
        <f t="shared" si="119"/>
        <v>2023</v>
      </c>
    </row>
    <row r="2384" spans="1:13" x14ac:dyDescent="0.25">
      <c r="A2384" s="17">
        <v>45323</v>
      </c>
      <c r="B2384" s="8" t="s">
        <v>6594</v>
      </c>
      <c r="C2384" s="5" t="e">
        <v>#N/A</v>
      </c>
      <c r="D2384" s="8" t="s">
        <v>6633</v>
      </c>
      <c r="E2384" s="2">
        <v>719</v>
      </c>
      <c r="F2384" s="4">
        <v>45351</v>
      </c>
      <c r="G2384" s="2" t="s">
        <v>214</v>
      </c>
      <c r="H2384" s="16">
        <v>76838.84</v>
      </c>
      <c r="I2384" s="20">
        <v>76838.84</v>
      </c>
      <c r="J2384" s="2"/>
      <c r="K2384" t="str">
        <f t="shared" si="117"/>
        <v>Q4 2023</v>
      </c>
      <c r="L2384" t="str">
        <f t="shared" si="118"/>
        <v>Q4</v>
      </c>
      <c r="M2384" t="str">
        <f t="shared" si="119"/>
        <v>2023</v>
      </c>
    </row>
    <row r="2385" spans="1:13" x14ac:dyDescent="0.25">
      <c r="A2385" s="17">
        <v>45323</v>
      </c>
      <c r="B2385" s="8" t="s">
        <v>6594</v>
      </c>
      <c r="C2385" s="8" t="s">
        <v>6637</v>
      </c>
      <c r="D2385" s="8" t="s">
        <v>6654</v>
      </c>
      <c r="E2385" s="2">
        <v>719</v>
      </c>
      <c r="F2385" s="1">
        <v>45324</v>
      </c>
      <c r="G2385" s="2" t="s">
        <v>212</v>
      </c>
      <c r="H2385" s="16">
        <v>16249</v>
      </c>
      <c r="I2385" s="20">
        <v>16249</v>
      </c>
      <c r="J2385" s="2"/>
      <c r="K2385" t="str">
        <f t="shared" si="117"/>
        <v>Q4 2023</v>
      </c>
      <c r="L2385" t="str">
        <f t="shared" si="118"/>
        <v>Q4</v>
      </c>
      <c r="M2385" t="str">
        <f t="shared" si="119"/>
        <v>2023</v>
      </c>
    </row>
    <row r="2386" spans="1:13" x14ac:dyDescent="0.25">
      <c r="A2386" s="17">
        <v>45323</v>
      </c>
      <c r="B2386" s="8" t="s">
        <v>6594</v>
      </c>
      <c r="C2386" s="8" t="s">
        <v>6637</v>
      </c>
      <c r="D2386" s="8" t="s">
        <v>6638</v>
      </c>
      <c r="E2386" s="2">
        <v>719</v>
      </c>
      <c r="F2386" s="1">
        <v>45362</v>
      </c>
      <c r="G2386" s="2" t="s">
        <v>217</v>
      </c>
      <c r="H2386" s="16">
        <v>64406.26</v>
      </c>
      <c r="I2386" s="20">
        <v>64406.26</v>
      </c>
      <c r="J2386" s="2"/>
      <c r="K2386" t="str">
        <f t="shared" si="117"/>
        <v>Q4 2023</v>
      </c>
      <c r="L2386" t="str">
        <f t="shared" si="118"/>
        <v>Q4</v>
      </c>
      <c r="M2386" t="str">
        <f t="shared" si="119"/>
        <v>2023</v>
      </c>
    </row>
    <row r="2387" spans="1:13" x14ac:dyDescent="0.25">
      <c r="A2387" s="17">
        <v>45323</v>
      </c>
      <c r="B2387" s="8" t="s">
        <v>6594</v>
      </c>
      <c r="C2387" s="8" t="s">
        <v>6637</v>
      </c>
      <c r="D2387" s="8" t="s">
        <v>6639</v>
      </c>
      <c r="E2387" s="2">
        <v>719</v>
      </c>
      <c r="F2387" s="1">
        <v>45363</v>
      </c>
      <c r="G2387" s="2" t="s">
        <v>218</v>
      </c>
      <c r="H2387" s="16">
        <v>1066.28</v>
      </c>
      <c r="I2387" s="20">
        <v>1066.28</v>
      </c>
      <c r="J2387" s="2"/>
      <c r="K2387" t="str">
        <f t="shared" si="117"/>
        <v>Q4 2023</v>
      </c>
      <c r="L2387" t="str">
        <f t="shared" si="118"/>
        <v>Q4</v>
      </c>
      <c r="M2387" t="str">
        <f t="shared" si="119"/>
        <v>2023</v>
      </c>
    </row>
    <row r="2388" spans="1:13" x14ac:dyDescent="0.25">
      <c r="A2388" s="17">
        <v>45323</v>
      </c>
      <c r="B2388" s="8" t="s">
        <v>6594</v>
      </c>
      <c r="C2388" s="8" t="e">
        <v>#N/A</v>
      </c>
      <c r="D2388" s="8" t="s">
        <v>6622</v>
      </c>
      <c r="E2388" s="12">
        <v>719</v>
      </c>
      <c r="F2388" s="4">
        <v>45351</v>
      </c>
      <c r="G2388" s="12">
        <v>272</v>
      </c>
      <c r="H2388" s="16">
        <v>15570</v>
      </c>
      <c r="I2388" s="20">
        <v>15570</v>
      </c>
      <c r="J2388" s="2"/>
      <c r="K2388" t="str">
        <f t="shared" si="117"/>
        <v>Q4 2023</v>
      </c>
      <c r="L2388" t="str">
        <f t="shared" si="118"/>
        <v>Q4</v>
      </c>
      <c r="M2388" t="str">
        <f t="shared" si="119"/>
        <v>2023</v>
      </c>
    </row>
    <row r="2389" spans="1:13" x14ac:dyDescent="0.25">
      <c r="A2389" s="17">
        <v>45323</v>
      </c>
      <c r="B2389" s="8" t="s">
        <v>6594</v>
      </c>
      <c r="C2389" s="5" t="s">
        <v>6626</v>
      </c>
      <c r="D2389" s="8" t="s">
        <v>6627</v>
      </c>
      <c r="E2389" s="2">
        <v>719</v>
      </c>
      <c r="F2389" s="4">
        <v>45351</v>
      </c>
      <c r="G2389" s="2">
        <v>1614</v>
      </c>
      <c r="H2389" s="16">
        <v>3010</v>
      </c>
      <c r="I2389" s="20">
        <v>3010</v>
      </c>
      <c r="J2389" s="2"/>
      <c r="K2389" t="str">
        <f t="shared" si="117"/>
        <v>Q4 2023</v>
      </c>
      <c r="L2389" t="str">
        <f t="shared" si="118"/>
        <v>Q4</v>
      </c>
      <c r="M2389" t="str">
        <f t="shared" si="119"/>
        <v>2023</v>
      </c>
    </row>
    <row r="2390" spans="1:13" x14ac:dyDescent="0.25">
      <c r="A2390" s="17">
        <v>45323</v>
      </c>
      <c r="B2390" s="8" t="s">
        <v>6594</v>
      </c>
      <c r="C2390" s="5" t="e">
        <v>#N/A</v>
      </c>
      <c r="D2390" s="8" t="s">
        <v>6662</v>
      </c>
      <c r="E2390" s="2">
        <v>719</v>
      </c>
      <c r="F2390" s="1">
        <v>45323</v>
      </c>
      <c r="G2390" s="2" t="s">
        <v>211</v>
      </c>
      <c r="H2390" s="16">
        <v>130000</v>
      </c>
      <c r="I2390" s="20">
        <v>130000</v>
      </c>
      <c r="J2390" s="2"/>
      <c r="K2390" t="str">
        <f t="shared" si="117"/>
        <v>Q4 2023</v>
      </c>
      <c r="L2390" t="str">
        <f t="shared" si="118"/>
        <v>Q4</v>
      </c>
      <c r="M2390" t="str">
        <f t="shared" si="119"/>
        <v>2023</v>
      </c>
    </row>
    <row r="2391" spans="1:13" x14ac:dyDescent="0.25">
      <c r="A2391" s="17">
        <v>45323</v>
      </c>
      <c r="B2391" s="8" t="s">
        <v>6595</v>
      </c>
      <c r="C2391" s="5" t="e">
        <v>#N/A</v>
      </c>
      <c r="D2391" s="8" t="s">
        <v>6662</v>
      </c>
      <c r="E2391" s="2">
        <v>319</v>
      </c>
      <c r="F2391" s="1">
        <v>45323</v>
      </c>
      <c r="G2391" s="2" t="s">
        <v>391</v>
      </c>
      <c r="H2391" s="16">
        <v>148560</v>
      </c>
      <c r="I2391" s="20">
        <v>148560</v>
      </c>
      <c r="J2391" s="2"/>
      <c r="K2391" t="str">
        <f t="shared" si="117"/>
        <v>Q4 2023</v>
      </c>
      <c r="L2391" t="str">
        <f t="shared" si="118"/>
        <v>Q4</v>
      </c>
      <c r="M2391" t="str">
        <f t="shared" si="119"/>
        <v>2023</v>
      </c>
    </row>
    <row r="2392" spans="1:13" x14ac:dyDescent="0.25">
      <c r="A2392" s="17">
        <v>45323</v>
      </c>
      <c r="B2392" s="8" t="s">
        <v>6595</v>
      </c>
      <c r="C2392" s="5" t="s">
        <v>6630</v>
      </c>
      <c r="D2392" s="8" t="s">
        <v>6631</v>
      </c>
      <c r="E2392" s="2">
        <v>319</v>
      </c>
      <c r="F2392" s="1">
        <v>45360</v>
      </c>
      <c r="G2392" s="2" t="s">
        <v>396</v>
      </c>
      <c r="H2392" s="16">
        <v>6624</v>
      </c>
      <c r="I2392" s="20">
        <v>6624</v>
      </c>
      <c r="J2392" s="2"/>
      <c r="K2392" t="str">
        <f t="shared" si="117"/>
        <v>Q4 2023</v>
      </c>
      <c r="L2392" t="str">
        <f t="shared" si="118"/>
        <v>Q4</v>
      </c>
      <c r="M2392" t="str">
        <f t="shared" si="119"/>
        <v>2023</v>
      </c>
    </row>
    <row r="2393" spans="1:13" x14ac:dyDescent="0.25">
      <c r="A2393" s="17">
        <v>45323</v>
      </c>
      <c r="B2393" s="8" t="s">
        <v>6595</v>
      </c>
      <c r="C2393" s="5" t="s">
        <v>6640</v>
      </c>
      <c r="D2393" s="8" t="s">
        <v>6633</v>
      </c>
      <c r="E2393" s="2">
        <v>319</v>
      </c>
      <c r="F2393" s="1">
        <v>45351</v>
      </c>
      <c r="G2393" s="2" t="s">
        <v>397</v>
      </c>
      <c r="H2393" s="16">
        <v>107370.29</v>
      </c>
      <c r="I2393" s="20">
        <v>107370.29</v>
      </c>
      <c r="J2393" s="2"/>
      <c r="K2393" t="str">
        <f t="shared" si="117"/>
        <v>Q4 2023</v>
      </c>
      <c r="L2393" t="str">
        <f t="shared" si="118"/>
        <v>Q4</v>
      </c>
      <c r="M2393" t="str">
        <f t="shared" si="119"/>
        <v>2023</v>
      </c>
    </row>
    <row r="2394" spans="1:13" x14ac:dyDescent="0.25">
      <c r="A2394" s="17">
        <v>45323</v>
      </c>
      <c r="B2394" s="8" t="s">
        <v>6595</v>
      </c>
      <c r="C2394" s="5" t="e">
        <v>#N/A</v>
      </c>
      <c r="D2394" s="8" t="s">
        <v>6643</v>
      </c>
      <c r="E2394" s="2">
        <v>319</v>
      </c>
      <c r="F2394" s="1">
        <v>45325</v>
      </c>
      <c r="G2394" s="2" t="s">
        <v>384</v>
      </c>
      <c r="H2394" s="16">
        <v>2167.31</v>
      </c>
      <c r="I2394" s="20">
        <v>2167.31</v>
      </c>
      <c r="J2394" s="2"/>
      <c r="K2394" t="str">
        <f t="shared" si="117"/>
        <v>Q4 2023</v>
      </c>
      <c r="L2394" t="str">
        <f t="shared" si="118"/>
        <v>Q4</v>
      </c>
      <c r="M2394" t="str">
        <f t="shared" si="119"/>
        <v>2023</v>
      </c>
    </row>
    <row r="2395" spans="1:13" x14ac:dyDescent="0.25">
      <c r="A2395" s="17">
        <v>45323</v>
      </c>
      <c r="B2395" s="8" t="s">
        <v>6595</v>
      </c>
      <c r="C2395" s="5" t="s">
        <v>6614</v>
      </c>
      <c r="D2395" s="8" t="s">
        <v>6615</v>
      </c>
      <c r="E2395" s="2">
        <v>319</v>
      </c>
      <c r="F2395" s="1">
        <v>45351</v>
      </c>
      <c r="G2395" s="2" t="s">
        <v>399</v>
      </c>
      <c r="H2395" s="16">
        <v>156655</v>
      </c>
      <c r="I2395" s="20">
        <v>156655</v>
      </c>
      <c r="J2395" s="2"/>
      <c r="K2395" t="str">
        <f t="shared" si="117"/>
        <v>Q4 2023</v>
      </c>
      <c r="L2395" t="str">
        <f t="shared" si="118"/>
        <v>Q4</v>
      </c>
      <c r="M2395" t="str">
        <f t="shared" si="119"/>
        <v>2023</v>
      </c>
    </row>
    <row r="2396" spans="1:13" x14ac:dyDescent="0.25">
      <c r="A2396" s="17">
        <v>45323</v>
      </c>
      <c r="B2396" s="8" t="s">
        <v>6595</v>
      </c>
      <c r="C2396" s="5" t="s">
        <v>6614</v>
      </c>
      <c r="D2396" s="8" t="s">
        <v>6615</v>
      </c>
      <c r="E2396" s="2">
        <v>319</v>
      </c>
      <c r="F2396" s="1">
        <v>45351</v>
      </c>
      <c r="G2396" s="2" t="s">
        <v>400</v>
      </c>
      <c r="H2396" s="16">
        <v>10444.5</v>
      </c>
      <c r="I2396" s="20">
        <v>10444.5</v>
      </c>
      <c r="J2396" s="2"/>
      <c r="K2396" t="str">
        <f t="shared" si="117"/>
        <v>Q4 2023</v>
      </c>
      <c r="L2396" t="str">
        <f t="shared" si="118"/>
        <v>Q4</v>
      </c>
      <c r="M2396" t="str">
        <f t="shared" si="119"/>
        <v>2023</v>
      </c>
    </row>
    <row r="2397" spans="1:13" x14ac:dyDescent="0.25">
      <c r="A2397" s="17">
        <v>45323</v>
      </c>
      <c r="B2397" s="8" t="s">
        <v>6595</v>
      </c>
      <c r="C2397" s="5" t="s">
        <v>6614</v>
      </c>
      <c r="D2397" s="8" t="s">
        <v>6615</v>
      </c>
      <c r="E2397" s="2">
        <v>319</v>
      </c>
      <c r="F2397" s="1">
        <v>45351</v>
      </c>
      <c r="G2397" s="2" t="s">
        <v>401</v>
      </c>
      <c r="H2397" s="16">
        <v>1996</v>
      </c>
      <c r="I2397" s="20">
        <v>1996</v>
      </c>
      <c r="J2397" s="2"/>
      <c r="K2397" t="str">
        <f t="shared" ref="K2397:K2457" si="120">"Q" &amp; IF(MONTH(A2397) &lt; 4, 4, IF(MONTH(A2397) &lt; 7, 1, IF(MONTH(A2397) &lt; 10, 2, 3))) &amp; " " &amp; YEAR(A2397) - IF(MONTH(A2397) &lt; 4, 1, 0)</f>
        <v>Q4 2023</v>
      </c>
      <c r="L2397" t="str">
        <f t="shared" ref="L2397:L2457" si="121">LEFT(K2397,2)</f>
        <v>Q4</v>
      </c>
      <c r="M2397" t="str">
        <f t="shared" ref="M2397:M2457" si="122">RIGHT(K2397,4)</f>
        <v>2023</v>
      </c>
    </row>
    <row r="2398" spans="1:13" x14ac:dyDescent="0.25">
      <c r="A2398" s="17">
        <v>45323</v>
      </c>
      <c r="B2398" s="8" t="s">
        <v>6595</v>
      </c>
      <c r="C2398" s="5" t="s">
        <v>6614</v>
      </c>
      <c r="D2398" s="8" t="s">
        <v>6615</v>
      </c>
      <c r="E2398" s="2">
        <v>319</v>
      </c>
      <c r="F2398" s="1">
        <v>45351</v>
      </c>
      <c r="G2398" s="2" t="s">
        <v>402</v>
      </c>
      <c r="H2398" s="16">
        <v>499</v>
      </c>
      <c r="I2398" s="20">
        <v>499</v>
      </c>
      <c r="J2398" s="2"/>
      <c r="K2398" t="str">
        <f t="shared" si="120"/>
        <v>Q4 2023</v>
      </c>
      <c r="L2398" t="str">
        <f t="shared" si="121"/>
        <v>Q4</v>
      </c>
      <c r="M2398" t="str">
        <f t="shared" si="122"/>
        <v>2023</v>
      </c>
    </row>
    <row r="2399" spans="1:13" x14ac:dyDescent="0.25">
      <c r="A2399" s="17">
        <v>45323</v>
      </c>
      <c r="B2399" s="8" t="s">
        <v>6595</v>
      </c>
      <c r="C2399" s="5" t="e">
        <v>#N/A</v>
      </c>
      <c r="D2399" s="8" t="s">
        <v>6671</v>
      </c>
      <c r="E2399" s="2">
        <v>319</v>
      </c>
      <c r="F2399" s="1">
        <v>45342</v>
      </c>
      <c r="G2399" s="2" t="s">
        <v>394</v>
      </c>
      <c r="H2399" s="16">
        <v>1150</v>
      </c>
      <c r="I2399" s="20">
        <v>1150</v>
      </c>
      <c r="J2399" s="2" t="s">
        <v>382</v>
      </c>
      <c r="K2399" t="str">
        <f t="shared" si="120"/>
        <v>Q4 2023</v>
      </c>
      <c r="L2399" t="str">
        <f t="shared" si="121"/>
        <v>Q4</v>
      </c>
      <c r="M2399" t="str">
        <f t="shared" si="122"/>
        <v>2023</v>
      </c>
    </row>
    <row r="2400" spans="1:13" x14ac:dyDescent="0.25">
      <c r="A2400" s="17">
        <v>45323</v>
      </c>
      <c r="B2400" s="8" t="s">
        <v>6595</v>
      </c>
      <c r="C2400" s="5" t="s">
        <v>6616</v>
      </c>
      <c r="D2400" s="8" t="s">
        <v>6617</v>
      </c>
      <c r="E2400" s="2">
        <v>319</v>
      </c>
      <c r="F2400" s="1">
        <v>45350</v>
      </c>
      <c r="G2400" s="2" t="s">
        <v>403</v>
      </c>
      <c r="H2400" s="16">
        <v>520</v>
      </c>
      <c r="I2400" s="16">
        <v>520</v>
      </c>
      <c r="J2400" s="2" t="s">
        <v>383</v>
      </c>
      <c r="K2400" t="str">
        <f t="shared" si="120"/>
        <v>Q4 2023</v>
      </c>
      <c r="L2400" t="str">
        <f t="shared" si="121"/>
        <v>Q4</v>
      </c>
      <c r="M2400" t="str">
        <f t="shared" si="122"/>
        <v>2023</v>
      </c>
    </row>
    <row r="2401" spans="1:13" x14ac:dyDescent="0.25">
      <c r="A2401" s="17">
        <v>45323</v>
      </c>
      <c r="B2401" s="8" t="s">
        <v>6595</v>
      </c>
      <c r="C2401" s="8" t="s">
        <v>6668</v>
      </c>
      <c r="D2401" s="8" t="s">
        <v>6671</v>
      </c>
      <c r="E2401" s="2">
        <v>319</v>
      </c>
      <c r="F2401" s="1">
        <v>45341</v>
      </c>
      <c r="G2401" s="2" t="s">
        <v>393</v>
      </c>
      <c r="H2401" s="16">
        <v>590</v>
      </c>
      <c r="I2401" s="20">
        <v>590</v>
      </c>
      <c r="J2401" s="2" t="s">
        <v>381</v>
      </c>
      <c r="K2401" t="str">
        <f t="shared" si="120"/>
        <v>Q4 2023</v>
      </c>
      <c r="L2401" t="str">
        <f t="shared" si="121"/>
        <v>Q4</v>
      </c>
      <c r="M2401" t="str">
        <f t="shared" si="122"/>
        <v>2023</v>
      </c>
    </row>
    <row r="2402" spans="1:13" x14ac:dyDescent="0.25">
      <c r="A2402" s="17">
        <v>45323</v>
      </c>
      <c r="B2402" s="8" t="s">
        <v>6595</v>
      </c>
      <c r="C2402" s="5" t="s">
        <v>6619</v>
      </c>
      <c r="D2402" s="8" t="s">
        <v>6620</v>
      </c>
      <c r="E2402" s="2">
        <v>319</v>
      </c>
      <c r="F2402" s="1">
        <v>45351</v>
      </c>
      <c r="G2402" s="3">
        <v>11</v>
      </c>
      <c r="H2402" s="16">
        <v>478</v>
      </c>
      <c r="I2402" s="20">
        <v>478</v>
      </c>
      <c r="J2402" s="2"/>
      <c r="K2402" t="str">
        <f t="shared" si="120"/>
        <v>Q4 2023</v>
      </c>
      <c r="L2402" t="str">
        <f t="shared" si="121"/>
        <v>Q4</v>
      </c>
      <c r="M2402" t="str">
        <f t="shared" si="122"/>
        <v>2023</v>
      </c>
    </row>
    <row r="2403" spans="1:13" x14ac:dyDescent="0.25">
      <c r="A2403" s="17">
        <v>45323</v>
      </c>
      <c r="B2403" s="8" t="s">
        <v>6595</v>
      </c>
      <c r="C2403" s="8" t="s">
        <v>6670</v>
      </c>
      <c r="D2403" s="8" t="s">
        <v>6671</v>
      </c>
      <c r="E2403" s="2">
        <v>319</v>
      </c>
      <c r="F2403" s="1">
        <v>45341</v>
      </c>
      <c r="G2403" s="2" t="s">
        <v>392</v>
      </c>
      <c r="H2403" s="16">
        <v>9940</v>
      </c>
      <c r="I2403" s="20">
        <v>9940</v>
      </c>
      <c r="J2403" s="2" t="s">
        <v>380</v>
      </c>
      <c r="K2403" t="str">
        <f t="shared" si="120"/>
        <v>Q4 2023</v>
      </c>
      <c r="L2403" t="str">
        <f t="shared" si="121"/>
        <v>Q4</v>
      </c>
      <c r="M2403" t="str">
        <f t="shared" si="122"/>
        <v>2023</v>
      </c>
    </row>
    <row r="2404" spans="1:13" x14ac:dyDescent="0.25">
      <c r="A2404" s="17">
        <v>45323</v>
      </c>
      <c r="B2404" s="8" t="s">
        <v>6595</v>
      </c>
      <c r="C2404" s="8" t="s">
        <v>6637</v>
      </c>
      <c r="D2404" s="8" t="s">
        <v>6638</v>
      </c>
      <c r="E2404" s="2">
        <v>317</v>
      </c>
      <c r="F2404" s="1">
        <v>45362</v>
      </c>
      <c r="G2404" s="2" t="s">
        <v>404</v>
      </c>
      <c r="H2404" s="16">
        <v>108373.73</v>
      </c>
      <c r="I2404" s="20">
        <v>108373.73</v>
      </c>
      <c r="J2404" s="2"/>
      <c r="K2404" t="str">
        <f t="shared" si="120"/>
        <v>Q4 2023</v>
      </c>
      <c r="L2404" t="str">
        <f t="shared" si="121"/>
        <v>Q4</v>
      </c>
      <c r="M2404" t="str">
        <f t="shared" si="122"/>
        <v>2023</v>
      </c>
    </row>
    <row r="2405" spans="1:13" x14ac:dyDescent="0.25">
      <c r="A2405" s="17">
        <v>45323</v>
      </c>
      <c r="B2405" s="8" t="s">
        <v>6595</v>
      </c>
      <c r="C2405" s="8" t="s">
        <v>6637</v>
      </c>
      <c r="D2405" s="8" t="s">
        <v>6654</v>
      </c>
      <c r="E2405" s="2">
        <v>317</v>
      </c>
      <c r="F2405" s="1">
        <v>45324</v>
      </c>
      <c r="G2405" s="2" t="s">
        <v>385</v>
      </c>
      <c r="H2405" s="16">
        <v>17334</v>
      </c>
      <c r="I2405" s="20">
        <v>17334</v>
      </c>
      <c r="J2405" s="2"/>
      <c r="K2405" t="str">
        <f t="shared" si="120"/>
        <v>Q4 2023</v>
      </c>
      <c r="L2405" t="str">
        <f t="shared" si="121"/>
        <v>Q4</v>
      </c>
      <c r="M2405" t="str">
        <f t="shared" si="122"/>
        <v>2023</v>
      </c>
    </row>
    <row r="2406" spans="1:13" x14ac:dyDescent="0.25">
      <c r="A2406" s="17">
        <v>45323</v>
      </c>
      <c r="B2406" s="8" t="s">
        <v>6595</v>
      </c>
      <c r="C2406" s="8" t="s">
        <v>6637</v>
      </c>
      <c r="D2406" s="8" t="s">
        <v>6654</v>
      </c>
      <c r="E2406" s="2">
        <v>318</v>
      </c>
      <c r="F2406" s="1">
        <v>45324</v>
      </c>
      <c r="G2406" s="2" t="s">
        <v>386</v>
      </c>
      <c r="H2406" s="16">
        <v>17351</v>
      </c>
      <c r="I2406" s="20">
        <v>17351</v>
      </c>
      <c r="J2406" s="2"/>
      <c r="K2406" t="str">
        <f t="shared" si="120"/>
        <v>Q4 2023</v>
      </c>
      <c r="L2406" t="str">
        <f t="shared" si="121"/>
        <v>Q4</v>
      </c>
      <c r="M2406" t="str">
        <f t="shared" si="122"/>
        <v>2023</v>
      </c>
    </row>
    <row r="2407" spans="1:13" x14ac:dyDescent="0.25">
      <c r="A2407" s="17">
        <v>45323</v>
      </c>
      <c r="B2407" s="8" t="s">
        <v>6595</v>
      </c>
      <c r="C2407" s="8" t="s">
        <v>6637</v>
      </c>
      <c r="D2407" s="8" t="s">
        <v>6654</v>
      </c>
      <c r="E2407" s="2">
        <v>319</v>
      </c>
      <c r="F2407" s="1">
        <v>45324</v>
      </c>
      <c r="G2407" s="2" t="s">
        <v>387</v>
      </c>
      <c r="H2407" s="16">
        <v>16249</v>
      </c>
      <c r="I2407" s="20">
        <v>16249</v>
      </c>
      <c r="J2407" s="2"/>
      <c r="K2407" t="str">
        <f t="shared" si="120"/>
        <v>Q4 2023</v>
      </c>
      <c r="L2407" t="str">
        <f t="shared" si="121"/>
        <v>Q4</v>
      </c>
      <c r="M2407" t="str">
        <f t="shared" si="122"/>
        <v>2023</v>
      </c>
    </row>
    <row r="2408" spans="1:13" x14ac:dyDescent="0.25">
      <c r="A2408" s="17">
        <v>45323</v>
      </c>
      <c r="B2408" s="8" t="s">
        <v>6595</v>
      </c>
      <c r="C2408" s="8" t="s">
        <v>6637</v>
      </c>
      <c r="D2408" s="8" t="s">
        <v>6638</v>
      </c>
      <c r="E2408" s="2">
        <v>318</v>
      </c>
      <c r="F2408" s="1">
        <v>45362</v>
      </c>
      <c r="G2408" s="2" t="s">
        <v>405</v>
      </c>
      <c r="H2408" s="16">
        <v>97277.67</v>
      </c>
      <c r="I2408" s="20">
        <v>97277.67</v>
      </c>
      <c r="J2408" s="2"/>
      <c r="K2408" t="str">
        <f t="shared" si="120"/>
        <v>Q4 2023</v>
      </c>
      <c r="L2408" t="str">
        <f t="shared" si="121"/>
        <v>Q4</v>
      </c>
      <c r="M2408" t="str">
        <f t="shared" si="122"/>
        <v>2023</v>
      </c>
    </row>
    <row r="2409" spans="1:13" x14ac:dyDescent="0.25">
      <c r="A2409" s="17">
        <v>45323</v>
      </c>
      <c r="B2409" s="8" t="s">
        <v>6595</v>
      </c>
      <c r="C2409" s="8" t="s">
        <v>6637</v>
      </c>
      <c r="D2409" s="8" t="s">
        <v>6638</v>
      </c>
      <c r="E2409" s="2">
        <v>319</v>
      </c>
      <c r="F2409" s="1">
        <v>45362</v>
      </c>
      <c r="G2409" s="2" t="s">
        <v>406</v>
      </c>
      <c r="H2409" s="16">
        <v>104814.9</v>
      </c>
      <c r="I2409" s="20">
        <v>104814.9</v>
      </c>
      <c r="J2409" s="2"/>
      <c r="K2409" t="str">
        <f t="shared" si="120"/>
        <v>Q4 2023</v>
      </c>
      <c r="L2409" t="str">
        <f t="shared" si="121"/>
        <v>Q4</v>
      </c>
      <c r="M2409" t="str">
        <f t="shared" si="122"/>
        <v>2023</v>
      </c>
    </row>
    <row r="2410" spans="1:13" x14ac:dyDescent="0.25">
      <c r="A2410" s="17">
        <v>45323</v>
      </c>
      <c r="B2410" s="8" t="s">
        <v>6595</v>
      </c>
      <c r="C2410" s="8" t="s">
        <v>6637</v>
      </c>
      <c r="D2410" s="8" t="s">
        <v>6639</v>
      </c>
      <c r="E2410" s="2">
        <v>317</v>
      </c>
      <c r="F2410" s="1">
        <v>45363</v>
      </c>
      <c r="G2410" s="2" t="s">
        <v>407</v>
      </c>
      <c r="H2410" s="16">
        <v>2062.35</v>
      </c>
      <c r="I2410" s="20">
        <v>2062.35</v>
      </c>
      <c r="J2410" s="2"/>
      <c r="K2410" t="str">
        <f t="shared" si="120"/>
        <v>Q4 2023</v>
      </c>
      <c r="L2410" t="str">
        <f t="shared" si="121"/>
        <v>Q4</v>
      </c>
      <c r="M2410" t="str">
        <f t="shared" si="122"/>
        <v>2023</v>
      </c>
    </row>
    <row r="2411" spans="1:13" x14ac:dyDescent="0.25">
      <c r="A2411" s="17">
        <v>45323</v>
      </c>
      <c r="B2411" s="8" t="s">
        <v>6595</v>
      </c>
      <c r="C2411" s="8" t="s">
        <v>6637</v>
      </c>
      <c r="D2411" s="8" t="s">
        <v>6639</v>
      </c>
      <c r="E2411" s="2">
        <v>318</v>
      </c>
      <c r="F2411" s="1">
        <v>45363</v>
      </c>
      <c r="G2411" s="2" t="s">
        <v>408</v>
      </c>
      <c r="H2411" s="16">
        <v>2120.7600000000002</v>
      </c>
      <c r="I2411" s="20">
        <v>2120.7600000000002</v>
      </c>
      <c r="J2411" s="2"/>
      <c r="K2411" t="str">
        <f t="shared" si="120"/>
        <v>Q4 2023</v>
      </c>
      <c r="L2411" t="str">
        <f t="shared" si="121"/>
        <v>Q4</v>
      </c>
      <c r="M2411" t="str">
        <f t="shared" si="122"/>
        <v>2023</v>
      </c>
    </row>
    <row r="2412" spans="1:13" x14ac:dyDescent="0.25">
      <c r="A2412" s="17">
        <v>45323</v>
      </c>
      <c r="B2412" s="8" t="s">
        <v>6595</v>
      </c>
      <c r="C2412" s="8" t="s">
        <v>6637</v>
      </c>
      <c r="D2412" s="8" t="s">
        <v>6639</v>
      </c>
      <c r="E2412" s="2">
        <v>319</v>
      </c>
      <c r="F2412" s="1">
        <v>45363</v>
      </c>
      <c r="G2412" s="2" t="s">
        <v>409</v>
      </c>
      <c r="H2412" s="16">
        <v>2069.0100000000002</v>
      </c>
      <c r="I2412" s="20">
        <v>2069.0100000000002</v>
      </c>
      <c r="J2412" s="2"/>
      <c r="K2412" t="str">
        <f t="shared" si="120"/>
        <v>Q4 2023</v>
      </c>
      <c r="L2412" t="str">
        <f t="shared" si="121"/>
        <v>Q4</v>
      </c>
      <c r="M2412" t="str">
        <f t="shared" si="122"/>
        <v>2023</v>
      </c>
    </row>
    <row r="2413" spans="1:13" x14ac:dyDescent="0.25">
      <c r="A2413" s="17">
        <v>45323</v>
      </c>
      <c r="B2413" s="8" t="s">
        <v>6595</v>
      </c>
      <c r="C2413" s="5" t="e">
        <v>#N/A</v>
      </c>
      <c r="D2413" s="8" t="s">
        <v>6662</v>
      </c>
      <c r="E2413" s="2">
        <v>317</v>
      </c>
      <c r="F2413" s="1">
        <v>45323</v>
      </c>
      <c r="G2413" s="2" t="s">
        <v>388</v>
      </c>
      <c r="H2413" s="16">
        <v>95088</v>
      </c>
      <c r="I2413" s="20">
        <v>95088</v>
      </c>
      <c r="J2413" s="2"/>
      <c r="K2413" t="str">
        <f t="shared" si="120"/>
        <v>Q4 2023</v>
      </c>
      <c r="L2413" t="str">
        <f t="shared" si="121"/>
        <v>Q4</v>
      </c>
      <c r="M2413" t="str">
        <f t="shared" si="122"/>
        <v>2023</v>
      </c>
    </row>
    <row r="2414" spans="1:13" x14ac:dyDescent="0.25">
      <c r="A2414" s="17">
        <v>45323</v>
      </c>
      <c r="B2414" s="8" t="s">
        <v>6595</v>
      </c>
      <c r="C2414" s="5" t="e">
        <v>#N/A</v>
      </c>
      <c r="D2414" s="8" t="s">
        <v>6635</v>
      </c>
      <c r="E2414" s="2">
        <v>319</v>
      </c>
      <c r="F2414" s="1">
        <v>45351</v>
      </c>
      <c r="G2414" s="2" t="s">
        <v>398</v>
      </c>
      <c r="H2414" s="16">
        <v>65000</v>
      </c>
      <c r="I2414" s="20">
        <v>65000</v>
      </c>
      <c r="J2414" s="2"/>
      <c r="K2414" t="str">
        <f t="shared" si="120"/>
        <v>Q4 2023</v>
      </c>
      <c r="L2414" t="str">
        <f t="shared" si="121"/>
        <v>Q4</v>
      </c>
      <c r="M2414" t="str">
        <f t="shared" si="122"/>
        <v>2023</v>
      </c>
    </row>
    <row r="2415" spans="1:13" x14ac:dyDescent="0.25">
      <c r="A2415" s="17">
        <v>45323</v>
      </c>
      <c r="B2415" s="8" t="s">
        <v>6595</v>
      </c>
      <c r="C2415" s="5" t="e">
        <v>#N/A</v>
      </c>
      <c r="D2415" s="8" t="s">
        <v>6662</v>
      </c>
      <c r="E2415" s="2">
        <v>317</v>
      </c>
      <c r="F2415" s="1">
        <v>45323</v>
      </c>
      <c r="G2415" s="2" t="s">
        <v>389</v>
      </c>
      <c r="H2415" s="16">
        <v>63392</v>
      </c>
      <c r="I2415" s="20">
        <v>63392</v>
      </c>
      <c r="J2415" s="2"/>
      <c r="K2415" t="str">
        <f t="shared" si="120"/>
        <v>Q4 2023</v>
      </c>
      <c r="L2415" t="str">
        <f t="shared" si="121"/>
        <v>Q4</v>
      </c>
      <c r="M2415" t="str">
        <f t="shared" si="122"/>
        <v>2023</v>
      </c>
    </row>
    <row r="2416" spans="1:13" x14ac:dyDescent="0.25">
      <c r="A2416" s="17">
        <v>45323</v>
      </c>
      <c r="B2416" s="8" t="s">
        <v>6595</v>
      </c>
      <c r="C2416" s="5" t="e">
        <v>#N/A</v>
      </c>
      <c r="D2416" s="8" t="s">
        <v>6662</v>
      </c>
      <c r="E2416" s="2">
        <v>318</v>
      </c>
      <c r="F2416" s="1">
        <v>45323</v>
      </c>
      <c r="G2416" s="2" t="s">
        <v>390</v>
      </c>
      <c r="H2416" s="16">
        <v>158640</v>
      </c>
      <c r="I2416" s="20">
        <v>158640</v>
      </c>
      <c r="J2416" s="2"/>
      <c r="K2416" t="str">
        <f t="shared" si="120"/>
        <v>Q4 2023</v>
      </c>
      <c r="L2416" t="str">
        <f t="shared" si="121"/>
        <v>Q4</v>
      </c>
      <c r="M2416" t="str">
        <f t="shared" si="122"/>
        <v>2023</v>
      </c>
    </row>
    <row r="2417" spans="1:13" x14ac:dyDescent="0.25">
      <c r="A2417" s="17">
        <v>45323</v>
      </c>
      <c r="B2417" s="8" t="s">
        <v>6595</v>
      </c>
      <c r="C2417" s="8" t="e">
        <v>#N/A</v>
      </c>
      <c r="D2417" s="8" t="s">
        <v>6622</v>
      </c>
      <c r="E2417" s="12">
        <v>319</v>
      </c>
      <c r="F2417" s="1">
        <v>45351</v>
      </c>
      <c r="G2417" s="12">
        <v>274</v>
      </c>
      <c r="H2417" s="16">
        <v>188490</v>
      </c>
      <c r="I2417" s="20">
        <v>188490</v>
      </c>
      <c r="J2417" s="2"/>
      <c r="K2417" t="str">
        <f t="shared" si="120"/>
        <v>Q4 2023</v>
      </c>
      <c r="L2417" t="str">
        <f t="shared" si="121"/>
        <v>Q4</v>
      </c>
      <c r="M2417" t="str">
        <f t="shared" si="122"/>
        <v>2023</v>
      </c>
    </row>
    <row r="2418" spans="1:13" x14ac:dyDescent="0.25">
      <c r="A2418" s="17">
        <v>45323</v>
      </c>
      <c r="B2418" s="8" t="s">
        <v>6595</v>
      </c>
      <c r="C2418" s="5" t="e">
        <v>#N/A</v>
      </c>
      <c r="D2418" s="8" t="s">
        <v>6631</v>
      </c>
      <c r="E2418" s="2">
        <v>319</v>
      </c>
      <c r="F2418" s="1">
        <v>45352</v>
      </c>
      <c r="G2418" s="3">
        <v>11</v>
      </c>
      <c r="H2418" s="16">
        <v>13591</v>
      </c>
      <c r="I2418" s="20">
        <v>13591</v>
      </c>
      <c r="J2418" s="2"/>
      <c r="K2418" t="str">
        <f t="shared" si="120"/>
        <v>Q4 2023</v>
      </c>
      <c r="L2418" t="str">
        <f t="shared" si="121"/>
        <v>Q4</v>
      </c>
      <c r="M2418" t="str">
        <f t="shared" si="122"/>
        <v>2023</v>
      </c>
    </row>
    <row r="2419" spans="1:13" x14ac:dyDescent="0.25">
      <c r="A2419" s="17">
        <v>45323</v>
      </c>
      <c r="B2419" s="8" t="s">
        <v>6595</v>
      </c>
      <c r="C2419" s="5" t="e">
        <v>#N/A</v>
      </c>
      <c r="D2419" s="8" t="s">
        <v>6672</v>
      </c>
      <c r="E2419" s="2">
        <v>319</v>
      </c>
      <c r="F2419" s="1">
        <v>45342</v>
      </c>
      <c r="G2419" s="2">
        <v>1295383</v>
      </c>
      <c r="H2419" s="16">
        <v>709</v>
      </c>
      <c r="I2419" s="20">
        <v>709</v>
      </c>
      <c r="J2419" s="2" t="s">
        <v>354</v>
      </c>
      <c r="K2419" t="str">
        <f t="shared" si="120"/>
        <v>Q4 2023</v>
      </c>
      <c r="L2419" t="str">
        <f t="shared" si="121"/>
        <v>Q4</v>
      </c>
      <c r="M2419" t="str">
        <f t="shared" si="122"/>
        <v>2023</v>
      </c>
    </row>
    <row r="2420" spans="1:13" x14ac:dyDescent="0.25">
      <c r="A2420" s="17">
        <v>45323</v>
      </c>
      <c r="B2420" s="8" t="s">
        <v>6595</v>
      </c>
      <c r="C2420" s="5" t="e">
        <v>#N/A</v>
      </c>
      <c r="D2420" s="8" t="s">
        <v>6671</v>
      </c>
      <c r="E2420" s="2">
        <v>319</v>
      </c>
      <c r="F2420" s="1">
        <v>45352</v>
      </c>
      <c r="G2420" s="2" t="s">
        <v>395</v>
      </c>
      <c r="H2420" s="16">
        <v>3590</v>
      </c>
      <c r="I2420" s="20">
        <v>3590</v>
      </c>
      <c r="J2420" s="2" t="s">
        <v>316</v>
      </c>
      <c r="K2420" t="str">
        <f t="shared" si="120"/>
        <v>Q4 2023</v>
      </c>
      <c r="L2420" t="str">
        <f t="shared" si="121"/>
        <v>Q4</v>
      </c>
      <c r="M2420" t="str">
        <f t="shared" si="122"/>
        <v>2023</v>
      </c>
    </row>
    <row r="2421" spans="1:13" x14ac:dyDescent="0.25">
      <c r="A2421" s="17">
        <v>45352</v>
      </c>
      <c r="B2421" s="8" t="s">
        <v>6613</v>
      </c>
      <c r="C2421" s="5" t="s">
        <v>6614</v>
      </c>
      <c r="D2421" s="8" t="s">
        <v>6615</v>
      </c>
      <c r="E2421" s="2">
        <v>0</v>
      </c>
      <c r="F2421" s="4">
        <v>45382</v>
      </c>
      <c r="G2421" s="2" t="s">
        <v>19</v>
      </c>
      <c r="H2421" s="16">
        <v>4180</v>
      </c>
      <c r="I2421" s="20">
        <v>4180</v>
      </c>
      <c r="K2421" t="str">
        <f t="shared" si="120"/>
        <v>Q4 2023</v>
      </c>
      <c r="L2421" t="str">
        <f t="shared" si="121"/>
        <v>Q4</v>
      </c>
      <c r="M2421" t="str">
        <f t="shared" si="122"/>
        <v>2023</v>
      </c>
    </row>
    <row r="2422" spans="1:13" x14ac:dyDescent="0.25">
      <c r="A2422" s="17">
        <v>45352</v>
      </c>
      <c r="B2422" s="8" t="s">
        <v>6613</v>
      </c>
      <c r="C2422" s="5" t="s">
        <v>6614</v>
      </c>
      <c r="D2422" s="8" t="s">
        <v>6615</v>
      </c>
      <c r="E2422" s="2">
        <v>0</v>
      </c>
      <c r="F2422" s="4">
        <v>45382</v>
      </c>
      <c r="G2422" s="2" t="s">
        <v>20</v>
      </c>
      <c r="H2422" s="16">
        <v>1477</v>
      </c>
      <c r="I2422" s="20">
        <v>1477</v>
      </c>
      <c r="K2422" t="str">
        <f t="shared" si="120"/>
        <v>Q4 2023</v>
      </c>
      <c r="L2422" t="str">
        <f t="shared" si="121"/>
        <v>Q4</v>
      </c>
      <c r="M2422" t="str">
        <f t="shared" si="122"/>
        <v>2023</v>
      </c>
    </row>
    <row r="2423" spans="1:13" x14ac:dyDescent="0.25">
      <c r="A2423" s="17">
        <v>45352</v>
      </c>
      <c r="B2423" s="8" t="s">
        <v>6613</v>
      </c>
      <c r="C2423" s="5" t="s">
        <v>6616</v>
      </c>
      <c r="D2423" s="8" t="s">
        <v>6617</v>
      </c>
      <c r="E2423" s="2">
        <v>0</v>
      </c>
      <c r="F2423" s="4">
        <v>45374</v>
      </c>
      <c r="G2423" s="2" t="s">
        <v>21</v>
      </c>
      <c r="H2423" s="16">
        <v>1015</v>
      </c>
      <c r="I2423" s="20">
        <v>1015</v>
      </c>
      <c r="K2423" t="str">
        <f t="shared" si="120"/>
        <v>Q4 2023</v>
      </c>
      <c r="L2423" t="str">
        <f t="shared" si="121"/>
        <v>Q4</v>
      </c>
      <c r="M2423" t="str">
        <f t="shared" si="122"/>
        <v>2023</v>
      </c>
    </row>
    <row r="2424" spans="1:13" x14ac:dyDescent="0.25">
      <c r="A2424" s="17">
        <v>45352</v>
      </c>
      <c r="B2424" s="8" t="s">
        <v>6613</v>
      </c>
      <c r="C2424" s="5" t="s">
        <v>6616</v>
      </c>
      <c r="D2424" s="8" t="s">
        <v>6618</v>
      </c>
      <c r="E2424" s="2">
        <v>0</v>
      </c>
      <c r="F2424" s="4">
        <v>45374</v>
      </c>
      <c r="G2424" s="2" t="s">
        <v>22</v>
      </c>
      <c r="H2424" s="16">
        <v>12727</v>
      </c>
      <c r="I2424" s="16">
        <v>9200</v>
      </c>
      <c r="K2424" t="str">
        <f t="shared" si="120"/>
        <v>Q4 2023</v>
      </c>
      <c r="L2424" t="str">
        <f t="shared" si="121"/>
        <v>Q4</v>
      </c>
      <c r="M2424" t="str">
        <f t="shared" si="122"/>
        <v>2023</v>
      </c>
    </row>
    <row r="2425" spans="1:13" x14ac:dyDescent="0.25">
      <c r="A2425" s="17">
        <v>45352</v>
      </c>
      <c r="B2425" s="8" t="s">
        <v>6613</v>
      </c>
      <c r="C2425" s="5" t="s">
        <v>6619</v>
      </c>
      <c r="D2425" s="8" t="s">
        <v>6620</v>
      </c>
      <c r="E2425" s="2">
        <v>0</v>
      </c>
      <c r="F2425" s="1">
        <v>45382</v>
      </c>
      <c r="G2425" s="2">
        <v>12</v>
      </c>
      <c r="H2425" s="16">
        <v>3660</v>
      </c>
      <c r="I2425" s="20">
        <v>3660</v>
      </c>
      <c r="K2425" t="str">
        <f t="shared" si="120"/>
        <v>Q4 2023</v>
      </c>
      <c r="L2425" t="str">
        <f t="shared" si="121"/>
        <v>Q4</v>
      </c>
      <c r="M2425" t="str">
        <f t="shared" si="122"/>
        <v>2023</v>
      </c>
    </row>
    <row r="2426" spans="1:13" x14ac:dyDescent="0.25">
      <c r="A2426" s="17">
        <v>45352</v>
      </c>
      <c r="B2426" s="8" t="s">
        <v>6613</v>
      </c>
      <c r="C2426" s="8" t="e">
        <v>#N/A</v>
      </c>
      <c r="D2426" s="8" t="s">
        <v>6622</v>
      </c>
      <c r="E2426" s="12">
        <v>0</v>
      </c>
      <c r="F2426" s="4">
        <v>45382</v>
      </c>
      <c r="G2426" s="12">
        <v>293</v>
      </c>
      <c r="H2426" s="16">
        <v>4340</v>
      </c>
      <c r="I2426" s="20">
        <v>4340</v>
      </c>
      <c r="K2426" t="str">
        <f t="shared" si="120"/>
        <v>Q4 2023</v>
      </c>
      <c r="L2426" t="str">
        <f t="shared" si="121"/>
        <v>Q4</v>
      </c>
      <c r="M2426" t="str">
        <f t="shared" si="122"/>
        <v>2023</v>
      </c>
    </row>
    <row r="2427" spans="1:13" x14ac:dyDescent="0.25">
      <c r="A2427" s="17">
        <v>45352</v>
      </c>
      <c r="B2427" s="8" t="s">
        <v>6613</v>
      </c>
      <c r="C2427" s="5" t="e">
        <v>#N/A</v>
      </c>
      <c r="D2427" s="8" t="s">
        <v>6663</v>
      </c>
      <c r="E2427" s="2">
        <v>0</v>
      </c>
      <c r="F2427" s="4">
        <v>45373</v>
      </c>
      <c r="G2427" s="2">
        <v>1255</v>
      </c>
      <c r="H2427" s="16">
        <v>2700</v>
      </c>
      <c r="I2427" s="20">
        <v>2700</v>
      </c>
      <c r="K2427" t="str">
        <f t="shared" si="120"/>
        <v>Q4 2023</v>
      </c>
      <c r="L2427" t="str">
        <f t="shared" si="121"/>
        <v>Q4</v>
      </c>
      <c r="M2427" t="str">
        <f t="shared" si="122"/>
        <v>2023</v>
      </c>
    </row>
    <row r="2428" spans="1:13" x14ac:dyDescent="0.25">
      <c r="A2428" s="17">
        <v>45352</v>
      </c>
      <c r="B2428" s="8" t="s">
        <v>6613</v>
      </c>
      <c r="C2428" s="5" t="e">
        <v>#N/A</v>
      </c>
      <c r="D2428" s="8" t="s">
        <v>6624</v>
      </c>
      <c r="E2428" s="2">
        <v>0</v>
      </c>
      <c r="F2428" s="4">
        <v>45373</v>
      </c>
      <c r="G2428" s="2">
        <v>1254</v>
      </c>
      <c r="H2428" s="16">
        <v>4614.24</v>
      </c>
      <c r="I2428" s="20">
        <v>1913.28</v>
      </c>
      <c r="K2428" t="str">
        <f t="shared" si="120"/>
        <v>Q4 2023</v>
      </c>
      <c r="L2428" t="str">
        <f t="shared" si="121"/>
        <v>Q4</v>
      </c>
      <c r="M2428" t="str">
        <f t="shared" si="122"/>
        <v>2023</v>
      </c>
    </row>
    <row r="2429" spans="1:13" x14ac:dyDescent="0.25">
      <c r="A2429" s="17">
        <v>45352</v>
      </c>
      <c r="B2429" s="8" t="s">
        <v>6613</v>
      </c>
      <c r="C2429" s="5" t="s">
        <v>6626</v>
      </c>
      <c r="D2429" s="8" t="s">
        <v>6627</v>
      </c>
      <c r="E2429" s="2">
        <v>0</v>
      </c>
      <c r="F2429" s="4">
        <v>45382</v>
      </c>
      <c r="G2429" s="2">
        <v>1654</v>
      </c>
      <c r="H2429" s="16">
        <v>1050</v>
      </c>
      <c r="I2429" s="20">
        <v>1050</v>
      </c>
      <c r="K2429" t="str">
        <f t="shared" si="120"/>
        <v>Q4 2023</v>
      </c>
      <c r="L2429" t="str">
        <f t="shared" si="121"/>
        <v>Q4</v>
      </c>
      <c r="M2429" t="str">
        <f t="shared" si="122"/>
        <v>2023</v>
      </c>
    </row>
    <row r="2430" spans="1:13" x14ac:dyDescent="0.25">
      <c r="A2430" s="17">
        <v>45352</v>
      </c>
      <c r="B2430" s="8" t="s">
        <v>6613</v>
      </c>
      <c r="C2430" s="5" t="s">
        <v>6628</v>
      </c>
      <c r="D2430" s="8" t="s">
        <v>6638</v>
      </c>
      <c r="E2430" s="2">
        <v>0</v>
      </c>
      <c r="F2430" s="1">
        <v>45387</v>
      </c>
      <c r="G2430" s="3" t="s">
        <v>18</v>
      </c>
      <c r="H2430" s="16">
        <v>95040</v>
      </c>
      <c r="I2430" s="20">
        <v>95040</v>
      </c>
      <c r="K2430" t="str">
        <f t="shared" si="120"/>
        <v>Q4 2023</v>
      </c>
      <c r="L2430" t="str">
        <f t="shared" si="121"/>
        <v>Q4</v>
      </c>
      <c r="M2430" t="str">
        <f t="shared" si="122"/>
        <v>2023</v>
      </c>
    </row>
    <row r="2431" spans="1:13" x14ac:dyDescent="0.25">
      <c r="A2431" s="17">
        <v>45352</v>
      </c>
      <c r="B2431" s="8" t="s">
        <v>6584</v>
      </c>
      <c r="C2431" s="5" t="s">
        <v>6630</v>
      </c>
      <c r="D2431" s="8" t="s">
        <v>6631</v>
      </c>
      <c r="E2431" s="2">
        <v>102</v>
      </c>
      <c r="F2431" s="1">
        <v>45391</v>
      </c>
      <c r="G2431" s="2" t="s">
        <v>40</v>
      </c>
      <c r="H2431" s="16">
        <v>823.64</v>
      </c>
      <c r="I2431" s="20">
        <v>823.64</v>
      </c>
      <c r="K2431" t="str">
        <f t="shared" si="120"/>
        <v>Q4 2023</v>
      </c>
      <c r="L2431" t="str">
        <f t="shared" si="121"/>
        <v>Q4</v>
      </c>
      <c r="M2431" t="str">
        <f t="shared" si="122"/>
        <v>2023</v>
      </c>
    </row>
    <row r="2432" spans="1:13" x14ac:dyDescent="0.25">
      <c r="A2432" s="17">
        <v>45352</v>
      </c>
      <c r="B2432" s="8" t="s">
        <v>6584</v>
      </c>
      <c r="C2432" s="5" t="e">
        <v>#N/A</v>
      </c>
      <c r="D2432" s="8" t="s">
        <v>6662</v>
      </c>
      <c r="E2432" s="2">
        <v>102</v>
      </c>
      <c r="F2432" s="4">
        <v>45352</v>
      </c>
      <c r="G2432" s="2">
        <v>2024302001</v>
      </c>
      <c r="H2432" s="16">
        <v>216696.48</v>
      </c>
      <c r="I2432" s="20">
        <v>216696.48</v>
      </c>
      <c r="K2432" t="str">
        <f t="shared" si="120"/>
        <v>Q4 2023</v>
      </c>
      <c r="L2432" t="str">
        <f t="shared" si="121"/>
        <v>Q4</v>
      </c>
      <c r="M2432" t="str">
        <f t="shared" si="122"/>
        <v>2023</v>
      </c>
    </row>
    <row r="2433" spans="1:13" x14ac:dyDescent="0.25">
      <c r="A2433" s="17">
        <v>45352</v>
      </c>
      <c r="B2433" s="8" t="s">
        <v>6584</v>
      </c>
      <c r="C2433" s="5" t="s">
        <v>6640</v>
      </c>
      <c r="D2433" s="8" t="s">
        <v>6633</v>
      </c>
      <c r="E2433" s="2">
        <v>102</v>
      </c>
      <c r="F2433" s="4">
        <v>45382</v>
      </c>
      <c r="G2433" s="2" t="s">
        <v>41</v>
      </c>
      <c r="H2433" s="16">
        <v>39725.69</v>
      </c>
      <c r="I2433" s="20">
        <v>39725.69</v>
      </c>
      <c r="K2433" t="str">
        <f t="shared" si="120"/>
        <v>Q4 2023</v>
      </c>
      <c r="L2433" t="str">
        <f t="shared" si="121"/>
        <v>Q4</v>
      </c>
      <c r="M2433" t="str">
        <f t="shared" si="122"/>
        <v>2023</v>
      </c>
    </row>
    <row r="2434" spans="1:13" x14ac:dyDescent="0.25">
      <c r="A2434" s="17">
        <v>45352</v>
      </c>
      <c r="B2434" s="8" t="s">
        <v>6584</v>
      </c>
      <c r="C2434" s="5" t="s">
        <v>6614</v>
      </c>
      <c r="D2434" s="8" t="s">
        <v>6615</v>
      </c>
      <c r="E2434" s="2">
        <v>102</v>
      </c>
      <c r="F2434" s="4">
        <v>45382</v>
      </c>
      <c r="G2434" s="2" t="s">
        <v>43</v>
      </c>
      <c r="H2434" s="16">
        <v>15580</v>
      </c>
      <c r="I2434" s="20">
        <v>15580</v>
      </c>
      <c r="K2434" t="str">
        <f t="shared" si="120"/>
        <v>Q4 2023</v>
      </c>
      <c r="L2434" t="str">
        <f t="shared" si="121"/>
        <v>Q4</v>
      </c>
      <c r="M2434" t="str">
        <f t="shared" si="122"/>
        <v>2023</v>
      </c>
    </row>
    <row r="2435" spans="1:13" x14ac:dyDescent="0.25">
      <c r="A2435" s="17">
        <v>45352</v>
      </c>
      <c r="B2435" s="8" t="s">
        <v>6584</v>
      </c>
      <c r="C2435" s="8" t="s">
        <v>6634</v>
      </c>
      <c r="D2435" s="8" t="s">
        <v>6635</v>
      </c>
      <c r="E2435" s="2">
        <v>102</v>
      </c>
      <c r="F2435" s="4">
        <v>45382</v>
      </c>
      <c r="G2435" s="2" t="s">
        <v>42</v>
      </c>
      <c r="H2435" s="85">
        <f>17449.64+35075.26+7879</f>
        <v>60403.9</v>
      </c>
      <c r="I2435" s="88">
        <v>60403.9</v>
      </c>
      <c r="K2435" t="str">
        <f t="shared" si="120"/>
        <v>Q4 2023</v>
      </c>
      <c r="L2435" t="str">
        <f t="shared" si="121"/>
        <v>Q4</v>
      </c>
      <c r="M2435" t="str">
        <f t="shared" si="122"/>
        <v>2023</v>
      </c>
    </row>
    <row r="2436" spans="1:13" x14ac:dyDescent="0.25">
      <c r="A2436" s="17">
        <v>45352</v>
      </c>
      <c r="B2436" s="8" t="s">
        <v>6584</v>
      </c>
      <c r="C2436" s="5" t="s">
        <v>6650</v>
      </c>
      <c r="D2436" s="8" t="s">
        <v>6651</v>
      </c>
      <c r="E2436" s="2">
        <v>102</v>
      </c>
      <c r="F2436" s="1">
        <v>45380</v>
      </c>
      <c r="G2436" s="2">
        <v>4250028975</v>
      </c>
      <c r="H2436" s="16">
        <v>14729</v>
      </c>
      <c r="I2436" s="20">
        <v>14729</v>
      </c>
      <c r="K2436" t="str">
        <f t="shared" si="120"/>
        <v>Q4 2023</v>
      </c>
      <c r="L2436" t="str">
        <f t="shared" si="121"/>
        <v>Q4</v>
      </c>
      <c r="M2436" t="str">
        <f t="shared" si="122"/>
        <v>2023</v>
      </c>
    </row>
    <row r="2437" spans="1:13" x14ac:dyDescent="0.25">
      <c r="A2437" s="17">
        <v>45352</v>
      </c>
      <c r="B2437" s="8" t="s">
        <v>6584</v>
      </c>
      <c r="C2437" s="5" t="s">
        <v>6619</v>
      </c>
      <c r="D2437" s="8" t="s">
        <v>6620</v>
      </c>
      <c r="E2437" s="2">
        <v>102</v>
      </c>
      <c r="F2437" s="1">
        <v>45382</v>
      </c>
      <c r="G2437" s="2">
        <v>12</v>
      </c>
      <c r="H2437" s="16">
        <v>0</v>
      </c>
      <c r="I2437" s="20">
        <v>0</v>
      </c>
      <c r="K2437" t="str">
        <f t="shared" si="120"/>
        <v>Q4 2023</v>
      </c>
      <c r="L2437" t="str">
        <f t="shared" si="121"/>
        <v>Q4</v>
      </c>
      <c r="M2437" t="str">
        <f t="shared" si="122"/>
        <v>2023</v>
      </c>
    </row>
    <row r="2438" spans="1:13" x14ac:dyDescent="0.25">
      <c r="A2438" s="17">
        <v>45352</v>
      </c>
      <c r="B2438" s="8" t="s">
        <v>6584</v>
      </c>
      <c r="C2438" s="8" t="s">
        <v>6637</v>
      </c>
      <c r="D2438" s="8" t="s">
        <v>6654</v>
      </c>
      <c r="E2438" s="2">
        <v>102</v>
      </c>
      <c r="F2438" s="1">
        <v>45355</v>
      </c>
      <c r="G2438" s="2" t="s">
        <v>39</v>
      </c>
      <c r="H2438" s="16">
        <v>19110</v>
      </c>
      <c r="I2438" s="20">
        <v>19110</v>
      </c>
      <c r="K2438" t="str">
        <f t="shared" si="120"/>
        <v>Q4 2023</v>
      </c>
      <c r="L2438" t="str">
        <f t="shared" si="121"/>
        <v>Q4</v>
      </c>
      <c r="M2438" t="str">
        <f t="shared" si="122"/>
        <v>2023</v>
      </c>
    </row>
    <row r="2439" spans="1:13" x14ac:dyDescent="0.25">
      <c r="A2439" s="17">
        <v>45352</v>
      </c>
      <c r="B2439" s="8" t="s">
        <v>6584</v>
      </c>
      <c r="C2439" s="8" t="s">
        <v>6637</v>
      </c>
      <c r="D2439" s="8" t="s">
        <v>6638</v>
      </c>
      <c r="E2439" s="2">
        <v>102</v>
      </c>
      <c r="F2439" s="1">
        <v>45391</v>
      </c>
      <c r="G2439" s="2" t="s">
        <v>1947</v>
      </c>
      <c r="H2439" s="16">
        <v>51055.65</v>
      </c>
      <c r="I2439" s="16">
        <v>51055.65</v>
      </c>
      <c r="K2439" t="str">
        <f t="shared" si="120"/>
        <v>Q4 2023</v>
      </c>
      <c r="L2439" t="str">
        <f t="shared" si="121"/>
        <v>Q4</v>
      </c>
      <c r="M2439" t="str">
        <f t="shared" si="122"/>
        <v>2023</v>
      </c>
    </row>
    <row r="2440" spans="1:13" x14ac:dyDescent="0.25">
      <c r="A2440" s="17">
        <v>45352</v>
      </c>
      <c r="B2440" s="8" t="s">
        <v>6584</v>
      </c>
      <c r="C2440" s="8" t="s">
        <v>6637</v>
      </c>
      <c r="D2440" s="8" t="s">
        <v>6639</v>
      </c>
      <c r="E2440" s="2">
        <v>102</v>
      </c>
      <c r="F2440" s="1">
        <v>45390</v>
      </c>
      <c r="G2440" s="2" t="s">
        <v>1948</v>
      </c>
      <c r="H2440" s="16">
        <v>5564.3</v>
      </c>
      <c r="I2440" s="16">
        <v>5564.3</v>
      </c>
      <c r="K2440" t="str">
        <f t="shared" si="120"/>
        <v>Q4 2023</v>
      </c>
      <c r="L2440" t="str">
        <f t="shared" si="121"/>
        <v>Q4</v>
      </c>
      <c r="M2440" t="str">
        <f t="shared" si="122"/>
        <v>2023</v>
      </c>
    </row>
    <row r="2441" spans="1:13" x14ac:dyDescent="0.25">
      <c r="A2441" s="17">
        <v>45352</v>
      </c>
      <c r="B2441" s="8" t="s">
        <v>6584</v>
      </c>
      <c r="C2441" s="8" t="e">
        <v>#N/A</v>
      </c>
      <c r="D2441" s="8" t="s">
        <v>6622</v>
      </c>
      <c r="E2441" s="12">
        <v>102</v>
      </c>
      <c r="F2441" s="4">
        <v>45382</v>
      </c>
      <c r="G2441" s="12">
        <v>290</v>
      </c>
      <c r="H2441" s="16">
        <v>8375</v>
      </c>
      <c r="I2441" s="20">
        <v>8375</v>
      </c>
      <c r="K2441" t="str">
        <f t="shared" si="120"/>
        <v>Q4 2023</v>
      </c>
      <c r="L2441" t="str">
        <f t="shared" si="121"/>
        <v>Q4</v>
      </c>
      <c r="M2441" t="str">
        <f t="shared" si="122"/>
        <v>2023</v>
      </c>
    </row>
    <row r="2442" spans="1:13" x14ac:dyDescent="0.25">
      <c r="A2442" s="17">
        <v>45352</v>
      </c>
      <c r="B2442" s="8" t="s">
        <v>6584</v>
      </c>
      <c r="C2442" s="5" t="s">
        <v>6626</v>
      </c>
      <c r="D2442" s="8" t="s">
        <v>6627</v>
      </c>
      <c r="E2442" s="2">
        <v>102</v>
      </c>
      <c r="F2442" s="4">
        <v>45382</v>
      </c>
      <c r="G2442" s="2">
        <v>1653</v>
      </c>
      <c r="H2442" s="16">
        <v>1295</v>
      </c>
      <c r="I2442" s="20">
        <v>1295</v>
      </c>
      <c r="K2442" t="str">
        <f t="shared" si="120"/>
        <v>Q4 2023</v>
      </c>
      <c r="L2442" t="str">
        <f t="shared" si="121"/>
        <v>Q4</v>
      </c>
      <c r="M2442" t="str">
        <f t="shared" si="122"/>
        <v>2023</v>
      </c>
    </row>
    <row r="2443" spans="1:13" x14ac:dyDescent="0.25">
      <c r="A2443" s="17">
        <v>45352</v>
      </c>
      <c r="B2443" s="8" t="s">
        <v>6585</v>
      </c>
      <c r="C2443" s="5" t="s">
        <v>6640</v>
      </c>
      <c r="D2443" s="8" t="s">
        <v>6633</v>
      </c>
      <c r="E2443" s="2">
        <v>0</v>
      </c>
      <c r="F2443" s="4">
        <v>45382</v>
      </c>
      <c r="G2443" s="2" t="s">
        <v>55</v>
      </c>
      <c r="H2443" s="16">
        <v>38933.089999999997</v>
      </c>
      <c r="I2443" s="20">
        <v>38933.089999999997</v>
      </c>
      <c r="K2443" t="str">
        <f t="shared" si="120"/>
        <v>Q4 2023</v>
      </c>
      <c r="L2443" t="str">
        <f t="shared" si="121"/>
        <v>Q4</v>
      </c>
      <c r="M2443" t="str">
        <f t="shared" si="122"/>
        <v>2023</v>
      </c>
    </row>
    <row r="2444" spans="1:13" x14ac:dyDescent="0.25">
      <c r="A2444" s="17">
        <v>45352</v>
      </c>
      <c r="B2444" s="8" t="s">
        <v>6585</v>
      </c>
      <c r="C2444" s="5" t="e">
        <v>#N/A</v>
      </c>
      <c r="D2444" s="8" t="s">
        <v>6617</v>
      </c>
      <c r="E2444" s="2">
        <v>0</v>
      </c>
      <c r="F2444" s="4">
        <v>45363</v>
      </c>
      <c r="G2444" s="5" t="s">
        <v>53</v>
      </c>
      <c r="H2444" s="16">
        <v>700</v>
      </c>
      <c r="I2444" s="16">
        <v>700</v>
      </c>
      <c r="K2444" t="str">
        <f t="shared" si="120"/>
        <v>Q4 2023</v>
      </c>
      <c r="L2444" t="str">
        <f t="shared" si="121"/>
        <v>Q4</v>
      </c>
      <c r="M2444" t="str">
        <f t="shared" si="122"/>
        <v>2023</v>
      </c>
    </row>
    <row r="2445" spans="1:13" x14ac:dyDescent="0.25">
      <c r="A2445" s="17">
        <v>45352</v>
      </c>
      <c r="B2445" s="8" t="s">
        <v>6585</v>
      </c>
      <c r="C2445" s="5" t="s">
        <v>6616</v>
      </c>
      <c r="D2445" s="8" t="s">
        <v>6617</v>
      </c>
      <c r="E2445" s="2">
        <v>0</v>
      </c>
      <c r="F2445" s="4">
        <v>45374</v>
      </c>
      <c r="G2445" s="2" t="s">
        <v>56</v>
      </c>
      <c r="H2445" s="16">
        <v>1689</v>
      </c>
      <c r="I2445" s="16">
        <v>1689</v>
      </c>
      <c r="K2445" t="str">
        <f t="shared" si="120"/>
        <v>Q4 2023</v>
      </c>
      <c r="L2445" t="str">
        <f t="shared" si="121"/>
        <v>Q4</v>
      </c>
      <c r="M2445" t="str">
        <f t="shared" si="122"/>
        <v>2023</v>
      </c>
    </row>
    <row r="2446" spans="1:13" x14ac:dyDescent="0.25">
      <c r="A2446" s="17">
        <v>45352</v>
      </c>
      <c r="B2446" s="8" t="s">
        <v>6585</v>
      </c>
      <c r="C2446" s="5" t="s">
        <v>6616</v>
      </c>
      <c r="D2446" s="8" t="s">
        <v>6618</v>
      </c>
      <c r="E2446" s="2">
        <v>0</v>
      </c>
      <c r="F2446" s="4">
        <v>45374</v>
      </c>
      <c r="G2446" s="2" t="s">
        <v>57</v>
      </c>
      <c r="H2446" s="16">
        <v>7171</v>
      </c>
      <c r="I2446" s="16">
        <v>7171</v>
      </c>
      <c r="K2446" t="str">
        <f t="shared" si="120"/>
        <v>Q4 2023</v>
      </c>
      <c r="L2446" t="str">
        <f t="shared" si="121"/>
        <v>Q4</v>
      </c>
      <c r="M2446" t="str">
        <f t="shared" si="122"/>
        <v>2023</v>
      </c>
    </row>
    <row r="2447" spans="1:13" x14ac:dyDescent="0.25">
      <c r="A2447" s="17">
        <v>45352</v>
      </c>
      <c r="B2447" s="8" t="s">
        <v>6585</v>
      </c>
      <c r="C2447" s="5" t="s">
        <v>6636</v>
      </c>
      <c r="D2447" s="8" t="s">
        <v>6617</v>
      </c>
      <c r="E2447" s="2">
        <v>0</v>
      </c>
      <c r="F2447" s="4">
        <v>45371</v>
      </c>
      <c r="G2447" s="5" t="s">
        <v>54</v>
      </c>
      <c r="H2447" s="16">
        <v>500</v>
      </c>
      <c r="I2447" s="16">
        <v>500</v>
      </c>
      <c r="K2447" t="str">
        <f t="shared" si="120"/>
        <v>Q4 2023</v>
      </c>
      <c r="L2447" t="str">
        <f t="shared" si="121"/>
        <v>Q4</v>
      </c>
      <c r="M2447" t="str">
        <f t="shared" si="122"/>
        <v>2023</v>
      </c>
    </row>
    <row r="2448" spans="1:13" x14ac:dyDescent="0.25">
      <c r="A2448" s="17">
        <v>45352</v>
      </c>
      <c r="B2448" s="8" t="s">
        <v>6585</v>
      </c>
      <c r="C2448" s="5" t="e">
        <v>#N/A</v>
      </c>
      <c r="D2448" s="8" t="s">
        <v>6643</v>
      </c>
      <c r="E2448" s="2">
        <v>0</v>
      </c>
      <c r="F2448" s="4">
        <v>45358</v>
      </c>
      <c r="G2448" s="5" t="s">
        <v>52</v>
      </c>
      <c r="H2448" s="16">
        <v>7000</v>
      </c>
      <c r="I2448" s="20">
        <v>7000</v>
      </c>
      <c r="K2448" t="str">
        <f t="shared" si="120"/>
        <v>Q4 2023</v>
      </c>
      <c r="L2448" t="str">
        <f t="shared" si="121"/>
        <v>Q4</v>
      </c>
      <c r="M2448" t="str">
        <f t="shared" si="122"/>
        <v>2023</v>
      </c>
    </row>
    <row r="2449" spans="1:13" x14ac:dyDescent="0.25">
      <c r="A2449" s="17">
        <v>45352</v>
      </c>
      <c r="B2449" s="8" t="s">
        <v>6585</v>
      </c>
      <c r="C2449" s="5" t="s">
        <v>6626</v>
      </c>
      <c r="D2449" s="8" t="s">
        <v>6627</v>
      </c>
      <c r="E2449" s="2">
        <v>0</v>
      </c>
      <c r="F2449" s="4">
        <v>45382</v>
      </c>
      <c r="G2449" s="2">
        <v>1658</v>
      </c>
      <c r="H2449" s="16">
        <v>6370</v>
      </c>
      <c r="I2449" s="20">
        <v>6370</v>
      </c>
      <c r="K2449" t="str">
        <f t="shared" si="120"/>
        <v>Q4 2023</v>
      </c>
      <c r="L2449" t="str">
        <f t="shared" si="121"/>
        <v>Q4</v>
      </c>
      <c r="M2449" t="str">
        <f t="shared" si="122"/>
        <v>2023</v>
      </c>
    </row>
    <row r="2450" spans="1:13" x14ac:dyDescent="0.25">
      <c r="A2450" s="17">
        <v>45352</v>
      </c>
      <c r="B2450" s="8" t="s">
        <v>6586</v>
      </c>
      <c r="C2450" s="5" t="s">
        <v>6640</v>
      </c>
      <c r="D2450" s="8" t="s">
        <v>6633</v>
      </c>
      <c r="E2450" s="2">
        <v>0</v>
      </c>
      <c r="F2450" s="1">
        <v>45382</v>
      </c>
      <c r="G2450" s="2" t="s">
        <v>65</v>
      </c>
      <c r="H2450" s="16">
        <v>37226.730000000003</v>
      </c>
      <c r="I2450" s="20">
        <v>37226.730000000003</v>
      </c>
      <c r="K2450" t="str">
        <f t="shared" si="120"/>
        <v>Q4 2023</v>
      </c>
      <c r="L2450" t="str">
        <f t="shared" si="121"/>
        <v>Q4</v>
      </c>
      <c r="M2450" t="str">
        <f t="shared" si="122"/>
        <v>2023</v>
      </c>
    </row>
    <row r="2451" spans="1:13" x14ac:dyDescent="0.25">
      <c r="A2451" s="17">
        <v>45352</v>
      </c>
      <c r="B2451" s="8" t="s">
        <v>6586</v>
      </c>
      <c r="C2451" s="5" t="s">
        <v>6614</v>
      </c>
      <c r="D2451" s="8" t="s">
        <v>6615</v>
      </c>
      <c r="E2451" s="2">
        <v>0</v>
      </c>
      <c r="F2451" s="1">
        <v>45382</v>
      </c>
      <c r="G2451" s="2" t="s">
        <v>67</v>
      </c>
      <c r="H2451" s="16">
        <v>3755.75</v>
      </c>
      <c r="I2451" s="20">
        <v>3755.75</v>
      </c>
      <c r="K2451" t="str">
        <f t="shared" si="120"/>
        <v>Q4 2023</v>
      </c>
      <c r="L2451" t="str">
        <f t="shared" si="121"/>
        <v>Q4</v>
      </c>
      <c r="M2451" t="str">
        <f t="shared" si="122"/>
        <v>2023</v>
      </c>
    </row>
    <row r="2452" spans="1:13" x14ac:dyDescent="0.25">
      <c r="A2452" s="17">
        <v>45352</v>
      </c>
      <c r="B2452" s="8" t="s">
        <v>6586</v>
      </c>
      <c r="C2452" s="5" t="s">
        <v>6641</v>
      </c>
      <c r="D2452" s="8" t="s">
        <v>6635</v>
      </c>
      <c r="E2452" s="2">
        <v>0</v>
      </c>
      <c r="F2452" s="1">
        <v>45382</v>
      </c>
      <c r="G2452" s="2" t="s">
        <v>66</v>
      </c>
      <c r="H2452" s="16">
        <v>53638.87</v>
      </c>
      <c r="I2452" s="20">
        <v>53638.87</v>
      </c>
      <c r="K2452" t="str">
        <f t="shared" si="120"/>
        <v>Q4 2023</v>
      </c>
      <c r="L2452" t="str">
        <f t="shared" si="121"/>
        <v>Q4</v>
      </c>
      <c r="M2452" t="str">
        <f t="shared" si="122"/>
        <v>2023</v>
      </c>
    </row>
    <row r="2453" spans="1:13" x14ac:dyDescent="0.25">
      <c r="A2453" s="17">
        <v>45352</v>
      </c>
      <c r="B2453" s="8" t="s">
        <v>6587</v>
      </c>
      <c r="C2453" s="8" t="e">
        <v>#N/A</v>
      </c>
      <c r="D2453" s="8" t="s">
        <v>6622</v>
      </c>
      <c r="E2453" s="12">
        <v>0</v>
      </c>
      <c r="F2453" s="1">
        <v>45382</v>
      </c>
      <c r="G2453" s="12">
        <v>297</v>
      </c>
      <c r="H2453" s="16">
        <v>10040</v>
      </c>
      <c r="I2453" s="20">
        <v>10040</v>
      </c>
      <c r="K2453" t="str">
        <f t="shared" si="120"/>
        <v>Q4 2023</v>
      </c>
      <c r="L2453" t="str">
        <f t="shared" si="121"/>
        <v>Q4</v>
      </c>
      <c r="M2453" t="str">
        <f t="shared" si="122"/>
        <v>2023</v>
      </c>
    </row>
    <row r="2454" spans="1:13" x14ac:dyDescent="0.25">
      <c r="A2454" s="17">
        <v>45352</v>
      </c>
      <c r="B2454" s="8" t="s">
        <v>6588</v>
      </c>
      <c r="C2454" s="5" t="s">
        <v>6614</v>
      </c>
      <c r="D2454" s="8" t="s">
        <v>6615</v>
      </c>
      <c r="E2454" s="2">
        <v>0</v>
      </c>
      <c r="F2454" s="1">
        <v>45382</v>
      </c>
      <c r="G2454" s="2" t="s">
        <v>80</v>
      </c>
      <c r="H2454" s="16">
        <v>285</v>
      </c>
      <c r="I2454" s="20">
        <v>285</v>
      </c>
      <c r="K2454" t="str">
        <f t="shared" si="120"/>
        <v>Q4 2023</v>
      </c>
      <c r="L2454" t="str">
        <f t="shared" si="121"/>
        <v>Q4</v>
      </c>
      <c r="M2454" t="str">
        <f t="shared" si="122"/>
        <v>2023</v>
      </c>
    </row>
    <row r="2455" spans="1:13" x14ac:dyDescent="0.25">
      <c r="A2455" s="17">
        <v>45352</v>
      </c>
      <c r="B2455" s="8" t="s">
        <v>6588</v>
      </c>
      <c r="C2455" s="5" t="s">
        <v>6614</v>
      </c>
      <c r="D2455" s="8" t="s">
        <v>6615</v>
      </c>
      <c r="E2455" s="2">
        <v>0</v>
      </c>
      <c r="F2455" s="1">
        <v>45382</v>
      </c>
      <c r="G2455" s="2" t="s">
        <v>81</v>
      </c>
      <c r="H2455" s="16">
        <v>316</v>
      </c>
      <c r="I2455" s="20">
        <v>316</v>
      </c>
      <c r="K2455" t="str">
        <f t="shared" si="120"/>
        <v>Q4 2023</v>
      </c>
      <c r="L2455" t="str">
        <f t="shared" si="121"/>
        <v>Q4</v>
      </c>
      <c r="M2455" t="str">
        <f t="shared" si="122"/>
        <v>2023</v>
      </c>
    </row>
    <row r="2456" spans="1:13" x14ac:dyDescent="0.25">
      <c r="A2456" s="17">
        <v>45352</v>
      </c>
      <c r="B2456" s="8" t="s">
        <v>6588</v>
      </c>
      <c r="C2456" s="8" t="e">
        <v>#N/A</v>
      </c>
      <c r="D2456" s="8" t="s">
        <v>6622</v>
      </c>
      <c r="E2456" s="12">
        <v>0</v>
      </c>
      <c r="F2456" s="1">
        <v>45382</v>
      </c>
      <c r="G2456" s="12">
        <v>298</v>
      </c>
      <c r="H2456" s="16">
        <v>805</v>
      </c>
      <c r="I2456" s="20">
        <v>805</v>
      </c>
      <c r="K2456" t="str">
        <f t="shared" si="120"/>
        <v>Q4 2023</v>
      </c>
      <c r="L2456" t="str">
        <f t="shared" si="121"/>
        <v>Q4</v>
      </c>
      <c r="M2456" t="str">
        <f t="shared" si="122"/>
        <v>2023</v>
      </c>
    </row>
    <row r="2457" spans="1:13" x14ac:dyDescent="0.25">
      <c r="A2457" s="17">
        <v>45352</v>
      </c>
      <c r="B2457" s="8" t="s">
        <v>6589</v>
      </c>
      <c r="C2457" s="5" t="e">
        <v>#N/A</v>
      </c>
      <c r="D2457" s="8" t="s">
        <v>6643</v>
      </c>
      <c r="E2457" s="2" t="s">
        <v>82</v>
      </c>
      <c r="F2457" s="4">
        <v>45374</v>
      </c>
      <c r="G2457" s="2" t="s">
        <v>112</v>
      </c>
      <c r="H2457" s="16">
        <f>4543+1000</f>
        <v>5543</v>
      </c>
      <c r="I2457" s="20">
        <v>5543</v>
      </c>
      <c r="J2457" s="5"/>
      <c r="K2457" t="str">
        <f t="shared" si="120"/>
        <v>Q4 2023</v>
      </c>
      <c r="L2457" t="str">
        <f t="shared" si="121"/>
        <v>Q4</v>
      </c>
      <c r="M2457" t="str">
        <f t="shared" si="122"/>
        <v>2023</v>
      </c>
    </row>
    <row r="2458" spans="1:13" x14ac:dyDescent="0.25">
      <c r="A2458" s="17">
        <v>45352</v>
      </c>
      <c r="B2458" s="8" t="s">
        <v>6589</v>
      </c>
      <c r="C2458" s="5" t="s">
        <v>6640</v>
      </c>
      <c r="D2458" s="8" t="s">
        <v>6633</v>
      </c>
      <c r="E2458" s="2" t="s">
        <v>82</v>
      </c>
      <c r="F2458" s="4">
        <v>45382</v>
      </c>
      <c r="G2458" s="2" t="s">
        <v>117</v>
      </c>
      <c r="H2458" s="16">
        <v>79451.37</v>
      </c>
      <c r="I2458" s="20">
        <v>79451.37</v>
      </c>
      <c r="J2458" s="5"/>
      <c r="K2458" t="str">
        <f t="shared" ref="K2458:K2518" si="123">"Q" &amp; IF(MONTH(A2458) &lt; 4, 4, IF(MONTH(A2458) &lt; 7, 1, IF(MONTH(A2458) &lt; 10, 2, 3))) &amp; " " &amp; YEAR(A2458) - IF(MONTH(A2458) &lt; 4, 1, 0)</f>
        <v>Q4 2023</v>
      </c>
      <c r="L2458" t="str">
        <f t="shared" ref="L2458:L2518" si="124">LEFT(K2458,2)</f>
        <v>Q4</v>
      </c>
      <c r="M2458" t="str">
        <f t="shared" ref="M2458:M2518" si="125">RIGHT(K2458,4)</f>
        <v>2023</v>
      </c>
    </row>
    <row r="2459" spans="1:13" x14ac:dyDescent="0.25">
      <c r="A2459" s="17">
        <v>45352</v>
      </c>
      <c r="B2459" s="8" t="s">
        <v>6589</v>
      </c>
      <c r="C2459" s="5" t="e">
        <v>#N/A</v>
      </c>
      <c r="D2459" s="8" t="s">
        <v>6617</v>
      </c>
      <c r="E2459" s="2" t="s">
        <v>82</v>
      </c>
      <c r="F2459" s="1">
        <v>45373</v>
      </c>
      <c r="G2459" s="2" t="s">
        <v>113</v>
      </c>
      <c r="H2459" s="16">
        <v>700</v>
      </c>
      <c r="I2459" s="16">
        <v>700</v>
      </c>
      <c r="J2459" s="2"/>
      <c r="K2459" t="str">
        <f t="shared" si="123"/>
        <v>Q4 2023</v>
      </c>
      <c r="L2459" t="str">
        <f t="shared" si="124"/>
        <v>Q4</v>
      </c>
      <c r="M2459" t="str">
        <f t="shared" si="125"/>
        <v>2023</v>
      </c>
    </row>
    <row r="2460" spans="1:13" x14ac:dyDescent="0.25">
      <c r="A2460" s="17">
        <v>45352</v>
      </c>
      <c r="B2460" s="8" t="s">
        <v>6589</v>
      </c>
      <c r="C2460" s="5" t="e">
        <v>#N/A</v>
      </c>
      <c r="D2460" s="8" t="s">
        <v>6643</v>
      </c>
      <c r="E2460" s="2" t="s">
        <v>82</v>
      </c>
      <c r="F2460" s="4">
        <v>45381</v>
      </c>
      <c r="G2460" s="2" t="s">
        <v>114</v>
      </c>
      <c r="H2460" s="16">
        <v>2437</v>
      </c>
      <c r="I2460" s="20">
        <v>2437</v>
      </c>
      <c r="J2460" s="5" t="s">
        <v>125</v>
      </c>
      <c r="K2460" t="str">
        <f t="shared" si="123"/>
        <v>Q4 2023</v>
      </c>
      <c r="L2460" t="str">
        <f t="shared" si="124"/>
        <v>Q4</v>
      </c>
      <c r="M2460" t="str">
        <f t="shared" si="125"/>
        <v>2023</v>
      </c>
    </row>
    <row r="2461" spans="1:13" x14ac:dyDescent="0.25">
      <c r="A2461" s="17">
        <v>45352</v>
      </c>
      <c r="B2461" s="8" t="s">
        <v>6589</v>
      </c>
      <c r="C2461" s="5" t="e">
        <v>#N/A</v>
      </c>
      <c r="D2461" s="8" t="s">
        <v>6643</v>
      </c>
      <c r="E2461" s="2" t="s">
        <v>82</v>
      </c>
      <c r="F2461" s="4">
        <v>45381</v>
      </c>
      <c r="G2461" s="2" t="s">
        <v>115</v>
      </c>
      <c r="H2461" s="16">
        <v>954</v>
      </c>
      <c r="I2461" s="20">
        <v>954</v>
      </c>
      <c r="J2461" s="5" t="s">
        <v>126</v>
      </c>
      <c r="K2461" t="str">
        <f t="shared" si="123"/>
        <v>Q4 2023</v>
      </c>
      <c r="L2461" t="str">
        <f t="shared" si="124"/>
        <v>Q4</v>
      </c>
      <c r="M2461" t="str">
        <f t="shared" si="125"/>
        <v>2023</v>
      </c>
    </row>
    <row r="2462" spans="1:13" x14ac:dyDescent="0.25">
      <c r="A2462" s="17">
        <v>45352</v>
      </c>
      <c r="B2462" s="8" t="s">
        <v>6589</v>
      </c>
      <c r="C2462" s="5" t="e">
        <v>#N/A</v>
      </c>
      <c r="D2462" s="8" t="s">
        <v>6643</v>
      </c>
      <c r="E2462" s="2" t="s">
        <v>82</v>
      </c>
      <c r="F2462" s="4">
        <v>45382</v>
      </c>
      <c r="G2462" s="2" t="s">
        <v>1949</v>
      </c>
      <c r="H2462" s="16">
        <v>15253.92</v>
      </c>
      <c r="I2462" s="16">
        <v>15253.92</v>
      </c>
      <c r="K2462" t="str">
        <f t="shared" si="123"/>
        <v>Q4 2023</v>
      </c>
      <c r="L2462" t="str">
        <f t="shared" si="124"/>
        <v>Q4</v>
      </c>
      <c r="M2462" t="str">
        <f t="shared" si="125"/>
        <v>2023</v>
      </c>
    </row>
    <row r="2463" spans="1:13" x14ac:dyDescent="0.25">
      <c r="A2463" s="17">
        <v>45352</v>
      </c>
      <c r="B2463" s="8" t="s">
        <v>6589</v>
      </c>
      <c r="C2463" s="5" t="s">
        <v>6616</v>
      </c>
      <c r="D2463" s="8" t="s">
        <v>6618</v>
      </c>
      <c r="E2463" s="2" t="s">
        <v>82</v>
      </c>
      <c r="F2463" s="4">
        <v>45374</v>
      </c>
      <c r="G2463" s="2" t="s">
        <v>123</v>
      </c>
      <c r="H2463" s="16">
        <v>48867</v>
      </c>
      <c r="I2463" s="16">
        <v>48317.5</v>
      </c>
      <c r="J2463" s="5"/>
      <c r="K2463" t="str">
        <f t="shared" si="123"/>
        <v>Q4 2023</v>
      </c>
      <c r="L2463" t="str">
        <f t="shared" si="124"/>
        <v>Q4</v>
      </c>
      <c r="M2463" t="str">
        <f t="shared" si="125"/>
        <v>2023</v>
      </c>
    </row>
    <row r="2464" spans="1:13" x14ac:dyDescent="0.25">
      <c r="A2464" s="17">
        <v>45352</v>
      </c>
      <c r="B2464" s="8" t="s">
        <v>6589</v>
      </c>
      <c r="C2464" s="5" t="s">
        <v>6616</v>
      </c>
      <c r="D2464" s="8" t="s">
        <v>6617</v>
      </c>
      <c r="E2464" s="2" t="s">
        <v>82</v>
      </c>
      <c r="F2464" s="4">
        <v>45374</v>
      </c>
      <c r="G2464" s="2" t="s">
        <v>122</v>
      </c>
      <c r="H2464" s="16">
        <v>6047</v>
      </c>
      <c r="I2464" s="20">
        <v>7830.4</v>
      </c>
      <c r="J2464" s="5"/>
      <c r="K2464" t="str">
        <f t="shared" si="123"/>
        <v>Q4 2023</v>
      </c>
      <c r="L2464" t="str">
        <f t="shared" si="124"/>
        <v>Q4</v>
      </c>
      <c r="M2464" t="str">
        <f t="shared" si="125"/>
        <v>2023</v>
      </c>
    </row>
    <row r="2465" spans="1:13" x14ac:dyDescent="0.25">
      <c r="A2465" s="17">
        <v>45352</v>
      </c>
      <c r="B2465" s="8" t="s">
        <v>6589</v>
      </c>
      <c r="C2465" s="8" t="s">
        <v>6634</v>
      </c>
      <c r="D2465" s="8" t="s">
        <v>6635</v>
      </c>
      <c r="E2465" s="2" t="s">
        <v>82</v>
      </c>
      <c r="F2465" s="4">
        <v>45382</v>
      </c>
      <c r="G2465" s="2" t="s">
        <v>119</v>
      </c>
      <c r="H2465" s="85">
        <f>87263.85+23098.24+79202.2+16276.95+30876</f>
        <v>236717.24000000002</v>
      </c>
      <c r="I2465" s="88">
        <v>236717.24000000002</v>
      </c>
      <c r="J2465" s="5"/>
      <c r="K2465" t="str">
        <f t="shared" si="123"/>
        <v>Q4 2023</v>
      </c>
      <c r="L2465" t="str">
        <f t="shared" si="124"/>
        <v>Q4</v>
      </c>
      <c r="M2465" t="str">
        <f t="shared" si="125"/>
        <v>2023</v>
      </c>
    </row>
    <row r="2466" spans="1:13" x14ac:dyDescent="0.25">
      <c r="A2466" s="17">
        <v>45352</v>
      </c>
      <c r="B2466" s="8" t="s">
        <v>6589</v>
      </c>
      <c r="C2466" s="5" t="s">
        <v>6650</v>
      </c>
      <c r="D2466" s="8" t="s">
        <v>6651</v>
      </c>
      <c r="E2466" s="2" t="s">
        <v>82</v>
      </c>
      <c r="F2466" s="4">
        <v>45374</v>
      </c>
      <c r="G2466" s="2">
        <v>4250028968</v>
      </c>
      <c r="H2466" s="16">
        <v>22646.25</v>
      </c>
      <c r="I2466" s="20">
        <v>22646.25</v>
      </c>
      <c r="J2466" s="5" t="s">
        <v>124</v>
      </c>
      <c r="K2466" t="str">
        <f t="shared" si="123"/>
        <v>Q4 2023</v>
      </c>
      <c r="L2466" t="str">
        <f t="shared" si="124"/>
        <v>Q4</v>
      </c>
      <c r="M2466" t="str">
        <f t="shared" si="125"/>
        <v>2023</v>
      </c>
    </row>
    <row r="2467" spans="1:13" x14ac:dyDescent="0.25">
      <c r="A2467" s="17">
        <v>45352</v>
      </c>
      <c r="B2467" s="8" t="s">
        <v>6589</v>
      </c>
      <c r="C2467" s="5" t="e">
        <v>#N/A</v>
      </c>
      <c r="D2467" s="8" t="s">
        <v>6633</v>
      </c>
      <c r="E2467" s="2" t="s">
        <v>82</v>
      </c>
      <c r="F2467" s="4">
        <v>45382</v>
      </c>
      <c r="G2467" s="2" t="s">
        <v>118</v>
      </c>
      <c r="H2467" s="16">
        <v>189141.76000000001</v>
      </c>
      <c r="I2467" s="20">
        <v>189141.76000000001</v>
      </c>
      <c r="J2467" s="5"/>
      <c r="K2467" t="str">
        <f t="shared" si="123"/>
        <v>Q4 2023</v>
      </c>
      <c r="L2467" t="str">
        <f t="shared" si="124"/>
        <v>Q4</v>
      </c>
      <c r="M2467" t="str">
        <f t="shared" si="125"/>
        <v>2023</v>
      </c>
    </row>
    <row r="2468" spans="1:13" x14ac:dyDescent="0.25">
      <c r="A2468" s="17">
        <v>45352</v>
      </c>
      <c r="B2468" s="8" t="s">
        <v>6589</v>
      </c>
      <c r="C2468" s="5" t="s">
        <v>6619</v>
      </c>
      <c r="D2468" s="8" t="s">
        <v>6620</v>
      </c>
      <c r="E2468" s="2" t="s">
        <v>82</v>
      </c>
      <c r="F2468" s="1">
        <v>45382</v>
      </c>
      <c r="G2468" s="2">
        <v>12</v>
      </c>
      <c r="H2468" s="16">
        <v>5825</v>
      </c>
      <c r="I2468" s="20">
        <v>5825</v>
      </c>
      <c r="J2468" s="2" t="s">
        <v>100</v>
      </c>
      <c r="K2468" t="str">
        <f t="shared" si="123"/>
        <v>Q4 2023</v>
      </c>
      <c r="L2468" t="str">
        <f t="shared" si="124"/>
        <v>Q4</v>
      </c>
      <c r="M2468" t="str">
        <f t="shared" si="125"/>
        <v>2023</v>
      </c>
    </row>
    <row r="2469" spans="1:13" x14ac:dyDescent="0.25">
      <c r="A2469" s="17">
        <v>45352</v>
      </c>
      <c r="B2469" s="8" t="s">
        <v>6589</v>
      </c>
      <c r="C2469" s="8" t="s">
        <v>6653</v>
      </c>
      <c r="D2469" s="8" t="s">
        <v>6654</v>
      </c>
      <c r="E2469" s="2" t="s">
        <v>82</v>
      </c>
      <c r="F2469" s="4">
        <v>45348</v>
      </c>
      <c r="G2469" s="2" t="s">
        <v>111</v>
      </c>
      <c r="H2469" s="16">
        <v>194247.9</v>
      </c>
      <c r="I2469" s="20">
        <v>194247.9</v>
      </c>
      <c r="J2469" s="5"/>
      <c r="K2469" t="str">
        <f t="shared" si="123"/>
        <v>Q4 2023</v>
      </c>
      <c r="L2469" t="str">
        <f t="shared" si="124"/>
        <v>Q4</v>
      </c>
      <c r="M2469" t="str">
        <f t="shared" si="125"/>
        <v>2023</v>
      </c>
    </row>
    <row r="2470" spans="1:13" x14ac:dyDescent="0.25">
      <c r="A2470" s="17">
        <v>45352</v>
      </c>
      <c r="B2470" s="8" t="s">
        <v>6589</v>
      </c>
      <c r="C2470" s="8" t="s">
        <v>6653</v>
      </c>
      <c r="D2470" s="8" t="s">
        <v>6638</v>
      </c>
      <c r="E2470" s="2" t="s">
        <v>82</v>
      </c>
      <c r="F2470" s="1">
        <v>45386</v>
      </c>
      <c r="G2470" s="2" t="s">
        <v>120</v>
      </c>
      <c r="H2470" s="16">
        <v>774795.32</v>
      </c>
      <c r="I2470" s="20">
        <v>774795.32</v>
      </c>
      <c r="J2470" s="2" t="s">
        <v>99</v>
      </c>
      <c r="K2470" t="str">
        <f t="shared" si="123"/>
        <v>Q4 2023</v>
      </c>
      <c r="L2470" t="str">
        <f t="shared" si="124"/>
        <v>Q4</v>
      </c>
      <c r="M2470" t="str">
        <f t="shared" si="125"/>
        <v>2023</v>
      </c>
    </row>
    <row r="2471" spans="1:13" x14ac:dyDescent="0.25">
      <c r="A2471" s="17">
        <v>45352</v>
      </c>
      <c r="B2471" s="8" t="s">
        <v>6589</v>
      </c>
      <c r="C2471" s="8" t="e">
        <v>#N/A</v>
      </c>
      <c r="D2471" s="8" t="s">
        <v>6622</v>
      </c>
      <c r="E2471" s="12" t="s">
        <v>82</v>
      </c>
      <c r="F2471" s="4">
        <v>45382</v>
      </c>
      <c r="G2471" s="12">
        <v>289</v>
      </c>
      <c r="H2471" s="16">
        <v>1690</v>
      </c>
      <c r="I2471" s="20">
        <v>1690</v>
      </c>
      <c r="J2471" s="5"/>
      <c r="K2471" t="str">
        <f t="shared" si="123"/>
        <v>Q4 2023</v>
      </c>
      <c r="L2471" t="str">
        <f t="shared" si="124"/>
        <v>Q4</v>
      </c>
      <c r="M2471" t="str">
        <f t="shared" si="125"/>
        <v>2023</v>
      </c>
    </row>
    <row r="2472" spans="1:13" x14ac:dyDescent="0.25">
      <c r="A2472" s="17">
        <v>45352</v>
      </c>
      <c r="B2472" s="8" t="s">
        <v>6589</v>
      </c>
      <c r="C2472" s="5" t="e">
        <v>#N/A</v>
      </c>
      <c r="D2472" s="8" t="s">
        <v>6643</v>
      </c>
      <c r="E2472" s="2" t="s">
        <v>82</v>
      </c>
      <c r="F2472" s="4">
        <v>45358</v>
      </c>
      <c r="G2472" s="2" t="s">
        <v>116</v>
      </c>
      <c r="H2472" s="16">
        <v>4700</v>
      </c>
      <c r="I2472" s="20">
        <v>4700</v>
      </c>
      <c r="J2472" s="5" t="s">
        <v>127</v>
      </c>
      <c r="K2472" t="str">
        <f t="shared" si="123"/>
        <v>Q4 2023</v>
      </c>
      <c r="L2472" t="str">
        <f t="shared" si="124"/>
        <v>Q4</v>
      </c>
      <c r="M2472" t="str">
        <f t="shared" si="125"/>
        <v>2023</v>
      </c>
    </row>
    <row r="2473" spans="1:13" x14ac:dyDescent="0.25">
      <c r="A2473" s="17">
        <v>45352</v>
      </c>
      <c r="B2473" s="8" t="s">
        <v>6589</v>
      </c>
      <c r="C2473" s="5" t="e">
        <v>#N/A</v>
      </c>
      <c r="D2473" s="8" t="s">
        <v>6624</v>
      </c>
      <c r="E2473" s="2" t="s">
        <v>82</v>
      </c>
      <c r="F2473" s="4">
        <v>45355</v>
      </c>
      <c r="G2473" s="2">
        <v>1201</v>
      </c>
      <c r="H2473" s="16">
        <v>10276</v>
      </c>
      <c r="I2473" s="20">
        <v>8307.24</v>
      </c>
      <c r="J2473" s="5"/>
      <c r="K2473" t="str">
        <f t="shared" si="123"/>
        <v>Q4 2023</v>
      </c>
      <c r="L2473" t="str">
        <f t="shared" si="124"/>
        <v>Q4</v>
      </c>
      <c r="M2473" t="str">
        <f t="shared" si="125"/>
        <v>2023</v>
      </c>
    </row>
    <row r="2474" spans="1:13" x14ac:dyDescent="0.25">
      <c r="A2474" s="17">
        <v>45352</v>
      </c>
      <c r="B2474" s="8" t="s">
        <v>6589</v>
      </c>
      <c r="C2474" s="5" t="s">
        <v>6626</v>
      </c>
      <c r="D2474" s="8" t="s">
        <v>6627</v>
      </c>
      <c r="E2474" s="2" t="s">
        <v>82</v>
      </c>
      <c r="F2474" s="4">
        <v>45382</v>
      </c>
      <c r="G2474" s="2">
        <v>1615</v>
      </c>
      <c r="H2474" s="16">
        <v>17290</v>
      </c>
      <c r="I2474" s="16">
        <v>17290</v>
      </c>
      <c r="J2474" s="5"/>
      <c r="K2474" t="str">
        <f t="shared" si="123"/>
        <v>Q4 2023</v>
      </c>
      <c r="L2474" t="str">
        <f t="shared" si="124"/>
        <v>Q4</v>
      </c>
      <c r="M2474" t="str">
        <f t="shared" si="125"/>
        <v>2023</v>
      </c>
    </row>
    <row r="2475" spans="1:13" x14ac:dyDescent="0.25">
      <c r="A2475" s="17">
        <v>45352</v>
      </c>
      <c r="B2475" s="8" t="s">
        <v>6589</v>
      </c>
      <c r="C2475" s="5" t="e">
        <v>#N/A</v>
      </c>
      <c r="D2475" s="8" t="s">
        <v>6624</v>
      </c>
      <c r="E2475" s="2" t="s">
        <v>82</v>
      </c>
      <c r="F2475" s="4">
        <v>45377</v>
      </c>
      <c r="G2475" s="2" t="s">
        <v>121</v>
      </c>
      <c r="H2475" s="16">
        <v>12000</v>
      </c>
      <c r="I2475" s="20">
        <v>10880</v>
      </c>
      <c r="J2475" s="5"/>
      <c r="K2475" t="str">
        <f t="shared" si="123"/>
        <v>Q4 2023</v>
      </c>
      <c r="L2475" t="str">
        <f t="shared" si="124"/>
        <v>Q4</v>
      </c>
      <c r="M2475" t="str">
        <f t="shared" si="125"/>
        <v>2023</v>
      </c>
    </row>
    <row r="2476" spans="1:13" x14ac:dyDescent="0.25">
      <c r="A2476" s="17">
        <v>45352</v>
      </c>
      <c r="B2476" s="8" t="s">
        <v>6590</v>
      </c>
      <c r="C2476" s="5" t="s">
        <v>6614</v>
      </c>
      <c r="D2476" s="8" t="s">
        <v>6615</v>
      </c>
      <c r="E2476" s="2">
        <v>0</v>
      </c>
      <c r="F2476" s="1">
        <v>45382</v>
      </c>
      <c r="G2476" s="2" t="s">
        <v>135</v>
      </c>
      <c r="H2476" s="16">
        <v>3165</v>
      </c>
      <c r="I2476" s="20">
        <v>3165</v>
      </c>
      <c r="J2476" s="2"/>
      <c r="K2476" t="str">
        <f t="shared" si="123"/>
        <v>Q4 2023</v>
      </c>
      <c r="L2476" t="str">
        <f t="shared" si="124"/>
        <v>Q4</v>
      </c>
      <c r="M2476" t="str">
        <f t="shared" si="125"/>
        <v>2023</v>
      </c>
    </row>
    <row r="2477" spans="1:13" x14ac:dyDescent="0.25">
      <c r="A2477" s="17">
        <v>45352</v>
      </c>
      <c r="B2477" s="8" t="s">
        <v>6590</v>
      </c>
      <c r="C2477" s="5" t="s">
        <v>6616</v>
      </c>
      <c r="D2477" s="8" t="s">
        <v>6617</v>
      </c>
      <c r="E2477" s="2">
        <v>0</v>
      </c>
      <c r="F2477" s="1">
        <v>45374</v>
      </c>
      <c r="G2477" s="2" t="s">
        <v>136</v>
      </c>
      <c r="H2477" s="16">
        <v>1179</v>
      </c>
      <c r="I2477" s="16">
        <v>1179</v>
      </c>
      <c r="J2477" s="2"/>
      <c r="K2477" t="str">
        <f t="shared" si="123"/>
        <v>Q4 2023</v>
      </c>
      <c r="L2477" t="str">
        <f t="shared" si="124"/>
        <v>Q4</v>
      </c>
      <c r="M2477" t="str">
        <f t="shared" si="125"/>
        <v>2023</v>
      </c>
    </row>
    <row r="2478" spans="1:13" x14ac:dyDescent="0.25">
      <c r="A2478" s="17">
        <v>45352</v>
      </c>
      <c r="B2478" s="8" t="s">
        <v>6590</v>
      </c>
      <c r="C2478" s="8" t="e">
        <v>#N/A</v>
      </c>
      <c r="D2478" s="8" t="s">
        <v>6622</v>
      </c>
      <c r="E2478" s="12">
        <v>0</v>
      </c>
      <c r="F2478" s="1">
        <v>45382</v>
      </c>
      <c r="G2478" s="12">
        <v>296</v>
      </c>
      <c r="H2478" s="16">
        <v>26000</v>
      </c>
      <c r="I2478" s="20">
        <v>26000</v>
      </c>
      <c r="J2478" s="2"/>
      <c r="K2478" t="str">
        <f t="shared" si="123"/>
        <v>Q4 2023</v>
      </c>
      <c r="L2478" t="str">
        <f t="shared" si="124"/>
        <v>Q4</v>
      </c>
      <c r="M2478" t="str">
        <f t="shared" si="125"/>
        <v>2023</v>
      </c>
    </row>
    <row r="2479" spans="1:13" x14ac:dyDescent="0.25">
      <c r="A2479" s="17">
        <v>45352</v>
      </c>
      <c r="B2479" s="8" t="s">
        <v>6591</v>
      </c>
      <c r="C2479" s="5" t="s">
        <v>6640</v>
      </c>
      <c r="D2479" s="8" t="s">
        <v>6633</v>
      </c>
      <c r="E2479" s="2">
        <v>0</v>
      </c>
      <c r="F2479" s="1">
        <v>45382</v>
      </c>
      <c r="G2479" s="2" t="s">
        <v>144</v>
      </c>
      <c r="H2479" s="16">
        <v>47365.24</v>
      </c>
      <c r="I2479" s="20">
        <v>47365.24</v>
      </c>
      <c r="J2479" s="2"/>
      <c r="K2479" t="str">
        <f t="shared" si="123"/>
        <v>Q4 2023</v>
      </c>
      <c r="L2479" t="str">
        <f t="shared" si="124"/>
        <v>Q4</v>
      </c>
      <c r="M2479" t="str">
        <f t="shared" si="125"/>
        <v>2023</v>
      </c>
    </row>
    <row r="2480" spans="1:13" x14ac:dyDescent="0.25">
      <c r="A2480" s="17">
        <v>45352</v>
      </c>
      <c r="B2480" s="8" t="s">
        <v>6591</v>
      </c>
      <c r="C2480" s="5" t="s">
        <v>6616</v>
      </c>
      <c r="D2480" s="8" t="s">
        <v>6617</v>
      </c>
      <c r="E2480" s="2">
        <v>0</v>
      </c>
      <c r="F2480" s="1">
        <v>45374</v>
      </c>
      <c r="G2480" s="2" t="s">
        <v>145</v>
      </c>
      <c r="H2480" s="16">
        <v>340</v>
      </c>
      <c r="I2480" s="16">
        <v>340</v>
      </c>
      <c r="J2480" s="2"/>
      <c r="K2480" t="str">
        <f t="shared" si="123"/>
        <v>Q4 2023</v>
      </c>
      <c r="L2480" t="str">
        <f t="shared" si="124"/>
        <v>Q4</v>
      </c>
      <c r="M2480" t="str">
        <f t="shared" si="125"/>
        <v>2023</v>
      </c>
    </row>
    <row r="2481" spans="1:13" x14ac:dyDescent="0.25">
      <c r="A2481" s="17">
        <v>45352</v>
      </c>
      <c r="B2481" s="8" t="s">
        <v>6591</v>
      </c>
      <c r="C2481" s="5" t="s">
        <v>6636</v>
      </c>
      <c r="D2481" s="8" t="s">
        <v>6617</v>
      </c>
      <c r="E2481" s="2">
        <v>0</v>
      </c>
      <c r="F2481" s="1">
        <v>45358</v>
      </c>
      <c r="G2481" s="2" t="s">
        <v>141</v>
      </c>
      <c r="H2481" s="16">
        <v>500</v>
      </c>
      <c r="I2481" s="16">
        <v>500</v>
      </c>
      <c r="J2481" s="2" t="s">
        <v>146</v>
      </c>
      <c r="K2481" t="str">
        <f t="shared" si="123"/>
        <v>Q4 2023</v>
      </c>
      <c r="L2481" t="str">
        <f t="shared" si="124"/>
        <v>Q4</v>
      </c>
      <c r="M2481" t="str">
        <f t="shared" si="125"/>
        <v>2023</v>
      </c>
    </row>
    <row r="2482" spans="1:13" x14ac:dyDescent="0.25">
      <c r="A2482" s="17">
        <v>45352</v>
      </c>
      <c r="B2482" s="8" t="s">
        <v>6591</v>
      </c>
      <c r="C2482" s="5" t="s">
        <v>6636</v>
      </c>
      <c r="D2482" s="8" t="s">
        <v>6617</v>
      </c>
      <c r="E2482" s="2">
        <v>0</v>
      </c>
      <c r="F2482" s="1">
        <v>45358</v>
      </c>
      <c r="G2482" s="2" t="s">
        <v>142</v>
      </c>
      <c r="H2482" s="16">
        <v>780</v>
      </c>
      <c r="I2482" s="16">
        <v>780</v>
      </c>
      <c r="J2482" s="2" t="s">
        <v>147</v>
      </c>
      <c r="K2482" t="str">
        <f t="shared" si="123"/>
        <v>Q4 2023</v>
      </c>
      <c r="L2482" t="str">
        <f t="shared" si="124"/>
        <v>Q4</v>
      </c>
      <c r="M2482" t="str">
        <f t="shared" si="125"/>
        <v>2023</v>
      </c>
    </row>
    <row r="2483" spans="1:13" x14ac:dyDescent="0.25">
      <c r="A2483" s="17">
        <v>45352</v>
      </c>
      <c r="B2483" s="8" t="s">
        <v>6591</v>
      </c>
      <c r="C2483" s="5" t="s">
        <v>6636</v>
      </c>
      <c r="D2483" s="8" t="s">
        <v>6617</v>
      </c>
      <c r="E2483" s="2">
        <v>0</v>
      </c>
      <c r="F2483" s="1">
        <v>45369</v>
      </c>
      <c r="G2483" s="2" t="s">
        <v>143</v>
      </c>
      <c r="H2483" s="16">
        <v>6500</v>
      </c>
      <c r="I2483" s="16">
        <v>6500</v>
      </c>
      <c r="J2483" s="2" t="s">
        <v>148</v>
      </c>
      <c r="K2483" t="str">
        <f t="shared" si="123"/>
        <v>Q4 2023</v>
      </c>
      <c r="L2483" t="str">
        <f t="shared" si="124"/>
        <v>Q4</v>
      </c>
      <c r="M2483" t="str">
        <f t="shared" si="125"/>
        <v>2023</v>
      </c>
    </row>
    <row r="2484" spans="1:13" x14ac:dyDescent="0.25">
      <c r="A2484" s="17">
        <v>45352</v>
      </c>
      <c r="B2484" s="8" t="s">
        <v>6591</v>
      </c>
      <c r="C2484" s="8" t="e">
        <v>#N/A</v>
      </c>
      <c r="D2484" s="8" t="s">
        <v>6622</v>
      </c>
      <c r="E2484" s="12">
        <v>0</v>
      </c>
      <c r="F2484" s="1">
        <v>45382</v>
      </c>
      <c r="G2484" s="12">
        <v>291</v>
      </c>
      <c r="H2484" s="16">
        <v>9575</v>
      </c>
      <c r="I2484" s="20">
        <v>9575</v>
      </c>
      <c r="J2484" s="2"/>
      <c r="K2484" t="str">
        <f t="shared" si="123"/>
        <v>Q4 2023</v>
      </c>
      <c r="L2484" t="str">
        <f t="shared" si="124"/>
        <v>Q4</v>
      </c>
      <c r="M2484" t="str">
        <f t="shared" si="125"/>
        <v>2023</v>
      </c>
    </row>
    <row r="2485" spans="1:13" x14ac:dyDescent="0.25">
      <c r="A2485" s="17">
        <v>45352</v>
      </c>
      <c r="B2485" s="8" t="s">
        <v>6597</v>
      </c>
      <c r="C2485" s="5" t="s">
        <v>6616</v>
      </c>
      <c r="D2485" s="8" t="s">
        <v>6617</v>
      </c>
      <c r="E2485" s="2" t="s">
        <v>99</v>
      </c>
      <c r="F2485" s="1">
        <v>45374</v>
      </c>
      <c r="G2485" s="2" t="s">
        <v>150</v>
      </c>
      <c r="H2485" s="16">
        <v>10325</v>
      </c>
      <c r="I2485" s="16">
        <v>10325</v>
      </c>
      <c r="J2485" s="2"/>
      <c r="K2485" t="str">
        <f t="shared" si="123"/>
        <v>Q4 2023</v>
      </c>
      <c r="L2485" t="str">
        <f t="shared" si="124"/>
        <v>Q4</v>
      </c>
      <c r="M2485" t="str">
        <f t="shared" si="125"/>
        <v>2023</v>
      </c>
    </row>
    <row r="2486" spans="1:13" x14ac:dyDescent="0.25">
      <c r="A2486" s="17">
        <v>45352</v>
      </c>
      <c r="B2486" s="8" t="s">
        <v>6597</v>
      </c>
      <c r="C2486" s="5" t="s">
        <v>6616</v>
      </c>
      <c r="D2486" s="8" t="s">
        <v>6618</v>
      </c>
      <c r="E2486" s="2" t="s">
        <v>99</v>
      </c>
      <c r="F2486" s="1">
        <v>45374</v>
      </c>
      <c r="G2486" s="2" t="s">
        <v>151</v>
      </c>
      <c r="H2486" s="16">
        <v>19487</v>
      </c>
      <c r="I2486" s="16">
        <v>19487</v>
      </c>
      <c r="J2486" s="2"/>
      <c r="K2486" t="str">
        <f t="shared" si="123"/>
        <v>Q4 2023</v>
      </c>
      <c r="L2486" t="str">
        <f t="shared" si="124"/>
        <v>Q4</v>
      </c>
      <c r="M2486" t="str">
        <f t="shared" si="125"/>
        <v>2023</v>
      </c>
    </row>
    <row r="2487" spans="1:13" x14ac:dyDescent="0.25">
      <c r="A2487" s="17">
        <v>45352</v>
      </c>
      <c r="B2487" s="8" t="s">
        <v>6597</v>
      </c>
      <c r="C2487" s="8" t="e">
        <v>#N/A</v>
      </c>
      <c r="D2487" s="8" t="s">
        <v>6622</v>
      </c>
      <c r="E2487" s="12" t="s">
        <v>99</v>
      </c>
      <c r="F2487" s="1">
        <v>45382</v>
      </c>
      <c r="G2487" s="12">
        <v>286</v>
      </c>
      <c r="H2487" s="16">
        <v>7740</v>
      </c>
      <c r="I2487" s="16">
        <v>7740</v>
      </c>
      <c r="J2487" s="2"/>
      <c r="K2487" t="str">
        <f t="shared" si="123"/>
        <v>Q4 2023</v>
      </c>
      <c r="L2487" t="str">
        <f t="shared" si="124"/>
        <v>Q4</v>
      </c>
      <c r="M2487" t="str">
        <f t="shared" si="125"/>
        <v>2023</v>
      </c>
    </row>
    <row r="2488" spans="1:13" x14ac:dyDescent="0.25">
      <c r="A2488" s="17">
        <v>45352</v>
      </c>
      <c r="B2488" s="8" t="s">
        <v>6596</v>
      </c>
      <c r="C2488" s="5" t="s">
        <v>6636</v>
      </c>
      <c r="D2488" s="8" t="s">
        <v>6617</v>
      </c>
      <c r="E2488" s="2">
        <v>0</v>
      </c>
      <c r="F2488" s="1">
        <v>45363</v>
      </c>
      <c r="G2488" s="2" t="s">
        <v>153</v>
      </c>
      <c r="H2488" s="16">
        <v>2500</v>
      </c>
      <c r="I2488" s="16">
        <v>2500</v>
      </c>
      <c r="J2488" s="2"/>
      <c r="K2488" t="str">
        <f t="shared" si="123"/>
        <v>Q4 2023</v>
      </c>
      <c r="L2488" t="str">
        <f t="shared" si="124"/>
        <v>Q4</v>
      </c>
      <c r="M2488" t="str">
        <f t="shared" si="125"/>
        <v>2023</v>
      </c>
    </row>
    <row r="2489" spans="1:13" x14ac:dyDescent="0.25">
      <c r="A2489" s="17">
        <v>45352</v>
      </c>
      <c r="B2489" s="8" t="s">
        <v>6592</v>
      </c>
      <c r="C2489" s="5" t="s">
        <v>6630</v>
      </c>
      <c r="D2489" s="8" t="s">
        <v>6631</v>
      </c>
      <c r="E2489" s="2">
        <v>613</v>
      </c>
      <c r="F2489" s="1">
        <v>45378</v>
      </c>
      <c r="G2489" s="2" t="s">
        <v>192</v>
      </c>
      <c r="H2489" s="16">
        <v>1081.3399999999999</v>
      </c>
      <c r="I2489" s="20">
        <v>1081.3399999999999</v>
      </c>
      <c r="J2489" s="2"/>
      <c r="K2489" t="str">
        <f t="shared" si="123"/>
        <v>Q4 2023</v>
      </c>
      <c r="L2489" t="str">
        <f t="shared" si="124"/>
        <v>Q4</v>
      </c>
      <c r="M2489" t="str">
        <f t="shared" si="125"/>
        <v>2023</v>
      </c>
    </row>
    <row r="2490" spans="1:13" x14ac:dyDescent="0.25">
      <c r="A2490" s="17">
        <v>45352</v>
      </c>
      <c r="B2490" s="8" t="s">
        <v>6592</v>
      </c>
      <c r="C2490" s="8" t="e">
        <v>#N/A</v>
      </c>
      <c r="D2490" s="8" t="s">
        <v>6662</v>
      </c>
      <c r="E2490" s="2">
        <v>613</v>
      </c>
      <c r="F2490" s="1">
        <v>45352</v>
      </c>
      <c r="G2490" s="2" t="s">
        <v>186</v>
      </c>
      <c r="H2490" s="16">
        <v>68825</v>
      </c>
      <c r="I2490" s="20">
        <v>68825</v>
      </c>
      <c r="J2490" s="5"/>
      <c r="K2490" t="str">
        <f t="shared" si="123"/>
        <v>Q4 2023</v>
      </c>
      <c r="L2490" t="str">
        <f t="shared" si="124"/>
        <v>Q4</v>
      </c>
      <c r="M2490" t="str">
        <f t="shared" si="125"/>
        <v>2023</v>
      </c>
    </row>
    <row r="2491" spans="1:13" x14ac:dyDescent="0.25">
      <c r="A2491" s="17">
        <v>45352</v>
      </c>
      <c r="B2491" s="8" t="s">
        <v>6592</v>
      </c>
      <c r="C2491" s="5" t="e">
        <v>#N/A</v>
      </c>
      <c r="D2491" s="8" t="s">
        <v>6643</v>
      </c>
      <c r="E2491" s="2">
        <v>613</v>
      </c>
      <c r="F2491" s="1">
        <v>45382</v>
      </c>
      <c r="G2491" s="2" t="s">
        <v>190</v>
      </c>
      <c r="H2491" s="16">
        <v>37387.5</v>
      </c>
      <c r="I2491" s="20">
        <v>37387.5</v>
      </c>
      <c r="J2491" s="5" t="s">
        <v>200</v>
      </c>
      <c r="K2491" t="str">
        <f t="shared" si="123"/>
        <v>Q4 2023</v>
      </c>
      <c r="L2491" t="str">
        <f t="shared" si="124"/>
        <v>Q4</v>
      </c>
      <c r="M2491" t="str">
        <f t="shared" si="125"/>
        <v>2023</v>
      </c>
    </row>
    <row r="2492" spans="1:13" x14ac:dyDescent="0.25">
      <c r="A2492" s="17">
        <v>45352</v>
      </c>
      <c r="B2492" s="8" t="s">
        <v>6592</v>
      </c>
      <c r="C2492" s="5" t="s">
        <v>6640</v>
      </c>
      <c r="D2492" s="8" t="s">
        <v>6633</v>
      </c>
      <c r="E2492" s="2">
        <v>613</v>
      </c>
      <c r="F2492" s="1">
        <v>45382</v>
      </c>
      <c r="G2492" s="2" t="s">
        <v>193</v>
      </c>
      <c r="H2492" s="16">
        <v>39725.69</v>
      </c>
      <c r="I2492" s="20">
        <v>39725.69</v>
      </c>
      <c r="J2492" s="5"/>
      <c r="K2492" t="str">
        <f t="shared" si="123"/>
        <v>Q4 2023</v>
      </c>
      <c r="L2492" t="str">
        <f t="shared" si="124"/>
        <v>Q4</v>
      </c>
      <c r="M2492" t="str">
        <f t="shared" si="125"/>
        <v>2023</v>
      </c>
    </row>
    <row r="2493" spans="1:13" x14ac:dyDescent="0.25">
      <c r="A2493" s="17">
        <v>45352</v>
      </c>
      <c r="B2493" s="8" t="s">
        <v>6592</v>
      </c>
      <c r="C2493" s="5" t="e">
        <v>#N/A</v>
      </c>
      <c r="D2493" s="8" t="s">
        <v>6617</v>
      </c>
      <c r="E2493" s="2">
        <v>613</v>
      </c>
      <c r="F2493" s="1">
        <v>45381</v>
      </c>
      <c r="G2493" s="2" t="s">
        <v>191</v>
      </c>
      <c r="H2493" s="16">
        <v>850</v>
      </c>
      <c r="I2493" s="16">
        <v>850</v>
      </c>
      <c r="J2493" s="5"/>
      <c r="K2493" t="str">
        <f t="shared" si="123"/>
        <v>Q4 2023</v>
      </c>
      <c r="L2493" t="str">
        <f t="shared" si="124"/>
        <v>Q4</v>
      </c>
      <c r="M2493" t="str">
        <f t="shared" si="125"/>
        <v>2023</v>
      </c>
    </row>
    <row r="2494" spans="1:13" x14ac:dyDescent="0.25">
      <c r="A2494" s="17">
        <v>45352</v>
      </c>
      <c r="B2494" s="8" t="s">
        <v>6592</v>
      </c>
      <c r="C2494" s="5" t="s">
        <v>6614</v>
      </c>
      <c r="D2494" s="8" t="s">
        <v>6615</v>
      </c>
      <c r="E2494" s="2">
        <v>613</v>
      </c>
      <c r="F2494" s="1">
        <v>45382</v>
      </c>
      <c r="G2494" s="2" t="s">
        <v>196</v>
      </c>
      <c r="H2494" s="16">
        <v>22895</v>
      </c>
      <c r="I2494" s="20">
        <v>22895</v>
      </c>
      <c r="J2494" s="5"/>
      <c r="K2494" t="str">
        <f t="shared" si="123"/>
        <v>Q4 2023</v>
      </c>
      <c r="L2494" t="str">
        <f t="shared" si="124"/>
        <v>Q4</v>
      </c>
      <c r="M2494" t="str">
        <f t="shared" si="125"/>
        <v>2023</v>
      </c>
    </row>
    <row r="2495" spans="1:13" x14ac:dyDescent="0.25">
      <c r="A2495" s="17">
        <v>45352</v>
      </c>
      <c r="B2495" s="8" t="s">
        <v>6592</v>
      </c>
      <c r="C2495" s="5" t="s">
        <v>6616</v>
      </c>
      <c r="D2495" s="8" t="s">
        <v>6617</v>
      </c>
      <c r="E2495" s="2">
        <v>613</v>
      </c>
      <c r="F2495" s="1">
        <v>45374</v>
      </c>
      <c r="G2495" s="2" t="s">
        <v>197</v>
      </c>
      <c r="H2495" s="16">
        <v>200</v>
      </c>
      <c r="I2495" s="16">
        <v>200</v>
      </c>
      <c r="J2495" s="5"/>
      <c r="K2495" t="str">
        <f t="shared" si="123"/>
        <v>Q4 2023</v>
      </c>
      <c r="L2495" t="str">
        <f t="shared" si="124"/>
        <v>Q4</v>
      </c>
      <c r="M2495" t="str">
        <f t="shared" si="125"/>
        <v>2023</v>
      </c>
    </row>
    <row r="2496" spans="1:13" x14ac:dyDescent="0.25">
      <c r="A2496" s="17">
        <v>45352</v>
      </c>
      <c r="B2496" s="8" t="s">
        <v>6592</v>
      </c>
      <c r="C2496" s="8" t="s">
        <v>6634</v>
      </c>
      <c r="D2496" s="8" t="s">
        <v>6635</v>
      </c>
      <c r="E2496" s="2">
        <v>613</v>
      </c>
      <c r="F2496" s="1">
        <v>45382</v>
      </c>
      <c r="G2496" s="2" t="s">
        <v>195</v>
      </c>
      <c r="H2496" s="85">
        <f>16276.95+33378.07+7448.27</f>
        <v>57103.290000000008</v>
      </c>
      <c r="I2496" s="88">
        <v>57103.290000000008</v>
      </c>
      <c r="J2496" s="5"/>
      <c r="K2496" t="str">
        <f t="shared" si="123"/>
        <v>Q4 2023</v>
      </c>
      <c r="L2496" t="str">
        <f t="shared" si="124"/>
        <v>Q4</v>
      </c>
      <c r="M2496" t="str">
        <f t="shared" si="125"/>
        <v>2023</v>
      </c>
    </row>
    <row r="2497" spans="1:13" x14ac:dyDescent="0.25">
      <c r="A2497" s="17">
        <v>45352</v>
      </c>
      <c r="B2497" s="8" t="s">
        <v>6592</v>
      </c>
      <c r="C2497" s="5" t="s">
        <v>6650</v>
      </c>
      <c r="D2497" s="8" t="s">
        <v>6651</v>
      </c>
      <c r="E2497" s="2">
        <v>613</v>
      </c>
      <c r="F2497" s="1">
        <v>45380</v>
      </c>
      <c r="G2497" s="2">
        <v>4250028976</v>
      </c>
      <c r="H2497" s="16">
        <v>11322.5</v>
      </c>
      <c r="I2497" s="20">
        <v>11322.5</v>
      </c>
      <c r="J2497" s="5" t="s">
        <v>199</v>
      </c>
      <c r="K2497" t="str">
        <f t="shared" si="123"/>
        <v>Q4 2023</v>
      </c>
      <c r="L2497" t="str">
        <f t="shared" si="124"/>
        <v>Q4</v>
      </c>
      <c r="M2497" t="str">
        <f t="shared" si="125"/>
        <v>2023</v>
      </c>
    </row>
    <row r="2498" spans="1:13" x14ac:dyDescent="0.25">
      <c r="A2498" s="17">
        <v>45352</v>
      </c>
      <c r="B2498" s="8" t="s">
        <v>6592</v>
      </c>
      <c r="C2498" s="5" t="e">
        <v>#N/A</v>
      </c>
      <c r="D2498" s="8" t="s">
        <v>6633</v>
      </c>
      <c r="E2498" s="2">
        <v>613</v>
      </c>
      <c r="F2498" s="1">
        <v>45382</v>
      </c>
      <c r="G2498" s="2" t="s">
        <v>194</v>
      </c>
      <c r="H2498" s="16">
        <v>75361.17</v>
      </c>
      <c r="I2498" s="20">
        <v>75361.17</v>
      </c>
      <c r="J2498" s="5"/>
      <c r="K2498" t="str">
        <f t="shared" si="123"/>
        <v>Q4 2023</v>
      </c>
      <c r="L2498" t="str">
        <f t="shared" si="124"/>
        <v>Q4</v>
      </c>
      <c r="M2498" t="str">
        <f t="shared" si="125"/>
        <v>2023</v>
      </c>
    </row>
    <row r="2499" spans="1:13" x14ac:dyDescent="0.25">
      <c r="A2499" s="17">
        <v>45352</v>
      </c>
      <c r="B2499" s="8" t="s">
        <v>6592</v>
      </c>
      <c r="C2499" s="5" t="s">
        <v>6619</v>
      </c>
      <c r="D2499" s="8" t="s">
        <v>6620</v>
      </c>
      <c r="E2499" s="2">
        <v>613</v>
      </c>
      <c r="F2499" s="1">
        <v>45382</v>
      </c>
      <c r="G2499" s="2">
        <v>12</v>
      </c>
      <c r="H2499" s="16">
        <v>3675</v>
      </c>
      <c r="I2499" s="20">
        <v>3675</v>
      </c>
      <c r="J2499" s="2"/>
      <c r="K2499" t="str">
        <f t="shared" si="123"/>
        <v>Q4 2023</v>
      </c>
      <c r="L2499" t="str">
        <f t="shared" si="124"/>
        <v>Q4</v>
      </c>
      <c r="M2499" t="str">
        <f t="shared" si="125"/>
        <v>2023</v>
      </c>
    </row>
    <row r="2500" spans="1:13" x14ac:dyDescent="0.25">
      <c r="A2500" s="17">
        <v>45352</v>
      </c>
      <c r="B2500" s="8" t="s">
        <v>6592</v>
      </c>
      <c r="C2500" s="5" t="s">
        <v>6636</v>
      </c>
      <c r="D2500" s="8" t="s">
        <v>6617</v>
      </c>
      <c r="E2500" s="2">
        <v>613</v>
      </c>
      <c r="F2500" s="1">
        <v>45370</v>
      </c>
      <c r="G2500" s="2" t="s">
        <v>189</v>
      </c>
      <c r="H2500" s="16">
        <v>125</v>
      </c>
      <c r="I2500" s="16">
        <v>125</v>
      </c>
      <c r="J2500" s="5" t="s">
        <v>198</v>
      </c>
      <c r="K2500" t="str">
        <f t="shared" si="123"/>
        <v>Q4 2023</v>
      </c>
      <c r="L2500" t="str">
        <f t="shared" si="124"/>
        <v>Q4</v>
      </c>
      <c r="M2500" t="str">
        <f t="shared" si="125"/>
        <v>2023</v>
      </c>
    </row>
    <row r="2501" spans="1:13" x14ac:dyDescent="0.25">
      <c r="A2501" s="17">
        <v>45352</v>
      </c>
      <c r="B2501" s="8" t="s">
        <v>6592</v>
      </c>
      <c r="C2501" s="8" t="s">
        <v>6637</v>
      </c>
      <c r="D2501" s="8" t="s">
        <v>6654</v>
      </c>
      <c r="E2501" s="2">
        <v>613</v>
      </c>
      <c r="F2501" s="1">
        <v>45355</v>
      </c>
      <c r="G2501" s="2" t="s">
        <v>184</v>
      </c>
      <c r="H2501" s="16">
        <v>17351.25</v>
      </c>
      <c r="I2501" s="20">
        <v>17351.25</v>
      </c>
      <c r="J2501" s="2"/>
      <c r="K2501" t="str">
        <f t="shared" si="123"/>
        <v>Q4 2023</v>
      </c>
      <c r="L2501" t="str">
        <f t="shared" si="124"/>
        <v>Q4</v>
      </c>
      <c r="M2501" t="str">
        <f t="shared" si="125"/>
        <v>2023</v>
      </c>
    </row>
    <row r="2502" spans="1:13" x14ac:dyDescent="0.25">
      <c r="A2502" s="17">
        <v>45352</v>
      </c>
      <c r="B2502" s="8" t="s">
        <v>6592</v>
      </c>
      <c r="C2502" s="8" t="s">
        <v>6637</v>
      </c>
      <c r="D2502" s="8" t="s">
        <v>6654</v>
      </c>
      <c r="E2502" s="2">
        <v>614</v>
      </c>
      <c r="F2502" s="1">
        <v>45355</v>
      </c>
      <c r="G2502" s="2" t="s">
        <v>185</v>
      </c>
      <c r="H2502" s="16">
        <v>17333.75</v>
      </c>
      <c r="I2502" s="20">
        <v>17333.75</v>
      </c>
      <c r="J2502" s="2"/>
      <c r="K2502" t="str">
        <f t="shared" si="123"/>
        <v>Q4 2023</v>
      </c>
      <c r="L2502" t="str">
        <f t="shared" si="124"/>
        <v>Q4</v>
      </c>
      <c r="M2502" t="str">
        <f t="shared" si="125"/>
        <v>2023</v>
      </c>
    </row>
    <row r="2503" spans="1:13" x14ac:dyDescent="0.25">
      <c r="A2503" s="27">
        <v>45352</v>
      </c>
      <c r="B2503" s="8" t="s">
        <v>6592</v>
      </c>
      <c r="C2503" s="8" t="s">
        <v>6637</v>
      </c>
      <c r="D2503" s="8" t="s">
        <v>6638</v>
      </c>
      <c r="E2503" s="2">
        <v>613</v>
      </c>
      <c r="F2503" s="1">
        <v>45391</v>
      </c>
      <c r="G2503" s="2" t="s">
        <v>2025</v>
      </c>
      <c r="H2503" s="20">
        <v>51907.54</v>
      </c>
      <c r="I2503" s="16">
        <v>51907.54</v>
      </c>
      <c r="K2503" t="str">
        <f t="shared" si="123"/>
        <v>Q4 2023</v>
      </c>
      <c r="L2503" t="str">
        <f t="shared" si="124"/>
        <v>Q4</v>
      </c>
      <c r="M2503" t="str">
        <f t="shared" si="125"/>
        <v>2023</v>
      </c>
    </row>
    <row r="2504" spans="1:13" x14ac:dyDescent="0.25">
      <c r="A2504" s="27">
        <v>45352</v>
      </c>
      <c r="B2504" s="8" t="s">
        <v>6592</v>
      </c>
      <c r="C2504" s="8" t="s">
        <v>6637</v>
      </c>
      <c r="D2504" s="8" t="s">
        <v>6638</v>
      </c>
      <c r="E2504" s="2">
        <v>614</v>
      </c>
      <c r="F2504" s="1">
        <v>45391</v>
      </c>
      <c r="G2504" s="2" t="s">
        <v>2026</v>
      </c>
      <c r="H2504" s="20">
        <v>54134.3</v>
      </c>
      <c r="I2504" s="16">
        <v>54134.3</v>
      </c>
      <c r="K2504" t="str">
        <f t="shared" si="123"/>
        <v>Q4 2023</v>
      </c>
      <c r="L2504" t="str">
        <f t="shared" si="124"/>
        <v>Q4</v>
      </c>
      <c r="M2504" t="str">
        <f t="shared" si="125"/>
        <v>2023</v>
      </c>
    </row>
    <row r="2505" spans="1:13" x14ac:dyDescent="0.25">
      <c r="A2505" s="27">
        <v>45352</v>
      </c>
      <c r="B2505" s="8" t="s">
        <v>6592</v>
      </c>
      <c r="C2505" s="8" t="s">
        <v>6637</v>
      </c>
      <c r="D2505" s="8" t="s">
        <v>6639</v>
      </c>
      <c r="E2505" s="2">
        <v>613</v>
      </c>
      <c r="F2505" s="1">
        <v>45390</v>
      </c>
      <c r="G2505" s="2" t="s">
        <v>2027</v>
      </c>
      <c r="H2505" s="20">
        <v>5186.34</v>
      </c>
      <c r="I2505" s="16">
        <v>5186.34</v>
      </c>
      <c r="K2505" t="str">
        <f t="shared" si="123"/>
        <v>Q4 2023</v>
      </c>
      <c r="L2505" t="str">
        <f t="shared" si="124"/>
        <v>Q4</v>
      </c>
      <c r="M2505" t="str">
        <f t="shared" si="125"/>
        <v>2023</v>
      </c>
    </row>
    <row r="2506" spans="1:13" x14ac:dyDescent="0.25">
      <c r="A2506" s="27">
        <v>45352</v>
      </c>
      <c r="B2506" s="8" t="s">
        <v>6592</v>
      </c>
      <c r="C2506" s="8" t="s">
        <v>6637</v>
      </c>
      <c r="D2506" s="8" t="s">
        <v>6639</v>
      </c>
      <c r="E2506" s="2">
        <v>614</v>
      </c>
      <c r="F2506" s="1">
        <v>45390</v>
      </c>
      <c r="G2506" s="2" t="s">
        <v>2028</v>
      </c>
      <c r="H2506" s="20">
        <v>5946</v>
      </c>
      <c r="I2506" s="16">
        <v>5946</v>
      </c>
      <c r="K2506" t="str">
        <f t="shared" si="123"/>
        <v>Q4 2023</v>
      </c>
      <c r="L2506" t="str">
        <f t="shared" si="124"/>
        <v>Q4</v>
      </c>
      <c r="M2506" t="str">
        <f t="shared" si="125"/>
        <v>2023</v>
      </c>
    </row>
    <row r="2507" spans="1:13" x14ac:dyDescent="0.25">
      <c r="A2507" s="17">
        <v>45352</v>
      </c>
      <c r="B2507" s="8" t="s">
        <v>6592</v>
      </c>
      <c r="C2507" s="8" t="e">
        <v>#N/A</v>
      </c>
      <c r="D2507" s="8" t="s">
        <v>6662</v>
      </c>
      <c r="E2507" s="2">
        <v>613</v>
      </c>
      <c r="F2507" s="1">
        <v>45352</v>
      </c>
      <c r="G2507" s="2" t="s">
        <v>187</v>
      </c>
      <c r="H2507" s="16">
        <v>68832</v>
      </c>
      <c r="I2507" s="20">
        <v>68832</v>
      </c>
      <c r="J2507" s="5"/>
      <c r="K2507" t="str">
        <f t="shared" si="123"/>
        <v>Q4 2023</v>
      </c>
      <c r="L2507" t="str">
        <f t="shared" si="124"/>
        <v>Q4</v>
      </c>
      <c r="M2507" t="str">
        <f t="shared" si="125"/>
        <v>2023</v>
      </c>
    </row>
    <row r="2508" spans="1:13" x14ac:dyDescent="0.25">
      <c r="A2508" s="17">
        <v>45352</v>
      </c>
      <c r="B2508" s="8" t="s">
        <v>6592</v>
      </c>
      <c r="C2508" s="8" t="e">
        <v>#N/A</v>
      </c>
      <c r="D2508" s="8" t="s">
        <v>6622</v>
      </c>
      <c r="E2508" s="12">
        <v>613</v>
      </c>
      <c r="F2508" s="1">
        <v>45382</v>
      </c>
      <c r="G2508" s="12">
        <v>292</v>
      </c>
      <c r="H2508" s="16">
        <v>21845</v>
      </c>
      <c r="I2508" s="20">
        <v>21845</v>
      </c>
      <c r="J2508" s="5"/>
      <c r="K2508" t="str">
        <f t="shared" si="123"/>
        <v>Q4 2023</v>
      </c>
      <c r="L2508" t="str">
        <f t="shared" si="124"/>
        <v>Q4</v>
      </c>
      <c r="M2508" t="str">
        <f t="shared" si="125"/>
        <v>2023</v>
      </c>
    </row>
    <row r="2509" spans="1:13" x14ac:dyDescent="0.25">
      <c r="A2509" s="17">
        <v>45352</v>
      </c>
      <c r="B2509" s="8" t="s">
        <v>6592</v>
      </c>
      <c r="C2509" s="5" t="e">
        <v>#N/A</v>
      </c>
      <c r="D2509" s="8" t="s">
        <v>6662</v>
      </c>
      <c r="E2509" s="2">
        <v>614</v>
      </c>
      <c r="F2509" s="1">
        <v>45352</v>
      </c>
      <c r="G2509" s="2" t="s">
        <v>188</v>
      </c>
      <c r="H2509" s="16">
        <v>137596</v>
      </c>
      <c r="I2509" s="20">
        <v>137596</v>
      </c>
      <c r="J2509" s="5"/>
      <c r="K2509" t="str">
        <f t="shared" si="123"/>
        <v>Q4 2023</v>
      </c>
      <c r="L2509" t="str">
        <f t="shared" si="124"/>
        <v>Q4</v>
      </c>
      <c r="M2509" t="str">
        <f t="shared" si="125"/>
        <v>2023</v>
      </c>
    </row>
    <row r="2510" spans="1:13" x14ac:dyDescent="0.25">
      <c r="A2510" s="17">
        <v>45352</v>
      </c>
      <c r="B2510" s="8" t="s">
        <v>6592</v>
      </c>
      <c r="C2510" s="5" t="e">
        <v>#N/A</v>
      </c>
      <c r="D2510" s="8" t="s">
        <v>6663</v>
      </c>
      <c r="E2510" s="2">
        <v>613</v>
      </c>
      <c r="F2510" s="1">
        <v>45373</v>
      </c>
      <c r="G2510" s="2">
        <v>1257</v>
      </c>
      <c r="H2510" s="16">
        <v>2700</v>
      </c>
      <c r="I2510" s="20">
        <v>2700</v>
      </c>
      <c r="J2510" s="5"/>
      <c r="K2510" t="str">
        <f t="shared" si="123"/>
        <v>Q4 2023</v>
      </c>
      <c r="L2510" t="str">
        <f t="shared" si="124"/>
        <v>Q4</v>
      </c>
      <c r="M2510" t="str">
        <f t="shared" si="125"/>
        <v>2023</v>
      </c>
    </row>
    <row r="2511" spans="1:13" x14ac:dyDescent="0.25">
      <c r="A2511" s="17">
        <v>45352</v>
      </c>
      <c r="B2511" s="8" t="s">
        <v>6592</v>
      </c>
      <c r="C2511" s="5" t="e">
        <v>#N/A</v>
      </c>
      <c r="D2511" s="8" t="s">
        <v>6624</v>
      </c>
      <c r="E2511" s="2">
        <v>613</v>
      </c>
      <c r="F2511" s="1">
        <v>45373</v>
      </c>
      <c r="G2511" s="2">
        <v>1256</v>
      </c>
      <c r="H2511" s="16">
        <v>22811.599999999999</v>
      </c>
      <c r="I2511" s="20">
        <v>19055.84</v>
      </c>
      <c r="J2511" s="5"/>
      <c r="K2511" t="str">
        <f t="shared" si="123"/>
        <v>Q4 2023</v>
      </c>
      <c r="L2511" t="str">
        <f t="shared" si="124"/>
        <v>Q4</v>
      </c>
      <c r="M2511" t="str">
        <f t="shared" si="125"/>
        <v>2023</v>
      </c>
    </row>
    <row r="2512" spans="1:13" x14ac:dyDescent="0.25">
      <c r="A2512" s="17">
        <v>45352</v>
      </c>
      <c r="B2512" s="8" t="s">
        <v>6592</v>
      </c>
      <c r="C2512" s="5" t="s">
        <v>6626</v>
      </c>
      <c r="D2512" s="8" t="s">
        <v>6627</v>
      </c>
      <c r="E2512" s="2">
        <v>613</v>
      </c>
      <c r="F2512" s="1">
        <v>45382</v>
      </c>
      <c r="G2512" s="2">
        <v>1655</v>
      </c>
      <c r="H2512" s="16">
        <v>3850</v>
      </c>
      <c r="I2512" s="20">
        <v>3850</v>
      </c>
      <c r="J2512" s="5"/>
      <c r="K2512" t="str">
        <f t="shared" si="123"/>
        <v>Q4 2023</v>
      </c>
      <c r="L2512" t="str">
        <f t="shared" si="124"/>
        <v>Q4</v>
      </c>
      <c r="M2512" t="str">
        <f t="shared" si="125"/>
        <v>2023</v>
      </c>
    </row>
    <row r="2513" spans="1:13" x14ac:dyDescent="0.25">
      <c r="A2513" s="17">
        <v>45352</v>
      </c>
      <c r="B2513" s="8" t="s">
        <v>6593</v>
      </c>
      <c r="C2513" s="5" t="s">
        <v>6630</v>
      </c>
      <c r="D2513" s="8" t="s">
        <v>6631</v>
      </c>
      <c r="E2513" s="2">
        <v>312</v>
      </c>
      <c r="F2513" s="48">
        <v>45385</v>
      </c>
      <c r="G2513" s="2" t="s">
        <v>326</v>
      </c>
      <c r="H2513" s="16">
        <v>64285.65</v>
      </c>
      <c r="I2513" s="20">
        <v>64285.65</v>
      </c>
      <c r="J2513" s="2"/>
      <c r="K2513" t="str">
        <f t="shared" si="123"/>
        <v>Q4 2023</v>
      </c>
      <c r="L2513" t="str">
        <f t="shared" si="124"/>
        <v>Q4</v>
      </c>
      <c r="M2513" t="str">
        <f t="shared" si="125"/>
        <v>2023</v>
      </c>
    </row>
    <row r="2514" spans="1:13" x14ac:dyDescent="0.25">
      <c r="A2514" s="17">
        <v>45352</v>
      </c>
      <c r="B2514" s="8" t="s">
        <v>6593</v>
      </c>
      <c r="C2514" s="5" t="e">
        <v>#N/A</v>
      </c>
      <c r="D2514" s="8" t="s">
        <v>6662</v>
      </c>
      <c r="E2514" s="2">
        <v>313</v>
      </c>
      <c r="F2514" s="48">
        <v>45352</v>
      </c>
      <c r="G2514" s="2" t="s">
        <v>335</v>
      </c>
      <c r="H2514" s="16">
        <v>521192</v>
      </c>
      <c r="I2514" s="20">
        <v>521192</v>
      </c>
      <c r="J2514" s="5"/>
      <c r="K2514" t="str">
        <f t="shared" si="123"/>
        <v>Q4 2023</v>
      </c>
      <c r="L2514" t="str">
        <f t="shared" si="124"/>
        <v>Q4</v>
      </c>
      <c r="M2514" t="str">
        <f t="shared" si="125"/>
        <v>2023</v>
      </c>
    </row>
    <row r="2515" spans="1:13" x14ac:dyDescent="0.25">
      <c r="A2515" s="17">
        <v>45352</v>
      </c>
      <c r="B2515" s="8" t="s">
        <v>6593</v>
      </c>
      <c r="C2515" s="5" t="e">
        <v>#N/A</v>
      </c>
      <c r="D2515" s="8" t="s">
        <v>6654</v>
      </c>
      <c r="E2515" s="2">
        <v>313</v>
      </c>
      <c r="F2515" s="48">
        <v>45352</v>
      </c>
      <c r="G2515" s="2" t="s">
        <v>334</v>
      </c>
      <c r="H2515" s="16">
        <v>44117</v>
      </c>
      <c r="I2515" s="20">
        <v>44117</v>
      </c>
      <c r="J2515" s="5"/>
      <c r="K2515" t="str">
        <f t="shared" si="123"/>
        <v>Q4 2023</v>
      </c>
      <c r="L2515" t="str">
        <f t="shared" si="124"/>
        <v>Q4</v>
      </c>
      <c r="M2515" t="str">
        <f t="shared" si="125"/>
        <v>2023</v>
      </c>
    </row>
    <row r="2516" spans="1:13" x14ac:dyDescent="0.25">
      <c r="A2516" s="17">
        <v>45352</v>
      </c>
      <c r="B2516" s="8" t="s">
        <v>6593</v>
      </c>
      <c r="C2516" s="8" t="e">
        <v>#N/A</v>
      </c>
      <c r="D2516" s="8" t="s">
        <v>6662</v>
      </c>
      <c r="E2516" s="2">
        <v>311</v>
      </c>
      <c r="F2516" s="48">
        <v>45353</v>
      </c>
      <c r="G2516" s="2" t="s">
        <v>337</v>
      </c>
      <c r="H2516" s="16">
        <v>592183</v>
      </c>
      <c r="I2516" s="20">
        <v>592183</v>
      </c>
      <c r="J2516" s="5"/>
      <c r="K2516" t="str">
        <f t="shared" si="123"/>
        <v>Q4 2023</v>
      </c>
      <c r="L2516" t="str">
        <f t="shared" si="124"/>
        <v>Q4</v>
      </c>
      <c r="M2516" t="str">
        <f t="shared" si="125"/>
        <v>2023</v>
      </c>
    </row>
    <row r="2517" spans="1:13" x14ac:dyDescent="0.25">
      <c r="A2517" s="17">
        <v>45352</v>
      </c>
      <c r="B2517" s="8" t="s">
        <v>6593</v>
      </c>
      <c r="C2517" s="8" t="e">
        <v>#N/A</v>
      </c>
      <c r="D2517" s="8" t="s">
        <v>6662</v>
      </c>
      <c r="E2517" s="2">
        <v>312</v>
      </c>
      <c r="F2517" s="48">
        <v>45353</v>
      </c>
      <c r="G2517" s="2" t="s">
        <v>336</v>
      </c>
      <c r="H2517" s="16">
        <v>383159</v>
      </c>
      <c r="I2517" s="20">
        <v>383159</v>
      </c>
      <c r="J2517" s="5"/>
      <c r="K2517" t="str">
        <f t="shared" si="123"/>
        <v>Q4 2023</v>
      </c>
      <c r="L2517" t="str">
        <f t="shared" si="124"/>
        <v>Q4</v>
      </c>
      <c r="M2517" t="str">
        <f t="shared" si="125"/>
        <v>2023</v>
      </c>
    </row>
    <row r="2518" spans="1:13" x14ac:dyDescent="0.25">
      <c r="A2518" s="17">
        <v>45352</v>
      </c>
      <c r="B2518" s="8" t="s">
        <v>6593</v>
      </c>
      <c r="C2518" s="5" t="e">
        <v>#N/A</v>
      </c>
      <c r="D2518" s="8" t="s">
        <v>6662</v>
      </c>
      <c r="E2518" s="2">
        <v>314</v>
      </c>
      <c r="F2518" s="48">
        <v>45352</v>
      </c>
      <c r="G2518" s="2" t="s">
        <v>333</v>
      </c>
      <c r="H2518" s="16">
        <v>148560</v>
      </c>
      <c r="I2518" s="20">
        <v>148560</v>
      </c>
      <c r="J2518" s="5"/>
      <c r="K2518" t="str">
        <f t="shared" si="123"/>
        <v>Q4 2023</v>
      </c>
      <c r="L2518" t="str">
        <f t="shared" si="124"/>
        <v>Q4</v>
      </c>
      <c r="M2518" t="str">
        <f t="shared" si="125"/>
        <v>2023</v>
      </c>
    </row>
    <row r="2519" spans="1:13" x14ac:dyDescent="0.25">
      <c r="A2519" s="17">
        <v>45352</v>
      </c>
      <c r="B2519" s="8" t="s">
        <v>6593</v>
      </c>
      <c r="C2519" s="5" t="e">
        <v>#N/A</v>
      </c>
      <c r="D2519" s="8" t="s">
        <v>6662</v>
      </c>
      <c r="E2519" s="2">
        <v>315</v>
      </c>
      <c r="F2519" s="48">
        <v>45356</v>
      </c>
      <c r="G2519" s="2" t="s">
        <v>332</v>
      </c>
      <c r="H2519" s="16">
        <v>158640</v>
      </c>
      <c r="I2519" s="20">
        <v>158640</v>
      </c>
      <c r="J2519" s="2"/>
      <c r="K2519" t="str">
        <f t="shared" ref="K2519:K2578" si="126">"Q" &amp; IF(MONTH(A2519) &lt; 4, 4, IF(MONTH(A2519) &lt; 7, 1, IF(MONTH(A2519) &lt; 10, 2, 3))) &amp; " " &amp; YEAR(A2519) - IF(MONTH(A2519) &lt; 4, 1, 0)</f>
        <v>Q4 2023</v>
      </c>
      <c r="L2519" t="str">
        <f t="shared" ref="L2519:L2578" si="127">LEFT(K2519,2)</f>
        <v>Q4</v>
      </c>
      <c r="M2519" t="str">
        <f t="shared" ref="M2519:M2578" si="128">RIGHT(K2519,4)</f>
        <v>2023</v>
      </c>
    </row>
    <row r="2520" spans="1:13" x14ac:dyDescent="0.25">
      <c r="A2520" s="17">
        <v>45352</v>
      </c>
      <c r="B2520" s="8" t="s">
        <v>6593</v>
      </c>
      <c r="C2520" s="5" t="e">
        <v>#N/A</v>
      </c>
      <c r="D2520" s="8" t="s">
        <v>6643</v>
      </c>
      <c r="E2520" s="2">
        <v>312</v>
      </c>
      <c r="F2520" s="48">
        <v>45367</v>
      </c>
      <c r="G2520" s="2">
        <v>472</v>
      </c>
      <c r="H2520" s="16">
        <v>28000</v>
      </c>
      <c r="I2520" s="20">
        <v>28000</v>
      </c>
      <c r="J2520" s="2" t="s">
        <v>351</v>
      </c>
      <c r="K2520" t="str">
        <f t="shared" si="126"/>
        <v>Q4 2023</v>
      </c>
      <c r="L2520" t="str">
        <f t="shared" si="127"/>
        <v>Q4</v>
      </c>
      <c r="M2520" t="str">
        <f t="shared" si="128"/>
        <v>2023</v>
      </c>
    </row>
    <row r="2521" spans="1:13" x14ac:dyDescent="0.25">
      <c r="A2521" s="17">
        <v>45352</v>
      </c>
      <c r="B2521" s="8" t="s">
        <v>6593</v>
      </c>
      <c r="C2521" s="5" t="s">
        <v>6640</v>
      </c>
      <c r="D2521" s="8" t="s">
        <v>6633</v>
      </c>
      <c r="E2521" s="2">
        <v>312</v>
      </c>
      <c r="F2521" s="1">
        <v>45382</v>
      </c>
      <c r="G2521" s="2" t="s">
        <v>325</v>
      </c>
      <c r="H2521" s="16">
        <v>185641.19</v>
      </c>
      <c r="I2521" s="20">
        <v>185641.19</v>
      </c>
      <c r="J2521" s="5"/>
      <c r="K2521" t="str">
        <f t="shared" si="126"/>
        <v>Q4 2023</v>
      </c>
      <c r="L2521" t="str">
        <f t="shared" si="127"/>
        <v>Q4</v>
      </c>
      <c r="M2521" t="str">
        <f t="shared" si="128"/>
        <v>2023</v>
      </c>
    </row>
    <row r="2522" spans="1:13" x14ac:dyDescent="0.25">
      <c r="A2522" s="17">
        <v>45352</v>
      </c>
      <c r="B2522" s="8" t="s">
        <v>6593</v>
      </c>
      <c r="C2522" s="5" t="e">
        <v>#N/A</v>
      </c>
      <c r="D2522" s="8" t="s">
        <v>6662</v>
      </c>
      <c r="E2522" s="2">
        <v>310</v>
      </c>
      <c r="F2522" s="48">
        <v>45352</v>
      </c>
      <c r="G2522" s="2" t="s">
        <v>340</v>
      </c>
      <c r="H2522" s="16">
        <v>72563</v>
      </c>
      <c r="I2522" s="20">
        <v>72563</v>
      </c>
      <c r="J2522" s="5"/>
      <c r="K2522" t="str">
        <f t="shared" si="126"/>
        <v>Q4 2023</v>
      </c>
      <c r="L2522" t="str">
        <f t="shared" si="127"/>
        <v>Q4</v>
      </c>
      <c r="M2522" t="str">
        <f t="shared" si="128"/>
        <v>2023</v>
      </c>
    </row>
    <row r="2523" spans="1:13" x14ac:dyDescent="0.25">
      <c r="A2523" s="17">
        <v>45352</v>
      </c>
      <c r="B2523" s="8" t="s">
        <v>6593</v>
      </c>
      <c r="C2523" s="5" t="e">
        <v>#N/A</v>
      </c>
      <c r="D2523" s="8" t="s">
        <v>6654</v>
      </c>
      <c r="E2523" s="2">
        <v>310</v>
      </c>
      <c r="F2523" s="48">
        <v>45352</v>
      </c>
      <c r="G2523" s="2" t="s">
        <v>338</v>
      </c>
      <c r="H2523" s="16">
        <v>17308</v>
      </c>
      <c r="I2523" s="20">
        <v>17308</v>
      </c>
      <c r="J2523" s="2"/>
      <c r="K2523" t="str">
        <f t="shared" si="126"/>
        <v>Q4 2023</v>
      </c>
      <c r="L2523" t="str">
        <f t="shared" si="127"/>
        <v>Q4</v>
      </c>
      <c r="M2523" t="str">
        <f t="shared" si="128"/>
        <v>2023</v>
      </c>
    </row>
    <row r="2524" spans="1:13" x14ac:dyDescent="0.25">
      <c r="A2524" s="17">
        <v>45352</v>
      </c>
      <c r="B2524" s="8" t="s">
        <v>6593</v>
      </c>
      <c r="C2524" s="5" t="e">
        <v>#N/A</v>
      </c>
      <c r="D2524" s="8" t="s">
        <v>6662</v>
      </c>
      <c r="E2524" s="2">
        <v>310</v>
      </c>
      <c r="F2524" s="48">
        <v>45352</v>
      </c>
      <c r="G2524" s="2" t="s">
        <v>339</v>
      </c>
      <c r="H2524" s="16">
        <v>72563</v>
      </c>
      <c r="I2524" s="20">
        <v>72563</v>
      </c>
      <c r="J2524" s="2"/>
      <c r="K2524" t="str">
        <f t="shared" si="126"/>
        <v>Q4 2023</v>
      </c>
      <c r="L2524" t="str">
        <f t="shared" si="127"/>
        <v>Q4</v>
      </c>
      <c r="M2524" t="str">
        <f t="shared" si="128"/>
        <v>2023</v>
      </c>
    </row>
    <row r="2525" spans="1:13" x14ac:dyDescent="0.25">
      <c r="A2525" s="17">
        <v>45352</v>
      </c>
      <c r="B2525" s="8" t="s">
        <v>6593</v>
      </c>
      <c r="C2525" s="5" t="e">
        <v>#N/A</v>
      </c>
      <c r="D2525" s="8" t="s">
        <v>6617</v>
      </c>
      <c r="E2525" s="2">
        <v>312</v>
      </c>
      <c r="F2525" s="48">
        <v>45359</v>
      </c>
      <c r="G2525" s="2" t="s">
        <v>342</v>
      </c>
      <c r="H2525" s="16">
        <v>2050</v>
      </c>
      <c r="I2525" s="16">
        <v>2050</v>
      </c>
      <c r="J2525" s="2"/>
      <c r="K2525" t="str">
        <f t="shared" si="126"/>
        <v>Q4 2023</v>
      </c>
      <c r="L2525" t="str">
        <f t="shared" si="127"/>
        <v>Q4</v>
      </c>
      <c r="M2525" t="str">
        <f t="shared" si="128"/>
        <v>2023</v>
      </c>
    </row>
    <row r="2526" spans="1:13" x14ac:dyDescent="0.25">
      <c r="A2526" s="17">
        <v>45352</v>
      </c>
      <c r="B2526" s="8" t="s">
        <v>6593</v>
      </c>
      <c r="C2526" s="5" t="s">
        <v>6614</v>
      </c>
      <c r="D2526" s="8" t="s">
        <v>6615</v>
      </c>
      <c r="E2526" s="2">
        <v>312</v>
      </c>
      <c r="F2526" s="1">
        <v>45382</v>
      </c>
      <c r="G2526" s="2" t="s">
        <v>321</v>
      </c>
      <c r="H2526" s="16">
        <v>493620</v>
      </c>
      <c r="I2526" s="20">
        <v>493620</v>
      </c>
      <c r="J2526" s="10"/>
      <c r="K2526" t="str">
        <f t="shared" si="126"/>
        <v>Q4 2023</v>
      </c>
      <c r="L2526" t="str">
        <f t="shared" si="127"/>
        <v>Q4</v>
      </c>
      <c r="M2526" t="str">
        <f t="shared" si="128"/>
        <v>2023</v>
      </c>
    </row>
    <row r="2527" spans="1:13" x14ac:dyDescent="0.25">
      <c r="A2527" s="17">
        <v>45352</v>
      </c>
      <c r="B2527" s="8" t="s">
        <v>6593</v>
      </c>
      <c r="C2527" s="5" t="s">
        <v>6614</v>
      </c>
      <c r="D2527" s="8" t="s">
        <v>6615</v>
      </c>
      <c r="E2527" s="2">
        <v>312</v>
      </c>
      <c r="F2527" s="1">
        <v>45382</v>
      </c>
      <c r="G2527" s="2" t="s">
        <v>320</v>
      </c>
      <c r="H2527" s="16">
        <v>14875.5</v>
      </c>
      <c r="I2527" s="20">
        <v>14875.5</v>
      </c>
      <c r="J2527" s="5"/>
      <c r="K2527" t="str">
        <f t="shared" si="126"/>
        <v>Q4 2023</v>
      </c>
      <c r="L2527" t="str">
        <f t="shared" si="127"/>
        <v>Q4</v>
      </c>
      <c r="M2527" t="str">
        <f t="shared" si="128"/>
        <v>2023</v>
      </c>
    </row>
    <row r="2528" spans="1:13" x14ac:dyDescent="0.25">
      <c r="A2528" s="17">
        <v>45352</v>
      </c>
      <c r="B2528" s="8" t="s">
        <v>6593</v>
      </c>
      <c r="C2528" s="5" t="s">
        <v>6616</v>
      </c>
      <c r="D2528" s="8" t="s">
        <v>6617</v>
      </c>
      <c r="E2528" s="2">
        <v>312</v>
      </c>
      <c r="F2528" s="1">
        <v>45374</v>
      </c>
      <c r="G2528" s="2" t="s">
        <v>319</v>
      </c>
      <c r="H2528" s="16">
        <v>14055</v>
      </c>
      <c r="I2528" s="20">
        <v>17738</v>
      </c>
      <c r="J2528" s="5"/>
      <c r="K2528" t="str">
        <f t="shared" si="126"/>
        <v>Q4 2023</v>
      </c>
      <c r="L2528" t="str">
        <f t="shared" si="127"/>
        <v>Q4</v>
      </c>
      <c r="M2528" t="str">
        <f t="shared" si="128"/>
        <v>2023</v>
      </c>
    </row>
    <row r="2529" spans="1:13" x14ac:dyDescent="0.25">
      <c r="A2529" s="17">
        <v>45352</v>
      </c>
      <c r="B2529" s="8" t="s">
        <v>6593</v>
      </c>
      <c r="C2529" s="5" t="s">
        <v>6616</v>
      </c>
      <c r="D2529" s="8" t="s">
        <v>6617</v>
      </c>
      <c r="E2529" s="2">
        <v>312</v>
      </c>
      <c r="F2529" s="1">
        <v>45374</v>
      </c>
      <c r="G2529" s="2" t="s">
        <v>318</v>
      </c>
      <c r="H2529" s="16">
        <v>460</v>
      </c>
      <c r="I2529" s="20">
        <v>460</v>
      </c>
      <c r="J2529" s="5"/>
      <c r="K2529" t="str">
        <f t="shared" si="126"/>
        <v>Q4 2023</v>
      </c>
      <c r="L2529" t="str">
        <f t="shared" si="127"/>
        <v>Q4</v>
      </c>
      <c r="M2529" t="str">
        <f t="shared" si="128"/>
        <v>2023</v>
      </c>
    </row>
    <row r="2530" spans="1:13" x14ac:dyDescent="0.25">
      <c r="A2530" s="17">
        <v>45352</v>
      </c>
      <c r="B2530" s="8" t="s">
        <v>6593</v>
      </c>
      <c r="C2530" s="5" t="s">
        <v>6616</v>
      </c>
      <c r="D2530" s="8" t="s">
        <v>6618</v>
      </c>
      <c r="E2530" s="2">
        <v>312</v>
      </c>
      <c r="F2530" s="1">
        <v>45374</v>
      </c>
      <c r="G2530" s="2" t="s">
        <v>317</v>
      </c>
      <c r="H2530" s="16">
        <v>55104</v>
      </c>
      <c r="I2530" s="16">
        <v>52014</v>
      </c>
      <c r="J2530" s="5"/>
      <c r="K2530" t="str">
        <f t="shared" si="126"/>
        <v>Q4 2023</v>
      </c>
      <c r="L2530" t="str">
        <f t="shared" si="127"/>
        <v>Q4</v>
      </c>
      <c r="M2530" t="str">
        <f t="shared" si="128"/>
        <v>2023</v>
      </c>
    </row>
    <row r="2531" spans="1:13" x14ac:dyDescent="0.25">
      <c r="A2531" s="17">
        <v>45352</v>
      </c>
      <c r="B2531" s="8" t="s">
        <v>6593</v>
      </c>
      <c r="C2531" s="8" t="s">
        <v>6634</v>
      </c>
      <c r="D2531" s="8" t="s">
        <v>6635</v>
      </c>
      <c r="E2531" s="2">
        <v>312</v>
      </c>
      <c r="F2531" s="1">
        <v>45382</v>
      </c>
      <c r="G2531" s="2" t="s">
        <v>323</v>
      </c>
      <c r="H2531" s="85">
        <f>43959.67+47926.58+113146+17537.63+23098.24+36850</f>
        <v>282518.12</v>
      </c>
      <c r="I2531" s="88">
        <v>282518.12</v>
      </c>
      <c r="J2531" s="5"/>
      <c r="K2531" t="str">
        <f t="shared" si="126"/>
        <v>Q4 2023</v>
      </c>
      <c r="L2531" t="str">
        <f t="shared" si="127"/>
        <v>Q4</v>
      </c>
      <c r="M2531" t="str">
        <f t="shared" si="128"/>
        <v>2023</v>
      </c>
    </row>
    <row r="2532" spans="1:13" x14ac:dyDescent="0.25">
      <c r="A2532" s="17">
        <v>45352</v>
      </c>
      <c r="B2532" s="8" t="s">
        <v>6593</v>
      </c>
      <c r="C2532" s="5" t="e">
        <v>#N/A</v>
      </c>
      <c r="D2532" s="8" t="s">
        <v>6662</v>
      </c>
      <c r="E2532" s="2">
        <v>316</v>
      </c>
      <c r="F2532" s="48">
        <v>45352</v>
      </c>
      <c r="G2532" s="2" t="s">
        <v>331</v>
      </c>
      <c r="H2532" s="16">
        <v>79240</v>
      </c>
      <c r="I2532" s="20">
        <v>79240</v>
      </c>
      <c r="J2532" s="2"/>
      <c r="K2532" t="str">
        <f t="shared" si="126"/>
        <v>Q4 2023</v>
      </c>
      <c r="L2532" t="str">
        <f t="shared" si="127"/>
        <v>Q4</v>
      </c>
      <c r="M2532" t="str">
        <f t="shared" si="128"/>
        <v>2023</v>
      </c>
    </row>
    <row r="2533" spans="1:13" x14ac:dyDescent="0.25">
      <c r="A2533" s="17">
        <v>45352</v>
      </c>
      <c r="B2533" s="8" t="s">
        <v>6593</v>
      </c>
      <c r="C2533" s="5" t="e">
        <v>#N/A</v>
      </c>
      <c r="D2533" s="8" t="s">
        <v>6662</v>
      </c>
      <c r="E2533" s="2">
        <v>316</v>
      </c>
      <c r="F2533" s="48">
        <v>45352</v>
      </c>
      <c r="G2533" s="2" t="s">
        <v>330</v>
      </c>
      <c r="H2533" s="16">
        <v>79240</v>
      </c>
      <c r="I2533" s="20">
        <v>79240</v>
      </c>
      <c r="J2533" s="2"/>
      <c r="K2533" t="str">
        <f t="shared" si="126"/>
        <v>Q4 2023</v>
      </c>
      <c r="L2533" t="str">
        <f t="shared" si="127"/>
        <v>Q4</v>
      </c>
      <c r="M2533" t="str">
        <f t="shared" si="128"/>
        <v>2023</v>
      </c>
    </row>
    <row r="2534" spans="1:13" x14ac:dyDescent="0.25">
      <c r="A2534" s="17">
        <v>45352</v>
      </c>
      <c r="B2534" s="8" t="s">
        <v>6593</v>
      </c>
      <c r="C2534" s="5" t="e">
        <v>#N/A</v>
      </c>
      <c r="D2534" s="8" t="s">
        <v>6633</v>
      </c>
      <c r="E2534" s="2">
        <v>312</v>
      </c>
      <c r="F2534" s="1">
        <v>45382</v>
      </c>
      <c r="G2534" s="2" t="s">
        <v>324</v>
      </c>
      <c r="H2534" s="16">
        <v>328781.58</v>
      </c>
      <c r="I2534" s="20">
        <v>328781.58</v>
      </c>
      <c r="J2534" s="5"/>
      <c r="K2534" t="str">
        <f t="shared" si="126"/>
        <v>Q4 2023</v>
      </c>
      <c r="L2534" t="str">
        <f t="shared" si="127"/>
        <v>Q4</v>
      </c>
      <c r="M2534" t="str">
        <f t="shared" si="128"/>
        <v>2023</v>
      </c>
    </row>
    <row r="2535" spans="1:13" x14ac:dyDescent="0.25">
      <c r="A2535" s="17">
        <v>45352</v>
      </c>
      <c r="B2535" s="8" t="s">
        <v>6593</v>
      </c>
      <c r="C2535" s="5" t="s">
        <v>6619</v>
      </c>
      <c r="D2535" s="8" t="s">
        <v>6620</v>
      </c>
      <c r="E2535" s="2">
        <v>312</v>
      </c>
      <c r="F2535" s="48">
        <v>45382</v>
      </c>
      <c r="G2535" s="2">
        <v>12</v>
      </c>
      <c r="H2535" s="16">
        <v>45488</v>
      </c>
      <c r="I2535" s="20">
        <v>45488</v>
      </c>
      <c r="J2535" s="2" t="s">
        <v>276</v>
      </c>
      <c r="K2535" t="str">
        <f t="shared" si="126"/>
        <v>Q4 2023</v>
      </c>
      <c r="L2535" t="str">
        <f t="shared" si="127"/>
        <v>Q4</v>
      </c>
      <c r="M2535" t="str">
        <f t="shared" si="128"/>
        <v>2023</v>
      </c>
    </row>
    <row r="2536" spans="1:13" x14ac:dyDescent="0.25">
      <c r="A2536" s="17">
        <v>45352</v>
      </c>
      <c r="B2536" s="8" t="s">
        <v>6593</v>
      </c>
      <c r="C2536" s="5" t="s">
        <v>6636</v>
      </c>
      <c r="D2536" s="8" t="s">
        <v>6617</v>
      </c>
      <c r="E2536" s="2">
        <v>312</v>
      </c>
      <c r="F2536" s="48">
        <v>45357</v>
      </c>
      <c r="G2536" s="2" t="s">
        <v>349</v>
      </c>
      <c r="H2536" s="16">
        <v>2000</v>
      </c>
      <c r="I2536" s="16">
        <v>2000</v>
      </c>
      <c r="J2536" s="2" t="s">
        <v>350</v>
      </c>
      <c r="K2536" t="str">
        <f t="shared" si="126"/>
        <v>Q4 2023</v>
      </c>
      <c r="L2536" t="str">
        <f t="shared" si="127"/>
        <v>Q4</v>
      </c>
      <c r="M2536" t="str">
        <f t="shared" si="128"/>
        <v>2023</v>
      </c>
    </row>
    <row r="2537" spans="1:13" x14ac:dyDescent="0.25">
      <c r="A2537" s="17">
        <v>45352</v>
      </c>
      <c r="B2537" s="8" t="s">
        <v>6593</v>
      </c>
      <c r="C2537" s="5" t="s">
        <v>6636</v>
      </c>
      <c r="D2537" s="8" t="s">
        <v>6617</v>
      </c>
      <c r="E2537" s="2">
        <v>312</v>
      </c>
      <c r="F2537" s="48">
        <v>45362</v>
      </c>
      <c r="G2537" s="2" t="s">
        <v>343</v>
      </c>
      <c r="H2537" s="16">
        <v>7500</v>
      </c>
      <c r="I2537" s="16">
        <v>7500</v>
      </c>
      <c r="J2537" s="2" t="s">
        <v>273</v>
      </c>
      <c r="K2537" t="str">
        <f t="shared" si="126"/>
        <v>Q4 2023</v>
      </c>
      <c r="L2537" t="str">
        <f t="shared" si="127"/>
        <v>Q4</v>
      </c>
      <c r="M2537" t="str">
        <f t="shared" si="128"/>
        <v>2023</v>
      </c>
    </row>
    <row r="2538" spans="1:13" x14ac:dyDescent="0.25">
      <c r="A2538" s="17">
        <v>45352</v>
      </c>
      <c r="B2538" s="8" t="s">
        <v>6593</v>
      </c>
      <c r="C2538" s="5" t="s">
        <v>6636</v>
      </c>
      <c r="D2538" s="8" t="s">
        <v>6617</v>
      </c>
      <c r="E2538" s="2">
        <v>312</v>
      </c>
      <c r="F2538" s="48">
        <v>45369</v>
      </c>
      <c r="G2538" s="2" t="s">
        <v>329</v>
      </c>
      <c r="H2538" s="16">
        <v>6400</v>
      </c>
      <c r="I2538" s="16">
        <v>6400</v>
      </c>
      <c r="J2538" s="2" t="s">
        <v>352</v>
      </c>
      <c r="K2538" t="str">
        <f t="shared" si="126"/>
        <v>Q4 2023</v>
      </c>
      <c r="L2538" t="str">
        <f t="shared" si="127"/>
        <v>Q4</v>
      </c>
      <c r="M2538" t="str">
        <f t="shared" si="128"/>
        <v>2023</v>
      </c>
    </row>
    <row r="2539" spans="1:13" x14ac:dyDescent="0.25">
      <c r="A2539" s="17">
        <v>45352</v>
      </c>
      <c r="B2539" s="8" t="s">
        <v>6593</v>
      </c>
      <c r="C2539" s="5" t="s">
        <v>6636</v>
      </c>
      <c r="D2539" s="8" t="s">
        <v>6617</v>
      </c>
      <c r="E2539" s="2">
        <v>312</v>
      </c>
      <c r="F2539" s="48">
        <v>45369</v>
      </c>
      <c r="G2539" s="2" t="s">
        <v>328</v>
      </c>
      <c r="H2539" s="16">
        <v>180</v>
      </c>
      <c r="I2539" s="16">
        <v>180</v>
      </c>
      <c r="J2539" s="2" t="s">
        <v>353</v>
      </c>
      <c r="K2539" t="str">
        <f t="shared" si="126"/>
        <v>Q4 2023</v>
      </c>
      <c r="L2539" t="str">
        <f t="shared" si="127"/>
        <v>Q4</v>
      </c>
      <c r="M2539" t="str">
        <f t="shared" si="128"/>
        <v>2023</v>
      </c>
    </row>
    <row r="2540" spans="1:13" x14ac:dyDescent="0.25">
      <c r="A2540" s="17">
        <v>45352</v>
      </c>
      <c r="B2540" s="8" t="s">
        <v>6593</v>
      </c>
      <c r="C2540" s="8" t="s">
        <v>6637</v>
      </c>
      <c r="D2540" s="8" t="s">
        <v>6654</v>
      </c>
      <c r="E2540" s="2">
        <v>311</v>
      </c>
      <c r="F2540" s="48">
        <v>45355</v>
      </c>
      <c r="G2540" s="2" t="s">
        <v>348</v>
      </c>
      <c r="H2540" s="16">
        <v>48868.75</v>
      </c>
      <c r="I2540" s="20">
        <v>48868.75</v>
      </c>
      <c r="J2540" s="2"/>
      <c r="K2540" t="str">
        <f t="shared" si="126"/>
        <v>Q4 2023</v>
      </c>
      <c r="L2540" t="str">
        <f t="shared" si="127"/>
        <v>Q4</v>
      </c>
      <c r="M2540" t="str">
        <f t="shared" si="128"/>
        <v>2023</v>
      </c>
    </row>
    <row r="2541" spans="1:13" x14ac:dyDescent="0.25">
      <c r="A2541" s="17">
        <v>45352</v>
      </c>
      <c r="B2541" s="8" t="s">
        <v>6593</v>
      </c>
      <c r="C2541" s="8" t="s">
        <v>6637</v>
      </c>
      <c r="D2541" s="8" t="s">
        <v>6654</v>
      </c>
      <c r="E2541" s="2">
        <v>312</v>
      </c>
      <c r="F2541" s="48">
        <v>45355</v>
      </c>
      <c r="G2541" s="2" t="s">
        <v>347</v>
      </c>
      <c r="H2541" s="16">
        <v>31622.5</v>
      </c>
      <c r="I2541" s="20">
        <v>31622.5</v>
      </c>
      <c r="J2541" s="2"/>
      <c r="K2541" t="str">
        <f t="shared" si="126"/>
        <v>Q4 2023</v>
      </c>
      <c r="L2541" t="str">
        <f t="shared" si="127"/>
        <v>Q4</v>
      </c>
      <c r="M2541" t="str">
        <f t="shared" si="128"/>
        <v>2023</v>
      </c>
    </row>
    <row r="2542" spans="1:13" x14ac:dyDescent="0.25">
      <c r="A2542" s="17">
        <v>45352</v>
      </c>
      <c r="B2542" s="8" t="s">
        <v>6593</v>
      </c>
      <c r="C2542" s="8" t="s">
        <v>6637</v>
      </c>
      <c r="D2542" s="8" t="s">
        <v>6654</v>
      </c>
      <c r="E2542" s="2">
        <v>314</v>
      </c>
      <c r="F2542" s="48">
        <v>45355</v>
      </c>
      <c r="G2542" s="2" t="s">
        <v>346</v>
      </c>
      <c r="H2542" s="16">
        <v>16248.75</v>
      </c>
      <c r="I2542" s="20">
        <v>16248.75</v>
      </c>
      <c r="J2542" s="2"/>
      <c r="K2542" t="str">
        <f t="shared" si="126"/>
        <v>Q4 2023</v>
      </c>
      <c r="L2542" t="str">
        <f t="shared" si="127"/>
        <v>Q4</v>
      </c>
      <c r="M2542" t="str">
        <f t="shared" si="128"/>
        <v>2023</v>
      </c>
    </row>
    <row r="2543" spans="1:13" x14ac:dyDescent="0.25">
      <c r="A2543" s="17">
        <v>45352</v>
      </c>
      <c r="B2543" s="8" t="s">
        <v>6593</v>
      </c>
      <c r="C2543" s="8" t="s">
        <v>6637</v>
      </c>
      <c r="D2543" s="8" t="s">
        <v>6654</v>
      </c>
      <c r="E2543" s="2">
        <v>315</v>
      </c>
      <c r="F2543" s="48">
        <v>45355</v>
      </c>
      <c r="G2543" s="2" t="s">
        <v>345</v>
      </c>
      <c r="H2543" s="16">
        <v>17351.25</v>
      </c>
      <c r="I2543" s="20">
        <v>17351.25</v>
      </c>
      <c r="J2543" s="2"/>
      <c r="K2543" t="str">
        <f t="shared" si="126"/>
        <v>Q4 2023</v>
      </c>
      <c r="L2543" t="str">
        <f t="shared" si="127"/>
        <v>Q4</v>
      </c>
      <c r="M2543" t="str">
        <f t="shared" si="128"/>
        <v>2023</v>
      </c>
    </row>
    <row r="2544" spans="1:13" x14ac:dyDescent="0.25">
      <c r="A2544" s="17">
        <v>45352</v>
      </c>
      <c r="B2544" s="8" t="s">
        <v>6593</v>
      </c>
      <c r="C2544" s="8" t="s">
        <v>6637</v>
      </c>
      <c r="D2544" s="8" t="s">
        <v>6654</v>
      </c>
      <c r="E2544" s="2">
        <v>316</v>
      </c>
      <c r="F2544" s="48">
        <v>45355</v>
      </c>
      <c r="G2544" s="2" t="s">
        <v>344</v>
      </c>
      <c r="H2544" s="16">
        <v>17333.75</v>
      </c>
      <c r="I2544" s="20">
        <v>17333.75</v>
      </c>
      <c r="J2544" s="2"/>
      <c r="K2544" t="str">
        <f t="shared" si="126"/>
        <v>Q4 2023</v>
      </c>
      <c r="L2544" t="str">
        <f t="shared" si="127"/>
        <v>Q4</v>
      </c>
      <c r="M2544" t="str">
        <f t="shared" si="128"/>
        <v>2023</v>
      </c>
    </row>
    <row r="2545" spans="1:13" x14ac:dyDescent="0.25">
      <c r="A2545" s="17">
        <v>45352</v>
      </c>
      <c r="B2545" s="8" t="s">
        <v>6593</v>
      </c>
      <c r="C2545" s="8" t="s">
        <v>6637</v>
      </c>
      <c r="D2545" s="8" t="s">
        <v>6638</v>
      </c>
      <c r="E2545" s="2">
        <v>309</v>
      </c>
      <c r="F2545" s="48">
        <v>45391</v>
      </c>
      <c r="G2545" s="2" t="s">
        <v>2009</v>
      </c>
      <c r="H2545" s="20">
        <v>103348.27</v>
      </c>
      <c r="I2545" s="16">
        <v>103348.27</v>
      </c>
      <c r="K2545" t="str">
        <f t="shared" si="126"/>
        <v>Q4 2023</v>
      </c>
      <c r="L2545" t="str">
        <f t="shared" si="127"/>
        <v>Q4</v>
      </c>
      <c r="M2545" t="str">
        <f t="shared" si="128"/>
        <v>2023</v>
      </c>
    </row>
    <row r="2546" spans="1:13" x14ac:dyDescent="0.25">
      <c r="A2546" s="17">
        <v>45352</v>
      </c>
      <c r="B2546" s="8" t="s">
        <v>6593</v>
      </c>
      <c r="C2546" s="8" t="s">
        <v>6637</v>
      </c>
      <c r="D2546" s="8" t="s">
        <v>6638</v>
      </c>
      <c r="E2546" s="2">
        <v>311</v>
      </c>
      <c r="F2546" s="48">
        <v>45391</v>
      </c>
      <c r="G2546" s="2" t="s">
        <v>2010</v>
      </c>
      <c r="H2546" s="20">
        <v>102562.49</v>
      </c>
      <c r="I2546" s="16">
        <v>102562.49</v>
      </c>
      <c r="K2546" t="str">
        <f t="shared" si="126"/>
        <v>Q4 2023</v>
      </c>
      <c r="L2546" t="str">
        <f t="shared" si="127"/>
        <v>Q4</v>
      </c>
      <c r="M2546" t="str">
        <f t="shared" si="128"/>
        <v>2023</v>
      </c>
    </row>
    <row r="2547" spans="1:13" x14ac:dyDescent="0.25">
      <c r="A2547" s="17">
        <v>45352</v>
      </c>
      <c r="B2547" s="8" t="s">
        <v>6593</v>
      </c>
      <c r="C2547" s="8" t="s">
        <v>6637</v>
      </c>
      <c r="D2547" s="8" t="s">
        <v>6638</v>
      </c>
      <c r="E2547" s="2">
        <v>312</v>
      </c>
      <c r="F2547" s="48">
        <v>45391</v>
      </c>
      <c r="G2547" s="2" t="s">
        <v>2011</v>
      </c>
      <c r="H2547" s="20">
        <v>107466.25</v>
      </c>
      <c r="I2547" s="16">
        <v>107466.25</v>
      </c>
      <c r="K2547" t="str">
        <f t="shared" si="126"/>
        <v>Q4 2023</v>
      </c>
      <c r="L2547" t="str">
        <f t="shared" si="127"/>
        <v>Q4</v>
      </c>
      <c r="M2547" t="str">
        <f t="shared" si="128"/>
        <v>2023</v>
      </c>
    </row>
    <row r="2548" spans="1:13" x14ac:dyDescent="0.25">
      <c r="A2548" s="17">
        <v>45352</v>
      </c>
      <c r="B2548" s="8" t="s">
        <v>6593</v>
      </c>
      <c r="C2548" s="8" t="s">
        <v>6637</v>
      </c>
      <c r="D2548" s="8" t="s">
        <v>6638</v>
      </c>
      <c r="E2548" s="2">
        <v>313</v>
      </c>
      <c r="F2548" s="48">
        <v>45391</v>
      </c>
      <c r="G2548" s="2" t="s">
        <v>2012</v>
      </c>
      <c r="H2548" s="20">
        <v>116600.99</v>
      </c>
      <c r="I2548" s="16">
        <v>116600.99</v>
      </c>
      <c r="K2548" t="str">
        <f t="shared" si="126"/>
        <v>Q4 2023</v>
      </c>
      <c r="L2548" t="str">
        <f t="shared" si="127"/>
        <v>Q4</v>
      </c>
      <c r="M2548" t="str">
        <f t="shared" si="128"/>
        <v>2023</v>
      </c>
    </row>
    <row r="2549" spans="1:13" x14ac:dyDescent="0.25">
      <c r="A2549" s="17">
        <v>45352</v>
      </c>
      <c r="B2549" s="8" t="s">
        <v>6593</v>
      </c>
      <c r="C2549" s="8" t="s">
        <v>6637</v>
      </c>
      <c r="D2549" s="8" t="s">
        <v>6638</v>
      </c>
      <c r="E2549" s="2">
        <v>314</v>
      </c>
      <c r="F2549" s="48">
        <v>45391</v>
      </c>
      <c r="G2549" s="2" t="s">
        <v>2013</v>
      </c>
      <c r="H2549" s="20">
        <v>23366.94</v>
      </c>
      <c r="I2549" s="16">
        <v>23366.94</v>
      </c>
      <c r="K2549" t="str">
        <f t="shared" si="126"/>
        <v>Q4 2023</v>
      </c>
      <c r="L2549" t="str">
        <f t="shared" si="127"/>
        <v>Q4</v>
      </c>
      <c r="M2549" t="str">
        <f t="shared" si="128"/>
        <v>2023</v>
      </c>
    </row>
    <row r="2550" spans="1:13" x14ac:dyDescent="0.25">
      <c r="A2550" s="17">
        <v>45352</v>
      </c>
      <c r="B2550" s="8" t="s">
        <v>6593</v>
      </c>
      <c r="C2550" s="8" t="s">
        <v>6637</v>
      </c>
      <c r="D2550" s="8" t="s">
        <v>6638</v>
      </c>
      <c r="E2550" s="2">
        <v>315</v>
      </c>
      <c r="F2550" s="48">
        <v>45391</v>
      </c>
      <c r="G2550" s="2" t="s">
        <v>2014</v>
      </c>
      <c r="H2550" s="20">
        <v>28802.07</v>
      </c>
      <c r="I2550" s="16">
        <v>28802.07</v>
      </c>
      <c r="K2550" t="str">
        <f t="shared" si="126"/>
        <v>Q4 2023</v>
      </c>
      <c r="L2550" t="str">
        <f t="shared" si="127"/>
        <v>Q4</v>
      </c>
      <c r="M2550" t="str">
        <f t="shared" si="128"/>
        <v>2023</v>
      </c>
    </row>
    <row r="2551" spans="1:13" x14ac:dyDescent="0.25">
      <c r="A2551" s="17">
        <v>45352</v>
      </c>
      <c r="B2551" s="8" t="s">
        <v>6593</v>
      </c>
      <c r="C2551" s="8" t="s">
        <v>6637</v>
      </c>
      <c r="D2551" s="8" t="s">
        <v>6638</v>
      </c>
      <c r="E2551" s="2">
        <v>316</v>
      </c>
      <c r="F2551" s="48">
        <v>45391</v>
      </c>
      <c r="G2551" s="2" t="s">
        <v>2015</v>
      </c>
      <c r="H2551" s="20">
        <v>112.04</v>
      </c>
      <c r="I2551" s="16">
        <v>112.04</v>
      </c>
      <c r="K2551" t="str">
        <f t="shared" si="126"/>
        <v>Q4 2023</v>
      </c>
      <c r="L2551" t="str">
        <f t="shared" si="127"/>
        <v>Q4</v>
      </c>
      <c r="M2551" t="str">
        <f t="shared" si="128"/>
        <v>2023</v>
      </c>
    </row>
    <row r="2552" spans="1:13" x14ac:dyDescent="0.25">
      <c r="A2552" s="17">
        <v>45352</v>
      </c>
      <c r="B2552" s="8" t="s">
        <v>6593</v>
      </c>
      <c r="C2552" s="8" t="s">
        <v>6637</v>
      </c>
      <c r="D2552" s="8" t="s">
        <v>6639</v>
      </c>
      <c r="E2552" s="2">
        <v>309</v>
      </c>
      <c r="F2552" s="48">
        <v>45390</v>
      </c>
      <c r="G2552" s="2" t="s">
        <v>2016</v>
      </c>
      <c r="H2552" s="20">
        <v>9990.0499999999993</v>
      </c>
      <c r="I2552" s="16">
        <v>9990.0499999999993</v>
      </c>
      <c r="K2552" t="str">
        <f t="shared" si="126"/>
        <v>Q4 2023</v>
      </c>
      <c r="L2552" t="str">
        <f t="shared" si="127"/>
        <v>Q4</v>
      </c>
      <c r="M2552" t="str">
        <f t="shared" si="128"/>
        <v>2023</v>
      </c>
    </row>
    <row r="2553" spans="1:13" x14ac:dyDescent="0.25">
      <c r="A2553" s="17">
        <v>45352</v>
      </c>
      <c r="B2553" s="8" t="s">
        <v>6593</v>
      </c>
      <c r="C2553" s="8" t="s">
        <v>6637</v>
      </c>
      <c r="D2553" s="8" t="s">
        <v>6639</v>
      </c>
      <c r="E2553" s="2">
        <v>311</v>
      </c>
      <c r="F2553" s="48">
        <v>45390</v>
      </c>
      <c r="G2553" s="2" t="s">
        <v>2017</v>
      </c>
      <c r="H2553" s="20">
        <v>10279.89</v>
      </c>
      <c r="I2553" s="16">
        <v>10279.89</v>
      </c>
      <c r="K2553" t="str">
        <f t="shared" si="126"/>
        <v>Q4 2023</v>
      </c>
      <c r="L2553" t="str">
        <f t="shared" si="127"/>
        <v>Q4</v>
      </c>
      <c r="M2553" t="str">
        <f t="shared" si="128"/>
        <v>2023</v>
      </c>
    </row>
    <row r="2554" spans="1:13" x14ac:dyDescent="0.25">
      <c r="A2554" s="17">
        <v>45352</v>
      </c>
      <c r="B2554" s="8" t="s">
        <v>6593</v>
      </c>
      <c r="C2554" s="8" t="s">
        <v>6637</v>
      </c>
      <c r="D2554" s="8" t="s">
        <v>6639</v>
      </c>
      <c r="E2554" s="2">
        <v>312</v>
      </c>
      <c r="F2554" s="48">
        <v>45390</v>
      </c>
      <c r="G2554" s="2" t="s">
        <v>2018</v>
      </c>
      <c r="H2554" s="20">
        <v>9911.09</v>
      </c>
      <c r="I2554" s="16">
        <v>9911.09</v>
      </c>
      <c r="K2554" t="str">
        <f t="shared" si="126"/>
        <v>Q4 2023</v>
      </c>
      <c r="L2554" t="str">
        <f t="shared" si="127"/>
        <v>Q4</v>
      </c>
      <c r="M2554" t="str">
        <f t="shared" si="128"/>
        <v>2023</v>
      </c>
    </row>
    <row r="2555" spans="1:13" x14ac:dyDescent="0.25">
      <c r="A2555" s="17">
        <v>45352</v>
      </c>
      <c r="B2555" s="8" t="s">
        <v>6593</v>
      </c>
      <c r="C2555" s="8" t="s">
        <v>6637</v>
      </c>
      <c r="D2555" s="8" t="s">
        <v>6639</v>
      </c>
      <c r="E2555" s="2">
        <v>313</v>
      </c>
      <c r="F2555" s="48">
        <v>45390</v>
      </c>
      <c r="G2555" s="2" t="s">
        <v>2019</v>
      </c>
      <c r="H2555" s="20">
        <v>11030.34</v>
      </c>
      <c r="I2555" s="16">
        <v>11030.34</v>
      </c>
      <c r="K2555" t="str">
        <f t="shared" si="126"/>
        <v>Q4 2023</v>
      </c>
      <c r="L2555" t="str">
        <f t="shared" si="127"/>
        <v>Q4</v>
      </c>
      <c r="M2555" t="str">
        <f t="shared" si="128"/>
        <v>2023</v>
      </c>
    </row>
    <row r="2556" spans="1:13" x14ac:dyDescent="0.25">
      <c r="A2556" s="17">
        <v>45352</v>
      </c>
      <c r="B2556" s="8" t="s">
        <v>6593</v>
      </c>
      <c r="C2556" s="8" t="s">
        <v>6637</v>
      </c>
      <c r="D2556" s="8" t="s">
        <v>6639</v>
      </c>
      <c r="E2556" s="2">
        <v>314</v>
      </c>
      <c r="F2556" s="48">
        <v>45390</v>
      </c>
      <c r="G2556" s="2" t="s">
        <v>2020</v>
      </c>
      <c r="H2556" s="20">
        <v>1746.4</v>
      </c>
      <c r="I2556" s="16">
        <v>1746.4</v>
      </c>
      <c r="K2556" t="str">
        <f t="shared" si="126"/>
        <v>Q4 2023</v>
      </c>
      <c r="L2556" t="str">
        <f t="shared" si="127"/>
        <v>Q4</v>
      </c>
      <c r="M2556" t="str">
        <f t="shared" si="128"/>
        <v>2023</v>
      </c>
    </row>
    <row r="2557" spans="1:13" x14ac:dyDescent="0.25">
      <c r="A2557" s="17">
        <v>45352</v>
      </c>
      <c r="B2557" s="8" t="s">
        <v>6593</v>
      </c>
      <c r="C2557" s="8" t="s">
        <v>6637</v>
      </c>
      <c r="D2557" s="8" t="s">
        <v>6639</v>
      </c>
      <c r="E2557" s="2">
        <v>315</v>
      </c>
      <c r="F2557" s="48">
        <v>45390</v>
      </c>
      <c r="G2557" s="2" t="s">
        <v>2021</v>
      </c>
      <c r="H2557" s="20">
        <v>2471.84</v>
      </c>
      <c r="I2557" s="16">
        <v>2471.84</v>
      </c>
      <c r="K2557" t="str">
        <f t="shared" si="126"/>
        <v>Q4 2023</v>
      </c>
      <c r="L2557" t="str">
        <f t="shared" si="127"/>
        <v>Q4</v>
      </c>
      <c r="M2557" t="str">
        <f t="shared" si="128"/>
        <v>2023</v>
      </c>
    </row>
    <row r="2558" spans="1:13" x14ac:dyDescent="0.25">
      <c r="A2558" s="17">
        <v>45352</v>
      </c>
      <c r="B2558" s="8" t="s">
        <v>6593</v>
      </c>
      <c r="C2558" s="8" t="s">
        <v>6637</v>
      </c>
      <c r="D2558" s="8" t="s">
        <v>6639</v>
      </c>
      <c r="E2558" s="2">
        <v>316</v>
      </c>
      <c r="F2558" s="48">
        <v>45390</v>
      </c>
      <c r="G2558" s="2" t="s">
        <v>2022</v>
      </c>
      <c r="H2558" s="20">
        <v>7.61</v>
      </c>
      <c r="I2558" s="16">
        <v>7.61</v>
      </c>
      <c r="K2558" t="str">
        <f t="shared" si="126"/>
        <v>Q4 2023</v>
      </c>
      <c r="L2558" t="str">
        <f t="shared" si="127"/>
        <v>Q4</v>
      </c>
      <c r="M2558" t="str">
        <f t="shared" si="128"/>
        <v>2023</v>
      </c>
    </row>
    <row r="2559" spans="1:13" x14ac:dyDescent="0.25">
      <c r="A2559" s="17">
        <v>45352</v>
      </c>
      <c r="B2559" s="8" t="s">
        <v>6593</v>
      </c>
      <c r="C2559" s="5" t="e">
        <v>#N/A</v>
      </c>
      <c r="D2559" s="8" t="s">
        <v>6665</v>
      </c>
      <c r="E2559" s="2">
        <v>309</v>
      </c>
      <c r="F2559" s="48">
        <v>45353</v>
      </c>
      <c r="G2559" s="2" t="s">
        <v>341</v>
      </c>
      <c r="H2559" s="16">
        <f>194880+16240</f>
        <v>211120</v>
      </c>
      <c r="I2559" s="20">
        <v>211120</v>
      </c>
      <c r="J2559" s="5"/>
      <c r="K2559" t="str">
        <f t="shared" si="126"/>
        <v>Q4 2023</v>
      </c>
      <c r="L2559" t="str">
        <f t="shared" si="127"/>
        <v>Q4</v>
      </c>
      <c r="M2559" t="str">
        <f t="shared" si="128"/>
        <v>2023</v>
      </c>
    </row>
    <row r="2560" spans="1:13" x14ac:dyDescent="0.25">
      <c r="A2560" s="17">
        <v>45352</v>
      </c>
      <c r="B2560" s="8" t="s">
        <v>6593</v>
      </c>
      <c r="C2560" s="8" t="e">
        <v>#N/A</v>
      </c>
      <c r="D2560" s="8" t="s">
        <v>6622</v>
      </c>
      <c r="E2560" s="12">
        <v>312</v>
      </c>
      <c r="F2560" s="1">
        <v>45382</v>
      </c>
      <c r="G2560" s="12">
        <v>295</v>
      </c>
      <c r="H2560" s="16">
        <v>400380</v>
      </c>
      <c r="I2560" s="20">
        <v>400380</v>
      </c>
      <c r="J2560" s="5"/>
      <c r="K2560" t="str">
        <f t="shared" si="126"/>
        <v>Q4 2023</v>
      </c>
      <c r="L2560" t="str">
        <f t="shared" si="127"/>
        <v>Q4</v>
      </c>
      <c r="M2560" t="str">
        <f t="shared" si="128"/>
        <v>2023</v>
      </c>
    </row>
    <row r="2561" spans="1:13" x14ac:dyDescent="0.25">
      <c r="A2561" s="17">
        <v>45352</v>
      </c>
      <c r="B2561" s="8" t="s">
        <v>6593</v>
      </c>
      <c r="C2561" s="5" t="s">
        <v>6626</v>
      </c>
      <c r="D2561" s="8" t="s">
        <v>6627</v>
      </c>
      <c r="E2561" s="2">
        <v>312</v>
      </c>
      <c r="F2561" s="1">
        <v>45382</v>
      </c>
      <c r="G2561" s="2">
        <v>1656</v>
      </c>
      <c r="H2561" s="16">
        <v>40075</v>
      </c>
      <c r="I2561" s="20">
        <v>40075</v>
      </c>
      <c r="J2561" s="5"/>
      <c r="K2561" t="str">
        <f t="shared" si="126"/>
        <v>Q4 2023</v>
      </c>
      <c r="L2561" t="str">
        <f t="shared" si="127"/>
        <v>Q4</v>
      </c>
      <c r="M2561" t="str">
        <f t="shared" si="128"/>
        <v>2023</v>
      </c>
    </row>
    <row r="2562" spans="1:13" x14ac:dyDescent="0.25">
      <c r="A2562" s="17">
        <v>45352</v>
      </c>
      <c r="B2562" s="8" t="s">
        <v>6593</v>
      </c>
      <c r="C2562" s="5" t="e">
        <v>#N/A</v>
      </c>
      <c r="D2562" s="8" t="s">
        <v>6624</v>
      </c>
      <c r="E2562" s="2">
        <v>312</v>
      </c>
      <c r="F2562" s="1">
        <v>45377</v>
      </c>
      <c r="G2562" s="2" t="s">
        <v>322</v>
      </c>
      <c r="H2562" s="16">
        <v>44800</v>
      </c>
      <c r="I2562" s="20">
        <v>36320</v>
      </c>
      <c r="J2562" s="5"/>
      <c r="K2562" t="str">
        <f t="shared" si="126"/>
        <v>Q4 2023</v>
      </c>
      <c r="L2562" t="str">
        <f t="shared" si="127"/>
        <v>Q4</v>
      </c>
      <c r="M2562" t="str">
        <f t="shared" si="128"/>
        <v>2023</v>
      </c>
    </row>
    <row r="2563" spans="1:13" x14ac:dyDescent="0.25">
      <c r="A2563" s="17">
        <v>45352</v>
      </c>
      <c r="B2563" s="8" t="s">
        <v>6593</v>
      </c>
      <c r="C2563" s="5" t="e">
        <v>#N/A</v>
      </c>
      <c r="D2563" s="8" t="s">
        <v>6672</v>
      </c>
      <c r="E2563" s="2">
        <v>319</v>
      </c>
      <c r="F2563" s="1">
        <v>45373</v>
      </c>
      <c r="G2563" s="2">
        <v>1306756</v>
      </c>
      <c r="H2563" s="16">
        <v>709</v>
      </c>
      <c r="I2563" s="20">
        <v>709</v>
      </c>
      <c r="J2563" s="2" t="s">
        <v>354</v>
      </c>
      <c r="K2563" t="str">
        <f t="shared" si="126"/>
        <v>Q4 2023</v>
      </c>
      <c r="L2563" t="str">
        <f t="shared" si="127"/>
        <v>Q4</v>
      </c>
      <c r="M2563" t="str">
        <f t="shared" si="128"/>
        <v>2023</v>
      </c>
    </row>
    <row r="2564" spans="1:13" x14ac:dyDescent="0.25">
      <c r="A2564" s="17">
        <v>45352</v>
      </c>
      <c r="B2564" s="8" t="s">
        <v>6593</v>
      </c>
      <c r="C2564" s="5" t="e">
        <v>#N/A</v>
      </c>
      <c r="D2564" s="8" t="s">
        <v>6671</v>
      </c>
      <c r="E2564" s="2">
        <v>319</v>
      </c>
      <c r="F2564" s="1">
        <v>45381</v>
      </c>
      <c r="G2564" s="2" t="s">
        <v>327</v>
      </c>
      <c r="H2564" s="16">
        <v>8770</v>
      </c>
      <c r="I2564" s="20">
        <v>8770</v>
      </c>
      <c r="J2564" s="2" t="s">
        <v>316</v>
      </c>
      <c r="K2564" t="str">
        <f t="shared" si="126"/>
        <v>Q4 2023</v>
      </c>
      <c r="L2564" t="str">
        <f t="shared" si="127"/>
        <v>Q4</v>
      </c>
      <c r="M2564" t="str">
        <f t="shared" si="128"/>
        <v>2023</v>
      </c>
    </row>
    <row r="2565" spans="1:13" x14ac:dyDescent="0.25">
      <c r="A2565" s="17">
        <v>45352</v>
      </c>
      <c r="B2565" s="8" t="s">
        <v>6594</v>
      </c>
      <c r="C2565" s="5" t="s">
        <v>6640</v>
      </c>
      <c r="D2565" s="8" t="s">
        <v>6633</v>
      </c>
      <c r="E2565" s="2">
        <v>719</v>
      </c>
      <c r="F2565" s="4">
        <v>45382</v>
      </c>
      <c r="G2565" s="2" t="s">
        <v>222</v>
      </c>
      <c r="H2565" s="16">
        <v>39725.69</v>
      </c>
      <c r="I2565" s="20">
        <v>39725.69</v>
      </c>
      <c r="J2565" s="5"/>
      <c r="K2565" t="str">
        <f t="shared" si="126"/>
        <v>Q4 2023</v>
      </c>
      <c r="L2565" t="str">
        <f t="shared" si="127"/>
        <v>Q4</v>
      </c>
      <c r="M2565" t="str">
        <f t="shared" si="128"/>
        <v>2023</v>
      </c>
    </row>
    <row r="2566" spans="1:13" x14ac:dyDescent="0.25">
      <c r="A2566" s="17">
        <v>45352</v>
      </c>
      <c r="B2566" s="8" t="s">
        <v>6594</v>
      </c>
      <c r="C2566" s="5" t="s">
        <v>6614</v>
      </c>
      <c r="D2566" s="8" t="s">
        <v>6615</v>
      </c>
      <c r="E2566" s="2">
        <v>719</v>
      </c>
      <c r="F2566" s="4">
        <v>45382</v>
      </c>
      <c r="G2566" s="2" t="s">
        <v>225</v>
      </c>
      <c r="H2566" s="16">
        <v>13015</v>
      </c>
      <c r="I2566" s="20">
        <v>13015</v>
      </c>
      <c r="J2566" s="5"/>
      <c r="K2566" t="str">
        <f t="shared" si="126"/>
        <v>Q4 2023</v>
      </c>
      <c r="L2566" t="str">
        <f t="shared" si="127"/>
        <v>Q4</v>
      </c>
      <c r="M2566" t="str">
        <f t="shared" si="128"/>
        <v>2023</v>
      </c>
    </row>
    <row r="2567" spans="1:13" x14ac:dyDescent="0.25">
      <c r="A2567" s="17">
        <v>45352</v>
      </c>
      <c r="B2567" s="8" t="s">
        <v>6594</v>
      </c>
      <c r="C2567" s="8" t="s">
        <v>6634</v>
      </c>
      <c r="D2567" s="8" t="s">
        <v>6635</v>
      </c>
      <c r="E2567" s="2">
        <v>719</v>
      </c>
      <c r="F2567" s="4">
        <v>45382</v>
      </c>
      <c r="G2567" s="2" t="s">
        <v>224</v>
      </c>
      <c r="H2567" s="85">
        <f>33943.8+5091.59</f>
        <v>39035.39</v>
      </c>
      <c r="I2567" s="88">
        <v>39035.39</v>
      </c>
      <c r="J2567" s="5"/>
      <c r="K2567" t="str">
        <f t="shared" si="126"/>
        <v>Q4 2023</v>
      </c>
      <c r="L2567" t="str">
        <f t="shared" si="127"/>
        <v>Q4</v>
      </c>
      <c r="M2567" t="str">
        <f t="shared" si="128"/>
        <v>2023</v>
      </c>
    </row>
    <row r="2568" spans="1:13" x14ac:dyDescent="0.25">
      <c r="A2568" s="17">
        <v>45352</v>
      </c>
      <c r="B2568" s="8" t="s">
        <v>6594</v>
      </c>
      <c r="C2568" s="5" t="e">
        <v>#N/A</v>
      </c>
      <c r="D2568" s="8" t="s">
        <v>6633</v>
      </c>
      <c r="E2568" s="2">
        <v>719</v>
      </c>
      <c r="F2568" s="4">
        <v>45382</v>
      </c>
      <c r="G2568" s="2" t="s">
        <v>223</v>
      </c>
      <c r="H2568" s="16">
        <v>75361.17</v>
      </c>
      <c r="I2568" s="20">
        <v>75361.17</v>
      </c>
      <c r="J2568" s="5"/>
      <c r="K2568" t="str">
        <f t="shared" si="126"/>
        <v>Q4 2023</v>
      </c>
      <c r="L2568" t="str">
        <f t="shared" si="127"/>
        <v>Q4</v>
      </c>
      <c r="M2568" t="str">
        <f t="shared" si="128"/>
        <v>2023</v>
      </c>
    </row>
    <row r="2569" spans="1:13" x14ac:dyDescent="0.25">
      <c r="A2569" s="17">
        <v>45352</v>
      </c>
      <c r="B2569" s="8" t="s">
        <v>6594</v>
      </c>
      <c r="C2569" s="5" t="s">
        <v>6636</v>
      </c>
      <c r="D2569" s="8" t="s">
        <v>6617</v>
      </c>
      <c r="E2569" s="2">
        <v>719</v>
      </c>
      <c r="F2569" s="1">
        <v>45370</v>
      </c>
      <c r="G2569" s="2" t="s">
        <v>221</v>
      </c>
      <c r="H2569" s="16">
        <v>125</v>
      </c>
      <c r="I2569" s="16">
        <v>125</v>
      </c>
      <c r="J2569" s="5" t="s">
        <v>226</v>
      </c>
      <c r="K2569" t="str">
        <f t="shared" si="126"/>
        <v>Q4 2023</v>
      </c>
      <c r="L2569" t="str">
        <f t="shared" si="127"/>
        <v>Q4</v>
      </c>
      <c r="M2569" t="str">
        <f t="shared" si="128"/>
        <v>2023</v>
      </c>
    </row>
    <row r="2570" spans="1:13" x14ac:dyDescent="0.25">
      <c r="A2570" s="17">
        <v>45352</v>
      </c>
      <c r="B2570" s="8" t="s">
        <v>6594</v>
      </c>
      <c r="C2570" s="8" t="s">
        <v>6637</v>
      </c>
      <c r="D2570" s="8" t="s">
        <v>6654</v>
      </c>
      <c r="E2570" s="2">
        <v>719</v>
      </c>
      <c r="F2570" s="1">
        <v>45355</v>
      </c>
      <c r="G2570" s="2" t="s">
        <v>219</v>
      </c>
      <c r="H2570" s="16">
        <v>16249</v>
      </c>
      <c r="I2570" s="20">
        <v>16249</v>
      </c>
      <c r="J2570" s="2"/>
      <c r="K2570" t="str">
        <f t="shared" si="126"/>
        <v>Q4 2023</v>
      </c>
      <c r="L2570" t="str">
        <f t="shared" si="127"/>
        <v>Q4</v>
      </c>
      <c r="M2570" t="str">
        <f t="shared" si="128"/>
        <v>2023</v>
      </c>
    </row>
    <row r="2571" spans="1:13" x14ac:dyDescent="0.25">
      <c r="A2571" s="27">
        <v>45352</v>
      </c>
      <c r="B2571" s="8" t="s">
        <v>6594</v>
      </c>
      <c r="C2571" s="8" t="s">
        <v>6637</v>
      </c>
      <c r="D2571" s="8" t="s">
        <v>6638</v>
      </c>
      <c r="E2571" s="2">
        <v>719</v>
      </c>
      <c r="F2571" s="1">
        <v>45391</v>
      </c>
      <c r="G2571" s="2" t="s">
        <v>2029</v>
      </c>
      <c r="H2571" s="20">
        <v>74033.62</v>
      </c>
      <c r="I2571" s="16">
        <v>74033.62</v>
      </c>
      <c r="K2571" t="str">
        <f t="shared" si="126"/>
        <v>Q4 2023</v>
      </c>
      <c r="L2571" t="str">
        <f t="shared" si="127"/>
        <v>Q4</v>
      </c>
      <c r="M2571" t="str">
        <f t="shared" si="128"/>
        <v>2023</v>
      </c>
    </row>
    <row r="2572" spans="1:13" x14ac:dyDescent="0.25">
      <c r="A2572" s="27">
        <v>45352</v>
      </c>
      <c r="B2572" s="8" t="s">
        <v>6594</v>
      </c>
      <c r="C2572" s="8" t="s">
        <v>6637</v>
      </c>
      <c r="D2572" s="8" t="s">
        <v>6639</v>
      </c>
      <c r="E2572" s="2">
        <v>719</v>
      </c>
      <c r="F2572" s="1">
        <v>45390</v>
      </c>
      <c r="G2572" s="2" t="s">
        <v>2030</v>
      </c>
      <c r="H2572" s="20">
        <v>6502.92</v>
      </c>
      <c r="I2572" s="16">
        <v>6502.92</v>
      </c>
      <c r="K2572" t="str">
        <f t="shared" si="126"/>
        <v>Q4 2023</v>
      </c>
      <c r="L2572" t="str">
        <f t="shared" si="127"/>
        <v>Q4</v>
      </c>
      <c r="M2572" t="str">
        <f t="shared" si="128"/>
        <v>2023</v>
      </c>
    </row>
    <row r="2573" spans="1:13" x14ac:dyDescent="0.25">
      <c r="A2573" s="17">
        <v>45352</v>
      </c>
      <c r="B2573" s="8" t="s">
        <v>6594</v>
      </c>
      <c r="C2573" s="8" t="e">
        <v>#N/A</v>
      </c>
      <c r="D2573" s="8" t="s">
        <v>6622</v>
      </c>
      <c r="E2573" s="12">
        <v>719</v>
      </c>
      <c r="F2573" s="4">
        <v>45382</v>
      </c>
      <c r="G2573" s="12">
        <v>294</v>
      </c>
      <c r="H2573" s="16">
        <v>10605</v>
      </c>
      <c r="I2573" s="20">
        <v>10605</v>
      </c>
      <c r="J2573" s="5"/>
      <c r="K2573" t="str">
        <f t="shared" si="126"/>
        <v>Q4 2023</v>
      </c>
      <c r="L2573" t="str">
        <f t="shared" si="127"/>
        <v>Q4</v>
      </c>
      <c r="M2573" t="str">
        <f t="shared" si="128"/>
        <v>2023</v>
      </c>
    </row>
    <row r="2574" spans="1:13" x14ac:dyDescent="0.25">
      <c r="A2574" s="17">
        <v>45352</v>
      </c>
      <c r="B2574" s="8" t="s">
        <v>6594</v>
      </c>
      <c r="C2574" s="5" t="s">
        <v>6626</v>
      </c>
      <c r="D2574" s="8" t="s">
        <v>6627</v>
      </c>
      <c r="E2574" s="2">
        <v>719</v>
      </c>
      <c r="F2574" s="4">
        <v>45382</v>
      </c>
      <c r="G2574" s="2">
        <v>1651</v>
      </c>
      <c r="H2574" s="16">
        <v>3255</v>
      </c>
      <c r="I2574" s="20">
        <v>3255</v>
      </c>
      <c r="J2574" s="5"/>
      <c r="K2574" t="str">
        <f t="shared" si="126"/>
        <v>Q4 2023</v>
      </c>
      <c r="L2574" t="str">
        <f t="shared" si="127"/>
        <v>Q4</v>
      </c>
      <c r="M2574" t="str">
        <f t="shared" si="128"/>
        <v>2023</v>
      </c>
    </row>
    <row r="2575" spans="1:13" x14ac:dyDescent="0.25">
      <c r="A2575" s="17">
        <v>45352</v>
      </c>
      <c r="B2575" s="8" t="s">
        <v>6594</v>
      </c>
      <c r="C2575" s="5" t="e">
        <v>#N/A</v>
      </c>
      <c r="D2575" s="8" t="s">
        <v>6662</v>
      </c>
      <c r="E2575" s="2">
        <v>719</v>
      </c>
      <c r="F2575" s="1">
        <v>45352</v>
      </c>
      <c r="G2575" s="2" t="s">
        <v>220</v>
      </c>
      <c r="H2575" s="16">
        <v>130000</v>
      </c>
      <c r="I2575" s="20">
        <v>130000</v>
      </c>
      <c r="J2575" s="5"/>
      <c r="K2575" t="str">
        <f t="shared" si="126"/>
        <v>Q4 2023</v>
      </c>
      <c r="L2575" t="str">
        <f t="shared" si="127"/>
        <v>Q4</v>
      </c>
      <c r="M2575" t="str">
        <f t="shared" si="128"/>
        <v>2023</v>
      </c>
    </row>
    <row r="2576" spans="1:13" x14ac:dyDescent="0.25">
      <c r="A2576" s="17">
        <v>45352</v>
      </c>
      <c r="B2576" s="8" t="s">
        <v>6599</v>
      </c>
      <c r="C2576" s="8" t="e">
        <v>#N/A</v>
      </c>
      <c r="D2576" s="8" t="s">
        <v>6622</v>
      </c>
      <c r="E2576" s="12">
        <v>0</v>
      </c>
      <c r="F2576" s="1">
        <v>45382</v>
      </c>
      <c r="G2576" s="12">
        <v>287</v>
      </c>
      <c r="H2576" s="16">
        <v>7535</v>
      </c>
      <c r="I2576" s="16">
        <v>7535</v>
      </c>
      <c r="J2576" s="5"/>
      <c r="K2576" t="str">
        <f t="shared" si="126"/>
        <v>Q4 2023</v>
      </c>
      <c r="L2576" t="str">
        <f t="shared" si="127"/>
        <v>Q4</v>
      </c>
      <c r="M2576" t="str">
        <f t="shared" si="128"/>
        <v>2023</v>
      </c>
    </row>
    <row r="2577" spans="1:13" x14ac:dyDescent="0.25">
      <c r="A2577" s="17">
        <v>45352</v>
      </c>
      <c r="B2577" s="8" t="s">
        <v>6595</v>
      </c>
      <c r="C2577" s="5" t="e">
        <v>#N/A</v>
      </c>
      <c r="D2577" s="8" t="s">
        <v>6662</v>
      </c>
      <c r="E2577" s="2">
        <v>319</v>
      </c>
      <c r="F2577" s="1">
        <v>45356</v>
      </c>
      <c r="G2577" s="2" t="s">
        <v>417</v>
      </c>
      <c r="H2577" s="16">
        <v>148560</v>
      </c>
      <c r="I2577" s="20">
        <v>148560</v>
      </c>
      <c r="J2577" s="2"/>
      <c r="K2577" t="str">
        <f t="shared" si="126"/>
        <v>Q4 2023</v>
      </c>
      <c r="L2577" t="str">
        <f t="shared" si="127"/>
        <v>Q4</v>
      </c>
      <c r="M2577" t="str">
        <f t="shared" si="128"/>
        <v>2023</v>
      </c>
    </row>
    <row r="2578" spans="1:13" x14ac:dyDescent="0.25">
      <c r="A2578" s="17">
        <v>45352</v>
      </c>
      <c r="B2578" s="8" t="s">
        <v>6595</v>
      </c>
      <c r="C2578" s="5" t="s">
        <v>6630</v>
      </c>
      <c r="D2578" s="8" t="s">
        <v>6631</v>
      </c>
      <c r="E2578" s="2">
        <v>319</v>
      </c>
      <c r="F2578" s="1">
        <v>45391</v>
      </c>
      <c r="G2578" s="2" t="s">
        <v>423</v>
      </c>
      <c r="H2578" s="16">
        <v>6350.76</v>
      </c>
      <c r="I2578" s="20">
        <v>6350.76</v>
      </c>
      <c r="J2578" s="2"/>
      <c r="K2578" t="str">
        <f t="shared" si="126"/>
        <v>Q4 2023</v>
      </c>
      <c r="L2578" t="str">
        <f t="shared" si="127"/>
        <v>Q4</v>
      </c>
      <c r="M2578" t="str">
        <f t="shared" si="128"/>
        <v>2023</v>
      </c>
    </row>
    <row r="2579" spans="1:13" x14ac:dyDescent="0.25">
      <c r="A2579" s="17">
        <v>45352</v>
      </c>
      <c r="B2579" s="8" t="s">
        <v>6595</v>
      </c>
      <c r="C2579" s="5" t="s">
        <v>6640</v>
      </c>
      <c r="D2579" s="8" t="s">
        <v>6633</v>
      </c>
      <c r="E2579" s="2">
        <v>319</v>
      </c>
      <c r="F2579" s="1">
        <v>45382</v>
      </c>
      <c r="G2579" s="2" t="s">
        <v>424</v>
      </c>
      <c r="H2579" s="16">
        <v>108887.65</v>
      </c>
      <c r="I2579" s="20">
        <v>108887.65</v>
      </c>
      <c r="J2579" s="2"/>
      <c r="K2579" t="str">
        <f t="shared" ref="K2579:K2639" si="129">"Q" &amp; IF(MONTH(A2579) &lt; 4, 4, IF(MONTH(A2579) &lt; 7, 1, IF(MONTH(A2579) &lt; 10, 2, 3))) &amp; " " &amp; YEAR(A2579) - IF(MONTH(A2579) &lt; 4, 1, 0)</f>
        <v>Q4 2023</v>
      </c>
      <c r="L2579" t="str">
        <f t="shared" ref="L2579:L2639" si="130">LEFT(K2579,2)</f>
        <v>Q4</v>
      </c>
      <c r="M2579" t="str">
        <f t="shared" ref="M2579:M2639" si="131">RIGHT(K2579,4)</f>
        <v>2023</v>
      </c>
    </row>
    <row r="2580" spans="1:13" x14ac:dyDescent="0.25">
      <c r="A2580" s="17">
        <v>45352</v>
      </c>
      <c r="B2580" s="8" t="s">
        <v>6595</v>
      </c>
      <c r="C2580" s="5" t="e">
        <v>#N/A</v>
      </c>
      <c r="D2580" s="8" t="s">
        <v>6643</v>
      </c>
      <c r="E2580" s="2">
        <v>319</v>
      </c>
      <c r="F2580" s="1">
        <v>45356</v>
      </c>
      <c r="G2580" s="2" t="s">
        <v>410</v>
      </c>
      <c r="H2580" s="16">
        <v>1927</v>
      </c>
      <c r="I2580" s="20">
        <v>1927</v>
      </c>
      <c r="J2580" s="2"/>
      <c r="K2580" t="str">
        <f t="shared" si="129"/>
        <v>Q4 2023</v>
      </c>
      <c r="L2580" t="str">
        <f t="shared" si="130"/>
        <v>Q4</v>
      </c>
      <c r="M2580" t="str">
        <f t="shared" si="131"/>
        <v>2023</v>
      </c>
    </row>
    <row r="2581" spans="1:13" x14ac:dyDescent="0.25">
      <c r="A2581" s="17">
        <v>45352</v>
      </c>
      <c r="B2581" s="8" t="s">
        <v>6595</v>
      </c>
      <c r="C2581" s="5" t="s">
        <v>6614</v>
      </c>
      <c r="D2581" s="8" t="s">
        <v>6615</v>
      </c>
      <c r="E2581" s="2">
        <v>319</v>
      </c>
      <c r="F2581" s="1">
        <v>45382</v>
      </c>
      <c r="G2581" s="2" t="s">
        <v>426</v>
      </c>
      <c r="H2581" s="16">
        <v>128655</v>
      </c>
      <c r="I2581" s="20">
        <v>128655</v>
      </c>
      <c r="J2581" s="11"/>
      <c r="K2581" t="str">
        <f t="shared" si="129"/>
        <v>Q4 2023</v>
      </c>
      <c r="L2581" t="str">
        <f t="shared" si="130"/>
        <v>Q4</v>
      </c>
      <c r="M2581" t="str">
        <f t="shared" si="131"/>
        <v>2023</v>
      </c>
    </row>
    <row r="2582" spans="1:13" x14ac:dyDescent="0.25">
      <c r="A2582" s="17">
        <v>45352</v>
      </c>
      <c r="B2582" s="8" t="s">
        <v>6595</v>
      </c>
      <c r="C2582" s="5" t="s">
        <v>6614</v>
      </c>
      <c r="D2582" s="8" t="s">
        <v>6615</v>
      </c>
      <c r="E2582" s="2">
        <v>319</v>
      </c>
      <c r="F2582" s="1">
        <v>45382</v>
      </c>
      <c r="G2582" s="2" t="s">
        <v>427</v>
      </c>
      <c r="H2582" s="16">
        <v>10550</v>
      </c>
      <c r="I2582" s="20">
        <v>10550</v>
      </c>
      <c r="J2582" s="2"/>
      <c r="K2582" t="str">
        <f t="shared" si="129"/>
        <v>Q4 2023</v>
      </c>
      <c r="L2582" t="str">
        <f t="shared" si="130"/>
        <v>Q4</v>
      </c>
      <c r="M2582" t="str">
        <f t="shared" si="131"/>
        <v>2023</v>
      </c>
    </row>
    <row r="2583" spans="1:13" x14ac:dyDescent="0.25">
      <c r="A2583" s="17">
        <v>45352</v>
      </c>
      <c r="B2583" s="8" t="s">
        <v>6595</v>
      </c>
      <c r="C2583" s="5" t="s">
        <v>6614</v>
      </c>
      <c r="D2583" s="8" t="s">
        <v>6615</v>
      </c>
      <c r="E2583" s="2">
        <v>319</v>
      </c>
      <c r="F2583" s="1">
        <v>45382</v>
      </c>
      <c r="G2583" s="2" t="s">
        <v>428</v>
      </c>
      <c r="H2583" s="16">
        <v>848</v>
      </c>
      <c r="I2583" s="20">
        <v>848</v>
      </c>
      <c r="J2583" s="2"/>
      <c r="K2583" t="str">
        <f t="shared" si="129"/>
        <v>Q4 2023</v>
      </c>
      <c r="L2583" t="str">
        <f t="shared" si="130"/>
        <v>Q4</v>
      </c>
      <c r="M2583" t="str">
        <f t="shared" si="131"/>
        <v>2023</v>
      </c>
    </row>
    <row r="2584" spans="1:13" x14ac:dyDescent="0.25">
      <c r="A2584" s="17">
        <v>45352</v>
      </c>
      <c r="B2584" s="8" t="s">
        <v>6595</v>
      </c>
      <c r="C2584" s="5" t="e">
        <v>#N/A</v>
      </c>
      <c r="D2584" s="8" t="s">
        <v>6671</v>
      </c>
      <c r="E2584" s="2">
        <v>319</v>
      </c>
      <c r="F2584" s="1">
        <v>45371</v>
      </c>
      <c r="G2584" s="2" t="s">
        <v>422</v>
      </c>
      <c r="H2584" s="16">
        <v>1150</v>
      </c>
      <c r="I2584" s="20">
        <v>1150</v>
      </c>
      <c r="J2584" s="2" t="s">
        <v>382</v>
      </c>
      <c r="K2584" t="str">
        <f t="shared" si="129"/>
        <v>Q4 2023</v>
      </c>
      <c r="L2584" t="str">
        <f t="shared" si="130"/>
        <v>Q4</v>
      </c>
      <c r="M2584" t="str">
        <f t="shared" si="131"/>
        <v>2023</v>
      </c>
    </row>
    <row r="2585" spans="1:13" x14ac:dyDescent="0.25">
      <c r="A2585" s="17">
        <v>45352</v>
      </c>
      <c r="B2585" s="8" t="s">
        <v>6595</v>
      </c>
      <c r="C2585" s="5" t="e">
        <v>#N/A</v>
      </c>
      <c r="D2585" s="8" t="s">
        <v>6643</v>
      </c>
      <c r="E2585" s="2">
        <v>319</v>
      </c>
      <c r="F2585" s="1">
        <v>45380</v>
      </c>
      <c r="G2585" s="2" t="s">
        <v>419</v>
      </c>
      <c r="H2585" s="16">
        <v>38841</v>
      </c>
      <c r="I2585" s="20">
        <v>38841</v>
      </c>
      <c r="J2585" s="2" t="s">
        <v>430</v>
      </c>
      <c r="K2585" t="str">
        <f t="shared" si="129"/>
        <v>Q4 2023</v>
      </c>
      <c r="L2585" t="str">
        <f t="shared" si="130"/>
        <v>Q4</v>
      </c>
      <c r="M2585" t="str">
        <f t="shared" si="131"/>
        <v>2023</v>
      </c>
    </row>
    <row r="2586" spans="1:13" x14ac:dyDescent="0.25">
      <c r="A2586" s="17">
        <v>45352</v>
      </c>
      <c r="B2586" s="8" t="s">
        <v>6595</v>
      </c>
      <c r="C2586" s="5" t="s">
        <v>6616</v>
      </c>
      <c r="D2586" s="8" t="s">
        <v>6617</v>
      </c>
      <c r="E2586" s="2">
        <v>319</v>
      </c>
      <c r="F2586" s="1">
        <v>45374</v>
      </c>
      <c r="G2586" s="2" t="s">
        <v>429</v>
      </c>
      <c r="H2586" s="16">
        <v>280</v>
      </c>
      <c r="I2586" s="16">
        <v>280</v>
      </c>
      <c r="J2586" s="2" t="s">
        <v>383</v>
      </c>
      <c r="K2586" t="str">
        <f t="shared" si="129"/>
        <v>Q4 2023</v>
      </c>
      <c r="L2586" t="str">
        <f t="shared" si="130"/>
        <v>Q4</v>
      </c>
      <c r="M2586" t="str">
        <f t="shared" si="131"/>
        <v>2023</v>
      </c>
    </row>
    <row r="2587" spans="1:13" x14ac:dyDescent="0.25">
      <c r="A2587" s="17">
        <v>45352</v>
      </c>
      <c r="B2587" s="8" t="s">
        <v>6595</v>
      </c>
      <c r="C2587" s="8" t="s">
        <v>6668</v>
      </c>
      <c r="D2587" s="8" t="s">
        <v>6671</v>
      </c>
      <c r="E2587" s="2">
        <v>319</v>
      </c>
      <c r="F2587" s="1">
        <v>45370</v>
      </c>
      <c r="G2587" s="2" t="s">
        <v>421</v>
      </c>
      <c r="H2587" s="16">
        <v>590</v>
      </c>
      <c r="I2587" s="20">
        <v>590</v>
      </c>
      <c r="J2587" s="2" t="s">
        <v>381</v>
      </c>
      <c r="K2587" t="str">
        <f t="shared" si="129"/>
        <v>Q4 2023</v>
      </c>
      <c r="L2587" t="str">
        <f t="shared" si="130"/>
        <v>Q4</v>
      </c>
      <c r="M2587" t="str">
        <f t="shared" si="131"/>
        <v>2023</v>
      </c>
    </row>
    <row r="2588" spans="1:13" x14ac:dyDescent="0.25">
      <c r="A2588" s="17">
        <v>45352</v>
      </c>
      <c r="B2588" s="8" t="s">
        <v>6595</v>
      </c>
      <c r="C2588" s="5" t="s">
        <v>6619</v>
      </c>
      <c r="D2588" s="8" t="s">
        <v>6620</v>
      </c>
      <c r="E2588" s="2">
        <v>319</v>
      </c>
      <c r="F2588" s="1">
        <v>45382</v>
      </c>
      <c r="G2588" s="3">
        <v>12</v>
      </c>
      <c r="H2588" s="16">
        <v>450</v>
      </c>
      <c r="I2588" s="20">
        <v>450</v>
      </c>
      <c r="J2588" s="2"/>
      <c r="K2588" t="str">
        <f t="shared" si="129"/>
        <v>Q4 2023</v>
      </c>
      <c r="L2588" t="str">
        <f t="shared" si="130"/>
        <v>Q4</v>
      </c>
      <c r="M2588" t="str">
        <f t="shared" si="131"/>
        <v>2023</v>
      </c>
    </row>
    <row r="2589" spans="1:13" x14ac:dyDescent="0.25">
      <c r="A2589" s="17">
        <v>45352</v>
      </c>
      <c r="B2589" s="8" t="s">
        <v>6595</v>
      </c>
      <c r="C2589" s="5" t="s">
        <v>6636</v>
      </c>
      <c r="D2589" s="8" t="s">
        <v>6617</v>
      </c>
      <c r="E2589" s="2">
        <v>319</v>
      </c>
      <c r="F2589" s="1">
        <v>45370</v>
      </c>
      <c r="G2589" s="2" t="s">
        <v>418</v>
      </c>
      <c r="H2589" s="16">
        <v>750</v>
      </c>
      <c r="I2589" s="16">
        <v>750</v>
      </c>
      <c r="J2589" s="2" t="s">
        <v>350</v>
      </c>
      <c r="K2589" t="str">
        <f t="shared" si="129"/>
        <v>Q4 2023</v>
      </c>
      <c r="L2589" t="str">
        <f t="shared" si="130"/>
        <v>Q4</v>
      </c>
      <c r="M2589" t="str">
        <f t="shared" si="131"/>
        <v>2023</v>
      </c>
    </row>
    <row r="2590" spans="1:13" x14ac:dyDescent="0.25">
      <c r="A2590" s="17">
        <v>45352</v>
      </c>
      <c r="B2590" s="8" t="s">
        <v>6595</v>
      </c>
      <c r="C2590" s="8" t="s">
        <v>6670</v>
      </c>
      <c r="D2590" s="8" t="s">
        <v>6671</v>
      </c>
      <c r="E2590" s="2">
        <v>319</v>
      </c>
      <c r="F2590" s="1">
        <v>45370</v>
      </c>
      <c r="G2590" s="2" t="s">
        <v>420</v>
      </c>
      <c r="H2590" s="16">
        <v>11600</v>
      </c>
      <c r="I2590" s="20">
        <v>11600</v>
      </c>
      <c r="J2590" s="2" t="s">
        <v>380</v>
      </c>
      <c r="K2590" t="str">
        <f t="shared" si="129"/>
        <v>Q4 2023</v>
      </c>
      <c r="L2590" t="str">
        <f t="shared" si="130"/>
        <v>Q4</v>
      </c>
      <c r="M2590" t="str">
        <f t="shared" si="131"/>
        <v>2023</v>
      </c>
    </row>
    <row r="2591" spans="1:13" x14ac:dyDescent="0.25">
      <c r="A2591" s="17">
        <v>45352</v>
      </c>
      <c r="B2591" s="8" t="s">
        <v>6595</v>
      </c>
      <c r="C2591" s="8" t="s">
        <v>6637</v>
      </c>
      <c r="D2591" s="8" t="s">
        <v>6654</v>
      </c>
      <c r="E2591" s="2">
        <v>317</v>
      </c>
      <c r="F2591" s="1">
        <v>45355</v>
      </c>
      <c r="G2591" s="2" t="s">
        <v>411</v>
      </c>
      <c r="H2591" s="16">
        <v>17334</v>
      </c>
      <c r="I2591" s="20">
        <v>17334</v>
      </c>
      <c r="J2591" s="2"/>
      <c r="K2591" t="str">
        <f t="shared" si="129"/>
        <v>Q4 2023</v>
      </c>
      <c r="L2591" t="str">
        <f t="shared" si="130"/>
        <v>Q4</v>
      </c>
      <c r="M2591" t="str">
        <f t="shared" si="131"/>
        <v>2023</v>
      </c>
    </row>
    <row r="2592" spans="1:13" x14ac:dyDescent="0.25">
      <c r="A2592" s="17">
        <v>45352</v>
      </c>
      <c r="B2592" s="8" t="s">
        <v>6595</v>
      </c>
      <c r="C2592" s="8" t="s">
        <v>6637</v>
      </c>
      <c r="D2592" s="8" t="s">
        <v>6654</v>
      </c>
      <c r="E2592" s="2">
        <v>318</v>
      </c>
      <c r="F2592" s="1">
        <v>45355</v>
      </c>
      <c r="G2592" s="2" t="s">
        <v>412</v>
      </c>
      <c r="H2592" s="16">
        <v>17351</v>
      </c>
      <c r="I2592" s="20">
        <v>17351</v>
      </c>
      <c r="J2592" s="2"/>
      <c r="K2592" t="str">
        <f t="shared" si="129"/>
        <v>Q4 2023</v>
      </c>
      <c r="L2592" t="str">
        <f t="shared" si="130"/>
        <v>Q4</v>
      </c>
      <c r="M2592" t="str">
        <f t="shared" si="131"/>
        <v>2023</v>
      </c>
    </row>
    <row r="2593" spans="1:13" x14ac:dyDescent="0.25">
      <c r="A2593" s="17">
        <v>45352</v>
      </c>
      <c r="B2593" s="8" t="s">
        <v>6595</v>
      </c>
      <c r="C2593" s="8" t="s">
        <v>6637</v>
      </c>
      <c r="D2593" s="8" t="s">
        <v>6654</v>
      </c>
      <c r="E2593" s="2">
        <v>319</v>
      </c>
      <c r="F2593" s="1">
        <v>45355</v>
      </c>
      <c r="G2593" s="2" t="s">
        <v>413</v>
      </c>
      <c r="H2593" s="16">
        <v>16249</v>
      </c>
      <c r="I2593" s="20">
        <v>16249</v>
      </c>
      <c r="J2593" s="2"/>
      <c r="K2593" t="str">
        <f t="shared" si="129"/>
        <v>Q4 2023</v>
      </c>
      <c r="L2593" t="str">
        <f t="shared" si="130"/>
        <v>Q4</v>
      </c>
      <c r="M2593" t="str">
        <f t="shared" si="131"/>
        <v>2023</v>
      </c>
    </row>
    <row r="2594" spans="1:13" x14ac:dyDescent="0.25">
      <c r="A2594" s="17">
        <v>45352</v>
      </c>
      <c r="B2594" s="8" t="s">
        <v>6595</v>
      </c>
      <c r="C2594" s="8" t="s">
        <v>6637</v>
      </c>
      <c r="D2594" s="8" t="s">
        <v>6638</v>
      </c>
      <c r="E2594" s="2">
        <v>317</v>
      </c>
      <c r="F2594" s="1">
        <v>45391</v>
      </c>
      <c r="G2594" s="2" t="s">
        <v>1996</v>
      </c>
      <c r="H2594" s="20">
        <v>107213.09</v>
      </c>
      <c r="I2594" s="16">
        <v>107213.09</v>
      </c>
      <c r="K2594" t="str">
        <f t="shared" si="129"/>
        <v>Q4 2023</v>
      </c>
      <c r="L2594" t="str">
        <f t="shared" si="130"/>
        <v>Q4</v>
      </c>
      <c r="M2594" t="str">
        <f t="shared" si="131"/>
        <v>2023</v>
      </c>
    </row>
    <row r="2595" spans="1:13" x14ac:dyDescent="0.25">
      <c r="A2595" s="17">
        <v>45352</v>
      </c>
      <c r="B2595" s="8" t="s">
        <v>6595</v>
      </c>
      <c r="C2595" s="8" t="s">
        <v>6637</v>
      </c>
      <c r="D2595" s="8" t="s">
        <v>6638</v>
      </c>
      <c r="E2595" s="2">
        <v>318</v>
      </c>
      <c r="F2595" s="1">
        <v>45391</v>
      </c>
      <c r="G2595" s="2" t="s">
        <v>1997</v>
      </c>
      <c r="H2595" s="20">
        <v>102683.16</v>
      </c>
      <c r="I2595" s="16">
        <v>102683.16</v>
      </c>
      <c r="K2595" t="str">
        <f t="shared" si="129"/>
        <v>Q4 2023</v>
      </c>
      <c r="L2595" t="str">
        <f t="shared" si="130"/>
        <v>Q4</v>
      </c>
      <c r="M2595" t="str">
        <f t="shared" si="131"/>
        <v>2023</v>
      </c>
    </row>
    <row r="2596" spans="1:13" x14ac:dyDescent="0.25">
      <c r="A2596" s="17">
        <v>45352</v>
      </c>
      <c r="B2596" s="8" t="s">
        <v>6595</v>
      </c>
      <c r="C2596" s="8" t="s">
        <v>6637</v>
      </c>
      <c r="D2596" s="8" t="s">
        <v>6638</v>
      </c>
      <c r="E2596" s="2">
        <v>319</v>
      </c>
      <c r="F2596" s="1">
        <v>45391</v>
      </c>
      <c r="G2596" s="2" t="s">
        <v>1998</v>
      </c>
      <c r="H2596" s="20">
        <v>110990.33</v>
      </c>
      <c r="I2596" s="16">
        <v>110990.33</v>
      </c>
      <c r="K2596" t="str">
        <f t="shared" si="129"/>
        <v>Q4 2023</v>
      </c>
      <c r="L2596" t="str">
        <f t="shared" si="130"/>
        <v>Q4</v>
      </c>
      <c r="M2596" t="str">
        <f t="shared" si="131"/>
        <v>2023</v>
      </c>
    </row>
    <row r="2597" spans="1:13" x14ac:dyDescent="0.25">
      <c r="A2597" s="17">
        <v>45352</v>
      </c>
      <c r="B2597" s="8" t="s">
        <v>6595</v>
      </c>
      <c r="C2597" s="8" t="s">
        <v>6637</v>
      </c>
      <c r="D2597" s="8" t="s">
        <v>6639</v>
      </c>
      <c r="E2597" s="2">
        <v>317</v>
      </c>
      <c r="F2597" s="1">
        <v>45390</v>
      </c>
      <c r="G2597" s="2" t="s">
        <v>1999</v>
      </c>
      <c r="H2597" s="20">
        <v>10437.33</v>
      </c>
      <c r="I2597" s="16">
        <v>10437.33</v>
      </c>
      <c r="K2597" t="str">
        <f t="shared" si="129"/>
        <v>Q4 2023</v>
      </c>
      <c r="L2597" t="str">
        <f t="shared" si="130"/>
        <v>Q4</v>
      </c>
      <c r="M2597" t="str">
        <f t="shared" si="131"/>
        <v>2023</v>
      </c>
    </row>
    <row r="2598" spans="1:13" x14ac:dyDescent="0.25">
      <c r="A2598" s="17">
        <v>45352</v>
      </c>
      <c r="B2598" s="8" t="s">
        <v>6595</v>
      </c>
      <c r="C2598" s="8" t="s">
        <v>6637</v>
      </c>
      <c r="D2598" s="8" t="s">
        <v>6639</v>
      </c>
      <c r="E2598" s="2">
        <v>318</v>
      </c>
      <c r="F2598" s="1">
        <v>45390</v>
      </c>
      <c r="G2598" s="2" t="s">
        <v>2000</v>
      </c>
      <c r="H2598" s="20">
        <v>10638.05</v>
      </c>
      <c r="I2598" s="16">
        <v>10638.05</v>
      </c>
      <c r="K2598" t="str">
        <f t="shared" si="129"/>
        <v>Q4 2023</v>
      </c>
      <c r="L2598" t="str">
        <f t="shared" si="130"/>
        <v>Q4</v>
      </c>
      <c r="M2598" t="str">
        <f t="shared" si="131"/>
        <v>2023</v>
      </c>
    </row>
    <row r="2599" spans="1:13" x14ac:dyDescent="0.25">
      <c r="A2599" s="17">
        <v>45352</v>
      </c>
      <c r="B2599" s="8" t="s">
        <v>6595</v>
      </c>
      <c r="C2599" s="8" t="s">
        <v>6637</v>
      </c>
      <c r="D2599" s="8" t="s">
        <v>6639</v>
      </c>
      <c r="E2599" s="2">
        <v>319</v>
      </c>
      <c r="F2599" s="1">
        <v>45390</v>
      </c>
      <c r="G2599" s="2" t="s">
        <v>2001</v>
      </c>
      <c r="H2599" s="20">
        <v>10698.95</v>
      </c>
      <c r="I2599" s="16">
        <v>10698.95</v>
      </c>
      <c r="K2599" t="str">
        <f t="shared" si="129"/>
        <v>Q4 2023</v>
      </c>
      <c r="L2599" t="str">
        <f t="shared" si="130"/>
        <v>Q4</v>
      </c>
      <c r="M2599" t="str">
        <f t="shared" si="131"/>
        <v>2023</v>
      </c>
    </row>
    <row r="2600" spans="1:13" x14ac:dyDescent="0.25">
      <c r="A2600" s="17">
        <v>45352</v>
      </c>
      <c r="B2600" s="8" t="s">
        <v>6595</v>
      </c>
      <c r="C2600" s="5" t="e">
        <v>#N/A</v>
      </c>
      <c r="D2600" s="8" t="s">
        <v>6662</v>
      </c>
      <c r="E2600" s="2">
        <v>317</v>
      </c>
      <c r="F2600" s="1">
        <v>45352</v>
      </c>
      <c r="G2600" s="2" t="s">
        <v>414</v>
      </c>
      <c r="H2600" s="16">
        <v>95088</v>
      </c>
      <c r="I2600" s="20">
        <v>95088</v>
      </c>
      <c r="J2600" s="2"/>
      <c r="K2600" t="str">
        <f t="shared" si="129"/>
        <v>Q4 2023</v>
      </c>
      <c r="L2600" t="str">
        <f t="shared" si="130"/>
        <v>Q4</v>
      </c>
      <c r="M2600" t="str">
        <f t="shared" si="131"/>
        <v>2023</v>
      </c>
    </row>
    <row r="2601" spans="1:13" x14ac:dyDescent="0.25">
      <c r="A2601" s="17">
        <v>45352</v>
      </c>
      <c r="B2601" s="8" t="s">
        <v>6595</v>
      </c>
      <c r="C2601" s="5" t="e">
        <v>#N/A</v>
      </c>
      <c r="D2601" s="8" t="s">
        <v>6635</v>
      </c>
      <c r="E2601" s="2">
        <v>319</v>
      </c>
      <c r="F2601" s="1">
        <v>45381</v>
      </c>
      <c r="G2601" s="2" t="s">
        <v>425</v>
      </c>
      <c r="H2601" s="16">
        <v>65000</v>
      </c>
      <c r="I2601" s="20">
        <v>65000</v>
      </c>
      <c r="J2601" s="2"/>
      <c r="K2601" t="str">
        <f t="shared" si="129"/>
        <v>Q4 2023</v>
      </c>
      <c r="L2601" t="str">
        <f t="shared" si="130"/>
        <v>Q4</v>
      </c>
      <c r="M2601" t="str">
        <f t="shared" si="131"/>
        <v>2023</v>
      </c>
    </row>
    <row r="2602" spans="1:13" x14ac:dyDescent="0.25">
      <c r="A2602" s="17">
        <v>45352</v>
      </c>
      <c r="B2602" s="8" t="s">
        <v>6595</v>
      </c>
      <c r="C2602" s="5" t="e">
        <v>#N/A</v>
      </c>
      <c r="D2602" s="8" t="s">
        <v>6662</v>
      </c>
      <c r="E2602" s="2">
        <v>317</v>
      </c>
      <c r="F2602" s="1">
        <v>45352</v>
      </c>
      <c r="G2602" s="2" t="s">
        <v>415</v>
      </c>
      <c r="H2602" s="16">
        <v>63392</v>
      </c>
      <c r="I2602" s="20">
        <v>63392</v>
      </c>
      <c r="J2602" s="2"/>
      <c r="K2602" t="str">
        <f t="shared" si="129"/>
        <v>Q4 2023</v>
      </c>
      <c r="L2602" t="str">
        <f t="shared" si="130"/>
        <v>Q4</v>
      </c>
      <c r="M2602" t="str">
        <f t="shared" si="131"/>
        <v>2023</v>
      </c>
    </row>
    <row r="2603" spans="1:13" x14ac:dyDescent="0.25">
      <c r="A2603" s="17">
        <v>45352</v>
      </c>
      <c r="B2603" s="8" t="s">
        <v>6595</v>
      </c>
      <c r="C2603" s="5" t="e">
        <v>#N/A</v>
      </c>
      <c r="D2603" s="8" t="s">
        <v>6662</v>
      </c>
      <c r="E2603" s="2">
        <v>318</v>
      </c>
      <c r="F2603" s="1">
        <v>45356</v>
      </c>
      <c r="G2603" s="2" t="s">
        <v>416</v>
      </c>
      <c r="H2603" s="16">
        <v>158640</v>
      </c>
      <c r="I2603" s="20">
        <v>158640</v>
      </c>
      <c r="J2603" s="2"/>
      <c r="K2603" t="str">
        <f t="shared" si="129"/>
        <v>Q4 2023</v>
      </c>
      <c r="L2603" t="str">
        <f t="shared" si="130"/>
        <v>Q4</v>
      </c>
      <c r="M2603" t="str">
        <f t="shared" si="131"/>
        <v>2023</v>
      </c>
    </row>
    <row r="2604" spans="1:13" x14ac:dyDescent="0.25">
      <c r="A2604" s="17">
        <v>45352</v>
      </c>
      <c r="B2604" s="8" t="s">
        <v>6595</v>
      </c>
      <c r="C2604" s="8" t="e">
        <v>#N/A</v>
      </c>
      <c r="D2604" s="8" t="s">
        <v>6622</v>
      </c>
      <c r="E2604" s="12">
        <v>319</v>
      </c>
      <c r="F2604" s="1">
        <v>45382</v>
      </c>
      <c r="G2604" s="12">
        <v>299</v>
      </c>
      <c r="H2604" s="16">
        <v>117570</v>
      </c>
      <c r="I2604" s="20">
        <v>117570</v>
      </c>
      <c r="J2604" s="2"/>
      <c r="K2604" t="str">
        <f t="shared" si="129"/>
        <v>Q4 2023</v>
      </c>
      <c r="L2604" t="str">
        <f t="shared" si="130"/>
        <v>Q4</v>
      </c>
      <c r="M2604" t="str">
        <f t="shared" si="131"/>
        <v>2023</v>
      </c>
    </row>
    <row r="2605" spans="1:13" x14ac:dyDescent="0.25">
      <c r="A2605" s="17">
        <v>45352</v>
      </c>
      <c r="B2605" s="8" t="s">
        <v>6595</v>
      </c>
      <c r="C2605" s="5" t="e">
        <v>#N/A</v>
      </c>
      <c r="D2605" s="8" t="s">
        <v>6631</v>
      </c>
      <c r="E2605" s="2">
        <v>319</v>
      </c>
      <c r="F2605" s="1">
        <v>45383</v>
      </c>
      <c r="G2605" s="3">
        <v>12</v>
      </c>
      <c r="H2605" s="16">
        <v>10289</v>
      </c>
      <c r="I2605" s="20">
        <v>10289</v>
      </c>
      <c r="J2605" s="2"/>
      <c r="K2605" t="str">
        <f t="shared" si="129"/>
        <v>Q4 2023</v>
      </c>
      <c r="L2605" t="str">
        <f t="shared" si="130"/>
        <v>Q4</v>
      </c>
      <c r="M2605" t="str">
        <f t="shared" si="131"/>
        <v>2023</v>
      </c>
    </row>
    <row r="2606" spans="1:13" x14ac:dyDescent="0.25">
      <c r="A2606" s="17">
        <v>45352</v>
      </c>
      <c r="B2606" s="8" t="s">
        <v>6600</v>
      </c>
      <c r="C2606" s="5" t="s">
        <v>6614</v>
      </c>
      <c r="D2606" s="8" t="s">
        <v>6615</v>
      </c>
      <c r="E2606" s="2" t="s">
        <v>99</v>
      </c>
      <c r="F2606" s="1">
        <v>45382</v>
      </c>
      <c r="G2606" s="2" t="s">
        <v>431</v>
      </c>
      <c r="H2606" s="16">
        <v>1900</v>
      </c>
      <c r="I2606" s="16">
        <v>1900</v>
      </c>
      <c r="J2606" s="2"/>
      <c r="K2606" t="str">
        <f t="shared" si="129"/>
        <v>Q4 2023</v>
      </c>
      <c r="L2606" t="str">
        <f t="shared" si="130"/>
        <v>Q4</v>
      </c>
      <c r="M2606" t="str">
        <f t="shared" si="131"/>
        <v>2023</v>
      </c>
    </row>
    <row r="2607" spans="1:13" x14ac:dyDescent="0.25">
      <c r="A2607" s="17">
        <v>45352</v>
      </c>
      <c r="B2607" s="8" t="s">
        <v>6600</v>
      </c>
      <c r="C2607" s="8" t="e">
        <v>#N/A</v>
      </c>
      <c r="D2607" s="8" t="s">
        <v>6622</v>
      </c>
      <c r="E2607" s="12" t="s">
        <v>99</v>
      </c>
      <c r="F2607" s="1">
        <v>45382</v>
      </c>
      <c r="G2607" s="12">
        <v>288</v>
      </c>
      <c r="H2607" s="16">
        <v>11575</v>
      </c>
      <c r="I2607" s="16">
        <v>11575</v>
      </c>
      <c r="J2607" s="2"/>
      <c r="K2607" t="str">
        <f t="shared" si="129"/>
        <v>Q4 2023</v>
      </c>
      <c r="L2607" t="str">
        <f t="shared" si="130"/>
        <v>Q4</v>
      </c>
      <c r="M2607" t="str">
        <f t="shared" si="131"/>
        <v>2023</v>
      </c>
    </row>
    <row r="2608" spans="1:13" x14ac:dyDescent="0.25">
      <c r="A2608" s="27">
        <v>45383</v>
      </c>
      <c r="B2608" s="8" t="s">
        <v>6613</v>
      </c>
      <c r="C2608" s="5" t="s">
        <v>6614</v>
      </c>
      <c r="D2608" s="8" t="s">
        <v>6615</v>
      </c>
      <c r="E2608" s="12">
        <v>0</v>
      </c>
      <c r="F2608" s="25">
        <v>45412</v>
      </c>
      <c r="G2608" s="12" t="s">
        <v>1892</v>
      </c>
      <c r="H2608" s="16">
        <v>6080</v>
      </c>
      <c r="I2608" s="20">
        <v>6080</v>
      </c>
      <c r="K2608" t="str">
        <f t="shared" si="129"/>
        <v>Q1 2024</v>
      </c>
      <c r="L2608" t="str">
        <f t="shared" si="130"/>
        <v>Q1</v>
      </c>
      <c r="M2608" t="str">
        <f t="shared" si="131"/>
        <v>2024</v>
      </c>
    </row>
    <row r="2609" spans="1:13" x14ac:dyDescent="0.25">
      <c r="A2609" s="27">
        <v>45383</v>
      </c>
      <c r="B2609" s="8" t="s">
        <v>6613</v>
      </c>
      <c r="C2609" s="5" t="s">
        <v>6614</v>
      </c>
      <c r="D2609" s="8" t="s">
        <v>6615</v>
      </c>
      <c r="E2609" s="12">
        <v>0</v>
      </c>
      <c r="F2609" s="25">
        <v>45412</v>
      </c>
      <c r="G2609" s="12" t="s">
        <v>1893</v>
      </c>
      <c r="H2609" s="16">
        <v>949.5</v>
      </c>
      <c r="I2609" s="20">
        <v>949.5</v>
      </c>
      <c r="K2609" t="str">
        <f t="shared" si="129"/>
        <v>Q1 2024</v>
      </c>
      <c r="L2609" t="str">
        <f t="shared" si="130"/>
        <v>Q1</v>
      </c>
      <c r="M2609" t="str">
        <f t="shared" si="131"/>
        <v>2024</v>
      </c>
    </row>
    <row r="2610" spans="1:13" x14ac:dyDescent="0.25">
      <c r="A2610" s="27">
        <v>45383</v>
      </c>
      <c r="B2610" s="8" t="s">
        <v>6613</v>
      </c>
      <c r="C2610" s="5" t="s">
        <v>6616</v>
      </c>
      <c r="D2610" s="8" t="s">
        <v>6617</v>
      </c>
      <c r="E2610" s="12">
        <v>0</v>
      </c>
      <c r="F2610" s="25">
        <v>45407</v>
      </c>
      <c r="G2610" s="12" t="s">
        <v>1895</v>
      </c>
      <c r="H2610" s="16">
        <v>3250</v>
      </c>
      <c r="I2610" s="20">
        <v>3250</v>
      </c>
      <c r="K2610" t="str">
        <f t="shared" si="129"/>
        <v>Q1 2024</v>
      </c>
      <c r="L2610" t="str">
        <f t="shared" si="130"/>
        <v>Q1</v>
      </c>
      <c r="M2610" t="str">
        <f t="shared" si="131"/>
        <v>2024</v>
      </c>
    </row>
    <row r="2611" spans="1:13" x14ac:dyDescent="0.25">
      <c r="A2611" s="27">
        <v>45383</v>
      </c>
      <c r="B2611" s="8" t="s">
        <v>6613</v>
      </c>
      <c r="C2611" s="5" t="s">
        <v>6616</v>
      </c>
      <c r="D2611" s="8" t="s">
        <v>6618</v>
      </c>
      <c r="E2611" s="12">
        <v>0</v>
      </c>
      <c r="F2611" s="25">
        <v>45407</v>
      </c>
      <c r="G2611" s="12" t="s">
        <v>1896</v>
      </c>
      <c r="H2611" s="16">
        <v>10440</v>
      </c>
      <c r="I2611" s="16">
        <v>10308.5</v>
      </c>
      <c r="K2611" t="str">
        <f t="shared" si="129"/>
        <v>Q1 2024</v>
      </c>
      <c r="L2611" t="str">
        <f t="shared" si="130"/>
        <v>Q1</v>
      </c>
      <c r="M2611" t="str">
        <f t="shared" si="131"/>
        <v>2024</v>
      </c>
    </row>
    <row r="2612" spans="1:13" x14ac:dyDescent="0.25">
      <c r="A2612" s="27">
        <v>45383</v>
      </c>
      <c r="B2612" s="8" t="s">
        <v>6613</v>
      </c>
      <c r="C2612" s="8" t="e">
        <v>#N/A</v>
      </c>
      <c r="D2612" s="8" t="s">
        <v>6638</v>
      </c>
      <c r="E2612" s="12">
        <v>0</v>
      </c>
      <c r="F2612" s="25">
        <v>45417</v>
      </c>
      <c r="G2612" s="31" t="s">
        <v>1888</v>
      </c>
      <c r="H2612" s="16">
        <v>104640</v>
      </c>
      <c r="I2612" s="20">
        <v>104640</v>
      </c>
      <c r="K2612" t="str">
        <f t="shared" si="129"/>
        <v>Q1 2024</v>
      </c>
      <c r="L2612" t="str">
        <f t="shared" si="130"/>
        <v>Q1</v>
      </c>
      <c r="M2612" t="str">
        <f t="shared" si="131"/>
        <v>2024</v>
      </c>
    </row>
    <row r="2613" spans="1:13" x14ac:dyDescent="0.25">
      <c r="A2613" s="32">
        <v>45383</v>
      </c>
      <c r="B2613" s="8" t="s">
        <v>6613</v>
      </c>
      <c r="C2613" s="63" t="s">
        <v>6619</v>
      </c>
      <c r="D2613" s="8" t="s">
        <v>6620</v>
      </c>
      <c r="E2613" s="33">
        <v>0</v>
      </c>
      <c r="F2613" s="34">
        <v>45412</v>
      </c>
      <c r="G2613" s="35" t="s">
        <v>1889</v>
      </c>
      <c r="H2613" s="16">
        <v>1710</v>
      </c>
      <c r="I2613" s="20">
        <v>1710</v>
      </c>
      <c r="K2613" t="str">
        <f t="shared" si="129"/>
        <v>Q1 2024</v>
      </c>
      <c r="L2613" t="str">
        <f t="shared" si="130"/>
        <v>Q1</v>
      </c>
      <c r="M2613" t="str">
        <f t="shared" si="131"/>
        <v>2024</v>
      </c>
    </row>
    <row r="2614" spans="1:13" x14ac:dyDescent="0.25">
      <c r="A2614" s="27">
        <v>45383</v>
      </c>
      <c r="B2614" s="8" t="s">
        <v>6613</v>
      </c>
      <c r="C2614" s="5" t="s">
        <v>6619</v>
      </c>
      <c r="D2614" s="8" t="s">
        <v>6620</v>
      </c>
      <c r="E2614" s="12">
        <v>0</v>
      </c>
      <c r="F2614" s="4">
        <v>45412</v>
      </c>
      <c r="G2614" s="12" t="s">
        <v>3619</v>
      </c>
      <c r="H2614" s="16">
        <v>1710</v>
      </c>
      <c r="K2614" t="str">
        <f t="shared" si="129"/>
        <v>Q1 2024</v>
      </c>
      <c r="L2614" t="str">
        <f t="shared" si="130"/>
        <v>Q1</v>
      </c>
      <c r="M2614" t="str">
        <f t="shared" si="131"/>
        <v>2024</v>
      </c>
    </row>
    <row r="2615" spans="1:13" x14ac:dyDescent="0.25">
      <c r="A2615" s="27">
        <v>45383</v>
      </c>
      <c r="B2615" s="8" t="s">
        <v>6613</v>
      </c>
      <c r="C2615" s="8" t="e">
        <v>#N/A</v>
      </c>
      <c r="D2615" s="8" t="s">
        <v>6643</v>
      </c>
      <c r="E2615" s="12">
        <v>702</v>
      </c>
      <c r="F2615" s="25">
        <v>45383</v>
      </c>
      <c r="G2615" s="12" t="s">
        <v>434</v>
      </c>
      <c r="H2615" s="16">
        <v>16348</v>
      </c>
      <c r="I2615" s="20">
        <v>16348</v>
      </c>
      <c r="K2615" t="str">
        <f t="shared" si="129"/>
        <v>Q1 2024</v>
      </c>
      <c r="L2615" t="str">
        <f t="shared" si="130"/>
        <v>Q1</v>
      </c>
      <c r="M2615" t="str">
        <f t="shared" si="131"/>
        <v>2024</v>
      </c>
    </row>
    <row r="2616" spans="1:13" x14ac:dyDescent="0.25">
      <c r="A2616" s="27">
        <v>45383</v>
      </c>
      <c r="B2616" s="8" t="s">
        <v>6613</v>
      </c>
      <c r="C2616" s="8" t="e">
        <v>#N/A</v>
      </c>
      <c r="D2616" s="8" t="s">
        <v>6643</v>
      </c>
      <c r="E2616" s="12">
        <v>703</v>
      </c>
      <c r="F2616" s="25">
        <v>45383</v>
      </c>
      <c r="G2616" s="12" t="s">
        <v>435</v>
      </c>
      <c r="H2616" s="16">
        <v>16348</v>
      </c>
      <c r="I2616" s="20">
        <v>16348</v>
      </c>
      <c r="K2616" t="str">
        <f t="shared" si="129"/>
        <v>Q1 2024</v>
      </c>
      <c r="L2616" t="str">
        <f t="shared" si="130"/>
        <v>Q1</v>
      </c>
      <c r="M2616" t="str">
        <f t="shared" si="131"/>
        <v>2024</v>
      </c>
    </row>
    <row r="2617" spans="1:13" x14ac:dyDescent="0.25">
      <c r="A2617" s="27">
        <v>45383</v>
      </c>
      <c r="B2617" s="8" t="s">
        <v>6613</v>
      </c>
      <c r="C2617" s="8" t="e">
        <v>#N/A</v>
      </c>
      <c r="D2617" s="8" t="s">
        <v>6622</v>
      </c>
      <c r="E2617" s="12">
        <v>0</v>
      </c>
      <c r="F2617" s="25">
        <v>45412</v>
      </c>
      <c r="G2617" s="12">
        <v>302</v>
      </c>
      <c r="H2617" s="16">
        <v>3380</v>
      </c>
      <c r="I2617" s="20">
        <v>3380</v>
      </c>
      <c r="K2617" t="str">
        <f t="shared" si="129"/>
        <v>Q1 2024</v>
      </c>
      <c r="L2617" t="str">
        <f t="shared" si="130"/>
        <v>Q1</v>
      </c>
      <c r="M2617" t="str">
        <f t="shared" si="131"/>
        <v>2024</v>
      </c>
    </row>
    <row r="2618" spans="1:13" x14ac:dyDescent="0.25">
      <c r="A2618" s="27">
        <v>45383</v>
      </c>
      <c r="B2618" s="8" t="s">
        <v>6613</v>
      </c>
      <c r="C2618" s="8" t="e">
        <v>#N/A</v>
      </c>
      <c r="D2618" s="8" t="s">
        <v>6622</v>
      </c>
      <c r="E2618" s="12">
        <v>0</v>
      </c>
      <c r="F2618" s="25">
        <v>45412</v>
      </c>
      <c r="G2618" s="12" t="s">
        <v>1894</v>
      </c>
      <c r="H2618" s="16">
        <v>7355</v>
      </c>
      <c r="I2618" s="20">
        <v>7355</v>
      </c>
      <c r="K2618" t="str">
        <f t="shared" si="129"/>
        <v>Q1 2024</v>
      </c>
      <c r="L2618" t="str">
        <f t="shared" si="130"/>
        <v>Q1</v>
      </c>
      <c r="M2618" t="str">
        <f t="shared" si="131"/>
        <v>2024</v>
      </c>
    </row>
    <row r="2619" spans="1:13" x14ac:dyDescent="0.25">
      <c r="A2619" s="27">
        <v>45383</v>
      </c>
      <c r="B2619" s="8" t="s">
        <v>6613</v>
      </c>
      <c r="C2619" s="8" t="s">
        <v>6623</v>
      </c>
      <c r="D2619" s="8" t="s">
        <v>6663</v>
      </c>
      <c r="E2619" s="12">
        <v>0</v>
      </c>
      <c r="F2619" s="25">
        <v>45404</v>
      </c>
      <c r="G2619" s="12" t="s">
        <v>1890</v>
      </c>
      <c r="H2619" s="16">
        <v>2700</v>
      </c>
      <c r="I2619" s="20">
        <v>2700</v>
      </c>
      <c r="K2619" t="str">
        <f t="shared" si="129"/>
        <v>Q1 2024</v>
      </c>
      <c r="L2619" t="str">
        <f t="shared" si="130"/>
        <v>Q1</v>
      </c>
      <c r="M2619" t="str">
        <f t="shared" si="131"/>
        <v>2024</v>
      </c>
    </row>
    <row r="2620" spans="1:13" x14ac:dyDescent="0.25">
      <c r="A2620" s="27">
        <v>45383</v>
      </c>
      <c r="B2620" s="8" t="s">
        <v>6613</v>
      </c>
      <c r="C2620" s="8" t="s">
        <v>6623</v>
      </c>
      <c r="D2620" s="8" t="s">
        <v>6624</v>
      </c>
      <c r="E2620" s="12">
        <v>0</v>
      </c>
      <c r="F2620" s="25">
        <v>45404</v>
      </c>
      <c r="G2620" s="12" t="s">
        <v>1891</v>
      </c>
      <c r="H2620" s="16">
        <v>834.24</v>
      </c>
      <c r="I2620" s="16">
        <v>2772.3199999999997</v>
      </c>
      <c r="K2620" t="str">
        <f t="shared" si="129"/>
        <v>Q1 2024</v>
      </c>
      <c r="L2620" t="str">
        <f t="shared" si="130"/>
        <v>Q1</v>
      </c>
      <c r="M2620" t="str">
        <f t="shared" si="131"/>
        <v>2024</v>
      </c>
    </row>
    <row r="2621" spans="1:13" x14ac:dyDescent="0.25">
      <c r="A2621" s="27">
        <v>45383</v>
      </c>
      <c r="B2621" s="8" t="s">
        <v>6613</v>
      </c>
      <c r="C2621" s="5" t="s">
        <v>6626</v>
      </c>
      <c r="D2621" s="8" t="s">
        <v>6627</v>
      </c>
      <c r="E2621" s="12">
        <v>0</v>
      </c>
      <c r="F2621" s="25">
        <v>45412</v>
      </c>
      <c r="G2621" s="12">
        <v>1681</v>
      </c>
      <c r="H2621" s="16">
        <v>700</v>
      </c>
      <c r="I2621" s="20">
        <v>700</v>
      </c>
      <c r="K2621" t="str">
        <f t="shared" si="129"/>
        <v>Q1 2024</v>
      </c>
      <c r="L2621" t="str">
        <f t="shared" si="130"/>
        <v>Q1</v>
      </c>
      <c r="M2621" t="str">
        <f t="shared" si="131"/>
        <v>2024</v>
      </c>
    </row>
    <row r="2622" spans="1:13" x14ac:dyDescent="0.25">
      <c r="A2622" s="27">
        <v>45383</v>
      </c>
      <c r="B2622" s="8" t="s">
        <v>6584</v>
      </c>
      <c r="C2622" s="5" t="s">
        <v>6630</v>
      </c>
      <c r="D2622" s="8" t="s">
        <v>6631</v>
      </c>
      <c r="E2622" s="12">
        <v>102</v>
      </c>
      <c r="F2622" s="25">
        <v>45421</v>
      </c>
      <c r="G2622" s="12" t="s">
        <v>1897</v>
      </c>
      <c r="H2622" s="16">
        <v>823.64</v>
      </c>
      <c r="I2622" s="20">
        <v>823.64</v>
      </c>
      <c r="K2622" t="str">
        <f t="shared" si="129"/>
        <v>Q1 2024</v>
      </c>
      <c r="L2622" t="str">
        <f t="shared" si="130"/>
        <v>Q1</v>
      </c>
      <c r="M2622" t="str">
        <f t="shared" si="131"/>
        <v>2024</v>
      </c>
    </row>
    <row r="2623" spans="1:13" x14ac:dyDescent="0.25">
      <c r="A2623" s="27">
        <v>45383</v>
      </c>
      <c r="B2623" s="8" t="s">
        <v>6584</v>
      </c>
      <c r="C2623" s="8" t="e">
        <v>#N/A</v>
      </c>
      <c r="D2623" s="8" t="s">
        <v>6662</v>
      </c>
      <c r="E2623" s="12">
        <v>102</v>
      </c>
      <c r="F2623" s="25">
        <v>45383</v>
      </c>
      <c r="G2623" s="12">
        <v>20240401001</v>
      </c>
      <c r="H2623" s="16">
        <v>216696.48</v>
      </c>
      <c r="I2623" s="20">
        <v>216696.48</v>
      </c>
      <c r="K2623" t="str">
        <f t="shared" si="129"/>
        <v>Q1 2024</v>
      </c>
      <c r="L2623" t="str">
        <f t="shared" si="130"/>
        <v>Q1</v>
      </c>
      <c r="M2623" t="str">
        <f t="shared" si="131"/>
        <v>2024</v>
      </c>
    </row>
    <row r="2624" spans="1:13" x14ac:dyDescent="0.25">
      <c r="A2624" s="27">
        <v>45383</v>
      </c>
      <c r="B2624" s="8" t="s">
        <v>6584</v>
      </c>
      <c r="C2624" s="8" t="s">
        <v>6632</v>
      </c>
      <c r="D2624" s="8" t="s">
        <v>6633</v>
      </c>
      <c r="E2624" s="12">
        <v>102</v>
      </c>
      <c r="F2624" s="25">
        <v>45412</v>
      </c>
      <c r="G2624" s="12" t="s">
        <v>1898</v>
      </c>
      <c r="H2624" s="16">
        <v>39725.69</v>
      </c>
      <c r="I2624" s="20">
        <v>39725.69</v>
      </c>
      <c r="K2624" t="str">
        <f t="shared" si="129"/>
        <v>Q1 2024</v>
      </c>
      <c r="L2624" t="str">
        <f t="shared" si="130"/>
        <v>Q1</v>
      </c>
      <c r="M2624" t="str">
        <f t="shared" si="131"/>
        <v>2024</v>
      </c>
    </row>
    <row r="2625" spans="1:13" x14ac:dyDescent="0.25">
      <c r="A2625" s="27">
        <v>45383</v>
      </c>
      <c r="B2625" s="8" t="s">
        <v>6584</v>
      </c>
      <c r="C2625" s="5" t="s">
        <v>6614</v>
      </c>
      <c r="D2625" s="8" t="s">
        <v>6615</v>
      </c>
      <c r="E2625" s="12">
        <v>102</v>
      </c>
      <c r="F2625" s="25">
        <v>45412</v>
      </c>
      <c r="G2625" s="12" t="s">
        <v>1901</v>
      </c>
      <c r="H2625" s="16">
        <v>13205</v>
      </c>
      <c r="I2625" s="20">
        <v>13205</v>
      </c>
      <c r="K2625" t="str">
        <f t="shared" si="129"/>
        <v>Q1 2024</v>
      </c>
      <c r="L2625" t="str">
        <f t="shared" si="130"/>
        <v>Q1</v>
      </c>
      <c r="M2625" t="str">
        <f t="shared" si="131"/>
        <v>2024</v>
      </c>
    </row>
    <row r="2626" spans="1:13" x14ac:dyDescent="0.25">
      <c r="A2626" s="27">
        <v>45383</v>
      </c>
      <c r="B2626" s="8" t="s">
        <v>6584</v>
      </c>
      <c r="C2626" s="8" t="s">
        <v>6634</v>
      </c>
      <c r="D2626" s="8" t="s">
        <v>6635</v>
      </c>
      <c r="E2626" s="12">
        <v>102</v>
      </c>
      <c r="F2626" s="25">
        <v>45412</v>
      </c>
      <c r="G2626" s="12" t="s">
        <v>1899</v>
      </c>
      <c r="H2626" s="85">
        <v>62667.68</v>
      </c>
      <c r="I2626" s="88">
        <v>62667.68</v>
      </c>
      <c r="K2626" t="str">
        <f t="shared" si="129"/>
        <v>Q1 2024</v>
      </c>
      <c r="L2626" t="str">
        <f t="shared" si="130"/>
        <v>Q1</v>
      </c>
      <c r="M2626" t="str">
        <f t="shared" si="131"/>
        <v>2024</v>
      </c>
    </row>
    <row r="2627" spans="1:13" x14ac:dyDescent="0.25">
      <c r="A2627" s="32">
        <v>45383</v>
      </c>
      <c r="B2627" s="8" t="s">
        <v>6584</v>
      </c>
      <c r="C2627" s="63" t="s">
        <v>6619</v>
      </c>
      <c r="D2627" s="8" t="s">
        <v>6620</v>
      </c>
      <c r="E2627" s="33">
        <v>0</v>
      </c>
      <c r="F2627" s="34">
        <v>45412</v>
      </c>
      <c r="G2627" s="35" t="s">
        <v>1889</v>
      </c>
      <c r="H2627" s="16">
        <v>2519</v>
      </c>
      <c r="I2627" s="20">
        <v>2519</v>
      </c>
      <c r="K2627" t="str">
        <f t="shared" si="129"/>
        <v>Q1 2024</v>
      </c>
      <c r="L2627" t="str">
        <f t="shared" si="130"/>
        <v>Q1</v>
      </c>
      <c r="M2627" t="str">
        <f t="shared" si="131"/>
        <v>2024</v>
      </c>
    </row>
    <row r="2628" spans="1:13" x14ac:dyDescent="0.25">
      <c r="A2628" s="27">
        <v>45383</v>
      </c>
      <c r="B2628" s="8" t="s">
        <v>6584</v>
      </c>
      <c r="C2628" s="5" t="s">
        <v>6619</v>
      </c>
      <c r="D2628" s="8" t="s">
        <v>6620</v>
      </c>
      <c r="E2628" s="12">
        <v>0</v>
      </c>
      <c r="F2628" s="4">
        <v>45412</v>
      </c>
      <c r="G2628" s="12" t="s">
        <v>3620</v>
      </c>
      <c r="H2628" s="16">
        <v>2519</v>
      </c>
      <c r="K2628" t="str">
        <f t="shared" si="129"/>
        <v>Q1 2024</v>
      </c>
      <c r="L2628" t="str">
        <f t="shared" si="130"/>
        <v>Q1</v>
      </c>
      <c r="M2628" t="str">
        <f t="shared" si="131"/>
        <v>2024</v>
      </c>
    </row>
    <row r="2629" spans="1:13" x14ac:dyDescent="0.25">
      <c r="A2629" s="27">
        <v>45383</v>
      </c>
      <c r="B2629" s="8" t="s">
        <v>6584</v>
      </c>
      <c r="C2629" s="8" t="s">
        <v>6637</v>
      </c>
      <c r="D2629" s="8" t="s">
        <v>6654</v>
      </c>
      <c r="E2629" s="12">
        <v>102</v>
      </c>
      <c r="F2629" s="25">
        <v>45384</v>
      </c>
      <c r="G2629" s="12" t="s">
        <v>436</v>
      </c>
      <c r="H2629" s="16">
        <v>19110</v>
      </c>
      <c r="I2629" s="20">
        <v>19110</v>
      </c>
      <c r="K2629" t="str">
        <f t="shared" si="129"/>
        <v>Q1 2024</v>
      </c>
      <c r="L2629" t="str">
        <f t="shared" si="130"/>
        <v>Q1</v>
      </c>
      <c r="M2629" t="str">
        <f t="shared" si="131"/>
        <v>2024</v>
      </c>
    </row>
    <row r="2630" spans="1:13" x14ac:dyDescent="0.25">
      <c r="A2630" s="17">
        <v>45383</v>
      </c>
      <c r="B2630" s="8" t="s">
        <v>6584</v>
      </c>
      <c r="C2630" s="8" t="s">
        <v>6637</v>
      </c>
      <c r="D2630" s="8" t="s">
        <v>6638</v>
      </c>
      <c r="E2630" s="2">
        <v>102</v>
      </c>
      <c r="F2630" s="1">
        <v>45431</v>
      </c>
      <c r="G2630" s="5" t="s">
        <v>2031</v>
      </c>
      <c r="H2630" s="5">
        <v>53849.07</v>
      </c>
      <c r="I2630" s="16">
        <v>53849.07</v>
      </c>
      <c r="K2630" t="str">
        <f t="shared" si="129"/>
        <v>Q1 2024</v>
      </c>
      <c r="L2630" t="str">
        <f t="shared" si="130"/>
        <v>Q1</v>
      </c>
      <c r="M2630" t="str">
        <f t="shared" si="131"/>
        <v>2024</v>
      </c>
    </row>
    <row r="2631" spans="1:13" x14ac:dyDescent="0.25">
      <c r="A2631" s="17">
        <v>45383</v>
      </c>
      <c r="B2631" s="8" t="s">
        <v>6584</v>
      </c>
      <c r="C2631" s="8" t="s">
        <v>6637</v>
      </c>
      <c r="D2631" s="8" t="s">
        <v>6639</v>
      </c>
      <c r="E2631" s="2">
        <v>102</v>
      </c>
      <c r="F2631" s="1">
        <v>45431</v>
      </c>
      <c r="G2631" s="5" t="s">
        <v>2032</v>
      </c>
      <c r="H2631" s="5">
        <v>26160.25</v>
      </c>
      <c r="I2631" s="16">
        <v>26160.25</v>
      </c>
      <c r="K2631" t="str">
        <f t="shared" si="129"/>
        <v>Q1 2024</v>
      </c>
      <c r="L2631" t="str">
        <f t="shared" si="130"/>
        <v>Q1</v>
      </c>
      <c r="M2631" t="str">
        <f t="shared" si="131"/>
        <v>2024</v>
      </c>
    </row>
    <row r="2632" spans="1:13" x14ac:dyDescent="0.25">
      <c r="A2632" s="27">
        <v>45383</v>
      </c>
      <c r="B2632" s="8" t="s">
        <v>6584</v>
      </c>
      <c r="C2632" s="8" t="e">
        <v>#N/A</v>
      </c>
      <c r="D2632" s="8" t="s">
        <v>6622</v>
      </c>
      <c r="E2632" s="12">
        <v>102</v>
      </c>
      <c r="F2632" s="25">
        <v>45412</v>
      </c>
      <c r="G2632" s="12">
        <v>305</v>
      </c>
      <c r="H2632" s="16">
        <v>8675</v>
      </c>
      <c r="I2632" s="20">
        <v>8675</v>
      </c>
      <c r="K2632" t="str">
        <f t="shared" si="129"/>
        <v>Q1 2024</v>
      </c>
      <c r="L2632" t="str">
        <f t="shared" si="130"/>
        <v>Q1</v>
      </c>
      <c r="M2632" t="str">
        <f t="shared" si="131"/>
        <v>2024</v>
      </c>
    </row>
    <row r="2633" spans="1:13" x14ac:dyDescent="0.25">
      <c r="A2633" s="27">
        <v>45383</v>
      </c>
      <c r="B2633" s="8" t="s">
        <v>6584</v>
      </c>
      <c r="C2633" s="8" t="e">
        <v>#N/A</v>
      </c>
      <c r="D2633" s="8" t="s">
        <v>6622</v>
      </c>
      <c r="E2633" s="12">
        <v>102</v>
      </c>
      <c r="F2633" s="25">
        <v>45412</v>
      </c>
      <c r="G2633" s="12" t="s">
        <v>1902</v>
      </c>
      <c r="H2633" s="16">
        <v>5685</v>
      </c>
      <c r="I2633" s="20">
        <v>5685</v>
      </c>
      <c r="K2633" t="str">
        <f t="shared" si="129"/>
        <v>Q1 2024</v>
      </c>
      <c r="L2633" t="str">
        <f t="shared" si="130"/>
        <v>Q1</v>
      </c>
      <c r="M2633" t="str">
        <f t="shared" si="131"/>
        <v>2024</v>
      </c>
    </row>
    <row r="2634" spans="1:13" x14ac:dyDescent="0.25">
      <c r="A2634" s="27">
        <v>45383</v>
      </c>
      <c r="B2634" s="8" t="s">
        <v>6584</v>
      </c>
      <c r="C2634" s="5" t="s">
        <v>6626</v>
      </c>
      <c r="D2634" s="8" t="s">
        <v>6627</v>
      </c>
      <c r="E2634" s="12">
        <v>102</v>
      </c>
      <c r="F2634" s="25">
        <v>45412</v>
      </c>
      <c r="G2634" s="12">
        <v>1680</v>
      </c>
      <c r="H2634" s="16">
        <v>1225</v>
      </c>
      <c r="I2634" s="20">
        <v>1225</v>
      </c>
      <c r="K2634" t="str">
        <f t="shared" si="129"/>
        <v>Q1 2024</v>
      </c>
      <c r="L2634" t="str">
        <f t="shared" si="130"/>
        <v>Q1</v>
      </c>
      <c r="M2634" t="str">
        <f t="shared" si="131"/>
        <v>2024</v>
      </c>
    </row>
    <row r="2635" spans="1:13" x14ac:dyDescent="0.25">
      <c r="A2635" s="27">
        <v>45383</v>
      </c>
      <c r="B2635" s="8" t="s">
        <v>6584</v>
      </c>
      <c r="C2635" s="8" t="e">
        <v>#N/A</v>
      </c>
      <c r="D2635" s="8" t="s">
        <v>6624</v>
      </c>
      <c r="E2635" s="12">
        <v>102</v>
      </c>
      <c r="F2635" s="25">
        <v>45411</v>
      </c>
      <c r="G2635" s="12" t="s">
        <v>1900</v>
      </c>
      <c r="H2635" s="16">
        <v>3200</v>
      </c>
      <c r="I2635" s="16">
        <v>3200</v>
      </c>
      <c r="K2635" t="str">
        <f t="shared" si="129"/>
        <v>Q1 2024</v>
      </c>
      <c r="L2635" t="str">
        <f t="shared" si="130"/>
        <v>Q1</v>
      </c>
      <c r="M2635" t="str">
        <f t="shared" si="131"/>
        <v>2024</v>
      </c>
    </row>
    <row r="2636" spans="1:13" x14ac:dyDescent="0.25">
      <c r="A2636" s="27">
        <v>45383</v>
      </c>
      <c r="B2636" s="8" t="s">
        <v>6585</v>
      </c>
      <c r="C2636" s="8" t="s">
        <v>6632</v>
      </c>
      <c r="D2636" s="8" t="s">
        <v>6633</v>
      </c>
      <c r="E2636" s="12">
        <v>0</v>
      </c>
      <c r="F2636" s="25">
        <v>45412</v>
      </c>
      <c r="G2636" s="12" t="s">
        <v>1903</v>
      </c>
      <c r="H2636" s="16">
        <v>38933.089999999997</v>
      </c>
      <c r="I2636" s="20">
        <v>38933.089999999997</v>
      </c>
      <c r="K2636" t="str">
        <f t="shared" si="129"/>
        <v>Q1 2024</v>
      </c>
      <c r="L2636" t="str">
        <f t="shared" si="130"/>
        <v>Q1</v>
      </c>
      <c r="M2636" t="str">
        <f t="shared" si="131"/>
        <v>2024</v>
      </c>
    </row>
    <row r="2637" spans="1:13" x14ac:dyDescent="0.25">
      <c r="A2637" s="27">
        <v>45383</v>
      </c>
      <c r="B2637" s="8" t="s">
        <v>6585</v>
      </c>
      <c r="C2637" s="5" t="s">
        <v>6616</v>
      </c>
      <c r="D2637" s="8" t="s">
        <v>6617</v>
      </c>
      <c r="E2637" s="12">
        <v>0</v>
      </c>
      <c r="F2637" s="25">
        <v>45407</v>
      </c>
      <c r="G2637" s="12" t="s">
        <v>1904</v>
      </c>
      <c r="H2637" s="16">
        <v>16628</v>
      </c>
      <c r="I2637" s="16">
        <v>16628</v>
      </c>
      <c r="K2637" t="str">
        <f t="shared" si="129"/>
        <v>Q1 2024</v>
      </c>
      <c r="L2637" t="str">
        <f t="shared" si="130"/>
        <v>Q1</v>
      </c>
      <c r="M2637" t="str">
        <f t="shared" si="131"/>
        <v>2024</v>
      </c>
    </row>
    <row r="2638" spans="1:13" x14ac:dyDescent="0.25">
      <c r="A2638" s="27">
        <v>45383</v>
      </c>
      <c r="B2638" s="8" t="s">
        <v>6585</v>
      </c>
      <c r="C2638" s="5" t="s">
        <v>6616</v>
      </c>
      <c r="D2638" s="8" t="s">
        <v>6618</v>
      </c>
      <c r="E2638" s="12">
        <v>0</v>
      </c>
      <c r="F2638" s="25">
        <v>45407</v>
      </c>
      <c r="G2638" s="12" t="s">
        <v>1905</v>
      </c>
      <c r="H2638" s="16">
        <v>8865</v>
      </c>
      <c r="I2638" s="16">
        <v>8865</v>
      </c>
      <c r="K2638" t="str">
        <f t="shared" si="129"/>
        <v>Q1 2024</v>
      </c>
      <c r="L2638" t="str">
        <f t="shared" si="130"/>
        <v>Q1</v>
      </c>
      <c r="M2638" t="str">
        <f t="shared" si="131"/>
        <v>2024</v>
      </c>
    </row>
    <row r="2639" spans="1:13" x14ac:dyDescent="0.25">
      <c r="A2639" s="27">
        <v>45383</v>
      </c>
      <c r="B2639" s="8" t="s">
        <v>6585</v>
      </c>
      <c r="C2639" s="5" t="s">
        <v>6626</v>
      </c>
      <c r="D2639" s="8" t="s">
        <v>6627</v>
      </c>
      <c r="E2639" s="12">
        <v>0</v>
      </c>
      <c r="F2639" s="25">
        <v>45412</v>
      </c>
      <c r="G2639" s="12">
        <v>1684</v>
      </c>
      <c r="H2639" s="16">
        <v>8505</v>
      </c>
      <c r="I2639" s="20">
        <v>8505</v>
      </c>
      <c r="K2639" t="str">
        <f t="shared" si="129"/>
        <v>Q1 2024</v>
      </c>
      <c r="L2639" t="str">
        <f t="shared" si="130"/>
        <v>Q1</v>
      </c>
      <c r="M2639" t="str">
        <f t="shared" si="131"/>
        <v>2024</v>
      </c>
    </row>
    <row r="2640" spans="1:13" x14ac:dyDescent="0.25">
      <c r="A2640" s="27">
        <v>45383</v>
      </c>
      <c r="B2640" s="8" t="s">
        <v>6586</v>
      </c>
      <c r="C2640" s="8" t="s">
        <v>6632</v>
      </c>
      <c r="D2640" s="8" t="s">
        <v>6633</v>
      </c>
      <c r="E2640" s="12">
        <v>0</v>
      </c>
      <c r="F2640" s="25">
        <v>45412</v>
      </c>
      <c r="G2640" s="12" t="s">
        <v>1906</v>
      </c>
      <c r="H2640" s="16">
        <v>37226.730000000003</v>
      </c>
      <c r="I2640" s="20">
        <v>37226.730000000003</v>
      </c>
      <c r="K2640" t="str">
        <f t="shared" ref="K2640:K2690" si="132">"Q" &amp; IF(MONTH(A2640) &lt; 4, 4, IF(MONTH(A2640) &lt; 7, 1, IF(MONTH(A2640) &lt; 10, 2, 3))) &amp; " " &amp; YEAR(A2640) - IF(MONTH(A2640) &lt; 4, 1, 0)</f>
        <v>Q1 2024</v>
      </c>
      <c r="L2640" t="str">
        <f t="shared" ref="L2640:L2690" si="133">LEFT(K2640,2)</f>
        <v>Q1</v>
      </c>
      <c r="M2640" t="str">
        <f t="shared" ref="M2640:M2690" si="134">RIGHT(K2640,4)</f>
        <v>2024</v>
      </c>
    </row>
    <row r="2641" spans="1:13" x14ac:dyDescent="0.25">
      <c r="A2641" s="27">
        <v>45383</v>
      </c>
      <c r="B2641" s="8" t="s">
        <v>6586</v>
      </c>
      <c r="C2641" s="5" t="s">
        <v>6614</v>
      </c>
      <c r="D2641" s="8" t="s">
        <v>6615</v>
      </c>
      <c r="E2641" s="12">
        <v>0</v>
      </c>
      <c r="F2641" s="25">
        <v>45412</v>
      </c>
      <c r="G2641" s="12" t="s">
        <v>1908</v>
      </c>
      <c r="H2641" s="16">
        <v>2877.5</v>
      </c>
      <c r="I2641" s="20">
        <v>2877.5</v>
      </c>
      <c r="K2641" t="str">
        <f t="shared" si="132"/>
        <v>Q1 2024</v>
      </c>
      <c r="L2641" t="str">
        <f t="shared" si="133"/>
        <v>Q1</v>
      </c>
      <c r="M2641" t="str">
        <f t="shared" si="134"/>
        <v>2024</v>
      </c>
    </row>
    <row r="2642" spans="1:13" x14ac:dyDescent="0.25">
      <c r="A2642" s="27">
        <v>45383</v>
      </c>
      <c r="B2642" s="8" t="s">
        <v>6586</v>
      </c>
      <c r="C2642" s="5" t="s">
        <v>6616</v>
      </c>
      <c r="D2642" s="8" t="s">
        <v>6618</v>
      </c>
      <c r="E2642" s="12">
        <v>0</v>
      </c>
      <c r="F2642" s="25">
        <v>45407</v>
      </c>
      <c r="G2642" s="12" t="s">
        <v>1909</v>
      </c>
      <c r="H2642" s="16">
        <v>4680</v>
      </c>
      <c r="I2642" s="16">
        <v>4680</v>
      </c>
      <c r="K2642" t="str">
        <f t="shared" si="132"/>
        <v>Q1 2024</v>
      </c>
      <c r="L2642" t="str">
        <f t="shared" si="133"/>
        <v>Q1</v>
      </c>
      <c r="M2642" t="str">
        <f t="shared" si="134"/>
        <v>2024</v>
      </c>
    </row>
    <row r="2643" spans="1:13" x14ac:dyDescent="0.25">
      <c r="A2643" s="27">
        <v>45383</v>
      </c>
      <c r="B2643" s="8" t="s">
        <v>6586</v>
      </c>
      <c r="C2643" s="8" t="e">
        <v>#N/A</v>
      </c>
      <c r="D2643" s="8" t="s">
        <v>6635</v>
      </c>
      <c r="E2643" s="12">
        <v>0</v>
      </c>
      <c r="F2643" s="25">
        <v>45412</v>
      </c>
      <c r="G2643" s="12" t="s">
        <v>1907</v>
      </c>
      <c r="H2643" s="16">
        <v>48328.57</v>
      </c>
      <c r="I2643" s="20">
        <v>48328.57</v>
      </c>
      <c r="K2643" t="str">
        <f t="shared" si="132"/>
        <v>Q1 2024</v>
      </c>
      <c r="L2643" t="str">
        <f t="shared" si="133"/>
        <v>Q1</v>
      </c>
      <c r="M2643" t="str">
        <f t="shared" si="134"/>
        <v>2024</v>
      </c>
    </row>
    <row r="2644" spans="1:13" x14ac:dyDescent="0.25">
      <c r="A2644" s="27">
        <v>45383</v>
      </c>
      <c r="B2644" s="8" t="s">
        <v>6587</v>
      </c>
      <c r="C2644" s="5" t="s">
        <v>6614</v>
      </c>
      <c r="D2644" s="8" t="s">
        <v>6615</v>
      </c>
      <c r="E2644" s="12">
        <v>0</v>
      </c>
      <c r="F2644" s="25">
        <v>45412</v>
      </c>
      <c r="G2644" s="12" t="s">
        <v>1910</v>
      </c>
      <c r="H2644" s="16">
        <v>1055</v>
      </c>
      <c r="I2644" s="20">
        <v>1055</v>
      </c>
      <c r="K2644" t="str">
        <f t="shared" si="132"/>
        <v>Q1 2024</v>
      </c>
      <c r="L2644" t="str">
        <f t="shared" si="133"/>
        <v>Q1</v>
      </c>
      <c r="M2644" t="str">
        <f t="shared" si="134"/>
        <v>2024</v>
      </c>
    </row>
    <row r="2645" spans="1:13" x14ac:dyDescent="0.25">
      <c r="A2645" s="27">
        <v>45383</v>
      </c>
      <c r="B2645" s="8" t="s">
        <v>6587</v>
      </c>
      <c r="C2645" s="5" t="s">
        <v>6616</v>
      </c>
      <c r="D2645" s="8" t="s">
        <v>6617</v>
      </c>
      <c r="E2645" s="12">
        <v>0</v>
      </c>
      <c r="F2645" s="25">
        <v>45407</v>
      </c>
      <c r="G2645" s="12" t="s">
        <v>1912</v>
      </c>
      <c r="H2645" s="16">
        <v>40</v>
      </c>
      <c r="I2645" s="16">
        <v>40</v>
      </c>
      <c r="K2645" t="str">
        <f t="shared" si="132"/>
        <v>Q1 2024</v>
      </c>
      <c r="L2645" t="str">
        <f t="shared" si="133"/>
        <v>Q1</v>
      </c>
      <c r="M2645" t="str">
        <f t="shared" si="134"/>
        <v>2024</v>
      </c>
    </row>
    <row r="2646" spans="1:13" x14ac:dyDescent="0.25">
      <c r="A2646" s="27">
        <v>45383</v>
      </c>
      <c r="B2646" s="8" t="s">
        <v>6587</v>
      </c>
      <c r="C2646" s="5" t="s">
        <v>6636</v>
      </c>
      <c r="D2646" s="8" t="s">
        <v>6617</v>
      </c>
      <c r="E2646" s="12">
        <v>0</v>
      </c>
      <c r="F2646" s="25">
        <v>45404</v>
      </c>
      <c r="G2646" s="12" t="s">
        <v>1880</v>
      </c>
      <c r="H2646" s="16">
        <v>1860</v>
      </c>
      <c r="I2646" s="16">
        <v>1860</v>
      </c>
      <c r="J2646" s="9" t="s">
        <v>1881</v>
      </c>
      <c r="K2646" t="str">
        <f t="shared" si="132"/>
        <v>Q1 2024</v>
      </c>
      <c r="L2646" t="str">
        <f t="shared" si="133"/>
        <v>Q1</v>
      </c>
      <c r="M2646" t="str">
        <f t="shared" si="134"/>
        <v>2024</v>
      </c>
    </row>
    <row r="2647" spans="1:13" x14ac:dyDescent="0.25">
      <c r="A2647" s="27">
        <v>45383</v>
      </c>
      <c r="B2647" s="8" t="s">
        <v>6587</v>
      </c>
      <c r="C2647" s="8" t="e">
        <v>#N/A</v>
      </c>
      <c r="D2647" s="8" t="s">
        <v>6622</v>
      </c>
      <c r="E2647" s="12">
        <v>0</v>
      </c>
      <c r="F2647" s="25">
        <v>45412</v>
      </c>
      <c r="G2647" s="12">
        <v>309</v>
      </c>
      <c r="H2647" s="16">
        <v>14540</v>
      </c>
      <c r="I2647" s="20">
        <v>14540</v>
      </c>
      <c r="K2647" t="str">
        <f t="shared" si="132"/>
        <v>Q1 2024</v>
      </c>
      <c r="L2647" t="str">
        <f t="shared" si="133"/>
        <v>Q1</v>
      </c>
      <c r="M2647" t="str">
        <f t="shared" si="134"/>
        <v>2024</v>
      </c>
    </row>
    <row r="2648" spans="1:13" x14ac:dyDescent="0.25">
      <c r="A2648" s="27">
        <v>45383</v>
      </c>
      <c r="B2648" s="8" t="s">
        <v>6587</v>
      </c>
      <c r="C2648" s="8" t="e">
        <v>#N/A</v>
      </c>
      <c r="D2648" s="8" t="s">
        <v>6622</v>
      </c>
      <c r="E2648" s="12">
        <v>0</v>
      </c>
      <c r="F2648" s="25">
        <v>45412</v>
      </c>
      <c r="G2648" s="12" t="s">
        <v>1911</v>
      </c>
      <c r="H2648" s="16">
        <v>675</v>
      </c>
      <c r="I2648" s="20">
        <v>675</v>
      </c>
      <c r="K2648" t="str">
        <f t="shared" si="132"/>
        <v>Q1 2024</v>
      </c>
      <c r="L2648" t="str">
        <f t="shared" si="133"/>
        <v>Q1</v>
      </c>
      <c r="M2648" t="str">
        <f t="shared" si="134"/>
        <v>2024</v>
      </c>
    </row>
    <row r="2649" spans="1:13" x14ac:dyDescent="0.25">
      <c r="A2649" s="27">
        <v>45383</v>
      </c>
      <c r="B2649" s="8" t="s">
        <v>6588</v>
      </c>
      <c r="C2649" s="5" t="s">
        <v>6614</v>
      </c>
      <c r="D2649" s="8" t="s">
        <v>6615</v>
      </c>
      <c r="E2649" s="12">
        <v>0</v>
      </c>
      <c r="F2649" s="25">
        <v>45412</v>
      </c>
      <c r="G2649" s="12" t="s">
        <v>1913</v>
      </c>
      <c r="H2649" s="16">
        <v>422</v>
      </c>
      <c r="I2649" s="20">
        <v>422</v>
      </c>
      <c r="K2649" t="str">
        <f t="shared" si="132"/>
        <v>Q1 2024</v>
      </c>
      <c r="L2649" t="str">
        <f t="shared" si="133"/>
        <v>Q1</v>
      </c>
      <c r="M2649" t="str">
        <f t="shared" si="134"/>
        <v>2024</v>
      </c>
    </row>
    <row r="2650" spans="1:13" x14ac:dyDescent="0.25">
      <c r="A2650" s="27">
        <v>45383</v>
      </c>
      <c r="B2650" s="8" t="s">
        <v>6588</v>
      </c>
      <c r="C2650" s="5" t="s">
        <v>6616</v>
      </c>
      <c r="D2650" s="8" t="s">
        <v>6617</v>
      </c>
      <c r="E2650" s="12">
        <v>0</v>
      </c>
      <c r="F2650" s="25">
        <v>45407</v>
      </c>
      <c r="G2650" s="12" t="s">
        <v>1915</v>
      </c>
      <c r="H2650" s="16">
        <v>4095</v>
      </c>
      <c r="I2650" s="16">
        <v>4095</v>
      </c>
      <c r="K2650" t="str">
        <f t="shared" si="132"/>
        <v>Q1 2024</v>
      </c>
      <c r="L2650" t="str">
        <f t="shared" si="133"/>
        <v>Q1</v>
      </c>
      <c r="M2650" t="str">
        <f t="shared" si="134"/>
        <v>2024</v>
      </c>
    </row>
    <row r="2651" spans="1:13" x14ac:dyDescent="0.25">
      <c r="A2651" s="27">
        <v>45383</v>
      </c>
      <c r="B2651" s="8" t="s">
        <v>6588</v>
      </c>
      <c r="C2651" s="5" t="s">
        <v>6636</v>
      </c>
      <c r="D2651" s="8" t="s">
        <v>6617</v>
      </c>
      <c r="E2651" s="12">
        <v>0</v>
      </c>
      <c r="F2651" s="25">
        <v>45383</v>
      </c>
      <c r="G2651" s="12" t="s">
        <v>437</v>
      </c>
      <c r="H2651" s="16">
        <v>350</v>
      </c>
      <c r="I2651" s="16">
        <v>350</v>
      </c>
      <c r="J2651" s="9" t="s">
        <v>439</v>
      </c>
      <c r="K2651" t="str">
        <f t="shared" si="132"/>
        <v>Q1 2024</v>
      </c>
      <c r="L2651" t="str">
        <f t="shared" si="133"/>
        <v>Q1</v>
      </c>
      <c r="M2651" t="str">
        <f t="shared" si="134"/>
        <v>2024</v>
      </c>
    </row>
    <row r="2652" spans="1:13" x14ac:dyDescent="0.25">
      <c r="A2652" s="27">
        <v>45383</v>
      </c>
      <c r="B2652" s="8" t="s">
        <v>6588</v>
      </c>
      <c r="C2652" s="5" t="s">
        <v>6636</v>
      </c>
      <c r="D2652" s="8" t="s">
        <v>6617</v>
      </c>
      <c r="E2652" s="12">
        <v>0</v>
      </c>
      <c r="F2652" s="25">
        <v>45393</v>
      </c>
      <c r="G2652" s="2" t="s">
        <v>438</v>
      </c>
      <c r="H2652" s="16">
        <v>500</v>
      </c>
      <c r="I2652" s="16">
        <v>500</v>
      </c>
      <c r="J2652" s="9" t="s">
        <v>1828</v>
      </c>
      <c r="K2652" t="str">
        <f t="shared" si="132"/>
        <v>Q1 2024</v>
      </c>
      <c r="L2652" t="str">
        <f t="shared" si="133"/>
        <v>Q1</v>
      </c>
      <c r="M2652" t="str">
        <f t="shared" si="134"/>
        <v>2024</v>
      </c>
    </row>
    <row r="2653" spans="1:13" x14ac:dyDescent="0.25">
      <c r="A2653" s="27">
        <v>45383</v>
      </c>
      <c r="B2653" s="8" t="s">
        <v>6588</v>
      </c>
      <c r="C2653" s="8" t="e">
        <v>#N/A</v>
      </c>
      <c r="D2653" s="8" t="s">
        <v>6622</v>
      </c>
      <c r="E2653" s="12">
        <v>0</v>
      </c>
      <c r="F2653" s="25">
        <v>45412</v>
      </c>
      <c r="G2653" s="12">
        <v>310</v>
      </c>
      <c r="H2653" s="16">
        <v>2075</v>
      </c>
      <c r="I2653" s="20">
        <v>2075</v>
      </c>
      <c r="K2653" t="str">
        <f t="shared" si="132"/>
        <v>Q1 2024</v>
      </c>
      <c r="L2653" t="str">
        <f t="shared" si="133"/>
        <v>Q1</v>
      </c>
      <c r="M2653" t="str">
        <f t="shared" si="134"/>
        <v>2024</v>
      </c>
    </row>
    <row r="2654" spans="1:13" x14ac:dyDescent="0.25">
      <c r="A2654" s="27">
        <v>45383</v>
      </c>
      <c r="B2654" s="8" t="s">
        <v>6588</v>
      </c>
      <c r="C2654" s="8" t="e">
        <v>#N/A</v>
      </c>
      <c r="D2654" s="8" t="s">
        <v>6622</v>
      </c>
      <c r="E2654" s="12">
        <v>0</v>
      </c>
      <c r="F2654" s="25">
        <v>45412</v>
      </c>
      <c r="G2654" s="12" t="s">
        <v>1914</v>
      </c>
      <c r="H2654" s="16">
        <v>145</v>
      </c>
      <c r="I2654" s="20">
        <v>145</v>
      </c>
      <c r="K2654" t="str">
        <f t="shared" si="132"/>
        <v>Q1 2024</v>
      </c>
      <c r="L2654" t="str">
        <f t="shared" si="133"/>
        <v>Q1</v>
      </c>
      <c r="M2654" t="str">
        <f t="shared" si="134"/>
        <v>2024</v>
      </c>
    </row>
    <row r="2655" spans="1:13" x14ac:dyDescent="0.25">
      <c r="A2655" s="27">
        <v>45383</v>
      </c>
      <c r="B2655" s="8" t="s">
        <v>6589</v>
      </c>
      <c r="C2655" s="8" t="s">
        <v>6632</v>
      </c>
      <c r="D2655" s="8" t="s">
        <v>6633</v>
      </c>
      <c r="E2655" s="12">
        <v>2</v>
      </c>
      <c r="F2655" s="25">
        <v>45412</v>
      </c>
      <c r="G2655" s="12" t="s">
        <v>1916</v>
      </c>
      <c r="H2655" s="16">
        <v>79451.37</v>
      </c>
      <c r="I2655" s="20">
        <v>79451.37</v>
      </c>
      <c r="K2655" t="str">
        <f t="shared" si="132"/>
        <v>Q1 2024</v>
      </c>
      <c r="L2655" t="str">
        <f t="shared" si="133"/>
        <v>Q1</v>
      </c>
      <c r="M2655" t="str">
        <f t="shared" si="134"/>
        <v>2024</v>
      </c>
    </row>
    <row r="2656" spans="1:13" x14ac:dyDescent="0.25">
      <c r="A2656" s="27">
        <v>45383</v>
      </c>
      <c r="B2656" s="8" t="s">
        <v>6589</v>
      </c>
      <c r="C2656" s="8" t="e">
        <v>#N/A</v>
      </c>
      <c r="D2656" s="8" t="s">
        <v>6617</v>
      </c>
      <c r="E2656" s="12">
        <v>2</v>
      </c>
      <c r="F2656" s="25">
        <v>45399</v>
      </c>
      <c r="G2656" s="12" t="s">
        <v>1882</v>
      </c>
      <c r="H2656" s="16">
        <v>2200</v>
      </c>
      <c r="I2656" s="16">
        <v>2200</v>
      </c>
      <c r="J2656" s="9" t="s">
        <v>1884</v>
      </c>
      <c r="K2656" t="str">
        <f t="shared" si="132"/>
        <v>Q1 2024</v>
      </c>
      <c r="L2656" t="str">
        <f t="shared" si="133"/>
        <v>Q1</v>
      </c>
      <c r="M2656" t="str">
        <f t="shared" si="134"/>
        <v>2024</v>
      </c>
    </row>
    <row r="2657" spans="1:13" x14ac:dyDescent="0.25">
      <c r="A2657" s="27">
        <v>45383</v>
      </c>
      <c r="B2657" s="8" t="s">
        <v>6589</v>
      </c>
      <c r="C2657" s="8" t="e">
        <v>#N/A</v>
      </c>
      <c r="D2657" s="8" t="s">
        <v>6617</v>
      </c>
      <c r="E2657" s="12">
        <v>2</v>
      </c>
      <c r="F2657" s="25">
        <v>45399</v>
      </c>
      <c r="G2657" s="12" t="s">
        <v>1883</v>
      </c>
      <c r="H2657" s="16">
        <v>2650</v>
      </c>
      <c r="I2657" s="16">
        <v>2650</v>
      </c>
      <c r="J2657" s="9" t="s">
        <v>1885</v>
      </c>
      <c r="K2657" t="str">
        <f t="shared" si="132"/>
        <v>Q1 2024</v>
      </c>
      <c r="L2657" t="str">
        <f t="shared" si="133"/>
        <v>Q1</v>
      </c>
      <c r="M2657" t="str">
        <f t="shared" si="134"/>
        <v>2024</v>
      </c>
    </row>
    <row r="2658" spans="1:13" x14ac:dyDescent="0.25">
      <c r="A2658" s="27">
        <v>45383</v>
      </c>
      <c r="B2658" s="8" t="s">
        <v>6589</v>
      </c>
      <c r="C2658" s="5" t="s">
        <v>6614</v>
      </c>
      <c r="D2658" s="8" t="s">
        <v>6615</v>
      </c>
      <c r="E2658" s="12">
        <v>2</v>
      </c>
      <c r="F2658" s="25">
        <v>45412</v>
      </c>
      <c r="G2658" s="12" t="s">
        <v>1923</v>
      </c>
      <c r="H2658" s="16">
        <v>570</v>
      </c>
      <c r="I2658" s="20">
        <v>570</v>
      </c>
      <c r="K2658" t="str">
        <f t="shared" si="132"/>
        <v>Q1 2024</v>
      </c>
      <c r="L2658" t="str">
        <f t="shared" si="133"/>
        <v>Q1</v>
      </c>
      <c r="M2658" t="str">
        <f t="shared" si="134"/>
        <v>2024</v>
      </c>
    </row>
    <row r="2659" spans="1:13" x14ac:dyDescent="0.25">
      <c r="A2659" s="27">
        <v>45383</v>
      </c>
      <c r="B2659" s="8" t="s">
        <v>6589</v>
      </c>
      <c r="C2659" s="5" t="s">
        <v>6614</v>
      </c>
      <c r="D2659" s="8" t="s">
        <v>6615</v>
      </c>
      <c r="E2659" s="12">
        <v>2</v>
      </c>
      <c r="F2659" s="25">
        <v>45412</v>
      </c>
      <c r="G2659" s="12" t="s">
        <v>1924</v>
      </c>
      <c r="H2659" s="16">
        <v>844</v>
      </c>
      <c r="I2659" s="20">
        <v>844</v>
      </c>
      <c r="K2659" t="str">
        <f t="shared" si="132"/>
        <v>Q1 2024</v>
      </c>
      <c r="L2659" t="str">
        <f t="shared" si="133"/>
        <v>Q1</v>
      </c>
      <c r="M2659" t="str">
        <f t="shared" si="134"/>
        <v>2024</v>
      </c>
    </row>
    <row r="2660" spans="1:13" x14ac:dyDescent="0.25">
      <c r="A2660" s="27">
        <v>45383</v>
      </c>
      <c r="B2660" s="8" t="s">
        <v>6589</v>
      </c>
      <c r="C2660" s="5" t="s">
        <v>6616</v>
      </c>
      <c r="D2660" s="8" t="s">
        <v>6617</v>
      </c>
      <c r="E2660" s="12">
        <v>2</v>
      </c>
      <c r="F2660" s="25">
        <v>45407</v>
      </c>
      <c r="G2660" s="12" t="s">
        <v>1926</v>
      </c>
      <c r="H2660" s="16">
        <v>9246</v>
      </c>
      <c r="I2660" s="20">
        <v>3981.6</v>
      </c>
      <c r="K2660" t="str">
        <f t="shared" si="132"/>
        <v>Q1 2024</v>
      </c>
      <c r="L2660" t="str">
        <f t="shared" si="133"/>
        <v>Q1</v>
      </c>
      <c r="M2660" t="str">
        <f t="shared" si="134"/>
        <v>2024</v>
      </c>
    </row>
    <row r="2661" spans="1:13" x14ac:dyDescent="0.25">
      <c r="A2661" s="27">
        <v>45383</v>
      </c>
      <c r="B2661" s="8" t="s">
        <v>6589</v>
      </c>
      <c r="C2661" s="5" t="s">
        <v>6616</v>
      </c>
      <c r="D2661" s="8" t="s">
        <v>6618</v>
      </c>
      <c r="E2661" s="12">
        <v>2</v>
      </c>
      <c r="F2661" s="25">
        <v>45407</v>
      </c>
      <c r="G2661" s="12" t="s">
        <v>1927</v>
      </c>
      <c r="H2661" s="16">
        <v>49898</v>
      </c>
      <c r="I2661" s="16">
        <v>53965.5</v>
      </c>
      <c r="K2661" t="str">
        <f t="shared" si="132"/>
        <v>Q1 2024</v>
      </c>
      <c r="L2661" t="str">
        <f t="shared" si="133"/>
        <v>Q1</v>
      </c>
      <c r="M2661" t="str">
        <f t="shared" si="134"/>
        <v>2024</v>
      </c>
    </row>
    <row r="2662" spans="1:13" x14ac:dyDescent="0.25">
      <c r="A2662" s="27">
        <v>45383</v>
      </c>
      <c r="B2662" s="8" t="s">
        <v>6589</v>
      </c>
      <c r="C2662" s="8" t="s">
        <v>6634</v>
      </c>
      <c r="D2662" s="8" t="s">
        <v>6635</v>
      </c>
      <c r="E2662" s="12">
        <v>2</v>
      </c>
      <c r="F2662" s="25">
        <v>45412</v>
      </c>
      <c r="G2662" s="12" t="s">
        <v>1918</v>
      </c>
      <c r="H2662" s="85">
        <v>266909.63</v>
      </c>
      <c r="I2662" s="88">
        <v>266909.63</v>
      </c>
      <c r="K2662" t="str">
        <f t="shared" si="132"/>
        <v>Q1 2024</v>
      </c>
      <c r="L2662" t="str">
        <f t="shared" si="133"/>
        <v>Q1</v>
      </c>
      <c r="M2662" t="str">
        <f t="shared" si="134"/>
        <v>2024</v>
      </c>
    </row>
    <row r="2663" spans="1:13" x14ac:dyDescent="0.25">
      <c r="A2663" s="27">
        <v>45383</v>
      </c>
      <c r="B2663" s="8" t="s">
        <v>6589</v>
      </c>
      <c r="C2663" s="8" t="e">
        <v>#N/A</v>
      </c>
      <c r="D2663" s="8" t="s">
        <v>6633</v>
      </c>
      <c r="E2663" s="12">
        <v>2</v>
      </c>
      <c r="F2663" s="25">
        <v>45412</v>
      </c>
      <c r="G2663" s="12" t="s">
        <v>1917</v>
      </c>
      <c r="H2663" s="16">
        <v>191358.27</v>
      </c>
      <c r="I2663" s="20">
        <v>191358.27</v>
      </c>
      <c r="K2663" t="str">
        <f t="shared" si="132"/>
        <v>Q1 2024</v>
      </c>
      <c r="L2663" t="str">
        <f t="shared" si="133"/>
        <v>Q1</v>
      </c>
      <c r="M2663" t="str">
        <f t="shared" si="134"/>
        <v>2024</v>
      </c>
    </row>
    <row r="2664" spans="1:13" x14ac:dyDescent="0.25">
      <c r="A2664" s="32">
        <v>45383</v>
      </c>
      <c r="B2664" s="8" t="s">
        <v>6589</v>
      </c>
      <c r="C2664" s="63" t="s">
        <v>6619</v>
      </c>
      <c r="D2664" s="8" t="s">
        <v>6620</v>
      </c>
      <c r="E2664" s="33">
        <v>0</v>
      </c>
      <c r="F2664" s="34">
        <v>45412</v>
      </c>
      <c r="G2664" s="35" t="s">
        <v>1889</v>
      </c>
      <c r="H2664" s="16">
        <v>8676</v>
      </c>
      <c r="I2664" s="20">
        <v>8676</v>
      </c>
      <c r="K2664" t="str">
        <f t="shared" si="132"/>
        <v>Q1 2024</v>
      </c>
      <c r="L2664" t="str">
        <f t="shared" si="133"/>
        <v>Q1</v>
      </c>
      <c r="M2664" t="str">
        <f t="shared" si="134"/>
        <v>2024</v>
      </c>
    </row>
    <row r="2665" spans="1:13" x14ac:dyDescent="0.25">
      <c r="A2665" s="27">
        <v>45383</v>
      </c>
      <c r="B2665" s="8" t="s">
        <v>6589</v>
      </c>
      <c r="C2665" s="5" t="s">
        <v>6619</v>
      </c>
      <c r="D2665" s="8" t="s">
        <v>6620</v>
      </c>
      <c r="E2665" s="12">
        <v>0</v>
      </c>
      <c r="F2665" s="4">
        <v>45412</v>
      </c>
      <c r="G2665" s="12" t="s">
        <v>3621</v>
      </c>
      <c r="H2665" s="16">
        <v>8676</v>
      </c>
      <c r="K2665" t="str">
        <f t="shared" si="132"/>
        <v>Q1 2024</v>
      </c>
      <c r="L2665" t="str">
        <f t="shared" si="133"/>
        <v>Q1</v>
      </c>
      <c r="M2665" t="str">
        <f t="shared" si="134"/>
        <v>2024</v>
      </c>
    </row>
    <row r="2666" spans="1:13" x14ac:dyDescent="0.25">
      <c r="A2666" s="27">
        <v>45383</v>
      </c>
      <c r="B2666" s="8" t="s">
        <v>6589</v>
      </c>
      <c r="C2666" s="8" t="s">
        <v>6653</v>
      </c>
      <c r="D2666" s="8" t="s">
        <v>6654</v>
      </c>
      <c r="E2666" s="12" t="s">
        <v>82</v>
      </c>
      <c r="F2666" s="25">
        <v>45384</v>
      </c>
      <c r="G2666" s="12" t="s">
        <v>440</v>
      </c>
      <c r="H2666" s="16">
        <v>194247.9</v>
      </c>
      <c r="I2666" s="20">
        <v>194247.9</v>
      </c>
      <c r="J2666" s="9"/>
      <c r="K2666" t="str">
        <f t="shared" si="132"/>
        <v>Q1 2024</v>
      </c>
      <c r="L2666" t="str">
        <f t="shared" si="133"/>
        <v>Q1</v>
      </c>
      <c r="M2666" t="str">
        <f t="shared" si="134"/>
        <v>2024</v>
      </c>
    </row>
    <row r="2667" spans="1:13" x14ac:dyDescent="0.25">
      <c r="A2667" s="27">
        <v>45383</v>
      </c>
      <c r="B2667" s="8" t="s">
        <v>6589</v>
      </c>
      <c r="C2667" s="8" t="s">
        <v>6653</v>
      </c>
      <c r="D2667" s="8" t="s">
        <v>6638</v>
      </c>
      <c r="E2667" s="12">
        <v>2</v>
      </c>
      <c r="F2667" s="25">
        <v>45421</v>
      </c>
      <c r="G2667" s="12" t="s">
        <v>1919</v>
      </c>
      <c r="H2667" s="16">
        <v>1135666.08</v>
      </c>
      <c r="I2667" s="20">
        <v>1135666.08</v>
      </c>
      <c r="K2667" t="str">
        <f t="shared" si="132"/>
        <v>Q1 2024</v>
      </c>
      <c r="L2667" t="str">
        <f t="shared" si="133"/>
        <v>Q1</v>
      </c>
      <c r="M2667" t="str">
        <f t="shared" si="134"/>
        <v>2024</v>
      </c>
    </row>
    <row r="2668" spans="1:13" x14ac:dyDescent="0.25">
      <c r="A2668" s="27">
        <v>45383</v>
      </c>
      <c r="B2668" s="8" t="s">
        <v>6589</v>
      </c>
      <c r="C2668" s="8" t="s">
        <v>6653</v>
      </c>
      <c r="D2668" s="8" t="s">
        <v>6639</v>
      </c>
      <c r="E2668" s="12">
        <v>2</v>
      </c>
      <c r="F2668" s="25">
        <v>45421</v>
      </c>
      <c r="G2668" s="12" t="s">
        <v>1920</v>
      </c>
      <c r="H2668" s="16">
        <v>15686.01</v>
      </c>
      <c r="I2668" s="20">
        <v>15686.01</v>
      </c>
      <c r="K2668" t="str">
        <f t="shared" si="132"/>
        <v>Q1 2024</v>
      </c>
      <c r="L2668" t="str">
        <f t="shared" si="133"/>
        <v>Q1</v>
      </c>
      <c r="M2668" t="str">
        <f t="shared" si="134"/>
        <v>2024</v>
      </c>
    </row>
    <row r="2669" spans="1:13" x14ac:dyDescent="0.25">
      <c r="A2669" s="27">
        <v>45383</v>
      </c>
      <c r="B2669" s="8" t="s">
        <v>6589</v>
      </c>
      <c r="C2669" s="8" t="e">
        <v>#N/A</v>
      </c>
      <c r="D2669" s="8" t="s">
        <v>6622</v>
      </c>
      <c r="E2669" s="12">
        <v>2</v>
      </c>
      <c r="F2669" s="25">
        <v>45412</v>
      </c>
      <c r="G2669" s="12">
        <v>313</v>
      </c>
      <c r="H2669" s="16">
        <v>2795</v>
      </c>
      <c r="I2669" s="20">
        <v>2795</v>
      </c>
      <c r="K2669" t="str">
        <f t="shared" si="132"/>
        <v>Q1 2024</v>
      </c>
      <c r="L2669" t="str">
        <f t="shared" si="133"/>
        <v>Q1</v>
      </c>
      <c r="M2669" t="str">
        <f t="shared" si="134"/>
        <v>2024</v>
      </c>
    </row>
    <row r="2670" spans="1:13" x14ac:dyDescent="0.25">
      <c r="A2670" s="27">
        <v>45383</v>
      </c>
      <c r="B2670" s="8" t="s">
        <v>6589</v>
      </c>
      <c r="C2670" s="8" t="e">
        <v>#N/A</v>
      </c>
      <c r="D2670" s="8" t="s">
        <v>6622</v>
      </c>
      <c r="E2670" s="12">
        <v>2</v>
      </c>
      <c r="F2670" s="25">
        <v>45412</v>
      </c>
      <c r="G2670" s="12" t="s">
        <v>1925</v>
      </c>
      <c r="H2670" s="16">
        <v>1885</v>
      </c>
      <c r="I2670" s="20">
        <v>1885</v>
      </c>
      <c r="K2670" t="str">
        <f t="shared" si="132"/>
        <v>Q1 2024</v>
      </c>
      <c r="L2670" t="str">
        <f t="shared" si="133"/>
        <v>Q1</v>
      </c>
      <c r="M2670" t="str">
        <f t="shared" si="134"/>
        <v>2024</v>
      </c>
    </row>
    <row r="2671" spans="1:13" x14ac:dyDescent="0.25">
      <c r="A2671" s="27">
        <v>45383</v>
      </c>
      <c r="B2671" s="8" t="s">
        <v>6589</v>
      </c>
      <c r="C2671" s="8" t="s">
        <v>6623</v>
      </c>
      <c r="D2671" s="8" t="s">
        <v>6624</v>
      </c>
      <c r="E2671" s="12">
        <v>2</v>
      </c>
      <c r="F2671" s="25">
        <v>45392</v>
      </c>
      <c r="G2671" s="12" t="s">
        <v>1922</v>
      </c>
      <c r="H2671" s="16">
        <v>4310.6000000000004</v>
      </c>
      <c r="I2671" s="20">
        <v>8734.36</v>
      </c>
      <c r="K2671" t="str">
        <f t="shared" si="132"/>
        <v>Q1 2024</v>
      </c>
      <c r="L2671" t="str">
        <f t="shared" si="133"/>
        <v>Q1</v>
      </c>
      <c r="M2671" t="str">
        <f t="shared" si="134"/>
        <v>2024</v>
      </c>
    </row>
    <row r="2672" spans="1:13" x14ac:dyDescent="0.25">
      <c r="A2672" s="27">
        <v>45383</v>
      </c>
      <c r="B2672" s="8" t="s">
        <v>6589</v>
      </c>
      <c r="C2672" s="5" t="s">
        <v>6626</v>
      </c>
      <c r="D2672" s="8" t="s">
        <v>6627</v>
      </c>
      <c r="E2672" s="12">
        <v>2</v>
      </c>
      <c r="F2672" s="25">
        <v>45412</v>
      </c>
      <c r="G2672" s="12">
        <v>1679</v>
      </c>
      <c r="H2672" s="16">
        <v>21105</v>
      </c>
      <c r="I2672" s="20">
        <v>21105</v>
      </c>
      <c r="K2672" t="str">
        <f t="shared" si="132"/>
        <v>Q1 2024</v>
      </c>
      <c r="L2672" t="str">
        <f t="shared" si="133"/>
        <v>Q1</v>
      </c>
      <c r="M2672" t="str">
        <f t="shared" si="134"/>
        <v>2024</v>
      </c>
    </row>
    <row r="2673" spans="1:13" x14ac:dyDescent="0.25">
      <c r="A2673" s="27">
        <v>45383</v>
      </c>
      <c r="B2673" s="8" t="s">
        <v>6589</v>
      </c>
      <c r="C2673" s="8" t="e">
        <v>#N/A</v>
      </c>
      <c r="D2673" s="8" t="s">
        <v>6624</v>
      </c>
      <c r="E2673" s="12">
        <v>2</v>
      </c>
      <c r="F2673" s="25">
        <v>45409</v>
      </c>
      <c r="G2673" s="12" t="s">
        <v>1921</v>
      </c>
      <c r="H2673" s="16">
        <v>8000</v>
      </c>
      <c r="I2673" s="20">
        <v>13440</v>
      </c>
      <c r="K2673" t="str">
        <f t="shared" si="132"/>
        <v>Q1 2024</v>
      </c>
      <c r="L2673" t="str">
        <f t="shared" si="133"/>
        <v>Q1</v>
      </c>
      <c r="M2673" t="str">
        <f t="shared" si="134"/>
        <v>2024</v>
      </c>
    </row>
    <row r="2674" spans="1:13" x14ac:dyDescent="0.25">
      <c r="A2674" s="17">
        <v>45383</v>
      </c>
      <c r="B2674" s="8" t="s">
        <v>6590</v>
      </c>
      <c r="C2674" s="5" t="s">
        <v>6614</v>
      </c>
      <c r="D2674" s="8" t="s">
        <v>6615</v>
      </c>
      <c r="E2674" s="5">
        <v>0</v>
      </c>
      <c r="F2674" s="25">
        <v>45412</v>
      </c>
      <c r="G2674" s="12" t="s">
        <v>1950</v>
      </c>
      <c r="H2674" s="26">
        <v>2954</v>
      </c>
      <c r="I2674" s="16">
        <v>2954</v>
      </c>
      <c r="K2674" t="str">
        <f t="shared" si="132"/>
        <v>Q1 2024</v>
      </c>
      <c r="L2674" t="str">
        <f t="shared" si="133"/>
        <v>Q1</v>
      </c>
      <c r="M2674" t="str">
        <f t="shared" si="134"/>
        <v>2024</v>
      </c>
    </row>
    <row r="2675" spans="1:13" x14ac:dyDescent="0.25">
      <c r="A2675" s="17">
        <v>45383</v>
      </c>
      <c r="B2675" s="8" t="s">
        <v>6590</v>
      </c>
      <c r="C2675" s="5" t="s">
        <v>6636</v>
      </c>
      <c r="D2675" s="8" t="s">
        <v>6617</v>
      </c>
      <c r="E2675" s="5">
        <v>0</v>
      </c>
      <c r="F2675" s="25">
        <v>45393</v>
      </c>
      <c r="G2675" s="12" t="s">
        <v>441</v>
      </c>
      <c r="H2675" s="16">
        <v>240</v>
      </c>
      <c r="I2675" s="16">
        <v>240</v>
      </c>
      <c r="J2675" s="9" t="s">
        <v>1928</v>
      </c>
      <c r="K2675" t="str">
        <f t="shared" si="132"/>
        <v>Q1 2024</v>
      </c>
      <c r="L2675" t="str">
        <f t="shared" si="133"/>
        <v>Q1</v>
      </c>
      <c r="M2675" t="str">
        <f t="shared" si="134"/>
        <v>2024</v>
      </c>
    </row>
    <row r="2676" spans="1:13" x14ac:dyDescent="0.25">
      <c r="A2676" s="17">
        <v>45383</v>
      </c>
      <c r="B2676" s="8" t="s">
        <v>6590</v>
      </c>
      <c r="C2676" s="8" t="e">
        <v>#N/A</v>
      </c>
      <c r="D2676" s="8" t="s">
        <v>6622</v>
      </c>
      <c r="E2676" s="12">
        <v>0</v>
      </c>
      <c r="F2676" s="25">
        <v>45412</v>
      </c>
      <c r="G2676" s="12">
        <v>301</v>
      </c>
      <c r="H2676" s="26">
        <v>35805</v>
      </c>
      <c r="I2676" s="16">
        <v>35805</v>
      </c>
      <c r="K2676" t="str">
        <f t="shared" si="132"/>
        <v>Q1 2024</v>
      </c>
      <c r="L2676" t="str">
        <f t="shared" si="133"/>
        <v>Q1</v>
      </c>
      <c r="M2676" t="str">
        <f t="shared" si="134"/>
        <v>2024</v>
      </c>
    </row>
    <row r="2677" spans="1:13" x14ac:dyDescent="0.25">
      <c r="A2677" s="17">
        <v>45383</v>
      </c>
      <c r="B2677" s="8" t="s">
        <v>6590</v>
      </c>
      <c r="C2677" s="8" t="e">
        <v>#N/A</v>
      </c>
      <c r="D2677" s="8" t="s">
        <v>6622</v>
      </c>
      <c r="E2677" s="12">
        <v>0</v>
      </c>
      <c r="F2677" s="25">
        <v>45412</v>
      </c>
      <c r="G2677" s="12" t="s">
        <v>1951</v>
      </c>
      <c r="H2677" s="26">
        <v>5020</v>
      </c>
      <c r="I2677" s="16">
        <v>5020</v>
      </c>
      <c r="K2677" t="str">
        <f t="shared" si="132"/>
        <v>Q1 2024</v>
      </c>
      <c r="L2677" t="str">
        <f t="shared" si="133"/>
        <v>Q1</v>
      </c>
      <c r="M2677" t="str">
        <f t="shared" si="134"/>
        <v>2024</v>
      </c>
    </row>
    <row r="2678" spans="1:13" x14ac:dyDescent="0.25">
      <c r="A2678" s="27">
        <v>45383</v>
      </c>
      <c r="B2678" s="8" t="s">
        <v>6591</v>
      </c>
      <c r="C2678" s="8" t="s">
        <v>6632</v>
      </c>
      <c r="D2678" s="8" t="s">
        <v>6633</v>
      </c>
      <c r="E2678" s="12">
        <v>0</v>
      </c>
      <c r="F2678" s="25">
        <v>45412</v>
      </c>
      <c r="G2678" s="12" t="s">
        <v>1952</v>
      </c>
      <c r="H2678" s="26">
        <v>42017.55</v>
      </c>
      <c r="I2678" s="16">
        <v>42017.55</v>
      </c>
      <c r="K2678" t="str">
        <f t="shared" si="132"/>
        <v>Q1 2024</v>
      </c>
      <c r="L2678" t="str">
        <f t="shared" si="133"/>
        <v>Q1</v>
      </c>
      <c r="M2678" t="str">
        <f t="shared" si="134"/>
        <v>2024</v>
      </c>
    </row>
    <row r="2679" spans="1:13" x14ac:dyDescent="0.25">
      <c r="A2679" s="27">
        <v>45383</v>
      </c>
      <c r="B2679" s="8" t="s">
        <v>6591</v>
      </c>
      <c r="C2679" s="5" t="s">
        <v>6636</v>
      </c>
      <c r="D2679" s="8" t="s">
        <v>6617</v>
      </c>
      <c r="E2679" s="12">
        <v>0</v>
      </c>
      <c r="F2679" s="25">
        <v>45392</v>
      </c>
      <c r="G2679" s="12" t="s">
        <v>1929</v>
      </c>
      <c r="H2679" s="26">
        <v>375</v>
      </c>
      <c r="I2679" s="26">
        <v>375</v>
      </c>
      <c r="J2679" s="9" t="s">
        <v>1930</v>
      </c>
      <c r="K2679" t="str">
        <f t="shared" si="132"/>
        <v>Q1 2024</v>
      </c>
      <c r="L2679" t="str">
        <f t="shared" si="133"/>
        <v>Q1</v>
      </c>
      <c r="M2679" t="str">
        <f t="shared" si="134"/>
        <v>2024</v>
      </c>
    </row>
    <row r="2680" spans="1:13" x14ac:dyDescent="0.25">
      <c r="A2680" s="27">
        <v>45383</v>
      </c>
      <c r="B2680" s="8" t="s">
        <v>6591</v>
      </c>
      <c r="C2680" s="8" t="e">
        <v>#N/A</v>
      </c>
      <c r="D2680" s="8" t="s">
        <v>6622</v>
      </c>
      <c r="E2680" s="12">
        <v>0</v>
      </c>
      <c r="F2680" s="25">
        <v>45412</v>
      </c>
      <c r="G2680" s="12">
        <v>304</v>
      </c>
      <c r="H2680" s="26">
        <v>7670</v>
      </c>
      <c r="I2680" s="16">
        <v>7670</v>
      </c>
      <c r="K2680" t="str">
        <f t="shared" si="132"/>
        <v>Q1 2024</v>
      </c>
      <c r="L2680" t="str">
        <f t="shared" si="133"/>
        <v>Q1</v>
      </c>
      <c r="M2680" t="str">
        <f t="shared" si="134"/>
        <v>2024</v>
      </c>
    </row>
    <row r="2681" spans="1:13" x14ac:dyDescent="0.25">
      <c r="A2681" s="27">
        <v>45383</v>
      </c>
      <c r="B2681" s="8" t="s">
        <v>6591</v>
      </c>
      <c r="C2681" s="8" t="e">
        <v>#N/A</v>
      </c>
      <c r="D2681" s="8" t="s">
        <v>6622</v>
      </c>
      <c r="E2681" s="12">
        <v>0</v>
      </c>
      <c r="F2681" s="25">
        <v>45412</v>
      </c>
      <c r="G2681" s="12" t="s">
        <v>1953</v>
      </c>
      <c r="H2681" s="26">
        <v>10590</v>
      </c>
      <c r="I2681" s="16">
        <v>10590</v>
      </c>
      <c r="K2681" t="str">
        <f t="shared" si="132"/>
        <v>Q1 2024</v>
      </c>
      <c r="L2681" t="str">
        <f t="shared" si="133"/>
        <v>Q1</v>
      </c>
      <c r="M2681" t="str">
        <f t="shared" si="134"/>
        <v>2024</v>
      </c>
    </row>
    <row r="2682" spans="1:13" x14ac:dyDescent="0.25">
      <c r="A2682" s="27">
        <v>45383</v>
      </c>
      <c r="B2682" s="8" t="s">
        <v>6602</v>
      </c>
      <c r="C2682" s="8" t="e">
        <v>#N/A</v>
      </c>
      <c r="D2682" s="8" t="s">
        <v>6638</v>
      </c>
      <c r="E2682" s="12">
        <v>401</v>
      </c>
      <c r="F2682" s="25">
        <v>45429</v>
      </c>
      <c r="G2682" s="12" t="s">
        <v>2059</v>
      </c>
      <c r="H2682" s="26">
        <v>51130</v>
      </c>
      <c r="I2682" s="16">
        <v>51130</v>
      </c>
      <c r="K2682" t="str">
        <f t="shared" si="132"/>
        <v>Q1 2024</v>
      </c>
      <c r="L2682" t="str">
        <f t="shared" si="133"/>
        <v>Q1</v>
      </c>
      <c r="M2682" t="str">
        <f t="shared" si="134"/>
        <v>2024</v>
      </c>
    </row>
    <row r="2683" spans="1:13" x14ac:dyDescent="0.25">
      <c r="A2683" s="27">
        <v>45383</v>
      </c>
      <c r="B2683" s="8" t="s">
        <v>6602</v>
      </c>
      <c r="C2683" s="8" t="e">
        <v>#N/A</v>
      </c>
      <c r="D2683" s="8" t="s">
        <v>6638</v>
      </c>
      <c r="E2683" s="12">
        <v>501</v>
      </c>
      <c r="F2683" s="25">
        <v>45429</v>
      </c>
      <c r="G2683" s="12" t="s">
        <v>2060</v>
      </c>
      <c r="H2683" s="26">
        <v>51110</v>
      </c>
      <c r="I2683" s="16">
        <v>51110</v>
      </c>
      <c r="K2683" t="str">
        <f t="shared" si="132"/>
        <v>Q1 2024</v>
      </c>
      <c r="L2683" t="str">
        <f t="shared" si="133"/>
        <v>Q1</v>
      </c>
      <c r="M2683" t="str">
        <f t="shared" si="134"/>
        <v>2024</v>
      </c>
    </row>
    <row r="2684" spans="1:13" x14ac:dyDescent="0.25">
      <c r="A2684" s="27">
        <v>45383</v>
      </c>
      <c r="B2684" s="8" t="s">
        <v>6602</v>
      </c>
      <c r="C2684" s="8" t="e">
        <v>#N/A</v>
      </c>
      <c r="D2684" s="8" t="s">
        <v>6638</v>
      </c>
      <c r="E2684" s="12">
        <v>1301</v>
      </c>
      <c r="F2684" s="25">
        <v>45429</v>
      </c>
      <c r="G2684" s="12" t="s">
        <v>2061</v>
      </c>
      <c r="H2684" s="26">
        <v>52230</v>
      </c>
      <c r="I2684" s="16">
        <v>52230</v>
      </c>
      <c r="K2684" t="str">
        <f t="shared" si="132"/>
        <v>Q1 2024</v>
      </c>
      <c r="L2684" t="str">
        <f t="shared" si="133"/>
        <v>Q1</v>
      </c>
      <c r="M2684" t="str">
        <f t="shared" si="134"/>
        <v>2024</v>
      </c>
    </row>
    <row r="2685" spans="1:13" x14ac:dyDescent="0.25">
      <c r="A2685" s="27">
        <v>45383</v>
      </c>
      <c r="B2685" s="8" t="s">
        <v>6602</v>
      </c>
      <c r="C2685" s="5" t="s">
        <v>6619</v>
      </c>
      <c r="D2685" s="8" t="s">
        <v>6620</v>
      </c>
      <c r="E2685" s="5">
        <v>0</v>
      </c>
      <c r="F2685" s="25">
        <v>45412</v>
      </c>
      <c r="G2685" s="12" t="s">
        <v>1954</v>
      </c>
      <c r="H2685" s="5">
        <v>510</v>
      </c>
      <c r="I2685" s="16">
        <v>510</v>
      </c>
      <c r="K2685" t="str">
        <f t="shared" si="132"/>
        <v>Q1 2024</v>
      </c>
      <c r="L2685" t="str">
        <f t="shared" si="133"/>
        <v>Q1</v>
      </c>
      <c r="M2685" t="str">
        <f t="shared" si="134"/>
        <v>2024</v>
      </c>
    </row>
    <row r="2686" spans="1:13" x14ac:dyDescent="0.25">
      <c r="A2686" s="27">
        <v>45383</v>
      </c>
      <c r="B2686" s="8" t="s">
        <v>6597</v>
      </c>
      <c r="C2686" s="8" t="s">
        <v>6619</v>
      </c>
      <c r="D2686" s="8" t="s">
        <v>6620</v>
      </c>
      <c r="E2686" s="5">
        <v>0</v>
      </c>
      <c r="F2686" s="25">
        <v>45412</v>
      </c>
      <c r="G2686" s="12" t="s">
        <v>1957</v>
      </c>
      <c r="H2686" s="26">
        <v>9090</v>
      </c>
      <c r="I2686" s="16">
        <v>9090</v>
      </c>
      <c r="K2686" t="str">
        <f t="shared" si="132"/>
        <v>Q1 2024</v>
      </c>
      <c r="L2686" t="str">
        <f t="shared" si="133"/>
        <v>Q1</v>
      </c>
      <c r="M2686" t="str">
        <f t="shared" si="134"/>
        <v>2024</v>
      </c>
    </row>
    <row r="2687" spans="1:13" x14ac:dyDescent="0.25">
      <c r="A2687" s="27">
        <v>45383</v>
      </c>
      <c r="B2687" s="8" t="s">
        <v>6596</v>
      </c>
      <c r="C2687" s="5" t="s">
        <v>6616</v>
      </c>
      <c r="D2687" s="8" t="s">
        <v>6617</v>
      </c>
      <c r="E2687" s="5">
        <v>0</v>
      </c>
      <c r="F2687" s="25">
        <v>45407</v>
      </c>
      <c r="G2687" s="12" t="s">
        <v>1955</v>
      </c>
      <c r="H2687" s="26">
        <v>394.5</v>
      </c>
      <c r="I2687" s="26">
        <v>394.5</v>
      </c>
      <c r="K2687" t="str">
        <f t="shared" si="132"/>
        <v>Q1 2024</v>
      </c>
      <c r="L2687" t="str">
        <f t="shared" si="133"/>
        <v>Q1</v>
      </c>
      <c r="M2687" t="str">
        <f t="shared" si="134"/>
        <v>2024</v>
      </c>
    </row>
    <row r="2688" spans="1:13" x14ac:dyDescent="0.25">
      <c r="A2688" s="27">
        <v>45383</v>
      </c>
      <c r="B2688" s="8" t="s">
        <v>6596</v>
      </c>
      <c r="C2688" s="8" t="s">
        <v>6619</v>
      </c>
      <c r="D2688" s="8" t="s">
        <v>6620</v>
      </c>
      <c r="E2688" s="5">
        <v>0</v>
      </c>
      <c r="F2688" s="25">
        <v>45412</v>
      </c>
      <c r="G2688" s="12" t="s">
        <v>1956</v>
      </c>
      <c r="H2688" s="26">
        <v>1060</v>
      </c>
      <c r="I2688" s="16">
        <v>1060</v>
      </c>
      <c r="K2688" t="str">
        <f t="shared" si="132"/>
        <v>Q1 2024</v>
      </c>
      <c r="L2688" t="str">
        <f t="shared" si="133"/>
        <v>Q1</v>
      </c>
      <c r="M2688" t="str">
        <f t="shared" si="134"/>
        <v>2024</v>
      </c>
    </row>
    <row r="2689" spans="1:13" x14ac:dyDescent="0.25">
      <c r="A2689" s="27">
        <v>45383</v>
      </c>
      <c r="B2689" s="8" t="s">
        <v>6596</v>
      </c>
      <c r="C2689" s="8" t="e">
        <v>#N/A</v>
      </c>
      <c r="D2689" s="8" t="s">
        <v>6622</v>
      </c>
      <c r="E2689" s="12">
        <v>0</v>
      </c>
      <c r="F2689" s="25">
        <v>45412</v>
      </c>
      <c r="G2689" s="12">
        <v>315</v>
      </c>
      <c r="H2689" s="26">
        <v>1560</v>
      </c>
      <c r="I2689" s="16">
        <v>1560</v>
      </c>
      <c r="K2689" t="str">
        <f t="shared" si="132"/>
        <v>Q1 2024</v>
      </c>
      <c r="L2689" t="str">
        <f t="shared" si="133"/>
        <v>Q1</v>
      </c>
      <c r="M2689" t="str">
        <f t="shared" si="134"/>
        <v>2024</v>
      </c>
    </row>
    <row r="2690" spans="1:13" x14ac:dyDescent="0.25">
      <c r="A2690" s="27">
        <v>45383</v>
      </c>
      <c r="B2690" s="8" t="s">
        <v>6592</v>
      </c>
      <c r="C2690" s="5" t="s">
        <v>6630</v>
      </c>
      <c r="D2690" s="8" t="s">
        <v>6631</v>
      </c>
      <c r="E2690" s="12">
        <v>613</v>
      </c>
      <c r="F2690" s="25">
        <v>45409</v>
      </c>
      <c r="G2690" s="12" t="s">
        <v>1932</v>
      </c>
      <c r="H2690" s="16">
        <v>1176.46</v>
      </c>
      <c r="I2690" s="16">
        <v>1176.46</v>
      </c>
      <c r="K2690" t="str">
        <f t="shared" si="132"/>
        <v>Q1 2024</v>
      </c>
      <c r="L2690" t="str">
        <f t="shared" si="133"/>
        <v>Q1</v>
      </c>
      <c r="M2690" t="str">
        <f t="shared" si="134"/>
        <v>2024</v>
      </c>
    </row>
    <row r="2691" spans="1:13" x14ac:dyDescent="0.25">
      <c r="A2691" s="27">
        <v>45383</v>
      </c>
      <c r="B2691" s="8" t="s">
        <v>6592</v>
      </c>
      <c r="C2691" s="8" t="e">
        <v>#N/A</v>
      </c>
      <c r="D2691" s="8" t="s">
        <v>6662</v>
      </c>
      <c r="E2691" s="12">
        <v>613</v>
      </c>
      <c r="F2691" s="25">
        <v>45383</v>
      </c>
      <c r="G2691" s="12" t="s">
        <v>442</v>
      </c>
      <c r="H2691" s="16">
        <v>68825</v>
      </c>
      <c r="I2691" s="16">
        <v>68825</v>
      </c>
      <c r="K2691" t="str">
        <f t="shared" ref="K2691:K2747" si="135">"Q" &amp; IF(MONTH(A2691) &lt; 4, 4, IF(MONTH(A2691) &lt; 7, 1, IF(MONTH(A2691) &lt; 10, 2, 3))) &amp; " " &amp; YEAR(A2691) - IF(MONTH(A2691) &lt; 4, 1, 0)</f>
        <v>Q1 2024</v>
      </c>
      <c r="L2691" t="str">
        <f t="shared" ref="L2691:L2747" si="136">LEFT(K2691,2)</f>
        <v>Q1</v>
      </c>
      <c r="M2691" t="str">
        <f t="shared" ref="M2691:M2747" si="137">RIGHT(K2691,4)</f>
        <v>2024</v>
      </c>
    </row>
    <row r="2692" spans="1:13" x14ac:dyDescent="0.25">
      <c r="A2692" s="27">
        <v>45383</v>
      </c>
      <c r="B2692" s="8" t="s">
        <v>6592</v>
      </c>
      <c r="C2692" s="8" t="e">
        <v>#N/A</v>
      </c>
      <c r="D2692" s="8" t="s">
        <v>6643</v>
      </c>
      <c r="E2692" s="12">
        <v>613</v>
      </c>
      <c r="F2692" s="25">
        <v>45409</v>
      </c>
      <c r="G2692" s="12" t="s">
        <v>1931</v>
      </c>
      <c r="H2692" s="16">
        <v>3050</v>
      </c>
      <c r="I2692" s="16">
        <v>3050</v>
      </c>
      <c r="K2692" t="str">
        <f t="shared" si="135"/>
        <v>Q1 2024</v>
      </c>
      <c r="L2692" t="str">
        <f t="shared" si="136"/>
        <v>Q1</v>
      </c>
      <c r="M2692" t="str">
        <f t="shared" si="137"/>
        <v>2024</v>
      </c>
    </row>
    <row r="2693" spans="1:13" x14ac:dyDescent="0.25">
      <c r="A2693" s="27">
        <v>45383</v>
      </c>
      <c r="B2693" s="8" t="s">
        <v>6592</v>
      </c>
      <c r="C2693" s="8" t="s">
        <v>6632</v>
      </c>
      <c r="D2693" s="8" t="s">
        <v>6633</v>
      </c>
      <c r="E2693" s="12">
        <v>613</v>
      </c>
      <c r="F2693" s="25">
        <v>45412</v>
      </c>
      <c r="G2693" s="12" t="s">
        <v>1958</v>
      </c>
      <c r="H2693" s="26">
        <v>39725.69</v>
      </c>
      <c r="I2693" s="16">
        <v>39725.69</v>
      </c>
      <c r="K2693" t="str">
        <f t="shared" si="135"/>
        <v>Q1 2024</v>
      </c>
      <c r="L2693" t="str">
        <f t="shared" si="136"/>
        <v>Q1</v>
      </c>
      <c r="M2693" t="str">
        <f t="shared" si="137"/>
        <v>2024</v>
      </c>
    </row>
    <row r="2694" spans="1:13" x14ac:dyDescent="0.25">
      <c r="A2694" s="27">
        <v>45383</v>
      </c>
      <c r="B2694" s="8" t="s">
        <v>6592</v>
      </c>
      <c r="C2694" s="5" t="s">
        <v>6614</v>
      </c>
      <c r="D2694" s="8" t="s">
        <v>6615</v>
      </c>
      <c r="E2694" s="12">
        <v>613</v>
      </c>
      <c r="F2694" s="25">
        <v>45412</v>
      </c>
      <c r="G2694" s="12" t="s">
        <v>1963</v>
      </c>
      <c r="H2694" s="26">
        <v>18715</v>
      </c>
      <c r="I2694" s="16">
        <v>18715</v>
      </c>
      <c r="K2694" t="str">
        <f t="shared" si="135"/>
        <v>Q1 2024</v>
      </c>
      <c r="L2694" t="str">
        <f t="shared" si="136"/>
        <v>Q1</v>
      </c>
      <c r="M2694" t="str">
        <f t="shared" si="137"/>
        <v>2024</v>
      </c>
    </row>
    <row r="2695" spans="1:13" x14ac:dyDescent="0.25">
      <c r="A2695" s="27">
        <v>45383</v>
      </c>
      <c r="B2695" s="8" t="s">
        <v>6592</v>
      </c>
      <c r="C2695" s="8" t="s">
        <v>6634</v>
      </c>
      <c r="D2695" s="8" t="s">
        <v>6635</v>
      </c>
      <c r="E2695" s="12">
        <v>613</v>
      </c>
      <c r="F2695" s="25">
        <v>45412</v>
      </c>
      <c r="G2695" s="12" t="s">
        <v>1960</v>
      </c>
      <c r="H2695" s="89">
        <v>59811.63</v>
      </c>
      <c r="I2695" s="85">
        <v>59811.63</v>
      </c>
      <c r="K2695" t="str">
        <f t="shared" si="135"/>
        <v>Q1 2024</v>
      </c>
      <c r="L2695" t="str">
        <f t="shared" si="136"/>
        <v>Q1</v>
      </c>
      <c r="M2695" t="str">
        <f t="shared" si="137"/>
        <v>2024</v>
      </c>
    </row>
    <row r="2696" spans="1:13" x14ac:dyDescent="0.25">
      <c r="A2696" s="27">
        <v>45383</v>
      </c>
      <c r="B2696" s="8" t="s">
        <v>6592</v>
      </c>
      <c r="C2696" s="8" t="e">
        <v>#N/A</v>
      </c>
      <c r="D2696" s="8" t="s">
        <v>6633</v>
      </c>
      <c r="E2696" s="12">
        <v>613</v>
      </c>
      <c r="F2696" s="25">
        <v>45412</v>
      </c>
      <c r="G2696" s="12" t="s">
        <v>1959</v>
      </c>
      <c r="H2696" s="26">
        <v>75361.17</v>
      </c>
      <c r="I2696" s="16">
        <v>75361.17</v>
      </c>
      <c r="K2696" t="str">
        <f t="shared" si="135"/>
        <v>Q1 2024</v>
      </c>
      <c r="L2696" t="str">
        <f t="shared" si="136"/>
        <v>Q1</v>
      </c>
      <c r="M2696" t="str">
        <f t="shared" si="137"/>
        <v>2024</v>
      </c>
    </row>
    <row r="2697" spans="1:13" x14ac:dyDescent="0.25">
      <c r="A2697" s="27">
        <v>45383</v>
      </c>
      <c r="B2697" s="8" t="s">
        <v>6592</v>
      </c>
      <c r="C2697" s="8" t="s">
        <v>6619</v>
      </c>
      <c r="D2697" s="8" t="s">
        <v>6620</v>
      </c>
      <c r="E2697" s="12">
        <v>0</v>
      </c>
      <c r="F2697" s="25">
        <v>45412</v>
      </c>
      <c r="G2697" s="12" t="s">
        <v>1965</v>
      </c>
      <c r="H2697" s="26">
        <v>900</v>
      </c>
      <c r="I2697" s="16">
        <v>900</v>
      </c>
      <c r="K2697" t="str">
        <f t="shared" si="135"/>
        <v>Q1 2024</v>
      </c>
      <c r="L2697" t="str">
        <f t="shared" si="136"/>
        <v>Q1</v>
      </c>
      <c r="M2697" t="str">
        <f t="shared" si="137"/>
        <v>2024</v>
      </c>
    </row>
    <row r="2698" spans="1:13" x14ac:dyDescent="0.25">
      <c r="A2698" s="27">
        <v>45383</v>
      </c>
      <c r="B2698" s="8" t="s">
        <v>6592</v>
      </c>
      <c r="C2698" s="8" t="s">
        <v>6637</v>
      </c>
      <c r="D2698" s="8" t="s">
        <v>6654</v>
      </c>
      <c r="E2698" s="12">
        <v>613</v>
      </c>
      <c r="F2698" s="25">
        <v>45384</v>
      </c>
      <c r="G2698" s="2" t="s">
        <v>445</v>
      </c>
      <c r="H2698" s="16">
        <v>17351.25</v>
      </c>
      <c r="I2698" s="16">
        <v>17351.25</v>
      </c>
      <c r="K2698" t="str">
        <f t="shared" si="135"/>
        <v>Q1 2024</v>
      </c>
      <c r="L2698" t="str">
        <f t="shared" si="136"/>
        <v>Q1</v>
      </c>
      <c r="M2698" t="str">
        <f t="shared" si="137"/>
        <v>2024</v>
      </c>
    </row>
    <row r="2699" spans="1:13" x14ac:dyDescent="0.25">
      <c r="A2699" s="27">
        <v>45383</v>
      </c>
      <c r="B2699" s="8" t="s">
        <v>6592</v>
      </c>
      <c r="C2699" s="8" t="s">
        <v>6637</v>
      </c>
      <c r="D2699" s="8" t="s">
        <v>6654</v>
      </c>
      <c r="E2699" s="12">
        <v>614</v>
      </c>
      <c r="F2699" s="25">
        <v>45384</v>
      </c>
      <c r="G2699" s="2" t="s">
        <v>446</v>
      </c>
      <c r="H2699" s="16">
        <v>17333.75</v>
      </c>
      <c r="I2699" s="16">
        <v>17333.75</v>
      </c>
      <c r="K2699" t="str">
        <f t="shared" si="135"/>
        <v>Q1 2024</v>
      </c>
      <c r="L2699" t="str">
        <f t="shared" si="136"/>
        <v>Q1</v>
      </c>
      <c r="M2699" t="str">
        <f t="shared" si="137"/>
        <v>2024</v>
      </c>
    </row>
    <row r="2700" spans="1:13" x14ac:dyDescent="0.25">
      <c r="A2700" s="27">
        <v>45383</v>
      </c>
      <c r="B2700" s="8" t="s">
        <v>6592</v>
      </c>
      <c r="C2700" s="8" t="s">
        <v>6637</v>
      </c>
      <c r="D2700" s="8" t="s">
        <v>6638</v>
      </c>
      <c r="E2700" s="2">
        <v>613</v>
      </c>
      <c r="F2700" s="1">
        <v>45401</v>
      </c>
      <c r="G2700" s="5" t="s">
        <v>2051</v>
      </c>
      <c r="H2700" s="5">
        <v>51578.47</v>
      </c>
      <c r="I2700" s="16">
        <v>51578.47</v>
      </c>
      <c r="K2700" t="str">
        <f t="shared" si="135"/>
        <v>Q1 2024</v>
      </c>
      <c r="L2700" t="str">
        <f t="shared" si="136"/>
        <v>Q1</v>
      </c>
      <c r="M2700" t="str">
        <f t="shared" si="137"/>
        <v>2024</v>
      </c>
    </row>
    <row r="2701" spans="1:13" x14ac:dyDescent="0.25">
      <c r="A2701" s="27">
        <v>45383</v>
      </c>
      <c r="B2701" s="8" t="s">
        <v>6592</v>
      </c>
      <c r="C2701" s="8" t="s">
        <v>6637</v>
      </c>
      <c r="D2701" s="8" t="s">
        <v>6638</v>
      </c>
      <c r="E2701" s="2">
        <v>614</v>
      </c>
      <c r="F2701" s="1">
        <v>45401</v>
      </c>
      <c r="G2701" s="5" t="s">
        <v>2052</v>
      </c>
      <c r="H2701" s="5">
        <v>55495.02</v>
      </c>
      <c r="I2701" s="16">
        <v>55495.02</v>
      </c>
      <c r="K2701" t="str">
        <f t="shared" si="135"/>
        <v>Q1 2024</v>
      </c>
      <c r="L2701" t="str">
        <f t="shared" si="136"/>
        <v>Q1</v>
      </c>
      <c r="M2701" t="str">
        <f t="shared" si="137"/>
        <v>2024</v>
      </c>
    </row>
    <row r="2702" spans="1:13" x14ac:dyDescent="0.25">
      <c r="A2702" s="27">
        <v>45383</v>
      </c>
      <c r="B2702" s="8" t="s">
        <v>6592</v>
      </c>
      <c r="C2702" s="8" t="s">
        <v>6637</v>
      </c>
      <c r="D2702" s="8" t="s">
        <v>6639</v>
      </c>
      <c r="E2702" s="2">
        <v>613</v>
      </c>
      <c r="F2702" s="1">
        <v>45400</v>
      </c>
      <c r="G2702" s="5" t="s">
        <v>2047</v>
      </c>
      <c r="H2702" s="5">
        <v>21420.54</v>
      </c>
      <c r="I2702" s="16">
        <v>21420.54</v>
      </c>
      <c r="K2702" t="str">
        <f t="shared" si="135"/>
        <v>Q1 2024</v>
      </c>
      <c r="L2702" t="str">
        <f t="shared" si="136"/>
        <v>Q1</v>
      </c>
      <c r="M2702" t="str">
        <f t="shared" si="137"/>
        <v>2024</v>
      </c>
    </row>
    <row r="2703" spans="1:13" x14ac:dyDescent="0.25">
      <c r="A2703" s="27">
        <v>45383</v>
      </c>
      <c r="B2703" s="8" t="s">
        <v>6592</v>
      </c>
      <c r="C2703" s="8" t="s">
        <v>6637</v>
      </c>
      <c r="D2703" s="8" t="s">
        <v>6639</v>
      </c>
      <c r="E2703" s="2">
        <v>614</v>
      </c>
      <c r="F2703" s="1">
        <v>45400</v>
      </c>
      <c r="G2703" s="5" t="s">
        <v>2048</v>
      </c>
      <c r="H2703" s="5">
        <v>25276.47</v>
      </c>
      <c r="I2703" s="16">
        <v>25276.47</v>
      </c>
      <c r="K2703" t="str">
        <f t="shared" si="135"/>
        <v>Q1 2024</v>
      </c>
      <c r="L2703" t="str">
        <f t="shared" si="136"/>
        <v>Q1</v>
      </c>
      <c r="M2703" t="str">
        <f t="shared" si="137"/>
        <v>2024</v>
      </c>
    </row>
    <row r="2704" spans="1:13" x14ac:dyDescent="0.25">
      <c r="A2704" s="27">
        <v>45383</v>
      </c>
      <c r="B2704" s="8" t="s">
        <v>6592</v>
      </c>
      <c r="C2704" s="8" t="e">
        <v>#N/A</v>
      </c>
      <c r="D2704" s="8" t="s">
        <v>6662</v>
      </c>
      <c r="E2704" s="12">
        <v>613</v>
      </c>
      <c r="F2704" s="25">
        <v>45383</v>
      </c>
      <c r="G2704" s="12" t="s">
        <v>443</v>
      </c>
      <c r="H2704" s="16">
        <v>68832</v>
      </c>
      <c r="I2704" s="16">
        <v>68832</v>
      </c>
      <c r="K2704" t="str">
        <f t="shared" si="135"/>
        <v>Q1 2024</v>
      </c>
      <c r="L2704" t="str">
        <f t="shared" si="136"/>
        <v>Q1</v>
      </c>
      <c r="M2704" t="str">
        <f t="shared" si="137"/>
        <v>2024</v>
      </c>
    </row>
    <row r="2705" spans="1:13" x14ac:dyDescent="0.25">
      <c r="A2705" s="27">
        <v>45383</v>
      </c>
      <c r="B2705" s="8" t="s">
        <v>6592</v>
      </c>
      <c r="C2705" s="8" t="e">
        <v>#N/A</v>
      </c>
      <c r="D2705" s="8" t="s">
        <v>6622</v>
      </c>
      <c r="E2705" s="12">
        <v>613</v>
      </c>
      <c r="F2705" s="25">
        <v>45412</v>
      </c>
      <c r="G2705" s="12">
        <v>303</v>
      </c>
      <c r="H2705" s="26">
        <v>28685</v>
      </c>
      <c r="I2705" s="16">
        <v>28685</v>
      </c>
      <c r="K2705" t="str">
        <f t="shared" si="135"/>
        <v>Q1 2024</v>
      </c>
      <c r="L2705" t="str">
        <f t="shared" si="136"/>
        <v>Q1</v>
      </c>
      <c r="M2705" t="str">
        <f t="shared" si="137"/>
        <v>2024</v>
      </c>
    </row>
    <row r="2706" spans="1:13" x14ac:dyDescent="0.25">
      <c r="A2706" s="27">
        <v>45383</v>
      </c>
      <c r="B2706" s="8" t="s">
        <v>6592</v>
      </c>
      <c r="C2706" s="5" t="e">
        <v>#N/A</v>
      </c>
      <c r="D2706" s="8" t="s">
        <v>6662</v>
      </c>
      <c r="E2706" s="12">
        <v>614</v>
      </c>
      <c r="F2706" s="25">
        <v>45383</v>
      </c>
      <c r="G2706" s="12" t="s">
        <v>444</v>
      </c>
      <c r="H2706" s="16">
        <v>137596</v>
      </c>
      <c r="I2706" s="16">
        <v>137596</v>
      </c>
      <c r="K2706" t="str">
        <f t="shared" si="135"/>
        <v>Q1 2024</v>
      </c>
      <c r="L2706" t="str">
        <f t="shared" si="136"/>
        <v>Q1</v>
      </c>
      <c r="M2706" t="str">
        <f t="shared" si="137"/>
        <v>2024</v>
      </c>
    </row>
    <row r="2707" spans="1:13" x14ac:dyDescent="0.25">
      <c r="A2707" s="27">
        <v>45383</v>
      </c>
      <c r="B2707" s="8" t="s">
        <v>6592</v>
      </c>
      <c r="C2707" s="8" t="e">
        <v>#N/A</v>
      </c>
      <c r="D2707" s="8" t="s">
        <v>6622</v>
      </c>
      <c r="E2707" s="12">
        <v>613</v>
      </c>
      <c r="F2707" s="25">
        <v>45412</v>
      </c>
      <c r="G2707" s="12" t="s">
        <v>1964</v>
      </c>
      <c r="H2707" s="26">
        <v>21980</v>
      </c>
      <c r="I2707" s="16">
        <v>21980</v>
      </c>
      <c r="K2707" t="str">
        <f t="shared" si="135"/>
        <v>Q1 2024</v>
      </c>
      <c r="L2707" t="str">
        <f t="shared" si="136"/>
        <v>Q1</v>
      </c>
      <c r="M2707" t="str">
        <f t="shared" si="137"/>
        <v>2024</v>
      </c>
    </row>
    <row r="2708" spans="1:13" x14ac:dyDescent="0.25">
      <c r="A2708" s="27">
        <v>45383</v>
      </c>
      <c r="B2708" s="8" t="s">
        <v>6592</v>
      </c>
      <c r="C2708" s="8" t="s">
        <v>6623</v>
      </c>
      <c r="D2708" s="8" t="s">
        <v>6663</v>
      </c>
      <c r="E2708" s="12">
        <v>613</v>
      </c>
      <c r="F2708" s="25">
        <v>45404</v>
      </c>
      <c r="G2708" s="12" t="s">
        <v>1961</v>
      </c>
      <c r="H2708" s="26">
        <v>2700</v>
      </c>
      <c r="I2708" s="16">
        <v>2700</v>
      </c>
      <c r="K2708" t="str">
        <f t="shared" si="135"/>
        <v>Q1 2024</v>
      </c>
      <c r="L2708" t="str">
        <f t="shared" si="136"/>
        <v>Q1</v>
      </c>
      <c r="M2708" t="str">
        <f t="shared" si="137"/>
        <v>2024</v>
      </c>
    </row>
    <row r="2709" spans="1:13" x14ac:dyDescent="0.25">
      <c r="A2709" s="27">
        <v>45383</v>
      </c>
      <c r="B2709" s="8" t="s">
        <v>6592</v>
      </c>
      <c r="C2709" s="8" t="s">
        <v>6623</v>
      </c>
      <c r="D2709" s="8" t="s">
        <v>6624</v>
      </c>
      <c r="E2709" s="12">
        <v>613</v>
      </c>
      <c r="F2709" s="25">
        <v>45404</v>
      </c>
      <c r="G2709" s="12" t="s">
        <v>1962</v>
      </c>
      <c r="H2709" s="26">
        <v>15352</v>
      </c>
      <c r="I2709" s="26">
        <v>21602.48</v>
      </c>
      <c r="K2709" t="str">
        <f t="shared" si="135"/>
        <v>Q1 2024</v>
      </c>
      <c r="L2709" t="str">
        <f t="shared" si="136"/>
        <v>Q1</v>
      </c>
      <c r="M2709" t="str">
        <f t="shared" si="137"/>
        <v>2024</v>
      </c>
    </row>
    <row r="2710" spans="1:13" x14ac:dyDescent="0.25">
      <c r="A2710" s="27">
        <v>45383</v>
      </c>
      <c r="B2710" s="8" t="s">
        <v>6592</v>
      </c>
      <c r="C2710" s="5" t="s">
        <v>6626</v>
      </c>
      <c r="D2710" s="8" t="s">
        <v>6627</v>
      </c>
      <c r="E2710" s="12">
        <v>613</v>
      </c>
      <c r="F2710" s="25">
        <v>45412</v>
      </c>
      <c r="G2710" s="12">
        <v>1682</v>
      </c>
      <c r="H2710" s="26">
        <v>4445</v>
      </c>
      <c r="I2710" s="16">
        <v>4445</v>
      </c>
      <c r="K2710" t="str">
        <f t="shared" si="135"/>
        <v>Q1 2024</v>
      </c>
      <c r="L2710" t="str">
        <f t="shared" si="136"/>
        <v>Q1</v>
      </c>
      <c r="M2710" t="str">
        <f t="shared" si="137"/>
        <v>2024</v>
      </c>
    </row>
    <row r="2711" spans="1:13" x14ac:dyDescent="0.25">
      <c r="A2711" s="27">
        <v>45383</v>
      </c>
      <c r="B2711" s="8" t="s">
        <v>6593</v>
      </c>
      <c r="C2711" s="5" t="s">
        <v>6630</v>
      </c>
      <c r="D2711" s="8" t="s">
        <v>6631</v>
      </c>
      <c r="E2711" s="12">
        <v>312</v>
      </c>
      <c r="F2711" s="25">
        <v>45415</v>
      </c>
      <c r="G2711" s="12" t="s">
        <v>1936</v>
      </c>
      <c r="H2711" s="16">
        <v>69560.87</v>
      </c>
      <c r="I2711" s="16">
        <v>69560.87</v>
      </c>
      <c r="K2711" t="str">
        <f t="shared" si="135"/>
        <v>Q1 2024</v>
      </c>
      <c r="L2711" t="str">
        <f t="shared" si="136"/>
        <v>Q1</v>
      </c>
      <c r="M2711" t="str">
        <f t="shared" si="137"/>
        <v>2024</v>
      </c>
    </row>
    <row r="2712" spans="1:13" x14ac:dyDescent="0.25">
      <c r="A2712" s="27">
        <v>45383</v>
      </c>
      <c r="B2712" s="8" t="s">
        <v>6593</v>
      </c>
      <c r="C2712" s="5" t="e">
        <v>#N/A</v>
      </c>
      <c r="D2712" s="8" t="s">
        <v>6662</v>
      </c>
      <c r="E2712" s="12">
        <v>313</v>
      </c>
      <c r="F2712" s="48">
        <v>45383</v>
      </c>
      <c r="G2712" s="2" t="s">
        <v>454</v>
      </c>
      <c r="H2712" s="16">
        <v>521192</v>
      </c>
      <c r="I2712" s="16">
        <v>521192</v>
      </c>
      <c r="K2712" t="str">
        <f t="shared" si="135"/>
        <v>Q1 2024</v>
      </c>
      <c r="L2712" t="str">
        <f t="shared" si="136"/>
        <v>Q1</v>
      </c>
      <c r="M2712" t="str">
        <f t="shared" si="137"/>
        <v>2024</v>
      </c>
    </row>
    <row r="2713" spans="1:13" x14ac:dyDescent="0.25">
      <c r="A2713" s="27">
        <v>45383</v>
      </c>
      <c r="B2713" s="8" t="s">
        <v>6593</v>
      </c>
      <c r="C2713" s="5" t="e">
        <v>#N/A</v>
      </c>
      <c r="D2713" s="8" t="s">
        <v>6654</v>
      </c>
      <c r="E2713" s="12">
        <v>313</v>
      </c>
      <c r="F2713" s="48">
        <v>45390</v>
      </c>
      <c r="G2713" s="2" t="s">
        <v>455</v>
      </c>
      <c r="H2713" s="16">
        <v>44117</v>
      </c>
      <c r="I2713" s="16">
        <v>44117</v>
      </c>
      <c r="K2713" t="str">
        <f t="shared" si="135"/>
        <v>Q1 2024</v>
      </c>
      <c r="L2713" t="str">
        <f t="shared" si="136"/>
        <v>Q1</v>
      </c>
      <c r="M2713" t="str">
        <f t="shared" si="137"/>
        <v>2024</v>
      </c>
    </row>
    <row r="2714" spans="1:13" x14ac:dyDescent="0.25">
      <c r="A2714" s="27">
        <v>45383</v>
      </c>
      <c r="B2714" s="8" t="s">
        <v>6593</v>
      </c>
      <c r="C2714" s="8" t="e">
        <v>#N/A</v>
      </c>
      <c r="D2714" s="8" t="s">
        <v>6662</v>
      </c>
      <c r="E2714" s="12">
        <v>311</v>
      </c>
      <c r="F2714" s="48">
        <v>45383</v>
      </c>
      <c r="G2714" s="2" t="s">
        <v>452</v>
      </c>
      <c r="H2714" s="16">
        <v>592183</v>
      </c>
      <c r="I2714" s="16">
        <v>592183</v>
      </c>
      <c r="K2714" t="str">
        <f t="shared" si="135"/>
        <v>Q1 2024</v>
      </c>
      <c r="L2714" t="str">
        <f t="shared" si="136"/>
        <v>Q1</v>
      </c>
      <c r="M2714" t="str">
        <f t="shared" si="137"/>
        <v>2024</v>
      </c>
    </row>
    <row r="2715" spans="1:13" x14ac:dyDescent="0.25">
      <c r="A2715" s="27">
        <v>45383</v>
      </c>
      <c r="B2715" s="8" t="s">
        <v>6593</v>
      </c>
      <c r="C2715" s="8" t="e">
        <v>#N/A</v>
      </c>
      <c r="D2715" s="8" t="s">
        <v>6662</v>
      </c>
      <c r="E2715" s="12">
        <v>312</v>
      </c>
      <c r="F2715" s="48">
        <v>45383</v>
      </c>
      <c r="G2715" s="2" t="s">
        <v>453</v>
      </c>
      <c r="H2715" s="16">
        <v>383159</v>
      </c>
      <c r="I2715" s="16">
        <v>383159</v>
      </c>
      <c r="K2715" t="str">
        <f t="shared" si="135"/>
        <v>Q1 2024</v>
      </c>
      <c r="L2715" t="str">
        <f t="shared" si="136"/>
        <v>Q1</v>
      </c>
      <c r="M2715" t="str">
        <f t="shared" si="137"/>
        <v>2024</v>
      </c>
    </row>
    <row r="2716" spans="1:13" x14ac:dyDescent="0.25">
      <c r="A2716" s="27">
        <v>45383</v>
      </c>
      <c r="B2716" s="8" t="s">
        <v>6593</v>
      </c>
      <c r="C2716" s="5" t="e">
        <v>#N/A</v>
      </c>
      <c r="D2716" s="8" t="s">
        <v>6662</v>
      </c>
      <c r="E2716" s="12">
        <v>314</v>
      </c>
      <c r="F2716" s="48">
        <v>45390</v>
      </c>
      <c r="G2716" s="2" t="s">
        <v>456</v>
      </c>
      <c r="H2716" s="16">
        <v>152274</v>
      </c>
      <c r="I2716" s="16">
        <v>152274</v>
      </c>
      <c r="K2716" t="str">
        <f t="shared" si="135"/>
        <v>Q1 2024</v>
      </c>
      <c r="L2716" t="str">
        <f t="shared" si="136"/>
        <v>Q1</v>
      </c>
      <c r="M2716" t="str">
        <f t="shared" si="137"/>
        <v>2024</v>
      </c>
    </row>
    <row r="2717" spans="1:13" x14ac:dyDescent="0.25">
      <c r="A2717" s="27">
        <v>45383</v>
      </c>
      <c r="B2717" s="8" t="s">
        <v>6593</v>
      </c>
      <c r="C2717" s="5" t="e">
        <v>#N/A</v>
      </c>
      <c r="D2717" s="8" t="s">
        <v>6662</v>
      </c>
      <c r="E2717" s="12">
        <v>315</v>
      </c>
      <c r="F2717" s="48">
        <v>45383</v>
      </c>
      <c r="G2717" s="2" t="s">
        <v>457</v>
      </c>
      <c r="H2717" s="16">
        <v>162606</v>
      </c>
      <c r="I2717" s="16">
        <v>162606</v>
      </c>
      <c r="K2717" t="str">
        <f t="shared" si="135"/>
        <v>Q1 2024</v>
      </c>
      <c r="L2717" t="str">
        <f t="shared" si="136"/>
        <v>Q1</v>
      </c>
      <c r="M2717" t="str">
        <f t="shared" si="137"/>
        <v>2024</v>
      </c>
    </row>
    <row r="2718" spans="1:13" x14ac:dyDescent="0.25">
      <c r="A2718" s="27">
        <v>45383</v>
      </c>
      <c r="B2718" s="8" t="s">
        <v>6593</v>
      </c>
      <c r="C2718" s="8" t="s">
        <v>6632</v>
      </c>
      <c r="D2718" s="8" t="s">
        <v>6633</v>
      </c>
      <c r="E2718" s="12">
        <v>312</v>
      </c>
      <c r="F2718" s="25">
        <v>45412</v>
      </c>
      <c r="G2718" s="12" t="s">
        <v>1966</v>
      </c>
      <c r="H2718" s="26">
        <v>184877.23</v>
      </c>
      <c r="I2718" s="16">
        <v>184877.23</v>
      </c>
      <c r="K2718" t="str">
        <f t="shared" si="135"/>
        <v>Q1 2024</v>
      </c>
      <c r="L2718" t="str">
        <f t="shared" si="136"/>
        <v>Q1</v>
      </c>
      <c r="M2718" t="str">
        <f t="shared" si="137"/>
        <v>2024</v>
      </c>
    </row>
    <row r="2719" spans="1:13" x14ac:dyDescent="0.25">
      <c r="A2719" s="27">
        <v>45383</v>
      </c>
      <c r="B2719" s="8" t="s">
        <v>6593</v>
      </c>
      <c r="C2719" s="5" t="e">
        <v>#N/A</v>
      </c>
      <c r="D2719" s="8" t="s">
        <v>6662</v>
      </c>
      <c r="E2719" s="12">
        <v>310</v>
      </c>
      <c r="F2719" s="48">
        <v>45383</v>
      </c>
      <c r="G2719" s="2" t="s">
        <v>449</v>
      </c>
      <c r="H2719" s="16">
        <v>72563</v>
      </c>
      <c r="I2719" s="16">
        <v>72563</v>
      </c>
      <c r="K2719" t="str">
        <f t="shared" si="135"/>
        <v>Q1 2024</v>
      </c>
      <c r="L2719" t="str">
        <f t="shared" si="136"/>
        <v>Q1</v>
      </c>
      <c r="M2719" t="str">
        <f t="shared" si="137"/>
        <v>2024</v>
      </c>
    </row>
    <row r="2720" spans="1:13" x14ac:dyDescent="0.25">
      <c r="A2720" s="27">
        <v>45383</v>
      </c>
      <c r="B2720" s="8" t="s">
        <v>6593</v>
      </c>
      <c r="C2720" s="5" t="e">
        <v>#N/A</v>
      </c>
      <c r="D2720" s="8" t="s">
        <v>6654</v>
      </c>
      <c r="E2720" s="12">
        <v>310</v>
      </c>
      <c r="F2720" s="48">
        <v>45383</v>
      </c>
      <c r="G2720" s="2" t="s">
        <v>451</v>
      </c>
      <c r="H2720" s="16">
        <v>17308</v>
      </c>
      <c r="I2720" s="16">
        <v>17308</v>
      </c>
      <c r="K2720" t="str">
        <f t="shared" si="135"/>
        <v>Q1 2024</v>
      </c>
      <c r="L2720" t="str">
        <f t="shared" si="136"/>
        <v>Q1</v>
      </c>
      <c r="M2720" t="str">
        <f t="shared" si="137"/>
        <v>2024</v>
      </c>
    </row>
    <row r="2721" spans="1:13" x14ac:dyDescent="0.25">
      <c r="A2721" s="27">
        <v>45383</v>
      </c>
      <c r="B2721" s="8" t="s">
        <v>6593</v>
      </c>
      <c r="C2721" s="5" t="e">
        <v>#N/A</v>
      </c>
      <c r="D2721" s="8" t="s">
        <v>6662</v>
      </c>
      <c r="E2721" s="12">
        <v>310</v>
      </c>
      <c r="F2721" s="48">
        <v>45383</v>
      </c>
      <c r="G2721" s="2" t="s">
        <v>450</v>
      </c>
      <c r="H2721" s="16">
        <v>72563</v>
      </c>
      <c r="I2721" s="16">
        <v>72563</v>
      </c>
      <c r="K2721" t="str">
        <f t="shared" si="135"/>
        <v>Q1 2024</v>
      </c>
      <c r="L2721" t="str">
        <f t="shared" si="136"/>
        <v>Q1</v>
      </c>
      <c r="M2721" t="str">
        <f t="shared" si="137"/>
        <v>2024</v>
      </c>
    </row>
    <row r="2722" spans="1:13" x14ac:dyDescent="0.25">
      <c r="A2722" s="27">
        <v>45383</v>
      </c>
      <c r="B2722" s="8" t="s">
        <v>6593</v>
      </c>
      <c r="C2722" s="5" t="e">
        <v>#N/A</v>
      </c>
      <c r="D2722" s="8" t="s">
        <v>6643</v>
      </c>
      <c r="E2722" s="12">
        <v>312</v>
      </c>
      <c r="F2722" s="48">
        <v>45385</v>
      </c>
      <c r="G2722" s="2" t="s">
        <v>1934</v>
      </c>
      <c r="H2722" s="16">
        <v>6123.75</v>
      </c>
      <c r="I2722" s="16">
        <v>6123.75</v>
      </c>
      <c r="K2722" t="str">
        <f t="shared" si="135"/>
        <v>Q1 2024</v>
      </c>
      <c r="L2722" t="str">
        <f t="shared" si="136"/>
        <v>Q1</v>
      </c>
      <c r="M2722" t="str">
        <f t="shared" si="137"/>
        <v>2024</v>
      </c>
    </row>
    <row r="2723" spans="1:13" x14ac:dyDescent="0.25">
      <c r="A2723" s="27">
        <v>45383</v>
      </c>
      <c r="B2723" s="8" t="s">
        <v>6593</v>
      </c>
      <c r="C2723" s="5" t="e">
        <v>#N/A</v>
      </c>
      <c r="D2723" s="8" t="s">
        <v>6643</v>
      </c>
      <c r="E2723" s="12">
        <v>312</v>
      </c>
      <c r="F2723" s="25">
        <v>45404</v>
      </c>
      <c r="G2723" s="12" t="s">
        <v>1937</v>
      </c>
      <c r="H2723" s="16">
        <v>4007.18</v>
      </c>
      <c r="I2723" s="16">
        <v>4007.18</v>
      </c>
      <c r="K2723" t="str">
        <f t="shared" si="135"/>
        <v>Q1 2024</v>
      </c>
      <c r="L2723" t="str">
        <f t="shared" si="136"/>
        <v>Q1</v>
      </c>
      <c r="M2723" t="str">
        <f t="shared" si="137"/>
        <v>2024</v>
      </c>
    </row>
    <row r="2724" spans="1:13" x14ac:dyDescent="0.25">
      <c r="A2724" s="27">
        <v>45383</v>
      </c>
      <c r="B2724" s="8" t="s">
        <v>6593</v>
      </c>
      <c r="C2724" s="5" t="e">
        <v>#N/A</v>
      </c>
      <c r="D2724" s="8" t="s">
        <v>6643</v>
      </c>
      <c r="E2724" s="12">
        <v>312</v>
      </c>
      <c r="F2724" s="25">
        <v>45411</v>
      </c>
      <c r="G2724" s="12" t="s">
        <v>1938</v>
      </c>
      <c r="H2724" s="16">
        <v>817.5</v>
      </c>
      <c r="I2724" s="16">
        <v>817.5</v>
      </c>
      <c r="K2724" t="str">
        <f t="shared" si="135"/>
        <v>Q1 2024</v>
      </c>
      <c r="L2724" t="str">
        <f t="shared" si="136"/>
        <v>Q1</v>
      </c>
      <c r="M2724" t="str">
        <f t="shared" si="137"/>
        <v>2024</v>
      </c>
    </row>
    <row r="2725" spans="1:13" x14ac:dyDescent="0.25">
      <c r="A2725" s="27">
        <v>45383</v>
      </c>
      <c r="B2725" s="8" t="s">
        <v>6593</v>
      </c>
      <c r="C2725" s="5" t="s">
        <v>6614</v>
      </c>
      <c r="D2725" s="8" t="s">
        <v>6615</v>
      </c>
      <c r="E2725" s="12">
        <v>312</v>
      </c>
      <c r="F2725" s="25">
        <v>45412</v>
      </c>
      <c r="G2725" s="12" t="s">
        <v>1970</v>
      </c>
      <c r="H2725" s="26">
        <v>389120</v>
      </c>
      <c r="I2725" s="16">
        <v>389120</v>
      </c>
      <c r="K2725" t="str">
        <f t="shared" si="135"/>
        <v>Q1 2024</v>
      </c>
      <c r="L2725" t="str">
        <f t="shared" si="136"/>
        <v>Q1</v>
      </c>
      <c r="M2725" t="str">
        <f t="shared" si="137"/>
        <v>2024</v>
      </c>
    </row>
    <row r="2726" spans="1:13" x14ac:dyDescent="0.25">
      <c r="A2726" s="27">
        <v>45383</v>
      </c>
      <c r="B2726" s="8" t="s">
        <v>6593</v>
      </c>
      <c r="C2726" s="5" t="s">
        <v>6614</v>
      </c>
      <c r="D2726" s="8" t="s">
        <v>6615</v>
      </c>
      <c r="E2726" s="12">
        <v>312</v>
      </c>
      <c r="F2726" s="25">
        <v>45412</v>
      </c>
      <c r="G2726" s="12" t="s">
        <v>1971</v>
      </c>
      <c r="H2726" s="26">
        <v>7596</v>
      </c>
      <c r="I2726" s="16">
        <v>7596</v>
      </c>
      <c r="K2726" t="str">
        <f t="shared" si="135"/>
        <v>Q1 2024</v>
      </c>
      <c r="L2726" t="str">
        <f t="shared" si="136"/>
        <v>Q1</v>
      </c>
      <c r="M2726" t="str">
        <f t="shared" si="137"/>
        <v>2024</v>
      </c>
    </row>
    <row r="2727" spans="1:13" x14ac:dyDescent="0.25">
      <c r="A2727" s="27">
        <v>45383</v>
      </c>
      <c r="B2727" s="8" t="s">
        <v>6593</v>
      </c>
      <c r="C2727" s="5" t="s">
        <v>6616</v>
      </c>
      <c r="D2727" s="8" t="s">
        <v>6617</v>
      </c>
      <c r="E2727" s="12">
        <v>312</v>
      </c>
      <c r="F2727" s="25">
        <v>45407</v>
      </c>
      <c r="G2727" s="12" t="s">
        <v>1973</v>
      </c>
      <c r="H2727" s="26">
        <v>15797.5</v>
      </c>
      <c r="I2727" s="26">
        <v>15728.1</v>
      </c>
      <c r="K2727" t="str">
        <f t="shared" si="135"/>
        <v>Q1 2024</v>
      </c>
      <c r="L2727" t="str">
        <f t="shared" si="136"/>
        <v>Q1</v>
      </c>
      <c r="M2727" t="str">
        <f t="shared" si="137"/>
        <v>2024</v>
      </c>
    </row>
    <row r="2728" spans="1:13" x14ac:dyDescent="0.25">
      <c r="A2728" s="27">
        <v>45383</v>
      </c>
      <c r="B2728" s="8" t="s">
        <v>6593</v>
      </c>
      <c r="C2728" s="5" t="s">
        <v>6616</v>
      </c>
      <c r="D2728" s="8" t="s">
        <v>6617</v>
      </c>
      <c r="E2728" s="12">
        <v>312</v>
      </c>
      <c r="F2728" s="25">
        <v>45407</v>
      </c>
      <c r="G2728" s="12" t="s">
        <v>1974</v>
      </c>
      <c r="H2728" s="26">
        <v>1295</v>
      </c>
      <c r="I2728" s="26">
        <v>1295</v>
      </c>
      <c r="K2728" t="str">
        <f t="shared" si="135"/>
        <v>Q1 2024</v>
      </c>
      <c r="L2728" t="str">
        <f t="shared" si="136"/>
        <v>Q1</v>
      </c>
      <c r="M2728" t="str">
        <f t="shared" si="137"/>
        <v>2024</v>
      </c>
    </row>
    <row r="2729" spans="1:13" x14ac:dyDescent="0.25">
      <c r="A2729" s="27">
        <v>45383</v>
      </c>
      <c r="B2729" s="8" t="s">
        <v>6593</v>
      </c>
      <c r="C2729" s="5" t="s">
        <v>6616</v>
      </c>
      <c r="D2729" s="8" t="s">
        <v>6618</v>
      </c>
      <c r="E2729" s="12">
        <v>312</v>
      </c>
      <c r="F2729" s="25">
        <v>45407</v>
      </c>
      <c r="G2729" s="12" t="s">
        <v>1975</v>
      </c>
      <c r="H2729" s="26">
        <v>54006</v>
      </c>
      <c r="I2729" s="26">
        <v>54006</v>
      </c>
      <c r="K2729" t="str">
        <f t="shared" si="135"/>
        <v>Q1 2024</v>
      </c>
      <c r="L2729" t="str">
        <f t="shared" si="136"/>
        <v>Q1</v>
      </c>
      <c r="M2729" t="str">
        <f t="shared" si="137"/>
        <v>2024</v>
      </c>
    </row>
    <row r="2730" spans="1:13" x14ac:dyDescent="0.25">
      <c r="A2730" s="27">
        <v>45383</v>
      </c>
      <c r="B2730" s="8" t="s">
        <v>6593</v>
      </c>
      <c r="C2730" s="8" t="s">
        <v>6634</v>
      </c>
      <c r="D2730" s="8" t="s">
        <v>6635</v>
      </c>
      <c r="E2730" s="12">
        <v>312</v>
      </c>
      <c r="F2730" s="25">
        <v>45412</v>
      </c>
      <c r="G2730" s="12" t="s">
        <v>1968</v>
      </c>
      <c r="H2730" s="89">
        <v>264949.78000000003</v>
      </c>
      <c r="I2730" s="85">
        <v>264949.78000000003</v>
      </c>
      <c r="K2730" t="str">
        <f t="shared" si="135"/>
        <v>Q1 2024</v>
      </c>
      <c r="L2730" t="str">
        <f t="shared" si="136"/>
        <v>Q1</v>
      </c>
      <c r="M2730" t="str">
        <f t="shared" si="137"/>
        <v>2024</v>
      </c>
    </row>
    <row r="2731" spans="1:13" x14ac:dyDescent="0.25">
      <c r="A2731" s="27">
        <v>45383</v>
      </c>
      <c r="B2731" s="8" t="s">
        <v>6593</v>
      </c>
      <c r="C2731" s="5" t="e">
        <v>#N/A</v>
      </c>
      <c r="D2731" s="8" t="s">
        <v>6662</v>
      </c>
      <c r="E2731" s="12">
        <v>316</v>
      </c>
      <c r="F2731" s="48">
        <v>45383</v>
      </c>
      <c r="G2731" s="2" t="s">
        <v>458</v>
      </c>
      <c r="H2731" s="16">
        <v>81221</v>
      </c>
      <c r="I2731" s="16">
        <v>81221</v>
      </c>
      <c r="K2731" t="str">
        <f t="shared" si="135"/>
        <v>Q1 2024</v>
      </c>
      <c r="L2731" t="str">
        <f t="shared" si="136"/>
        <v>Q1</v>
      </c>
      <c r="M2731" t="str">
        <f t="shared" si="137"/>
        <v>2024</v>
      </c>
    </row>
    <row r="2732" spans="1:13" x14ac:dyDescent="0.25">
      <c r="A2732" s="27">
        <v>45383</v>
      </c>
      <c r="B2732" s="8" t="s">
        <v>6593</v>
      </c>
      <c r="C2732" s="5" t="e">
        <v>#N/A</v>
      </c>
      <c r="D2732" s="8" t="s">
        <v>6662</v>
      </c>
      <c r="E2732" s="12">
        <v>316</v>
      </c>
      <c r="F2732" s="48">
        <v>45384</v>
      </c>
      <c r="G2732" s="2" t="s">
        <v>459</v>
      </c>
      <c r="H2732" s="16">
        <v>81221</v>
      </c>
      <c r="I2732" s="16">
        <v>81221</v>
      </c>
      <c r="K2732" t="str">
        <f t="shared" si="135"/>
        <v>Q1 2024</v>
      </c>
      <c r="L2732" t="str">
        <f t="shared" si="136"/>
        <v>Q1</v>
      </c>
      <c r="M2732" t="str">
        <f t="shared" si="137"/>
        <v>2024</v>
      </c>
    </row>
    <row r="2733" spans="1:13" x14ac:dyDescent="0.25">
      <c r="A2733" s="27">
        <v>45383</v>
      </c>
      <c r="B2733" s="8" t="s">
        <v>6593</v>
      </c>
      <c r="C2733" s="8" t="e">
        <v>#N/A</v>
      </c>
      <c r="D2733" s="8" t="s">
        <v>6671</v>
      </c>
      <c r="E2733" s="12">
        <v>0</v>
      </c>
      <c r="F2733" s="25">
        <v>45412</v>
      </c>
      <c r="G2733" s="31" t="s">
        <v>1935</v>
      </c>
      <c r="H2733" s="16">
        <v>31810</v>
      </c>
      <c r="I2733" s="16">
        <v>31810</v>
      </c>
      <c r="K2733" t="str">
        <f t="shared" si="135"/>
        <v>Q1 2024</v>
      </c>
      <c r="L2733" t="str">
        <f t="shared" si="136"/>
        <v>Q1</v>
      </c>
      <c r="M2733" t="str">
        <f t="shared" si="137"/>
        <v>2024</v>
      </c>
    </row>
    <row r="2734" spans="1:13" x14ac:dyDescent="0.25">
      <c r="A2734" s="27">
        <v>45383</v>
      </c>
      <c r="B2734" s="8" t="s">
        <v>6593</v>
      </c>
      <c r="C2734" s="5" t="s">
        <v>6650</v>
      </c>
      <c r="D2734" s="8" t="s">
        <v>6651</v>
      </c>
      <c r="E2734" s="12">
        <v>312</v>
      </c>
      <c r="F2734" s="48">
        <v>45386</v>
      </c>
      <c r="G2734" s="2">
        <v>4250029024</v>
      </c>
      <c r="H2734" s="16">
        <v>28659</v>
      </c>
      <c r="I2734" s="16">
        <v>28659</v>
      </c>
      <c r="K2734" t="str">
        <f t="shared" si="135"/>
        <v>Q1 2024</v>
      </c>
      <c r="L2734" t="str">
        <f t="shared" si="136"/>
        <v>Q1</v>
      </c>
      <c r="M2734" t="str">
        <f t="shared" si="137"/>
        <v>2024</v>
      </c>
    </row>
    <row r="2735" spans="1:13" x14ac:dyDescent="0.25">
      <c r="A2735" s="27">
        <v>45383</v>
      </c>
      <c r="B2735" s="8" t="s">
        <v>6593</v>
      </c>
      <c r="C2735" s="8" t="e">
        <v>#N/A</v>
      </c>
      <c r="D2735" s="8" t="s">
        <v>6633</v>
      </c>
      <c r="E2735" s="12">
        <v>312</v>
      </c>
      <c r="F2735" s="25">
        <v>45412</v>
      </c>
      <c r="G2735" s="12" t="s">
        <v>1967</v>
      </c>
      <c r="H2735" s="26">
        <v>298489.34000000003</v>
      </c>
      <c r="I2735" s="16">
        <v>298489.34000000003</v>
      </c>
      <c r="K2735" t="str">
        <f t="shared" si="135"/>
        <v>Q1 2024</v>
      </c>
      <c r="L2735" t="str">
        <f t="shared" si="136"/>
        <v>Q1</v>
      </c>
      <c r="M2735" t="str">
        <f t="shared" si="137"/>
        <v>2024</v>
      </c>
    </row>
    <row r="2736" spans="1:13" x14ac:dyDescent="0.25">
      <c r="A2736" s="27">
        <v>45383</v>
      </c>
      <c r="B2736" s="8" t="s">
        <v>6593</v>
      </c>
      <c r="C2736" s="8" t="s">
        <v>6619</v>
      </c>
      <c r="D2736" s="8" t="s">
        <v>6620</v>
      </c>
      <c r="E2736" s="12">
        <v>312</v>
      </c>
      <c r="F2736" s="25">
        <v>45412</v>
      </c>
      <c r="G2736" s="12" t="s">
        <v>1976</v>
      </c>
      <c r="H2736" s="26">
        <v>68864</v>
      </c>
      <c r="I2736" s="16">
        <v>68864</v>
      </c>
      <c r="K2736" t="str">
        <f t="shared" si="135"/>
        <v>Q1 2024</v>
      </c>
      <c r="L2736" t="str">
        <f t="shared" si="136"/>
        <v>Q1</v>
      </c>
      <c r="M2736" t="str">
        <f t="shared" si="137"/>
        <v>2024</v>
      </c>
    </row>
    <row r="2737" spans="1:13" x14ac:dyDescent="0.25">
      <c r="A2737" s="27">
        <v>45383</v>
      </c>
      <c r="B2737" s="8" t="s">
        <v>6593</v>
      </c>
      <c r="C2737" s="5" t="s">
        <v>6636</v>
      </c>
      <c r="D2737" s="8" t="s">
        <v>6617</v>
      </c>
      <c r="E2737" s="12">
        <v>312</v>
      </c>
      <c r="F2737" s="48">
        <v>45392</v>
      </c>
      <c r="G2737" s="2" t="s">
        <v>465</v>
      </c>
      <c r="H2737" s="16">
        <v>6000</v>
      </c>
      <c r="I2737" s="16">
        <v>6000</v>
      </c>
      <c r="K2737" t="str">
        <f t="shared" si="135"/>
        <v>Q1 2024</v>
      </c>
      <c r="L2737" t="str">
        <f t="shared" si="136"/>
        <v>Q1</v>
      </c>
      <c r="M2737" t="str">
        <f t="shared" si="137"/>
        <v>2024</v>
      </c>
    </row>
    <row r="2738" spans="1:13" x14ac:dyDescent="0.25">
      <c r="A2738" s="27">
        <v>45383</v>
      </c>
      <c r="B2738" s="8" t="s">
        <v>6593</v>
      </c>
      <c r="C2738" s="5" t="s">
        <v>6636</v>
      </c>
      <c r="D2738" s="8" t="s">
        <v>6617</v>
      </c>
      <c r="E2738" s="12">
        <v>312</v>
      </c>
      <c r="F2738" s="48">
        <v>45393</v>
      </c>
      <c r="G2738" s="2" t="s">
        <v>466</v>
      </c>
      <c r="H2738" s="16">
        <v>3770</v>
      </c>
      <c r="I2738" s="16">
        <v>3770</v>
      </c>
      <c r="K2738" t="str">
        <f t="shared" si="135"/>
        <v>Q1 2024</v>
      </c>
      <c r="L2738" t="str">
        <f t="shared" si="136"/>
        <v>Q1</v>
      </c>
      <c r="M2738" t="str">
        <f t="shared" si="137"/>
        <v>2024</v>
      </c>
    </row>
    <row r="2739" spans="1:13" x14ac:dyDescent="0.25">
      <c r="A2739" s="27">
        <v>45383</v>
      </c>
      <c r="B2739" s="8" t="s">
        <v>6593</v>
      </c>
      <c r="C2739" s="5" t="s">
        <v>6636</v>
      </c>
      <c r="D2739" s="8" t="s">
        <v>6617</v>
      </c>
      <c r="E2739" s="12">
        <v>312</v>
      </c>
      <c r="F2739" s="48">
        <v>45394</v>
      </c>
      <c r="G2739" s="2" t="s">
        <v>468</v>
      </c>
      <c r="H2739" s="16">
        <v>1420</v>
      </c>
      <c r="I2739" s="16">
        <v>1420</v>
      </c>
      <c r="K2739" t="str">
        <f t="shared" si="135"/>
        <v>Q1 2024</v>
      </c>
      <c r="L2739" t="str">
        <f t="shared" si="136"/>
        <v>Q1</v>
      </c>
      <c r="M2739" t="str">
        <f t="shared" si="137"/>
        <v>2024</v>
      </c>
    </row>
    <row r="2740" spans="1:13" x14ac:dyDescent="0.25">
      <c r="A2740" s="27">
        <v>45383</v>
      </c>
      <c r="B2740" s="8" t="s">
        <v>6593</v>
      </c>
      <c r="C2740" s="5" t="s">
        <v>6636</v>
      </c>
      <c r="D2740" s="8" t="s">
        <v>6617</v>
      </c>
      <c r="E2740" s="12">
        <v>312</v>
      </c>
      <c r="F2740" s="48">
        <v>45386</v>
      </c>
      <c r="G2740" s="2" t="s">
        <v>469</v>
      </c>
      <c r="H2740" s="16">
        <v>2570</v>
      </c>
      <c r="I2740" s="16">
        <v>2570</v>
      </c>
      <c r="K2740" t="str">
        <f t="shared" si="135"/>
        <v>Q1 2024</v>
      </c>
      <c r="L2740" t="str">
        <f t="shared" si="136"/>
        <v>Q1</v>
      </c>
      <c r="M2740" t="str">
        <f t="shared" si="137"/>
        <v>2024</v>
      </c>
    </row>
    <row r="2741" spans="1:13" x14ac:dyDescent="0.25">
      <c r="A2741" s="27">
        <v>45383</v>
      </c>
      <c r="B2741" s="8" t="s">
        <v>6593</v>
      </c>
      <c r="C2741" s="5" t="s">
        <v>6636</v>
      </c>
      <c r="D2741" s="8" t="s">
        <v>6617</v>
      </c>
      <c r="E2741" s="12">
        <v>312</v>
      </c>
      <c r="F2741" s="48">
        <v>45398</v>
      </c>
      <c r="G2741" s="2" t="s">
        <v>1886</v>
      </c>
      <c r="H2741" s="16">
        <v>1500</v>
      </c>
      <c r="I2741" s="16">
        <v>1500</v>
      </c>
      <c r="K2741" t="str">
        <f t="shared" si="135"/>
        <v>Q1 2024</v>
      </c>
      <c r="L2741" t="str">
        <f t="shared" si="136"/>
        <v>Q1</v>
      </c>
      <c r="M2741" t="str">
        <f t="shared" si="137"/>
        <v>2024</v>
      </c>
    </row>
    <row r="2742" spans="1:13" x14ac:dyDescent="0.25">
      <c r="A2742" s="27">
        <v>45383</v>
      </c>
      <c r="B2742" s="8" t="s">
        <v>6593</v>
      </c>
      <c r="C2742" s="5" t="s">
        <v>6636</v>
      </c>
      <c r="D2742" s="8" t="s">
        <v>6617</v>
      </c>
      <c r="E2742" s="12">
        <v>312</v>
      </c>
      <c r="F2742" s="25">
        <v>45405</v>
      </c>
      <c r="G2742" s="12" t="s">
        <v>1887</v>
      </c>
      <c r="H2742" s="16">
        <v>210</v>
      </c>
      <c r="I2742" s="16">
        <v>210</v>
      </c>
      <c r="K2742" t="str">
        <f t="shared" si="135"/>
        <v>Q1 2024</v>
      </c>
      <c r="L2742" t="str">
        <f t="shared" si="136"/>
        <v>Q1</v>
      </c>
      <c r="M2742" t="str">
        <f t="shared" si="137"/>
        <v>2024</v>
      </c>
    </row>
    <row r="2743" spans="1:13" x14ac:dyDescent="0.25">
      <c r="A2743" s="27">
        <v>45383</v>
      </c>
      <c r="B2743" s="8" t="s">
        <v>6593</v>
      </c>
      <c r="C2743" s="8" t="s">
        <v>6637</v>
      </c>
      <c r="D2743" s="8" t="s">
        <v>6654</v>
      </c>
      <c r="E2743" s="12">
        <v>311</v>
      </c>
      <c r="F2743" s="48">
        <v>45384</v>
      </c>
      <c r="G2743" s="2" t="s">
        <v>460</v>
      </c>
      <c r="H2743" s="16">
        <v>48868.75</v>
      </c>
      <c r="I2743" s="16">
        <v>48868.75</v>
      </c>
      <c r="K2743" t="str">
        <f t="shared" si="135"/>
        <v>Q1 2024</v>
      </c>
      <c r="L2743" t="str">
        <f t="shared" si="136"/>
        <v>Q1</v>
      </c>
      <c r="M2743" t="str">
        <f t="shared" si="137"/>
        <v>2024</v>
      </c>
    </row>
    <row r="2744" spans="1:13" x14ac:dyDescent="0.25">
      <c r="A2744" s="27">
        <v>45383</v>
      </c>
      <c r="B2744" s="8" t="s">
        <v>6593</v>
      </c>
      <c r="C2744" s="8" t="s">
        <v>6637</v>
      </c>
      <c r="D2744" s="8" t="s">
        <v>6654</v>
      </c>
      <c r="E2744" s="12">
        <v>312</v>
      </c>
      <c r="F2744" s="48">
        <v>45384</v>
      </c>
      <c r="G2744" s="2" t="s">
        <v>461</v>
      </c>
      <c r="H2744" s="16">
        <v>31622.5</v>
      </c>
      <c r="I2744" s="16">
        <v>31622.5</v>
      </c>
      <c r="K2744" t="str">
        <f t="shared" si="135"/>
        <v>Q1 2024</v>
      </c>
      <c r="L2744" t="str">
        <f t="shared" si="136"/>
        <v>Q1</v>
      </c>
      <c r="M2744" t="str">
        <f t="shared" si="137"/>
        <v>2024</v>
      </c>
    </row>
    <row r="2745" spans="1:13" x14ac:dyDescent="0.25">
      <c r="A2745" s="27">
        <v>45383</v>
      </c>
      <c r="B2745" s="8" t="s">
        <v>6593</v>
      </c>
      <c r="C2745" s="8" t="s">
        <v>6637</v>
      </c>
      <c r="D2745" s="8" t="s">
        <v>6654</v>
      </c>
      <c r="E2745" s="12">
        <v>314</v>
      </c>
      <c r="F2745" s="48">
        <v>45384</v>
      </c>
      <c r="G2745" s="2" t="s">
        <v>462</v>
      </c>
      <c r="H2745" s="16">
        <v>16248.75</v>
      </c>
      <c r="I2745" s="16">
        <v>16248.75</v>
      </c>
      <c r="K2745" t="str">
        <f t="shared" si="135"/>
        <v>Q1 2024</v>
      </c>
      <c r="L2745" t="str">
        <f t="shared" si="136"/>
        <v>Q1</v>
      </c>
      <c r="M2745" t="str">
        <f t="shared" si="137"/>
        <v>2024</v>
      </c>
    </row>
    <row r="2746" spans="1:13" x14ac:dyDescent="0.25">
      <c r="A2746" s="27">
        <v>45383</v>
      </c>
      <c r="B2746" s="8" t="s">
        <v>6593</v>
      </c>
      <c r="C2746" s="8" t="s">
        <v>6637</v>
      </c>
      <c r="D2746" s="8" t="s">
        <v>6654</v>
      </c>
      <c r="E2746" s="12">
        <v>315</v>
      </c>
      <c r="F2746" s="48">
        <v>45384</v>
      </c>
      <c r="G2746" s="2" t="s">
        <v>463</v>
      </c>
      <c r="H2746" s="16">
        <v>17351.25</v>
      </c>
      <c r="I2746" s="16">
        <v>17351.25</v>
      </c>
      <c r="K2746" t="str">
        <f t="shared" si="135"/>
        <v>Q1 2024</v>
      </c>
      <c r="L2746" t="str">
        <f t="shared" si="136"/>
        <v>Q1</v>
      </c>
      <c r="M2746" t="str">
        <f t="shared" si="137"/>
        <v>2024</v>
      </c>
    </row>
    <row r="2747" spans="1:13" x14ac:dyDescent="0.25">
      <c r="A2747" s="27">
        <v>45383</v>
      </c>
      <c r="B2747" s="8" t="s">
        <v>6593</v>
      </c>
      <c r="C2747" s="8" t="s">
        <v>6637</v>
      </c>
      <c r="D2747" s="8" t="s">
        <v>6654</v>
      </c>
      <c r="E2747" s="12">
        <v>316</v>
      </c>
      <c r="F2747" s="48">
        <v>45392</v>
      </c>
      <c r="G2747" s="2" t="s">
        <v>464</v>
      </c>
      <c r="H2747" s="16">
        <v>17333.75</v>
      </c>
      <c r="I2747" s="16">
        <v>17333.75</v>
      </c>
      <c r="K2747" t="str">
        <f t="shared" si="135"/>
        <v>Q1 2024</v>
      </c>
      <c r="L2747" t="str">
        <f t="shared" si="136"/>
        <v>Q1</v>
      </c>
      <c r="M2747" t="str">
        <f t="shared" si="137"/>
        <v>2024</v>
      </c>
    </row>
    <row r="2748" spans="1:13" x14ac:dyDescent="0.25">
      <c r="A2748" s="17">
        <v>45383</v>
      </c>
      <c r="B2748" s="8" t="s">
        <v>6593</v>
      </c>
      <c r="C2748" s="8" t="s">
        <v>6637</v>
      </c>
      <c r="D2748" s="8" t="s">
        <v>6638</v>
      </c>
      <c r="E2748" s="2">
        <v>309</v>
      </c>
      <c r="F2748" s="48">
        <v>45401</v>
      </c>
      <c r="G2748" s="5" t="s">
        <v>2033</v>
      </c>
      <c r="H2748" s="5">
        <v>106701.43</v>
      </c>
      <c r="I2748" s="16">
        <v>106701.43</v>
      </c>
      <c r="K2748" t="str">
        <f t="shared" ref="K2748:K2805" si="138">"Q" &amp; IF(MONTH(A2748) &lt; 4, 4, IF(MONTH(A2748) &lt; 7, 1, IF(MONTH(A2748) &lt; 10, 2, 3))) &amp; " " &amp; YEAR(A2748) - IF(MONTH(A2748) &lt; 4, 1, 0)</f>
        <v>Q1 2024</v>
      </c>
      <c r="L2748" t="str">
        <f t="shared" ref="L2748:L2805" si="139">LEFT(K2748,2)</f>
        <v>Q1</v>
      </c>
      <c r="M2748" t="str">
        <f t="shared" ref="M2748:M2805" si="140">RIGHT(K2748,4)</f>
        <v>2024</v>
      </c>
    </row>
    <row r="2749" spans="1:13" x14ac:dyDescent="0.25">
      <c r="A2749" s="17">
        <v>45383</v>
      </c>
      <c r="B2749" s="8" t="s">
        <v>6593</v>
      </c>
      <c r="C2749" s="8" t="s">
        <v>6637</v>
      </c>
      <c r="D2749" s="8" t="s">
        <v>6638</v>
      </c>
      <c r="E2749" s="2">
        <v>311</v>
      </c>
      <c r="F2749" s="48">
        <v>45401</v>
      </c>
      <c r="G2749" s="5" t="s">
        <v>2034</v>
      </c>
      <c r="H2749" s="5">
        <v>107387.88</v>
      </c>
      <c r="I2749" s="16">
        <v>107387.88</v>
      </c>
      <c r="K2749" t="str">
        <f t="shared" si="138"/>
        <v>Q1 2024</v>
      </c>
      <c r="L2749" t="str">
        <f t="shared" si="139"/>
        <v>Q1</v>
      </c>
      <c r="M2749" t="str">
        <f t="shared" si="140"/>
        <v>2024</v>
      </c>
    </row>
    <row r="2750" spans="1:13" x14ac:dyDescent="0.25">
      <c r="A2750" s="17">
        <v>45383</v>
      </c>
      <c r="B2750" s="8" t="s">
        <v>6593</v>
      </c>
      <c r="C2750" s="8" t="s">
        <v>6637</v>
      </c>
      <c r="D2750" s="8" t="s">
        <v>6638</v>
      </c>
      <c r="E2750" s="2">
        <v>312</v>
      </c>
      <c r="F2750" s="48">
        <v>45401</v>
      </c>
      <c r="G2750" s="5" t="s">
        <v>2035</v>
      </c>
      <c r="H2750" s="5">
        <v>110947.88</v>
      </c>
      <c r="I2750" s="16">
        <v>110947.88</v>
      </c>
      <c r="K2750" t="str">
        <f t="shared" si="138"/>
        <v>Q1 2024</v>
      </c>
      <c r="L2750" t="str">
        <f t="shared" si="139"/>
        <v>Q1</v>
      </c>
      <c r="M2750" t="str">
        <f t="shared" si="140"/>
        <v>2024</v>
      </c>
    </row>
    <row r="2751" spans="1:13" x14ac:dyDescent="0.25">
      <c r="A2751" s="17">
        <v>45383</v>
      </c>
      <c r="B2751" s="8" t="s">
        <v>6593</v>
      </c>
      <c r="C2751" s="8" t="s">
        <v>6637</v>
      </c>
      <c r="D2751" s="8" t="s">
        <v>6638</v>
      </c>
      <c r="E2751" s="2">
        <v>313</v>
      </c>
      <c r="F2751" s="48">
        <v>45401</v>
      </c>
      <c r="G2751" s="5" t="s">
        <v>2036</v>
      </c>
      <c r="H2751" s="5">
        <v>140063.63</v>
      </c>
      <c r="I2751" s="16">
        <v>140063.63</v>
      </c>
      <c r="K2751" t="str">
        <f t="shared" si="138"/>
        <v>Q1 2024</v>
      </c>
      <c r="L2751" t="str">
        <f t="shared" si="139"/>
        <v>Q1</v>
      </c>
      <c r="M2751" t="str">
        <f t="shared" si="140"/>
        <v>2024</v>
      </c>
    </row>
    <row r="2752" spans="1:13" x14ac:dyDescent="0.25">
      <c r="A2752" s="17">
        <v>45383</v>
      </c>
      <c r="B2752" s="8" t="s">
        <v>6593</v>
      </c>
      <c r="C2752" s="8" t="s">
        <v>6637</v>
      </c>
      <c r="D2752" s="8" t="s">
        <v>6638</v>
      </c>
      <c r="E2752" s="2">
        <v>314</v>
      </c>
      <c r="F2752" s="48">
        <v>45401</v>
      </c>
      <c r="G2752" s="5" t="s">
        <v>2037</v>
      </c>
      <c r="H2752" s="5">
        <v>24612.6</v>
      </c>
      <c r="I2752" s="16">
        <v>24612.6</v>
      </c>
      <c r="K2752" t="str">
        <f t="shared" si="138"/>
        <v>Q1 2024</v>
      </c>
      <c r="L2752" t="str">
        <f t="shared" si="139"/>
        <v>Q1</v>
      </c>
      <c r="M2752" t="str">
        <f t="shared" si="140"/>
        <v>2024</v>
      </c>
    </row>
    <row r="2753" spans="1:13" x14ac:dyDescent="0.25">
      <c r="A2753" s="17">
        <v>45383</v>
      </c>
      <c r="B2753" s="8" t="s">
        <v>6593</v>
      </c>
      <c r="C2753" s="8" t="s">
        <v>6637</v>
      </c>
      <c r="D2753" s="8" t="s">
        <v>6638</v>
      </c>
      <c r="E2753" s="2">
        <v>315</v>
      </c>
      <c r="F2753" s="48">
        <v>45401</v>
      </c>
      <c r="G2753" s="5" t="s">
        <v>2038</v>
      </c>
      <c r="H2753" s="5">
        <v>28565.113200000003</v>
      </c>
      <c r="I2753" s="16">
        <v>28565.113200000003</v>
      </c>
      <c r="K2753" t="str">
        <f t="shared" si="138"/>
        <v>Q1 2024</v>
      </c>
      <c r="L2753" t="str">
        <f t="shared" si="139"/>
        <v>Q1</v>
      </c>
      <c r="M2753" t="str">
        <f t="shared" si="140"/>
        <v>2024</v>
      </c>
    </row>
    <row r="2754" spans="1:13" x14ac:dyDescent="0.25">
      <c r="A2754" s="17">
        <v>45383</v>
      </c>
      <c r="B2754" s="8" t="s">
        <v>6593</v>
      </c>
      <c r="C2754" s="8" t="s">
        <v>6637</v>
      </c>
      <c r="D2754" s="8" t="s">
        <v>6638</v>
      </c>
      <c r="E2754" s="2">
        <v>316</v>
      </c>
      <c r="F2754" s="48">
        <v>45401</v>
      </c>
      <c r="G2754" s="5" t="s">
        <v>2039</v>
      </c>
      <c r="H2754" s="5">
        <v>113.27160000000002</v>
      </c>
      <c r="I2754" s="16">
        <v>113.27160000000002</v>
      </c>
      <c r="K2754" t="str">
        <f t="shared" si="138"/>
        <v>Q1 2024</v>
      </c>
      <c r="L2754" t="str">
        <f t="shared" si="139"/>
        <v>Q1</v>
      </c>
      <c r="M2754" t="str">
        <f t="shared" si="140"/>
        <v>2024</v>
      </c>
    </row>
    <row r="2755" spans="1:13" x14ac:dyDescent="0.25">
      <c r="A2755" s="17">
        <v>45383</v>
      </c>
      <c r="B2755" s="8" t="s">
        <v>6593</v>
      </c>
      <c r="C2755" s="8" t="s">
        <v>6637</v>
      </c>
      <c r="D2755" s="8" t="s">
        <v>6639</v>
      </c>
      <c r="E2755" s="2">
        <v>309</v>
      </c>
      <c r="F2755" s="48">
        <v>45400</v>
      </c>
      <c r="G2755" s="5" t="s">
        <v>2040</v>
      </c>
      <c r="H2755" s="5">
        <v>45503.49</v>
      </c>
      <c r="I2755" s="16">
        <v>45503.49</v>
      </c>
      <c r="K2755" t="str">
        <f t="shared" si="138"/>
        <v>Q1 2024</v>
      </c>
      <c r="L2755" t="str">
        <f t="shared" si="139"/>
        <v>Q1</v>
      </c>
      <c r="M2755" t="str">
        <f t="shared" si="140"/>
        <v>2024</v>
      </c>
    </row>
    <row r="2756" spans="1:13" x14ac:dyDescent="0.25">
      <c r="A2756" s="17">
        <v>45383</v>
      </c>
      <c r="B2756" s="8" t="s">
        <v>6593</v>
      </c>
      <c r="C2756" s="8" t="s">
        <v>6637</v>
      </c>
      <c r="D2756" s="8" t="s">
        <v>6639</v>
      </c>
      <c r="E2756" s="2">
        <v>311</v>
      </c>
      <c r="F2756" s="48">
        <v>45400</v>
      </c>
      <c r="G2756" s="5" t="s">
        <v>2041</v>
      </c>
      <c r="H2756" s="5">
        <v>42997.22</v>
      </c>
      <c r="I2756" s="16">
        <v>42997.22</v>
      </c>
      <c r="K2756" t="str">
        <f t="shared" si="138"/>
        <v>Q1 2024</v>
      </c>
      <c r="L2756" t="str">
        <f t="shared" si="139"/>
        <v>Q1</v>
      </c>
      <c r="M2756" t="str">
        <f t="shared" si="140"/>
        <v>2024</v>
      </c>
    </row>
    <row r="2757" spans="1:13" x14ac:dyDescent="0.25">
      <c r="A2757" s="17">
        <v>45383</v>
      </c>
      <c r="B2757" s="8" t="s">
        <v>6593</v>
      </c>
      <c r="C2757" s="8" t="s">
        <v>6637</v>
      </c>
      <c r="D2757" s="8" t="s">
        <v>6639</v>
      </c>
      <c r="E2757" s="2">
        <v>312</v>
      </c>
      <c r="F2757" s="48">
        <v>45400</v>
      </c>
      <c r="G2757" s="5" t="s">
        <v>2042</v>
      </c>
      <c r="H2757" s="5">
        <v>43450.61</v>
      </c>
      <c r="I2757" s="16">
        <v>43450.61</v>
      </c>
      <c r="K2757" t="str">
        <f t="shared" si="138"/>
        <v>Q1 2024</v>
      </c>
      <c r="L2757" t="str">
        <f t="shared" si="139"/>
        <v>Q1</v>
      </c>
      <c r="M2757" t="str">
        <f t="shared" si="140"/>
        <v>2024</v>
      </c>
    </row>
    <row r="2758" spans="1:13" x14ac:dyDescent="0.25">
      <c r="A2758" s="17">
        <v>45383</v>
      </c>
      <c r="B2758" s="8" t="s">
        <v>6593</v>
      </c>
      <c r="C2758" s="8" t="s">
        <v>6637</v>
      </c>
      <c r="D2758" s="8" t="s">
        <v>6639</v>
      </c>
      <c r="E2758" s="2">
        <v>313</v>
      </c>
      <c r="F2758" s="48">
        <v>45400</v>
      </c>
      <c r="G2758" s="5" t="s">
        <v>2043</v>
      </c>
      <c r="H2758" s="5">
        <v>57053.11</v>
      </c>
      <c r="I2758" s="16">
        <v>57053.11</v>
      </c>
      <c r="K2758" t="str">
        <f t="shared" si="138"/>
        <v>Q1 2024</v>
      </c>
      <c r="L2758" t="str">
        <f t="shared" si="139"/>
        <v>Q1</v>
      </c>
      <c r="M2758" t="str">
        <f t="shared" si="140"/>
        <v>2024</v>
      </c>
    </row>
    <row r="2759" spans="1:13" x14ac:dyDescent="0.25">
      <c r="A2759" s="17">
        <v>45383</v>
      </c>
      <c r="B2759" s="8" t="s">
        <v>6593</v>
      </c>
      <c r="C2759" s="8" t="s">
        <v>6637</v>
      </c>
      <c r="D2759" s="8" t="s">
        <v>6639</v>
      </c>
      <c r="E2759" s="2">
        <v>314</v>
      </c>
      <c r="F2759" s="48">
        <v>45400</v>
      </c>
      <c r="G2759" s="5" t="s">
        <v>2044</v>
      </c>
      <c r="H2759" s="5">
        <v>7883.9030000000002</v>
      </c>
      <c r="I2759" s="16">
        <v>7883.9030000000002</v>
      </c>
      <c r="K2759" t="str">
        <f t="shared" si="138"/>
        <v>Q1 2024</v>
      </c>
      <c r="L2759" t="str">
        <f t="shared" si="139"/>
        <v>Q1</v>
      </c>
      <c r="M2759" t="str">
        <f t="shared" si="140"/>
        <v>2024</v>
      </c>
    </row>
    <row r="2760" spans="1:13" x14ac:dyDescent="0.25">
      <c r="A2760" s="17">
        <v>45383</v>
      </c>
      <c r="B2760" s="8" t="s">
        <v>6593</v>
      </c>
      <c r="C2760" s="8" t="s">
        <v>6637</v>
      </c>
      <c r="D2760" s="8" t="s">
        <v>6639</v>
      </c>
      <c r="E2760" s="2">
        <v>315</v>
      </c>
      <c r="F2760" s="48">
        <v>45400</v>
      </c>
      <c r="G2760" s="5" t="s">
        <v>2045</v>
      </c>
      <c r="H2760" s="5">
        <v>10985.2266</v>
      </c>
      <c r="I2760" s="16">
        <v>10985.2266</v>
      </c>
      <c r="K2760" t="str">
        <f t="shared" si="138"/>
        <v>Q1 2024</v>
      </c>
      <c r="L2760" t="str">
        <f t="shared" si="139"/>
        <v>Q1</v>
      </c>
      <c r="M2760" t="str">
        <f t="shared" si="140"/>
        <v>2024</v>
      </c>
    </row>
    <row r="2761" spans="1:13" x14ac:dyDescent="0.25">
      <c r="A2761" s="17">
        <v>45383</v>
      </c>
      <c r="B2761" s="8" t="s">
        <v>6593</v>
      </c>
      <c r="C2761" s="8" t="s">
        <v>6637</v>
      </c>
      <c r="D2761" s="8" t="s">
        <v>6639</v>
      </c>
      <c r="E2761" s="2">
        <v>316</v>
      </c>
      <c r="F2761" s="48">
        <v>45400</v>
      </c>
      <c r="G2761" s="5" t="s">
        <v>2046</v>
      </c>
      <c r="H2761" s="5">
        <v>30.945100000000004</v>
      </c>
      <c r="I2761" s="16">
        <v>30.945100000000004</v>
      </c>
      <c r="K2761" t="str">
        <f t="shared" si="138"/>
        <v>Q1 2024</v>
      </c>
      <c r="L2761" t="str">
        <f t="shared" si="139"/>
        <v>Q1</v>
      </c>
      <c r="M2761" t="str">
        <f t="shared" si="140"/>
        <v>2024</v>
      </c>
    </row>
    <row r="2762" spans="1:13" x14ac:dyDescent="0.25">
      <c r="A2762" s="27">
        <v>45383</v>
      </c>
      <c r="B2762" s="8" t="s">
        <v>6593</v>
      </c>
      <c r="C2762" s="5" t="e">
        <v>#N/A</v>
      </c>
      <c r="D2762" s="8" t="s">
        <v>6665</v>
      </c>
      <c r="E2762" s="12">
        <v>309</v>
      </c>
      <c r="F2762" s="48">
        <v>45383</v>
      </c>
      <c r="G2762" s="2" t="s">
        <v>448</v>
      </c>
      <c r="H2762" s="16">
        <v>211120</v>
      </c>
      <c r="I2762" s="16">
        <v>211120</v>
      </c>
      <c r="K2762" t="str">
        <f t="shared" si="138"/>
        <v>Q1 2024</v>
      </c>
      <c r="L2762" t="str">
        <f t="shared" si="139"/>
        <v>Q1</v>
      </c>
      <c r="M2762" t="str">
        <f t="shared" si="140"/>
        <v>2024</v>
      </c>
    </row>
    <row r="2763" spans="1:13" x14ac:dyDescent="0.25">
      <c r="A2763" s="27">
        <v>45383</v>
      </c>
      <c r="B2763" s="8" t="s">
        <v>6593</v>
      </c>
      <c r="C2763" s="8" t="e">
        <v>#N/A</v>
      </c>
      <c r="D2763" s="8" t="s">
        <v>6622</v>
      </c>
      <c r="E2763" s="12">
        <v>312</v>
      </c>
      <c r="F2763" s="25">
        <v>45412</v>
      </c>
      <c r="G2763" s="12">
        <v>307</v>
      </c>
      <c r="H2763" s="26">
        <v>251640</v>
      </c>
      <c r="I2763" s="16">
        <v>251640</v>
      </c>
      <c r="K2763" t="str">
        <f t="shared" si="138"/>
        <v>Q1 2024</v>
      </c>
      <c r="L2763" t="str">
        <f t="shared" si="139"/>
        <v>Q1</v>
      </c>
      <c r="M2763" t="str">
        <f t="shared" si="140"/>
        <v>2024</v>
      </c>
    </row>
    <row r="2764" spans="1:13" x14ac:dyDescent="0.25">
      <c r="A2764" s="27">
        <v>45383</v>
      </c>
      <c r="B2764" s="8" t="s">
        <v>6593</v>
      </c>
      <c r="C2764" s="8" t="e">
        <v>#N/A</v>
      </c>
      <c r="D2764" s="8" t="s">
        <v>6622</v>
      </c>
      <c r="E2764" s="12">
        <v>312</v>
      </c>
      <c r="F2764" s="25">
        <v>45412</v>
      </c>
      <c r="G2764" s="12" t="s">
        <v>1972</v>
      </c>
      <c r="H2764" s="26">
        <v>552035</v>
      </c>
      <c r="I2764" s="16">
        <v>552035</v>
      </c>
      <c r="K2764" t="str">
        <f t="shared" si="138"/>
        <v>Q1 2024</v>
      </c>
      <c r="L2764" t="str">
        <f t="shared" si="139"/>
        <v>Q1</v>
      </c>
      <c r="M2764" t="str">
        <f t="shared" si="140"/>
        <v>2024</v>
      </c>
    </row>
    <row r="2765" spans="1:13" x14ac:dyDescent="0.25">
      <c r="A2765" s="27">
        <v>45383</v>
      </c>
      <c r="B2765" s="8" t="s">
        <v>6593</v>
      </c>
      <c r="C2765" s="5" t="s">
        <v>6626</v>
      </c>
      <c r="D2765" s="8" t="s">
        <v>6627</v>
      </c>
      <c r="E2765" s="12">
        <v>312</v>
      </c>
      <c r="F2765" s="25">
        <v>45412</v>
      </c>
      <c r="G2765" s="12">
        <v>1683</v>
      </c>
      <c r="H2765" s="26">
        <v>39515</v>
      </c>
      <c r="I2765" s="16">
        <v>39515</v>
      </c>
      <c r="K2765" t="str">
        <f t="shared" si="138"/>
        <v>Q1 2024</v>
      </c>
      <c r="L2765" t="str">
        <f t="shared" si="139"/>
        <v>Q1</v>
      </c>
      <c r="M2765" t="str">
        <f t="shared" si="140"/>
        <v>2024</v>
      </c>
    </row>
    <row r="2766" spans="1:13" x14ac:dyDescent="0.25">
      <c r="A2766" s="27">
        <v>45383</v>
      </c>
      <c r="B2766" s="8" t="s">
        <v>6593</v>
      </c>
      <c r="C2766" s="5" t="e">
        <v>#N/A</v>
      </c>
      <c r="D2766" s="8" t="s">
        <v>6617</v>
      </c>
      <c r="E2766" s="12">
        <v>312</v>
      </c>
      <c r="F2766" s="48">
        <v>45393</v>
      </c>
      <c r="G2766" s="2" t="s">
        <v>467</v>
      </c>
      <c r="H2766" s="16">
        <v>3200</v>
      </c>
      <c r="I2766" s="16">
        <v>3200</v>
      </c>
      <c r="K2766" t="str">
        <f t="shared" si="138"/>
        <v>Q1 2024</v>
      </c>
      <c r="L2766" t="str">
        <f t="shared" si="139"/>
        <v>Q1</v>
      </c>
      <c r="M2766" t="str">
        <f t="shared" si="140"/>
        <v>2024</v>
      </c>
    </row>
    <row r="2767" spans="1:13" x14ac:dyDescent="0.25">
      <c r="A2767" s="27">
        <v>45383</v>
      </c>
      <c r="B2767" s="8" t="s">
        <v>6593</v>
      </c>
      <c r="C2767" s="8" t="e">
        <v>#N/A</v>
      </c>
      <c r="D2767" s="8" t="s">
        <v>6672</v>
      </c>
      <c r="E2767" s="12">
        <v>0</v>
      </c>
      <c r="F2767" s="25">
        <v>45405</v>
      </c>
      <c r="G2767" s="12">
        <v>1316541</v>
      </c>
      <c r="H2767" s="16">
        <v>593</v>
      </c>
      <c r="I2767" s="16">
        <v>593</v>
      </c>
      <c r="K2767" t="str">
        <f t="shared" si="138"/>
        <v>Q1 2024</v>
      </c>
      <c r="L2767" t="str">
        <f t="shared" si="139"/>
        <v>Q1</v>
      </c>
      <c r="M2767" t="str">
        <f t="shared" si="140"/>
        <v>2024</v>
      </c>
    </row>
    <row r="2768" spans="1:13" x14ac:dyDescent="0.25">
      <c r="A2768" s="27">
        <v>45383</v>
      </c>
      <c r="B2768" s="8" t="s">
        <v>6593</v>
      </c>
      <c r="C2768" s="8" t="e">
        <v>#N/A</v>
      </c>
      <c r="D2768" s="8" t="s">
        <v>6624</v>
      </c>
      <c r="E2768" s="12">
        <v>312</v>
      </c>
      <c r="F2768" s="25">
        <v>45409</v>
      </c>
      <c r="G2768" s="12" t="s">
        <v>1969</v>
      </c>
      <c r="H2768" s="26">
        <v>33600</v>
      </c>
      <c r="I2768" s="26">
        <v>41600</v>
      </c>
      <c r="K2768" t="str">
        <f t="shared" si="138"/>
        <v>Q1 2024</v>
      </c>
      <c r="L2768" t="str">
        <f t="shared" si="139"/>
        <v>Q1</v>
      </c>
      <c r="M2768" t="str">
        <f t="shared" si="140"/>
        <v>2024</v>
      </c>
    </row>
    <row r="2769" spans="1:13" x14ac:dyDescent="0.25">
      <c r="A2769" s="27">
        <v>45383</v>
      </c>
      <c r="B2769" s="8" t="s">
        <v>6594</v>
      </c>
      <c r="C2769" s="8" t="s">
        <v>6632</v>
      </c>
      <c r="D2769" s="8" t="s">
        <v>6633</v>
      </c>
      <c r="E2769" s="12">
        <v>719</v>
      </c>
      <c r="F2769" s="25">
        <v>45412</v>
      </c>
      <c r="G2769" s="12" t="s">
        <v>1977</v>
      </c>
      <c r="H2769" s="26">
        <v>40489.64</v>
      </c>
      <c r="I2769" s="16">
        <v>40489.64</v>
      </c>
      <c r="K2769" t="str">
        <f t="shared" si="138"/>
        <v>Q1 2024</v>
      </c>
      <c r="L2769" t="str">
        <f t="shared" si="139"/>
        <v>Q1</v>
      </c>
      <c r="M2769" t="str">
        <f t="shared" si="140"/>
        <v>2024</v>
      </c>
    </row>
    <row r="2770" spans="1:13" x14ac:dyDescent="0.25">
      <c r="A2770" s="27">
        <v>45383</v>
      </c>
      <c r="B2770" s="8" t="s">
        <v>6594</v>
      </c>
      <c r="C2770" s="5" t="s">
        <v>6614</v>
      </c>
      <c r="D2770" s="8" t="s">
        <v>6615</v>
      </c>
      <c r="E2770" s="12">
        <v>719</v>
      </c>
      <c r="F2770" s="25">
        <v>45412</v>
      </c>
      <c r="G2770" s="12" t="s">
        <v>1980</v>
      </c>
      <c r="H2770" s="26">
        <v>8075</v>
      </c>
      <c r="I2770" s="16">
        <v>8075</v>
      </c>
      <c r="K2770" t="str">
        <f t="shared" si="138"/>
        <v>Q1 2024</v>
      </c>
      <c r="L2770" t="str">
        <f t="shared" si="139"/>
        <v>Q1</v>
      </c>
      <c r="M2770" t="str">
        <f t="shared" si="140"/>
        <v>2024</v>
      </c>
    </row>
    <row r="2771" spans="1:13" x14ac:dyDescent="0.25">
      <c r="A2771" s="27">
        <v>45383</v>
      </c>
      <c r="B2771" s="8" t="s">
        <v>6594</v>
      </c>
      <c r="C2771" s="8" t="s">
        <v>6634</v>
      </c>
      <c r="D2771" s="8" t="s">
        <v>6635</v>
      </c>
      <c r="E2771" s="12">
        <v>719</v>
      </c>
      <c r="F2771" s="25">
        <v>45412</v>
      </c>
      <c r="G2771" s="12" t="s">
        <v>1979</v>
      </c>
      <c r="H2771" s="89">
        <v>38656.020000000004</v>
      </c>
      <c r="I2771" s="85">
        <v>38656.020000000004</v>
      </c>
      <c r="K2771" t="str">
        <f t="shared" si="138"/>
        <v>Q1 2024</v>
      </c>
      <c r="L2771" t="str">
        <f t="shared" si="139"/>
        <v>Q1</v>
      </c>
      <c r="M2771" t="str">
        <f t="shared" si="140"/>
        <v>2024</v>
      </c>
    </row>
    <row r="2772" spans="1:13" x14ac:dyDescent="0.25">
      <c r="A2772" s="27">
        <v>45383</v>
      </c>
      <c r="B2772" s="8" t="s">
        <v>6594</v>
      </c>
      <c r="C2772" s="8" t="e">
        <v>#N/A</v>
      </c>
      <c r="D2772" s="8" t="s">
        <v>6633</v>
      </c>
      <c r="E2772" s="12">
        <v>719</v>
      </c>
      <c r="F2772" s="25">
        <v>45412</v>
      </c>
      <c r="G2772" s="12" t="s">
        <v>1978</v>
      </c>
      <c r="H2772" s="26">
        <v>75361.17</v>
      </c>
      <c r="I2772" s="16">
        <v>75361.17</v>
      </c>
      <c r="K2772" t="str">
        <f t="shared" si="138"/>
        <v>Q1 2024</v>
      </c>
      <c r="L2772" t="str">
        <f t="shared" si="139"/>
        <v>Q1</v>
      </c>
      <c r="M2772" t="str">
        <f t="shared" si="140"/>
        <v>2024</v>
      </c>
    </row>
    <row r="2773" spans="1:13" x14ac:dyDescent="0.25">
      <c r="A2773" s="27">
        <v>45383</v>
      </c>
      <c r="B2773" s="8" t="s">
        <v>6594</v>
      </c>
      <c r="C2773" s="8" t="s">
        <v>6619</v>
      </c>
      <c r="D2773" s="8" t="s">
        <v>6620</v>
      </c>
      <c r="E2773" s="12">
        <v>719</v>
      </c>
      <c r="F2773" s="25">
        <v>45412</v>
      </c>
      <c r="G2773" s="12" t="s">
        <v>1982</v>
      </c>
      <c r="H2773" s="26">
        <v>700</v>
      </c>
      <c r="I2773" s="16">
        <v>700</v>
      </c>
      <c r="K2773" t="str">
        <f t="shared" si="138"/>
        <v>Q1 2024</v>
      </c>
      <c r="L2773" t="str">
        <f t="shared" si="139"/>
        <v>Q1</v>
      </c>
      <c r="M2773" t="str">
        <f t="shared" si="140"/>
        <v>2024</v>
      </c>
    </row>
    <row r="2774" spans="1:13" x14ac:dyDescent="0.25">
      <c r="A2774" s="27">
        <v>45383</v>
      </c>
      <c r="B2774" s="8" t="s">
        <v>6594</v>
      </c>
      <c r="C2774" s="8" t="s">
        <v>6637</v>
      </c>
      <c r="D2774" s="8" t="s">
        <v>6654</v>
      </c>
      <c r="E2774" s="12">
        <v>719</v>
      </c>
      <c r="F2774" s="25">
        <v>45384</v>
      </c>
      <c r="G2774" s="12" t="s">
        <v>447</v>
      </c>
      <c r="H2774" s="16">
        <v>16248.75</v>
      </c>
      <c r="I2774" s="16">
        <v>16248.75</v>
      </c>
      <c r="K2774" t="str">
        <f t="shared" si="138"/>
        <v>Q1 2024</v>
      </c>
      <c r="L2774" t="str">
        <f t="shared" si="139"/>
        <v>Q1</v>
      </c>
      <c r="M2774" t="str">
        <f t="shared" si="140"/>
        <v>2024</v>
      </c>
    </row>
    <row r="2775" spans="1:13" x14ac:dyDescent="0.25">
      <c r="A2775" s="17">
        <v>45383</v>
      </c>
      <c r="B2775" s="8" t="s">
        <v>6594</v>
      </c>
      <c r="C2775" s="8" t="s">
        <v>6637</v>
      </c>
      <c r="D2775" s="8" t="s">
        <v>6638</v>
      </c>
      <c r="E2775" s="5">
        <v>719</v>
      </c>
      <c r="F2775" s="48">
        <v>45433</v>
      </c>
      <c r="G2775" s="5" t="s">
        <v>2049</v>
      </c>
      <c r="H2775" s="5">
        <v>79009.009999999995</v>
      </c>
      <c r="I2775" s="16">
        <v>79009.009999999995</v>
      </c>
      <c r="K2775" t="str">
        <f t="shared" si="138"/>
        <v>Q1 2024</v>
      </c>
      <c r="L2775" t="str">
        <f t="shared" si="139"/>
        <v>Q1</v>
      </c>
      <c r="M2775" t="str">
        <f t="shared" si="140"/>
        <v>2024</v>
      </c>
    </row>
    <row r="2776" spans="1:13" x14ac:dyDescent="0.25">
      <c r="A2776" s="17">
        <v>45383</v>
      </c>
      <c r="B2776" s="8" t="s">
        <v>6594</v>
      </c>
      <c r="C2776" s="8" t="s">
        <v>6637</v>
      </c>
      <c r="D2776" s="8" t="s">
        <v>6639</v>
      </c>
      <c r="E2776" s="5">
        <v>719</v>
      </c>
      <c r="F2776" s="48">
        <v>45434</v>
      </c>
      <c r="G2776" s="5" t="s">
        <v>2050</v>
      </c>
      <c r="H2776" s="5">
        <v>30478.37</v>
      </c>
      <c r="I2776" s="16">
        <v>30478.37</v>
      </c>
      <c r="K2776" t="str">
        <f t="shared" si="138"/>
        <v>Q1 2024</v>
      </c>
      <c r="L2776" t="str">
        <f t="shared" si="139"/>
        <v>Q1</v>
      </c>
      <c r="M2776" t="str">
        <f t="shared" si="140"/>
        <v>2024</v>
      </c>
    </row>
    <row r="2777" spans="1:13" x14ac:dyDescent="0.25">
      <c r="A2777" s="27">
        <v>45383</v>
      </c>
      <c r="B2777" s="8" t="s">
        <v>6594</v>
      </c>
      <c r="C2777" s="8" t="e">
        <v>#N/A</v>
      </c>
      <c r="D2777" s="8" t="s">
        <v>6622</v>
      </c>
      <c r="E2777" s="12">
        <v>719</v>
      </c>
      <c r="F2777" s="25">
        <v>45412</v>
      </c>
      <c r="G2777" s="12">
        <v>306</v>
      </c>
      <c r="H2777" s="26">
        <v>8920</v>
      </c>
      <c r="I2777" s="16">
        <v>8920</v>
      </c>
      <c r="K2777" t="str">
        <f t="shared" si="138"/>
        <v>Q1 2024</v>
      </c>
      <c r="L2777" t="str">
        <f t="shared" si="139"/>
        <v>Q1</v>
      </c>
      <c r="M2777" t="str">
        <f t="shared" si="140"/>
        <v>2024</v>
      </c>
    </row>
    <row r="2778" spans="1:13" x14ac:dyDescent="0.25">
      <c r="A2778" s="27">
        <v>45383</v>
      </c>
      <c r="B2778" s="8" t="s">
        <v>6594</v>
      </c>
      <c r="C2778" s="8" t="e">
        <v>#N/A</v>
      </c>
      <c r="D2778" s="8" t="s">
        <v>6622</v>
      </c>
      <c r="E2778" s="12">
        <v>719</v>
      </c>
      <c r="F2778" s="25">
        <v>45412</v>
      </c>
      <c r="G2778" s="12" t="s">
        <v>1981</v>
      </c>
      <c r="H2778" s="26">
        <v>13250</v>
      </c>
      <c r="I2778" s="16">
        <v>13250</v>
      </c>
      <c r="K2778" t="str">
        <f t="shared" si="138"/>
        <v>Q1 2024</v>
      </c>
      <c r="L2778" t="str">
        <f t="shared" si="139"/>
        <v>Q1</v>
      </c>
      <c r="M2778" t="str">
        <f t="shared" si="140"/>
        <v>2024</v>
      </c>
    </row>
    <row r="2779" spans="1:13" x14ac:dyDescent="0.25">
      <c r="A2779" s="27">
        <v>45383</v>
      </c>
      <c r="B2779" s="8" t="s">
        <v>6594</v>
      </c>
      <c r="C2779" s="5" t="s">
        <v>6626</v>
      </c>
      <c r="D2779" s="8" t="s">
        <v>6627</v>
      </c>
      <c r="E2779" s="12">
        <v>719</v>
      </c>
      <c r="F2779" s="25">
        <v>45412</v>
      </c>
      <c r="G2779" s="12">
        <v>1678</v>
      </c>
      <c r="H2779" s="26">
        <v>3990</v>
      </c>
      <c r="I2779" s="16">
        <v>3990</v>
      </c>
      <c r="K2779" t="str">
        <f t="shared" si="138"/>
        <v>Q1 2024</v>
      </c>
      <c r="L2779" t="str">
        <f t="shared" si="139"/>
        <v>Q1</v>
      </c>
      <c r="M2779" t="str">
        <f t="shared" si="140"/>
        <v>2024</v>
      </c>
    </row>
    <row r="2780" spans="1:13" x14ac:dyDescent="0.25">
      <c r="A2780" s="27">
        <v>45383</v>
      </c>
      <c r="B2780" s="8" t="s">
        <v>6594</v>
      </c>
      <c r="C2780" s="8" t="e">
        <v>#N/A</v>
      </c>
      <c r="D2780" s="8" t="s">
        <v>6662</v>
      </c>
      <c r="E2780" s="12">
        <v>719</v>
      </c>
      <c r="F2780" s="25">
        <v>45385</v>
      </c>
      <c r="G2780" s="12" t="s">
        <v>1933</v>
      </c>
      <c r="H2780" s="16">
        <v>130000</v>
      </c>
      <c r="I2780" s="16">
        <v>130000</v>
      </c>
      <c r="K2780" t="str">
        <f t="shared" si="138"/>
        <v>Q1 2024</v>
      </c>
      <c r="L2780" t="str">
        <f t="shared" si="139"/>
        <v>Q1</v>
      </c>
      <c r="M2780" t="str">
        <f t="shared" si="140"/>
        <v>2024</v>
      </c>
    </row>
    <row r="2781" spans="1:13" x14ac:dyDescent="0.25">
      <c r="A2781" s="27">
        <v>45383</v>
      </c>
      <c r="B2781" s="8" t="s">
        <v>6599</v>
      </c>
      <c r="C2781" s="8" t="e">
        <v>#N/A</v>
      </c>
      <c r="D2781" s="8" t="s">
        <v>6622</v>
      </c>
      <c r="E2781" s="12">
        <v>0</v>
      </c>
      <c r="F2781" s="25">
        <v>45412</v>
      </c>
      <c r="G2781" s="12">
        <v>314</v>
      </c>
      <c r="H2781" s="26">
        <v>13220</v>
      </c>
      <c r="I2781" s="16">
        <v>13220</v>
      </c>
      <c r="K2781" t="str">
        <f t="shared" si="138"/>
        <v>Q1 2024</v>
      </c>
      <c r="L2781" t="str">
        <f t="shared" si="139"/>
        <v>Q1</v>
      </c>
      <c r="M2781" t="str">
        <f t="shared" si="140"/>
        <v>2024</v>
      </c>
    </row>
    <row r="2782" spans="1:13" x14ac:dyDescent="0.25">
      <c r="A2782" s="27">
        <v>45383</v>
      </c>
      <c r="B2782" s="8" t="s">
        <v>6599</v>
      </c>
      <c r="C2782" s="8" t="e">
        <v>#N/A</v>
      </c>
      <c r="D2782" s="8" t="s">
        <v>6622</v>
      </c>
      <c r="E2782" s="12">
        <v>0</v>
      </c>
      <c r="F2782" s="25">
        <v>45412</v>
      </c>
      <c r="G2782" s="12" t="s">
        <v>1983</v>
      </c>
      <c r="H2782" s="26">
        <v>1470</v>
      </c>
      <c r="I2782" s="16">
        <v>1470</v>
      </c>
      <c r="K2782" t="str">
        <f t="shared" si="138"/>
        <v>Q1 2024</v>
      </c>
      <c r="L2782" t="str">
        <f t="shared" si="139"/>
        <v>Q1</v>
      </c>
      <c r="M2782" t="str">
        <f t="shared" si="140"/>
        <v>2024</v>
      </c>
    </row>
    <row r="2783" spans="1:13" x14ac:dyDescent="0.25">
      <c r="A2783" s="27">
        <v>45383</v>
      </c>
      <c r="B2783" s="8" t="s">
        <v>6595</v>
      </c>
      <c r="C2783" s="8" t="e">
        <v>#N/A</v>
      </c>
      <c r="D2783" s="8" t="s">
        <v>6662</v>
      </c>
      <c r="E2783" s="12">
        <v>319</v>
      </c>
      <c r="F2783" s="25">
        <v>45387</v>
      </c>
      <c r="G2783" s="2" t="s">
        <v>471</v>
      </c>
      <c r="H2783" s="16">
        <v>152274</v>
      </c>
      <c r="I2783" s="16">
        <v>152274</v>
      </c>
      <c r="K2783" t="str">
        <f t="shared" si="138"/>
        <v>Q1 2024</v>
      </c>
      <c r="L2783" t="str">
        <f t="shared" si="139"/>
        <v>Q1</v>
      </c>
      <c r="M2783" t="str">
        <f t="shared" si="140"/>
        <v>2024</v>
      </c>
    </row>
    <row r="2784" spans="1:13" x14ac:dyDescent="0.25">
      <c r="A2784" s="27">
        <v>45383</v>
      </c>
      <c r="B2784" s="8" t="s">
        <v>6595</v>
      </c>
      <c r="C2784" s="5" t="s">
        <v>6630</v>
      </c>
      <c r="D2784" s="8" t="s">
        <v>6631</v>
      </c>
      <c r="E2784" s="12">
        <v>319</v>
      </c>
      <c r="F2784" s="25">
        <v>45421</v>
      </c>
      <c r="G2784" s="12" t="s">
        <v>1945</v>
      </c>
      <c r="H2784" s="16">
        <v>9250.02</v>
      </c>
      <c r="I2784" s="16">
        <v>9250.02</v>
      </c>
      <c r="K2784" t="str">
        <f t="shared" si="138"/>
        <v>Q1 2024</v>
      </c>
      <c r="L2784" t="str">
        <f t="shared" si="139"/>
        <v>Q1</v>
      </c>
      <c r="M2784" t="str">
        <f t="shared" si="140"/>
        <v>2024</v>
      </c>
    </row>
    <row r="2785" spans="1:13" x14ac:dyDescent="0.25">
      <c r="A2785" s="27">
        <v>45383</v>
      </c>
      <c r="B2785" s="8" t="s">
        <v>6595</v>
      </c>
      <c r="C2785" s="8" t="s">
        <v>6674</v>
      </c>
      <c r="D2785" s="8" t="s">
        <v>6671</v>
      </c>
      <c r="E2785" s="12">
        <v>0</v>
      </c>
      <c r="F2785" s="25">
        <v>45402</v>
      </c>
      <c r="G2785" s="31" t="s">
        <v>1944</v>
      </c>
      <c r="H2785" s="16">
        <v>750</v>
      </c>
      <c r="I2785" s="16">
        <v>750</v>
      </c>
      <c r="K2785" t="str">
        <f t="shared" si="138"/>
        <v>Q1 2024</v>
      </c>
      <c r="L2785" t="str">
        <f t="shared" si="139"/>
        <v>Q1</v>
      </c>
      <c r="M2785" t="str">
        <f t="shared" si="140"/>
        <v>2024</v>
      </c>
    </row>
    <row r="2786" spans="1:13" x14ac:dyDescent="0.25">
      <c r="A2786" s="27">
        <v>45383</v>
      </c>
      <c r="B2786" s="8" t="s">
        <v>6595</v>
      </c>
      <c r="C2786" s="8" t="s">
        <v>6632</v>
      </c>
      <c r="D2786" s="8" t="s">
        <v>6633</v>
      </c>
      <c r="E2786" s="12">
        <v>319</v>
      </c>
      <c r="F2786" s="25">
        <v>45412</v>
      </c>
      <c r="G2786" s="12" t="s">
        <v>1984</v>
      </c>
      <c r="H2786" s="26">
        <v>99148</v>
      </c>
      <c r="I2786" s="16">
        <v>99148</v>
      </c>
      <c r="K2786" t="str">
        <f t="shared" si="138"/>
        <v>Q1 2024</v>
      </c>
      <c r="L2786" t="str">
        <f t="shared" si="139"/>
        <v>Q1</v>
      </c>
      <c r="M2786" t="str">
        <f t="shared" si="140"/>
        <v>2024</v>
      </c>
    </row>
    <row r="2787" spans="1:13" x14ac:dyDescent="0.25">
      <c r="A2787" s="27">
        <v>45383</v>
      </c>
      <c r="B2787" s="8" t="s">
        <v>6595</v>
      </c>
      <c r="C2787" s="5" t="s">
        <v>6614</v>
      </c>
      <c r="D2787" s="8" t="s">
        <v>6615</v>
      </c>
      <c r="E2787" s="12">
        <v>319</v>
      </c>
      <c r="F2787" s="25">
        <v>45412</v>
      </c>
      <c r="G2787" s="12" t="s">
        <v>1986</v>
      </c>
      <c r="H2787" s="26">
        <v>83220</v>
      </c>
      <c r="I2787" s="16">
        <v>83220</v>
      </c>
      <c r="K2787" t="str">
        <f t="shared" si="138"/>
        <v>Q1 2024</v>
      </c>
      <c r="L2787" t="str">
        <f t="shared" si="139"/>
        <v>Q1</v>
      </c>
      <c r="M2787" t="str">
        <f t="shared" si="140"/>
        <v>2024</v>
      </c>
    </row>
    <row r="2788" spans="1:13" x14ac:dyDescent="0.25">
      <c r="A2788" s="27">
        <v>45383</v>
      </c>
      <c r="B2788" s="8" t="s">
        <v>6595</v>
      </c>
      <c r="C2788" s="5" t="s">
        <v>6614</v>
      </c>
      <c r="D2788" s="8" t="s">
        <v>6615</v>
      </c>
      <c r="E2788" s="12">
        <v>319</v>
      </c>
      <c r="F2788" s="25">
        <v>45412</v>
      </c>
      <c r="G2788" s="12" t="s">
        <v>1987</v>
      </c>
      <c r="H2788" s="26">
        <v>3587</v>
      </c>
      <c r="I2788" s="16">
        <v>3587</v>
      </c>
      <c r="K2788" t="str">
        <f t="shared" si="138"/>
        <v>Q1 2024</v>
      </c>
      <c r="L2788" t="str">
        <f t="shared" si="139"/>
        <v>Q1</v>
      </c>
      <c r="M2788" t="str">
        <f t="shared" si="140"/>
        <v>2024</v>
      </c>
    </row>
    <row r="2789" spans="1:13" x14ac:dyDescent="0.25">
      <c r="A2789" s="27">
        <v>45383</v>
      </c>
      <c r="B2789" s="8" t="s">
        <v>6595</v>
      </c>
      <c r="C2789" s="5" t="s">
        <v>6614</v>
      </c>
      <c r="D2789" s="8" t="s">
        <v>6615</v>
      </c>
      <c r="E2789" s="12">
        <v>319</v>
      </c>
      <c r="F2789" s="25">
        <v>45412</v>
      </c>
      <c r="G2789" s="12" t="s">
        <v>1988</v>
      </c>
      <c r="H2789" s="26">
        <v>7823</v>
      </c>
      <c r="I2789" s="16">
        <v>7823</v>
      </c>
      <c r="K2789" t="str">
        <f t="shared" si="138"/>
        <v>Q1 2024</v>
      </c>
      <c r="L2789" t="str">
        <f t="shared" si="139"/>
        <v>Q1</v>
      </c>
      <c r="M2789" t="str">
        <f t="shared" si="140"/>
        <v>2024</v>
      </c>
    </row>
    <row r="2790" spans="1:13" x14ac:dyDescent="0.25">
      <c r="A2790" s="27">
        <v>45383</v>
      </c>
      <c r="B2790" s="8" t="s">
        <v>6595</v>
      </c>
      <c r="C2790" s="5" t="s">
        <v>6616</v>
      </c>
      <c r="D2790" s="8" t="s">
        <v>6617</v>
      </c>
      <c r="E2790" s="12">
        <v>319</v>
      </c>
      <c r="F2790" s="25">
        <v>45407</v>
      </c>
      <c r="G2790" s="12" t="s">
        <v>1990</v>
      </c>
      <c r="H2790" s="26">
        <v>200</v>
      </c>
      <c r="I2790" s="26">
        <v>200</v>
      </c>
      <c r="K2790" t="str">
        <f t="shared" si="138"/>
        <v>Q1 2024</v>
      </c>
      <c r="L2790" t="str">
        <f t="shared" si="139"/>
        <v>Q1</v>
      </c>
      <c r="M2790" t="str">
        <f t="shared" si="140"/>
        <v>2024</v>
      </c>
    </row>
    <row r="2791" spans="1:13" x14ac:dyDescent="0.25">
      <c r="A2791" s="27">
        <v>45383</v>
      </c>
      <c r="B2791" s="8" t="s">
        <v>6595</v>
      </c>
      <c r="C2791" s="8" t="s">
        <v>6668</v>
      </c>
      <c r="D2791" s="8" t="s">
        <v>6671</v>
      </c>
      <c r="E2791" s="12">
        <v>0</v>
      </c>
      <c r="F2791" s="25">
        <v>45401</v>
      </c>
      <c r="G2791" s="31" t="s">
        <v>1943</v>
      </c>
      <c r="H2791" s="16">
        <v>210</v>
      </c>
      <c r="I2791" s="16">
        <v>210</v>
      </c>
      <c r="K2791" t="str">
        <f t="shared" si="138"/>
        <v>Q1 2024</v>
      </c>
      <c r="L2791" t="str">
        <f t="shared" si="139"/>
        <v>Q1</v>
      </c>
      <c r="M2791" t="str">
        <f t="shared" si="140"/>
        <v>2024</v>
      </c>
    </row>
    <row r="2792" spans="1:13" x14ac:dyDescent="0.25">
      <c r="A2792" s="27">
        <v>45383</v>
      </c>
      <c r="B2792" s="8" t="s">
        <v>6595</v>
      </c>
      <c r="C2792" s="8" t="s">
        <v>6619</v>
      </c>
      <c r="D2792" s="8" t="s">
        <v>6620</v>
      </c>
      <c r="E2792" s="12">
        <v>319</v>
      </c>
      <c r="F2792" s="25">
        <v>45412</v>
      </c>
      <c r="G2792" s="31" t="s">
        <v>1991</v>
      </c>
      <c r="H2792" s="26">
        <v>600</v>
      </c>
      <c r="I2792" s="16">
        <v>600</v>
      </c>
      <c r="K2792" t="str">
        <f t="shared" si="138"/>
        <v>Q1 2024</v>
      </c>
      <c r="L2792" t="str">
        <f t="shared" si="139"/>
        <v>Q1</v>
      </c>
      <c r="M2792" t="str">
        <f t="shared" si="140"/>
        <v>2024</v>
      </c>
    </row>
    <row r="2793" spans="1:13" x14ac:dyDescent="0.25">
      <c r="A2793" s="27">
        <v>45383</v>
      </c>
      <c r="B2793" s="8" t="s">
        <v>6595</v>
      </c>
      <c r="C2793" s="8" t="s">
        <v>6670</v>
      </c>
      <c r="D2793" s="8" t="s">
        <v>6671</v>
      </c>
      <c r="E2793" s="12">
        <v>0</v>
      </c>
      <c r="F2793" s="25">
        <v>45401</v>
      </c>
      <c r="G2793" s="31" t="s">
        <v>1942</v>
      </c>
      <c r="H2793" s="16">
        <v>16200</v>
      </c>
      <c r="I2793" s="16">
        <v>16200</v>
      </c>
      <c r="K2793" t="str">
        <f t="shared" si="138"/>
        <v>Q1 2024</v>
      </c>
      <c r="L2793" t="str">
        <f t="shared" si="139"/>
        <v>Q1</v>
      </c>
      <c r="M2793" t="str">
        <f t="shared" si="140"/>
        <v>2024</v>
      </c>
    </row>
    <row r="2794" spans="1:13" x14ac:dyDescent="0.25">
      <c r="A2794" s="27">
        <v>45383</v>
      </c>
      <c r="B2794" s="8" t="s">
        <v>6595</v>
      </c>
      <c r="C2794" s="8" t="s">
        <v>6637</v>
      </c>
      <c r="D2794" s="8" t="s">
        <v>6654</v>
      </c>
      <c r="E2794" s="12">
        <v>317</v>
      </c>
      <c r="F2794" s="25">
        <v>45384</v>
      </c>
      <c r="G2794" s="12" t="s">
        <v>472</v>
      </c>
      <c r="H2794" s="16">
        <v>17334</v>
      </c>
      <c r="I2794" s="16">
        <v>17334</v>
      </c>
      <c r="K2794" t="str">
        <f t="shared" si="138"/>
        <v>Q1 2024</v>
      </c>
      <c r="L2794" t="str">
        <f t="shared" si="139"/>
        <v>Q1</v>
      </c>
      <c r="M2794" t="str">
        <f t="shared" si="140"/>
        <v>2024</v>
      </c>
    </row>
    <row r="2795" spans="1:13" x14ac:dyDescent="0.25">
      <c r="A2795" s="27">
        <v>45383</v>
      </c>
      <c r="B2795" s="8" t="s">
        <v>6595</v>
      </c>
      <c r="C2795" s="8" t="s">
        <v>6637</v>
      </c>
      <c r="D2795" s="8" t="s">
        <v>6654</v>
      </c>
      <c r="E2795" s="12">
        <v>318</v>
      </c>
      <c r="F2795" s="25">
        <v>45384</v>
      </c>
      <c r="G2795" s="12" t="s">
        <v>473</v>
      </c>
      <c r="H2795" s="16">
        <v>17351</v>
      </c>
      <c r="I2795" s="16">
        <v>17351</v>
      </c>
      <c r="K2795" t="str">
        <f t="shared" si="138"/>
        <v>Q1 2024</v>
      </c>
      <c r="L2795" t="str">
        <f t="shared" si="139"/>
        <v>Q1</v>
      </c>
      <c r="M2795" t="str">
        <f t="shared" si="140"/>
        <v>2024</v>
      </c>
    </row>
    <row r="2796" spans="1:13" x14ac:dyDescent="0.25">
      <c r="A2796" s="27">
        <v>45383</v>
      </c>
      <c r="B2796" s="8" t="s">
        <v>6595</v>
      </c>
      <c r="C2796" s="8" t="s">
        <v>6637</v>
      </c>
      <c r="D2796" s="8" t="s">
        <v>6654</v>
      </c>
      <c r="E2796" s="12">
        <v>319</v>
      </c>
      <c r="F2796" s="25">
        <v>45384</v>
      </c>
      <c r="G2796" s="12" t="s">
        <v>474</v>
      </c>
      <c r="H2796" s="16">
        <v>16249</v>
      </c>
      <c r="I2796" s="16">
        <v>16249</v>
      </c>
      <c r="K2796" t="str">
        <f t="shared" si="138"/>
        <v>Q1 2024</v>
      </c>
      <c r="L2796" t="str">
        <f t="shared" si="139"/>
        <v>Q1</v>
      </c>
      <c r="M2796" t="str">
        <f t="shared" si="140"/>
        <v>2024</v>
      </c>
    </row>
    <row r="2797" spans="1:13" x14ac:dyDescent="0.25">
      <c r="A2797" s="17">
        <v>45383</v>
      </c>
      <c r="B2797" s="8" t="s">
        <v>6595</v>
      </c>
      <c r="C2797" s="8" t="s">
        <v>6637</v>
      </c>
      <c r="D2797" s="8" t="s">
        <v>6638</v>
      </c>
      <c r="E2797" s="5">
        <v>317</v>
      </c>
      <c r="F2797" s="48">
        <v>45433</v>
      </c>
      <c r="G2797" s="5" t="s">
        <v>2053</v>
      </c>
      <c r="H2797" s="5">
        <v>107410.42</v>
      </c>
      <c r="I2797" s="16">
        <v>107410.42</v>
      </c>
      <c r="K2797" t="str">
        <f t="shared" si="138"/>
        <v>Q1 2024</v>
      </c>
      <c r="L2797" t="str">
        <f t="shared" si="139"/>
        <v>Q1</v>
      </c>
      <c r="M2797" t="str">
        <f t="shared" si="140"/>
        <v>2024</v>
      </c>
    </row>
    <row r="2798" spans="1:13" x14ac:dyDescent="0.25">
      <c r="A2798" s="17">
        <v>45383</v>
      </c>
      <c r="B2798" s="8" t="s">
        <v>6595</v>
      </c>
      <c r="C2798" s="8" t="s">
        <v>6637</v>
      </c>
      <c r="D2798" s="8" t="s">
        <v>6638</v>
      </c>
      <c r="E2798" s="5">
        <v>318</v>
      </c>
      <c r="F2798" s="48">
        <v>45433</v>
      </c>
      <c r="G2798" s="5" t="s">
        <v>2054</v>
      </c>
      <c r="H2798" s="5">
        <v>110528.9</v>
      </c>
      <c r="I2798" s="16">
        <v>110528.9</v>
      </c>
      <c r="K2798" t="str">
        <f t="shared" si="138"/>
        <v>Q1 2024</v>
      </c>
      <c r="L2798" t="str">
        <f t="shared" si="139"/>
        <v>Q1</v>
      </c>
      <c r="M2798" t="str">
        <f t="shared" si="140"/>
        <v>2024</v>
      </c>
    </row>
    <row r="2799" spans="1:13" x14ac:dyDescent="0.25">
      <c r="A2799" s="17">
        <v>45383</v>
      </c>
      <c r="B2799" s="8" t="s">
        <v>6595</v>
      </c>
      <c r="C2799" s="8" t="s">
        <v>6637</v>
      </c>
      <c r="D2799" s="8" t="s">
        <v>6638</v>
      </c>
      <c r="E2799" s="5">
        <v>319</v>
      </c>
      <c r="F2799" s="48">
        <v>45433</v>
      </c>
      <c r="G2799" s="5" t="s">
        <v>2055</v>
      </c>
      <c r="H2799" s="5">
        <v>117185.05</v>
      </c>
      <c r="I2799" s="16">
        <v>117185.05</v>
      </c>
      <c r="K2799" t="str">
        <f t="shared" si="138"/>
        <v>Q1 2024</v>
      </c>
      <c r="L2799" t="str">
        <f t="shared" si="139"/>
        <v>Q1</v>
      </c>
      <c r="M2799" t="str">
        <f t="shared" si="140"/>
        <v>2024</v>
      </c>
    </row>
    <row r="2800" spans="1:13" x14ac:dyDescent="0.25">
      <c r="A2800" s="17">
        <v>45383</v>
      </c>
      <c r="B2800" s="8" t="s">
        <v>6595</v>
      </c>
      <c r="C2800" s="8" t="s">
        <v>6637</v>
      </c>
      <c r="D2800" s="8" t="s">
        <v>6639</v>
      </c>
      <c r="E2800" s="5">
        <v>317</v>
      </c>
      <c r="F2800" s="48">
        <v>45434</v>
      </c>
      <c r="G2800" s="5" t="s">
        <v>2056</v>
      </c>
      <c r="H2800" s="5">
        <v>44059.58</v>
      </c>
      <c r="I2800" s="16">
        <v>44059.58</v>
      </c>
      <c r="K2800" t="str">
        <f t="shared" si="138"/>
        <v>Q1 2024</v>
      </c>
      <c r="L2800" t="str">
        <f t="shared" si="139"/>
        <v>Q1</v>
      </c>
      <c r="M2800" t="str">
        <f t="shared" si="140"/>
        <v>2024</v>
      </c>
    </row>
    <row r="2801" spans="1:13" x14ac:dyDescent="0.25">
      <c r="A2801" s="17">
        <v>45383</v>
      </c>
      <c r="B2801" s="8" t="s">
        <v>6595</v>
      </c>
      <c r="C2801" s="8" t="s">
        <v>6637</v>
      </c>
      <c r="D2801" s="8" t="s">
        <v>6639</v>
      </c>
      <c r="E2801" s="5">
        <v>318</v>
      </c>
      <c r="F2801" s="48">
        <v>45434</v>
      </c>
      <c r="G2801" s="5" t="s">
        <v>2057</v>
      </c>
      <c r="H2801" s="5">
        <v>47074.31</v>
      </c>
      <c r="I2801" s="16">
        <v>47074.31</v>
      </c>
      <c r="K2801" t="str">
        <f t="shared" si="138"/>
        <v>Q1 2024</v>
      </c>
      <c r="L2801" t="str">
        <f t="shared" si="139"/>
        <v>Q1</v>
      </c>
      <c r="M2801" t="str">
        <f t="shared" si="140"/>
        <v>2024</v>
      </c>
    </row>
    <row r="2802" spans="1:13" x14ac:dyDescent="0.25">
      <c r="A2802" s="17">
        <v>45383</v>
      </c>
      <c r="B2802" s="8" t="s">
        <v>6595</v>
      </c>
      <c r="C2802" s="8" t="s">
        <v>6637</v>
      </c>
      <c r="D2802" s="8" t="s">
        <v>6639</v>
      </c>
      <c r="E2802" s="5">
        <v>319</v>
      </c>
      <c r="F2802" s="48">
        <v>45434</v>
      </c>
      <c r="G2802" s="5" t="s">
        <v>2058</v>
      </c>
      <c r="H2802" s="5">
        <v>49948.52</v>
      </c>
      <c r="I2802" s="16">
        <v>49948.52</v>
      </c>
      <c r="K2802" t="str">
        <f t="shared" si="138"/>
        <v>Q1 2024</v>
      </c>
      <c r="L2802" t="str">
        <f t="shared" si="139"/>
        <v>Q1</v>
      </c>
      <c r="M2802" t="str">
        <f t="shared" si="140"/>
        <v>2024</v>
      </c>
    </row>
    <row r="2803" spans="1:13" x14ac:dyDescent="0.25">
      <c r="A2803" s="27">
        <v>45383</v>
      </c>
      <c r="B2803" s="8" t="s">
        <v>6595</v>
      </c>
      <c r="C2803" s="8" t="e">
        <v>#N/A</v>
      </c>
      <c r="D2803" s="8" t="s">
        <v>6662</v>
      </c>
      <c r="E2803" s="12">
        <v>317</v>
      </c>
      <c r="F2803" s="25">
        <v>45383</v>
      </c>
      <c r="G2803" s="12" t="s">
        <v>1939</v>
      </c>
      <c r="H2803" s="16">
        <v>97465</v>
      </c>
      <c r="I2803" s="16">
        <v>97465</v>
      </c>
      <c r="K2803" t="str">
        <f t="shared" si="138"/>
        <v>Q1 2024</v>
      </c>
      <c r="L2803" t="str">
        <f t="shared" si="139"/>
        <v>Q1</v>
      </c>
      <c r="M2803" t="str">
        <f t="shared" si="140"/>
        <v>2024</v>
      </c>
    </row>
    <row r="2804" spans="1:13" x14ac:dyDescent="0.25">
      <c r="A2804" s="27">
        <v>45383</v>
      </c>
      <c r="B2804" s="8" t="s">
        <v>6595</v>
      </c>
      <c r="C2804" s="8" t="e">
        <v>#N/A</v>
      </c>
      <c r="D2804" s="8" t="s">
        <v>6635</v>
      </c>
      <c r="E2804" s="12">
        <v>319</v>
      </c>
      <c r="F2804" s="25">
        <v>45412</v>
      </c>
      <c r="G2804" s="12" t="s">
        <v>1985</v>
      </c>
      <c r="H2804" s="26">
        <v>65000</v>
      </c>
      <c r="I2804" s="16">
        <v>65000</v>
      </c>
      <c r="K2804" t="str">
        <f t="shared" si="138"/>
        <v>Q1 2024</v>
      </c>
      <c r="L2804" t="str">
        <f t="shared" si="139"/>
        <v>Q1</v>
      </c>
      <c r="M2804" t="str">
        <f t="shared" si="140"/>
        <v>2024</v>
      </c>
    </row>
    <row r="2805" spans="1:13" x14ac:dyDescent="0.25">
      <c r="A2805" s="27">
        <v>45383</v>
      </c>
      <c r="B2805" s="8" t="s">
        <v>6595</v>
      </c>
      <c r="C2805" s="8" t="e">
        <v>#N/A</v>
      </c>
      <c r="D2805" s="8" t="s">
        <v>6662</v>
      </c>
      <c r="E2805" s="12">
        <v>317</v>
      </c>
      <c r="F2805" s="25">
        <v>45383</v>
      </c>
      <c r="G2805" s="12" t="s">
        <v>1940</v>
      </c>
      <c r="H2805" s="16">
        <v>64977</v>
      </c>
      <c r="I2805" s="16">
        <v>64977</v>
      </c>
      <c r="K2805" t="str">
        <f t="shared" si="138"/>
        <v>Q1 2024</v>
      </c>
      <c r="L2805" t="str">
        <f t="shared" si="139"/>
        <v>Q1</v>
      </c>
      <c r="M2805" t="str">
        <f t="shared" si="140"/>
        <v>2024</v>
      </c>
    </row>
    <row r="2806" spans="1:13" x14ac:dyDescent="0.25">
      <c r="A2806" s="27">
        <v>45383</v>
      </c>
      <c r="B2806" s="8" t="s">
        <v>6595</v>
      </c>
      <c r="C2806" s="8" t="e">
        <v>#N/A</v>
      </c>
      <c r="D2806" s="8" t="s">
        <v>6662</v>
      </c>
      <c r="E2806" s="12">
        <v>318</v>
      </c>
      <c r="F2806" s="25">
        <v>45387</v>
      </c>
      <c r="G2806" s="2" t="s">
        <v>470</v>
      </c>
      <c r="H2806" s="16">
        <v>162606</v>
      </c>
      <c r="I2806" s="16">
        <v>162606</v>
      </c>
      <c r="K2806" t="str">
        <f t="shared" ref="K2806:K2866" si="141">"Q" &amp; IF(MONTH(A2806) &lt; 4, 4, IF(MONTH(A2806) &lt; 7, 1, IF(MONTH(A2806) &lt; 10, 2, 3))) &amp; " " &amp; YEAR(A2806) - IF(MONTH(A2806) &lt; 4, 1, 0)</f>
        <v>Q1 2024</v>
      </c>
      <c r="L2806" t="str">
        <f t="shared" ref="L2806:L2866" si="142">LEFT(K2806,2)</f>
        <v>Q1</v>
      </c>
      <c r="M2806" t="str">
        <f t="shared" ref="M2806:M2866" si="143">RIGHT(K2806,4)</f>
        <v>2024</v>
      </c>
    </row>
    <row r="2807" spans="1:13" x14ac:dyDescent="0.25">
      <c r="A2807" s="27">
        <v>45383</v>
      </c>
      <c r="B2807" s="8" t="s">
        <v>6595</v>
      </c>
      <c r="C2807" s="8" t="e">
        <v>#N/A</v>
      </c>
      <c r="D2807" s="8" t="s">
        <v>6622</v>
      </c>
      <c r="E2807" s="12">
        <v>319</v>
      </c>
      <c r="F2807" s="25">
        <v>45412</v>
      </c>
      <c r="G2807" s="12">
        <v>308</v>
      </c>
      <c r="H2807" s="26">
        <v>72690</v>
      </c>
      <c r="I2807" s="16">
        <v>72690</v>
      </c>
      <c r="K2807" t="str">
        <f t="shared" si="141"/>
        <v>Q1 2024</v>
      </c>
      <c r="L2807" t="str">
        <f t="shared" si="142"/>
        <v>Q1</v>
      </c>
      <c r="M2807" t="str">
        <f t="shared" si="143"/>
        <v>2024</v>
      </c>
    </row>
    <row r="2808" spans="1:13" x14ac:dyDescent="0.25">
      <c r="A2808" s="27">
        <v>45383</v>
      </c>
      <c r="B2808" s="8" t="s">
        <v>6595</v>
      </c>
      <c r="C2808" s="8" t="e">
        <v>#N/A</v>
      </c>
      <c r="D2808" s="8" t="s">
        <v>6622</v>
      </c>
      <c r="E2808" s="12">
        <v>319</v>
      </c>
      <c r="F2808" s="25">
        <v>45412</v>
      </c>
      <c r="G2808" s="12" t="s">
        <v>1989</v>
      </c>
      <c r="H2808" s="26">
        <v>154305</v>
      </c>
      <c r="I2808" s="16">
        <v>154305</v>
      </c>
      <c r="K2808" t="str">
        <f t="shared" si="141"/>
        <v>Q1 2024</v>
      </c>
      <c r="L2808" t="str">
        <f t="shared" si="142"/>
        <v>Q1</v>
      </c>
      <c r="M2808" t="str">
        <f t="shared" si="143"/>
        <v>2024</v>
      </c>
    </row>
    <row r="2809" spans="1:13" x14ac:dyDescent="0.25">
      <c r="A2809" s="27">
        <v>45383</v>
      </c>
      <c r="B2809" s="8" t="s">
        <v>6595</v>
      </c>
      <c r="C2809" s="8" t="e">
        <v>#N/A</v>
      </c>
      <c r="D2809" s="8" t="s">
        <v>6631</v>
      </c>
      <c r="E2809" s="12">
        <v>319</v>
      </c>
      <c r="F2809" s="25">
        <v>45412</v>
      </c>
      <c r="G2809" s="12" t="s">
        <v>1941</v>
      </c>
      <c r="H2809" s="16">
        <v>12206</v>
      </c>
      <c r="I2809" s="16">
        <v>12206</v>
      </c>
      <c r="K2809" t="str">
        <f t="shared" si="141"/>
        <v>Q1 2024</v>
      </c>
      <c r="L2809" t="str">
        <f t="shared" si="142"/>
        <v>Q1</v>
      </c>
      <c r="M2809" t="str">
        <f t="shared" si="143"/>
        <v>2024</v>
      </c>
    </row>
    <row r="2810" spans="1:13" x14ac:dyDescent="0.25">
      <c r="A2810" s="17">
        <v>45383</v>
      </c>
      <c r="B2810" s="8" t="s">
        <v>6600</v>
      </c>
      <c r="C2810" s="5" t="s">
        <v>6614</v>
      </c>
      <c r="D2810" s="8" t="s">
        <v>6615</v>
      </c>
      <c r="E2810" s="12">
        <v>1100</v>
      </c>
      <c r="F2810" s="25">
        <v>45412</v>
      </c>
      <c r="G2810" s="12" t="s">
        <v>1992</v>
      </c>
      <c r="H2810" s="26">
        <v>1805</v>
      </c>
      <c r="I2810" s="16">
        <v>1805</v>
      </c>
      <c r="K2810" t="str">
        <f t="shared" si="141"/>
        <v>Q1 2024</v>
      </c>
      <c r="L2810" t="str">
        <f t="shared" si="142"/>
        <v>Q1</v>
      </c>
      <c r="M2810" t="str">
        <f t="shared" si="143"/>
        <v>2024</v>
      </c>
    </row>
    <row r="2811" spans="1:13" x14ac:dyDescent="0.25">
      <c r="A2811" s="17">
        <v>45383</v>
      </c>
      <c r="B2811" s="8" t="s">
        <v>6600</v>
      </c>
      <c r="C2811" s="5" t="s">
        <v>6650</v>
      </c>
      <c r="D2811" s="8" t="s">
        <v>6651</v>
      </c>
      <c r="E2811" s="12">
        <v>1101</v>
      </c>
      <c r="F2811" s="25">
        <v>45407</v>
      </c>
      <c r="G2811" s="12">
        <v>4280002955</v>
      </c>
      <c r="H2811" s="26">
        <v>7000</v>
      </c>
      <c r="I2811" s="16">
        <v>7000</v>
      </c>
      <c r="J2811" s="9" t="s">
        <v>1946</v>
      </c>
      <c r="K2811" t="str">
        <f t="shared" si="141"/>
        <v>Q1 2024</v>
      </c>
      <c r="L2811" t="str">
        <f t="shared" si="142"/>
        <v>Q1</v>
      </c>
      <c r="M2811" t="str">
        <f t="shared" si="143"/>
        <v>2024</v>
      </c>
    </row>
    <row r="2812" spans="1:13" x14ac:dyDescent="0.25">
      <c r="A2812" s="17">
        <v>45383</v>
      </c>
      <c r="B2812" s="8" t="s">
        <v>6600</v>
      </c>
      <c r="C2812" s="8" t="s">
        <v>6619</v>
      </c>
      <c r="D2812" s="8" t="s">
        <v>6620</v>
      </c>
      <c r="E2812" s="12">
        <v>1100</v>
      </c>
      <c r="F2812" s="25">
        <v>45412</v>
      </c>
      <c r="G2812" s="12" t="s">
        <v>1994</v>
      </c>
      <c r="H2812" s="26">
        <v>1110</v>
      </c>
      <c r="I2812" s="16">
        <v>1110</v>
      </c>
      <c r="K2812" t="str">
        <f t="shared" si="141"/>
        <v>Q1 2024</v>
      </c>
      <c r="L2812" t="str">
        <f t="shared" si="142"/>
        <v>Q1</v>
      </c>
      <c r="M2812" t="str">
        <f t="shared" si="143"/>
        <v>2024</v>
      </c>
    </row>
    <row r="2813" spans="1:13" x14ac:dyDescent="0.25">
      <c r="A2813" s="17">
        <v>45383</v>
      </c>
      <c r="B2813" s="8" t="s">
        <v>6600</v>
      </c>
      <c r="C2813" s="8" t="e">
        <v>#N/A</v>
      </c>
      <c r="D2813" s="8" t="s">
        <v>6622</v>
      </c>
      <c r="E2813" s="12">
        <v>1100</v>
      </c>
      <c r="F2813" s="25">
        <v>45412</v>
      </c>
      <c r="G2813" s="12">
        <v>312</v>
      </c>
      <c r="H2813" s="26">
        <v>16865</v>
      </c>
      <c r="I2813" s="16">
        <v>16865</v>
      </c>
      <c r="K2813" t="str">
        <f t="shared" si="141"/>
        <v>Q1 2024</v>
      </c>
      <c r="L2813" t="str">
        <f t="shared" si="142"/>
        <v>Q1</v>
      </c>
      <c r="M2813" t="str">
        <f t="shared" si="143"/>
        <v>2024</v>
      </c>
    </row>
    <row r="2814" spans="1:13" x14ac:dyDescent="0.25">
      <c r="A2814" s="17">
        <v>45383</v>
      </c>
      <c r="B2814" s="8" t="s">
        <v>6600</v>
      </c>
      <c r="C2814" s="8" t="e">
        <v>#N/A</v>
      </c>
      <c r="D2814" s="8" t="s">
        <v>6622</v>
      </c>
      <c r="E2814" s="12">
        <v>1100</v>
      </c>
      <c r="F2814" s="25">
        <v>45412</v>
      </c>
      <c r="G2814" s="12" t="s">
        <v>1993</v>
      </c>
      <c r="H2814" s="26">
        <v>9955</v>
      </c>
      <c r="I2814" s="16">
        <v>9955</v>
      </c>
      <c r="K2814" t="str">
        <f t="shared" si="141"/>
        <v>Q1 2024</v>
      </c>
      <c r="L2814" t="str">
        <f t="shared" si="142"/>
        <v>Q1</v>
      </c>
      <c r="M2814" t="str">
        <f t="shared" si="143"/>
        <v>2024</v>
      </c>
    </row>
    <row r="2815" spans="1:13" x14ac:dyDescent="0.25">
      <c r="A2815" s="27">
        <v>45413</v>
      </c>
      <c r="B2815" s="8" t="s">
        <v>6613</v>
      </c>
      <c r="C2815" s="5" t="s">
        <v>6614</v>
      </c>
      <c r="D2815" s="8" t="s">
        <v>6615</v>
      </c>
      <c r="E2815" s="12">
        <v>0</v>
      </c>
      <c r="F2815" s="25">
        <v>45443</v>
      </c>
      <c r="G2815" s="12" t="s">
        <v>2145</v>
      </c>
      <c r="H2815" s="26">
        <v>7885</v>
      </c>
      <c r="I2815" s="16">
        <v>7885</v>
      </c>
      <c r="K2815" t="str">
        <f t="shared" si="141"/>
        <v>Q1 2024</v>
      </c>
      <c r="L2815" t="str">
        <f t="shared" si="142"/>
        <v>Q1</v>
      </c>
      <c r="M2815" t="str">
        <f t="shared" si="143"/>
        <v>2024</v>
      </c>
    </row>
    <row r="2816" spans="1:13" x14ac:dyDescent="0.25">
      <c r="A2816" s="27">
        <v>45413</v>
      </c>
      <c r="B2816" s="8" t="s">
        <v>6613</v>
      </c>
      <c r="C2816" s="5" t="s">
        <v>6614</v>
      </c>
      <c r="D2816" s="8" t="s">
        <v>6615</v>
      </c>
      <c r="E2816" s="12">
        <v>0</v>
      </c>
      <c r="F2816" s="25">
        <v>45443</v>
      </c>
      <c r="G2816" s="12" t="s">
        <v>2146</v>
      </c>
      <c r="H2816" s="26">
        <v>2110</v>
      </c>
      <c r="I2816" s="16">
        <v>2110</v>
      </c>
      <c r="K2816" t="str">
        <f t="shared" si="141"/>
        <v>Q1 2024</v>
      </c>
      <c r="L2816" t="str">
        <f t="shared" si="142"/>
        <v>Q1</v>
      </c>
      <c r="M2816" t="str">
        <f t="shared" si="143"/>
        <v>2024</v>
      </c>
    </row>
    <row r="2817" spans="1:13" x14ac:dyDescent="0.25">
      <c r="A2817" s="27">
        <v>45413</v>
      </c>
      <c r="B2817" s="8" t="s">
        <v>6613</v>
      </c>
      <c r="C2817" s="5" t="s">
        <v>6616</v>
      </c>
      <c r="D2817" s="8" t="s">
        <v>6617</v>
      </c>
      <c r="E2817" s="12">
        <v>0</v>
      </c>
      <c r="F2817" s="25">
        <v>45442</v>
      </c>
      <c r="G2817" s="12" t="s">
        <v>2149</v>
      </c>
      <c r="H2817" s="26">
        <v>2260.5</v>
      </c>
      <c r="I2817" s="26">
        <v>2260.5</v>
      </c>
      <c r="K2817" t="str">
        <f t="shared" si="141"/>
        <v>Q1 2024</v>
      </c>
      <c r="L2817" t="str">
        <f t="shared" si="142"/>
        <v>Q1</v>
      </c>
      <c r="M2817" t="str">
        <f t="shared" si="143"/>
        <v>2024</v>
      </c>
    </row>
    <row r="2818" spans="1:13" x14ac:dyDescent="0.25">
      <c r="A2818" s="27">
        <v>45413</v>
      </c>
      <c r="B2818" s="8" t="s">
        <v>6613</v>
      </c>
      <c r="C2818" s="5" t="s">
        <v>6616</v>
      </c>
      <c r="D2818" s="8" t="s">
        <v>6618</v>
      </c>
      <c r="E2818" s="12">
        <v>0</v>
      </c>
      <c r="F2818" s="25">
        <v>45442</v>
      </c>
      <c r="G2818" s="12" t="s">
        <v>2150</v>
      </c>
      <c r="H2818" s="26">
        <v>20491</v>
      </c>
      <c r="I2818" s="26">
        <v>20491</v>
      </c>
      <c r="K2818" t="str">
        <f t="shared" si="141"/>
        <v>Q1 2024</v>
      </c>
      <c r="L2818" t="str">
        <f t="shared" si="142"/>
        <v>Q1</v>
      </c>
      <c r="M2818" t="str">
        <f t="shared" si="143"/>
        <v>2024</v>
      </c>
    </row>
    <row r="2819" spans="1:13" x14ac:dyDescent="0.25">
      <c r="A2819" s="27">
        <v>45413</v>
      </c>
      <c r="B2819" s="8" t="s">
        <v>6613</v>
      </c>
      <c r="C2819" s="8" t="e">
        <v>#N/A</v>
      </c>
      <c r="D2819" s="8" t="s">
        <v>6629</v>
      </c>
      <c r="E2819" s="12">
        <v>0</v>
      </c>
      <c r="F2819" s="25">
        <v>45448</v>
      </c>
      <c r="G2819" s="12" t="s">
        <v>2131</v>
      </c>
      <c r="H2819" s="26">
        <v>147940</v>
      </c>
      <c r="I2819" s="16">
        <v>147940</v>
      </c>
      <c r="K2819" t="str">
        <f t="shared" si="141"/>
        <v>Q1 2024</v>
      </c>
      <c r="L2819" t="str">
        <f t="shared" si="142"/>
        <v>Q1</v>
      </c>
      <c r="M2819" t="str">
        <f t="shared" si="143"/>
        <v>2024</v>
      </c>
    </row>
    <row r="2820" spans="1:13" x14ac:dyDescent="0.25">
      <c r="A2820" s="27">
        <v>45413</v>
      </c>
      <c r="B2820" s="8" t="s">
        <v>6613</v>
      </c>
      <c r="C2820" s="8" t="s">
        <v>6619</v>
      </c>
      <c r="D2820" s="8" t="s">
        <v>6620</v>
      </c>
      <c r="E2820" s="12">
        <v>0</v>
      </c>
      <c r="F2820" s="25">
        <v>45443</v>
      </c>
      <c r="G2820" s="12" t="s">
        <v>2121</v>
      </c>
      <c r="H2820" s="26">
        <v>1110</v>
      </c>
      <c r="I2820" s="16">
        <v>1110</v>
      </c>
      <c r="K2820" t="str">
        <f t="shared" si="141"/>
        <v>Q1 2024</v>
      </c>
      <c r="L2820" t="str">
        <f t="shared" si="142"/>
        <v>Q1</v>
      </c>
      <c r="M2820" t="str">
        <f t="shared" si="143"/>
        <v>2024</v>
      </c>
    </row>
    <row r="2821" spans="1:13" x14ac:dyDescent="0.25">
      <c r="A2821" s="27">
        <v>45413</v>
      </c>
      <c r="B2821" s="8" t="s">
        <v>6613</v>
      </c>
      <c r="C2821" s="8" t="e">
        <v>#N/A</v>
      </c>
      <c r="D2821" s="8" t="s">
        <v>6622</v>
      </c>
      <c r="E2821" s="12">
        <v>0</v>
      </c>
      <c r="F2821" s="25">
        <v>45443</v>
      </c>
      <c r="G2821" s="12">
        <v>325</v>
      </c>
      <c r="H2821" s="26">
        <v>1140</v>
      </c>
      <c r="I2821" s="16">
        <v>1140</v>
      </c>
      <c r="K2821" t="str">
        <f t="shared" si="141"/>
        <v>Q1 2024</v>
      </c>
      <c r="L2821" t="str">
        <f t="shared" si="142"/>
        <v>Q1</v>
      </c>
      <c r="M2821" t="str">
        <f t="shared" si="143"/>
        <v>2024</v>
      </c>
    </row>
    <row r="2822" spans="1:13" x14ac:dyDescent="0.25">
      <c r="A2822" s="27">
        <v>45413</v>
      </c>
      <c r="B2822" s="8" t="s">
        <v>6613</v>
      </c>
      <c r="C2822" s="8" t="e">
        <v>#N/A</v>
      </c>
      <c r="D2822" s="8" t="s">
        <v>6622</v>
      </c>
      <c r="E2822" s="12">
        <v>0</v>
      </c>
      <c r="F2822" s="25">
        <v>45443</v>
      </c>
      <c r="G2822" s="12" t="s">
        <v>2147</v>
      </c>
      <c r="H2822" s="26">
        <v>8440</v>
      </c>
      <c r="I2822" s="16">
        <v>8440</v>
      </c>
      <c r="K2822" t="str">
        <f t="shared" si="141"/>
        <v>Q1 2024</v>
      </c>
      <c r="L2822" t="str">
        <f t="shared" si="142"/>
        <v>Q1</v>
      </c>
      <c r="M2822" t="str">
        <f t="shared" si="143"/>
        <v>2024</v>
      </c>
    </row>
    <row r="2823" spans="1:13" x14ac:dyDescent="0.25">
      <c r="A2823" s="27">
        <v>45413</v>
      </c>
      <c r="B2823" s="8" t="s">
        <v>6613</v>
      </c>
      <c r="C2823" s="61" t="s">
        <v>6621</v>
      </c>
      <c r="D2823" s="8" t="s">
        <v>6622</v>
      </c>
      <c r="E2823" s="12">
        <v>0</v>
      </c>
      <c r="F2823" s="25">
        <v>45443</v>
      </c>
      <c r="G2823" s="12" t="s">
        <v>2148</v>
      </c>
      <c r="H2823" s="26">
        <v>2870</v>
      </c>
      <c r="I2823" s="16">
        <v>2870</v>
      </c>
      <c r="K2823" t="str">
        <f t="shared" si="141"/>
        <v>Q1 2024</v>
      </c>
      <c r="L2823" t="str">
        <f t="shared" si="142"/>
        <v>Q1</v>
      </c>
      <c r="M2823" t="str">
        <f t="shared" si="143"/>
        <v>2024</v>
      </c>
    </row>
    <row r="2824" spans="1:13" x14ac:dyDescent="0.25">
      <c r="A2824" s="27">
        <v>45413</v>
      </c>
      <c r="B2824" s="8" t="s">
        <v>6613</v>
      </c>
      <c r="C2824" s="8" t="s">
        <v>6623</v>
      </c>
      <c r="D2824" s="8" t="s">
        <v>6663</v>
      </c>
      <c r="E2824" s="12">
        <v>0</v>
      </c>
      <c r="F2824" s="25">
        <v>45433</v>
      </c>
      <c r="G2824" s="12" t="s">
        <v>2143</v>
      </c>
      <c r="H2824" s="26">
        <v>2700</v>
      </c>
      <c r="I2824" s="16">
        <v>2700</v>
      </c>
      <c r="K2824" t="str">
        <f t="shared" si="141"/>
        <v>Q1 2024</v>
      </c>
      <c r="L2824" t="str">
        <f t="shared" si="142"/>
        <v>Q1</v>
      </c>
      <c r="M2824" t="str">
        <f t="shared" si="143"/>
        <v>2024</v>
      </c>
    </row>
    <row r="2825" spans="1:13" x14ac:dyDescent="0.25">
      <c r="A2825" s="27">
        <v>45413</v>
      </c>
      <c r="B2825" s="8" t="s">
        <v>6613</v>
      </c>
      <c r="C2825" s="8" t="s">
        <v>6623</v>
      </c>
      <c r="D2825" s="8" t="s">
        <v>6624</v>
      </c>
      <c r="E2825" s="12">
        <v>0</v>
      </c>
      <c r="F2825" s="25">
        <v>45433</v>
      </c>
      <c r="G2825" s="12" t="s">
        <v>2144</v>
      </c>
      <c r="H2825" s="26">
        <v>5728.48</v>
      </c>
      <c r="I2825" s="26">
        <v>5728.48</v>
      </c>
      <c r="K2825" t="str">
        <f t="shared" si="141"/>
        <v>Q1 2024</v>
      </c>
      <c r="L2825" t="str">
        <f t="shared" si="142"/>
        <v>Q1</v>
      </c>
      <c r="M2825" t="str">
        <f t="shared" si="143"/>
        <v>2024</v>
      </c>
    </row>
    <row r="2826" spans="1:13" x14ac:dyDescent="0.25">
      <c r="A2826" s="27">
        <v>45413</v>
      </c>
      <c r="B2826" s="8" t="s">
        <v>6613</v>
      </c>
      <c r="C2826" s="5" t="s">
        <v>6626</v>
      </c>
      <c r="D2826" s="8" t="s">
        <v>6627</v>
      </c>
      <c r="E2826" s="12">
        <v>0</v>
      </c>
      <c r="F2826" s="25">
        <v>45443</v>
      </c>
      <c r="G2826" s="12">
        <v>1703</v>
      </c>
      <c r="H2826" s="26">
        <v>1050</v>
      </c>
      <c r="I2826" s="16">
        <v>1050</v>
      </c>
      <c r="K2826" t="str">
        <f t="shared" si="141"/>
        <v>Q1 2024</v>
      </c>
      <c r="L2826" t="str">
        <f t="shared" si="142"/>
        <v>Q1</v>
      </c>
      <c r="M2826" t="str">
        <f t="shared" si="143"/>
        <v>2024</v>
      </c>
    </row>
    <row r="2827" spans="1:13" x14ac:dyDescent="0.25">
      <c r="A2827" s="27">
        <v>45413</v>
      </c>
      <c r="B2827" s="8" t="s">
        <v>6603</v>
      </c>
      <c r="C2827" s="8" t="s">
        <v>6619</v>
      </c>
      <c r="D2827" s="8" t="s">
        <v>6620</v>
      </c>
      <c r="E2827" s="12">
        <v>0</v>
      </c>
      <c r="F2827" s="25">
        <v>45443</v>
      </c>
      <c r="G2827" s="12" t="s">
        <v>2124</v>
      </c>
      <c r="H2827" s="26">
        <v>510</v>
      </c>
      <c r="I2827" s="16">
        <v>510</v>
      </c>
      <c r="K2827" t="str">
        <f t="shared" si="141"/>
        <v>Q1 2024</v>
      </c>
      <c r="L2827" t="str">
        <f t="shared" si="142"/>
        <v>Q1</v>
      </c>
      <c r="M2827" t="str">
        <f t="shared" si="143"/>
        <v>2024</v>
      </c>
    </row>
    <row r="2828" spans="1:13" x14ac:dyDescent="0.25">
      <c r="A2828" s="27">
        <v>45413</v>
      </c>
      <c r="B2828" s="8" t="s">
        <v>6604</v>
      </c>
      <c r="C2828" s="8" t="s">
        <v>6619</v>
      </c>
      <c r="D2828" s="8" t="s">
        <v>6620</v>
      </c>
      <c r="E2828" s="12">
        <v>0</v>
      </c>
      <c r="F2828" s="25">
        <v>45443</v>
      </c>
      <c r="G2828" s="12" t="s">
        <v>2118</v>
      </c>
      <c r="H2828" s="26">
        <v>1330</v>
      </c>
      <c r="I2828" s="16">
        <v>1330</v>
      </c>
      <c r="K2828" t="str">
        <f t="shared" si="141"/>
        <v>Q1 2024</v>
      </c>
      <c r="L2828" t="str">
        <f t="shared" si="142"/>
        <v>Q1</v>
      </c>
      <c r="M2828" t="str">
        <f t="shared" si="143"/>
        <v>2024</v>
      </c>
    </row>
    <row r="2829" spans="1:13" x14ac:dyDescent="0.25">
      <c r="A2829" s="27">
        <v>45413</v>
      </c>
      <c r="B2829" s="8" t="s">
        <v>6584</v>
      </c>
      <c r="C2829" s="5" t="s">
        <v>6630</v>
      </c>
      <c r="D2829" s="8" t="s">
        <v>6631</v>
      </c>
      <c r="E2829" s="12">
        <v>102</v>
      </c>
      <c r="F2829" s="25">
        <v>45452</v>
      </c>
      <c r="G2829" s="12" t="s">
        <v>2128</v>
      </c>
      <c r="H2829" s="26">
        <v>823.64</v>
      </c>
      <c r="I2829" s="16">
        <v>823.64</v>
      </c>
      <c r="K2829" t="str">
        <f t="shared" si="141"/>
        <v>Q1 2024</v>
      </c>
      <c r="L2829" t="str">
        <f t="shared" si="142"/>
        <v>Q1</v>
      </c>
      <c r="M2829" t="str">
        <f t="shared" si="143"/>
        <v>2024</v>
      </c>
    </row>
    <row r="2830" spans="1:13" x14ac:dyDescent="0.25">
      <c r="A2830" s="27">
        <v>45413</v>
      </c>
      <c r="B2830" s="8" t="s">
        <v>6584</v>
      </c>
      <c r="C2830" s="8" t="e">
        <v>#N/A</v>
      </c>
      <c r="D2830" s="8" t="s">
        <v>6662</v>
      </c>
      <c r="E2830" s="12">
        <v>102</v>
      </c>
      <c r="F2830" s="25">
        <v>45413</v>
      </c>
      <c r="G2830" s="12">
        <v>20240502001</v>
      </c>
      <c r="H2830" s="26">
        <v>216696.48</v>
      </c>
      <c r="I2830" s="16">
        <v>216696.48</v>
      </c>
      <c r="K2830" t="str">
        <f t="shared" si="141"/>
        <v>Q1 2024</v>
      </c>
      <c r="L2830" t="str">
        <f t="shared" si="142"/>
        <v>Q1</v>
      </c>
      <c r="M2830" t="str">
        <f t="shared" si="143"/>
        <v>2024</v>
      </c>
    </row>
    <row r="2831" spans="1:13" x14ac:dyDescent="0.25">
      <c r="A2831" s="27">
        <v>45413</v>
      </c>
      <c r="B2831" s="8" t="s">
        <v>6584</v>
      </c>
      <c r="C2831" s="8" t="s">
        <v>6632</v>
      </c>
      <c r="D2831" s="8" t="s">
        <v>6633</v>
      </c>
      <c r="E2831" s="12">
        <v>102</v>
      </c>
      <c r="F2831" s="25">
        <v>45443</v>
      </c>
      <c r="G2831" s="12" t="s">
        <v>2151</v>
      </c>
      <c r="H2831" s="26">
        <v>41197.1</v>
      </c>
      <c r="I2831" s="16">
        <v>41197.1</v>
      </c>
      <c r="K2831" t="str">
        <f t="shared" si="141"/>
        <v>Q1 2024</v>
      </c>
      <c r="L2831" t="str">
        <f t="shared" si="142"/>
        <v>Q1</v>
      </c>
      <c r="M2831" t="str">
        <f t="shared" si="143"/>
        <v>2024</v>
      </c>
    </row>
    <row r="2832" spans="1:13" x14ac:dyDescent="0.25">
      <c r="A2832" s="27">
        <v>45413</v>
      </c>
      <c r="B2832" s="8" t="s">
        <v>6584</v>
      </c>
      <c r="C2832" s="5" t="s">
        <v>6614</v>
      </c>
      <c r="D2832" s="8" t="s">
        <v>6615</v>
      </c>
      <c r="E2832" s="12">
        <v>102</v>
      </c>
      <c r="F2832" s="25">
        <v>45443</v>
      </c>
      <c r="G2832" s="12" t="s">
        <v>2153</v>
      </c>
      <c r="H2832" s="26">
        <v>11020</v>
      </c>
      <c r="I2832" s="16">
        <v>11020</v>
      </c>
      <c r="K2832" t="str">
        <f t="shared" si="141"/>
        <v>Q1 2024</v>
      </c>
      <c r="L2832" t="str">
        <f t="shared" si="142"/>
        <v>Q1</v>
      </c>
      <c r="M2832" t="str">
        <f t="shared" si="143"/>
        <v>2024</v>
      </c>
    </row>
    <row r="2833" spans="1:13" x14ac:dyDescent="0.25">
      <c r="A2833" s="27">
        <v>45413</v>
      </c>
      <c r="B2833" s="8" t="s">
        <v>6584</v>
      </c>
      <c r="C2833" s="5" t="s">
        <v>6616</v>
      </c>
      <c r="D2833" s="8" t="s">
        <v>6617</v>
      </c>
      <c r="E2833" s="12">
        <v>102</v>
      </c>
      <c r="F2833" s="25">
        <v>45442</v>
      </c>
      <c r="G2833" s="12" t="s">
        <v>2156</v>
      </c>
      <c r="H2833" s="26">
        <v>1894</v>
      </c>
      <c r="I2833" s="26">
        <v>1894</v>
      </c>
      <c r="K2833" t="str">
        <f t="shared" si="141"/>
        <v>Q1 2024</v>
      </c>
      <c r="L2833" t="str">
        <f t="shared" si="142"/>
        <v>Q1</v>
      </c>
      <c r="M2833" t="str">
        <f t="shared" si="143"/>
        <v>2024</v>
      </c>
    </row>
    <row r="2834" spans="1:13" x14ac:dyDescent="0.25">
      <c r="A2834" s="27">
        <v>45413</v>
      </c>
      <c r="B2834" s="8" t="s">
        <v>6584</v>
      </c>
      <c r="C2834" s="8" t="s">
        <v>6634</v>
      </c>
      <c r="D2834" s="8" t="s">
        <v>6635</v>
      </c>
      <c r="E2834" s="12">
        <v>102</v>
      </c>
      <c r="F2834" s="25">
        <v>45443</v>
      </c>
      <c r="G2834" s="12" t="s">
        <v>2152</v>
      </c>
      <c r="H2834" s="89">
        <v>64384.009999999995</v>
      </c>
      <c r="I2834" s="85">
        <v>64384.009999999995</v>
      </c>
      <c r="K2834" t="str">
        <f t="shared" si="141"/>
        <v>Q1 2024</v>
      </c>
      <c r="L2834" t="str">
        <f t="shared" si="142"/>
        <v>Q1</v>
      </c>
      <c r="M2834" t="str">
        <f t="shared" si="143"/>
        <v>2024</v>
      </c>
    </row>
    <row r="2835" spans="1:13" x14ac:dyDescent="0.25">
      <c r="A2835" s="27">
        <v>45413</v>
      </c>
      <c r="B2835" s="8" t="s">
        <v>6584</v>
      </c>
      <c r="C2835" s="8" t="s">
        <v>6637</v>
      </c>
      <c r="D2835" s="8" t="s">
        <v>6654</v>
      </c>
      <c r="E2835" s="12">
        <v>102</v>
      </c>
      <c r="F2835" s="25">
        <v>45415</v>
      </c>
      <c r="G2835" s="12" t="s">
        <v>2090</v>
      </c>
      <c r="H2835" s="26">
        <v>19110</v>
      </c>
      <c r="I2835" s="16">
        <v>19110</v>
      </c>
      <c r="K2835" t="str">
        <f t="shared" si="141"/>
        <v>Q1 2024</v>
      </c>
      <c r="L2835" t="str">
        <f t="shared" si="142"/>
        <v>Q1</v>
      </c>
      <c r="M2835" t="str">
        <f t="shared" si="143"/>
        <v>2024</v>
      </c>
    </row>
    <row r="2836" spans="1:13" x14ac:dyDescent="0.25">
      <c r="A2836" s="27">
        <v>45413</v>
      </c>
      <c r="B2836" s="8" t="s">
        <v>6584</v>
      </c>
      <c r="C2836" s="8" t="s">
        <v>6637</v>
      </c>
      <c r="D2836" s="8" t="s">
        <v>6638</v>
      </c>
      <c r="E2836" s="12">
        <v>102</v>
      </c>
      <c r="F2836" s="25">
        <v>45453</v>
      </c>
      <c r="G2836" s="12" t="s">
        <v>2157</v>
      </c>
      <c r="H2836" s="26">
        <v>58356.24</v>
      </c>
      <c r="I2836" s="16">
        <v>58356.24</v>
      </c>
      <c r="K2836" t="str">
        <f t="shared" si="141"/>
        <v>Q1 2024</v>
      </c>
      <c r="L2836" t="str">
        <f t="shared" si="142"/>
        <v>Q1</v>
      </c>
      <c r="M2836" t="str">
        <f t="shared" si="143"/>
        <v>2024</v>
      </c>
    </row>
    <row r="2837" spans="1:13" x14ac:dyDescent="0.25">
      <c r="A2837" s="27">
        <v>45413</v>
      </c>
      <c r="B2837" s="8" t="s">
        <v>6584</v>
      </c>
      <c r="C2837" s="8" t="s">
        <v>6637</v>
      </c>
      <c r="D2837" s="8" t="s">
        <v>6639</v>
      </c>
      <c r="E2837" s="12">
        <v>102</v>
      </c>
      <c r="F2837" s="25">
        <v>45454</v>
      </c>
      <c r="G2837" s="12" t="s">
        <v>2158</v>
      </c>
      <c r="H2837" s="26">
        <v>17279.830000000002</v>
      </c>
      <c r="I2837" s="16">
        <v>17279.830000000002</v>
      </c>
      <c r="K2837" t="str">
        <f t="shared" si="141"/>
        <v>Q1 2024</v>
      </c>
      <c r="L2837" t="str">
        <f t="shared" si="142"/>
        <v>Q1</v>
      </c>
      <c r="M2837" t="str">
        <f t="shared" si="143"/>
        <v>2024</v>
      </c>
    </row>
    <row r="2838" spans="1:13" x14ac:dyDescent="0.25">
      <c r="A2838" s="27">
        <v>45413</v>
      </c>
      <c r="B2838" s="8" t="s">
        <v>6584</v>
      </c>
      <c r="C2838" s="8" t="e">
        <v>#N/A</v>
      </c>
      <c r="D2838" s="8" t="s">
        <v>6622</v>
      </c>
      <c r="E2838" s="12">
        <v>102</v>
      </c>
      <c r="F2838" s="25">
        <v>45443</v>
      </c>
      <c r="G2838" s="12">
        <v>322</v>
      </c>
      <c r="H2838" s="26">
        <v>1230</v>
      </c>
      <c r="I2838" s="16">
        <v>1230</v>
      </c>
      <c r="K2838" t="str">
        <f t="shared" si="141"/>
        <v>Q1 2024</v>
      </c>
      <c r="L2838" t="str">
        <f t="shared" si="142"/>
        <v>Q1</v>
      </c>
      <c r="M2838" t="str">
        <f t="shared" si="143"/>
        <v>2024</v>
      </c>
    </row>
    <row r="2839" spans="1:13" x14ac:dyDescent="0.25">
      <c r="A2839" s="27">
        <v>45413</v>
      </c>
      <c r="B2839" s="8" t="s">
        <v>6584</v>
      </c>
      <c r="C2839" s="8" t="e">
        <v>#N/A</v>
      </c>
      <c r="D2839" s="8" t="s">
        <v>6622</v>
      </c>
      <c r="E2839" s="12">
        <v>102</v>
      </c>
      <c r="F2839" s="25">
        <v>45443</v>
      </c>
      <c r="G2839" s="12" t="s">
        <v>2154</v>
      </c>
      <c r="H2839" s="26">
        <v>28820</v>
      </c>
      <c r="I2839" s="16">
        <v>28820</v>
      </c>
      <c r="K2839" t="str">
        <f t="shared" si="141"/>
        <v>Q1 2024</v>
      </c>
      <c r="L2839" t="str">
        <f t="shared" si="142"/>
        <v>Q1</v>
      </c>
      <c r="M2839" t="str">
        <f t="shared" si="143"/>
        <v>2024</v>
      </c>
    </row>
    <row r="2840" spans="1:13" x14ac:dyDescent="0.25">
      <c r="A2840" s="27">
        <v>45413</v>
      </c>
      <c r="B2840" s="8" t="s">
        <v>6584</v>
      </c>
      <c r="C2840" s="61" t="s">
        <v>6621</v>
      </c>
      <c r="D2840" s="8" t="s">
        <v>6622</v>
      </c>
      <c r="E2840" s="12">
        <v>102</v>
      </c>
      <c r="F2840" s="25">
        <v>45450</v>
      </c>
      <c r="G2840" s="12" t="s">
        <v>2155</v>
      </c>
      <c r="H2840" s="26">
        <v>2420</v>
      </c>
      <c r="I2840" s="16">
        <v>2420</v>
      </c>
      <c r="K2840" t="str">
        <f t="shared" si="141"/>
        <v>Q1 2024</v>
      </c>
      <c r="L2840" t="str">
        <f t="shared" si="142"/>
        <v>Q1</v>
      </c>
      <c r="M2840" t="str">
        <f t="shared" si="143"/>
        <v>2024</v>
      </c>
    </row>
    <row r="2841" spans="1:13" x14ac:dyDescent="0.25">
      <c r="A2841" s="27">
        <v>45413</v>
      </c>
      <c r="B2841" s="8" t="s">
        <v>6584</v>
      </c>
      <c r="C2841" s="5" t="s">
        <v>6626</v>
      </c>
      <c r="D2841" s="8" t="s">
        <v>6627</v>
      </c>
      <c r="E2841" s="12">
        <v>102</v>
      </c>
      <c r="F2841" s="25">
        <v>45443</v>
      </c>
      <c r="G2841" s="12">
        <v>1702</v>
      </c>
      <c r="H2841" s="26">
        <v>1330</v>
      </c>
      <c r="I2841" s="16">
        <v>1330</v>
      </c>
      <c r="K2841" t="str">
        <f t="shared" si="141"/>
        <v>Q1 2024</v>
      </c>
      <c r="L2841" t="str">
        <f t="shared" si="142"/>
        <v>Q1</v>
      </c>
      <c r="M2841" t="str">
        <f t="shared" si="143"/>
        <v>2024</v>
      </c>
    </row>
    <row r="2842" spans="1:13" x14ac:dyDescent="0.25">
      <c r="A2842" s="27">
        <v>45413</v>
      </c>
      <c r="B2842" s="8" t="s">
        <v>6585</v>
      </c>
      <c r="C2842" s="8" t="s">
        <v>6632</v>
      </c>
      <c r="D2842" s="8" t="s">
        <v>6633</v>
      </c>
      <c r="E2842" s="12">
        <v>0</v>
      </c>
      <c r="F2842" s="25">
        <v>45443</v>
      </c>
      <c r="G2842" s="12" t="s">
        <v>2159</v>
      </c>
      <c r="H2842" s="26">
        <v>40189</v>
      </c>
      <c r="I2842" s="16">
        <v>40189</v>
      </c>
      <c r="K2842" t="str">
        <f t="shared" si="141"/>
        <v>Q1 2024</v>
      </c>
      <c r="L2842" t="str">
        <f t="shared" si="142"/>
        <v>Q1</v>
      </c>
      <c r="M2842" t="str">
        <f t="shared" si="143"/>
        <v>2024</v>
      </c>
    </row>
    <row r="2843" spans="1:13" x14ac:dyDescent="0.25">
      <c r="A2843" s="27">
        <v>45413</v>
      </c>
      <c r="B2843" s="8" t="s">
        <v>6585</v>
      </c>
      <c r="C2843" s="8" t="e">
        <v>#N/A</v>
      </c>
      <c r="D2843" s="8" t="s">
        <v>6617</v>
      </c>
      <c r="E2843" s="12">
        <v>0</v>
      </c>
      <c r="F2843" s="25">
        <v>45428</v>
      </c>
      <c r="G2843" s="12" t="s">
        <v>2141</v>
      </c>
      <c r="H2843" s="26">
        <v>1050</v>
      </c>
      <c r="I2843" s="26">
        <v>1050</v>
      </c>
      <c r="K2843" t="str">
        <f t="shared" si="141"/>
        <v>Q1 2024</v>
      </c>
      <c r="L2843" t="str">
        <f t="shared" si="142"/>
        <v>Q1</v>
      </c>
      <c r="M2843" t="str">
        <f t="shared" si="143"/>
        <v>2024</v>
      </c>
    </row>
    <row r="2844" spans="1:13" x14ac:dyDescent="0.25">
      <c r="A2844" s="27">
        <v>45413</v>
      </c>
      <c r="B2844" s="8" t="s">
        <v>6585</v>
      </c>
      <c r="C2844" s="5" t="s">
        <v>6616</v>
      </c>
      <c r="D2844" s="8" t="s">
        <v>6617</v>
      </c>
      <c r="E2844" s="12">
        <v>0</v>
      </c>
      <c r="F2844" s="25">
        <v>45442</v>
      </c>
      <c r="G2844" s="12" t="s">
        <v>2160</v>
      </c>
      <c r="H2844" s="26">
        <v>22184</v>
      </c>
      <c r="I2844" s="26">
        <v>22184</v>
      </c>
      <c r="K2844" t="str">
        <f t="shared" si="141"/>
        <v>Q1 2024</v>
      </c>
      <c r="L2844" t="str">
        <f t="shared" si="142"/>
        <v>Q1</v>
      </c>
      <c r="M2844" t="str">
        <f t="shared" si="143"/>
        <v>2024</v>
      </c>
    </row>
    <row r="2845" spans="1:13" x14ac:dyDescent="0.25">
      <c r="A2845" s="27">
        <v>45413</v>
      </c>
      <c r="B2845" s="8" t="s">
        <v>6585</v>
      </c>
      <c r="C2845" s="5" t="s">
        <v>6616</v>
      </c>
      <c r="D2845" s="8" t="s">
        <v>6618</v>
      </c>
      <c r="E2845" s="12">
        <v>0</v>
      </c>
      <c r="F2845" s="25">
        <v>45442</v>
      </c>
      <c r="G2845" s="12" t="s">
        <v>2161</v>
      </c>
      <c r="H2845" s="26">
        <v>12210</v>
      </c>
      <c r="I2845" s="26">
        <v>12210</v>
      </c>
      <c r="K2845" t="str">
        <f t="shared" si="141"/>
        <v>Q1 2024</v>
      </c>
      <c r="L2845" t="str">
        <f t="shared" si="142"/>
        <v>Q1</v>
      </c>
      <c r="M2845" t="str">
        <f t="shared" si="143"/>
        <v>2024</v>
      </c>
    </row>
    <row r="2846" spans="1:13" x14ac:dyDescent="0.25">
      <c r="A2846" s="27">
        <v>45413</v>
      </c>
      <c r="B2846" s="8" t="s">
        <v>6585</v>
      </c>
      <c r="C2846" s="5" t="s">
        <v>6626</v>
      </c>
      <c r="D2846" s="8" t="s">
        <v>6627</v>
      </c>
      <c r="E2846" s="12">
        <v>0</v>
      </c>
      <c r="F2846" s="25">
        <v>45443</v>
      </c>
      <c r="G2846" s="12">
        <v>1706</v>
      </c>
      <c r="H2846" s="26">
        <v>9730</v>
      </c>
      <c r="I2846" s="16">
        <v>9730</v>
      </c>
      <c r="K2846" t="str">
        <f t="shared" si="141"/>
        <v>Q1 2024</v>
      </c>
      <c r="L2846" t="str">
        <f t="shared" si="142"/>
        <v>Q1</v>
      </c>
      <c r="M2846" t="str">
        <f t="shared" si="143"/>
        <v>2024</v>
      </c>
    </row>
    <row r="2847" spans="1:13" x14ac:dyDescent="0.25">
      <c r="A2847" s="27">
        <v>45413</v>
      </c>
      <c r="B2847" s="8" t="s">
        <v>6586</v>
      </c>
      <c r="C2847" s="8" t="s">
        <v>6632</v>
      </c>
      <c r="D2847" s="8" t="s">
        <v>6633</v>
      </c>
      <c r="E2847" s="12">
        <v>0</v>
      </c>
      <c r="F2847" s="25">
        <v>45443</v>
      </c>
      <c r="G2847" s="12" t="s">
        <v>2162</v>
      </c>
      <c r="H2847" s="26">
        <v>38427.589999999997</v>
      </c>
      <c r="I2847" s="16">
        <v>38427.589999999997</v>
      </c>
      <c r="K2847" t="str">
        <f t="shared" si="141"/>
        <v>Q1 2024</v>
      </c>
      <c r="L2847" t="str">
        <f t="shared" si="142"/>
        <v>Q1</v>
      </c>
      <c r="M2847" t="str">
        <f t="shared" si="143"/>
        <v>2024</v>
      </c>
    </row>
    <row r="2848" spans="1:13" x14ac:dyDescent="0.25">
      <c r="A2848" s="27">
        <v>45413</v>
      </c>
      <c r="B2848" s="8" t="s">
        <v>6586</v>
      </c>
      <c r="C2848" s="5" t="s">
        <v>6614</v>
      </c>
      <c r="D2848" s="8" t="s">
        <v>6615</v>
      </c>
      <c r="E2848" s="12">
        <v>0</v>
      </c>
      <c r="F2848" s="25">
        <v>45443</v>
      </c>
      <c r="G2848" s="12" t="s">
        <v>2164</v>
      </c>
      <c r="H2848" s="26">
        <v>2634.75</v>
      </c>
      <c r="I2848" s="16">
        <v>2634.75</v>
      </c>
      <c r="K2848" t="str">
        <f t="shared" si="141"/>
        <v>Q1 2024</v>
      </c>
      <c r="L2848" t="str">
        <f t="shared" si="142"/>
        <v>Q1</v>
      </c>
      <c r="M2848" t="str">
        <f t="shared" si="143"/>
        <v>2024</v>
      </c>
    </row>
    <row r="2849" spans="1:13" x14ac:dyDescent="0.25">
      <c r="A2849" s="27">
        <v>45413</v>
      </c>
      <c r="B2849" s="8" t="s">
        <v>6586</v>
      </c>
      <c r="C2849" s="5" t="s">
        <v>6616</v>
      </c>
      <c r="D2849" s="8" t="s">
        <v>6618</v>
      </c>
      <c r="E2849" s="12">
        <v>0</v>
      </c>
      <c r="F2849" s="25">
        <v>45442</v>
      </c>
      <c r="G2849" s="12" t="s">
        <v>2165</v>
      </c>
      <c r="H2849" s="26">
        <v>4936</v>
      </c>
      <c r="I2849" s="26">
        <v>4936</v>
      </c>
      <c r="K2849" t="str">
        <f t="shared" si="141"/>
        <v>Q1 2024</v>
      </c>
      <c r="L2849" t="str">
        <f t="shared" si="142"/>
        <v>Q1</v>
      </c>
      <c r="M2849" t="str">
        <f t="shared" si="143"/>
        <v>2024</v>
      </c>
    </row>
    <row r="2850" spans="1:13" x14ac:dyDescent="0.25">
      <c r="A2850" s="27">
        <v>45413</v>
      </c>
      <c r="B2850" s="8" t="s">
        <v>6586</v>
      </c>
      <c r="C2850" s="8" t="s">
        <v>6634</v>
      </c>
      <c r="D2850" s="8" t="s">
        <v>6635</v>
      </c>
      <c r="E2850" s="12">
        <v>0</v>
      </c>
      <c r="F2850" s="25">
        <v>45443</v>
      </c>
      <c r="G2850" s="12" t="s">
        <v>2163</v>
      </c>
      <c r="H2850" s="89">
        <v>49692.68</v>
      </c>
      <c r="I2850" s="85">
        <v>49692.68</v>
      </c>
      <c r="K2850" t="str">
        <f t="shared" si="141"/>
        <v>Q1 2024</v>
      </c>
      <c r="L2850" t="str">
        <f t="shared" si="142"/>
        <v>Q1</v>
      </c>
      <c r="M2850" t="str">
        <f t="shared" si="143"/>
        <v>2024</v>
      </c>
    </row>
    <row r="2851" spans="1:13" x14ac:dyDescent="0.25">
      <c r="A2851" s="27">
        <v>45413</v>
      </c>
      <c r="B2851" s="8" t="s">
        <v>6587</v>
      </c>
      <c r="C2851" s="8" t="e">
        <v>#N/A</v>
      </c>
      <c r="D2851" s="8" t="s">
        <v>6622</v>
      </c>
      <c r="E2851" s="12">
        <v>0</v>
      </c>
      <c r="F2851" s="25">
        <v>45443</v>
      </c>
      <c r="G2851" s="12">
        <v>330</v>
      </c>
      <c r="H2851" s="26">
        <v>1740</v>
      </c>
      <c r="I2851" s="16">
        <v>1740</v>
      </c>
      <c r="K2851" t="str">
        <f t="shared" si="141"/>
        <v>Q1 2024</v>
      </c>
      <c r="L2851" t="str">
        <f t="shared" si="142"/>
        <v>Q1</v>
      </c>
      <c r="M2851" t="str">
        <f t="shared" si="143"/>
        <v>2024</v>
      </c>
    </row>
    <row r="2852" spans="1:13" x14ac:dyDescent="0.25">
      <c r="A2852" s="27">
        <v>45413</v>
      </c>
      <c r="B2852" s="8" t="s">
        <v>6587</v>
      </c>
      <c r="C2852" s="8" t="e">
        <v>#N/A</v>
      </c>
      <c r="D2852" s="8" t="s">
        <v>6622</v>
      </c>
      <c r="E2852" s="12">
        <v>0</v>
      </c>
      <c r="F2852" s="25">
        <v>45443</v>
      </c>
      <c r="G2852" s="12" t="s">
        <v>2166</v>
      </c>
      <c r="H2852" s="26">
        <v>20765</v>
      </c>
      <c r="I2852" s="16">
        <v>20765</v>
      </c>
      <c r="K2852" t="str">
        <f t="shared" si="141"/>
        <v>Q1 2024</v>
      </c>
      <c r="L2852" t="str">
        <f t="shared" si="142"/>
        <v>Q1</v>
      </c>
      <c r="M2852" t="str">
        <f t="shared" si="143"/>
        <v>2024</v>
      </c>
    </row>
    <row r="2853" spans="1:13" x14ac:dyDescent="0.25">
      <c r="A2853" s="27">
        <v>45413</v>
      </c>
      <c r="B2853" s="8" t="s">
        <v>6588</v>
      </c>
      <c r="C2853" s="8" t="e">
        <v>#N/A</v>
      </c>
      <c r="D2853" s="8" t="s">
        <v>6617</v>
      </c>
      <c r="E2853" s="12">
        <v>0</v>
      </c>
      <c r="F2853" s="25">
        <v>45415</v>
      </c>
      <c r="G2853" s="12" t="s">
        <v>2142</v>
      </c>
      <c r="H2853" s="26">
        <v>1400</v>
      </c>
      <c r="I2853" s="26">
        <v>1400</v>
      </c>
      <c r="K2853" t="str">
        <f t="shared" si="141"/>
        <v>Q1 2024</v>
      </c>
      <c r="L2853" t="str">
        <f t="shared" si="142"/>
        <v>Q1</v>
      </c>
      <c r="M2853" t="str">
        <f t="shared" si="143"/>
        <v>2024</v>
      </c>
    </row>
    <row r="2854" spans="1:13" x14ac:dyDescent="0.25">
      <c r="A2854" s="27">
        <v>45413</v>
      </c>
      <c r="B2854" s="8" t="s">
        <v>6588</v>
      </c>
      <c r="C2854" s="5" t="s">
        <v>6614</v>
      </c>
      <c r="D2854" s="8" t="s">
        <v>6615</v>
      </c>
      <c r="E2854" s="12">
        <v>0</v>
      </c>
      <c r="F2854" s="25">
        <v>45443</v>
      </c>
      <c r="G2854" s="12" t="s">
        <v>2167</v>
      </c>
      <c r="H2854" s="26">
        <v>285</v>
      </c>
      <c r="I2854" s="16">
        <v>285</v>
      </c>
      <c r="K2854" t="str">
        <f t="shared" si="141"/>
        <v>Q1 2024</v>
      </c>
      <c r="L2854" t="str">
        <f t="shared" si="142"/>
        <v>Q1</v>
      </c>
      <c r="M2854" t="str">
        <f t="shared" si="143"/>
        <v>2024</v>
      </c>
    </row>
    <row r="2855" spans="1:13" x14ac:dyDescent="0.25">
      <c r="A2855" s="27">
        <v>45413</v>
      </c>
      <c r="B2855" s="8" t="s">
        <v>6588</v>
      </c>
      <c r="C2855" s="5" t="s">
        <v>6614</v>
      </c>
      <c r="D2855" s="8" t="s">
        <v>6615</v>
      </c>
      <c r="E2855" s="12">
        <v>0</v>
      </c>
      <c r="F2855" s="25">
        <v>45443</v>
      </c>
      <c r="G2855" s="12" t="s">
        <v>2168</v>
      </c>
      <c r="H2855" s="26">
        <v>316</v>
      </c>
      <c r="I2855" s="16">
        <v>316</v>
      </c>
      <c r="K2855" t="str">
        <f t="shared" si="141"/>
        <v>Q1 2024</v>
      </c>
      <c r="L2855" t="str">
        <f t="shared" si="142"/>
        <v>Q1</v>
      </c>
      <c r="M2855" t="str">
        <f t="shared" si="143"/>
        <v>2024</v>
      </c>
    </row>
    <row r="2856" spans="1:13" x14ac:dyDescent="0.25">
      <c r="A2856" s="27">
        <v>45413</v>
      </c>
      <c r="B2856" s="8" t="s">
        <v>6588</v>
      </c>
      <c r="C2856" s="8" t="s">
        <v>6619</v>
      </c>
      <c r="D2856" s="8" t="s">
        <v>6620</v>
      </c>
      <c r="E2856" s="12">
        <v>0</v>
      </c>
      <c r="F2856" s="25">
        <v>45443</v>
      </c>
      <c r="G2856" s="12" t="s">
        <v>2126</v>
      </c>
      <c r="H2856" s="26">
        <v>1910</v>
      </c>
      <c r="I2856" s="16">
        <v>1910</v>
      </c>
      <c r="K2856" t="str">
        <f t="shared" si="141"/>
        <v>Q1 2024</v>
      </c>
      <c r="L2856" t="str">
        <f t="shared" si="142"/>
        <v>Q1</v>
      </c>
      <c r="M2856" t="str">
        <f t="shared" si="143"/>
        <v>2024</v>
      </c>
    </row>
    <row r="2857" spans="1:13" x14ac:dyDescent="0.25">
      <c r="A2857" s="27">
        <v>45413</v>
      </c>
      <c r="B2857" s="8" t="s">
        <v>6588</v>
      </c>
      <c r="C2857" s="8" t="e">
        <v>#N/A</v>
      </c>
      <c r="D2857" s="8" t="s">
        <v>6622</v>
      </c>
      <c r="E2857" s="12">
        <v>0</v>
      </c>
      <c r="F2857" s="25">
        <v>45443</v>
      </c>
      <c r="G2857" s="12">
        <v>331</v>
      </c>
      <c r="H2857" s="26">
        <v>145</v>
      </c>
      <c r="I2857" s="16">
        <v>145</v>
      </c>
      <c r="K2857" t="str">
        <f t="shared" si="141"/>
        <v>Q1 2024</v>
      </c>
      <c r="L2857" t="str">
        <f t="shared" si="142"/>
        <v>Q1</v>
      </c>
      <c r="M2857" t="str">
        <f t="shared" si="143"/>
        <v>2024</v>
      </c>
    </row>
    <row r="2858" spans="1:13" x14ac:dyDescent="0.25">
      <c r="A2858" s="27">
        <v>45413</v>
      </c>
      <c r="B2858" s="8" t="s">
        <v>6588</v>
      </c>
      <c r="C2858" s="8" t="e">
        <v>#N/A</v>
      </c>
      <c r="D2858" s="8" t="s">
        <v>6622</v>
      </c>
      <c r="E2858" s="12">
        <v>0</v>
      </c>
      <c r="F2858" s="25">
        <v>45443</v>
      </c>
      <c r="G2858" s="12" t="s">
        <v>2169</v>
      </c>
      <c r="H2858" s="26">
        <v>2465</v>
      </c>
      <c r="I2858" s="16">
        <v>2465</v>
      </c>
      <c r="K2858" t="str">
        <f t="shared" si="141"/>
        <v>Q1 2024</v>
      </c>
      <c r="L2858" t="str">
        <f t="shared" si="142"/>
        <v>Q1</v>
      </c>
      <c r="M2858" t="str">
        <f t="shared" si="143"/>
        <v>2024</v>
      </c>
    </row>
    <row r="2859" spans="1:13" x14ac:dyDescent="0.25">
      <c r="A2859" s="27">
        <v>45413</v>
      </c>
      <c r="B2859" s="8" t="s">
        <v>6589</v>
      </c>
      <c r="C2859" s="8" t="e">
        <v>#N/A</v>
      </c>
      <c r="D2859" s="8" t="s">
        <v>6643</v>
      </c>
      <c r="E2859" s="12">
        <v>2</v>
      </c>
      <c r="F2859" s="25">
        <v>45428</v>
      </c>
      <c r="G2859" s="12" t="s">
        <v>2102</v>
      </c>
      <c r="H2859" s="26">
        <v>3958.1</v>
      </c>
      <c r="I2859" s="16">
        <v>3958.1</v>
      </c>
      <c r="K2859" t="str">
        <f t="shared" si="141"/>
        <v>Q1 2024</v>
      </c>
      <c r="L2859" t="str">
        <f t="shared" si="142"/>
        <v>Q1</v>
      </c>
      <c r="M2859" t="str">
        <f t="shared" si="143"/>
        <v>2024</v>
      </c>
    </row>
    <row r="2860" spans="1:13" x14ac:dyDescent="0.25">
      <c r="A2860" s="27">
        <v>45413</v>
      </c>
      <c r="B2860" s="8" t="s">
        <v>6589</v>
      </c>
      <c r="C2860" s="8" t="s">
        <v>6632</v>
      </c>
      <c r="D2860" s="8" t="s">
        <v>6633</v>
      </c>
      <c r="E2860" s="12">
        <v>2</v>
      </c>
      <c r="F2860" s="25">
        <v>45443</v>
      </c>
      <c r="G2860" s="12" t="s">
        <v>2170</v>
      </c>
      <c r="H2860" s="26">
        <v>82394.02</v>
      </c>
      <c r="I2860" s="16">
        <v>82394.02</v>
      </c>
      <c r="K2860" t="str">
        <f t="shared" si="141"/>
        <v>Q1 2024</v>
      </c>
      <c r="L2860" t="str">
        <f t="shared" si="142"/>
        <v>Q1</v>
      </c>
      <c r="M2860" t="str">
        <f t="shared" si="143"/>
        <v>2024</v>
      </c>
    </row>
    <row r="2861" spans="1:13" x14ac:dyDescent="0.25">
      <c r="A2861" s="27">
        <v>45413</v>
      </c>
      <c r="B2861" s="8" t="s">
        <v>6589</v>
      </c>
      <c r="C2861" s="8" t="e">
        <v>#N/A</v>
      </c>
      <c r="D2861" s="8" t="s">
        <v>6617</v>
      </c>
      <c r="E2861" s="12">
        <v>2</v>
      </c>
      <c r="F2861" s="25">
        <v>45438</v>
      </c>
      <c r="G2861" s="12" t="s">
        <v>2138</v>
      </c>
      <c r="H2861" s="26">
        <v>700</v>
      </c>
      <c r="I2861" s="26">
        <v>700</v>
      </c>
      <c r="K2861" t="str">
        <f t="shared" si="141"/>
        <v>Q1 2024</v>
      </c>
      <c r="L2861" t="str">
        <f t="shared" si="142"/>
        <v>Q1</v>
      </c>
      <c r="M2861" t="str">
        <f t="shared" si="143"/>
        <v>2024</v>
      </c>
    </row>
    <row r="2862" spans="1:13" x14ac:dyDescent="0.25">
      <c r="A2862" s="27">
        <v>45413</v>
      </c>
      <c r="B2862" s="8" t="s">
        <v>6589</v>
      </c>
      <c r="C2862" s="8" t="e">
        <v>#N/A</v>
      </c>
      <c r="D2862" s="8" t="s">
        <v>6617</v>
      </c>
      <c r="E2862" s="12">
        <v>2</v>
      </c>
      <c r="F2862" s="25">
        <v>45441</v>
      </c>
      <c r="G2862" s="12" t="s">
        <v>2139</v>
      </c>
      <c r="H2862" s="26">
        <v>1400</v>
      </c>
      <c r="I2862" s="26">
        <v>1400</v>
      </c>
      <c r="K2862" t="str">
        <f t="shared" si="141"/>
        <v>Q1 2024</v>
      </c>
      <c r="L2862" t="str">
        <f t="shared" si="142"/>
        <v>Q1</v>
      </c>
      <c r="M2862" t="str">
        <f t="shared" si="143"/>
        <v>2024</v>
      </c>
    </row>
    <row r="2863" spans="1:13" x14ac:dyDescent="0.25">
      <c r="A2863" s="27">
        <v>45413</v>
      </c>
      <c r="B2863" s="8" t="s">
        <v>6589</v>
      </c>
      <c r="C2863" s="5" t="e">
        <v>#N/A</v>
      </c>
      <c r="D2863" s="8" t="s">
        <v>6643</v>
      </c>
      <c r="E2863" s="12">
        <v>2</v>
      </c>
      <c r="F2863" s="25">
        <v>45420</v>
      </c>
      <c r="G2863" s="12" t="s">
        <v>2066</v>
      </c>
      <c r="H2863" s="26">
        <v>2750</v>
      </c>
      <c r="I2863" s="16">
        <v>2750</v>
      </c>
      <c r="K2863" t="str">
        <f t="shared" si="141"/>
        <v>Q1 2024</v>
      </c>
      <c r="L2863" t="str">
        <f t="shared" si="142"/>
        <v>Q1</v>
      </c>
      <c r="M2863" t="str">
        <f t="shared" si="143"/>
        <v>2024</v>
      </c>
    </row>
    <row r="2864" spans="1:13" x14ac:dyDescent="0.25">
      <c r="A2864" s="27">
        <v>45413</v>
      </c>
      <c r="B2864" s="8" t="s">
        <v>6589</v>
      </c>
      <c r="C2864" s="5" t="e">
        <v>#N/A</v>
      </c>
      <c r="D2864" s="8" t="s">
        <v>6643</v>
      </c>
      <c r="E2864" s="12">
        <v>312</v>
      </c>
      <c r="F2864" s="25">
        <v>45430</v>
      </c>
      <c r="G2864" s="12" t="s">
        <v>2108</v>
      </c>
      <c r="H2864" s="26">
        <v>9915.2999999999993</v>
      </c>
      <c r="I2864" s="16">
        <v>9915.2999999999993</v>
      </c>
      <c r="K2864" t="str">
        <f t="shared" si="141"/>
        <v>Q1 2024</v>
      </c>
      <c r="L2864" t="str">
        <f t="shared" si="142"/>
        <v>Q1</v>
      </c>
      <c r="M2864" t="str">
        <f t="shared" si="143"/>
        <v>2024</v>
      </c>
    </row>
    <row r="2865" spans="1:13" x14ac:dyDescent="0.25">
      <c r="A2865" s="27">
        <v>45413</v>
      </c>
      <c r="B2865" s="8" t="s">
        <v>6589</v>
      </c>
      <c r="C2865" s="5" t="s">
        <v>6614</v>
      </c>
      <c r="D2865" s="8" t="s">
        <v>6615</v>
      </c>
      <c r="E2865" s="12">
        <v>2</v>
      </c>
      <c r="F2865" s="25">
        <v>45443</v>
      </c>
      <c r="G2865" s="12" t="s">
        <v>2179</v>
      </c>
      <c r="H2865" s="26">
        <v>570</v>
      </c>
      <c r="I2865" s="16">
        <v>570</v>
      </c>
      <c r="K2865" t="str">
        <f t="shared" si="141"/>
        <v>Q1 2024</v>
      </c>
      <c r="L2865" t="str">
        <f t="shared" si="142"/>
        <v>Q1</v>
      </c>
      <c r="M2865" t="str">
        <f t="shared" si="143"/>
        <v>2024</v>
      </c>
    </row>
    <row r="2866" spans="1:13" x14ac:dyDescent="0.25">
      <c r="A2866" s="27">
        <v>45413</v>
      </c>
      <c r="B2866" s="8" t="s">
        <v>6589</v>
      </c>
      <c r="C2866" s="5" t="s">
        <v>6614</v>
      </c>
      <c r="D2866" s="8" t="s">
        <v>6615</v>
      </c>
      <c r="E2866" s="12">
        <v>2</v>
      </c>
      <c r="F2866" s="25">
        <v>45443</v>
      </c>
      <c r="G2866" s="12" t="s">
        <v>2180</v>
      </c>
      <c r="H2866" s="26">
        <v>844</v>
      </c>
      <c r="I2866" s="16">
        <v>844</v>
      </c>
      <c r="K2866" t="str">
        <f t="shared" si="141"/>
        <v>Q1 2024</v>
      </c>
      <c r="L2866" t="str">
        <f t="shared" si="142"/>
        <v>Q1</v>
      </c>
      <c r="M2866" t="str">
        <f t="shared" si="143"/>
        <v>2024</v>
      </c>
    </row>
    <row r="2867" spans="1:13" x14ac:dyDescent="0.25">
      <c r="A2867" s="27">
        <v>45413</v>
      </c>
      <c r="B2867" s="8" t="s">
        <v>6589</v>
      </c>
      <c r="C2867" s="5" t="s">
        <v>6616</v>
      </c>
      <c r="D2867" s="8" t="s">
        <v>6618</v>
      </c>
      <c r="E2867" s="12">
        <v>2</v>
      </c>
      <c r="F2867" s="25">
        <v>45441</v>
      </c>
      <c r="G2867" s="12" t="s">
        <v>2184</v>
      </c>
      <c r="H2867" s="26">
        <v>54908</v>
      </c>
      <c r="I2867" s="26">
        <v>52295</v>
      </c>
      <c r="K2867" t="str">
        <f t="shared" ref="K2867:K2920" si="144">"Q" &amp; IF(MONTH(A2867) &lt; 4, 4, IF(MONTH(A2867) &lt; 7, 1, IF(MONTH(A2867) &lt; 10, 2, 3))) &amp; " " &amp; YEAR(A2867) - IF(MONTH(A2867) &lt; 4, 1, 0)</f>
        <v>Q1 2024</v>
      </c>
      <c r="L2867" t="str">
        <f t="shared" ref="L2867:L2920" si="145">LEFT(K2867,2)</f>
        <v>Q1</v>
      </c>
      <c r="M2867" t="str">
        <f t="shared" ref="M2867:M2920" si="146">RIGHT(K2867,4)</f>
        <v>2024</v>
      </c>
    </row>
    <row r="2868" spans="1:13" x14ac:dyDescent="0.25">
      <c r="A2868" s="27">
        <v>45413</v>
      </c>
      <c r="B2868" s="8" t="s">
        <v>6589</v>
      </c>
      <c r="C2868" s="5" t="s">
        <v>6616</v>
      </c>
      <c r="D2868" s="8" t="s">
        <v>6617</v>
      </c>
      <c r="E2868" s="12">
        <v>2</v>
      </c>
      <c r="F2868" s="25">
        <v>45441</v>
      </c>
      <c r="G2868" s="12" t="s">
        <v>2183</v>
      </c>
      <c r="H2868" s="26">
        <v>10538</v>
      </c>
      <c r="I2868" s="26">
        <v>12170.8</v>
      </c>
      <c r="K2868" t="str">
        <f t="shared" si="144"/>
        <v>Q1 2024</v>
      </c>
      <c r="L2868" t="str">
        <f t="shared" si="145"/>
        <v>Q1</v>
      </c>
      <c r="M2868" t="str">
        <f t="shared" si="146"/>
        <v>2024</v>
      </c>
    </row>
    <row r="2869" spans="1:13" x14ac:dyDescent="0.25">
      <c r="A2869" s="27">
        <v>45413</v>
      </c>
      <c r="B2869" s="8" t="s">
        <v>6589</v>
      </c>
      <c r="C2869" s="8" t="s">
        <v>6634</v>
      </c>
      <c r="D2869" s="8" t="s">
        <v>6635</v>
      </c>
      <c r="E2869" s="12">
        <v>2</v>
      </c>
      <c r="F2869" s="25">
        <v>45443</v>
      </c>
      <c r="G2869" s="12" t="s">
        <v>2172</v>
      </c>
      <c r="H2869" s="89">
        <v>263267.09999999998</v>
      </c>
      <c r="I2869" s="85">
        <v>263267.09999999998</v>
      </c>
      <c r="K2869" t="str">
        <f t="shared" si="144"/>
        <v>Q1 2024</v>
      </c>
      <c r="L2869" t="str">
        <f t="shared" si="145"/>
        <v>Q1</v>
      </c>
      <c r="M2869" t="str">
        <f t="shared" si="146"/>
        <v>2024</v>
      </c>
    </row>
    <row r="2870" spans="1:13" x14ac:dyDescent="0.25">
      <c r="A2870" s="27">
        <v>45413</v>
      </c>
      <c r="B2870" s="8" t="s">
        <v>6589</v>
      </c>
      <c r="C2870" s="8" t="e">
        <v>#N/A</v>
      </c>
      <c r="D2870" s="8" t="s">
        <v>6638</v>
      </c>
      <c r="E2870" s="12">
        <v>2</v>
      </c>
      <c r="F2870" s="25">
        <v>45449</v>
      </c>
      <c r="G2870" s="31" t="s">
        <v>2176</v>
      </c>
      <c r="H2870" s="26">
        <v>147050</v>
      </c>
      <c r="I2870" s="16">
        <v>147050</v>
      </c>
      <c r="K2870" t="str">
        <f t="shared" si="144"/>
        <v>Q1 2024</v>
      </c>
      <c r="L2870" t="str">
        <f t="shared" si="145"/>
        <v>Q1</v>
      </c>
      <c r="M2870" t="str">
        <f t="shared" si="146"/>
        <v>2024</v>
      </c>
    </row>
    <row r="2871" spans="1:13" x14ac:dyDescent="0.25">
      <c r="A2871" s="27">
        <v>45413</v>
      </c>
      <c r="B2871" s="8" t="s">
        <v>6589</v>
      </c>
      <c r="C2871" s="8" t="e">
        <v>#N/A</v>
      </c>
      <c r="D2871" s="8" t="s">
        <v>6633</v>
      </c>
      <c r="E2871" s="12">
        <v>2</v>
      </c>
      <c r="F2871" s="25">
        <v>45443</v>
      </c>
      <c r="G2871" s="12" t="s">
        <v>2171</v>
      </c>
      <c r="H2871" s="26">
        <v>197788.87</v>
      </c>
      <c r="I2871" s="16">
        <v>197788.87</v>
      </c>
      <c r="K2871" t="str">
        <f t="shared" si="144"/>
        <v>Q1 2024</v>
      </c>
      <c r="L2871" t="str">
        <f t="shared" si="145"/>
        <v>Q1</v>
      </c>
      <c r="M2871" t="str">
        <f t="shared" si="146"/>
        <v>2024</v>
      </c>
    </row>
    <row r="2872" spans="1:13" x14ac:dyDescent="0.25">
      <c r="A2872" s="27">
        <v>45413</v>
      </c>
      <c r="B2872" s="8" t="s">
        <v>6589</v>
      </c>
      <c r="C2872" s="8" t="s">
        <v>6619</v>
      </c>
      <c r="D2872" s="8" t="s">
        <v>6620</v>
      </c>
      <c r="E2872" s="12">
        <v>2</v>
      </c>
      <c r="F2872" s="25">
        <v>45443</v>
      </c>
      <c r="G2872" s="12" t="s">
        <v>2122</v>
      </c>
      <c r="H2872" s="26">
        <v>8214</v>
      </c>
      <c r="I2872" s="16">
        <v>8214</v>
      </c>
      <c r="K2872" t="str">
        <f t="shared" si="144"/>
        <v>Q1 2024</v>
      </c>
      <c r="L2872" t="str">
        <f t="shared" si="145"/>
        <v>Q1</v>
      </c>
      <c r="M2872" t="str">
        <f t="shared" si="146"/>
        <v>2024</v>
      </c>
    </row>
    <row r="2873" spans="1:13" x14ac:dyDescent="0.25">
      <c r="A2873" s="27">
        <v>45413</v>
      </c>
      <c r="B2873" s="8" t="s">
        <v>6589</v>
      </c>
      <c r="C2873" s="8" t="s">
        <v>6653</v>
      </c>
      <c r="D2873" s="8" t="s">
        <v>6654</v>
      </c>
      <c r="E2873" s="12">
        <v>2</v>
      </c>
      <c r="F2873" s="25">
        <v>45412</v>
      </c>
      <c r="G2873" s="12" t="s">
        <v>2071</v>
      </c>
      <c r="H2873" s="26">
        <v>194247.9</v>
      </c>
      <c r="I2873" s="16">
        <v>194247.9</v>
      </c>
      <c r="K2873" t="str">
        <f t="shared" si="144"/>
        <v>Q1 2024</v>
      </c>
      <c r="L2873" t="str">
        <f t="shared" si="145"/>
        <v>Q1</v>
      </c>
      <c r="M2873" t="str">
        <f t="shared" si="146"/>
        <v>2024</v>
      </c>
    </row>
    <row r="2874" spans="1:13" x14ac:dyDescent="0.25">
      <c r="A2874" s="27">
        <v>45413</v>
      </c>
      <c r="B2874" s="8" t="s">
        <v>6589</v>
      </c>
      <c r="C2874" s="8" t="s">
        <v>6653</v>
      </c>
      <c r="D2874" s="8" t="s">
        <v>6627</v>
      </c>
      <c r="E2874" s="12">
        <v>2</v>
      </c>
      <c r="F2874" s="25">
        <v>45450</v>
      </c>
      <c r="G2874" s="12" t="s">
        <v>2173</v>
      </c>
      <c r="H2874" s="26">
        <v>28718.7</v>
      </c>
      <c r="I2874" s="16">
        <v>28718.7</v>
      </c>
      <c r="K2874" t="str">
        <f t="shared" si="144"/>
        <v>Q1 2024</v>
      </c>
      <c r="L2874" t="str">
        <f t="shared" si="145"/>
        <v>Q1</v>
      </c>
      <c r="M2874" t="str">
        <f t="shared" si="146"/>
        <v>2024</v>
      </c>
    </row>
    <row r="2875" spans="1:13" x14ac:dyDescent="0.25">
      <c r="A2875" s="27">
        <v>45413</v>
      </c>
      <c r="B2875" s="8" t="s">
        <v>6589</v>
      </c>
      <c r="C2875" s="8" t="s">
        <v>6653</v>
      </c>
      <c r="D2875" s="8" t="s">
        <v>6638</v>
      </c>
      <c r="E2875" s="12">
        <v>2</v>
      </c>
      <c r="F2875" s="25">
        <v>45456</v>
      </c>
      <c r="G2875" s="12" t="s">
        <v>2174</v>
      </c>
      <c r="H2875" s="26">
        <v>1094847.72</v>
      </c>
      <c r="I2875" s="16">
        <v>1094847.72</v>
      </c>
      <c r="K2875" t="str">
        <f t="shared" si="144"/>
        <v>Q1 2024</v>
      </c>
      <c r="L2875" t="str">
        <f t="shared" si="145"/>
        <v>Q1</v>
      </c>
      <c r="M2875" t="str">
        <f t="shared" si="146"/>
        <v>2024</v>
      </c>
    </row>
    <row r="2876" spans="1:13" x14ac:dyDescent="0.25">
      <c r="A2876" s="27">
        <v>45413</v>
      </c>
      <c r="B2876" s="8" t="s">
        <v>6589</v>
      </c>
      <c r="C2876" s="8" t="s">
        <v>6653</v>
      </c>
      <c r="D2876" s="8" t="s">
        <v>6639</v>
      </c>
      <c r="E2876" s="12">
        <v>2</v>
      </c>
      <c r="F2876" s="25">
        <v>45455</v>
      </c>
      <c r="G2876" s="12" t="s">
        <v>2175</v>
      </c>
      <c r="H2876" s="26">
        <v>19292.23</v>
      </c>
      <c r="I2876" s="16">
        <v>19292.23</v>
      </c>
      <c r="K2876" t="str">
        <f t="shared" si="144"/>
        <v>Q1 2024</v>
      </c>
      <c r="L2876" t="str">
        <f t="shared" si="145"/>
        <v>Q1</v>
      </c>
      <c r="M2876" t="str">
        <f t="shared" si="146"/>
        <v>2024</v>
      </c>
    </row>
    <row r="2877" spans="1:13" x14ac:dyDescent="0.25">
      <c r="A2877" s="27">
        <v>45413</v>
      </c>
      <c r="B2877" s="8" t="s">
        <v>6589</v>
      </c>
      <c r="C2877" s="8" t="e">
        <v>#N/A</v>
      </c>
      <c r="D2877" s="8" t="s">
        <v>6622</v>
      </c>
      <c r="E2877" s="12">
        <v>2</v>
      </c>
      <c r="F2877" s="25">
        <v>45443</v>
      </c>
      <c r="G2877" s="12">
        <v>321</v>
      </c>
      <c r="H2877" s="26">
        <v>590</v>
      </c>
      <c r="I2877" s="16">
        <v>590</v>
      </c>
      <c r="K2877" t="str">
        <f t="shared" si="144"/>
        <v>Q1 2024</v>
      </c>
      <c r="L2877" t="str">
        <f t="shared" si="145"/>
        <v>Q1</v>
      </c>
      <c r="M2877" t="str">
        <f t="shared" si="146"/>
        <v>2024</v>
      </c>
    </row>
    <row r="2878" spans="1:13" x14ac:dyDescent="0.25">
      <c r="A2878" s="27">
        <v>45413</v>
      </c>
      <c r="B2878" s="8" t="s">
        <v>6589</v>
      </c>
      <c r="C2878" s="8" t="e">
        <v>#N/A</v>
      </c>
      <c r="D2878" s="8" t="s">
        <v>6622</v>
      </c>
      <c r="E2878" s="12">
        <v>2</v>
      </c>
      <c r="F2878" s="25">
        <v>45443</v>
      </c>
      <c r="G2878" s="12" t="s">
        <v>2181</v>
      </c>
      <c r="H2878" s="26">
        <v>3670</v>
      </c>
      <c r="I2878" s="16">
        <v>3670</v>
      </c>
      <c r="K2878" t="str">
        <f t="shared" si="144"/>
        <v>Q1 2024</v>
      </c>
      <c r="L2878" t="str">
        <f t="shared" si="145"/>
        <v>Q1</v>
      </c>
      <c r="M2878" t="str">
        <f t="shared" si="146"/>
        <v>2024</v>
      </c>
    </row>
    <row r="2879" spans="1:13" x14ac:dyDescent="0.25">
      <c r="A2879" s="27">
        <v>45413</v>
      </c>
      <c r="B2879" s="8" t="s">
        <v>6589</v>
      </c>
      <c r="C2879" s="61" t="s">
        <v>6621</v>
      </c>
      <c r="D2879" s="8" t="s">
        <v>6622</v>
      </c>
      <c r="E2879" s="12">
        <v>2</v>
      </c>
      <c r="F2879" s="25">
        <v>45450</v>
      </c>
      <c r="G2879" s="12" t="s">
        <v>2182</v>
      </c>
      <c r="H2879" s="26">
        <v>360</v>
      </c>
      <c r="I2879" s="16">
        <v>360</v>
      </c>
      <c r="K2879" t="str">
        <f t="shared" si="144"/>
        <v>Q1 2024</v>
      </c>
      <c r="L2879" t="str">
        <f t="shared" si="145"/>
        <v>Q1</v>
      </c>
      <c r="M2879" t="str">
        <f t="shared" si="146"/>
        <v>2024</v>
      </c>
    </row>
    <row r="2880" spans="1:13" x14ac:dyDescent="0.25">
      <c r="A2880" s="27">
        <v>45413</v>
      </c>
      <c r="B2880" s="8" t="s">
        <v>6589</v>
      </c>
      <c r="C2880" s="8" t="e">
        <v>#N/A</v>
      </c>
      <c r="D2880" s="8" t="s">
        <v>6643</v>
      </c>
      <c r="E2880" s="12">
        <v>2</v>
      </c>
      <c r="F2880" s="25">
        <v>45423</v>
      </c>
      <c r="G2880" s="12">
        <v>70</v>
      </c>
      <c r="H2880" s="26">
        <v>15000</v>
      </c>
      <c r="I2880" s="16">
        <v>15000</v>
      </c>
      <c r="K2880" t="str">
        <f t="shared" si="144"/>
        <v>Q1 2024</v>
      </c>
      <c r="L2880" t="str">
        <f t="shared" si="145"/>
        <v>Q1</v>
      </c>
      <c r="M2880" t="str">
        <f t="shared" si="146"/>
        <v>2024</v>
      </c>
    </row>
    <row r="2881" spans="1:13" x14ac:dyDescent="0.25">
      <c r="A2881" s="27">
        <v>45413</v>
      </c>
      <c r="B2881" s="8" t="s">
        <v>6589</v>
      </c>
      <c r="C2881" s="8" t="e">
        <v>#N/A</v>
      </c>
      <c r="D2881" s="8" t="s">
        <v>6643</v>
      </c>
      <c r="E2881" s="12">
        <v>2</v>
      </c>
      <c r="F2881" s="25">
        <v>45430</v>
      </c>
      <c r="G2881" s="12">
        <v>71</v>
      </c>
      <c r="H2881" s="26">
        <v>18100</v>
      </c>
      <c r="I2881" s="16">
        <v>18100</v>
      </c>
      <c r="K2881" t="str">
        <f t="shared" si="144"/>
        <v>Q1 2024</v>
      </c>
      <c r="L2881" t="str">
        <f t="shared" si="145"/>
        <v>Q1</v>
      </c>
      <c r="M2881" t="str">
        <f t="shared" si="146"/>
        <v>2024</v>
      </c>
    </row>
    <row r="2882" spans="1:13" x14ac:dyDescent="0.25">
      <c r="A2882" s="27">
        <v>45413</v>
      </c>
      <c r="B2882" s="8" t="s">
        <v>6589</v>
      </c>
      <c r="C2882" s="8" t="s">
        <v>6623</v>
      </c>
      <c r="D2882" s="8" t="s">
        <v>6624</v>
      </c>
      <c r="E2882" s="12">
        <v>2</v>
      </c>
      <c r="F2882" s="25">
        <v>45418</v>
      </c>
      <c r="G2882" s="12" t="s">
        <v>2178</v>
      </c>
      <c r="H2882" s="26">
        <v>12630.08</v>
      </c>
      <c r="I2882" s="26">
        <v>10033.02</v>
      </c>
      <c r="K2882" t="str">
        <f t="shared" si="144"/>
        <v>Q1 2024</v>
      </c>
      <c r="L2882" t="str">
        <f t="shared" si="145"/>
        <v>Q1</v>
      </c>
      <c r="M2882" t="str">
        <f t="shared" si="146"/>
        <v>2024</v>
      </c>
    </row>
    <row r="2883" spans="1:13" x14ac:dyDescent="0.25">
      <c r="A2883" s="27">
        <v>45413</v>
      </c>
      <c r="B2883" s="8" t="s">
        <v>6589</v>
      </c>
      <c r="C2883" s="5" t="s">
        <v>6626</v>
      </c>
      <c r="D2883" s="8" t="s">
        <v>6627</v>
      </c>
      <c r="E2883" s="12">
        <v>2</v>
      </c>
      <c r="F2883" s="25">
        <v>45443</v>
      </c>
      <c r="G2883" s="12">
        <v>1700</v>
      </c>
      <c r="H2883" s="26">
        <v>19880</v>
      </c>
      <c r="I2883" s="16">
        <v>19880</v>
      </c>
      <c r="K2883" t="str">
        <f t="shared" si="144"/>
        <v>Q1 2024</v>
      </c>
      <c r="L2883" t="str">
        <f t="shared" si="145"/>
        <v>Q1</v>
      </c>
      <c r="M2883" t="str">
        <f t="shared" si="146"/>
        <v>2024</v>
      </c>
    </row>
    <row r="2884" spans="1:13" x14ac:dyDescent="0.25">
      <c r="A2884" s="27">
        <v>45413</v>
      </c>
      <c r="B2884" s="8" t="s">
        <v>6589</v>
      </c>
      <c r="C2884" s="8" t="e">
        <v>#N/A</v>
      </c>
      <c r="D2884" s="8" t="s">
        <v>6624</v>
      </c>
      <c r="E2884" s="12">
        <v>2</v>
      </c>
      <c r="F2884" s="25">
        <v>45440</v>
      </c>
      <c r="G2884" s="12" t="s">
        <v>2177</v>
      </c>
      <c r="H2884" s="26">
        <v>11200</v>
      </c>
      <c r="I2884" s="26">
        <v>10880</v>
      </c>
      <c r="K2884" t="str">
        <f t="shared" si="144"/>
        <v>Q1 2024</v>
      </c>
      <c r="L2884" t="str">
        <f t="shared" si="145"/>
        <v>Q1</v>
      </c>
      <c r="M2884" t="str">
        <f t="shared" si="146"/>
        <v>2024</v>
      </c>
    </row>
    <row r="2885" spans="1:13" x14ac:dyDescent="0.25">
      <c r="A2885" s="27">
        <v>45413</v>
      </c>
      <c r="B2885" s="8" t="s">
        <v>6590</v>
      </c>
      <c r="C2885" s="8" t="e">
        <v>#N/A</v>
      </c>
      <c r="D2885" s="8" t="s">
        <v>6622</v>
      </c>
      <c r="E2885" s="12">
        <v>0</v>
      </c>
      <c r="F2885" s="25">
        <v>45443</v>
      </c>
      <c r="G2885" s="12">
        <v>329</v>
      </c>
      <c r="H2885" s="26">
        <v>5070</v>
      </c>
      <c r="I2885" s="16">
        <v>5070</v>
      </c>
      <c r="K2885" t="str">
        <f t="shared" si="144"/>
        <v>Q1 2024</v>
      </c>
      <c r="L2885" t="str">
        <f t="shared" si="145"/>
        <v>Q1</v>
      </c>
      <c r="M2885" t="str">
        <f t="shared" si="146"/>
        <v>2024</v>
      </c>
    </row>
    <row r="2886" spans="1:13" x14ac:dyDescent="0.25">
      <c r="A2886" s="27">
        <v>45413</v>
      </c>
      <c r="B2886" s="8" t="s">
        <v>6590</v>
      </c>
      <c r="C2886" s="8" t="e">
        <v>#N/A</v>
      </c>
      <c r="D2886" s="8" t="s">
        <v>6622</v>
      </c>
      <c r="E2886" s="12">
        <v>0</v>
      </c>
      <c r="F2886" s="25">
        <v>45443</v>
      </c>
      <c r="G2886" s="12" t="s">
        <v>2185</v>
      </c>
      <c r="H2886" s="26">
        <v>48095</v>
      </c>
      <c r="I2886" s="16">
        <v>48095</v>
      </c>
      <c r="K2886" t="str">
        <f t="shared" si="144"/>
        <v>Q1 2024</v>
      </c>
      <c r="L2886" t="str">
        <f t="shared" si="145"/>
        <v>Q1</v>
      </c>
      <c r="M2886" t="str">
        <f t="shared" si="146"/>
        <v>2024</v>
      </c>
    </row>
    <row r="2887" spans="1:13" x14ac:dyDescent="0.25">
      <c r="A2887" s="27">
        <v>45413</v>
      </c>
      <c r="B2887" s="8" t="s">
        <v>6590</v>
      </c>
      <c r="C2887" s="61" t="s">
        <v>6621</v>
      </c>
      <c r="D2887" s="8" t="s">
        <v>6622</v>
      </c>
      <c r="E2887" s="12">
        <v>0</v>
      </c>
      <c r="F2887" s="25">
        <v>45443</v>
      </c>
      <c r="G2887" s="12" t="s">
        <v>2186</v>
      </c>
      <c r="H2887" s="26">
        <v>2075</v>
      </c>
      <c r="I2887" s="16">
        <v>2075</v>
      </c>
      <c r="K2887" t="str">
        <f t="shared" si="144"/>
        <v>Q1 2024</v>
      </c>
      <c r="L2887" t="str">
        <f t="shared" si="145"/>
        <v>Q1</v>
      </c>
      <c r="M2887" t="str">
        <f t="shared" si="146"/>
        <v>2024</v>
      </c>
    </row>
    <row r="2888" spans="1:13" x14ac:dyDescent="0.25">
      <c r="A2888" s="29">
        <v>45413</v>
      </c>
      <c r="B2888" s="8" t="s">
        <v>6591</v>
      </c>
      <c r="C2888" s="8" t="e">
        <v>#N/A</v>
      </c>
      <c r="D2888" s="8" t="s">
        <v>6643</v>
      </c>
      <c r="E2888" s="28">
        <v>0</v>
      </c>
      <c r="F2888" s="30">
        <v>45416</v>
      </c>
      <c r="G2888" s="28" t="s">
        <v>2072</v>
      </c>
      <c r="H2888" s="84">
        <v>22864.05</v>
      </c>
      <c r="I2888" s="68">
        <v>22864.05</v>
      </c>
      <c r="K2888" t="str">
        <f t="shared" si="144"/>
        <v>Q1 2024</v>
      </c>
      <c r="L2888" t="str">
        <f t="shared" si="145"/>
        <v>Q1</v>
      </c>
      <c r="M2888" t="str">
        <f t="shared" si="146"/>
        <v>2024</v>
      </c>
    </row>
    <row r="2889" spans="1:13" x14ac:dyDescent="0.25">
      <c r="A2889" s="29">
        <v>45413</v>
      </c>
      <c r="B2889" s="8" t="s">
        <v>6591</v>
      </c>
      <c r="C2889" s="8" t="s">
        <v>6632</v>
      </c>
      <c r="D2889" s="62" t="s">
        <v>6633</v>
      </c>
      <c r="E2889" s="28">
        <v>0</v>
      </c>
      <c r="F2889" s="25">
        <v>45443</v>
      </c>
      <c r="G2889" s="28" t="s">
        <v>2187</v>
      </c>
      <c r="H2889" s="26">
        <v>46346.63</v>
      </c>
      <c r="I2889" s="16">
        <v>46346.63</v>
      </c>
      <c r="K2889" t="str">
        <f t="shared" si="144"/>
        <v>Q1 2024</v>
      </c>
      <c r="L2889" t="str">
        <f t="shared" si="145"/>
        <v>Q1</v>
      </c>
      <c r="M2889" t="str">
        <f t="shared" si="146"/>
        <v>2024</v>
      </c>
    </row>
    <row r="2890" spans="1:13" x14ac:dyDescent="0.25">
      <c r="A2890" s="29">
        <v>45413</v>
      </c>
      <c r="B2890" s="8" t="s">
        <v>6591</v>
      </c>
      <c r="C2890" s="8" t="s">
        <v>6619</v>
      </c>
      <c r="D2890" s="8" t="s">
        <v>6620</v>
      </c>
      <c r="E2890" s="28">
        <v>0</v>
      </c>
      <c r="F2890" s="25">
        <v>45443</v>
      </c>
      <c r="G2890" s="28" t="s">
        <v>2127</v>
      </c>
      <c r="H2890" s="26">
        <v>700</v>
      </c>
      <c r="I2890" s="16">
        <v>700</v>
      </c>
      <c r="K2890" t="str">
        <f t="shared" si="144"/>
        <v>Q1 2024</v>
      </c>
      <c r="L2890" t="str">
        <f t="shared" si="145"/>
        <v>Q1</v>
      </c>
      <c r="M2890" t="str">
        <f t="shared" si="146"/>
        <v>2024</v>
      </c>
    </row>
    <row r="2891" spans="1:13" x14ac:dyDescent="0.25">
      <c r="A2891" s="29">
        <v>45413</v>
      </c>
      <c r="B2891" s="8" t="s">
        <v>6591</v>
      </c>
      <c r="C2891" s="5" t="s">
        <v>6636</v>
      </c>
      <c r="D2891" s="8" t="s">
        <v>6617</v>
      </c>
      <c r="E2891" s="28">
        <v>0</v>
      </c>
      <c r="F2891" s="25">
        <v>45414</v>
      </c>
      <c r="G2891" s="28" t="s">
        <v>2063</v>
      </c>
      <c r="H2891" s="26">
        <v>700</v>
      </c>
      <c r="I2891" s="26">
        <v>700</v>
      </c>
      <c r="K2891" t="str">
        <f t="shared" si="144"/>
        <v>Q1 2024</v>
      </c>
      <c r="L2891" t="str">
        <f t="shared" si="145"/>
        <v>Q1</v>
      </c>
      <c r="M2891" t="str">
        <f t="shared" si="146"/>
        <v>2024</v>
      </c>
    </row>
    <row r="2892" spans="1:13" x14ac:dyDescent="0.25">
      <c r="A2892" s="29">
        <v>45413</v>
      </c>
      <c r="B2892" s="8" t="s">
        <v>6591</v>
      </c>
      <c r="C2892" s="8" t="e">
        <v>#N/A</v>
      </c>
      <c r="D2892" s="8" t="s">
        <v>6622</v>
      </c>
      <c r="E2892" s="28">
        <v>0</v>
      </c>
      <c r="F2892" s="25">
        <v>45443</v>
      </c>
      <c r="G2892" s="28">
        <v>323</v>
      </c>
      <c r="H2892" s="26">
        <v>2605</v>
      </c>
      <c r="I2892" s="16">
        <v>2605</v>
      </c>
      <c r="K2892" t="str">
        <f t="shared" si="144"/>
        <v>Q1 2024</v>
      </c>
      <c r="L2892" t="str">
        <f t="shared" si="145"/>
        <v>Q1</v>
      </c>
      <c r="M2892" t="str">
        <f t="shared" si="146"/>
        <v>2024</v>
      </c>
    </row>
    <row r="2893" spans="1:13" x14ac:dyDescent="0.25">
      <c r="A2893" s="29">
        <v>45413</v>
      </c>
      <c r="B2893" s="8" t="s">
        <v>6591</v>
      </c>
      <c r="C2893" s="8" t="e">
        <v>#N/A</v>
      </c>
      <c r="D2893" s="8" t="s">
        <v>6622</v>
      </c>
      <c r="E2893" s="28">
        <v>0</v>
      </c>
      <c r="F2893" s="25">
        <v>45443</v>
      </c>
      <c r="G2893" s="28" t="s">
        <v>2188</v>
      </c>
      <c r="H2893" s="26">
        <v>10220</v>
      </c>
      <c r="I2893" s="16">
        <v>10220</v>
      </c>
      <c r="K2893" t="str">
        <f t="shared" si="144"/>
        <v>Q1 2024</v>
      </c>
      <c r="L2893" t="str">
        <f t="shared" si="145"/>
        <v>Q1</v>
      </c>
      <c r="M2893" t="str">
        <f t="shared" si="146"/>
        <v>2024</v>
      </c>
    </row>
    <row r="2894" spans="1:13" x14ac:dyDescent="0.25">
      <c r="A2894" s="29">
        <v>45413</v>
      </c>
      <c r="B2894" s="8" t="s">
        <v>6591</v>
      </c>
      <c r="C2894" s="61" t="s">
        <v>6621</v>
      </c>
      <c r="D2894" s="8" t="s">
        <v>6622</v>
      </c>
      <c r="E2894" s="28">
        <v>0</v>
      </c>
      <c r="F2894" s="25">
        <v>45450</v>
      </c>
      <c r="G2894" s="28" t="s">
        <v>2189</v>
      </c>
      <c r="H2894" s="26">
        <v>4390</v>
      </c>
      <c r="I2894" s="16">
        <v>4390</v>
      </c>
      <c r="K2894" t="str">
        <f t="shared" si="144"/>
        <v>Q1 2024</v>
      </c>
      <c r="L2894" t="str">
        <f t="shared" si="145"/>
        <v>Q1</v>
      </c>
      <c r="M2894" t="str">
        <f t="shared" si="146"/>
        <v>2024</v>
      </c>
    </row>
    <row r="2895" spans="1:13" x14ac:dyDescent="0.25">
      <c r="A2895" s="27">
        <v>45413</v>
      </c>
      <c r="B2895" s="8" t="s">
        <v>6602</v>
      </c>
      <c r="C2895" s="8" t="e">
        <v>#N/A</v>
      </c>
      <c r="D2895" s="8" t="s">
        <v>6638</v>
      </c>
      <c r="E2895" s="12">
        <v>402</v>
      </c>
      <c r="F2895" s="25">
        <v>45448</v>
      </c>
      <c r="G2895" s="12" t="s">
        <v>2132</v>
      </c>
      <c r="H2895" s="26">
        <v>57890</v>
      </c>
      <c r="I2895" s="16">
        <v>57890</v>
      </c>
      <c r="K2895" t="str">
        <f t="shared" si="144"/>
        <v>Q1 2024</v>
      </c>
      <c r="L2895" t="str">
        <f t="shared" si="145"/>
        <v>Q1</v>
      </c>
      <c r="M2895" t="str">
        <f t="shared" si="146"/>
        <v>2024</v>
      </c>
    </row>
    <row r="2896" spans="1:13" x14ac:dyDescent="0.25">
      <c r="A2896" s="27">
        <v>45413</v>
      </c>
      <c r="B2896" s="8" t="s">
        <v>6602</v>
      </c>
      <c r="C2896" s="8" t="e">
        <v>#N/A</v>
      </c>
      <c r="D2896" s="8" t="s">
        <v>6638</v>
      </c>
      <c r="E2896" s="12">
        <v>502</v>
      </c>
      <c r="F2896" s="25">
        <v>45448</v>
      </c>
      <c r="G2896" s="12" t="s">
        <v>2133</v>
      </c>
      <c r="H2896" s="26">
        <v>57870</v>
      </c>
      <c r="I2896" s="16">
        <v>57870</v>
      </c>
      <c r="K2896" t="str">
        <f t="shared" si="144"/>
        <v>Q1 2024</v>
      </c>
      <c r="L2896" t="str">
        <f t="shared" si="145"/>
        <v>Q1</v>
      </c>
      <c r="M2896" t="str">
        <f t="shared" si="146"/>
        <v>2024</v>
      </c>
    </row>
    <row r="2897" spans="1:13" x14ac:dyDescent="0.25">
      <c r="A2897" s="27">
        <v>45413</v>
      </c>
      <c r="B2897" s="8" t="s">
        <v>6602</v>
      </c>
      <c r="C2897" s="8" t="e">
        <v>#N/A</v>
      </c>
      <c r="D2897" s="8" t="s">
        <v>6638</v>
      </c>
      <c r="E2897" s="28">
        <v>1101</v>
      </c>
      <c r="F2897" s="25">
        <v>45448</v>
      </c>
      <c r="G2897" s="28" t="s">
        <v>2134</v>
      </c>
      <c r="H2897" s="26">
        <v>180540</v>
      </c>
      <c r="I2897" s="16">
        <v>180540</v>
      </c>
      <c r="K2897" t="str">
        <f t="shared" si="144"/>
        <v>Q1 2024</v>
      </c>
      <c r="L2897" t="str">
        <f t="shared" si="145"/>
        <v>Q1</v>
      </c>
      <c r="M2897" t="str">
        <f t="shared" si="146"/>
        <v>2024</v>
      </c>
    </row>
    <row r="2898" spans="1:13" x14ac:dyDescent="0.25">
      <c r="A2898" s="27">
        <v>45413</v>
      </c>
      <c r="B2898" s="8" t="s">
        <v>6602</v>
      </c>
      <c r="C2898" s="8" t="e">
        <v>#N/A</v>
      </c>
      <c r="D2898" s="8" t="s">
        <v>6638</v>
      </c>
      <c r="E2898" s="28">
        <v>1102</v>
      </c>
      <c r="F2898" s="25">
        <v>45448</v>
      </c>
      <c r="G2898" s="28" t="s">
        <v>2135</v>
      </c>
      <c r="H2898" s="26">
        <v>57870</v>
      </c>
      <c r="I2898" s="16">
        <v>57870</v>
      </c>
      <c r="K2898" t="str">
        <f t="shared" si="144"/>
        <v>Q1 2024</v>
      </c>
      <c r="L2898" t="str">
        <f t="shared" si="145"/>
        <v>Q1</v>
      </c>
      <c r="M2898" t="str">
        <f t="shared" si="146"/>
        <v>2024</v>
      </c>
    </row>
    <row r="2899" spans="1:13" x14ac:dyDescent="0.25">
      <c r="A2899" s="27">
        <v>45413</v>
      </c>
      <c r="B2899" s="8" t="s">
        <v>6602</v>
      </c>
      <c r="C2899" s="8" t="e">
        <v>#N/A</v>
      </c>
      <c r="D2899" s="8" t="s">
        <v>6638</v>
      </c>
      <c r="E2899" s="12">
        <v>1201</v>
      </c>
      <c r="F2899" s="25">
        <v>45448</v>
      </c>
      <c r="G2899" s="12" t="s">
        <v>2136</v>
      </c>
      <c r="H2899" s="26">
        <v>69670</v>
      </c>
      <c r="I2899" s="16">
        <v>69670</v>
      </c>
      <c r="K2899" t="str">
        <f t="shared" si="144"/>
        <v>Q1 2024</v>
      </c>
      <c r="L2899" t="str">
        <f t="shared" si="145"/>
        <v>Q1</v>
      </c>
      <c r="M2899" t="str">
        <f t="shared" si="146"/>
        <v>2024</v>
      </c>
    </row>
    <row r="2900" spans="1:13" x14ac:dyDescent="0.25">
      <c r="A2900" s="27">
        <v>45413</v>
      </c>
      <c r="B2900" s="8" t="s">
        <v>6602</v>
      </c>
      <c r="C2900" s="8" t="e">
        <v>#N/A</v>
      </c>
      <c r="D2900" s="62" t="s">
        <v>6638</v>
      </c>
      <c r="E2900" s="12">
        <v>1202</v>
      </c>
      <c r="F2900" s="25">
        <v>45450</v>
      </c>
      <c r="G2900" s="12" t="s">
        <v>2137</v>
      </c>
      <c r="H2900" s="26">
        <v>57870</v>
      </c>
      <c r="I2900" s="16">
        <v>57870</v>
      </c>
      <c r="K2900" t="str">
        <f t="shared" si="144"/>
        <v>Q1 2024</v>
      </c>
      <c r="L2900" t="str">
        <f t="shared" si="145"/>
        <v>Q1</v>
      </c>
      <c r="M2900" t="str">
        <f t="shared" si="146"/>
        <v>2024</v>
      </c>
    </row>
    <row r="2901" spans="1:13" x14ac:dyDescent="0.25">
      <c r="A2901" s="27">
        <v>45413</v>
      </c>
      <c r="B2901" s="8" t="s">
        <v>6602</v>
      </c>
      <c r="C2901" s="8" t="e">
        <v>#N/A</v>
      </c>
      <c r="D2901" s="8" t="s">
        <v>6638</v>
      </c>
      <c r="E2901" s="12">
        <v>401</v>
      </c>
      <c r="F2901" s="25">
        <v>45456</v>
      </c>
      <c r="G2901" s="31" t="s">
        <v>2263</v>
      </c>
      <c r="H2901" s="26">
        <v>71920</v>
      </c>
      <c r="I2901" s="16">
        <v>71920</v>
      </c>
      <c r="K2901" t="str">
        <f t="shared" si="144"/>
        <v>Q1 2024</v>
      </c>
      <c r="L2901" t="str">
        <f t="shared" si="145"/>
        <v>Q1</v>
      </c>
      <c r="M2901" t="str">
        <f t="shared" si="146"/>
        <v>2024</v>
      </c>
    </row>
    <row r="2902" spans="1:13" x14ac:dyDescent="0.25">
      <c r="A2902" s="27">
        <v>45413</v>
      </c>
      <c r="B2902" s="8" t="s">
        <v>6602</v>
      </c>
      <c r="C2902" s="8" t="e">
        <v>#N/A</v>
      </c>
      <c r="D2902" s="8" t="s">
        <v>6638</v>
      </c>
      <c r="E2902" s="12">
        <v>501</v>
      </c>
      <c r="F2902" s="25">
        <v>45456</v>
      </c>
      <c r="G2902" s="83" t="s">
        <v>2264</v>
      </c>
      <c r="H2902" s="26">
        <v>71020</v>
      </c>
      <c r="I2902" s="16">
        <v>71020</v>
      </c>
      <c r="K2902" t="str">
        <f t="shared" si="144"/>
        <v>Q1 2024</v>
      </c>
      <c r="L2902" t="str">
        <f t="shared" si="145"/>
        <v>Q1</v>
      </c>
      <c r="M2902" t="str">
        <f t="shared" si="146"/>
        <v>2024</v>
      </c>
    </row>
    <row r="2903" spans="1:13" x14ac:dyDescent="0.25">
      <c r="A2903" s="27">
        <v>45413</v>
      </c>
      <c r="B2903" s="8" t="s">
        <v>6602</v>
      </c>
      <c r="C2903" s="8" t="e">
        <v>#N/A</v>
      </c>
      <c r="D2903" s="8" t="s">
        <v>6638</v>
      </c>
      <c r="E2903" s="12">
        <v>1301</v>
      </c>
      <c r="F2903" s="25">
        <v>45456</v>
      </c>
      <c r="G2903" s="31" t="s">
        <v>2265</v>
      </c>
      <c r="H2903" s="26">
        <v>74140</v>
      </c>
      <c r="I2903" s="16">
        <v>74140</v>
      </c>
      <c r="K2903" t="str">
        <f t="shared" si="144"/>
        <v>Q1 2024</v>
      </c>
      <c r="L2903" t="str">
        <f t="shared" si="145"/>
        <v>Q1</v>
      </c>
      <c r="M2903" t="str">
        <f t="shared" si="146"/>
        <v>2024</v>
      </c>
    </row>
    <row r="2904" spans="1:13" x14ac:dyDescent="0.25">
      <c r="A2904" s="27">
        <v>45413</v>
      </c>
      <c r="B2904" s="8" t="s">
        <v>6597</v>
      </c>
      <c r="C2904" s="5" t="e">
        <v>#N/A</v>
      </c>
      <c r="D2904" s="8" t="s">
        <v>6643</v>
      </c>
      <c r="E2904" s="12">
        <v>0</v>
      </c>
      <c r="F2904" s="25">
        <v>45441</v>
      </c>
      <c r="G2904" s="12" t="s">
        <v>2109</v>
      </c>
      <c r="H2904" s="26">
        <v>4443.75</v>
      </c>
      <c r="I2904" s="16">
        <v>4443.75</v>
      </c>
      <c r="K2904" t="str">
        <f t="shared" si="144"/>
        <v>Q1 2024</v>
      </c>
      <c r="L2904" t="str">
        <f t="shared" si="145"/>
        <v>Q1</v>
      </c>
      <c r="M2904" t="str">
        <f t="shared" si="146"/>
        <v>2024</v>
      </c>
    </row>
    <row r="2905" spans="1:13" x14ac:dyDescent="0.25">
      <c r="A2905" s="27">
        <v>45413</v>
      </c>
      <c r="B2905" s="8" t="s">
        <v>6597</v>
      </c>
      <c r="C2905" s="5" t="s">
        <v>6614</v>
      </c>
      <c r="D2905" s="8" t="s">
        <v>6615</v>
      </c>
      <c r="E2905" s="12">
        <v>0</v>
      </c>
      <c r="F2905" s="25">
        <v>45443</v>
      </c>
      <c r="G2905" s="12" t="s">
        <v>2190</v>
      </c>
      <c r="H2905" s="26">
        <v>4325.5</v>
      </c>
      <c r="I2905" s="16">
        <v>4325.5</v>
      </c>
      <c r="K2905" t="str">
        <f t="shared" si="144"/>
        <v>Q1 2024</v>
      </c>
      <c r="L2905" t="str">
        <f t="shared" si="145"/>
        <v>Q1</v>
      </c>
      <c r="M2905" t="str">
        <f t="shared" si="146"/>
        <v>2024</v>
      </c>
    </row>
    <row r="2906" spans="1:13" x14ac:dyDescent="0.25">
      <c r="A2906" s="27">
        <v>45413</v>
      </c>
      <c r="B2906" s="8" t="s">
        <v>6597</v>
      </c>
      <c r="C2906" s="8" t="s">
        <v>6619</v>
      </c>
      <c r="D2906" s="8" t="s">
        <v>6620</v>
      </c>
      <c r="E2906" s="28">
        <v>0</v>
      </c>
      <c r="F2906" s="25">
        <v>45443</v>
      </c>
      <c r="G2906" s="28" t="s">
        <v>2117</v>
      </c>
      <c r="H2906" s="26">
        <v>8590</v>
      </c>
      <c r="I2906" s="16">
        <v>8590</v>
      </c>
      <c r="K2906" t="str">
        <f t="shared" si="144"/>
        <v>Q1 2024</v>
      </c>
      <c r="L2906" t="str">
        <f t="shared" si="145"/>
        <v>Q1</v>
      </c>
      <c r="M2906" t="str">
        <f t="shared" si="146"/>
        <v>2024</v>
      </c>
    </row>
    <row r="2907" spans="1:13" x14ac:dyDescent="0.25">
      <c r="A2907" s="27">
        <v>45413</v>
      </c>
      <c r="B2907" s="8" t="s">
        <v>6597</v>
      </c>
      <c r="C2907" s="8" t="e">
        <v>#N/A</v>
      </c>
      <c r="D2907" s="8" t="s">
        <v>6622</v>
      </c>
      <c r="E2907" s="12">
        <v>0</v>
      </c>
      <c r="F2907" s="25">
        <v>45443</v>
      </c>
      <c r="G2907" s="12">
        <v>318</v>
      </c>
      <c r="H2907" s="26">
        <v>875</v>
      </c>
      <c r="I2907" s="16">
        <v>875</v>
      </c>
      <c r="K2907" t="str">
        <f t="shared" si="144"/>
        <v>Q1 2024</v>
      </c>
      <c r="L2907" t="str">
        <f t="shared" si="145"/>
        <v>Q1</v>
      </c>
      <c r="M2907" t="str">
        <f t="shared" si="146"/>
        <v>2024</v>
      </c>
    </row>
    <row r="2908" spans="1:13" x14ac:dyDescent="0.25">
      <c r="A2908" s="27">
        <v>45413</v>
      </c>
      <c r="B2908" s="8" t="s">
        <v>6597</v>
      </c>
      <c r="C2908" s="8" t="e">
        <v>#N/A</v>
      </c>
      <c r="D2908" s="8" t="s">
        <v>6622</v>
      </c>
      <c r="E2908" s="12">
        <v>0</v>
      </c>
      <c r="F2908" s="25">
        <v>45443</v>
      </c>
      <c r="G2908" s="12" t="s">
        <v>2191</v>
      </c>
      <c r="H2908" s="26">
        <v>11160</v>
      </c>
      <c r="I2908" s="16">
        <v>11160</v>
      </c>
      <c r="K2908" t="str">
        <f t="shared" si="144"/>
        <v>Q1 2024</v>
      </c>
      <c r="L2908" t="str">
        <f t="shared" si="145"/>
        <v>Q1</v>
      </c>
      <c r="M2908" t="str">
        <f t="shared" si="146"/>
        <v>2024</v>
      </c>
    </row>
    <row r="2909" spans="1:13" x14ac:dyDescent="0.25">
      <c r="A2909" s="27">
        <v>45413</v>
      </c>
      <c r="B2909" s="8" t="s">
        <v>6596</v>
      </c>
      <c r="C2909" s="5" t="s">
        <v>6614</v>
      </c>
      <c r="D2909" s="8" t="s">
        <v>6615</v>
      </c>
      <c r="E2909" s="12">
        <v>0</v>
      </c>
      <c r="F2909" s="25">
        <v>45443</v>
      </c>
      <c r="G2909" s="12" t="s">
        <v>2192</v>
      </c>
      <c r="H2909" s="26">
        <v>633</v>
      </c>
      <c r="I2909" s="16">
        <v>633</v>
      </c>
      <c r="K2909" t="str">
        <f t="shared" si="144"/>
        <v>Q1 2024</v>
      </c>
      <c r="L2909" t="str">
        <f t="shared" si="145"/>
        <v>Q1</v>
      </c>
      <c r="M2909" t="str">
        <f t="shared" si="146"/>
        <v>2024</v>
      </c>
    </row>
    <row r="2910" spans="1:13" x14ac:dyDescent="0.25">
      <c r="A2910" s="27">
        <v>45413</v>
      </c>
      <c r="B2910" s="8" t="s">
        <v>6596</v>
      </c>
      <c r="C2910" s="8" t="s">
        <v>6619</v>
      </c>
      <c r="D2910" s="8" t="s">
        <v>6620</v>
      </c>
      <c r="E2910" s="12">
        <v>0</v>
      </c>
      <c r="F2910" s="25">
        <v>45443</v>
      </c>
      <c r="G2910" s="12" t="s">
        <v>2125</v>
      </c>
      <c r="H2910" s="26">
        <v>600</v>
      </c>
      <c r="I2910" s="16">
        <v>600</v>
      </c>
      <c r="K2910" t="str">
        <f t="shared" si="144"/>
        <v>Q1 2024</v>
      </c>
      <c r="L2910" t="str">
        <f t="shared" si="145"/>
        <v>Q1</v>
      </c>
      <c r="M2910" t="str">
        <f t="shared" si="146"/>
        <v>2024</v>
      </c>
    </row>
    <row r="2911" spans="1:13" x14ac:dyDescent="0.25">
      <c r="A2911" s="27">
        <v>45413</v>
      </c>
      <c r="B2911" s="8" t="s">
        <v>6596</v>
      </c>
      <c r="C2911" s="8" t="e">
        <v>#N/A</v>
      </c>
      <c r="D2911" s="8" t="s">
        <v>6622</v>
      </c>
      <c r="E2911" s="12">
        <v>0</v>
      </c>
      <c r="F2911" s="25">
        <v>45443</v>
      </c>
      <c r="G2911" s="12" t="s">
        <v>2193</v>
      </c>
      <c r="H2911" s="26">
        <v>1800</v>
      </c>
      <c r="I2911" s="16">
        <v>1800</v>
      </c>
      <c r="K2911" t="str">
        <f t="shared" si="144"/>
        <v>Q1 2024</v>
      </c>
      <c r="L2911" t="str">
        <f t="shared" si="145"/>
        <v>Q1</v>
      </c>
      <c r="M2911" t="str">
        <f t="shared" si="146"/>
        <v>2024</v>
      </c>
    </row>
    <row r="2912" spans="1:13" x14ac:dyDescent="0.25">
      <c r="A2912" s="27">
        <v>45413</v>
      </c>
      <c r="B2912" s="8" t="s">
        <v>6592</v>
      </c>
      <c r="C2912" s="5" t="s">
        <v>6630</v>
      </c>
      <c r="D2912" s="8" t="s">
        <v>6631</v>
      </c>
      <c r="E2912" s="12">
        <v>613</v>
      </c>
      <c r="F2912" s="25">
        <v>45439</v>
      </c>
      <c r="G2912" s="12" t="s">
        <v>2115</v>
      </c>
      <c r="H2912" s="26">
        <v>1470.28</v>
      </c>
      <c r="I2912" s="16">
        <v>1470.28</v>
      </c>
      <c r="K2912" t="str">
        <f t="shared" si="144"/>
        <v>Q1 2024</v>
      </c>
      <c r="L2912" t="str">
        <f t="shared" si="145"/>
        <v>Q1</v>
      </c>
      <c r="M2912" t="str">
        <f t="shared" si="146"/>
        <v>2024</v>
      </c>
    </row>
    <row r="2913" spans="1:13" x14ac:dyDescent="0.25">
      <c r="A2913" s="27">
        <v>45413</v>
      </c>
      <c r="B2913" s="8" t="s">
        <v>6592</v>
      </c>
      <c r="C2913" s="8" t="e">
        <v>#N/A</v>
      </c>
      <c r="D2913" s="8" t="s">
        <v>6662</v>
      </c>
      <c r="E2913" s="12">
        <v>613</v>
      </c>
      <c r="F2913" s="25">
        <v>45414</v>
      </c>
      <c r="G2913" s="12" t="s">
        <v>2073</v>
      </c>
      <c r="H2913" s="26">
        <v>68825</v>
      </c>
      <c r="I2913" s="16">
        <v>68825</v>
      </c>
      <c r="K2913" t="str">
        <f t="shared" si="144"/>
        <v>Q1 2024</v>
      </c>
      <c r="L2913" t="str">
        <f t="shared" si="145"/>
        <v>Q1</v>
      </c>
      <c r="M2913" t="str">
        <f t="shared" si="146"/>
        <v>2024</v>
      </c>
    </row>
    <row r="2914" spans="1:13" x14ac:dyDescent="0.25">
      <c r="A2914" s="27">
        <v>45413</v>
      </c>
      <c r="B2914" s="8" t="s">
        <v>6592</v>
      </c>
      <c r="C2914" s="8" t="s">
        <v>6632</v>
      </c>
      <c r="D2914" s="8" t="s">
        <v>6633</v>
      </c>
      <c r="E2914" s="12">
        <v>613</v>
      </c>
      <c r="F2914" s="25">
        <v>45443</v>
      </c>
      <c r="G2914" s="12" t="s">
        <v>2194</v>
      </c>
      <c r="H2914" s="26">
        <v>41197.01</v>
      </c>
      <c r="I2914" s="16">
        <v>41197.01</v>
      </c>
      <c r="K2914" t="str">
        <f t="shared" si="144"/>
        <v>Q1 2024</v>
      </c>
      <c r="L2914" t="str">
        <f t="shared" si="145"/>
        <v>Q1</v>
      </c>
      <c r="M2914" t="str">
        <f t="shared" si="146"/>
        <v>2024</v>
      </c>
    </row>
    <row r="2915" spans="1:13" x14ac:dyDescent="0.25">
      <c r="A2915" s="27">
        <v>45413</v>
      </c>
      <c r="B2915" s="8" t="s">
        <v>6592</v>
      </c>
      <c r="C2915" s="8" t="e">
        <v>#N/A</v>
      </c>
      <c r="D2915" s="8" t="s">
        <v>6617</v>
      </c>
      <c r="E2915" s="12">
        <v>613</v>
      </c>
      <c r="F2915" s="25">
        <v>45420</v>
      </c>
      <c r="G2915" s="12" t="s">
        <v>2140</v>
      </c>
      <c r="H2915" s="26">
        <v>400</v>
      </c>
      <c r="I2915" s="26">
        <v>400</v>
      </c>
      <c r="K2915" t="str">
        <f t="shared" si="144"/>
        <v>Q1 2024</v>
      </c>
      <c r="L2915" t="str">
        <f t="shared" si="145"/>
        <v>Q1</v>
      </c>
      <c r="M2915" t="str">
        <f t="shared" si="146"/>
        <v>2024</v>
      </c>
    </row>
    <row r="2916" spans="1:13" x14ac:dyDescent="0.25">
      <c r="A2916" s="27">
        <v>45413</v>
      </c>
      <c r="B2916" s="8" t="s">
        <v>6592</v>
      </c>
      <c r="C2916" s="5" t="s">
        <v>6614</v>
      </c>
      <c r="D2916" s="8" t="s">
        <v>6615</v>
      </c>
      <c r="E2916" s="12">
        <v>613</v>
      </c>
      <c r="F2916" s="25">
        <v>45443</v>
      </c>
      <c r="G2916" s="12" t="s">
        <v>2199</v>
      </c>
      <c r="H2916" s="26">
        <v>16815</v>
      </c>
      <c r="I2916" s="16">
        <v>16815</v>
      </c>
      <c r="K2916" t="str">
        <f t="shared" si="144"/>
        <v>Q1 2024</v>
      </c>
      <c r="L2916" t="str">
        <f t="shared" si="145"/>
        <v>Q1</v>
      </c>
      <c r="M2916" t="str">
        <f t="shared" si="146"/>
        <v>2024</v>
      </c>
    </row>
    <row r="2917" spans="1:13" x14ac:dyDescent="0.25">
      <c r="A2917" s="27">
        <v>45413</v>
      </c>
      <c r="B2917" s="8" t="s">
        <v>6592</v>
      </c>
      <c r="C2917" s="5" t="s">
        <v>6616</v>
      </c>
      <c r="D2917" s="8" t="s">
        <v>6617</v>
      </c>
      <c r="E2917" s="12">
        <v>613</v>
      </c>
      <c r="F2917" s="25">
        <v>45442</v>
      </c>
      <c r="G2917" s="12" t="s">
        <v>2202</v>
      </c>
      <c r="H2917" s="26">
        <v>520</v>
      </c>
      <c r="I2917" s="26">
        <v>520</v>
      </c>
      <c r="K2917" t="str">
        <f t="shared" si="144"/>
        <v>Q1 2024</v>
      </c>
      <c r="L2917" t="str">
        <f t="shared" si="145"/>
        <v>Q1</v>
      </c>
      <c r="M2917" t="str">
        <f t="shared" si="146"/>
        <v>2024</v>
      </c>
    </row>
    <row r="2918" spans="1:13" x14ac:dyDescent="0.25">
      <c r="A2918" s="27">
        <v>45413</v>
      </c>
      <c r="B2918" s="8" t="s">
        <v>6592</v>
      </c>
      <c r="C2918" s="8" t="s">
        <v>6634</v>
      </c>
      <c r="D2918" s="8" t="s">
        <v>6635</v>
      </c>
      <c r="E2918" s="12">
        <v>613</v>
      </c>
      <c r="F2918" s="25">
        <v>45443</v>
      </c>
      <c r="G2918" s="12" t="s">
        <v>2196</v>
      </c>
      <c r="H2918" s="89">
        <v>61177.579999999994</v>
      </c>
      <c r="I2918" s="85">
        <v>61177.579999999994</v>
      </c>
      <c r="K2918" t="str">
        <f t="shared" si="144"/>
        <v>Q1 2024</v>
      </c>
      <c r="L2918" t="str">
        <f t="shared" si="145"/>
        <v>Q1</v>
      </c>
      <c r="M2918" t="str">
        <f t="shared" si="146"/>
        <v>2024</v>
      </c>
    </row>
    <row r="2919" spans="1:13" x14ac:dyDescent="0.25">
      <c r="A2919" s="27">
        <v>45413</v>
      </c>
      <c r="B2919" s="8" t="s">
        <v>6592</v>
      </c>
      <c r="C2919" s="8" t="e">
        <v>#N/A</v>
      </c>
      <c r="D2919" s="8" t="s">
        <v>6633</v>
      </c>
      <c r="E2919" s="12">
        <v>613</v>
      </c>
      <c r="F2919" s="25">
        <v>45443</v>
      </c>
      <c r="G2919" s="12" t="s">
        <v>2195</v>
      </c>
      <c r="H2919" s="26">
        <v>79684.72</v>
      </c>
      <c r="I2919" s="16">
        <v>79684.72</v>
      </c>
      <c r="K2919" t="str">
        <f t="shared" si="144"/>
        <v>Q1 2024</v>
      </c>
      <c r="L2919" t="str">
        <f t="shared" si="145"/>
        <v>Q1</v>
      </c>
      <c r="M2919" t="str">
        <f t="shared" si="146"/>
        <v>2024</v>
      </c>
    </row>
    <row r="2920" spans="1:13" x14ac:dyDescent="0.25">
      <c r="A2920" s="27">
        <v>45413</v>
      </c>
      <c r="B2920" s="8" t="s">
        <v>6592</v>
      </c>
      <c r="C2920" s="8" t="s">
        <v>6619</v>
      </c>
      <c r="D2920" s="8" t="s">
        <v>6620</v>
      </c>
      <c r="E2920" s="12">
        <v>613</v>
      </c>
      <c r="F2920" s="25">
        <v>45443</v>
      </c>
      <c r="G2920" s="12" t="s">
        <v>2120</v>
      </c>
      <c r="H2920" s="26">
        <v>2830</v>
      </c>
      <c r="I2920" s="16">
        <v>2830</v>
      </c>
      <c r="K2920" t="str">
        <f t="shared" si="144"/>
        <v>Q1 2024</v>
      </c>
      <c r="L2920" t="str">
        <f t="shared" si="145"/>
        <v>Q1</v>
      </c>
      <c r="M2920" t="str">
        <f t="shared" si="146"/>
        <v>2024</v>
      </c>
    </row>
    <row r="2921" spans="1:13" x14ac:dyDescent="0.25">
      <c r="A2921" s="27">
        <v>45413</v>
      </c>
      <c r="B2921" s="8" t="s">
        <v>6592</v>
      </c>
      <c r="C2921" s="5" t="s">
        <v>6636</v>
      </c>
      <c r="D2921" s="8" t="s">
        <v>6617</v>
      </c>
      <c r="E2921" s="12">
        <v>613</v>
      </c>
      <c r="F2921" s="25">
        <v>45416</v>
      </c>
      <c r="G2921" s="12" t="s">
        <v>2064</v>
      </c>
      <c r="H2921" s="26">
        <v>35200</v>
      </c>
      <c r="I2921" s="26">
        <v>35200</v>
      </c>
      <c r="K2921" t="str">
        <f t="shared" ref="K2921:K2981" si="147">"Q" &amp; IF(MONTH(A2921) &lt; 4, 4, IF(MONTH(A2921) &lt; 7, 1, IF(MONTH(A2921) &lt; 10, 2, 3))) &amp; " " &amp; YEAR(A2921) - IF(MONTH(A2921) &lt; 4, 1, 0)</f>
        <v>Q1 2024</v>
      </c>
      <c r="L2921" t="str">
        <f t="shared" ref="L2921:L2981" si="148">LEFT(K2921,2)</f>
        <v>Q1</v>
      </c>
      <c r="M2921" t="str">
        <f t="shared" ref="M2921:M2981" si="149">RIGHT(K2921,4)</f>
        <v>2024</v>
      </c>
    </row>
    <row r="2922" spans="1:13" x14ac:dyDescent="0.25">
      <c r="A2922" s="27">
        <v>45413</v>
      </c>
      <c r="B2922" s="8" t="s">
        <v>6592</v>
      </c>
      <c r="C2922" s="8" t="s">
        <v>6637</v>
      </c>
      <c r="D2922" s="8" t="s">
        <v>6654</v>
      </c>
      <c r="E2922" s="12">
        <v>613</v>
      </c>
      <c r="F2922" s="25">
        <v>45415</v>
      </c>
      <c r="G2922" s="12" t="s">
        <v>2099</v>
      </c>
      <c r="H2922" s="26">
        <v>17351.25</v>
      </c>
      <c r="I2922" s="16">
        <v>17351.25</v>
      </c>
      <c r="K2922" t="str">
        <f t="shared" si="147"/>
        <v>Q1 2024</v>
      </c>
      <c r="L2922" t="str">
        <f t="shared" si="148"/>
        <v>Q1</v>
      </c>
      <c r="M2922" t="str">
        <f t="shared" si="149"/>
        <v>2024</v>
      </c>
    </row>
    <row r="2923" spans="1:13" x14ac:dyDescent="0.25">
      <c r="A2923" s="27">
        <v>45413</v>
      </c>
      <c r="B2923" s="8" t="s">
        <v>6592</v>
      </c>
      <c r="C2923" s="8" t="s">
        <v>6637</v>
      </c>
      <c r="D2923" s="8" t="s">
        <v>6654</v>
      </c>
      <c r="E2923" s="12">
        <v>614</v>
      </c>
      <c r="F2923" s="25">
        <v>45415</v>
      </c>
      <c r="G2923" s="12" t="s">
        <v>2100</v>
      </c>
      <c r="H2923" s="26">
        <v>17333.75</v>
      </c>
      <c r="I2923" s="16">
        <v>17333.75</v>
      </c>
      <c r="K2923" t="str">
        <f t="shared" si="147"/>
        <v>Q1 2024</v>
      </c>
      <c r="L2923" t="str">
        <f t="shared" si="148"/>
        <v>Q1</v>
      </c>
      <c r="M2923" t="str">
        <f t="shared" si="149"/>
        <v>2024</v>
      </c>
    </row>
    <row r="2924" spans="1:13" x14ac:dyDescent="0.25">
      <c r="A2924" s="27">
        <v>45413</v>
      </c>
      <c r="B2924" s="8" t="s">
        <v>6592</v>
      </c>
      <c r="C2924" s="8" t="s">
        <v>6637</v>
      </c>
      <c r="D2924" s="8" t="s">
        <v>6638</v>
      </c>
      <c r="E2924" s="12">
        <v>613</v>
      </c>
      <c r="F2924" s="25">
        <v>45453</v>
      </c>
      <c r="G2924" s="12" t="s">
        <v>2203</v>
      </c>
      <c r="H2924" s="26">
        <v>55120.33</v>
      </c>
      <c r="I2924" s="16">
        <v>55120.33</v>
      </c>
      <c r="K2924" t="str">
        <f t="shared" si="147"/>
        <v>Q1 2024</v>
      </c>
      <c r="L2924" t="str">
        <f t="shared" si="148"/>
        <v>Q1</v>
      </c>
      <c r="M2924" t="str">
        <f t="shared" si="149"/>
        <v>2024</v>
      </c>
    </row>
    <row r="2925" spans="1:13" x14ac:dyDescent="0.25">
      <c r="A2925" s="27">
        <v>45413</v>
      </c>
      <c r="B2925" s="8" t="s">
        <v>6592</v>
      </c>
      <c r="C2925" s="8" t="s">
        <v>6637</v>
      </c>
      <c r="D2925" s="8" t="s">
        <v>6638</v>
      </c>
      <c r="E2925" s="12">
        <v>614</v>
      </c>
      <c r="F2925" s="25">
        <v>45453</v>
      </c>
      <c r="G2925" s="12" t="s">
        <v>2204</v>
      </c>
      <c r="H2925" s="26">
        <v>63537.45</v>
      </c>
      <c r="I2925" s="16">
        <v>63537.45</v>
      </c>
      <c r="K2925" t="str">
        <f t="shared" si="147"/>
        <v>Q1 2024</v>
      </c>
      <c r="L2925" t="str">
        <f t="shared" si="148"/>
        <v>Q1</v>
      </c>
      <c r="M2925" t="str">
        <f t="shared" si="149"/>
        <v>2024</v>
      </c>
    </row>
    <row r="2926" spans="1:13" x14ac:dyDescent="0.25">
      <c r="A2926" s="27">
        <v>45413</v>
      </c>
      <c r="B2926" s="8" t="s">
        <v>6592</v>
      </c>
      <c r="C2926" s="8" t="s">
        <v>6637</v>
      </c>
      <c r="D2926" s="8" t="s">
        <v>6639</v>
      </c>
      <c r="E2926" s="12">
        <v>613</v>
      </c>
      <c r="F2926" s="25">
        <v>45454</v>
      </c>
      <c r="G2926" s="12" t="s">
        <v>2205</v>
      </c>
      <c r="H2926" s="26">
        <v>14477.48</v>
      </c>
      <c r="I2926" s="16">
        <v>14477.48</v>
      </c>
      <c r="K2926" t="str">
        <f t="shared" si="147"/>
        <v>Q1 2024</v>
      </c>
      <c r="L2926" t="str">
        <f t="shared" si="148"/>
        <v>Q1</v>
      </c>
      <c r="M2926" t="str">
        <f t="shared" si="149"/>
        <v>2024</v>
      </c>
    </row>
    <row r="2927" spans="1:13" x14ac:dyDescent="0.25">
      <c r="A2927" s="27">
        <v>45413</v>
      </c>
      <c r="B2927" s="8" t="s">
        <v>6592</v>
      </c>
      <c r="C2927" s="8" t="s">
        <v>6637</v>
      </c>
      <c r="D2927" s="8" t="s">
        <v>6639</v>
      </c>
      <c r="E2927" s="12">
        <v>614</v>
      </c>
      <c r="F2927" s="25">
        <v>45454</v>
      </c>
      <c r="G2927" s="12" t="s">
        <v>2206</v>
      </c>
      <c r="H2927" s="26">
        <v>17380.580000000002</v>
      </c>
      <c r="I2927" s="16">
        <v>17380.580000000002</v>
      </c>
      <c r="K2927" t="str">
        <f t="shared" si="147"/>
        <v>Q1 2024</v>
      </c>
      <c r="L2927" t="str">
        <f t="shared" si="148"/>
        <v>Q1</v>
      </c>
      <c r="M2927" t="str">
        <f t="shared" si="149"/>
        <v>2024</v>
      </c>
    </row>
    <row r="2928" spans="1:13" x14ac:dyDescent="0.25">
      <c r="A2928" s="27">
        <v>45413</v>
      </c>
      <c r="B2928" s="8" t="s">
        <v>6592</v>
      </c>
      <c r="C2928" s="8" t="e">
        <v>#N/A</v>
      </c>
      <c r="D2928" s="8" t="s">
        <v>6662</v>
      </c>
      <c r="E2928" s="12">
        <v>613</v>
      </c>
      <c r="F2928" s="25">
        <v>45414</v>
      </c>
      <c r="G2928" s="12" t="s">
        <v>2074</v>
      </c>
      <c r="H2928" s="26">
        <v>68832</v>
      </c>
      <c r="I2928" s="16">
        <v>68832</v>
      </c>
      <c r="K2928" t="str">
        <f t="shared" si="147"/>
        <v>Q1 2024</v>
      </c>
      <c r="L2928" t="str">
        <f t="shared" si="148"/>
        <v>Q1</v>
      </c>
      <c r="M2928" t="str">
        <f t="shared" si="149"/>
        <v>2024</v>
      </c>
    </row>
    <row r="2929" spans="1:13" x14ac:dyDescent="0.25">
      <c r="A2929" s="27">
        <v>45413</v>
      </c>
      <c r="B2929" s="8" t="s">
        <v>6592</v>
      </c>
      <c r="C2929" s="8" t="e">
        <v>#N/A</v>
      </c>
      <c r="D2929" s="8" t="s">
        <v>6622</v>
      </c>
      <c r="E2929" s="12">
        <v>613</v>
      </c>
      <c r="F2929" s="25">
        <v>45443</v>
      </c>
      <c r="G2929" s="12">
        <v>324</v>
      </c>
      <c r="H2929" s="26">
        <v>5715</v>
      </c>
      <c r="I2929" s="16">
        <v>5715</v>
      </c>
      <c r="K2929" t="str">
        <f t="shared" si="147"/>
        <v>Q1 2024</v>
      </c>
      <c r="L2929" t="str">
        <f t="shared" si="148"/>
        <v>Q1</v>
      </c>
      <c r="M2929" t="str">
        <f t="shared" si="149"/>
        <v>2024</v>
      </c>
    </row>
    <row r="2930" spans="1:13" x14ac:dyDescent="0.25">
      <c r="A2930" s="27">
        <v>45413</v>
      </c>
      <c r="B2930" s="8" t="s">
        <v>6592</v>
      </c>
      <c r="C2930" s="5" t="e">
        <v>#N/A</v>
      </c>
      <c r="D2930" s="8" t="s">
        <v>6662</v>
      </c>
      <c r="E2930" s="12">
        <v>614</v>
      </c>
      <c r="F2930" s="25">
        <v>45413</v>
      </c>
      <c r="G2930" s="12" t="s">
        <v>2075</v>
      </c>
      <c r="H2930" s="26">
        <v>137596</v>
      </c>
      <c r="I2930" s="16">
        <v>137596</v>
      </c>
      <c r="K2930" t="str">
        <f t="shared" si="147"/>
        <v>Q1 2024</v>
      </c>
      <c r="L2930" t="str">
        <f t="shared" si="148"/>
        <v>Q1</v>
      </c>
      <c r="M2930" t="str">
        <f t="shared" si="149"/>
        <v>2024</v>
      </c>
    </row>
    <row r="2931" spans="1:13" x14ac:dyDescent="0.25">
      <c r="A2931" s="27">
        <v>45413</v>
      </c>
      <c r="B2931" s="8" t="s">
        <v>6592</v>
      </c>
      <c r="C2931" s="8" t="e">
        <v>#N/A</v>
      </c>
      <c r="D2931" s="8" t="s">
        <v>6622</v>
      </c>
      <c r="E2931" s="12">
        <v>613</v>
      </c>
      <c r="F2931" s="25">
        <v>45443</v>
      </c>
      <c r="G2931" s="12" t="s">
        <v>2200</v>
      </c>
      <c r="H2931" s="26">
        <v>42690</v>
      </c>
      <c r="I2931" s="16">
        <v>42690</v>
      </c>
      <c r="K2931" t="str">
        <f t="shared" si="147"/>
        <v>Q1 2024</v>
      </c>
      <c r="L2931" t="str">
        <f t="shared" si="148"/>
        <v>Q1</v>
      </c>
      <c r="M2931" t="str">
        <f t="shared" si="149"/>
        <v>2024</v>
      </c>
    </row>
    <row r="2932" spans="1:13" x14ac:dyDescent="0.25">
      <c r="A2932" s="27">
        <v>45413</v>
      </c>
      <c r="B2932" s="8" t="s">
        <v>6592</v>
      </c>
      <c r="C2932" s="61" t="s">
        <v>6621</v>
      </c>
      <c r="D2932" s="8" t="s">
        <v>6622</v>
      </c>
      <c r="E2932" s="12">
        <v>613</v>
      </c>
      <c r="F2932" s="25">
        <v>45450</v>
      </c>
      <c r="G2932" s="12" t="s">
        <v>2201</v>
      </c>
      <c r="H2932" s="26">
        <v>9170</v>
      </c>
      <c r="I2932" s="16">
        <v>9170</v>
      </c>
      <c r="K2932" t="str">
        <f t="shared" si="147"/>
        <v>Q1 2024</v>
      </c>
      <c r="L2932" t="str">
        <f t="shared" si="148"/>
        <v>Q1</v>
      </c>
      <c r="M2932" t="str">
        <f t="shared" si="149"/>
        <v>2024</v>
      </c>
    </row>
    <row r="2933" spans="1:13" x14ac:dyDescent="0.25">
      <c r="A2933" s="27">
        <v>45413</v>
      </c>
      <c r="B2933" s="8" t="s">
        <v>6592</v>
      </c>
      <c r="C2933" s="8" t="s">
        <v>6623</v>
      </c>
      <c r="D2933" s="8" t="s">
        <v>6663</v>
      </c>
      <c r="E2933" s="12">
        <v>613</v>
      </c>
      <c r="F2933" s="25">
        <v>45433</v>
      </c>
      <c r="G2933" s="12" t="s">
        <v>2197</v>
      </c>
      <c r="H2933" s="26">
        <v>2700</v>
      </c>
      <c r="I2933" s="16">
        <v>2700</v>
      </c>
      <c r="K2933" t="str">
        <f t="shared" si="147"/>
        <v>Q1 2024</v>
      </c>
      <c r="L2933" t="str">
        <f t="shared" si="148"/>
        <v>Q1</v>
      </c>
      <c r="M2933" t="str">
        <f t="shared" si="149"/>
        <v>2024</v>
      </c>
    </row>
    <row r="2934" spans="1:13" x14ac:dyDescent="0.25">
      <c r="A2934" s="27">
        <v>45413</v>
      </c>
      <c r="B2934" s="8" t="s">
        <v>6592</v>
      </c>
      <c r="C2934" s="8" t="s">
        <v>6623</v>
      </c>
      <c r="D2934" s="8" t="s">
        <v>6624</v>
      </c>
      <c r="E2934" s="12">
        <v>613</v>
      </c>
      <c r="F2934" s="25">
        <v>45433</v>
      </c>
      <c r="G2934" s="12" t="s">
        <v>2198</v>
      </c>
      <c r="H2934" s="26">
        <v>27068.16</v>
      </c>
      <c r="I2934" s="26">
        <v>23464.32</v>
      </c>
      <c r="K2934" t="str">
        <f t="shared" si="147"/>
        <v>Q1 2024</v>
      </c>
      <c r="L2934" t="str">
        <f t="shared" si="148"/>
        <v>Q1</v>
      </c>
      <c r="M2934" t="str">
        <f t="shared" si="149"/>
        <v>2024</v>
      </c>
    </row>
    <row r="2935" spans="1:13" x14ac:dyDescent="0.25">
      <c r="A2935" s="27">
        <v>45413</v>
      </c>
      <c r="B2935" s="8" t="s">
        <v>6592</v>
      </c>
      <c r="C2935" s="5" t="s">
        <v>6626</v>
      </c>
      <c r="D2935" s="8" t="s">
        <v>6627</v>
      </c>
      <c r="E2935" s="12">
        <v>613</v>
      </c>
      <c r="F2935" s="25">
        <v>45443</v>
      </c>
      <c r="G2935" s="12">
        <v>1704</v>
      </c>
      <c r="H2935" s="26">
        <v>4445</v>
      </c>
      <c r="I2935" s="16">
        <v>4445</v>
      </c>
      <c r="K2935" t="str">
        <f t="shared" si="147"/>
        <v>Q1 2024</v>
      </c>
      <c r="L2935" t="str">
        <f t="shared" si="148"/>
        <v>Q1</v>
      </c>
      <c r="M2935" t="str">
        <f t="shared" si="149"/>
        <v>2024</v>
      </c>
    </row>
    <row r="2936" spans="1:13" x14ac:dyDescent="0.25">
      <c r="A2936" s="27">
        <v>45413</v>
      </c>
      <c r="B2936" s="8" t="s">
        <v>6592</v>
      </c>
      <c r="C2936" s="8" t="e">
        <v>#N/A</v>
      </c>
      <c r="D2936" s="8" t="s">
        <v>6617</v>
      </c>
      <c r="E2936" s="12">
        <v>613</v>
      </c>
      <c r="F2936" s="25">
        <v>45420</v>
      </c>
      <c r="G2936" s="12">
        <v>36</v>
      </c>
      <c r="H2936" s="26">
        <v>500</v>
      </c>
      <c r="I2936" s="26">
        <v>500</v>
      </c>
      <c r="K2936" t="str">
        <f t="shared" si="147"/>
        <v>Q1 2024</v>
      </c>
      <c r="L2936" t="str">
        <f t="shared" si="148"/>
        <v>Q1</v>
      </c>
      <c r="M2936" t="str">
        <f t="shared" si="149"/>
        <v>2024</v>
      </c>
    </row>
    <row r="2937" spans="1:13" x14ac:dyDescent="0.25">
      <c r="A2937" s="27">
        <v>45413</v>
      </c>
      <c r="B2937" s="8" t="s">
        <v>6593</v>
      </c>
      <c r="C2937" s="5" t="s">
        <v>6630</v>
      </c>
      <c r="D2937" s="8" t="s">
        <v>6631</v>
      </c>
      <c r="E2937" s="12">
        <v>312</v>
      </c>
      <c r="F2937" s="25">
        <v>45446</v>
      </c>
      <c r="G2937" s="12" t="s">
        <v>2114</v>
      </c>
      <c r="H2937" s="26">
        <v>64246.55</v>
      </c>
      <c r="I2937" s="16">
        <v>64246.55</v>
      </c>
      <c r="K2937" t="str">
        <f t="shared" si="147"/>
        <v>Q1 2024</v>
      </c>
      <c r="L2937" t="str">
        <f t="shared" si="148"/>
        <v>Q1</v>
      </c>
      <c r="M2937" t="str">
        <f t="shared" si="149"/>
        <v>2024</v>
      </c>
    </row>
    <row r="2938" spans="1:13" x14ac:dyDescent="0.25">
      <c r="A2938" s="27">
        <v>45413</v>
      </c>
      <c r="B2938" s="8" t="s">
        <v>6593</v>
      </c>
      <c r="C2938" s="8" t="e">
        <v>#N/A</v>
      </c>
      <c r="D2938" s="8" t="s">
        <v>6662</v>
      </c>
      <c r="E2938" s="12">
        <v>313</v>
      </c>
      <c r="F2938" s="25">
        <v>45414</v>
      </c>
      <c r="G2938" s="12" t="s">
        <v>2080</v>
      </c>
      <c r="H2938" s="26">
        <v>521192</v>
      </c>
      <c r="I2938" s="16">
        <v>521192</v>
      </c>
      <c r="K2938" t="str">
        <f t="shared" si="147"/>
        <v>Q1 2024</v>
      </c>
      <c r="L2938" t="str">
        <f t="shared" si="148"/>
        <v>Q1</v>
      </c>
      <c r="M2938" t="str">
        <f t="shared" si="149"/>
        <v>2024</v>
      </c>
    </row>
    <row r="2939" spans="1:13" x14ac:dyDescent="0.25">
      <c r="A2939" s="27">
        <v>45413</v>
      </c>
      <c r="B2939" s="8" t="s">
        <v>6593</v>
      </c>
      <c r="C2939" s="8" t="e">
        <v>#N/A</v>
      </c>
      <c r="D2939" s="8" t="s">
        <v>6654</v>
      </c>
      <c r="E2939" s="12">
        <v>313</v>
      </c>
      <c r="F2939" s="25">
        <v>45414</v>
      </c>
      <c r="G2939" s="12" t="s">
        <v>2081</v>
      </c>
      <c r="H2939" s="26">
        <v>44117</v>
      </c>
      <c r="I2939" s="16">
        <v>44117</v>
      </c>
      <c r="K2939" t="str">
        <f t="shared" si="147"/>
        <v>Q1 2024</v>
      </c>
      <c r="L2939" t="str">
        <f t="shared" si="148"/>
        <v>Q1</v>
      </c>
      <c r="M2939" t="str">
        <f t="shared" si="149"/>
        <v>2024</v>
      </c>
    </row>
    <row r="2940" spans="1:13" x14ac:dyDescent="0.25">
      <c r="A2940" s="27">
        <v>45413</v>
      </c>
      <c r="B2940" s="8" t="s">
        <v>6593</v>
      </c>
      <c r="C2940" s="8" t="e">
        <v>#N/A</v>
      </c>
      <c r="D2940" s="8" t="s">
        <v>6662</v>
      </c>
      <c r="E2940" s="12">
        <v>311</v>
      </c>
      <c r="F2940" s="25">
        <v>45416</v>
      </c>
      <c r="G2940" s="12">
        <v>470013882</v>
      </c>
      <c r="H2940" s="26">
        <v>592183</v>
      </c>
      <c r="I2940" s="16">
        <v>592183</v>
      </c>
      <c r="K2940" t="str">
        <f t="shared" si="147"/>
        <v>Q1 2024</v>
      </c>
      <c r="L2940" t="str">
        <f t="shared" si="148"/>
        <v>Q1</v>
      </c>
      <c r="M2940" t="str">
        <f t="shared" si="149"/>
        <v>2024</v>
      </c>
    </row>
    <row r="2941" spans="1:13" x14ac:dyDescent="0.25">
      <c r="A2941" s="29">
        <v>45413</v>
      </c>
      <c r="B2941" s="8" t="s">
        <v>6593</v>
      </c>
      <c r="C2941" s="62" t="e">
        <v>#N/A</v>
      </c>
      <c r="D2941" s="8" t="s">
        <v>6662</v>
      </c>
      <c r="E2941" s="28">
        <v>312</v>
      </c>
      <c r="F2941" s="30">
        <v>45416</v>
      </c>
      <c r="G2941" s="28">
        <v>470013883</v>
      </c>
      <c r="H2941" s="84">
        <v>383159</v>
      </c>
      <c r="I2941" s="16">
        <v>383159</v>
      </c>
      <c r="K2941" t="str">
        <f t="shared" si="147"/>
        <v>Q1 2024</v>
      </c>
      <c r="L2941" t="str">
        <f t="shared" si="148"/>
        <v>Q1</v>
      </c>
      <c r="M2941" t="str">
        <f t="shared" si="149"/>
        <v>2024</v>
      </c>
    </row>
    <row r="2942" spans="1:13" x14ac:dyDescent="0.25">
      <c r="A2942" s="27">
        <v>45413</v>
      </c>
      <c r="B2942" s="8" t="s">
        <v>6593</v>
      </c>
      <c r="C2942" s="5" t="e">
        <v>#N/A</v>
      </c>
      <c r="D2942" s="8" t="s">
        <v>6662</v>
      </c>
      <c r="E2942" s="12">
        <v>314</v>
      </c>
      <c r="F2942" s="25">
        <v>45413</v>
      </c>
      <c r="G2942" s="12" t="s">
        <v>2082</v>
      </c>
      <c r="H2942" s="26">
        <v>155988</v>
      </c>
      <c r="I2942" s="16">
        <v>155988</v>
      </c>
      <c r="K2942" t="str">
        <f t="shared" si="147"/>
        <v>Q1 2024</v>
      </c>
      <c r="L2942" t="str">
        <f t="shared" si="148"/>
        <v>Q1</v>
      </c>
      <c r="M2942" t="str">
        <f t="shared" si="149"/>
        <v>2024</v>
      </c>
    </row>
    <row r="2943" spans="1:13" x14ac:dyDescent="0.25">
      <c r="A2943" s="27">
        <v>45413</v>
      </c>
      <c r="B2943" s="8" t="s">
        <v>6593</v>
      </c>
      <c r="C2943" s="8" t="e">
        <v>#N/A</v>
      </c>
      <c r="D2943" s="8" t="s">
        <v>6662</v>
      </c>
      <c r="E2943" s="12">
        <v>315</v>
      </c>
      <c r="F2943" s="25">
        <v>45418</v>
      </c>
      <c r="G2943" s="12" t="s">
        <v>2083</v>
      </c>
      <c r="H2943" s="26">
        <v>166572</v>
      </c>
      <c r="I2943" s="16">
        <v>166572</v>
      </c>
      <c r="K2943" t="str">
        <f t="shared" si="147"/>
        <v>Q1 2024</v>
      </c>
      <c r="L2943" t="str">
        <f t="shared" si="148"/>
        <v>Q1</v>
      </c>
      <c r="M2943" t="str">
        <f t="shared" si="149"/>
        <v>2024</v>
      </c>
    </row>
    <row r="2944" spans="1:13" x14ac:dyDescent="0.25">
      <c r="A2944" s="27">
        <v>45413</v>
      </c>
      <c r="B2944" s="8" t="s">
        <v>6593</v>
      </c>
      <c r="C2944" s="8" t="s">
        <v>6632</v>
      </c>
      <c r="D2944" s="8" t="s">
        <v>6633</v>
      </c>
      <c r="E2944" s="12">
        <v>312</v>
      </c>
      <c r="F2944" s="25">
        <v>45443</v>
      </c>
      <c r="G2944" s="12" t="s">
        <v>2215</v>
      </c>
      <c r="H2944" s="26">
        <v>186857.86</v>
      </c>
      <c r="I2944" s="16">
        <v>186857.86</v>
      </c>
      <c r="K2944" t="str">
        <f t="shared" si="147"/>
        <v>Q1 2024</v>
      </c>
      <c r="L2944" t="str">
        <f t="shared" si="148"/>
        <v>Q1</v>
      </c>
      <c r="M2944" t="str">
        <f t="shared" si="149"/>
        <v>2024</v>
      </c>
    </row>
    <row r="2945" spans="1:13" x14ac:dyDescent="0.25">
      <c r="A2945" s="27">
        <v>45413</v>
      </c>
      <c r="B2945" s="8" t="s">
        <v>6593</v>
      </c>
      <c r="C2945" s="8" t="e">
        <v>#N/A</v>
      </c>
      <c r="D2945" s="8" t="s">
        <v>6662</v>
      </c>
      <c r="E2945" s="12">
        <v>310</v>
      </c>
      <c r="F2945" s="25">
        <v>45413</v>
      </c>
      <c r="G2945" s="12" t="s">
        <v>2078</v>
      </c>
      <c r="H2945" s="26">
        <v>72563</v>
      </c>
      <c r="I2945" s="16">
        <v>72563</v>
      </c>
      <c r="K2945" t="str">
        <f t="shared" si="147"/>
        <v>Q1 2024</v>
      </c>
      <c r="L2945" t="str">
        <f t="shared" si="148"/>
        <v>Q1</v>
      </c>
      <c r="M2945" t="str">
        <f t="shared" si="149"/>
        <v>2024</v>
      </c>
    </row>
    <row r="2946" spans="1:13" x14ac:dyDescent="0.25">
      <c r="A2946" s="27">
        <v>45413</v>
      </c>
      <c r="B2946" s="8" t="s">
        <v>6593</v>
      </c>
      <c r="C2946" s="8" t="e">
        <v>#N/A</v>
      </c>
      <c r="D2946" s="8" t="s">
        <v>6654</v>
      </c>
      <c r="E2946" s="12">
        <v>310</v>
      </c>
      <c r="F2946" s="25">
        <v>45413</v>
      </c>
      <c r="G2946" s="12" t="s">
        <v>1229</v>
      </c>
      <c r="H2946" s="26">
        <v>17308</v>
      </c>
      <c r="I2946" s="16">
        <v>17308</v>
      </c>
      <c r="K2946" t="str">
        <f t="shared" si="147"/>
        <v>Q1 2024</v>
      </c>
      <c r="L2946" t="str">
        <f t="shared" si="148"/>
        <v>Q1</v>
      </c>
      <c r="M2946" t="str">
        <f t="shared" si="149"/>
        <v>2024</v>
      </c>
    </row>
    <row r="2947" spans="1:13" x14ac:dyDescent="0.25">
      <c r="A2947" s="27">
        <v>45413</v>
      </c>
      <c r="B2947" s="8" t="s">
        <v>6593</v>
      </c>
      <c r="C2947" s="8" t="e">
        <v>#N/A</v>
      </c>
      <c r="D2947" s="8" t="s">
        <v>6662</v>
      </c>
      <c r="E2947" s="12">
        <v>310</v>
      </c>
      <c r="F2947" s="25">
        <v>45413</v>
      </c>
      <c r="G2947" s="12" t="s">
        <v>2079</v>
      </c>
      <c r="H2947" s="26">
        <v>72563</v>
      </c>
      <c r="I2947" s="16">
        <v>72563</v>
      </c>
      <c r="K2947" t="str">
        <f t="shared" si="147"/>
        <v>Q1 2024</v>
      </c>
      <c r="L2947" t="str">
        <f t="shared" si="148"/>
        <v>Q1</v>
      </c>
      <c r="M2947" t="str">
        <f t="shared" si="149"/>
        <v>2024</v>
      </c>
    </row>
    <row r="2948" spans="1:13" x14ac:dyDescent="0.25">
      <c r="A2948" s="27">
        <v>45413</v>
      </c>
      <c r="B2948" s="8" t="s">
        <v>6593</v>
      </c>
      <c r="C2948" s="5" t="e">
        <v>#N/A</v>
      </c>
      <c r="D2948" s="8" t="s">
        <v>6643</v>
      </c>
      <c r="E2948" s="12">
        <v>312</v>
      </c>
      <c r="F2948" s="25">
        <v>45415</v>
      </c>
      <c r="G2948" s="12" t="s">
        <v>2070</v>
      </c>
      <c r="H2948" s="26">
        <v>1295.93</v>
      </c>
      <c r="I2948" s="16">
        <v>1295.93</v>
      </c>
      <c r="K2948" t="str">
        <f t="shared" si="147"/>
        <v>Q1 2024</v>
      </c>
      <c r="L2948" t="str">
        <f t="shared" si="148"/>
        <v>Q1</v>
      </c>
      <c r="M2948" t="str">
        <f t="shared" si="149"/>
        <v>2024</v>
      </c>
    </row>
    <row r="2949" spans="1:13" x14ac:dyDescent="0.25">
      <c r="A2949" s="27">
        <v>45413</v>
      </c>
      <c r="B2949" s="8" t="s">
        <v>6593</v>
      </c>
      <c r="C2949" s="5" t="e">
        <v>#N/A</v>
      </c>
      <c r="D2949" s="8" t="s">
        <v>6643</v>
      </c>
      <c r="E2949" s="12">
        <v>312</v>
      </c>
      <c r="F2949" s="25">
        <v>45423</v>
      </c>
      <c r="G2949" s="12" t="s">
        <v>2104</v>
      </c>
      <c r="H2949" s="26">
        <v>1950</v>
      </c>
      <c r="I2949" s="16">
        <v>1950</v>
      </c>
      <c r="K2949" t="str">
        <f t="shared" si="147"/>
        <v>Q1 2024</v>
      </c>
      <c r="L2949" t="str">
        <f t="shared" si="148"/>
        <v>Q1</v>
      </c>
      <c r="M2949" t="str">
        <f t="shared" si="149"/>
        <v>2024</v>
      </c>
    </row>
    <row r="2950" spans="1:13" x14ac:dyDescent="0.25">
      <c r="A2950" s="27">
        <v>45413</v>
      </c>
      <c r="B2950" s="8" t="s">
        <v>6593</v>
      </c>
      <c r="C2950" s="5" t="e">
        <v>#N/A</v>
      </c>
      <c r="D2950" s="8" t="s">
        <v>6643</v>
      </c>
      <c r="E2950" s="12">
        <v>312</v>
      </c>
      <c r="F2950" s="25">
        <v>45433</v>
      </c>
      <c r="G2950" s="12" t="s">
        <v>2106</v>
      </c>
      <c r="H2950" s="26">
        <v>1964.37</v>
      </c>
      <c r="I2950" s="16">
        <v>1964.37</v>
      </c>
      <c r="K2950" t="str">
        <f t="shared" si="147"/>
        <v>Q1 2024</v>
      </c>
      <c r="L2950" t="str">
        <f t="shared" si="148"/>
        <v>Q1</v>
      </c>
      <c r="M2950" t="str">
        <f t="shared" si="149"/>
        <v>2024</v>
      </c>
    </row>
    <row r="2951" spans="1:13" x14ac:dyDescent="0.25">
      <c r="A2951" s="27">
        <v>45413</v>
      </c>
      <c r="B2951" s="8" t="s">
        <v>6593</v>
      </c>
      <c r="C2951" s="5" t="e">
        <v>#N/A</v>
      </c>
      <c r="D2951" s="8" t="s">
        <v>6643</v>
      </c>
      <c r="E2951" s="12">
        <v>312</v>
      </c>
      <c r="F2951" s="25">
        <v>45433</v>
      </c>
      <c r="G2951" s="12" t="s">
        <v>2107</v>
      </c>
      <c r="H2951" s="26">
        <v>14550</v>
      </c>
      <c r="I2951" s="16">
        <v>14550</v>
      </c>
      <c r="K2951" t="str">
        <f t="shared" si="147"/>
        <v>Q1 2024</v>
      </c>
      <c r="L2951" t="str">
        <f t="shared" si="148"/>
        <v>Q1</v>
      </c>
      <c r="M2951" t="str">
        <f t="shared" si="149"/>
        <v>2024</v>
      </c>
    </row>
    <row r="2952" spans="1:13" x14ac:dyDescent="0.25">
      <c r="A2952" s="27">
        <v>45413</v>
      </c>
      <c r="B2952" s="8" t="s">
        <v>6593</v>
      </c>
      <c r="C2952" s="5" t="s">
        <v>6614</v>
      </c>
      <c r="D2952" s="8" t="s">
        <v>6615</v>
      </c>
      <c r="E2952" s="12">
        <v>312</v>
      </c>
      <c r="F2952" s="25">
        <v>45443</v>
      </c>
      <c r="G2952" s="12" t="s">
        <v>2219</v>
      </c>
      <c r="H2952" s="26">
        <v>477905</v>
      </c>
      <c r="I2952" s="16">
        <v>477905</v>
      </c>
      <c r="K2952" t="str">
        <f t="shared" si="147"/>
        <v>Q1 2024</v>
      </c>
      <c r="L2952" t="str">
        <f t="shared" si="148"/>
        <v>Q1</v>
      </c>
      <c r="M2952" t="str">
        <f t="shared" si="149"/>
        <v>2024</v>
      </c>
    </row>
    <row r="2953" spans="1:13" x14ac:dyDescent="0.25">
      <c r="A2953" s="27">
        <v>45413</v>
      </c>
      <c r="B2953" s="8" t="s">
        <v>6593</v>
      </c>
      <c r="C2953" s="5" t="s">
        <v>6614</v>
      </c>
      <c r="D2953" s="8" t="s">
        <v>6615</v>
      </c>
      <c r="E2953" s="12">
        <v>312</v>
      </c>
      <c r="F2953" s="25">
        <v>45443</v>
      </c>
      <c r="G2953" s="12" t="s">
        <v>2220</v>
      </c>
      <c r="H2953" s="26">
        <v>9811.5</v>
      </c>
      <c r="I2953" s="16">
        <v>9811.5</v>
      </c>
      <c r="K2953" t="str">
        <f t="shared" si="147"/>
        <v>Q1 2024</v>
      </c>
      <c r="L2953" t="str">
        <f t="shared" si="148"/>
        <v>Q1</v>
      </c>
      <c r="M2953" t="str">
        <f t="shared" si="149"/>
        <v>2024</v>
      </c>
    </row>
    <row r="2954" spans="1:13" x14ac:dyDescent="0.25">
      <c r="A2954" s="27">
        <v>45413</v>
      </c>
      <c r="B2954" s="8" t="s">
        <v>6593</v>
      </c>
      <c r="C2954" s="5" t="s">
        <v>6616</v>
      </c>
      <c r="D2954" s="8" t="s">
        <v>6617</v>
      </c>
      <c r="E2954" s="12">
        <v>312</v>
      </c>
      <c r="F2954" s="25">
        <v>45441</v>
      </c>
      <c r="G2954" s="12" t="s">
        <v>2223</v>
      </c>
      <c r="H2954" s="26">
        <v>18897</v>
      </c>
      <c r="I2954" s="26">
        <v>20070.900000000001</v>
      </c>
      <c r="K2954" t="str">
        <f t="shared" si="147"/>
        <v>Q1 2024</v>
      </c>
      <c r="L2954" t="str">
        <f t="shared" si="148"/>
        <v>Q1</v>
      </c>
      <c r="M2954" t="str">
        <f t="shared" si="149"/>
        <v>2024</v>
      </c>
    </row>
    <row r="2955" spans="1:13" x14ac:dyDescent="0.25">
      <c r="A2955" s="27">
        <v>45413</v>
      </c>
      <c r="B2955" s="8" t="s">
        <v>6593</v>
      </c>
      <c r="C2955" s="5" t="s">
        <v>6616</v>
      </c>
      <c r="D2955" s="8" t="s">
        <v>6617</v>
      </c>
      <c r="E2955" s="12">
        <v>312</v>
      </c>
      <c r="F2955" s="25">
        <v>45441</v>
      </c>
      <c r="G2955" s="12" t="s">
        <v>2224</v>
      </c>
      <c r="H2955" s="26">
        <v>9895</v>
      </c>
      <c r="I2955" s="26">
        <v>9895</v>
      </c>
      <c r="K2955" t="str">
        <f t="shared" si="147"/>
        <v>Q1 2024</v>
      </c>
      <c r="L2955" t="str">
        <f t="shared" si="148"/>
        <v>Q1</v>
      </c>
      <c r="M2955" t="str">
        <f t="shared" si="149"/>
        <v>2024</v>
      </c>
    </row>
    <row r="2956" spans="1:13" x14ac:dyDescent="0.25">
      <c r="A2956" s="27">
        <v>45413</v>
      </c>
      <c r="B2956" s="8" t="s">
        <v>6593</v>
      </c>
      <c r="C2956" s="5" t="s">
        <v>6616</v>
      </c>
      <c r="D2956" s="8" t="s">
        <v>6618</v>
      </c>
      <c r="E2956" s="12">
        <v>312</v>
      </c>
      <c r="F2956" s="25">
        <v>45441</v>
      </c>
      <c r="G2956" s="12" t="s">
        <v>2225</v>
      </c>
      <c r="H2956" s="26">
        <v>57113</v>
      </c>
      <c r="I2956" s="26">
        <v>63007</v>
      </c>
      <c r="K2956" t="str">
        <f t="shared" si="147"/>
        <v>Q1 2024</v>
      </c>
      <c r="L2956" t="str">
        <f t="shared" si="148"/>
        <v>Q1</v>
      </c>
      <c r="M2956" t="str">
        <f t="shared" si="149"/>
        <v>2024</v>
      </c>
    </row>
    <row r="2957" spans="1:13" x14ac:dyDescent="0.25">
      <c r="A2957" s="27">
        <v>45413</v>
      </c>
      <c r="B2957" s="8" t="s">
        <v>6593</v>
      </c>
      <c r="C2957" s="8" t="s">
        <v>6634</v>
      </c>
      <c r="D2957" s="8" t="s">
        <v>6635</v>
      </c>
      <c r="E2957" s="12">
        <v>312</v>
      </c>
      <c r="F2957" s="25">
        <v>45443</v>
      </c>
      <c r="G2957" s="12" t="s">
        <v>2217</v>
      </c>
      <c r="H2957" s="89">
        <v>318019.71999999997</v>
      </c>
      <c r="I2957" s="85">
        <v>318019.71999999997</v>
      </c>
      <c r="K2957" t="str">
        <f t="shared" si="147"/>
        <v>Q1 2024</v>
      </c>
      <c r="L2957" t="str">
        <f t="shared" si="148"/>
        <v>Q1</v>
      </c>
      <c r="M2957" t="str">
        <f t="shared" si="149"/>
        <v>2024</v>
      </c>
    </row>
    <row r="2958" spans="1:13" x14ac:dyDescent="0.25">
      <c r="A2958" s="27">
        <v>45413</v>
      </c>
      <c r="B2958" s="8" t="s">
        <v>6593</v>
      </c>
      <c r="C2958" s="8" t="e">
        <v>#N/A</v>
      </c>
      <c r="D2958" s="8" t="s">
        <v>6662</v>
      </c>
      <c r="E2958" s="12">
        <v>316</v>
      </c>
      <c r="F2958" s="25">
        <v>45413</v>
      </c>
      <c r="G2958" s="12" t="s">
        <v>2084</v>
      </c>
      <c r="H2958" s="26">
        <v>83202</v>
      </c>
      <c r="I2958" s="16">
        <v>83202</v>
      </c>
      <c r="K2958" t="str">
        <f t="shared" si="147"/>
        <v>Q1 2024</v>
      </c>
      <c r="L2958" t="str">
        <f t="shared" si="148"/>
        <v>Q1</v>
      </c>
      <c r="M2958" t="str">
        <f t="shared" si="149"/>
        <v>2024</v>
      </c>
    </row>
    <row r="2959" spans="1:13" x14ac:dyDescent="0.25">
      <c r="A2959" s="27">
        <v>45413</v>
      </c>
      <c r="B2959" s="8" t="s">
        <v>6593</v>
      </c>
      <c r="C2959" s="8" t="e">
        <v>#N/A</v>
      </c>
      <c r="D2959" s="8" t="s">
        <v>6662</v>
      </c>
      <c r="E2959" s="12">
        <v>316</v>
      </c>
      <c r="F2959" s="25">
        <v>45413</v>
      </c>
      <c r="G2959" s="12" t="s">
        <v>2085</v>
      </c>
      <c r="H2959" s="26">
        <v>83202</v>
      </c>
      <c r="I2959" s="16">
        <v>83202</v>
      </c>
      <c r="K2959" t="str">
        <f t="shared" si="147"/>
        <v>Q1 2024</v>
      </c>
      <c r="L2959" t="str">
        <f t="shared" si="148"/>
        <v>Q1</v>
      </c>
      <c r="M2959" t="str">
        <f t="shared" si="149"/>
        <v>2024</v>
      </c>
    </row>
    <row r="2960" spans="1:13" x14ac:dyDescent="0.25">
      <c r="A2960" s="27">
        <v>45413</v>
      </c>
      <c r="B2960" s="8" t="s">
        <v>6593</v>
      </c>
      <c r="C2960" s="8" t="e">
        <v>#N/A</v>
      </c>
      <c r="D2960" s="8" t="s">
        <v>6671</v>
      </c>
      <c r="E2960" s="12">
        <v>312</v>
      </c>
      <c r="F2960" s="25">
        <v>45442</v>
      </c>
      <c r="G2960" s="31" t="s">
        <v>2130</v>
      </c>
      <c r="H2960" s="26">
        <v>14240</v>
      </c>
      <c r="I2960" s="16">
        <v>14240</v>
      </c>
      <c r="K2960" t="str">
        <f t="shared" si="147"/>
        <v>Q1 2024</v>
      </c>
      <c r="L2960" t="str">
        <f t="shared" si="148"/>
        <v>Q1</v>
      </c>
      <c r="M2960" t="str">
        <f t="shared" si="149"/>
        <v>2024</v>
      </c>
    </row>
    <row r="2961" spans="1:13" x14ac:dyDescent="0.25">
      <c r="A2961" s="27">
        <v>45413</v>
      </c>
      <c r="B2961" s="8" t="s">
        <v>6593</v>
      </c>
      <c r="C2961" s="8" t="e">
        <v>#N/A</v>
      </c>
      <c r="D2961" s="8" t="s">
        <v>6633</v>
      </c>
      <c r="E2961" s="12">
        <v>312</v>
      </c>
      <c r="F2961" s="25">
        <v>45443</v>
      </c>
      <c r="G2961" s="12" t="s">
        <v>2216</v>
      </c>
      <c r="H2961" s="26">
        <v>331545.37</v>
      </c>
      <c r="I2961" s="16">
        <v>331545.37</v>
      </c>
      <c r="K2961" t="str">
        <f t="shared" si="147"/>
        <v>Q1 2024</v>
      </c>
      <c r="L2961" t="str">
        <f t="shared" si="148"/>
        <v>Q1</v>
      </c>
      <c r="M2961" t="str">
        <f t="shared" si="149"/>
        <v>2024</v>
      </c>
    </row>
    <row r="2962" spans="1:13" x14ac:dyDescent="0.25">
      <c r="A2962" s="27">
        <v>45413</v>
      </c>
      <c r="B2962" s="8" t="s">
        <v>6593</v>
      </c>
      <c r="C2962" s="8" t="s">
        <v>6619</v>
      </c>
      <c r="D2962" s="8" t="s">
        <v>6620</v>
      </c>
      <c r="E2962" s="12">
        <v>312</v>
      </c>
      <c r="F2962" s="25">
        <v>45443</v>
      </c>
      <c r="G2962" s="12" t="s">
        <v>2116</v>
      </c>
      <c r="H2962" s="26">
        <v>32764</v>
      </c>
      <c r="I2962" s="16">
        <v>32764</v>
      </c>
      <c r="K2962" t="str">
        <f t="shared" si="147"/>
        <v>Q1 2024</v>
      </c>
      <c r="L2962" t="str">
        <f t="shared" si="148"/>
        <v>Q1</v>
      </c>
      <c r="M2962" t="str">
        <f t="shared" si="149"/>
        <v>2024</v>
      </c>
    </row>
    <row r="2963" spans="1:13" x14ac:dyDescent="0.25">
      <c r="A2963" s="27">
        <v>45413</v>
      </c>
      <c r="B2963" s="8" t="s">
        <v>6593</v>
      </c>
      <c r="C2963" s="5" t="s">
        <v>6636</v>
      </c>
      <c r="D2963" s="8" t="s">
        <v>6617</v>
      </c>
      <c r="E2963" s="12">
        <v>312</v>
      </c>
      <c r="F2963" s="25">
        <v>45426</v>
      </c>
      <c r="G2963" s="12" t="s">
        <v>2068</v>
      </c>
      <c r="H2963" s="26">
        <v>6000</v>
      </c>
      <c r="I2963" s="16">
        <v>6000</v>
      </c>
      <c r="K2963" t="str">
        <f t="shared" si="147"/>
        <v>Q1 2024</v>
      </c>
      <c r="L2963" t="str">
        <f t="shared" si="148"/>
        <v>Q1</v>
      </c>
      <c r="M2963" t="str">
        <f t="shared" si="149"/>
        <v>2024</v>
      </c>
    </row>
    <row r="2964" spans="1:13" x14ac:dyDescent="0.25">
      <c r="A2964" s="27">
        <v>45413</v>
      </c>
      <c r="B2964" s="8" t="s">
        <v>6593</v>
      </c>
      <c r="C2964" s="5" t="s">
        <v>6636</v>
      </c>
      <c r="D2964" s="8" t="s">
        <v>6617</v>
      </c>
      <c r="E2964" s="12">
        <v>312</v>
      </c>
      <c r="F2964" s="25">
        <v>45426</v>
      </c>
      <c r="G2964" s="12" t="s">
        <v>2069</v>
      </c>
      <c r="H2964" s="26">
        <v>1500</v>
      </c>
      <c r="I2964" s="16">
        <v>1500</v>
      </c>
      <c r="K2964" t="str">
        <f t="shared" si="147"/>
        <v>Q1 2024</v>
      </c>
      <c r="L2964" t="str">
        <f t="shared" si="148"/>
        <v>Q1</v>
      </c>
      <c r="M2964" t="str">
        <f t="shared" si="149"/>
        <v>2024</v>
      </c>
    </row>
    <row r="2965" spans="1:13" x14ac:dyDescent="0.25">
      <c r="A2965" s="27">
        <v>45413</v>
      </c>
      <c r="B2965" s="8" t="s">
        <v>6593</v>
      </c>
      <c r="C2965" s="5" t="s">
        <v>6636</v>
      </c>
      <c r="D2965" s="8" t="s">
        <v>6617</v>
      </c>
      <c r="E2965" s="12">
        <v>312</v>
      </c>
      <c r="F2965" s="25">
        <v>45435</v>
      </c>
      <c r="G2965" s="12" t="s">
        <v>2103</v>
      </c>
      <c r="H2965" s="26">
        <v>210</v>
      </c>
      <c r="I2965" s="16">
        <v>210</v>
      </c>
      <c r="K2965" t="str">
        <f t="shared" si="147"/>
        <v>Q1 2024</v>
      </c>
      <c r="L2965" t="str">
        <f t="shared" si="148"/>
        <v>Q1</v>
      </c>
      <c r="M2965" t="str">
        <f t="shared" si="149"/>
        <v>2024</v>
      </c>
    </row>
    <row r="2966" spans="1:13" x14ac:dyDescent="0.25">
      <c r="A2966" s="27">
        <v>45413</v>
      </c>
      <c r="B2966" s="8" t="s">
        <v>6593</v>
      </c>
      <c r="C2966" s="5" t="s">
        <v>6636</v>
      </c>
      <c r="D2966" s="8" t="s">
        <v>6617</v>
      </c>
      <c r="E2966" s="12">
        <v>312</v>
      </c>
      <c r="F2966" s="25">
        <v>45437</v>
      </c>
      <c r="G2966" s="12" t="s">
        <v>2105</v>
      </c>
      <c r="H2966" s="26">
        <v>780</v>
      </c>
      <c r="I2966" s="16">
        <v>780</v>
      </c>
      <c r="K2966" t="str">
        <f t="shared" si="147"/>
        <v>Q1 2024</v>
      </c>
      <c r="L2966" t="str">
        <f t="shared" si="148"/>
        <v>Q1</v>
      </c>
      <c r="M2966" t="str">
        <f t="shared" si="149"/>
        <v>2024</v>
      </c>
    </row>
    <row r="2967" spans="1:13" x14ac:dyDescent="0.25">
      <c r="A2967" s="27">
        <v>45413</v>
      </c>
      <c r="B2967" s="8" t="s">
        <v>6593</v>
      </c>
      <c r="C2967" s="8" t="s">
        <v>6637</v>
      </c>
      <c r="D2967" s="8" t="s">
        <v>6654</v>
      </c>
      <c r="E2967" s="12">
        <v>311</v>
      </c>
      <c r="F2967" s="25">
        <v>45415</v>
      </c>
      <c r="G2967" s="12" t="s">
        <v>2091</v>
      </c>
      <c r="H2967" s="26">
        <v>48868.75</v>
      </c>
      <c r="I2967" s="16">
        <v>48868.75</v>
      </c>
      <c r="K2967" t="str">
        <f t="shared" si="147"/>
        <v>Q1 2024</v>
      </c>
      <c r="L2967" t="str">
        <f t="shared" si="148"/>
        <v>Q1</v>
      </c>
      <c r="M2967" t="str">
        <f t="shared" si="149"/>
        <v>2024</v>
      </c>
    </row>
    <row r="2968" spans="1:13" x14ac:dyDescent="0.25">
      <c r="A2968" s="27">
        <v>45413</v>
      </c>
      <c r="B2968" s="8" t="s">
        <v>6593</v>
      </c>
      <c r="C2968" s="8" t="s">
        <v>6637</v>
      </c>
      <c r="D2968" s="8" t="s">
        <v>6654</v>
      </c>
      <c r="E2968" s="12">
        <v>312</v>
      </c>
      <c r="F2968" s="25">
        <v>45415</v>
      </c>
      <c r="G2968" s="12" t="s">
        <v>2092</v>
      </c>
      <c r="H2968" s="26">
        <v>31622.5</v>
      </c>
      <c r="I2968" s="16">
        <v>31622.5</v>
      </c>
      <c r="K2968" t="str">
        <f t="shared" si="147"/>
        <v>Q1 2024</v>
      </c>
      <c r="L2968" t="str">
        <f t="shared" si="148"/>
        <v>Q1</v>
      </c>
      <c r="M2968" t="str">
        <f t="shared" si="149"/>
        <v>2024</v>
      </c>
    </row>
    <row r="2969" spans="1:13" x14ac:dyDescent="0.25">
      <c r="A2969" s="27">
        <v>45413</v>
      </c>
      <c r="B2969" s="8" t="s">
        <v>6593</v>
      </c>
      <c r="C2969" s="8" t="s">
        <v>6637</v>
      </c>
      <c r="D2969" s="8" t="s">
        <v>6654</v>
      </c>
      <c r="E2969" s="12">
        <v>314</v>
      </c>
      <c r="F2969" s="25">
        <v>45415</v>
      </c>
      <c r="G2969" s="12" t="s">
        <v>2093</v>
      </c>
      <c r="H2969" s="26">
        <v>16248.75</v>
      </c>
      <c r="I2969" s="16">
        <v>16248.75</v>
      </c>
      <c r="K2969" t="str">
        <f t="shared" si="147"/>
        <v>Q1 2024</v>
      </c>
      <c r="L2969" t="str">
        <f t="shared" si="148"/>
        <v>Q1</v>
      </c>
      <c r="M2969" t="str">
        <f t="shared" si="149"/>
        <v>2024</v>
      </c>
    </row>
    <row r="2970" spans="1:13" x14ac:dyDescent="0.25">
      <c r="A2970" s="27">
        <v>45413</v>
      </c>
      <c r="B2970" s="8" t="s">
        <v>6593</v>
      </c>
      <c r="C2970" s="8" t="s">
        <v>6637</v>
      </c>
      <c r="D2970" s="8" t="s">
        <v>6654</v>
      </c>
      <c r="E2970" s="12">
        <v>315</v>
      </c>
      <c r="F2970" s="25">
        <v>45415</v>
      </c>
      <c r="G2970" s="12" t="s">
        <v>2094</v>
      </c>
      <c r="H2970" s="26">
        <v>17351.25</v>
      </c>
      <c r="I2970" s="16">
        <v>17351.25</v>
      </c>
      <c r="K2970" t="str">
        <f t="shared" si="147"/>
        <v>Q1 2024</v>
      </c>
      <c r="L2970" t="str">
        <f t="shared" si="148"/>
        <v>Q1</v>
      </c>
      <c r="M2970" t="str">
        <f t="shared" si="149"/>
        <v>2024</v>
      </c>
    </row>
    <row r="2971" spans="1:13" x14ac:dyDescent="0.25">
      <c r="A2971" s="27">
        <v>45413</v>
      </c>
      <c r="B2971" s="8" t="s">
        <v>6593</v>
      </c>
      <c r="C2971" s="8" t="s">
        <v>6637</v>
      </c>
      <c r="D2971" s="8" t="s">
        <v>6654</v>
      </c>
      <c r="E2971" s="12">
        <v>316</v>
      </c>
      <c r="F2971" s="25">
        <v>45415</v>
      </c>
      <c r="G2971" s="12" t="s">
        <v>2095</v>
      </c>
      <c r="H2971" s="26">
        <v>17333.75</v>
      </c>
      <c r="I2971" s="16">
        <v>17333.75</v>
      </c>
      <c r="K2971" t="str">
        <f t="shared" si="147"/>
        <v>Q1 2024</v>
      </c>
      <c r="L2971" t="str">
        <f t="shared" si="148"/>
        <v>Q1</v>
      </c>
      <c r="M2971" t="str">
        <f t="shared" si="149"/>
        <v>2024</v>
      </c>
    </row>
    <row r="2972" spans="1:13" x14ac:dyDescent="0.25">
      <c r="A2972" s="27">
        <v>45413</v>
      </c>
      <c r="B2972" s="8" t="s">
        <v>6593</v>
      </c>
      <c r="C2972" s="8" t="s">
        <v>6637</v>
      </c>
      <c r="D2972" s="8" t="s">
        <v>6638</v>
      </c>
      <c r="E2972" s="12">
        <v>309</v>
      </c>
      <c r="F2972" s="25">
        <v>45453</v>
      </c>
      <c r="G2972" s="12" t="s">
        <v>2226</v>
      </c>
      <c r="H2972" s="26">
        <v>124816.06</v>
      </c>
      <c r="I2972" s="16">
        <v>124816.06</v>
      </c>
      <c r="K2972" t="str">
        <f t="shared" si="147"/>
        <v>Q1 2024</v>
      </c>
      <c r="L2972" t="str">
        <f t="shared" si="148"/>
        <v>Q1</v>
      </c>
      <c r="M2972" t="str">
        <f t="shared" si="149"/>
        <v>2024</v>
      </c>
    </row>
    <row r="2973" spans="1:13" x14ac:dyDescent="0.25">
      <c r="A2973" s="27">
        <v>45413</v>
      </c>
      <c r="B2973" s="8" t="s">
        <v>6593</v>
      </c>
      <c r="C2973" s="8" t="s">
        <v>6637</v>
      </c>
      <c r="D2973" s="8" t="s">
        <v>6638</v>
      </c>
      <c r="E2973" s="12">
        <v>311</v>
      </c>
      <c r="F2973" s="25">
        <v>45453</v>
      </c>
      <c r="G2973" s="12" t="s">
        <v>2227</v>
      </c>
      <c r="H2973" s="26">
        <v>137697.07</v>
      </c>
      <c r="I2973" s="16">
        <v>137697.07</v>
      </c>
      <c r="K2973" t="str">
        <f t="shared" si="147"/>
        <v>Q1 2024</v>
      </c>
      <c r="L2973" t="str">
        <f t="shared" si="148"/>
        <v>Q1</v>
      </c>
      <c r="M2973" t="str">
        <f t="shared" si="149"/>
        <v>2024</v>
      </c>
    </row>
    <row r="2974" spans="1:13" x14ac:dyDescent="0.25">
      <c r="A2974" s="27">
        <v>45413</v>
      </c>
      <c r="B2974" s="8" t="s">
        <v>6593</v>
      </c>
      <c r="C2974" s="8" t="s">
        <v>6637</v>
      </c>
      <c r="D2974" s="8" t="s">
        <v>6638</v>
      </c>
      <c r="E2974" s="12">
        <v>312</v>
      </c>
      <c r="F2974" s="25">
        <v>45453</v>
      </c>
      <c r="G2974" s="12" t="s">
        <v>2228</v>
      </c>
      <c r="H2974" s="26">
        <v>139407.26999999999</v>
      </c>
      <c r="I2974" s="16">
        <v>139407.26999999999</v>
      </c>
      <c r="K2974" t="str">
        <f t="shared" si="147"/>
        <v>Q1 2024</v>
      </c>
      <c r="L2974" t="str">
        <f t="shared" si="148"/>
        <v>Q1</v>
      </c>
      <c r="M2974" t="str">
        <f t="shared" si="149"/>
        <v>2024</v>
      </c>
    </row>
    <row r="2975" spans="1:13" x14ac:dyDescent="0.25">
      <c r="A2975" s="27">
        <v>45413</v>
      </c>
      <c r="B2975" s="8" t="s">
        <v>6593</v>
      </c>
      <c r="C2975" s="8" t="s">
        <v>6637</v>
      </c>
      <c r="D2975" s="8" t="s">
        <v>6638</v>
      </c>
      <c r="E2975" s="12">
        <v>313</v>
      </c>
      <c r="F2975" s="25">
        <v>45453</v>
      </c>
      <c r="G2975" s="12" t="s">
        <v>2229</v>
      </c>
      <c r="H2975" s="26">
        <v>149913.57</v>
      </c>
      <c r="I2975" s="16">
        <v>149913.57</v>
      </c>
      <c r="K2975" t="str">
        <f t="shared" si="147"/>
        <v>Q1 2024</v>
      </c>
      <c r="L2975" t="str">
        <f t="shared" si="148"/>
        <v>Q1</v>
      </c>
      <c r="M2975" t="str">
        <f t="shared" si="149"/>
        <v>2024</v>
      </c>
    </row>
    <row r="2976" spans="1:13" x14ac:dyDescent="0.25">
      <c r="A2976" s="27">
        <v>45413</v>
      </c>
      <c r="B2976" s="8" t="s">
        <v>6593</v>
      </c>
      <c r="C2976" s="8" t="s">
        <v>6637</v>
      </c>
      <c r="D2976" s="8" t="s">
        <v>6638</v>
      </c>
      <c r="E2976" s="12">
        <v>314</v>
      </c>
      <c r="F2976" s="25">
        <v>45453</v>
      </c>
      <c r="G2976" s="12" t="s">
        <v>2230</v>
      </c>
      <c r="H2976" s="26">
        <v>28253.46</v>
      </c>
      <c r="I2976" s="16">
        <v>28253.46</v>
      </c>
      <c r="K2976" t="str">
        <f t="shared" si="147"/>
        <v>Q1 2024</v>
      </c>
      <c r="L2976" t="str">
        <f t="shared" si="148"/>
        <v>Q1</v>
      </c>
      <c r="M2976" t="str">
        <f t="shared" si="149"/>
        <v>2024</v>
      </c>
    </row>
    <row r="2977" spans="1:13" x14ac:dyDescent="0.25">
      <c r="A2977" s="27">
        <v>45413</v>
      </c>
      <c r="B2977" s="8" t="s">
        <v>6593</v>
      </c>
      <c r="C2977" s="8" t="s">
        <v>6637</v>
      </c>
      <c r="D2977" s="8" t="s">
        <v>6638</v>
      </c>
      <c r="E2977" s="12">
        <v>315</v>
      </c>
      <c r="F2977" s="25">
        <v>45453</v>
      </c>
      <c r="G2977" s="12" t="s">
        <v>2231</v>
      </c>
      <c r="H2977" s="26">
        <v>30882.14</v>
      </c>
      <c r="I2977" s="16">
        <v>30882.14</v>
      </c>
      <c r="K2977" t="str">
        <f t="shared" si="147"/>
        <v>Q1 2024</v>
      </c>
      <c r="L2977" t="str">
        <f t="shared" si="148"/>
        <v>Q1</v>
      </c>
      <c r="M2977" t="str">
        <f t="shared" si="149"/>
        <v>2024</v>
      </c>
    </row>
    <row r="2978" spans="1:13" x14ac:dyDescent="0.25">
      <c r="A2978" s="27">
        <v>45413</v>
      </c>
      <c r="B2978" s="8" t="s">
        <v>6593</v>
      </c>
      <c r="C2978" s="8" t="s">
        <v>6637</v>
      </c>
      <c r="D2978" s="8" t="s">
        <v>6638</v>
      </c>
      <c r="E2978" s="12">
        <v>316</v>
      </c>
      <c r="F2978" s="25">
        <v>45453</v>
      </c>
      <c r="G2978" s="12" t="s">
        <v>2232</v>
      </c>
      <c r="H2978" s="26">
        <v>170.61</v>
      </c>
      <c r="I2978" s="16">
        <v>170.61</v>
      </c>
      <c r="K2978" t="str">
        <f t="shared" si="147"/>
        <v>Q1 2024</v>
      </c>
      <c r="L2978" t="str">
        <f t="shared" si="148"/>
        <v>Q1</v>
      </c>
      <c r="M2978" t="str">
        <f t="shared" si="149"/>
        <v>2024</v>
      </c>
    </row>
    <row r="2979" spans="1:13" x14ac:dyDescent="0.25">
      <c r="A2979" s="27">
        <v>45413</v>
      </c>
      <c r="B2979" s="8" t="s">
        <v>6593</v>
      </c>
      <c r="C2979" s="8" t="s">
        <v>6637</v>
      </c>
      <c r="D2979" s="8" t="s">
        <v>6639</v>
      </c>
      <c r="E2979" s="12">
        <v>309</v>
      </c>
      <c r="F2979" s="25">
        <v>45454</v>
      </c>
      <c r="G2979" s="12" t="s">
        <v>2233</v>
      </c>
      <c r="H2979" s="26">
        <v>32408.31</v>
      </c>
      <c r="I2979" s="16">
        <v>32408.31</v>
      </c>
      <c r="K2979" t="str">
        <f t="shared" si="147"/>
        <v>Q1 2024</v>
      </c>
      <c r="L2979" t="str">
        <f t="shared" si="148"/>
        <v>Q1</v>
      </c>
      <c r="M2979" t="str">
        <f t="shared" si="149"/>
        <v>2024</v>
      </c>
    </row>
    <row r="2980" spans="1:13" x14ac:dyDescent="0.25">
      <c r="A2980" s="27">
        <v>45413</v>
      </c>
      <c r="B2980" s="8" t="s">
        <v>6593</v>
      </c>
      <c r="C2980" s="8" t="s">
        <v>6637</v>
      </c>
      <c r="D2980" s="8" t="s">
        <v>6639</v>
      </c>
      <c r="E2980" s="12">
        <v>311</v>
      </c>
      <c r="F2980" s="25">
        <v>45454</v>
      </c>
      <c r="G2980" s="12" t="s">
        <v>2234</v>
      </c>
      <c r="H2980" s="26">
        <v>32972.83</v>
      </c>
      <c r="I2980" s="16">
        <v>32972.83</v>
      </c>
      <c r="K2980" t="str">
        <f t="shared" si="147"/>
        <v>Q1 2024</v>
      </c>
      <c r="L2980" t="str">
        <f t="shared" si="148"/>
        <v>Q1</v>
      </c>
      <c r="M2980" t="str">
        <f t="shared" si="149"/>
        <v>2024</v>
      </c>
    </row>
    <row r="2981" spans="1:13" x14ac:dyDescent="0.25">
      <c r="A2981" s="27">
        <v>45413</v>
      </c>
      <c r="B2981" s="8" t="s">
        <v>6593</v>
      </c>
      <c r="C2981" s="8" t="s">
        <v>6637</v>
      </c>
      <c r="D2981" s="8" t="s">
        <v>6639</v>
      </c>
      <c r="E2981" s="12">
        <v>312</v>
      </c>
      <c r="F2981" s="25">
        <v>45454</v>
      </c>
      <c r="G2981" s="12" t="s">
        <v>2235</v>
      </c>
      <c r="H2981" s="26">
        <v>33248.239999999998</v>
      </c>
      <c r="I2981" s="16">
        <v>33248.239999999998</v>
      </c>
      <c r="K2981" t="str">
        <f t="shared" si="147"/>
        <v>Q1 2024</v>
      </c>
      <c r="L2981" t="str">
        <f t="shared" si="148"/>
        <v>Q1</v>
      </c>
      <c r="M2981" t="str">
        <f t="shared" si="149"/>
        <v>2024</v>
      </c>
    </row>
    <row r="2982" spans="1:13" x14ac:dyDescent="0.25">
      <c r="A2982" s="27">
        <v>45413</v>
      </c>
      <c r="B2982" s="8" t="s">
        <v>6593</v>
      </c>
      <c r="C2982" s="8" t="s">
        <v>6637</v>
      </c>
      <c r="D2982" s="8" t="s">
        <v>6639</v>
      </c>
      <c r="E2982" s="12">
        <v>313</v>
      </c>
      <c r="F2982" s="25">
        <v>45454</v>
      </c>
      <c r="G2982" s="12" t="s">
        <v>2236</v>
      </c>
      <c r="H2982" s="26">
        <v>39547.879999999997</v>
      </c>
      <c r="I2982" s="16">
        <v>39547.879999999997</v>
      </c>
      <c r="K2982" t="str">
        <f t="shared" ref="K2982:K3040" si="150">"Q" &amp; IF(MONTH(A2982) &lt; 4, 4, IF(MONTH(A2982) &lt; 7, 1, IF(MONTH(A2982) &lt; 10, 2, 3))) &amp; " " &amp; YEAR(A2982) - IF(MONTH(A2982) &lt; 4, 1, 0)</f>
        <v>Q1 2024</v>
      </c>
      <c r="L2982" t="str">
        <f t="shared" ref="L2982:L3040" si="151">LEFT(K2982,2)</f>
        <v>Q1</v>
      </c>
      <c r="M2982" t="str">
        <f t="shared" ref="M2982:M3040" si="152">RIGHT(K2982,4)</f>
        <v>2024</v>
      </c>
    </row>
    <row r="2983" spans="1:13" x14ac:dyDescent="0.25">
      <c r="A2983" s="27">
        <v>45413</v>
      </c>
      <c r="B2983" s="8" t="s">
        <v>6593</v>
      </c>
      <c r="C2983" s="8" t="s">
        <v>6637</v>
      </c>
      <c r="D2983" s="8" t="s">
        <v>6639</v>
      </c>
      <c r="E2983" s="12">
        <v>314</v>
      </c>
      <c r="F2983" s="25">
        <v>45454</v>
      </c>
      <c r="G2983" s="12" t="s">
        <v>2237</v>
      </c>
      <c r="H2983" s="26">
        <v>5842.99</v>
      </c>
      <c r="I2983" s="16">
        <v>5842.99</v>
      </c>
      <c r="K2983" t="str">
        <f t="shared" si="150"/>
        <v>Q1 2024</v>
      </c>
      <c r="L2983" t="str">
        <f t="shared" si="151"/>
        <v>Q1</v>
      </c>
      <c r="M2983" t="str">
        <f t="shared" si="152"/>
        <v>2024</v>
      </c>
    </row>
    <row r="2984" spans="1:13" x14ac:dyDescent="0.25">
      <c r="A2984" s="27">
        <v>45413</v>
      </c>
      <c r="B2984" s="8" t="s">
        <v>6593</v>
      </c>
      <c r="C2984" s="8" t="s">
        <v>6637</v>
      </c>
      <c r="D2984" s="8" t="s">
        <v>6639</v>
      </c>
      <c r="E2984" s="12">
        <v>315</v>
      </c>
      <c r="F2984" s="25">
        <v>45454</v>
      </c>
      <c r="G2984" s="12" t="s">
        <v>2238</v>
      </c>
      <c r="H2984" s="26">
        <v>7462.35</v>
      </c>
      <c r="I2984" s="16">
        <v>7462.35</v>
      </c>
      <c r="K2984" t="str">
        <f t="shared" si="150"/>
        <v>Q1 2024</v>
      </c>
      <c r="L2984" t="str">
        <f t="shared" si="151"/>
        <v>Q1</v>
      </c>
      <c r="M2984" t="str">
        <f t="shared" si="152"/>
        <v>2024</v>
      </c>
    </row>
    <row r="2985" spans="1:13" x14ac:dyDescent="0.25">
      <c r="A2985" s="27">
        <v>45413</v>
      </c>
      <c r="B2985" s="8" t="s">
        <v>6593</v>
      </c>
      <c r="C2985" s="8" t="s">
        <v>6637</v>
      </c>
      <c r="D2985" s="8" t="s">
        <v>6639</v>
      </c>
      <c r="E2985" s="12">
        <v>316</v>
      </c>
      <c r="F2985" s="25">
        <v>45454</v>
      </c>
      <c r="G2985" s="12" t="s">
        <v>2239</v>
      </c>
      <c r="H2985" s="26">
        <v>21.98</v>
      </c>
      <c r="I2985" s="16">
        <v>21.98</v>
      </c>
      <c r="K2985" t="str">
        <f t="shared" si="150"/>
        <v>Q1 2024</v>
      </c>
      <c r="L2985" t="str">
        <f t="shared" si="151"/>
        <v>Q1</v>
      </c>
      <c r="M2985" t="str">
        <f t="shared" si="152"/>
        <v>2024</v>
      </c>
    </row>
    <row r="2986" spans="1:13" x14ac:dyDescent="0.25">
      <c r="A2986" s="27">
        <v>45413</v>
      </c>
      <c r="B2986" s="8" t="s">
        <v>6593</v>
      </c>
      <c r="C2986" s="5" t="e">
        <v>#N/A</v>
      </c>
      <c r="D2986" s="8" t="s">
        <v>6665</v>
      </c>
      <c r="E2986" s="12">
        <v>309</v>
      </c>
      <c r="F2986" s="25">
        <v>45413</v>
      </c>
      <c r="G2986" s="12" t="s">
        <v>2077</v>
      </c>
      <c r="H2986" s="26">
        <v>194880</v>
      </c>
      <c r="I2986" s="16">
        <v>194880</v>
      </c>
      <c r="K2986" t="str">
        <f t="shared" si="150"/>
        <v>Q1 2024</v>
      </c>
      <c r="L2986" t="str">
        <f t="shared" si="151"/>
        <v>Q1</v>
      </c>
      <c r="M2986" t="str">
        <f t="shared" si="152"/>
        <v>2024</v>
      </c>
    </row>
    <row r="2987" spans="1:13" x14ac:dyDescent="0.25">
      <c r="A2987" s="27">
        <v>45413</v>
      </c>
      <c r="B2987" s="8" t="s">
        <v>6593</v>
      </c>
      <c r="C2987" s="8" t="e">
        <v>#N/A</v>
      </c>
      <c r="D2987" s="8" t="s">
        <v>6622</v>
      </c>
      <c r="E2987" s="12">
        <v>312</v>
      </c>
      <c r="F2987" s="25">
        <v>45443</v>
      </c>
      <c r="G2987" s="12">
        <v>327</v>
      </c>
      <c r="H2987" s="26">
        <v>144850</v>
      </c>
      <c r="I2987" s="16">
        <v>144850</v>
      </c>
      <c r="K2987" t="str">
        <f t="shared" si="150"/>
        <v>Q1 2024</v>
      </c>
      <c r="L2987" t="str">
        <f t="shared" si="151"/>
        <v>Q1</v>
      </c>
      <c r="M2987" t="str">
        <f t="shared" si="152"/>
        <v>2024</v>
      </c>
    </row>
    <row r="2988" spans="1:13" x14ac:dyDescent="0.25">
      <c r="A2988" s="27">
        <v>45413</v>
      </c>
      <c r="B2988" s="8" t="s">
        <v>6593</v>
      </c>
      <c r="C2988" s="8" t="e">
        <v>#N/A</v>
      </c>
      <c r="D2988" s="8" t="s">
        <v>6622</v>
      </c>
      <c r="E2988" s="12">
        <v>312</v>
      </c>
      <c r="F2988" s="25">
        <v>45443</v>
      </c>
      <c r="G2988" s="12" t="s">
        <v>2221</v>
      </c>
      <c r="H2988" s="26">
        <v>479785</v>
      </c>
      <c r="I2988" s="16">
        <v>479785</v>
      </c>
      <c r="K2988" t="str">
        <f t="shared" si="150"/>
        <v>Q1 2024</v>
      </c>
      <c r="L2988" t="str">
        <f t="shared" si="151"/>
        <v>Q1</v>
      </c>
      <c r="M2988" t="str">
        <f t="shared" si="152"/>
        <v>2024</v>
      </c>
    </row>
    <row r="2989" spans="1:13" x14ac:dyDescent="0.25">
      <c r="A2989" s="27">
        <v>45413</v>
      </c>
      <c r="B2989" s="8" t="s">
        <v>6593</v>
      </c>
      <c r="C2989" s="61" t="s">
        <v>6621</v>
      </c>
      <c r="D2989" s="8" t="s">
        <v>6622</v>
      </c>
      <c r="E2989" s="12">
        <v>312</v>
      </c>
      <c r="F2989" s="25">
        <v>45450</v>
      </c>
      <c r="G2989" s="12" t="s">
        <v>2222</v>
      </c>
      <c r="H2989" s="26">
        <v>298325</v>
      </c>
      <c r="I2989" s="16">
        <v>298325</v>
      </c>
      <c r="K2989" t="str">
        <f t="shared" si="150"/>
        <v>Q1 2024</v>
      </c>
      <c r="L2989" t="str">
        <f t="shared" si="151"/>
        <v>Q1</v>
      </c>
      <c r="M2989" t="str">
        <f t="shared" si="152"/>
        <v>2024</v>
      </c>
    </row>
    <row r="2990" spans="1:13" x14ac:dyDescent="0.25">
      <c r="A2990" s="27">
        <v>45413</v>
      </c>
      <c r="B2990" s="8" t="s">
        <v>6593</v>
      </c>
      <c r="C2990" s="5" t="s">
        <v>6626</v>
      </c>
      <c r="D2990" s="8" t="s">
        <v>6627</v>
      </c>
      <c r="E2990" s="12">
        <v>312</v>
      </c>
      <c r="F2990" s="25">
        <v>45443</v>
      </c>
      <c r="G2990" s="12">
        <v>1705</v>
      </c>
      <c r="H2990" s="26">
        <v>45710</v>
      </c>
      <c r="I2990" s="16">
        <v>45710</v>
      </c>
      <c r="K2990" t="str">
        <f t="shared" si="150"/>
        <v>Q1 2024</v>
      </c>
      <c r="L2990" t="str">
        <f t="shared" si="151"/>
        <v>Q1</v>
      </c>
      <c r="M2990" t="str">
        <f t="shared" si="152"/>
        <v>2024</v>
      </c>
    </row>
    <row r="2991" spans="1:13" x14ac:dyDescent="0.25">
      <c r="A2991" s="27">
        <v>45413</v>
      </c>
      <c r="B2991" s="8" t="s">
        <v>6593</v>
      </c>
      <c r="C2991" s="8" t="e">
        <v>#N/A</v>
      </c>
      <c r="D2991" s="8" t="s">
        <v>6672</v>
      </c>
      <c r="E2991" s="12">
        <v>312</v>
      </c>
      <c r="F2991" s="25">
        <v>45435</v>
      </c>
      <c r="G2991" s="12">
        <v>1325634</v>
      </c>
      <c r="H2991" s="26">
        <v>215</v>
      </c>
      <c r="I2991" s="16">
        <v>215</v>
      </c>
      <c r="K2991" t="str">
        <f t="shared" si="150"/>
        <v>Q1 2024</v>
      </c>
      <c r="L2991" t="str">
        <f t="shared" si="151"/>
        <v>Q1</v>
      </c>
      <c r="M2991" t="str">
        <f t="shared" si="152"/>
        <v>2024</v>
      </c>
    </row>
    <row r="2992" spans="1:13" x14ac:dyDescent="0.25">
      <c r="A2992" s="27">
        <v>45413</v>
      </c>
      <c r="B2992" s="8" t="s">
        <v>6593</v>
      </c>
      <c r="C2992" s="8" t="e">
        <v>#N/A</v>
      </c>
      <c r="D2992" s="8" t="s">
        <v>6624</v>
      </c>
      <c r="E2992" s="12">
        <v>312</v>
      </c>
      <c r="F2992" s="25">
        <v>45440</v>
      </c>
      <c r="G2992" s="12" t="s">
        <v>2218</v>
      </c>
      <c r="H2992" s="26">
        <v>36800</v>
      </c>
      <c r="I2992" s="26">
        <v>29760</v>
      </c>
      <c r="K2992" t="str">
        <f t="shared" si="150"/>
        <v>Q1 2024</v>
      </c>
      <c r="L2992" t="str">
        <f t="shared" si="151"/>
        <v>Q1</v>
      </c>
      <c r="M2992" t="str">
        <f t="shared" si="152"/>
        <v>2024</v>
      </c>
    </row>
    <row r="2993" spans="1:13" x14ac:dyDescent="0.25">
      <c r="A2993" s="27">
        <v>45413</v>
      </c>
      <c r="B2993" s="8" t="s">
        <v>6594</v>
      </c>
      <c r="C2993" s="8" t="s">
        <v>6632</v>
      </c>
      <c r="D2993" s="8" t="s">
        <v>6633</v>
      </c>
      <c r="E2993" s="12">
        <v>719</v>
      </c>
      <c r="F2993" s="25">
        <v>45443</v>
      </c>
      <c r="G2993" s="12" t="s">
        <v>2207</v>
      </c>
      <c r="H2993" s="26">
        <v>41197.01</v>
      </c>
      <c r="I2993" s="16">
        <v>41197.01</v>
      </c>
      <c r="K2993" t="str">
        <f t="shared" si="150"/>
        <v>Q1 2024</v>
      </c>
      <c r="L2993" t="str">
        <f t="shared" si="151"/>
        <v>Q1</v>
      </c>
      <c r="M2993" t="str">
        <f t="shared" si="152"/>
        <v>2024</v>
      </c>
    </row>
    <row r="2994" spans="1:13" x14ac:dyDescent="0.25">
      <c r="A2994" s="27">
        <v>45413</v>
      </c>
      <c r="B2994" s="8" t="s">
        <v>6594</v>
      </c>
      <c r="C2994" s="5" t="s">
        <v>6614</v>
      </c>
      <c r="D2994" s="8" t="s">
        <v>6615</v>
      </c>
      <c r="E2994" s="12">
        <v>719</v>
      </c>
      <c r="F2994" s="25">
        <v>45443</v>
      </c>
      <c r="G2994" s="12" t="s">
        <v>2210</v>
      </c>
      <c r="H2994" s="26">
        <v>7695</v>
      </c>
      <c r="I2994" s="16">
        <v>7695</v>
      </c>
      <c r="K2994" t="str">
        <f t="shared" si="150"/>
        <v>Q1 2024</v>
      </c>
      <c r="L2994" t="str">
        <f t="shared" si="151"/>
        <v>Q1</v>
      </c>
      <c r="M2994" t="str">
        <f t="shared" si="152"/>
        <v>2024</v>
      </c>
    </row>
    <row r="2995" spans="1:13" x14ac:dyDescent="0.25">
      <c r="A2995" s="27">
        <v>45413</v>
      </c>
      <c r="B2995" s="8" t="s">
        <v>6594</v>
      </c>
      <c r="C2995" s="8" t="s">
        <v>6634</v>
      </c>
      <c r="D2995" s="8" t="s">
        <v>6635</v>
      </c>
      <c r="E2995" s="12">
        <v>719</v>
      </c>
      <c r="F2995" s="25">
        <v>45443</v>
      </c>
      <c r="G2995" s="12" t="s">
        <v>2209</v>
      </c>
      <c r="H2995" s="89">
        <v>39685.979999999996</v>
      </c>
      <c r="I2995" s="85">
        <v>39685.979999999996</v>
      </c>
      <c r="K2995" t="str">
        <f t="shared" si="150"/>
        <v>Q1 2024</v>
      </c>
      <c r="L2995" t="str">
        <f t="shared" si="151"/>
        <v>Q1</v>
      </c>
      <c r="M2995" t="str">
        <f t="shared" si="152"/>
        <v>2024</v>
      </c>
    </row>
    <row r="2996" spans="1:13" x14ac:dyDescent="0.25">
      <c r="A2996" s="27">
        <v>45413</v>
      </c>
      <c r="B2996" s="8" t="s">
        <v>6594</v>
      </c>
      <c r="C2996" s="8" t="e">
        <v>#N/A</v>
      </c>
      <c r="D2996" s="8" t="s">
        <v>6633</v>
      </c>
      <c r="E2996" s="12">
        <v>719</v>
      </c>
      <c r="F2996" s="25">
        <v>45443</v>
      </c>
      <c r="G2996" s="12" t="s">
        <v>2208</v>
      </c>
      <c r="H2996" s="26">
        <v>75415.899999999994</v>
      </c>
      <c r="I2996" s="16">
        <v>75415.899999999994</v>
      </c>
      <c r="K2996" t="str">
        <f t="shared" si="150"/>
        <v>Q1 2024</v>
      </c>
      <c r="L2996" t="str">
        <f t="shared" si="151"/>
        <v>Q1</v>
      </c>
      <c r="M2996" t="str">
        <f t="shared" si="152"/>
        <v>2024</v>
      </c>
    </row>
    <row r="2997" spans="1:13" x14ac:dyDescent="0.25">
      <c r="A2997" s="27">
        <v>45413</v>
      </c>
      <c r="B2997" s="8" t="s">
        <v>6594</v>
      </c>
      <c r="C2997" s="8" t="s">
        <v>6637</v>
      </c>
      <c r="D2997" s="8" t="s">
        <v>6654</v>
      </c>
      <c r="E2997" s="12">
        <v>719</v>
      </c>
      <c r="F2997" s="25">
        <v>45415</v>
      </c>
      <c r="G2997" s="12" t="s">
        <v>2101</v>
      </c>
      <c r="H2997" s="26">
        <v>16248.75</v>
      </c>
      <c r="I2997" s="16">
        <v>16248.75</v>
      </c>
      <c r="K2997" t="str">
        <f t="shared" si="150"/>
        <v>Q1 2024</v>
      </c>
      <c r="L2997" t="str">
        <f t="shared" si="151"/>
        <v>Q1</v>
      </c>
      <c r="M2997" t="str">
        <f t="shared" si="152"/>
        <v>2024</v>
      </c>
    </row>
    <row r="2998" spans="1:13" x14ac:dyDescent="0.25">
      <c r="A2998" s="27">
        <v>45413</v>
      </c>
      <c r="B2998" s="8" t="s">
        <v>6594</v>
      </c>
      <c r="C2998" s="8" t="s">
        <v>6637</v>
      </c>
      <c r="D2998" s="8" t="s">
        <v>6638</v>
      </c>
      <c r="E2998" s="12">
        <v>719</v>
      </c>
      <c r="F2998" s="25">
        <v>45453</v>
      </c>
      <c r="G2998" s="12" t="s">
        <v>2213</v>
      </c>
      <c r="H2998" s="26">
        <v>88876</v>
      </c>
      <c r="I2998" s="16">
        <v>88876</v>
      </c>
      <c r="K2998" t="str">
        <f t="shared" si="150"/>
        <v>Q1 2024</v>
      </c>
      <c r="L2998" t="str">
        <f t="shared" si="151"/>
        <v>Q1</v>
      </c>
      <c r="M2998" t="str">
        <f t="shared" si="152"/>
        <v>2024</v>
      </c>
    </row>
    <row r="2999" spans="1:13" x14ac:dyDescent="0.25">
      <c r="A2999" s="27">
        <v>45413</v>
      </c>
      <c r="B2999" s="8" t="s">
        <v>6594</v>
      </c>
      <c r="C2999" s="8" t="s">
        <v>6637</v>
      </c>
      <c r="D2999" s="8" t="s">
        <v>6639</v>
      </c>
      <c r="E2999" s="12">
        <v>719</v>
      </c>
      <c r="F2999" s="25">
        <v>45454</v>
      </c>
      <c r="G2999" s="12" t="s">
        <v>2214</v>
      </c>
      <c r="H2999" s="26">
        <v>19229.97</v>
      </c>
      <c r="I2999" s="16">
        <v>19229.97</v>
      </c>
      <c r="K2999" t="str">
        <f t="shared" si="150"/>
        <v>Q1 2024</v>
      </c>
      <c r="L2999" t="str">
        <f t="shared" si="151"/>
        <v>Q1</v>
      </c>
      <c r="M2999" t="str">
        <f t="shared" si="152"/>
        <v>2024</v>
      </c>
    </row>
    <row r="3000" spans="1:13" x14ac:dyDescent="0.25">
      <c r="A3000" s="27">
        <v>45413</v>
      </c>
      <c r="B3000" s="8" t="s">
        <v>6594</v>
      </c>
      <c r="C3000" s="8" t="e">
        <v>#N/A</v>
      </c>
      <c r="D3000" s="8" t="s">
        <v>6622</v>
      </c>
      <c r="E3000" s="12">
        <v>719</v>
      </c>
      <c r="F3000" s="25">
        <v>45443</v>
      </c>
      <c r="G3000" s="12">
        <v>326</v>
      </c>
      <c r="H3000" s="26">
        <v>2885</v>
      </c>
      <c r="I3000" s="16">
        <v>2885</v>
      </c>
      <c r="K3000" t="str">
        <f t="shared" si="150"/>
        <v>Q1 2024</v>
      </c>
      <c r="L3000" t="str">
        <f t="shared" si="151"/>
        <v>Q1</v>
      </c>
      <c r="M3000" t="str">
        <f t="shared" si="152"/>
        <v>2024</v>
      </c>
    </row>
    <row r="3001" spans="1:13" x14ac:dyDescent="0.25">
      <c r="A3001" s="27">
        <v>45413</v>
      </c>
      <c r="B3001" s="8" t="s">
        <v>6594</v>
      </c>
      <c r="C3001" s="8" t="e">
        <v>#N/A</v>
      </c>
      <c r="D3001" s="8" t="s">
        <v>6622</v>
      </c>
      <c r="E3001" s="12">
        <v>719</v>
      </c>
      <c r="F3001" s="25">
        <v>45443</v>
      </c>
      <c r="G3001" s="12" t="s">
        <v>2211</v>
      </c>
      <c r="H3001" s="26">
        <v>14955</v>
      </c>
      <c r="I3001" s="16">
        <v>14955</v>
      </c>
      <c r="K3001" t="str">
        <f t="shared" si="150"/>
        <v>Q1 2024</v>
      </c>
      <c r="L3001" t="str">
        <f t="shared" si="151"/>
        <v>Q1</v>
      </c>
      <c r="M3001" t="str">
        <f t="shared" si="152"/>
        <v>2024</v>
      </c>
    </row>
    <row r="3002" spans="1:13" x14ac:dyDescent="0.25">
      <c r="A3002" s="27">
        <v>45413</v>
      </c>
      <c r="B3002" s="8" t="s">
        <v>6594</v>
      </c>
      <c r="C3002" s="61" t="s">
        <v>6621</v>
      </c>
      <c r="D3002" s="8" t="s">
        <v>6622</v>
      </c>
      <c r="E3002" s="12">
        <v>719</v>
      </c>
      <c r="F3002" s="25">
        <v>45450</v>
      </c>
      <c r="G3002" s="12" t="s">
        <v>2212</v>
      </c>
      <c r="H3002" s="26">
        <v>6400</v>
      </c>
      <c r="I3002" s="16">
        <v>6400</v>
      </c>
      <c r="K3002" t="str">
        <f t="shared" si="150"/>
        <v>Q1 2024</v>
      </c>
      <c r="L3002" t="str">
        <f t="shared" si="151"/>
        <v>Q1</v>
      </c>
      <c r="M3002" t="str">
        <f t="shared" si="152"/>
        <v>2024</v>
      </c>
    </row>
    <row r="3003" spans="1:13" x14ac:dyDescent="0.25">
      <c r="A3003" s="27">
        <v>45413</v>
      </c>
      <c r="B3003" s="8" t="s">
        <v>6594</v>
      </c>
      <c r="C3003" s="5" t="s">
        <v>6626</v>
      </c>
      <c r="D3003" s="8" t="s">
        <v>6627</v>
      </c>
      <c r="E3003" s="12">
        <v>719</v>
      </c>
      <c r="F3003" s="25">
        <v>45443</v>
      </c>
      <c r="G3003" s="12">
        <v>1701</v>
      </c>
      <c r="H3003" s="26">
        <v>3955</v>
      </c>
      <c r="I3003" s="16">
        <v>3955</v>
      </c>
      <c r="K3003" t="str">
        <f t="shared" si="150"/>
        <v>Q1 2024</v>
      </c>
      <c r="L3003" t="str">
        <f t="shared" si="151"/>
        <v>Q1</v>
      </c>
      <c r="M3003" t="str">
        <f t="shared" si="152"/>
        <v>2024</v>
      </c>
    </row>
    <row r="3004" spans="1:13" x14ac:dyDescent="0.25">
      <c r="A3004" s="27">
        <v>45413</v>
      </c>
      <c r="B3004" s="8" t="s">
        <v>6594</v>
      </c>
      <c r="C3004" s="8" t="e">
        <v>#N/A</v>
      </c>
      <c r="D3004" s="8" t="s">
        <v>6662</v>
      </c>
      <c r="E3004" s="12">
        <v>719</v>
      </c>
      <c r="F3004" s="25">
        <v>45415</v>
      </c>
      <c r="G3004" s="12" t="s">
        <v>2076</v>
      </c>
      <c r="H3004" s="26">
        <v>130000</v>
      </c>
      <c r="I3004" s="16">
        <v>130000</v>
      </c>
      <c r="K3004" t="str">
        <f t="shared" si="150"/>
        <v>Q1 2024</v>
      </c>
      <c r="L3004" t="str">
        <f t="shared" si="151"/>
        <v>Q1</v>
      </c>
      <c r="M3004" t="str">
        <f t="shared" si="152"/>
        <v>2024</v>
      </c>
    </row>
    <row r="3005" spans="1:13" x14ac:dyDescent="0.25">
      <c r="A3005" s="27">
        <v>45413</v>
      </c>
      <c r="B3005" s="8" t="s">
        <v>6594</v>
      </c>
      <c r="C3005" s="8" t="e">
        <v>#N/A</v>
      </c>
      <c r="D3005" s="8" t="s">
        <v>6617</v>
      </c>
      <c r="E3005" s="12">
        <v>719</v>
      </c>
      <c r="F3005" s="25">
        <v>45420</v>
      </c>
      <c r="G3005" s="12" t="s">
        <v>2065</v>
      </c>
      <c r="H3005" s="26">
        <v>500</v>
      </c>
      <c r="I3005" s="26">
        <v>500</v>
      </c>
      <c r="K3005" t="str">
        <f t="shared" si="150"/>
        <v>Q1 2024</v>
      </c>
      <c r="L3005" t="str">
        <f t="shared" si="151"/>
        <v>Q1</v>
      </c>
      <c r="M3005" t="str">
        <f t="shared" si="152"/>
        <v>2024</v>
      </c>
    </row>
    <row r="3006" spans="1:13" x14ac:dyDescent="0.25">
      <c r="A3006" s="27">
        <v>45413</v>
      </c>
      <c r="B3006" s="8" t="s">
        <v>6599</v>
      </c>
      <c r="C3006" s="5" t="s">
        <v>6614</v>
      </c>
      <c r="D3006" s="8" t="s">
        <v>6615</v>
      </c>
      <c r="E3006" s="12">
        <v>0</v>
      </c>
      <c r="F3006" s="25">
        <v>45443</v>
      </c>
      <c r="G3006" s="12" t="s">
        <v>2240</v>
      </c>
      <c r="H3006" s="26">
        <v>422</v>
      </c>
      <c r="I3006" s="16">
        <v>422</v>
      </c>
      <c r="K3006" t="str">
        <f t="shared" si="150"/>
        <v>Q1 2024</v>
      </c>
      <c r="L3006" t="str">
        <f t="shared" si="151"/>
        <v>Q1</v>
      </c>
      <c r="M3006" t="str">
        <f t="shared" si="152"/>
        <v>2024</v>
      </c>
    </row>
    <row r="3007" spans="1:13" x14ac:dyDescent="0.25">
      <c r="A3007" s="27">
        <v>45413</v>
      </c>
      <c r="B3007" s="8" t="s">
        <v>6599</v>
      </c>
      <c r="C3007" s="8" t="e">
        <v>#N/A</v>
      </c>
      <c r="D3007" s="8" t="s">
        <v>6622</v>
      </c>
      <c r="E3007" s="12">
        <v>0</v>
      </c>
      <c r="F3007" s="25">
        <v>45443</v>
      </c>
      <c r="G3007" s="12">
        <v>319</v>
      </c>
      <c r="H3007" s="26">
        <v>1525</v>
      </c>
      <c r="I3007" s="16">
        <v>1525</v>
      </c>
      <c r="K3007" t="str">
        <f t="shared" si="150"/>
        <v>Q1 2024</v>
      </c>
      <c r="L3007" t="str">
        <f t="shared" si="151"/>
        <v>Q1</v>
      </c>
      <c r="M3007" t="str">
        <f t="shared" si="152"/>
        <v>2024</v>
      </c>
    </row>
    <row r="3008" spans="1:13" x14ac:dyDescent="0.25">
      <c r="A3008" s="27">
        <v>45413</v>
      </c>
      <c r="B3008" s="8" t="s">
        <v>6599</v>
      </c>
      <c r="C3008" s="8" t="e">
        <v>#N/A</v>
      </c>
      <c r="D3008" s="8" t="s">
        <v>6622</v>
      </c>
      <c r="E3008" s="12">
        <v>0</v>
      </c>
      <c r="F3008" s="25">
        <v>45443</v>
      </c>
      <c r="G3008" s="12" t="s">
        <v>2241</v>
      </c>
      <c r="H3008" s="26">
        <v>14595</v>
      </c>
      <c r="I3008" s="16">
        <v>14595</v>
      </c>
      <c r="K3008" t="str">
        <f t="shared" si="150"/>
        <v>Q1 2024</v>
      </c>
      <c r="L3008" t="str">
        <f t="shared" si="151"/>
        <v>Q1</v>
      </c>
      <c r="M3008" t="str">
        <f t="shared" si="152"/>
        <v>2024</v>
      </c>
    </row>
    <row r="3009" spans="1:13" x14ac:dyDescent="0.25">
      <c r="A3009" s="27">
        <v>45413</v>
      </c>
      <c r="B3009" s="8" t="s">
        <v>6595</v>
      </c>
      <c r="C3009" s="5" t="s">
        <v>6630</v>
      </c>
      <c r="D3009" s="8" t="s">
        <v>6631</v>
      </c>
      <c r="E3009" s="12">
        <v>319</v>
      </c>
      <c r="F3009" s="25">
        <v>45452</v>
      </c>
      <c r="G3009" s="12" t="s">
        <v>2113</v>
      </c>
      <c r="H3009" s="26">
        <v>5970.8</v>
      </c>
      <c r="I3009" s="16">
        <v>5970.8</v>
      </c>
      <c r="K3009" t="str">
        <f t="shared" si="150"/>
        <v>Q1 2024</v>
      </c>
      <c r="L3009" t="str">
        <f t="shared" si="151"/>
        <v>Q1</v>
      </c>
      <c r="M3009" t="str">
        <f t="shared" si="152"/>
        <v>2024</v>
      </c>
    </row>
    <row r="3010" spans="1:13" x14ac:dyDescent="0.25">
      <c r="A3010" s="27">
        <v>45413</v>
      </c>
      <c r="B3010" s="8" t="s">
        <v>6595</v>
      </c>
      <c r="C3010" s="8" t="s">
        <v>6632</v>
      </c>
      <c r="D3010" s="8" t="s">
        <v>6633</v>
      </c>
      <c r="E3010" s="12">
        <v>319</v>
      </c>
      <c r="F3010" s="25">
        <v>45443</v>
      </c>
      <c r="G3010" s="12" t="s">
        <v>2242</v>
      </c>
      <c r="H3010" s="26">
        <v>110292.62</v>
      </c>
      <c r="I3010" s="16">
        <v>110292.62</v>
      </c>
      <c r="K3010" t="str">
        <f t="shared" si="150"/>
        <v>Q1 2024</v>
      </c>
      <c r="L3010" t="str">
        <f t="shared" si="151"/>
        <v>Q1</v>
      </c>
      <c r="M3010" t="str">
        <f t="shared" si="152"/>
        <v>2024</v>
      </c>
    </row>
    <row r="3011" spans="1:13" x14ac:dyDescent="0.25">
      <c r="A3011" s="27">
        <v>45413</v>
      </c>
      <c r="B3011" s="8" t="s">
        <v>6595</v>
      </c>
      <c r="C3011" s="5" t="s">
        <v>6614</v>
      </c>
      <c r="D3011" s="8" t="s">
        <v>6615</v>
      </c>
      <c r="E3011" s="12">
        <v>319</v>
      </c>
      <c r="F3011" s="25">
        <v>45443</v>
      </c>
      <c r="G3011" s="12" t="s">
        <v>2244</v>
      </c>
      <c r="H3011" s="26">
        <v>83690</v>
      </c>
      <c r="I3011" s="16">
        <v>83690</v>
      </c>
      <c r="K3011" t="str">
        <f t="shared" si="150"/>
        <v>Q1 2024</v>
      </c>
      <c r="L3011" t="str">
        <f t="shared" si="151"/>
        <v>Q1</v>
      </c>
      <c r="M3011" t="str">
        <f t="shared" si="152"/>
        <v>2024</v>
      </c>
    </row>
    <row r="3012" spans="1:13" x14ac:dyDescent="0.25">
      <c r="A3012" s="27">
        <v>45413</v>
      </c>
      <c r="B3012" s="8" t="s">
        <v>6595</v>
      </c>
      <c r="C3012" s="5" t="s">
        <v>6614</v>
      </c>
      <c r="D3012" s="8" t="s">
        <v>6615</v>
      </c>
      <c r="E3012" s="12">
        <v>319</v>
      </c>
      <c r="F3012" s="25">
        <v>45443</v>
      </c>
      <c r="G3012" s="12" t="s">
        <v>2245</v>
      </c>
      <c r="H3012" s="26">
        <v>7279.5</v>
      </c>
      <c r="I3012" s="16">
        <v>7279.5</v>
      </c>
      <c r="K3012" t="str">
        <f t="shared" si="150"/>
        <v>Q1 2024</v>
      </c>
      <c r="L3012" t="str">
        <f t="shared" si="151"/>
        <v>Q1</v>
      </c>
      <c r="M3012" t="str">
        <f t="shared" si="152"/>
        <v>2024</v>
      </c>
    </row>
    <row r="3013" spans="1:13" x14ac:dyDescent="0.25">
      <c r="A3013" s="27">
        <v>45413</v>
      </c>
      <c r="B3013" s="8" t="s">
        <v>6595</v>
      </c>
      <c r="C3013" s="5" t="s">
        <v>6614</v>
      </c>
      <c r="D3013" s="8" t="s">
        <v>6615</v>
      </c>
      <c r="E3013" s="12">
        <v>319</v>
      </c>
      <c r="F3013" s="25">
        <v>45443</v>
      </c>
      <c r="G3013" s="12" t="s">
        <v>2246</v>
      </c>
      <c r="H3013" s="26">
        <v>1524</v>
      </c>
      <c r="I3013" s="16">
        <v>1524</v>
      </c>
      <c r="K3013" t="str">
        <f t="shared" si="150"/>
        <v>Q1 2024</v>
      </c>
      <c r="L3013" t="str">
        <f t="shared" si="151"/>
        <v>Q1</v>
      </c>
      <c r="M3013" t="str">
        <f t="shared" si="152"/>
        <v>2024</v>
      </c>
    </row>
    <row r="3014" spans="1:13" x14ac:dyDescent="0.25">
      <c r="A3014" s="27">
        <v>45413</v>
      </c>
      <c r="B3014" s="8" t="s">
        <v>6595</v>
      </c>
      <c r="C3014" s="5" t="s">
        <v>6614</v>
      </c>
      <c r="D3014" s="8" t="s">
        <v>6615</v>
      </c>
      <c r="E3014" s="12">
        <v>319</v>
      </c>
      <c r="F3014" s="25">
        <v>45443</v>
      </c>
      <c r="G3014" s="12" t="s">
        <v>2247</v>
      </c>
      <c r="H3014" s="26">
        <v>1945</v>
      </c>
      <c r="I3014" s="16">
        <v>1945</v>
      </c>
      <c r="K3014" t="str">
        <f t="shared" si="150"/>
        <v>Q1 2024</v>
      </c>
      <c r="L3014" t="str">
        <f t="shared" si="151"/>
        <v>Q1</v>
      </c>
      <c r="M3014" t="str">
        <f t="shared" si="152"/>
        <v>2024</v>
      </c>
    </row>
    <row r="3015" spans="1:13" x14ac:dyDescent="0.25">
      <c r="A3015" s="27">
        <v>45413</v>
      </c>
      <c r="B3015" s="8" t="s">
        <v>6595</v>
      </c>
      <c r="C3015" s="5" t="s">
        <v>6616</v>
      </c>
      <c r="D3015" s="8" t="s">
        <v>6617</v>
      </c>
      <c r="E3015" s="12">
        <v>319</v>
      </c>
      <c r="F3015" s="25">
        <v>45422</v>
      </c>
      <c r="G3015" s="12" t="s">
        <v>2067</v>
      </c>
      <c r="H3015" s="26">
        <v>2800</v>
      </c>
      <c r="I3015" s="26">
        <v>2800</v>
      </c>
      <c r="K3015" t="str">
        <f t="shared" si="150"/>
        <v>Q1 2024</v>
      </c>
      <c r="L3015" t="str">
        <f t="shared" si="151"/>
        <v>Q1</v>
      </c>
      <c r="M3015" t="str">
        <f t="shared" si="152"/>
        <v>2024</v>
      </c>
    </row>
    <row r="3016" spans="1:13" x14ac:dyDescent="0.25">
      <c r="A3016" s="27">
        <v>45413</v>
      </c>
      <c r="B3016" s="8" t="s">
        <v>6595</v>
      </c>
      <c r="C3016" s="5" t="s">
        <v>6616</v>
      </c>
      <c r="D3016" s="8" t="s">
        <v>6617</v>
      </c>
      <c r="E3016" s="12">
        <v>319</v>
      </c>
      <c r="F3016" s="25">
        <v>45442</v>
      </c>
      <c r="G3016" s="12" t="s">
        <v>2250</v>
      </c>
      <c r="H3016" s="26">
        <v>200</v>
      </c>
      <c r="I3016" s="26">
        <v>200</v>
      </c>
      <c r="K3016" t="str">
        <f t="shared" si="150"/>
        <v>Q1 2024</v>
      </c>
      <c r="L3016" t="str">
        <f t="shared" si="151"/>
        <v>Q1</v>
      </c>
      <c r="M3016" t="str">
        <f t="shared" si="152"/>
        <v>2024</v>
      </c>
    </row>
    <row r="3017" spans="1:13" x14ac:dyDescent="0.25">
      <c r="A3017" s="27">
        <v>45413</v>
      </c>
      <c r="B3017" s="8" t="s">
        <v>6595</v>
      </c>
      <c r="C3017" s="8" t="e">
        <v>#N/A</v>
      </c>
      <c r="D3017" s="8" t="s">
        <v>6671</v>
      </c>
      <c r="E3017" s="12">
        <v>319</v>
      </c>
      <c r="F3017" s="25">
        <v>45432</v>
      </c>
      <c r="G3017" s="12" t="s">
        <v>2129</v>
      </c>
      <c r="H3017" s="26">
        <v>1450</v>
      </c>
      <c r="I3017" s="16">
        <v>1450</v>
      </c>
      <c r="K3017" t="str">
        <f t="shared" si="150"/>
        <v>Q1 2024</v>
      </c>
      <c r="L3017" t="str">
        <f t="shared" si="151"/>
        <v>Q1</v>
      </c>
      <c r="M3017" t="str">
        <f t="shared" si="152"/>
        <v>2024</v>
      </c>
    </row>
    <row r="3018" spans="1:13" x14ac:dyDescent="0.25">
      <c r="A3018" s="27">
        <v>45413</v>
      </c>
      <c r="B3018" s="8" t="s">
        <v>6595</v>
      </c>
      <c r="C3018" s="8" t="e">
        <v>#N/A</v>
      </c>
      <c r="D3018" s="8" t="s">
        <v>6662</v>
      </c>
      <c r="E3018" s="12">
        <v>319</v>
      </c>
      <c r="F3018" s="25">
        <v>45418</v>
      </c>
      <c r="G3018" s="12" t="s">
        <v>2089</v>
      </c>
      <c r="H3018" s="26">
        <v>155988</v>
      </c>
      <c r="I3018" s="16">
        <v>155988</v>
      </c>
      <c r="K3018" t="str">
        <f t="shared" si="150"/>
        <v>Q1 2024</v>
      </c>
      <c r="L3018" t="str">
        <f t="shared" si="151"/>
        <v>Q1</v>
      </c>
      <c r="M3018" t="str">
        <f t="shared" si="152"/>
        <v>2024</v>
      </c>
    </row>
    <row r="3019" spans="1:13" x14ac:dyDescent="0.25">
      <c r="A3019" s="27">
        <v>45413</v>
      </c>
      <c r="B3019" s="8" t="s">
        <v>6595</v>
      </c>
      <c r="C3019" s="8" t="s">
        <v>6619</v>
      </c>
      <c r="D3019" s="8" t="s">
        <v>6620</v>
      </c>
      <c r="E3019" s="12">
        <v>319</v>
      </c>
      <c r="F3019" s="25">
        <v>45443</v>
      </c>
      <c r="G3019" s="12" t="s">
        <v>2119</v>
      </c>
      <c r="H3019" s="26">
        <v>1090</v>
      </c>
      <c r="I3019" s="16">
        <v>1090</v>
      </c>
      <c r="K3019" t="str">
        <f t="shared" si="150"/>
        <v>Q1 2024</v>
      </c>
      <c r="L3019" t="str">
        <f t="shared" si="151"/>
        <v>Q1</v>
      </c>
      <c r="M3019" t="str">
        <f t="shared" si="152"/>
        <v>2024</v>
      </c>
    </row>
    <row r="3020" spans="1:13" x14ac:dyDescent="0.25">
      <c r="A3020" s="27">
        <v>45413</v>
      </c>
      <c r="B3020" s="8" t="s">
        <v>6595</v>
      </c>
      <c r="C3020" s="8" t="s">
        <v>6637</v>
      </c>
      <c r="D3020" s="8" t="s">
        <v>6654</v>
      </c>
      <c r="E3020" s="12">
        <v>317</v>
      </c>
      <c r="F3020" s="25">
        <v>45415</v>
      </c>
      <c r="G3020" s="12" t="s">
        <v>2096</v>
      </c>
      <c r="H3020" s="26">
        <v>17333.75</v>
      </c>
      <c r="I3020" s="16">
        <v>17333.75</v>
      </c>
      <c r="K3020" t="str">
        <f t="shared" si="150"/>
        <v>Q1 2024</v>
      </c>
      <c r="L3020" t="str">
        <f t="shared" si="151"/>
        <v>Q1</v>
      </c>
      <c r="M3020" t="str">
        <f t="shared" si="152"/>
        <v>2024</v>
      </c>
    </row>
    <row r="3021" spans="1:13" x14ac:dyDescent="0.25">
      <c r="A3021" s="27">
        <v>45413</v>
      </c>
      <c r="B3021" s="8" t="s">
        <v>6595</v>
      </c>
      <c r="C3021" s="8" t="s">
        <v>6637</v>
      </c>
      <c r="D3021" s="8" t="s">
        <v>6654</v>
      </c>
      <c r="E3021" s="12">
        <v>318</v>
      </c>
      <c r="F3021" s="25">
        <v>45415</v>
      </c>
      <c r="G3021" s="12" t="s">
        <v>2097</v>
      </c>
      <c r="H3021" s="26">
        <v>17351.25</v>
      </c>
      <c r="I3021" s="16">
        <v>17351.25</v>
      </c>
      <c r="K3021" t="str">
        <f t="shared" si="150"/>
        <v>Q1 2024</v>
      </c>
      <c r="L3021" t="str">
        <f t="shared" si="151"/>
        <v>Q1</v>
      </c>
      <c r="M3021" t="str">
        <f t="shared" si="152"/>
        <v>2024</v>
      </c>
    </row>
    <row r="3022" spans="1:13" x14ac:dyDescent="0.25">
      <c r="A3022" s="27">
        <v>45413</v>
      </c>
      <c r="B3022" s="8" t="s">
        <v>6595</v>
      </c>
      <c r="C3022" s="8" t="s">
        <v>6637</v>
      </c>
      <c r="D3022" s="8" t="s">
        <v>6654</v>
      </c>
      <c r="E3022" s="12">
        <v>319</v>
      </c>
      <c r="F3022" s="25">
        <v>45415</v>
      </c>
      <c r="G3022" s="12" t="s">
        <v>2098</v>
      </c>
      <c r="H3022" s="26">
        <v>16248.75</v>
      </c>
      <c r="I3022" s="16">
        <v>16248.75</v>
      </c>
      <c r="K3022" t="str">
        <f t="shared" si="150"/>
        <v>Q1 2024</v>
      </c>
      <c r="L3022" t="str">
        <f t="shared" si="151"/>
        <v>Q1</v>
      </c>
      <c r="M3022" t="str">
        <f t="shared" si="152"/>
        <v>2024</v>
      </c>
    </row>
    <row r="3023" spans="1:13" x14ac:dyDescent="0.25">
      <c r="A3023" s="27">
        <v>45413</v>
      </c>
      <c r="B3023" s="8" t="s">
        <v>6595</v>
      </c>
      <c r="C3023" s="8" t="s">
        <v>6637</v>
      </c>
      <c r="D3023" s="8" t="s">
        <v>6638</v>
      </c>
      <c r="E3023" s="12">
        <v>317</v>
      </c>
      <c r="F3023" s="25">
        <v>45453</v>
      </c>
      <c r="G3023" s="12" t="s">
        <v>2251</v>
      </c>
      <c r="H3023" s="26">
        <v>122548.76</v>
      </c>
      <c r="I3023" s="16">
        <v>122548.76</v>
      </c>
      <c r="K3023" t="str">
        <f t="shared" si="150"/>
        <v>Q1 2024</v>
      </c>
      <c r="L3023" t="str">
        <f t="shared" si="151"/>
        <v>Q1</v>
      </c>
      <c r="M3023" t="str">
        <f t="shared" si="152"/>
        <v>2024</v>
      </c>
    </row>
    <row r="3024" spans="1:13" x14ac:dyDescent="0.25">
      <c r="A3024" s="27">
        <v>45413</v>
      </c>
      <c r="B3024" s="8" t="s">
        <v>6595</v>
      </c>
      <c r="C3024" s="8" t="s">
        <v>6637</v>
      </c>
      <c r="D3024" s="8" t="s">
        <v>6638</v>
      </c>
      <c r="E3024" s="12">
        <v>318</v>
      </c>
      <c r="F3024" s="25">
        <v>45453</v>
      </c>
      <c r="G3024" s="12" t="s">
        <v>2252</v>
      </c>
      <c r="H3024" s="26">
        <v>119772.3</v>
      </c>
      <c r="I3024" s="16">
        <v>119772.3</v>
      </c>
      <c r="K3024" t="str">
        <f t="shared" si="150"/>
        <v>Q1 2024</v>
      </c>
      <c r="L3024" t="str">
        <f t="shared" si="151"/>
        <v>Q1</v>
      </c>
      <c r="M3024" t="str">
        <f t="shared" si="152"/>
        <v>2024</v>
      </c>
    </row>
    <row r="3025" spans="1:13" x14ac:dyDescent="0.25">
      <c r="A3025" s="27">
        <v>45413</v>
      </c>
      <c r="B3025" s="8" t="s">
        <v>6595</v>
      </c>
      <c r="C3025" s="8" t="s">
        <v>6637</v>
      </c>
      <c r="D3025" s="8" t="s">
        <v>6638</v>
      </c>
      <c r="E3025" s="12">
        <v>319</v>
      </c>
      <c r="F3025" s="25">
        <v>45453</v>
      </c>
      <c r="G3025" s="12" t="s">
        <v>2253</v>
      </c>
      <c r="H3025" s="26">
        <v>127104.96000000001</v>
      </c>
      <c r="I3025" s="16">
        <v>127104.96000000001</v>
      </c>
      <c r="K3025" t="str">
        <f t="shared" si="150"/>
        <v>Q1 2024</v>
      </c>
      <c r="L3025" t="str">
        <f t="shared" si="151"/>
        <v>Q1</v>
      </c>
      <c r="M3025" t="str">
        <f t="shared" si="152"/>
        <v>2024</v>
      </c>
    </row>
    <row r="3026" spans="1:13" x14ac:dyDescent="0.25">
      <c r="A3026" s="27">
        <v>45413</v>
      </c>
      <c r="B3026" s="8" t="s">
        <v>6595</v>
      </c>
      <c r="C3026" s="8" t="s">
        <v>6637</v>
      </c>
      <c r="D3026" s="8" t="s">
        <v>6639</v>
      </c>
      <c r="E3026" s="12">
        <v>317</v>
      </c>
      <c r="F3026" s="25">
        <v>45454</v>
      </c>
      <c r="G3026" s="12" t="s">
        <v>2254</v>
      </c>
      <c r="H3026" s="26">
        <v>33726.86</v>
      </c>
      <c r="I3026" s="16">
        <v>33726.86</v>
      </c>
      <c r="K3026" t="str">
        <f t="shared" si="150"/>
        <v>Q1 2024</v>
      </c>
      <c r="L3026" t="str">
        <f t="shared" si="151"/>
        <v>Q1</v>
      </c>
      <c r="M3026" t="str">
        <f t="shared" si="152"/>
        <v>2024</v>
      </c>
    </row>
    <row r="3027" spans="1:13" x14ac:dyDescent="0.25">
      <c r="A3027" s="27">
        <v>45413</v>
      </c>
      <c r="B3027" s="8" t="s">
        <v>6595</v>
      </c>
      <c r="C3027" s="8" t="s">
        <v>6637</v>
      </c>
      <c r="D3027" s="8" t="s">
        <v>6639</v>
      </c>
      <c r="E3027" s="12">
        <v>318</v>
      </c>
      <c r="F3027" s="25">
        <v>45454</v>
      </c>
      <c r="G3027" s="12" t="s">
        <v>2255</v>
      </c>
      <c r="H3027" s="26">
        <v>33136.370000000003</v>
      </c>
      <c r="I3027" s="16">
        <v>33136.370000000003</v>
      </c>
      <c r="K3027" t="str">
        <f t="shared" si="150"/>
        <v>Q1 2024</v>
      </c>
      <c r="L3027" t="str">
        <f t="shared" si="151"/>
        <v>Q1</v>
      </c>
      <c r="M3027" t="str">
        <f t="shared" si="152"/>
        <v>2024</v>
      </c>
    </row>
    <row r="3028" spans="1:13" x14ac:dyDescent="0.25">
      <c r="A3028" s="27">
        <v>45413</v>
      </c>
      <c r="B3028" s="8" t="s">
        <v>6595</v>
      </c>
      <c r="C3028" s="8" t="s">
        <v>6637</v>
      </c>
      <c r="D3028" s="8" t="s">
        <v>6639</v>
      </c>
      <c r="E3028" s="12">
        <v>319</v>
      </c>
      <c r="F3028" s="25">
        <v>45454</v>
      </c>
      <c r="G3028" s="12" t="s">
        <v>2256</v>
      </c>
      <c r="H3028" s="26">
        <v>34496.019999999997</v>
      </c>
      <c r="I3028" s="16">
        <v>34496.019999999997</v>
      </c>
      <c r="K3028" t="str">
        <f t="shared" si="150"/>
        <v>Q1 2024</v>
      </c>
      <c r="L3028" t="str">
        <f t="shared" si="151"/>
        <v>Q1</v>
      </c>
      <c r="M3028" t="str">
        <f t="shared" si="152"/>
        <v>2024</v>
      </c>
    </row>
    <row r="3029" spans="1:13" x14ac:dyDescent="0.25">
      <c r="A3029" s="27">
        <v>45413</v>
      </c>
      <c r="B3029" s="8" t="s">
        <v>6595</v>
      </c>
      <c r="C3029" s="8" t="e">
        <v>#N/A</v>
      </c>
      <c r="D3029" s="8" t="s">
        <v>6662</v>
      </c>
      <c r="E3029" s="12">
        <v>317</v>
      </c>
      <c r="F3029" s="25">
        <v>45413</v>
      </c>
      <c r="G3029" s="12" t="s">
        <v>2086</v>
      </c>
      <c r="H3029" s="26">
        <v>99842</v>
      </c>
      <c r="I3029" s="16">
        <v>99842</v>
      </c>
      <c r="K3029" t="str">
        <f t="shared" si="150"/>
        <v>Q1 2024</v>
      </c>
      <c r="L3029" t="str">
        <f t="shared" si="151"/>
        <v>Q1</v>
      </c>
      <c r="M3029" t="str">
        <f t="shared" si="152"/>
        <v>2024</v>
      </c>
    </row>
    <row r="3030" spans="1:13" x14ac:dyDescent="0.25">
      <c r="A3030" s="27">
        <v>45413</v>
      </c>
      <c r="B3030" s="8" t="s">
        <v>6595</v>
      </c>
      <c r="C3030" s="8" t="e">
        <v>#N/A</v>
      </c>
      <c r="D3030" s="8" t="s">
        <v>6635</v>
      </c>
      <c r="E3030" s="12">
        <v>319</v>
      </c>
      <c r="F3030" s="25">
        <v>45446</v>
      </c>
      <c r="G3030" s="12" t="s">
        <v>2243</v>
      </c>
      <c r="H3030" s="26">
        <v>16451.580000000002</v>
      </c>
      <c r="I3030" s="16">
        <v>16451.580000000002</v>
      </c>
      <c r="K3030" t="str">
        <f t="shared" si="150"/>
        <v>Q1 2024</v>
      </c>
      <c r="L3030" t="str">
        <f t="shared" si="151"/>
        <v>Q1</v>
      </c>
      <c r="M3030" t="str">
        <f t="shared" si="152"/>
        <v>2024</v>
      </c>
    </row>
    <row r="3031" spans="1:13" x14ac:dyDescent="0.25">
      <c r="A3031" s="27">
        <v>45413</v>
      </c>
      <c r="B3031" s="8" t="s">
        <v>6595</v>
      </c>
      <c r="C3031" s="8" t="e">
        <v>#N/A</v>
      </c>
      <c r="D3031" s="8" t="s">
        <v>6662</v>
      </c>
      <c r="E3031" s="12">
        <v>317</v>
      </c>
      <c r="F3031" s="25">
        <v>45413</v>
      </c>
      <c r="G3031" s="12" t="s">
        <v>2087</v>
      </c>
      <c r="H3031" s="26">
        <v>66562</v>
      </c>
      <c r="I3031" s="16">
        <v>66562</v>
      </c>
      <c r="K3031" t="str">
        <f t="shared" si="150"/>
        <v>Q1 2024</v>
      </c>
      <c r="L3031" t="str">
        <f t="shared" si="151"/>
        <v>Q1</v>
      </c>
      <c r="M3031" t="str">
        <f t="shared" si="152"/>
        <v>2024</v>
      </c>
    </row>
    <row r="3032" spans="1:13" x14ac:dyDescent="0.25">
      <c r="A3032" s="27">
        <v>45413</v>
      </c>
      <c r="B3032" s="8" t="s">
        <v>6595</v>
      </c>
      <c r="C3032" s="8" t="e">
        <v>#N/A</v>
      </c>
      <c r="D3032" s="8" t="s">
        <v>6662</v>
      </c>
      <c r="E3032" s="12">
        <v>318</v>
      </c>
      <c r="F3032" s="25">
        <v>45418</v>
      </c>
      <c r="G3032" s="12" t="s">
        <v>2088</v>
      </c>
      <c r="H3032" s="26">
        <v>166572</v>
      </c>
      <c r="I3032" s="16">
        <v>166572</v>
      </c>
      <c r="K3032" t="str">
        <f t="shared" si="150"/>
        <v>Q1 2024</v>
      </c>
      <c r="L3032" t="str">
        <f t="shared" si="151"/>
        <v>Q1</v>
      </c>
      <c r="M3032" t="str">
        <f t="shared" si="152"/>
        <v>2024</v>
      </c>
    </row>
    <row r="3033" spans="1:13" x14ac:dyDescent="0.25">
      <c r="A3033" s="27">
        <v>45413</v>
      </c>
      <c r="B3033" s="8" t="s">
        <v>6595</v>
      </c>
      <c r="C3033" s="8" t="e">
        <v>#N/A</v>
      </c>
      <c r="D3033" s="8" t="s">
        <v>6622</v>
      </c>
      <c r="E3033" s="12">
        <v>319</v>
      </c>
      <c r="F3033" s="25">
        <v>45443</v>
      </c>
      <c r="G3033" s="12">
        <v>328</v>
      </c>
      <c r="H3033" s="26">
        <v>31965</v>
      </c>
      <c r="I3033" s="16">
        <v>31965</v>
      </c>
      <c r="K3033" t="str">
        <f t="shared" si="150"/>
        <v>Q1 2024</v>
      </c>
      <c r="L3033" t="str">
        <f t="shared" si="151"/>
        <v>Q1</v>
      </c>
      <c r="M3033" t="str">
        <f t="shared" si="152"/>
        <v>2024</v>
      </c>
    </row>
    <row r="3034" spans="1:13" x14ac:dyDescent="0.25">
      <c r="A3034" s="27">
        <v>45413</v>
      </c>
      <c r="B3034" s="8" t="s">
        <v>6595</v>
      </c>
      <c r="C3034" s="8" t="e">
        <v>#N/A</v>
      </c>
      <c r="D3034" s="8" t="s">
        <v>6622</v>
      </c>
      <c r="E3034" s="12">
        <v>319</v>
      </c>
      <c r="F3034" s="25">
        <v>45443</v>
      </c>
      <c r="G3034" s="12" t="s">
        <v>2248</v>
      </c>
      <c r="H3034" s="26">
        <v>103550</v>
      </c>
      <c r="I3034" s="16">
        <v>103550</v>
      </c>
      <c r="K3034" t="str">
        <f t="shared" si="150"/>
        <v>Q1 2024</v>
      </c>
      <c r="L3034" t="str">
        <f t="shared" si="151"/>
        <v>Q1</v>
      </c>
      <c r="M3034" t="str">
        <f t="shared" si="152"/>
        <v>2024</v>
      </c>
    </row>
    <row r="3035" spans="1:13" x14ac:dyDescent="0.25">
      <c r="A3035" s="27">
        <v>45413</v>
      </c>
      <c r="B3035" s="8" t="s">
        <v>6595</v>
      </c>
      <c r="C3035" s="61" t="s">
        <v>6621</v>
      </c>
      <c r="D3035" s="8" t="s">
        <v>6622</v>
      </c>
      <c r="E3035" s="12">
        <v>319</v>
      </c>
      <c r="F3035" s="25">
        <v>45450</v>
      </c>
      <c r="G3035" s="12" t="s">
        <v>2249</v>
      </c>
      <c r="H3035" s="26">
        <v>72340</v>
      </c>
      <c r="I3035" s="16">
        <v>72340</v>
      </c>
      <c r="K3035" t="str">
        <f t="shared" si="150"/>
        <v>Q1 2024</v>
      </c>
      <c r="L3035" t="str">
        <f t="shared" si="151"/>
        <v>Q1</v>
      </c>
      <c r="M3035" t="str">
        <f t="shared" si="152"/>
        <v>2024</v>
      </c>
    </row>
    <row r="3036" spans="1:13" x14ac:dyDescent="0.25">
      <c r="A3036" s="27">
        <v>45413</v>
      </c>
      <c r="B3036" s="8" t="s">
        <v>6595</v>
      </c>
      <c r="C3036" s="8" t="e">
        <v>#N/A</v>
      </c>
      <c r="D3036" s="8" t="s">
        <v>6631</v>
      </c>
      <c r="E3036" s="12">
        <v>319</v>
      </c>
      <c r="F3036" s="25">
        <v>45444</v>
      </c>
      <c r="G3036" s="12" t="s">
        <v>2112</v>
      </c>
      <c r="H3036" s="26">
        <v>15837</v>
      </c>
      <c r="I3036" s="16">
        <v>15837</v>
      </c>
      <c r="K3036" t="str">
        <f t="shared" si="150"/>
        <v>Q1 2024</v>
      </c>
      <c r="L3036" t="str">
        <f t="shared" si="151"/>
        <v>Q1</v>
      </c>
      <c r="M3036" t="str">
        <f t="shared" si="152"/>
        <v>2024</v>
      </c>
    </row>
    <row r="3037" spans="1:13" x14ac:dyDescent="0.25">
      <c r="A3037" s="27">
        <v>45413</v>
      </c>
      <c r="B3037" s="8" t="s">
        <v>6600</v>
      </c>
      <c r="C3037" s="8" t="s">
        <v>6632</v>
      </c>
      <c r="D3037" s="8" t="s">
        <v>6633</v>
      </c>
      <c r="E3037" s="12">
        <v>1101</v>
      </c>
      <c r="F3037" s="25">
        <v>45443</v>
      </c>
      <c r="G3037" s="12" t="s">
        <v>2257</v>
      </c>
      <c r="H3037" s="26">
        <v>18391.52</v>
      </c>
      <c r="I3037" s="16">
        <v>18391.52</v>
      </c>
      <c r="K3037" t="str">
        <f t="shared" si="150"/>
        <v>Q1 2024</v>
      </c>
      <c r="L3037" t="str">
        <f t="shared" si="151"/>
        <v>Q1</v>
      </c>
      <c r="M3037" t="str">
        <f t="shared" si="152"/>
        <v>2024</v>
      </c>
    </row>
    <row r="3038" spans="1:13" x14ac:dyDescent="0.25">
      <c r="A3038" s="27">
        <v>45413</v>
      </c>
      <c r="B3038" s="8" t="s">
        <v>6600</v>
      </c>
      <c r="C3038" s="8" t="e">
        <v>#N/A</v>
      </c>
      <c r="D3038" s="8" t="s">
        <v>6643</v>
      </c>
      <c r="E3038" s="12">
        <v>1100</v>
      </c>
      <c r="F3038" s="25">
        <v>45443</v>
      </c>
      <c r="G3038" s="12" t="s">
        <v>2110</v>
      </c>
      <c r="H3038" s="26">
        <v>17710</v>
      </c>
      <c r="I3038" s="16">
        <v>17710</v>
      </c>
      <c r="K3038" t="str">
        <f t="shared" si="150"/>
        <v>Q1 2024</v>
      </c>
      <c r="L3038" t="str">
        <f t="shared" si="151"/>
        <v>Q1</v>
      </c>
      <c r="M3038" t="str">
        <f t="shared" si="152"/>
        <v>2024</v>
      </c>
    </row>
    <row r="3039" spans="1:13" x14ac:dyDescent="0.25">
      <c r="A3039" s="27">
        <v>45413</v>
      </c>
      <c r="B3039" s="8" t="s">
        <v>6600</v>
      </c>
      <c r="C3039" s="5" t="s">
        <v>6614</v>
      </c>
      <c r="D3039" s="8" t="s">
        <v>6615</v>
      </c>
      <c r="E3039" s="12">
        <v>1101</v>
      </c>
      <c r="F3039" s="25">
        <v>45443</v>
      </c>
      <c r="G3039" s="12" t="s">
        <v>2258</v>
      </c>
      <c r="H3039" s="26">
        <v>665</v>
      </c>
      <c r="I3039" s="16">
        <v>665</v>
      </c>
      <c r="K3039" t="str">
        <f t="shared" si="150"/>
        <v>Q1 2024</v>
      </c>
      <c r="L3039" t="str">
        <f t="shared" si="151"/>
        <v>Q1</v>
      </c>
      <c r="M3039" t="str">
        <f t="shared" si="152"/>
        <v>2024</v>
      </c>
    </row>
    <row r="3040" spans="1:13" x14ac:dyDescent="0.25">
      <c r="A3040" s="27">
        <v>45413</v>
      </c>
      <c r="B3040" s="8" t="s">
        <v>6600</v>
      </c>
      <c r="C3040" s="5" t="s">
        <v>6614</v>
      </c>
      <c r="D3040" s="8" t="s">
        <v>6615</v>
      </c>
      <c r="E3040" s="12">
        <v>1101</v>
      </c>
      <c r="F3040" s="25">
        <v>45443</v>
      </c>
      <c r="G3040" s="12" t="s">
        <v>2259</v>
      </c>
      <c r="H3040" s="26">
        <v>844</v>
      </c>
      <c r="I3040" s="16">
        <v>844</v>
      </c>
      <c r="K3040" t="str">
        <f t="shared" si="150"/>
        <v>Q1 2024</v>
      </c>
      <c r="L3040" t="str">
        <f t="shared" si="151"/>
        <v>Q1</v>
      </c>
      <c r="M3040" t="str">
        <f t="shared" si="152"/>
        <v>2024</v>
      </c>
    </row>
    <row r="3041" spans="1:13" x14ac:dyDescent="0.25">
      <c r="A3041" s="27">
        <v>45413</v>
      </c>
      <c r="B3041" s="8" t="s">
        <v>6600</v>
      </c>
      <c r="C3041" s="5" t="s">
        <v>6650</v>
      </c>
      <c r="D3041" s="8" t="s">
        <v>6651</v>
      </c>
      <c r="E3041" s="12">
        <v>1100</v>
      </c>
      <c r="F3041" s="25">
        <v>45423</v>
      </c>
      <c r="G3041" s="12">
        <v>4250029069</v>
      </c>
      <c r="H3041" s="26">
        <v>10815</v>
      </c>
      <c r="I3041" s="16">
        <v>10815</v>
      </c>
      <c r="K3041" t="str">
        <f t="shared" ref="K3041:K3103" si="153">"Q" &amp; IF(MONTH(A3041) &lt; 4, 4, IF(MONTH(A3041) &lt; 7, 1, IF(MONTH(A3041) &lt; 10, 2, 3))) &amp; " " &amp; YEAR(A3041) - IF(MONTH(A3041) &lt; 4, 1, 0)</f>
        <v>Q1 2024</v>
      </c>
      <c r="L3041" t="str">
        <f t="shared" ref="L3041:L3103" si="154">LEFT(K3041,2)</f>
        <v>Q1</v>
      </c>
      <c r="M3041" t="str">
        <f t="shared" ref="M3041:M3103" si="155">RIGHT(K3041,4)</f>
        <v>2024</v>
      </c>
    </row>
    <row r="3042" spans="1:13" x14ac:dyDescent="0.25">
      <c r="A3042" s="27">
        <v>45413</v>
      </c>
      <c r="B3042" s="8" t="s">
        <v>6600</v>
      </c>
      <c r="C3042" s="8" t="s">
        <v>6619</v>
      </c>
      <c r="D3042" s="8" t="s">
        <v>6620</v>
      </c>
      <c r="E3042" s="12">
        <v>1100</v>
      </c>
      <c r="F3042" s="25">
        <v>45443</v>
      </c>
      <c r="G3042" s="12" t="s">
        <v>2123</v>
      </c>
      <c r="H3042" s="26">
        <v>510</v>
      </c>
      <c r="I3042" s="16">
        <v>510</v>
      </c>
      <c r="K3042" t="str">
        <f t="shared" si="153"/>
        <v>Q1 2024</v>
      </c>
      <c r="L3042" t="str">
        <f t="shared" si="154"/>
        <v>Q1</v>
      </c>
      <c r="M3042" t="str">
        <f t="shared" si="155"/>
        <v>2024</v>
      </c>
    </row>
    <row r="3043" spans="1:13" x14ac:dyDescent="0.25">
      <c r="A3043" s="27">
        <v>45413</v>
      </c>
      <c r="B3043" s="8" t="s">
        <v>6600</v>
      </c>
      <c r="C3043" s="8" t="e">
        <v>#N/A</v>
      </c>
      <c r="D3043" s="8" t="s">
        <v>6622</v>
      </c>
      <c r="E3043" s="12">
        <v>1101</v>
      </c>
      <c r="F3043" s="25">
        <v>45443</v>
      </c>
      <c r="G3043" s="12">
        <v>320</v>
      </c>
      <c r="H3043" s="26">
        <v>2745</v>
      </c>
      <c r="I3043" s="16">
        <v>2745</v>
      </c>
      <c r="K3043" t="str">
        <f t="shared" si="153"/>
        <v>Q1 2024</v>
      </c>
      <c r="L3043" t="str">
        <f t="shared" si="154"/>
        <v>Q1</v>
      </c>
      <c r="M3043" t="str">
        <f t="shared" si="155"/>
        <v>2024</v>
      </c>
    </row>
    <row r="3044" spans="1:13" x14ac:dyDescent="0.25">
      <c r="A3044" s="27">
        <v>45413</v>
      </c>
      <c r="B3044" s="8" t="s">
        <v>6600</v>
      </c>
      <c r="C3044" s="8" t="e">
        <v>#N/A</v>
      </c>
      <c r="D3044" s="8" t="s">
        <v>6622</v>
      </c>
      <c r="E3044" s="12">
        <v>1101</v>
      </c>
      <c r="F3044" s="25">
        <v>45443</v>
      </c>
      <c r="G3044" s="12" t="s">
        <v>2260</v>
      </c>
      <c r="H3044" s="26">
        <v>33610</v>
      </c>
      <c r="I3044" s="16">
        <v>33610</v>
      </c>
      <c r="K3044" t="str">
        <f t="shared" si="153"/>
        <v>Q1 2024</v>
      </c>
      <c r="L3044" t="str">
        <f t="shared" si="154"/>
        <v>Q1</v>
      </c>
      <c r="M3044" t="str">
        <f t="shared" si="155"/>
        <v>2024</v>
      </c>
    </row>
    <row r="3045" spans="1:13" x14ac:dyDescent="0.25">
      <c r="A3045" s="27">
        <v>45413</v>
      </c>
      <c r="B3045" s="8" t="s">
        <v>6600</v>
      </c>
      <c r="C3045" s="8" t="e">
        <v>#N/A</v>
      </c>
      <c r="D3045" s="8" t="s">
        <v>6622</v>
      </c>
      <c r="E3045" s="12">
        <v>1101</v>
      </c>
      <c r="F3045" s="25">
        <v>45443</v>
      </c>
      <c r="G3045" s="12" t="s">
        <v>2261</v>
      </c>
      <c r="H3045" s="26">
        <v>6000</v>
      </c>
      <c r="I3045" s="16">
        <v>6000</v>
      </c>
      <c r="K3045" t="str">
        <f t="shared" si="153"/>
        <v>Q1 2024</v>
      </c>
      <c r="L3045" t="str">
        <f t="shared" si="154"/>
        <v>Q1</v>
      </c>
      <c r="M3045" t="str">
        <f t="shared" si="155"/>
        <v>2024</v>
      </c>
    </row>
    <row r="3046" spans="1:13" x14ac:dyDescent="0.25">
      <c r="A3046" s="27">
        <v>45413</v>
      </c>
      <c r="B3046" s="8" t="s">
        <v>6600</v>
      </c>
      <c r="C3046" s="61" t="s">
        <v>6621</v>
      </c>
      <c r="D3046" s="8" t="s">
        <v>6622</v>
      </c>
      <c r="E3046" s="12">
        <v>1101</v>
      </c>
      <c r="F3046" s="25">
        <v>45450</v>
      </c>
      <c r="G3046" s="12" t="s">
        <v>2262</v>
      </c>
      <c r="H3046" s="26">
        <v>2540</v>
      </c>
      <c r="I3046" s="16">
        <v>2540</v>
      </c>
      <c r="K3046" t="str">
        <f t="shared" si="153"/>
        <v>Q1 2024</v>
      </c>
      <c r="L3046" t="str">
        <f t="shared" si="154"/>
        <v>Q1</v>
      </c>
      <c r="M3046" t="str">
        <f t="shared" si="155"/>
        <v>2024</v>
      </c>
    </row>
    <row r="3047" spans="1:13" x14ac:dyDescent="0.25">
      <c r="A3047" s="27">
        <v>45413</v>
      </c>
      <c r="B3047" s="8" t="s">
        <v>6600</v>
      </c>
      <c r="C3047" s="8" t="e">
        <v>#N/A</v>
      </c>
      <c r="D3047" s="8" t="s">
        <v>6643</v>
      </c>
      <c r="E3047" s="12">
        <v>1100</v>
      </c>
      <c r="F3047" s="25">
        <v>45438</v>
      </c>
      <c r="G3047" s="12" t="s">
        <v>2111</v>
      </c>
      <c r="H3047" s="26">
        <v>7075</v>
      </c>
      <c r="I3047" s="16">
        <v>7075</v>
      </c>
      <c r="K3047" t="str">
        <f t="shared" si="153"/>
        <v>Q1 2024</v>
      </c>
      <c r="L3047" t="str">
        <f t="shared" si="154"/>
        <v>Q1</v>
      </c>
      <c r="M3047" t="str">
        <f t="shared" si="155"/>
        <v>2024</v>
      </c>
    </row>
    <row r="3048" spans="1:13" x14ac:dyDescent="0.25">
      <c r="A3048" s="27">
        <v>45444</v>
      </c>
      <c r="B3048" s="8" t="s">
        <v>6613</v>
      </c>
      <c r="C3048" s="8" t="e">
        <v>#N/A</v>
      </c>
      <c r="D3048" s="8" t="s">
        <v>6643</v>
      </c>
      <c r="E3048" s="12">
        <v>0</v>
      </c>
      <c r="F3048" s="25">
        <v>45463</v>
      </c>
      <c r="G3048" s="12" t="s">
        <v>2318</v>
      </c>
      <c r="H3048" s="46">
        <v>66000</v>
      </c>
      <c r="I3048" s="16">
        <v>66000</v>
      </c>
      <c r="K3048" t="str">
        <f t="shared" si="153"/>
        <v>Q1 2024</v>
      </c>
      <c r="L3048" t="str">
        <f t="shared" si="154"/>
        <v>Q1</v>
      </c>
      <c r="M3048" t="str">
        <f t="shared" si="155"/>
        <v>2024</v>
      </c>
    </row>
    <row r="3049" spans="1:13" x14ac:dyDescent="0.25">
      <c r="A3049" s="27">
        <v>45444</v>
      </c>
      <c r="B3049" s="8" t="s">
        <v>6613</v>
      </c>
      <c r="C3049" s="5" t="s">
        <v>6614</v>
      </c>
      <c r="D3049" s="8" t="s">
        <v>6615</v>
      </c>
      <c r="E3049" s="12">
        <v>0</v>
      </c>
      <c r="F3049" s="25">
        <v>45473</v>
      </c>
      <c r="G3049" s="12" t="s">
        <v>2356</v>
      </c>
      <c r="H3049" s="46">
        <v>7315</v>
      </c>
      <c r="I3049" s="16">
        <v>7315</v>
      </c>
      <c r="K3049" t="str">
        <f t="shared" si="153"/>
        <v>Q1 2024</v>
      </c>
      <c r="L3049" t="str">
        <f t="shared" si="154"/>
        <v>Q1</v>
      </c>
      <c r="M3049" t="str">
        <f t="shared" si="155"/>
        <v>2024</v>
      </c>
    </row>
    <row r="3050" spans="1:13" x14ac:dyDescent="0.25">
      <c r="A3050" s="27">
        <v>45444</v>
      </c>
      <c r="B3050" s="8" t="s">
        <v>6613</v>
      </c>
      <c r="C3050" s="5" t="s">
        <v>6614</v>
      </c>
      <c r="D3050" s="8" t="s">
        <v>6615</v>
      </c>
      <c r="E3050" s="12">
        <v>0</v>
      </c>
      <c r="F3050" s="25">
        <v>45473</v>
      </c>
      <c r="G3050" s="12" t="s">
        <v>2357</v>
      </c>
      <c r="H3050" s="46">
        <v>422</v>
      </c>
      <c r="I3050" s="16">
        <v>422</v>
      </c>
      <c r="K3050" t="str">
        <f t="shared" si="153"/>
        <v>Q1 2024</v>
      </c>
      <c r="L3050" t="str">
        <f t="shared" si="154"/>
        <v>Q1</v>
      </c>
      <c r="M3050" t="str">
        <f t="shared" si="155"/>
        <v>2024</v>
      </c>
    </row>
    <row r="3051" spans="1:13" x14ac:dyDescent="0.25">
      <c r="A3051" s="27">
        <v>45444</v>
      </c>
      <c r="B3051" s="8" t="s">
        <v>6613</v>
      </c>
      <c r="C3051" s="5" t="s">
        <v>6616</v>
      </c>
      <c r="D3051" s="8" t="s">
        <v>6617</v>
      </c>
      <c r="E3051" s="12">
        <v>0</v>
      </c>
      <c r="F3051" s="25">
        <v>45472</v>
      </c>
      <c r="G3051" s="12" t="s">
        <v>2360</v>
      </c>
      <c r="H3051" s="46">
        <v>677</v>
      </c>
      <c r="I3051" s="46">
        <v>677</v>
      </c>
      <c r="K3051" t="str">
        <f t="shared" si="153"/>
        <v>Q1 2024</v>
      </c>
      <c r="L3051" t="str">
        <f t="shared" si="154"/>
        <v>Q1</v>
      </c>
      <c r="M3051" t="str">
        <f t="shared" si="155"/>
        <v>2024</v>
      </c>
    </row>
    <row r="3052" spans="1:13" x14ac:dyDescent="0.25">
      <c r="A3052" s="27">
        <v>45444</v>
      </c>
      <c r="B3052" s="8" t="s">
        <v>6613</v>
      </c>
      <c r="C3052" s="5" t="s">
        <v>6616</v>
      </c>
      <c r="D3052" s="8" t="s">
        <v>6618</v>
      </c>
      <c r="E3052" s="12">
        <v>0</v>
      </c>
      <c r="F3052" s="25">
        <v>45472</v>
      </c>
      <c r="G3052" s="12" t="s">
        <v>2361</v>
      </c>
      <c r="H3052" s="46">
        <v>15128</v>
      </c>
      <c r="I3052" s="46">
        <v>9200</v>
      </c>
      <c r="K3052" t="str">
        <f t="shared" si="153"/>
        <v>Q1 2024</v>
      </c>
      <c r="L3052" t="str">
        <f t="shared" si="154"/>
        <v>Q1</v>
      </c>
      <c r="M3052" t="str">
        <f t="shared" si="155"/>
        <v>2024</v>
      </c>
    </row>
    <row r="3053" spans="1:13" x14ac:dyDescent="0.25">
      <c r="A3053" s="27">
        <v>45444</v>
      </c>
      <c r="B3053" s="8" t="s">
        <v>6613</v>
      </c>
      <c r="C3053" s="8" t="e">
        <v>#N/A</v>
      </c>
      <c r="D3053" s="8" t="s">
        <v>6629</v>
      </c>
      <c r="E3053" s="12">
        <v>0</v>
      </c>
      <c r="F3053" s="25">
        <v>45478</v>
      </c>
      <c r="G3053" s="31" t="s">
        <v>2323</v>
      </c>
      <c r="H3053" s="47">
        <v>115460</v>
      </c>
      <c r="I3053" s="16">
        <v>115460</v>
      </c>
      <c r="K3053" t="str">
        <f t="shared" si="153"/>
        <v>Q1 2024</v>
      </c>
      <c r="L3053" t="str">
        <f t="shared" si="154"/>
        <v>Q1</v>
      </c>
      <c r="M3053" t="str">
        <f t="shared" si="155"/>
        <v>2024</v>
      </c>
    </row>
    <row r="3054" spans="1:13" x14ac:dyDescent="0.25">
      <c r="A3054" s="27">
        <v>45444</v>
      </c>
      <c r="B3054" s="8" t="s">
        <v>6613</v>
      </c>
      <c r="C3054" s="8" t="s">
        <v>6619</v>
      </c>
      <c r="D3054" s="8" t="s">
        <v>6620</v>
      </c>
      <c r="E3054" s="12">
        <v>0</v>
      </c>
      <c r="F3054" s="25">
        <v>45473</v>
      </c>
      <c r="G3054" s="12" t="s">
        <v>2326</v>
      </c>
      <c r="H3054" s="46">
        <v>1110</v>
      </c>
      <c r="I3054" s="16">
        <v>1110</v>
      </c>
      <c r="K3054" t="str">
        <f t="shared" si="153"/>
        <v>Q1 2024</v>
      </c>
      <c r="L3054" t="str">
        <f t="shared" si="154"/>
        <v>Q1</v>
      </c>
      <c r="M3054" t="str">
        <f t="shared" si="155"/>
        <v>2024</v>
      </c>
    </row>
    <row r="3055" spans="1:13" x14ac:dyDescent="0.25">
      <c r="A3055" s="27">
        <v>45444</v>
      </c>
      <c r="B3055" s="8" t="s">
        <v>6613</v>
      </c>
      <c r="C3055" s="5" t="s">
        <v>6636</v>
      </c>
      <c r="D3055" s="8" t="s">
        <v>6617</v>
      </c>
      <c r="E3055" s="12">
        <v>0</v>
      </c>
      <c r="F3055" s="25">
        <v>45463</v>
      </c>
      <c r="G3055" s="12" t="s">
        <v>2314</v>
      </c>
      <c r="H3055" s="46">
        <v>700</v>
      </c>
      <c r="I3055" s="46">
        <v>700</v>
      </c>
      <c r="K3055" t="str">
        <f t="shared" si="153"/>
        <v>Q1 2024</v>
      </c>
      <c r="L3055" t="str">
        <f t="shared" si="154"/>
        <v>Q1</v>
      </c>
      <c r="M3055" t="str">
        <f t="shared" si="155"/>
        <v>2024</v>
      </c>
    </row>
    <row r="3056" spans="1:13" x14ac:dyDescent="0.25">
      <c r="A3056" s="27">
        <v>45444</v>
      </c>
      <c r="B3056" s="8" t="s">
        <v>6613</v>
      </c>
      <c r="C3056" s="5" t="s">
        <v>6636</v>
      </c>
      <c r="D3056" s="8" t="s">
        <v>6617</v>
      </c>
      <c r="E3056" s="12">
        <v>0</v>
      </c>
      <c r="F3056" s="25">
        <v>45472</v>
      </c>
      <c r="G3056" s="12" t="s">
        <v>2338</v>
      </c>
      <c r="H3056" s="46">
        <v>1512</v>
      </c>
      <c r="I3056" s="46">
        <v>1512</v>
      </c>
      <c r="K3056" t="str">
        <f t="shared" si="153"/>
        <v>Q1 2024</v>
      </c>
      <c r="L3056" t="str">
        <f t="shared" si="154"/>
        <v>Q1</v>
      </c>
      <c r="M3056" t="str">
        <f t="shared" si="155"/>
        <v>2024</v>
      </c>
    </row>
    <row r="3057" spans="1:13" x14ac:dyDescent="0.25">
      <c r="A3057" s="27">
        <v>45444</v>
      </c>
      <c r="B3057" s="8" t="s">
        <v>6613</v>
      </c>
      <c r="C3057" s="8" t="e">
        <v>#N/A</v>
      </c>
      <c r="D3057" s="8" t="s">
        <v>6622</v>
      </c>
      <c r="E3057" s="12">
        <v>0</v>
      </c>
      <c r="F3057" s="25">
        <v>45473</v>
      </c>
      <c r="G3057" s="12" t="s">
        <v>2359</v>
      </c>
      <c r="H3057" s="46">
        <v>6245</v>
      </c>
      <c r="I3057" s="16">
        <v>6245</v>
      </c>
      <c r="K3057" t="str">
        <f t="shared" si="153"/>
        <v>Q1 2024</v>
      </c>
      <c r="L3057" t="str">
        <f t="shared" si="154"/>
        <v>Q1</v>
      </c>
      <c r="M3057" t="str">
        <f t="shared" si="155"/>
        <v>2024</v>
      </c>
    </row>
    <row r="3058" spans="1:13" x14ac:dyDescent="0.25">
      <c r="A3058" s="27">
        <v>45444</v>
      </c>
      <c r="B3058" s="8" t="s">
        <v>6613</v>
      </c>
      <c r="C3058" s="61" t="s">
        <v>6621</v>
      </c>
      <c r="D3058" s="8" t="s">
        <v>6622</v>
      </c>
      <c r="E3058" s="12">
        <v>0</v>
      </c>
      <c r="F3058" s="25">
        <v>45476</v>
      </c>
      <c r="G3058" s="12" t="s">
        <v>2358</v>
      </c>
      <c r="H3058" s="46">
        <v>4465</v>
      </c>
      <c r="I3058" s="16">
        <v>4465</v>
      </c>
      <c r="K3058" t="str">
        <f t="shared" si="153"/>
        <v>Q1 2024</v>
      </c>
      <c r="L3058" t="str">
        <f t="shared" si="154"/>
        <v>Q1</v>
      </c>
      <c r="M3058" t="str">
        <f t="shared" si="155"/>
        <v>2024</v>
      </c>
    </row>
    <row r="3059" spans="1:13" x14ac:dyDescent="0.25">
      <c r="A3059" s="27">
        <v>45444</v>
      </c>
      <c r="B3059" s="8" t="s">
        <v>6613</v>
      </c>
      <c r="C3059" s="8" t="s">
        <v>6623</v>
      </c>
      <c r="D3059" s="8" t="s">
        <v>6663</v>
      </c>
      <c r="E3059" s="12">
        <v>0</v>
      </c>
      <c r="F3059" s="25">
        <v>45468</v>
      </c>
      <c r="G3059" s="12" t="s">
        <v>2354</v>
      </c>
      <c r="H3059" s="46">
        <v>2700</v>
      </c>
      <c r="I3059" s="16">
        <v>2700</v>
      </c>
      <c r="K3059" t="str">
        <f t="shared" si="153"/>
        <v>Q1 2024</v>
      </c>
      <c r="L3059" t="str">
        <f t="shared" si="154"/>
        <v>Q1</v>
      </c>
      <c r="M3059" t="str">
        <f t="shared" si="155"/>
        <v>2024</v>
      </c>
    </row>
    <row r="3060" spans="1:13" x14ac:dyDescent="0.25">
      <c r="A3060" s="27">
        <v>45444</v>
      </c>
      <c r="B3060" s="8" t="s">
        <v>6613</v>
      </c>
      <c r="C3060" s="8" t="s">
        <v>6623</v>
      </c>
      <c r="D3060" s="8" t="s">
        <v>6624</v>
      </c>
      <c r="E3060" s="12">
        <v>0</v>
      </c>
      <c r="F3060" s="25">
        <v>45468</v>
      </c>
      <c r="G3060" s="12" t="s">
        <v>2355</v>
      </c>
      <c r="H3060" s="46">
        <v>1668.48</v>
      </c>
      <c r="I3060" s="46">
        <v>834.24</v>
      </c>
      <c r="K3060" t="str">
        <f t="shared" si="153"/>
        <v>Q1 2024</v>
      </c>
      <c r="L3060" t="str">
        <f t="shared" si="154"/>
        <v>Q1</v>
      </c>
      <c r="M3060" t="str">
        <f t="shared" si="155"/>
        <v>2024</v>
      </c>
    </row>
    <row r="3061" spans="1:13" x14ac:dyDescent="0.25">
      <c r="A3061" s="27">
        <v>45444</v>
      </c>
      <c r="B3061" s="8" t="s">
        <v>6613</v>
      </c>
      <c r="C3061" s="5" t="s">
        <v>6626</v>
      </c>
      <c r="D3061" s="8" t="s">
        <v>6627</v>
      </c>
      <c r="E3061" s="12">
        <v>0</v>
      </c>
      <c r="F3061" s="25">
        <v>45473</v>
      </c>
      <c r="G3061" s="12">
        <v>1712</v>
      </c>
      <c r="H3061" s="46">
        <v>910</v>
      </c>
      <c r="I3061" s="16">
        <v>910</v>
      </c>
      <c r="K3061" t="str">
        <f t="shared" si="153"/>
        <v>Q1 2024</v>
      </c>
      <c r="L3061" t="str">
        <f t="shared" si="154"/>
        <v>Q1</v>
      </c>
      <c r="M3061" t="str">
        <f t="shared" si="155"/>
        <v>2024</v>
      </c>
    </row>
    <row r="3062" spans="1:13" x14ac:dyDescent="0.25">
      <c r="A3062" s="27">
        <v>45444</v>
      </c>
      <c r="B3062" s="8" t="s">
        <v>6584</v>
      </c>
      <c r="C3062" s="5" t="s">
        <v>6630</v>
      </c>
      <c r="D3062" s="8" t="s">
        <v>6631</v>
      </c>
      <c r="E3062" s="12">
        <v>102</v>
      </c>
      <c r="F3062" s="25">
        <v>45482</v>
      </c>
      <c r="G3062" s="12" t="s">
        <v>2342</v>
      </c>
      <c r="H3062" s="46">
        <v>823.64</v>
      </c>
      <c r="I3062" s="16">
        <v>823.64</v>
      </c>
      <c r="K3062" t="str">
        <f t="shared" si="153"/>
        <v>Q1 2024</v>
      </c>
      <c r="L3062" t="str">
        <f t="shared" si="154"/>
        <v>Q1</v>
      </c>
      <c r="M3062" t="str">
        <f t="shared" si="155"/>
        <v>2024</v>
      </c>
    </row>
    <row r="3063" spans="1:13" x14ac:dyDescent="0.25">
      <c r="A3063" s="27">
        <v>45444</v>
      </c>
      <c r="B3063" s="8" t="s">
        <v>6584</v>
      </c>
      <c r="C3063" s="8" t="e">
        <v>#N/A</v>
      </c>
      <c r="D3063" s="8" t="s">
        <v>6662</v>
      </c>
      <c r="E3063" s="12">
        <v>102</v>
      </c>
      <c r="F3063" s="25">
        <v>45444</v>
      </c>
      <c r="G3063" s="12">
        <v>20240602001</v>
      </c>
      <c r="H3063" s="46">
        <v>216696.48</v>
      </c>
      <c r="I3063" s="16">
        <v>216696.48</v>
      </c>
      <c r="K3063" t="str">
        <f t="shared" si="153"/>
        <v>Q1 2024</v>
      </c>
      <c r="L3063" t="str">
        <f t="shared" si="154"/>
        <v>Q1</v>
      </c>
      <c r="M3063" t="str">
        <f t="shared" si="155"/>
        <v>2024</v>
      </c>
    </row>
    <row r="3064" spans="1:13" x14ac:dyDescent="0.25">
      <c r="A3064" s="27">
        <v>45444</v>
      </c>
      <c r="B3064" s="8" t="s">
        <v>6584</v>
      </c>
      <c r="C3064" s="8" t="s">
        <v>6632</v>
      </c>
      <c r="D3064" s="8" t="s">
        <v>6633</v>
      </c>
      <c r="E3064" s="12">
        <v>102</v>
      </c>
      <c r="F3064" s="25">
        <v>45473</v>
      </c>
      <c r="G3064" s="12" t="s">
        <v>2362</v>
      </c>
      <c r="H3064" s="46">
        <v>39725.69</v>
      </c>
      <c r="I3064" s="16">
        <v>39725.69</v>
      </c>
      <c r="K3064" t="str">
        <f t="shared" si="153"/>
        <v>Q1 2024</v>
      </c>
      <c r="L3064" t="str">
        <f t="shared" si="154"/>
        <v>Q1</v>
      </c>
      <c r="M3064" t="str">
        <f t="shared" si="155"/>
        <v>2024</v>
      </c>
    </row>
    <row r="3065" spans="1:13" x14ac:dyDescent="0.25">
      <c r="A3065" s="27">
        <v>45444</v>
      </c>
      <c r="B3065" s="8" t="s">
        <v>6584</v>
      </c>
      <c r="C3065" s="5" t="s">
        <v>6614</v>
      </c>
      <c r="D3065" s="8" t="s">
        <v>6615</v>
      </c>
      <c r="E3065" s="12">
        <v>102</v>
      </c>
      <c r="F3065" s="25">
        <v>45473</v>
      </c>
      <c r="G3065" s="12" t="s">
        <v>2365</v>
      </c>
      <c r="H3065" s="46">
        <v>8835</v>
      </c>
      <c r="I3065" s="16">
        <v>8835</v>
      </c>
      <c r="K3065" t="str">
        <f t="shared" si="153"/>
        <v>Q1 2024</v>
      </c>
      <c r="L3065" t="str">
        <f t="shared" si="154"/>
        <v>Q1</v>
      </c>
      <c r="M3065" t="str">
        <f t="shared" si="155"/>
        <v>2024</v>
      </c>
    </row>
    <row r="3066" spans="1:13" x14ac:dyDescent="0.25">
      <c r="A3066" s="27">
        <v>45444</v>
      </c>
      <c r="B3066" s="8" t="s">
        <v>6584</v>
      </c>
      <c r="C3066" s="5" t="s">
        <v>6616</v>
      </c>
      <c r="D3066" s="8" t="s">
        <v>6617</v>
      </c>
      <c r="E3066" s="12">
        <v>102</v>
      </c>
      <c r="F3066" s="25">
        <v>45472</v>
      </c>
      <c r="G3066" s="12" t="s">
        <v>2368</v>
      </c>
      <c r="H3066" s="46">
        <v>489.5</v>
      </c>
      <c r="I3066" s="46">
        <v>489.5</v>
      </c>
      <c r="K3066" t="str">
        <f t="shared" si="153"/>
        <v>Q1 2024</v>
      </c>
      <c r="L3066" t="str">
        <f t="shared" si="154"/>
        <v>Q1</v>
      </c>
      <c r="M3066" t="str">
        <f t="shared" si="155"/>
        <v>2024</v>
      </c>
    </row>
    <row r="3067" spans="1:13" x14ac:dyDescent="0.25">
      <c r="A3067" s="27">
        <v>45444</v>
      </c>
      <c r="B3067" s="8" t="s">
        <v>6584</v>
      </c>
      <c r="C3067" s="8" t="s">
        <v>6634</v>
      </c>
      <c r="D3067" s="8" t="s">
        <v>6635</v>
      </c>
      <c r="E3067" s="12">
        <v>102</v>
      </c>
      <c r="F3067" s="25">
        <v>45474</v>
      </c>
      <c r="G3067" s="12" t="s">
        <v>2363</v>
      </c>
      <c r="H3067" s="85">
        <v>64262.7</v>
      </c>
      <c r="I3067" s="85">
        <v>64262.7</v>
      </c>
      <c r="K3067" t="str">
        <f t="shared" si="153"/>
        <v>Q1 2024</v>
      </c>
      <c r="L3067" t="str">
        <f t="shared" si="154"/>
        <v>Q1</v>
      </c>
      <c r="M3067" t="str">
        <f t="shared" si="155"/>
        <v>2024</v>
      </c>
    </row>
    <row r="3068" spans="1:13" x14ac:dyDescent="0.25">
      <c r="A3068" s="27">
        <v>45444</v>
      </c>
      <c r="B3068" s="8" t="s">
        <v>6584</v>
      </c>
      <c r="C3068" s="8" t="s">
        <v>6619</v>
      </c>
      <c r="D3068" s="8" t="s">
        <v>6620</v>
      </c>
      <c r="E3068" s="12">
        <v>102</v>
      </c>
      <c r="F3068" s="25">
        <v>45473</v>
      </c>
      <c r="G3068" s="12" t="s">
        <v>2327</v>
      </c>
      <c r="H3068" s="46">
        <v>2974</v>
      </c>
      <c r="I3068" s="16">
        <v>2974</v>
      </c>
      <c r="K3068" t="str">
        <f t="shared" si="153"/>
        <v>Q1 2024</v>
      </c>
      <c r="L3068" t="str">
        <f t="shared" si="154"/>
        <v>Q1</v>
      </c>
      <c r="M3068" t="str">
        <f t="shared" si="155"/>
        <v>2024</v>
      </c>
    </row>
    <row r="3069" spans="1:13" x14ac:dyDescent="0.25">
      <c r="A3069" s="27">
        <v>45444</v>
      </c>
      <c r="B3069" s="8" t="s">
        <v>6584</v>
      </c>
      <c r="C3069" s="8" t="s">
        <v>6637</v>
      </c>
      <c r="D3069" s="8" t="s">
        <v>6654</v>
      </c>
      <c r="E3069" s="12">
        <v>102</v>
      </c>
      <c r="F3069" s="25">
        <v>45446</v>
      </c>
      <c r="G3069" s="12" t="s">
        <v>2273</v>
      </c>
      <c r="H3069" s="46">
        <v>19110</v>
      </c>
      <c r="I3069" s="16">
        <v>19110</v>
      </c>
      <c r="K3069" t="str">
        <f t="shared" si="153"/>
        <v>Q1 2024</v>
      </c>
      <c r="L3069" t="str">
        <f t="shared" si="154"/>
        <v>Q1</v>
      </c>
      <c r="M3069" t="str">
        <f t="shared" si="155"/>
        <v>2024</v>
      </c>
    </row>
    <row r="3070" spans="1:13" x14ac:dyDescent="0.25">
      <c r="A3070" s="27">
        <v>45444</v>
      </c>
      <c r="B3070" s="8" t="s">
        <v>6584</v>
      </c>
      <c r="C3070" s="8" t="s">
        <v>6637</v>
      </c>
      <c r="D3070" s="8" t="s">
        <v>6638</v>
      </c>
      <c r="E3070" s="12">
        <v>102</v>
      </c>
      <c r="F3070" s="25">
        <v>45481</v>
      </c>
      <c r="G3070" s="12" t="s">
        <v>2369</v>
      </c>
      <c r="H3070" s="46">
        <v>42997.32</v>
      </c>
      <c r="I3070" s="16">
        <v>42997.32</v>
      </c>
      <c r="K3070" t="str">
        <f t="shared" si="153"/>
        <v>Q1 2024</v>
      </c>
      <c r="L3070" t="str">
        <f t="shared" si="154"/>
        <v>Q1</v>
      </c>
      <c r="M3070" t="str">
        <f t="shared" si="155"/>
        <v>2024</v>
      </c>
    </row>
    <row r="3071" spans="1:13" x14ac:dyDescent="0.25">
      <c r="A3071" s="27">
        <v>45444</v>
      </c>
      <c r="B3071" s="8" t="s">
        <v>6584</v>
      </c>
      <c r="C3071" s="8" t="s">
        <v>6637</v>
      </c>
      <c r="D3071" s="8" t="s">
        <v>6639</v>
      </c>
      <c r="E3071" s="12">
        <v>102</v>
      </c>
      <c r="F3071" s="25">
        <v>45482</v>
      </c>
      <c r="G3071" s="12" t="s">
        <v>2370</v>
      </c>
      <c r="H3071" s="46">
        <v>11165.26</v>
      </c>
      <c r="I3071" s="16">
        <v>11165.26</v>
      </c>
      <c r="K3071" t="str">
        <f t="shared" si="153"/>
        <v>Q1 2024</v>
      </c>
      <c r="L3071" t="str">
        <f t="shared" si="154"/>
        <v>Q1</v>
      </c>
      <c r="M3071" t="str">
        <f t="shared" si="155"/>
        <v>2024</v>
      </c>
    </row>
    <row r="3072" spans="1:13" x14ac:dyDescent="0.25">
      <c r="A3072" s="27">
        <v>45444</v>
      </c>
      <c r="B3072" s="8" t="s">
        <v>6584</v>
      </c>
      <c r="C3072" s="8" t="e">
        <v>#N/A</v>
      </c>
      <c r="D3072" s="8" t="s">
        <v>6622</v>
      </c>
      <c r="E3072" s="12">
        <v>102</v>
      </c>
      <c r="F3072" s="25">
        <v>45473</v>
      </c>
      <c r="G3072" s="12" t="s">
        <v>2367</v>
      </c>
      <c r="H3072" s="46">
        <v>23135</v>
      </c>
      <c r="I3072" s="16">
        <v>23135</v>
      </c>
      <c r="K3072" t="str">
        <f t="shared" si="153"/>
        <v>Q1 2024</v>
      </c>
      <c r="L3072" t="str">
        <f t="shared" si="154"/>
        <v>Q1</v>
      </c>
      <c r="M3072" t="str">
        <f t="shared" si="155"/>
        <v>2024</v>
      </c>
    </row>
    <row r="3073" spans="1:13" x14ac:dyDescent="0.25">
      <c r="A3073" s="27">
        <v>45444</v>
      </c>
      <c r="B3073" s="8" t="s">
        <v>6584</v>
      </c>
      <c r="C3073" s="61" t="s">
        <v>6621</v>
      </c>
      <c r="D3073" s="8" t="s">
        <v>6622</v>
      </c>
      <c r="E3073" s="12">
        <v>102</v>
      </c>
      <c r="F3073" s="25">
        <v>45476</v>
      </c>
      <c r="G3073" s="12" t="s">
        <v>2366</v>
      </c>
      <c r="H3073" s="46">
        <v>12185</v>
      </c>
      <c r="I3073" s="16">
        <v>12185</v>
      </c>
      <c r="K3073" t="str">
        <f t="shared" si="153"/>
        <v>Q1 2024</v>
      </c>
      <c r="L3073" t="str">
        <f t="shared" si="154"/>
        <v>Q1</v>
      </c>
      <c r="M3073" t="str">
        <f t="shared" si="155"/>
        <v>2024</v>
      </c>
    </row>
    <row r="3074" spans="1:13" x14ac:dyDescent="0.25">
      <c r="A3074" s="27">
        <v>45444</v>
      </c>
      <c r="B3074" s="8" t="s">
        <v>6584</v>
      </c>
      <c r="C3074" s="5" t="s">
        <v>6626</v>
      </c>
      <c r="D3074" s="8" t="s">
        <v>6627</v>
      </c>
      <c r="E3074" s="12">
        <v>102</v>
      </c>
      <c r="F3074" s="25">
        <v>45473</v>
      </c>
      <c r="G3074" s="12">
        <v>1711</v>
      </c>
      <c r="H3074" s="46">
        <v>910</v>
      </c>
      <c r="I3074" s="16">
        <v>910</v>
      </c>
      <c r="K3074" t="str">
        <f t="shared" si="153"/>
        <v>Q1 2024</v>
      </c>
      <c r="L3074" t="str">
        <f t="shared" si="154"/>
        <v>Q1</v>
      </c>
      <c r="M3074" t="str">
        <f t="shared" si="155"/>
        <v>2024</v>
      </c>
    </row>
    <row r="3075" spans="1:13" x14ac:dyDescent="0.25">
      <c r="A3075" s="27">
        <v>45444</v>
      </c>
      <c r="B3075" s="8" t="s">
        <v>6584</v>
      </c>
      <c r="C3075" s="8" t="e">
        <v>#N/A</v>
      </c>
      <c r="D3075" s="8" t="s">
        <v>6624</v>
      </c>
      <c r="E3075" s="12">
        <v>102</v>
      </c>
      <c r="F3075" s="25">
        <v>45472</v>
      </c>
      <c r="G3075" s="12" t="s">
        <v>2364</v>
      </c>
      <c r="H3075" s="46">
        <v>3200</v>
      </c>
      <c r="I3075" s="46">
        <v>3200</v>
      </c>
      <c r="K3075" t="str">
        <f t="shared" si="153"/>
        <v>Q1 2024</v>
      </c>
      <c r="L3075" t="str">
        <f t="shared" si="154"/>
        <v>Q1</v>
      </c>
      <c r="M3075" t="str">
        <f t="shared" si="155"/>
        <v>2024</v>
      </c>
    </row>
    <row r="3076" spans="1:13" x14ac:dyDescent="0.25">
      <c r="A3076" s="27">
        <v>45444</v>
      </c>
      <c r="B3076" s="8" t="s">
        <v>6585</v>
      </c>
      <c r="C3076" s="8" t="s">
        <v>6632</v>
      </c>
      <c r="D3076" s="8" t="s">
        <v>6633</v>
      </c>
      <c r="E3076" s="12">
        <v>0</v>
      </c>
      <c r="F3076" s="25">
        <v>45473</v>
      </c>
      <c r="G3076" s="12" t="s">
        <v>2371</v>
      </c>
      <c r="H3076" s="46">
        <v>38933.089999999997</v>
      </c>
      <c r="I3076" s="16">
        <v>38933.089999999997</v>
      </c>
      <c r="K3076" t="str">
        <f t="shared" si="153"/>
        <v>Q1 2024</v>
      </c>
      <c r="L3076" t="str">
        <f t="shared" si="154"/>
        <v>Q1</v>
      </c>
      <c r="M3076" t="str">
        <f t="shared" si="155"/>
        <v>2024</v>
      </c>
    </row>
    <row r="3077" spans="1:13" x14ac:dyDescent="0.25">
      <c r="A3077" s="27">
        <v>45444</v>
      </c>
      <c r="B3077" s="8" t="s">
        <v>6585</v>
      </c>
      <c r="C3077" s="8" t="e">
        <v>#N/A</v>
      </c>
      <c r="D3077" s="8" t="s">
        <v>6617</v>
      </c>
      <c r="E3077" s="12">
        <v>0</v>
      </c>
      <c r="F3077" s="25">
        <v>45446</v>
      </c>
      <c r="G3077" s="12" t="s">
        <v>2311</v>
      </c>
      <c r="H3077" s="46">
        <v>700</v>
      </c>
      <c r="I3077" s="46">
        <v>700</v>
      </c>
      <c r="K3077" t="str">
        <f t="shared" si="153"/>
        <v>Q1 2024</v>
      </c>
      <c r="L3077" t="str">
        <f t="shared" si="154"/>
        <v>Q1</v>
      </c>
      <c r="M3077" t="str">
        <f t="shared" si="155"/>
        <v>2024</v>
      </c>
    </row>
    <row r="3078" spans="1:13" x14ac:dyDescent="0.25">
      <c r="A3078" s="27">
        <v>45444</v>
      </c>
      <c r="B3078" s="8" t="s">
        <v>6585</v>
      </c>
      <c r="C3078" s="5" t="s">
        <v>6616</v>
      </c>
      <c r="D3078" s="8" t="s">
        <v>6617</v>
      </c>
      <c r="E3078" s="12">
        <v>0</v>
      </c>
      <c r="F3078" s="25">
        <v>45472</v>
      </c>
      <c r="G3078" s="12" t="s">
        <v>2372</v>
      </c>
      <c r="H3078" s="46">
        <v>312</v>
      </c>
      <c r="I3078" s="46">
        <v>312</v>
      </c>
      <c r="K3078" t="str">
        <f t="shared" si="153"/>
        <v>Q1 2024</v>
      </c>
      <c r="L3078" t="str">
        <f t="shared" si="154"/>
        <v>Q1</v>
      </c>
      <c r="M3078" t="str">
        <f t="shared" si="155"/>
        <v>2024</v>
      </c>
    </row>
    <row r="3079" spans="1:13" x14ac:dyDescent="0.25">
      <c r="A3079" s="27">
        <v>45444</v>
      </c>
      <c r="B3079" s="8" t="s">
        <v>6585</v>
      </c>
      <c r="C3079" s="5" t="s">
        <v>6616</v>
      </c>
      <c r="D3079" s="8" t="s">
        <v>6618</v>
      </c>
      <c r="E3079" s="12">
        <v>0</v>
      </c>
      <c r="F3079" s="25">
        <v>45472</v>
      </c>
      <c r="G3079" s="12" t="s">
        <v>2373</v>
      </c>
      <c r="H3079" s="46">
        <v>9420</v>
      </c>
      <c r="I3079" s="46">
        <v>9420</v>
      </c>
      <c r="K3079" t="str">
        <f t="shared" si="153"/>
        <v>Q1 2024</v>
      </c>
      <c r="L3079" t="str">
        <f t="shared" si="154"/>
        <v>Q1</v>
      </c>
      <c r="M3079" t="str">
        <f t="shared" si="155"/>
        <v>2024</v>
      </c>
    </row>
    <row r="3080" spans="1:13" x14ac:dyDescent="0.25">
      <c r="A3080" s="27">
        <v>45444</v>
      </c>
      <c r="B3080" s="8" t="s">
        <v>6585</v>
      </c>
      <c r="C3080" s="5" t="s">
        <v>6626</v>
      </c>
      <c r="D3080" s="8" t="s">
        <v>6627</v>
      </c>
      <c r="E3080" s="12">
        <v>0</v>
      </c>
      <c r="F3080" s="25">
        <v>45473</v>
      </c>
      <c r="G3080" s="12">
        <v>1715</v>
      </c>
      <c r="H3080" s="46">
        <v>6545</v>
      </c>
      <c r="I3080" s="16">
        <v>6545</v>
      </c>
      <c r="K3080" t="str">
        <f t="shared" si="153"/>
        <v>Q1 2024</v>
      </c>
      <c r="L3080" t="str">
        <f t="shared" si="154"/>
        <v>Q1</v>
      </c>
      <c r="M3080" t="str">
        <f t="shared" si="155"/>
        <v>2024</v>
      </c>
    </row>
    <row r="3081" spans="1:13" x14ac:dyDescent="0.25">
      <c r="A3081" s="27">
        <v>45444</v>
      </c>
      <c r="B3081" s="8" t="s">
        <v>6586</v>
      </c>
      <c r="C3081" s="8" t="s">
        <v>6632</v>
      </c>
      <c r="D3081" s="8" t="s">
        <v>6633</v>
      </c>
      <c r="E3081" s="12">
        <v>0</v>
      </c>
      <c r="F3081" s="25">
        <v>45473</v>
      </c>
      <c r="G3081" s="12" t="s">
        <v>2374</v>
      </c>
      <c r="H3081" s="46">
        <v>32883.61</v>
      </c>
      <c r="I3081" s="16">
        <v>32883.61</v>
      </c>
      <c r="K3081" t="str">
        <f t="shared" si="153"/>
        <v>Q1 2024</v>
      </c>
      <c r="L3081" t="str">
        <f t="shared" si="154"/>
        <v>Q1</v>
      </c>
      <c r="M3081" t="str">
        <f t="shared" si="155"/>
        <v>2024</v>
      </c>
    </row>
    <row r="3082" spans="1:13" x14ac:dyDescent="0.25">
      <c r="A3082" s="27">
        <v>45444</v>
      </c>
      <c r="B3082" s="8" t="s">
        <v>6586</v>
      </c>
      <c r="C3082" s="5" t="s">
        <v>6614</v>
      </c>
      <c r="D3082" s="8" t="s">
        <v>6615</v>
      </c>
      <c r="E3082" s="12">
        <v>0</v>
      </c>
      <c r="F3082" s="25">
        <v>45473</v>
      </c>
      <c r="G3082" s="12" t="s">
        <v>2376</v>
      </c>
      <c r="H3082" s="46">
        <v>7705</v>
      </c>
      <c r="I3082" s="16">
        <v>7705</v>
      </c>
      <c r="K3082" t="str">
        <f t="shared" si="153"/>
        <v>Q1 2024</v>
      </c>
      <c r="L3082" t="str">
        <f t="shared" si="154"/>
        <v>Q1</v>
      </c>
      <c r="M3082" t="str">
        <f t="shared" si="155"/>
        <v>2024</v>
      </c>
    </row>
    <row r="3083" spans="1:13" x14ac:dyDescent="0.25">
      <c r="A3083" s="27">
        <v>45444</v>
      </c>
      <c r="B3083" s="8" t="s">
        <v>6586</v>
      </c>
      <c r="C3083" s="5" t="s">
        <v>6616</v>
      </c>
      <c r="D3083" s="8" t="s">
        <v>6618</v>
      </c>
      <c r="E3083" s="12">
        <v>0</v>
      </c>
      <c r="F3083" s="25">
        <v>45472</v>
      </c>
      <c r="G3083" s="12" t="s">
        <v>2377</v>
      </c>
      <c r="H3083" s="46">
        <v>4245</v>
      </c>
      <c r="I3083" s="46">
        <v>4245</v>
      </c>
      <c r="K3083" t="str">
        <f t="shared" si="153"/>
        <v>Q1 2024</v>
      </c>
      <c r="L3083" t="str">
        <f t="shared" si="154"/>
        <v>Q1</v>
      </c>
      <c r="M3083" t="str">
        <f t="shared" si="155"/>
        <v>2024</v>
      </c>
    </row>
    <row r="3084" spans="1:13" x14ac:dyDescent="0.25">
      <c r="A3084" s="27">
        <v>45444</v>
      </c>
      <c r="B3084" s="8" t="s">
        <v>6586</v>
      </c>
      <c r="C3084" s="8" t="e">
        <v>#N/A</v>
      </c>
      <c r="D3084" s="8" t="s">
        <v>6635</v>
      </c>
      <c r="E3084" s="12">
        <v>0</v>
      </c>
      <c r="F3084" s="25">
        <v>45473</v>
      </c>
      <c r="G3084" s="12" t="s">
        <v>2375</v>
      </c>
      <c r="H3084" s="46">
        <v>51953.22</v>
      </c>
      <c r="I3084" s="16">
        <v>51953.22</v>
      </c>
      <c r="K3084" t="str">
        <f t="shared" si="153"/>
        <v>Q1 2024</v>
      </c>
      <c r="L3084" t="str">
        <f t="shared" si="154"/>
        <v>Q1</v>
      </c>
      <c r="M3084" t="str">
        <f t="shared" si="155"/>
        <v>2024</v>
      </c>
    </row>
    <row r="3085" spans="1:13" x14ac:dyDescent="0.25">
      <c r="A3085" s="27">
        <v>45444</v>
      </c>
      <c r="B3085" s="8" t="s">
        <v>6587</v>
      </c>
      <c r="C3085" s="5" t="s">
        <v>6614</v>
      </c>
      <c r="D3085" s="8" t="s">
        <v>6615</v>
      </c>
      <c r="E3085" s="12">
        <v>0</v>
      </c>
      <c r="F3085" s="25">
        <v>45473</v>
      </c>
      <c r="G3085" s="12" t="s">
        <v>2378</v>
      </c>
      <c r="H3085" s="46">
        <v>844</v>
      </c>
      <c r="I3085" s="16">
        <v>844</v>
      </c>
      <c r="K3085" t="str">
        <f t="shared" si="153"/>
        <v>Q1 2024</v>
      </c>
      <c r="L3085" t="str">
        <f t="shared" si="154"/>
        <v>Q1</v>
      </c>
      <c r="M3085" t="str">
        <f t="shared" si="155"/>
        <v>2024</v>
      </c>
    </row>
    <row r="3086" spans="1:13" x14ac:dyDescent="0.25">
      <c r="A3086" s="27">
        <v>45444</v>
      </c>
      <c r="B3086" s="8" t="s">
        <v>6587</v>
      </c>
      <c r="C3086" s="8" t="e">
        <v>#N/A</v>
      </c>
      <c r="D3086" s="8" t="s">
        <v>6622</v>
      </c>
      <c r="E3086" s="12">
        <v>0</v>
      </c>
      <c r="F3086" s="25">
        <v>45473</v>
      </c>
      <c r="G3086" s="12" t="s">
        <v>2380</v>
      </c>
      <c r="H3086" s="46">
        <v>15705</v>
      </c>
      <c r="I3086" s="16">
        <v>15705</v>
      </c>
      <c r="K3086" t="str">
        <f t="shared" si="153"/>
        <v>Q1 2024</v>
      </c>
      <c r="L3086" t="str">
        <f t="shared" si="154"/>
        <v>Q1</v>
      </c>
      <c r="M3086" t="str">
        <f t="shared" si="155"/>
        <v>2024</v>
      </c>
    </row>
    <row r="3087" spans="1:13" x14ac:dyDescent="0.25">
      <c r="A3087" s="27">
        <v>45444</v>
      </c>
      <c r="B3087" s="8" t="s">
        <v>6587</v>
      </c>
      <c r="C3087" s="61" t="s">
        <v>6621</v>
      </c>
      <c r="D3087" s="8" t="s">
        <v>6622</v>
      </c>
      <c r="E3087" s="12">
        <v>0</v>
      </c>
      <c r="F3087" s="25">
        <v>45476</v>
      </c>
      <c r="G3087" s="12" t="s">
        <v>2379</v>
      </c>
      <c r="H3087" s="46">
        <v>15560</v>
      </c>
      <c r="I3087" s="16">
        <v>15560</v>
      </c>
      <c r="K3087" t="str">
        <f t="shared" si="153"/>
        <v>Q1 2024</v>
      </c>
      <c r="L3087" t="str">
        <f t="shared" si="154"/>
        <v>Q1</v>
      </c>
      <c r="M3087" t="str">
        <f t="shared" si="155"/>
        <v>2024</v>
      </c>
    </row>
    <row r="3088" spans="1:13" x14ac:dyDescent="0.25">
      <c r="A3088" s="27">
        <v>45444</v>
      </c>
      <c r="B3088" s="8" t="s">
        <v>6588</v>
      </c>
      <c r="C3088" s="5" t="s">
        <v>6614</v>
      </c>
      <c r="D3088" s="8" t="s">
        <v>6615</v>
      </c>
      <c r="E3088" s="12">
        <v>0</v>
      </c>
      <c r="F3088" s="25">
        <v>45473</v>
      </c>
      <c r="G3088" s="12" t="s">
        <v>2381</v>
      </c>
      <c r="H3088" s="46">
        <v>190</v>
      </c>
      <c r="I3088" s="16">
        <v>190</v>
      </c>
      <c r="K3088" t="str">
        <f t="shared" si="153"/>
        <v>Q1 2024</v>
      </c>
      <c r="L3088" t="str">
        <f t="shared" si="154"/>
        <v>Q1</v>
      </c>
      <c r="M3088" t="str">
        <f t="shared" si="155"/>
        <v>2024</v>
      </c>
    </row>
    <row r="3089" spans="1:13" x14ac:dyDescent="0.25">
      <c r="A3089" s="27">
        <v>45444</v>
      </c>
      <c r="B3089" s="8" t="s">
        <v>6588</v>
      </c>
      <c r="C3089" s="5" t="s">
        <v>6614</v>
      </c>
      <c r="D3089" s="8" t="s">
        <v>6615</v>
      </c>
      <c r="E3089" s="12">
        <v>0</v>
      </c>
      <c r="F3089" s="25">
        <v>45473</v>
      </c>
      <c r="G3089" s="12" t="s">
        <v>2382</v>
      </c>
      <c r="H3089" s="46">
        <v>105.5</v>
      </c>
      <c r="I3089" s="16">
        <v>105.5</v>
      </c>
      <c r="K3089" t="str">
        <f t="shared" si="153"/>
        <v>Q1 2024</v>
      </c>
      <c r="L3089" t="str">
        <f t="shared" si="154"/>
        <v>Q1</v>
      </c>
      <c r="M3089" t="str">
        <f t="shared" si="155"/>
        <v>2024</v>
      </c>
    </row>
    <row r="3090" spans="1:13" x14ac:dyDescent="0.25">
      <c r="A3090" s="27">
        <v>45444</v>
      </c>
      <c r="B3090" s="8" t="s">
        <v>6588</v>
      </c>
      <c r="C3090" s="5" t="s">
        <v>6616</v>
      </c>
      <c r="D3090" s="8" t="s">
        <v>6617</v>
      </c>
      <c r="E3090" s="12">
        <v>0</v>
      </c>
      <c r="F3090" s="25">
        <v>45472</v>
      </c>
      <c r="G3090" s="12" t="s">
        <v>2385</v>
      </c>
      <c r="H3090" s="46">
        <v>3470</v>
      </c>
      <c r="I3090" s="46">
        <v>3470</v>
      </c>
      <c r="K3090" t="str">
        <f t="shared" si="153"/>
        <v>Q1 2024</v>
      </c>
      <c r="L3090" t="str">
        <f t="shared" si="154"/>
        <v>Q1</v>
      </c>
      <c r="M3090" t="str">
        <f t="shared" si="155"/>
        <v>2024</v>
      </c>
    </row>
    <row r="3091" spans="1:13" x14ac:dyDescent="0.25">
      <c r="A3091" s="27">
        <v>45444</v>
      </c>
      <c r="B3091" s="8" t="s">
        <v>6588</v>
      </c>
      <c r="C3091" s="8" t="s">
        <v>6619</v>
      </c>
      <c r="D3091" s="8" t="s">
        <v>6620</v>
      </c>
      <c r="E3091" s="12">
        <v>0</v>
      </c>
      <c r="F3091" s="25">
        <v>45473</v>
      </c>
      <c r="G3091" s="12" t="s">
        <v>2325</v>
      </c>
      <c r="H3091" s="46">
        <v>1060</v>
      </c>
      <c r="I3091" s="16">
        <v>1060</v>
      </c>
      <c r="K3091" t="str">
        <f t="shared" si="153"/>
        <v>Q1 2024</v>
      </c>
      <c r="L3091" t="str">
        <f t="shared" si="154"/>
        <v>Q1</v>
      </c>
      <c r="M3091" t="str">
        <f t="shared" si="155"/>
        <v>2024</v>
      </c>
    </row>
    <row r="3092" spans="1:13" x14ac:dyDescent="0.25">
      <c r="A3092" s="27">
        <v>45444</v>
      </c>
      <c r="B3092" s="8" t="s">
        <v>6588</v>
      </c>
      <c r="C3092" s="5" t="s">
        <v>6636</v>
      </c>
      <c r="D3092" s="8" t="s">
        <v>6617</v>
      </c>
      <c r="E3092" s="12">
        <v>0</v>
      </c>
      <c r="F3092" s="25">
        <v>45469</v>
      </c>
      <c r="G3092" s="12" t="s">
        <v>2320</v>
      </c>
      <c r="H3092" s="46">
        <v>280</v>
      </c>
      <c r="I3092" s="46">
        <v>280</v>
      </c>
      <c r="K3092" t="str">
        <f t="shared" si="153"/>
        <v>Q1 2024</v>
      </c>
      <c r="L3092" t="str">
        <f t="shared" si="154"/>
        <v>Q1</v>
      </c>
      <c r="M3092" t="str">
        <f t="shared" si="155"/>
        <v>2024</v>
      </c>
    </row>
    <row r="3093" spans="1:13" x14ac:dyDescent="0.25">
      <c r="A3093" s="27">
        <v>45444</v>
      </c>
      <c r="B3093" s="8" t="s">
        <v>6588</v>
      </c>
      <c r="C3093" s="8" t="e">
        <v>#N/A</v>
      </c>
      <c r="D3093" s="8" t="s">
        <v>6622</v>
      </c>
      <c r="E3093" s="12">
        <v>0</v>
      </c>
      <c r="F3093" s="25">
        <v>45473</v>
      </c>
      <c r="G3093" s="12" t="s">
        <v>2384</v>
      </c>
      <c r="H3093" s="46">
        <v>505</v>
      </c>
      <c r="I3093" s="16">
        <v>505</v>
      </c>
      <c r="K3093" t="str">
        <f t="shared" si="153"/>
        <v>Q1 2024</v>
      </c>
      <c r="L3093" t="str">
        <f t="shared" si="154"/>
        <v>Q1</v>
      </c>
      <c r="M3093" t="str">
        <f t="shared" si="155"/>
        <v>2024</v>
      </c>
    </row>
    <row r="3094" spans="1:13" x14ac:dyDescent="0.25">
      <c r="A3094" s="27">
        <v>45444</v>
      </c>
      <c r="B3094" s="8" t="s">
        <v>6588</v>
      </c>
      <c r="C3094" s="61" t="s">
        <v>6621</v>
      </c>
      <c r="D3094" s="8" t="s">
        <v>6622</v>
      </c>
      <c r="E3094" s="12">
        <v>0</v>
      </c>
      <c r="F3094" s="25">
        <v>45476</v>
      </c>
      <c r="G3094" s="12" t="s">
        <v>2383</v>
      </c>
      <c r="H3094" s="46">
        <v>2465</v>
      </c>
      <c r="I3094" s="16">
        <v>2465</v>
      </c>
      <c r="K3094" t="str">
        <f t="shared" si="153"/>
        <v>Q1 2024</v>
      </c>
      <c r="L3094" t="str">
        <f t="shared" si="154"/>
        <v>Q1</v>
      </c>
      <c r="M3094" t="str">
        <f t="shared" si="155"/>
        <v>2024</v>
      </c>
    </row>
    <row r="3095" spans="1:13" x14ac:dyDescent="0.25">
      <c r="A3095" s="27">
        <v>45444</v>
      </c>
      <c r="B3095" s="8" t="s">
        <v>6589</v>
      </c>
      <c r="C3095" s="8" t="s">
        <v>6632</v>
      </c>
      <c r="D3095" s="8" t="s">
        <v>6633</v>
      </c>
      <c r="E3095" s="12">
        <v>2</v>
      </c>
      <c r="F3095" s="25">
        <v>45473</v>
      </c>
      <c r="G3095" s="12" t="s">
        <v>2386</v>
      </c>
      <c r="H3095" s="46">
        <v>79451.37</v>
      </c>
      <c r="I3095" s="16">
        <v>79451.37</v>
      </c>
      <c r="K3095" t="str">
        <f t="shared" si="153"/>
        <v>Q1 2024</v>
      </c>
      <c r="L3095" t="str">
        <f t="shared" si="154"/>
        <v>Q1</v>
      </c>
      <c r="M3095" t="str">
        <f t="shared" si="155"/>
        <v>2024</v>
      </c>
    </row>
    <row r="3096" spans="1:13" x14ac:dyDescent="0.25">
      <c r="A3096" s="27">
        <v>45444</v>
      </c>
      <c r="B3096" s="8" t="s">
        <v>6589</v>
      </c>
      <c r="C3096" s="8" t="e">
        <v>#N/A</v>
      </c>
      <c r="D3096" s="8" t="s">
        <v>6617</v>
      </c>
      <c r="E3096" s="12">
        <v>2</v>
      </c>
      <c r="F3096" s="25">
        <v>45449</v>
      </c>
      <c r="G3096" s="12" t="s">
        <v>2309</v>
      </c>
      <c r="H3096" s="46">
        <v>700</v>
      </c>
      <c r="I3096" s="46">
        <v>700</v>
      </c>
      <c r="K3096" t="str">
        <f t="shared" si="153"/>
        <v>Q1 2024</v>
      </c>
      <c r="L3096" t="str">
        <f t="shared" si="154"/>
        <v>Q1</v>
      </c>
      <c r="M3096" t="str">
        <f t="shared" si="155"/>
        <v>2024</v>
      </c>
    </row>
    <row r="3097" spans="1:13" x14ac:dyDescent="0.25">
      <c r="A3097" s="27">
        <v>45444</v>
      </c>
      <c r="B3097" s="8" t="s">
        <v>6589</v>
      </c>
      <c r="C3097" s="5" t="s">
        <v>6614</v>
      </c>
      <c r="D3097" s="8" t="s">
        <v>6615</v>
      </c>
      <c r="E3097" s="12">
        <v>2</v>
      </c>
      <c r="F3097" s="25">
        <v>45473</v>
      </c>
      <c r="G3097" s="12" t="s">
        <v>2392</v>
      </c>
      <c r="H3097" s="46">
        <v>475</v>
      </c>
      <c r="I3097" s="16">
        <v>475</v>
      </c>
      <c r="K3097" t="str">
        <f t="shared" si="153"/>
        <v>Q1 2024</v>
      </c>
      <c r="L3097" t="str">
        <f t="shared" si="154"/>
        <v>Q1</v>
      </c>
      <c r="M3097" t="str">
        <f t="shared" si="155"/>
        <v>2024</v>
      </c>
    </row>
    <row r="3098" spans="1:13" x14ac:dyDescent="0.25">
      <c r="A3098" s="27">
        <v>45444</v>
      </c>
      <c r="B3098" s="8" t="s">
        <v>6589</v>
      </c>
      <c r="C3098" s="5" t="s">
        <v>6614</v>
      </c>
      <c r="D3098" s="8" t="s">
        <v>6615</v>
      </c>
      <c r="E3098" s="12">
        <v>2</v>
      </c>
      <c r="F3098" s="25">
        <v>45473</v>
      </c>
      <c r="G3098" s="12" t="s">
        <v>2393</v>
      </c>
      <c r="H3098" s="46">
        <v>316.5</v>
      </c>
      <c r="I3098" s="16">
        <v>316.5</v>
      </c>
      <c r="K3098" t="str">
        <f t="shared" si="153"/>
        <v>Q1 2024</v>
      </c>
      <c r="L3098" t="str">
        <f t="shared" si="154"/>
        <v>Q1</v>
      </c>
      <c r="M3098" t="str">
        <f t="shared" si="155"/>
        <v>2024</v>
      </c>
    </row>
    <row r="3099" spans="1:13" x14ac:dyDescent="0.25">
      <c r="A3099" s="27">
        <v>45444</v>
      </c>
      <c r="B3099" s="8" t="s">
        <v>6589</v>
      </c>
      <c r="C3099" s="5" t="s">
        <v>6616</v>
      </c>
      <c r="D3099" s="8" t="s">
        <v>6617</v>
      </c>
      <c r="E3099" s="12">
        <v>2</v>
      </c>
      <c r="F3099" s="25">
        <v>45472</v>
      </c>
      <c r="G3099" s="12" t="s">
        <v>2396</v>
      </c>
      <c r="H3099" s="46">
        <v>10515</v>
      </c>
      <c r="I3099" s="46">
        <v>12170.8</v>
      </c>
      <c r="K3099" t="str">
        <f t="shared" si="153"/>
        <v>Q1 2024</v>
      </c>
      <c r="L3099" t="str">
        <f t="shared" si="154"/>
        <v>Q1</v>
      </c>
      <c r="M3099" t="str">
        <f t="shared" si="155"/>
        <v>2024</v>
      </c>
    </row>
    <row r="3100" spans="1:13" x14ac:dyDescent="0.25">
      <c r="A3100" s="27">
        <v>45444</v>
      </c>
      <c r="B3100" s="8" t="s">
        <v>6589</v>
      </c>
      <c r="C3100" s="5" t="s">
        <v>6616</v>
      </c>
      <c r="D3100" s="8" t="s">
        <v>6618</v>
      </c>
      <c r="E3100" s="12">
        <v>2</v>
      </c>
      <c r="F3100" s="25">
        <v>45472</v>
      </c>
      <c r="G3100" s="12" t="s">
        <v>2398</v>
      </c>
      <c r="H3100" s="46">
        <v>48682</v>
      </c>
      <c r="I3100" s="46">
        <v>48682</v>
      </c>
      <c r="K3100" t="str">
        <f t="shared" si="153"/>
        <v>Q1 2024</v>
      </c>
      <c r="L3100" t="str">
        <f t="shared" si="154"/>
        <v>Q1</v>
      </c>
      <c r="M3100" t="str">
        <f t="shared" si="155"/>
        <v>2024</v>
      </c>
    </row>
    <row r="3101" spans="1:13" x14ac:dyDescent="0.25">
      <c r="A3101" s="27">
        <v>45444</v>
      </c>
      <c r="B3101" s="8" t="s">
        <v>6589</v>
      </c>
      <c r="C3101" s="5" t="s">
        <v>6616</v>
      </c>
      <c r="D3101" s="8" t="s">
        <v>6617</v>
      </c>
      <c r="E3101" s="12">
        <v>2</v>
      </c>
      <c r="F3101" s="25">
        <v>45472</v>
      </c>
      <c r="G3101" s="12" t="s">
        <v>2397</v>
      </c>
      <c r="H3101" s="46">
        <v>280</v>
      </c>
      <c r="I3101" s="46">
        <v>280</v>
      </c>
      <c r="K3101" t="str">
        <f t="shared" si="153"/>
        <v>Q1 2024</v>
      </c>
      <c r="L3101" t="str">
        <f t="shared" si="154"/>
        <v>Q1</v>
      </c>
      <c r="M3101" t="str">
        <f t="shared" si="155"/>
        <v>2024</v>
      </c>
    </row>
    <row r="3102" spans="1:13" x14ac:dyDescent="0.25">
      <c r="A3102" s="27">
        <v>45444</v>
      </c>
      <c r="B3102" s="8" t="s">
        <v>6589</v>
      </c>
      <c r="C3102" s="8" t="s">
        <v>6634</v>
      </c>
      <c r="D3102" s="8" t="s">
        <v>6635</v>
      </c>
      <c r="E3102" s="12">
        <v>2</v>
      </c>
      <c r="F3102" s="25">
        <v>45474</v>
      </c>
      <c r="G3102" s="12" t="s">
        <v>2388</v>
      </c>
      <c r="H3102" s="85">
        <v>269952.49</v>
      </c>
      <c r="I3102" s="85">
        <v>269952.49</v>
      </c>
      <c r="K3102" t="str">
        <f t="shared" si="153"/>
        <v>Q1 2024</v>
      </c>
      <c r="L3102" t="str">
        <f t="shared" si="154"/>
        <v>Q1</v>
      </c>
      <c r="M3102" t="str">
        <f t="shared" si="155"/>
        <v>2024</v>
      </c>
    </row>
    <row r="3103" spans="1:13" x14ac:dyDescent="0.25">
      <c r="A3103" s="27">
        <v>45444</v>
      </c>
      <c r="B3103" s="8" t="s">
        <v>6589</v>
      </c>
      <c r="C3103" s="8" t="e">
        <v>#N/A</v>
      </c>
      <c r="D3103" s="8" t="s">
        <v>6643</v>
      </c>
      <c r="E3103" s="12">
        <v>2</v>
      </c>
      <c r="F3103" s="25">
        <v>45444</v>
      </c>
      <c r="G3103" s="12" t="s">
        <v>2285</v>
      </c>
      <c r="H3103" s="46">
        <v>13000</v>
      </c>
      <c r="I3103" s="16">
        <v>13000</v>
      </c>
      <c r="K3103" t="str">
        <f t="shared" si="153"/>
        <v>Q1 2024</v>
      </c>
      <c r="L3103" t="str">
        <f t="shared" si="154"/>
        <v>Q1</v>
      </c>
      <c r="M3103" t="str">
        <f t="shared" si="155"/>
        <v>2024</v>
      </c>
    </row>
    <row r="3104" spans="1:13" x14ac:dyDescent="0.25">
      <c r="A3104" s="27">
        <v>45444</v>
      </c>
      <c r="B3104" s="8" t="s">
        <v>6589</v>
      </c>
      <c r="C3104" s="8" t="e">
        <v>#N/A</v>
      </c>
      <c r="D3104" s="8" t="s">
        <v>6638</v>
      </c>
      <c r="E3104" s="12">
        <v>2</v>
      </c>
      <c r="F3104" s="25">
        <v>45479</v>
      </c>
      <c r="G3104" s="31" t="s">
        <v>2352</v>
      </c>
      <c r="H3104" s="46">
        <v>220110</v>
      </c>
      <c r="I3104" s="16">
        <v>220110</v>
      </c>
      <c r="K3104" t="str">
        <f t="shared" ref="K3104:K3160" si="156">"Q" &amp; IF(MONTH(A3104) &lt; 4, 4, IF(MONTH(A3104) &lt; 7, 1, IF(MONTH(A3104) &lt; 10, 2, 3))) &amp; " " &amp; YEAR(A3104) - IF(MONTH(A3104) &lt; 4, 1, 0)</f>
        <v>Q1 2024</v>
      </c>
      <c r="L3104" t="str">
        <f t="shared" ref="L3104:L3160" si="157">LEFT(K3104,2)</f>
        <v>Q1</v>
      </c>
      <c r="M3104" t="str">
        <f t="shared" ref="M3104:M3160" si="158">RIGHT(K3104,4)</f>
        <v>2024</v>
      </c>
    </row>
    <row r="3105" spans="1:13" x14ac:dyDescent="0.25">
      <c r="A3105" s="27">
        <v>45444</v>
      </c>
      <c r="B3105" s="8" t="s">
        <v>6589</v>
      </c>
      <c r="C3105" s="5" t="s">
        <v>6650</v>
      </c>
      <c r="D3105" s="8" t="s">
        <v>6651</v>
      </c>
      <c r="E3105" s="12">
        <v>2</v>
      </c>
      <c r="F3105" s="25">
        <v>45457</v>
      </c>
      <c r="G3105" s="12">
        <v>4250029107</v>
      </c>
      <c r="H3105" s="46">
        <v>22646.25</v>
      </c>
      <c r="I3105" s="16">
        <v>22646.25</v>
      </c>
      <c r="K3105" t="str">
        <f t="shared" si="156"/>
        <v>Q1 2024</v>
      </c>
      <c r="L3105" t="str">
        <f t="shared" si="157"/>
        <v>Q1</v>
      </c>
      <c r="M3105" t="str">
        <f t="shared" si="158"/>
        <v>2024</v>
      </c>
    </row>
    <row r="3106" spans="1:13" x14ac:dyDescent="0.25">
      <c r="A3106" s="27">
        <v>45444</v>
      </c>
      <c r="B3106" s="8" t="s">
        <v>6589</v>
      </c>
      <c r="C3106" s="8" t="e">
        <v>#N/A</v>
      </c>
      <c r="D3106" s="8" t="s">
        <v>6633</v>
      </c>
      <c r="E3106" s="12">
        <v>2</v>
      </c>
      <c r="F3106" s="25">
        <v>45473</v>
      </c>
      <c r="G3106" s="12" t="s">
        <v>2387</v>
      </c>
      <c r="H3106" s="46">
        <v>187486.77</v>
      </c>
      <c r="I3106" s="16">
        <v>187486.77</v>
      </c>
      <c r="K3106" t="str">
        <f t="shared" si="156"/>
        <v>Q1 2024</v>
      </c>
      <c r="L3106" t="str">
        <f t="shared" si="157"/>
        <v>Q1</v>
      </c>
      <c r="M3106" t="str">
        <f t="shared" si="158"/>
        <v>2024</v>
      </c>
    </row>
    <row r="3107" spans="1:13" x14ac:dyDescent="0.25">
      <c r="A3107" s="27">
        <v>45444</v>
      </c>
      <c r="B3107" s="8" t="s">
        <v>6589</v>
      </c>
      <c r="C3107" s="8" t="s">
        <v>6619</v>
      </c>
      <c r="D3107" s="8" t="s">
        <v>6620</v>
      </c>
      <c r="E3107" s="12">
        <v>2</v>
      </c>
      <c r="F3107" s="25">
        <v>45473</v>
      </c>
      <c r="G3107" s="12" t="s">
        <v>2324</v>
      </c>
      <c r="H3107" s="46">
        <v>4471</v>
      </c>
      <c r="I3107" s="16">
        <v>4471</v>
      </c>
      <c r="K3107" t="str">
        <f t="shared" si="156"/>
        <v>Q1 2024</v>
      </c>
      <c r="L3107" t="str">
        <f t="shared" si="157"/>
        <v>Q1</v>
      </c>
      <c r="M3107" t="str">
        <f t="shared" si="158"/>
        <v>2024</v>
      </c>
    </row>
    <row r="3108" spans="1:13" x14ac:dyDescent="0.25">
      <c r="A3108" s="27">
        <v>45444</v>
      </c>
      <c r="B3108" s="8" t="s">
        <v>6589</v>
      </c>
      <c r="C3108" s="8" t="s">
        <v>6653</v>
      </c>
      <c r="D3108" s="8" t="s">
        <v>6654</v>
      </c>
      <c r="E3108" s="12">
        <v>2</v>
      </c>
      <c r="F3108" s="25">
        <v>45446</v>
      </c>
      <c r="G3108" s="12" t="s">
        <v>2288</v>
      </c>
      <c r="H3108" s="46">
        <v>194247.9</v>
      </c>
      <c r="I3108" s="16">
        <v>194247.9</v>
      </c>
      <c r="K3108" t="str">
        <f t="shared" si="156"/>
        <v>Q1 2024</v>
      </c>
      <c r="L3108" t="str">
        <f t="shared" si="157"/>
        <v>Q1</v>
      </c>
      <c r="M3108" t="str">
        <f t="shared" si="158"/>
        <v>2024</v>
      </c>
    </row>
    <row r="3109" spans="1:13" x14ac:dyDescent="0.25">
      <c r="A3109" s="27">
        <v>45444</v>
      </c>
      <c r="B3109" s="8" t="s">
        <v>6589</v>
      </c>
      <c r="C3109" s="8" t="s">
        <v>6653</v>
      </c>
      <c r="D3109" s="8" t="s">
        <v>6638</v>
      </c>
      <c r="E3109" s="12">
        <v>2</v>
      </c>
      <c r="F3109" s="25">
        <v>45481</v>
      </c>
      <c r="G3109" s="12" t="s">
        <v>2389</v>
      </c>
      <c r="H3109" s="46">
        <v>969075</v>
      </c>
      <c r="I3109" s="16">
        <v>969075</v>
      </c>
      <c r="K3109" t="str">
        <f t="shared" si="156"/>
        <v>Q1 2024</v>
      </c>
      <c r="L3109" t="str">
        <f t="shared" si="157"/>
        <v>Q1</v>
      </c>
      <c r="M3109" t="str">
        <f t="shared" si="158"/>
        <v>2024</v>
      </c>
    </row>
    <row r="3110" spans="1:13" x14ac:dyDescent="0.25">
      <c r="A3110" s="27">
        <v>45444</v>
      </c>
      <c r="B3110" s="8" t="s">
        <v>6589</v>
      </c>
      <c r="C3110" s="8" t="s">
        <v>6653</v>
      </c>
      <c r="D3110" s="8" t="s">
        <v>6627</v>
      </c>
      <c r="E3110" s="12">
        <v>2</v>
      </c>
      <c r="F3110" s="25">
        <v>45481</v>
      </c>
      <c r="G3110" s="12" t="s">
        <v>2390</v>
      </c>
      <c r="H3110" s="46">
        <v>11368.7</v>
      </c>
      <c r="I3110" s="16">
        <v>11368.7</v>
      </c>
      <c r="K3110" t="str">
        <f t="shared" si="156"/>
        <v>Q1 2024</v>
      </c>
      <c r="L3110" t="str">
        <f t="shared" si="157"/>
        <v>Q1</v>
      </c>
      <c r="M3110" t="str">
        <f t="shared" si="158"/>
        <v>2024</v>
      </c>
    </row>
    <row r="3111" spans="1:13" x14ac:dyDescent="0.25">
      <c r="A3111" s="27">
        <v>45444</v>
      </c>
      <c r="B3111" s="8" t="s">
        <v>6589</v>
      </c>
      <c r="C3111" s="8" t="e">
        <v>#N/A</v>
      </c>
      <c r="D3111" s="8" t="s">
        <v>6622</v>
      </c>
      <c r="E3111" s="12">
        <v>2</v>
      </c>
      <c r="F3111" s="25">
        <v>45473</v>
      </c>
      <c r="G3111" s="12" t="s">
        <v>2395</v>
      </c>
      <c r="H3111" s="46">
        <v>9060</v>
      </c>
      <c r="I3111" s="16">
        <v>9060</v>
      </c>
      <c r="K3111" t="str">
        <f t="shared" si="156"/>
        <v>Q1 2024</v>
      </c>
      <c r="L3111" t="str">
        <f t="shared" si="157"/>
        <v>Q1</v>
      </c>
      <c r="M3111" t="str">
        <f t="shared" si="158"/>
        <v>2024</v>
      </c>
    </row>
    <row r="3112" spans="1:13" x14ac:dyDescent="0.25">
      <c r="A3112" s="27">
        <v>45444</v>
      </c>
      <c r="B3112" s="8" t="s">
        <v>6589</v>
      </c>
      <c r="C3112" s="61" t="s">
        <v>6621</v>
      </c>
      <c r="D3112" s="8" t="s">
        <v>6622</v>
      </c>
      <c r="E3112" s="12">
        <v>2</v>
      </c>
      <c r="F3112" s="25">
        <v>45476</v>
      </c>
      <c r="G3112" s="12" t="s">
        <v>2394</v>
      </c>
      <c r="H3112" s="46">
        <v>6345</v>
      </c>
      <c r="I3112" s="16">
        <v>6345</v>
      </c>
      <c r="K3112" t="str">
        <f t="shared" si="156"/>
        <v>Q1 2024</v>
      </c>
      <c r="L3112" t="str">
        <f t="shared" si="157"/>
        <v>Q1</v>
      </c>
      <c r="M3112" t="str">
        <f t="shared" si="158"/>
        <v>2024</v>
      </c>
    </row>
    <row r="3113" spans="1:13" x14ac:dyDescent="0.25">
      <c r="A3113" s="27">
        <v>45444</v>
      </c>
      <c r="B3113" s="8" t="s">
        <v>6589</v>
      </c>
      <c r="C3113" s="8" t="s">
        <v>6623</v>
      </c>
      <c r="D3113" s="8" t="s">
        <v>6624</v>
      </c>
      <c r="E3113" s="5">
        <v>2</v>
      </c>
      <c r="F3113" s="25">
        <v>45450</v>
      </c>
      <c r="G3113" s="12" t="s">
        <v>2992</v>
      </c>
      <c r="H3113" s="46">
        <v>12961</v>
      </c>
      <c r="I3113" s="46">
        <v>13201</v>
      </c>
      <c r="K3113" t="str">
        <f t="shared" si="156"/>
        <v>Q1 2024</v>
      </c>
      <c r="L3113" t="str">
        <f t="shared" si="157"/>
        <v>Q1</v>
      </c>
      <c r="M3113" t="str">
        <f t="shared" si="158"/>
        <v>2024</v>
      </c>
    </row>
    <row r="3114" spans="1:13" x14ac:dyDescent="0.25">
      <c r="A3114" s="27">
        <v>45444</v>
      </c>
      <c r="B3114" s="8" t="s">
        <v>6589</v>
      </c>
      <c r="C3114" s="5" t="s">
        <v>6626</v>
      </c>
      <c r="D3114" s="8" t="s">
        <v>6627</v>
      </c>
      <c r="E3114" s="12">
        <v>2</v>
      </c>
      <c r="F3114" s="25">
        <v>45473</v>
      </c>
      <c r="G3114" s="12">
        <v>1717</v>
      </c>
      <c r="H3114" s="46">
        <v>18165</v>
      </c>
      <c r="I3114" s="16">
        <v>18165</v>
      </c>
      <c r="K3114" t="str">
        <f t="shared" si="156"/>
        <v>Q1 2024</v>
      </c>
      <c r="L3114" t="str">
        <f t="shared" si="157"/>
        <v>Q1</v>
      </c>
      <c r="M3114" t="str">
        <f t="shared" si="158"/>
        <v>2024</v>
      </c>
    </row>
    <row r="3115" spans="1:13" x14ac:dyDescent="0.25">
      <c r="A3115" s="27">
        <v>45444</v>
      </c>
      <c r="B3115" s="8" t="s">
        <v>6589</v>
      </c>
      <c r="C3115" s="8" t="e">
        <v>#N/A</v>
      </c>
      <c r="D3115" s="8" t="s">
        <v>6624</v>
      </c>
      <c r="E3115" s="12">
        <v>2</v>
      </c>
      <c r="F3115" s="25">
        <v>45472</v>
      </c>
      <c r="G3115" s="12" t="s">
        <v>2391</v>
      </c>
      <c r="H3115" s="46">
        <v>20800</v>
      </c>
      <c r="I3115" s="69">
        <v>13440</v>
      </c>
      <c r="K3115" t="str">
        <f t="shared" si="156"/>
        <v>Q1 2024</v>
      </c>
      <c r="L3115" t="str">
        <f t="shared" si="157"/>
        <v>Q1</v>
      </c>
      <c r="M3115" t="str">
        <f t="shared" si="158"/>
        <v>2024</v>
      </c>
    </row>
    <row r="3116" spans="1:13" x14ac:dyDescent="0.25">
      <c r="A3116" s="27">
        <v>45444</v>
      </c>
      <c r="B3116" s="8" t="s">
        <v>6590</v>
      </c>
      <c r="C3116" s="5" t="s">
        <v>6614</v>
      </c>
      <c r="D3116" s="8" t="s">
        <v>6615</v>
      </c>
      <c r="E3116" s="12">
        <v>0</v>
      </c>
      <c r="F3116" s="25">
        <v>45473</v>
      </c>
      <c r="G3116" s="12" t="s">
        <v>2399</v>
      </c>
      <c r="H3116" s="46">
        <v>2110</v>
      </c>
      <c r="I3116" s="16">
        <v>2110</v>
      </c>
      <c r="K3116" t="str">
        <f t="shared" si="156"/>
        <v>Q1 2024</v>
      </c>
      <c r="L3116" t="str">
        <f t="shared" si="157"/>
        <v>Q1</v>
      </c>
      <c r="M3116" t="str">
        <f t="shared" si="158"/>
        <v>2024</v>
      </c>
    </row>
    <row r="3117" spans="1:13" x14ac:dyDescent="0.25">
      <c r="A3117" s="27">
        <v>45444</v>
      </c>
      <c r="B3117" s="8" t="s">
        <v>6590</v>
      </c>
      <c r="C3117" s="5" t="s">
        <v>6616</v>
      </c>
      <c r="D3117" s="8" t="s">
        <v>6617</v>
      </c>
      <c r="E3117" s="12">
        <v>0</v>
      </c>
      <c r="F3117" s="25">
        <v>45472</v>
      </c>
      <c r="G3117" s="12" t="s">
        <v>2402</v>
      </c>
      <c r="H3117" s="46">
        <v>1536</v>
      </c>
      <c r="I3117" s="46">
        <v>1536</v>
      </c>
      <c r="K3117" t="str">
        <f t="shared" si="156"/>
        <v>Q1 2024</v>
      </c>
      <c r="L3117" t="str">
        <f t="shared" si="157"/>
        <v>Q1</v>
      </c>
      <c r="M3117" t="str">
        <f t="shared" si="158"/>
        <v>2024</v>
      </c>
    </row>
    <row r="3118" spans="1:13" x14ac:dyDescent="0.25">
      <c r="A3118" s="27">
        <v>45444</v>
      </c>
      <c r="B3118" s="8" t="s">
        <v>6590</v>
      </c>
      <c r="C3118" s="8" t="e">
        <v>#N/A</v>
      </c>
      <c r="D3118" s="8" t="s">
        <v>6622</v>
      </c>
      <c r="E3118" s="12">
        <v>0</v>
      </c>
      <c r="F3118" s="25">
        <v>45473</v>
      </c>
      <c r="G3118" s="12" t="s">
        <v>2401</v>
      </c>
      <c r="H3118" s="46">
        <v>19680</v>
      </c>
      <c r="I3118" s="16">
        <v>19680</v>
      </c>
      <c r="K3118" t="str">
        <f t="shared" si="156"/>
        <v>Q1 2024</v>
      </c>
      <c r="L3118" t="str">
        <f t="shared" si="157"/>
        <v>Q1</v>
      </c>
      <c r="M3118" t="str">
        <f t="shared" si="158"/>
        <v>2024</v>
      </c>
    </row>
    <row r="3119" spans="1:13" x14ac:dyDescent="0.25">
      <c r="A3119" s="27">
        <v>45444</v>
      </c>
      <c r="B3119" s="8" t="s">
        <v>6590</v>
      </c>
      <c r="C3119" s="61" t="s">
        <v>6621</v>
      </c>
      <c r="D3119" s="8" t="s">
        <v>6622</v>
      </c>
      <c r="E3119" s="12">
        <v>0</v>
      </c>
      <c r="F3119" s="25">
        <v>45476</v>
      </c>
      <c r="G3119" s="12" t="s">
        <v>2400</v>
      </c>
      <c r="H3119" s="46">
        <v>37915</v>
      </c>
      <c r="I3119" s="16">
        <v>37915</v>
      </c>
      <c r="K3119" t="str">
        <f t="shared" si="156"/>
        <v>Q1 2024</v>
      </c>
      <c r="L3119" t="str">
        <f t="shared" si="157"/>
        <v>Q1</v>
      </c>
      <c r="M3119" t="str">
        <f t="shared" si="158"/>
        <v>2024</v>
      </c>
    </row>
    <row r="3120" spans="1:13" x14ac:dyDescent="0.25">
      <c r="A3120" s="27">
        <v>45444</v>
      </c>
      <c r="B3120" s="8" t="s">
        <v>6591</v>
      </c>
      <c r="C3120" s="8" t="s">
        <v>6632</v>
      </c>
      <c r="D3120" s="8" t="s">
        <v>6633</v>
      </c>
      <c r="E3120" s="12">
        <v>0</v>
      </c>
      <c r="F3120" s="25">
        <v>45473</v>
      </c>
      <c r="G3120" s="12" t="s">
        <v>2403</v>
      </c>
      <c r="H3120" s="46">
        <v>47670.82</v>
      </c>
      <c r="I3120" s="16">
        <v>47670.82</v>
      </c>
      <c r="K3120" t="str">
        <f t="shared" si="156"/>
        <v>Q1 2024</v>
      </c>
      <c r="L3120" t="str">
        <f t="shared" si="157"/>
        <v>Q1</v>
      </c>
      <c r="M3120" t="str">
        <f t="shared" si="158"/>
        <v>2024</v>
      </c>
    </row>
    <row r="3121" spans="1:13" x14ac:dyDescent="0.25">
      <c r="A3121" s="27">
        <v>45444</v>
      </c>
      <c r="B3121" s="8" t="s">
        <v>6591</v>
      </c>
      <c r="C3121" s="8" t="s">
        <v>6619</v>
      </c>
      <c r="D3121" s="8" t="s">
        <v>6620</v>
      </c>
      <c r="E3121" s="12">
        <v>0</v>
      </c>
      <c r="F3121" s="25">
        <v>45473</v>
      </c>
      <c r="G3121" s="12" t="s">
        <v>2328</v>
      </c>
      <c r="H3121" s="46">
        <v>900</v>
      </c>
      <c r="I3121" s="16">
        <v>900</v>
      </c>
      <c r="K3121" t="str">
        <f t="shared" si="156"/>
        <v>Q1 2024</v>
      </c>
      <c r="L3121" t="str">
        <f t="shared" si="157"/>
        <v>Q1</v>
      </c>
      <c r="M3121" t="str">
        <f t="shared" si="158"/>
        <v>2024</v>
      </c>
    </row>
    <row r="3122" spans="1:13" x14ac:dyDescent="0.25">
      <c r="A3122" s="27">
        <v>45444</v>
      </c>
      <c r="B3122" s="8" t="s">
        <v>6591</v>
      </c>
      <c r="C3122" s="8" t="e">
        <v>#N/A</v>
      </c>
      <c r="D3122" s="8" t="s">
        <v>6622</v>
      </c>
      <c r="E3122" s="12">
        <v>0</v>
      </c>
      <c r="F3122" s="25">
        <v>45473</v>
      </c>
      <c r="G3122" s="12" t="s">
        <v>2405</v>
      </c>
      <c r="H3122" s="46">
        <v>8025</v>
      </c>
      <c r="I3122" s="16">
        <v>8025</v>
      </c>
      <c r="K3122" t="str">
        <f t="shared" si="156"/>
        <v>Q1 2024</v>
      </c>
      <c r="L3122" t="str">
        <f t="shared" si="157"/>
        <v>Q1</v>
      </c>
      <c r="M3122" t="str">
        <f t="shared" si="158"/>
        <v>2024</v>
      </c>
    </row>
    <row r="3123" spans="1:13" x14ac:dyDescent="0.25">
      <c r="A3123" s="27">
        <v>45444</v>
      </c>
      <c r="B3123" s="8" t="s">
        <v>6591</v>
      </c>
      <c r="C3123" s="61" t="s">
        <v>6621</v>
      </c>
      <c r="D3123" s="8" t="s">
        <v>6622</v>
      </c>
      <c r="E3123" s="12">
        <v>0</v>
      </c>
      <c r="F3123" s="25">
        <v>45476</v>
      </c>
      <c r="G3123" s="12" t="s">
        <v>2404</v>
      </c>
      <c r="H3123" s="46">
        <v>7630</v>
      </c>
      <c r="I3123" s="16">
        <v>7630</v>
      </c>
      <c r="K3123" t="str">
        <f t="shared" si="156"/>
        <v>Q1 2024</v>
      </c>
      <c r="L3123" t="str">
        <f t="shared" si="157"/>
        <v>Q1</v>
      </c>
      <c r="M3123" t="str">
        <f t="shared" si="158"/>
        <v>2024</v>
      </c>
    </row>
    <row r="3124" spans="1:13" x14ac:dyDescent="0.25">
      <c r="A3124" s="27">
        <v>45444</v>
      </c>
      <c r="B3124" s="8" t="s">
        <v>6601</v>
      </c>
      <c r="C3124" s="8" t="s">
        <v>6619</v>
      </c>
      <c r="D3124" s="8" t="s">
        <v>6620</v>
      </c>
      <c r="E3124" s="12">
        <v>0</v>
      </c>
      <c r="F3124" s="25">
        <v>45473</v>
      </c>
      <c r="G3124" s="12" t="s">
        <v>2334</v>
      </c>
      <c r="H3124" s="46">
        <v>3041</v>
      </c>
      <c r="I3124" s="16">
        <v>3041</v>
      </c>
      <c r="K3124" t="str">
        <f t="shared" si="156"/>
        <v>Q1 2024</v>
      </c>
      <c r="L3124" t="str">
        <f t="shared" si="157"/>
        <v>Q1</v>
      </c>
      <c r="M3124" t="str">
        <f t="shared" si="158"/>
        <v>2024</v>
      </c>
    </row>
    <row r="3125" spans="1:13" x14ac:dyDescent="0.25">
      <c r="A3125" s="27">
        <v>45444</v>
      </c>
      <c r="B3125" s="8" t="s">
        <v>6602</v>
      </c>
      <c r="C3125" s="8" t="e">
        <v>#N/A</v>
      </c>
      <c r="D3125" s="8" t="s">
        <v>6638</v>
      </c>
      <c r="E3125" s="12">
        <v>402</v>
      </c>
      <c r="F3125" s="25">
        <v>45481</v>
      </c>
      <c r="G3125" s="12" t="s">
        <v>2343</v>
      </c>
      <c r="H3125" s="46">
        <v>15990</v>
      </c>
      <c r="I3125" s="16">
        <v>15990</v>
      </c>
      <c r="K3125" t="str">
        <f t="shared" si="156"/>
        <v>Q1 2024</v>
      </c>
      <c r="L3125" t="str">
        <f t="shared" si="157"/>
        <v>Q1</v>
      </c>
      <c r="M3125" t="str">
        <f t="shared" si="158"/>
        <v>2024</v>
      </c>
    </row>
    <row r="3126" spans="1:13" x14ac:dyDescent="0.25">
      <c r="A3126" s="27">
        <v>45444</v>
      </c>
      <c r="B3126" s="8" t="s">
        <v>6602</v>
      </c>
      <c r="C3126" s="8" t="e">
        <v>#N/A</v>
      </c>
      <c r="D3126" s="8" t="s">
        <v>6638</v>
      </c>
      <c r="E3126" s="12">
        <v>502</v>
      </c>
      <c r="F3126" s="25">
        <v>45481</v>
      </c>
      <c r="G3126" s="12" t="s">
        <v>2344</v>
      </c>
      <c r="H3126" s="46">
        <v>15990</v>
      </c>
      <c r="I3126" s="16">
        <v>15990</v>
      </c>
      <c r="K3126" t="str">
        <f t="shared" si="156"/>
        <v>Q1 2024</v>
      </c>
      <c r="L3126" t="str">
        <f t="shared" si="157"/>
        <v>Q1</v>
      </c>
      <c r="M3126" t="str">
        <f t="shared" si="158"/>
        <v>2024</v>
      </c>
    </row>
    <row r="3127" spans="1:13" x14ac:dyDescent="0.25">
      <c r="A3127" s="27">
        <v>45444</v>
      </c>
      <c r="B3127" s="8" t="s">
        <v>6602</v>
      </c>
      <c r="C3127" s="8" t="e">
        <v>#N/A</v>
      </c>
      <c r="D3127" s="8" t="s">
        <v>6638</v>
      </c>
      <c r="E3127" s="12">
        <v>1101</v>
      </c>
      <c r="F3127" s="25">
        <v>45481</v>
      </c>
      <c r="G3127" s="12" t="s">
        <v>2345</v>
      </c>
      <c r="H3127" s="46">
        <v>181490</v>
      </c>
      <c r="I3127" s="16">
        <v>181490</v>
      </c>
      <c r="K3127" t="str">
        <f t="shared" si="156"/>
        <v>Q1 2024</v>
      </c>
      <c r="L3127" t="str">
        <f t="shared" si="157"/>
        <v>Q1</v>
      </c>
      <c r="M3127" t="str">
        <f t="shared" si="158"/>
        <v>2024</v>
      </c>
    </row>
    <row r="3128" spans="1:13" x14ac:dyDescent="0.25">
      <c r="A3128" s="27">
        <v>45444</v>
      </c>
      <c r="B3128" s="8" t="s">
        <v>6602</v>
      </c>
      <c r="C3128" s="8" t="e">
        <v>#N/A</v>
      </c>
      <c r="D3128" s="8" t="s">
        <v>6638</v>
      </c>
      <c r="E3128" s="12">
        <v>1102</v>
      </c>
      <c r="F3128" s="25">
        <v>45481</v>
      </c>
      <c r="G3128" s="12" t="s">
        <v>2346</v>
      </c>
      <c r="H3128" s="46">
        <v>15990</v>
      </c>
      <c r="I3128" s="16">
        <v>15990</v>
      </c>
      <c r="K3128" t="str">
        <f t="shared" si="156"/>
        <v>Q1 2024</v>
      </c>
      <c r="L3128" t="str">
        <f t="shared" si="157"/>
        <v>Q1</v>
      </c>
      <c r="M3128" t="str">
        <f t="shared" si="158"/>
        <v>2024</v>
      </c>
    </row>
    <row r="3129" spans="1:13" x14ac:dyDescent="0.25">
      <c r="A3129" s="27">
        <v>45444</v>
      </c>
      <c r="B3129" s="8" t="s">
        <v>6602</v>
      </c>
      <c r="C3129" s="8" t="e">
        <v>#N/A</v>
      </c>
      <c r="D3129" s="8" t="s">
        <v>6638</v>
      </c>
      <c r="E3129" s="12">
        <v>1201</v>
      </c>
      <c r="F3129" s="25">
        <v>45481</v>
      </c>
      <c r="G3129" s="12" t="s">
        <v>2347</v>
      </c>
      <c r="H3129" s="46">
        <v>20780</v>
      </c>
      <c r="I3129" s="16">
        <v>20780</v>
      </c>
      <c r="K3129" t="str">
        <f t="shared" si="156"/>
        <v>Q1 2024</v>
      </c>
      <c r="L3129" t="str">
        <f t="shared" si="157"/>
        <v>Q1</v>
      </c>
      <c r="M3129" t="str">
        <f t="shared" si="158"/>
        <v>2024</v>
      </c>
    </row>
    <row r="3130" spans="1:13" x14ac:dyDescent="0.25">
      <c r="A3130" s="27">
        <v>45444</v>
      </c>
      <c r="B3130" s="8" t="s">
        <v>6602</v>
      </c>
      <c r="C3130" s="8" t="e">
        <v>#N/A</v>
      </c>
      <c r="D3130" s="8" t="s">
        <v>6638</v>
      </c>
      <c r="E3130" s="12">
        <v>1202</v>
      </c>
      <c r="F3130" s="25">
        <v>45481</v>
      </c>
      <c r="G3130" s="12" t="s">
        <v>2348</v>
      </c>
      <c r="H3130" s="46">
        <v>15990</v>
      </c>
      <c r="I3130" s="16">
        <v>15990</v>
      </c>
      <c r="K3130" t="str">
        <f t="shared" si="156"/>
        <v>Q1 2024</v>
      </c>
      <c r="L3130" t="str">
        <f t="shared" si="157"/>
        <v>Q1</v>
      </c>
      <c r="M3130" t="str">
        <f t="shared" si="158"/>
        <v>2024</v>
      </c>
    </row>
    <row r="3131" spans="1:13" x14ac:dyDescent="0.25">
      <c r="A3131" s="27">
        <v>45444</v>
      </c>
      <c r="B3131" s="8" t="s">
        <v>6602</v>
      </c>
      <c r="C3131" s="8" t="e">
        <v>#N/A</v>
      </c>
      <c r="D3131" s="8" t="s">
        <v>6638</v>
      </c>
      <c r="E3131" s="12">
        <v>401</v>
      </c>
      <c r="F3131" s="25">
        <v>45486</v>
      </c>
      <c r="G3131" s="12" t="s">
        <v>2349</v>
      </c>
      <c r="H3131" s="46">
        <v>41210</v>
      </c>
      <c r="I3131" s="16">
        <v>41210</v>
      </c>
      <c r="K3131" t="str">
        <f t="shared" si="156"/>
        <v>Q1 2024</v>
      </c>
      <c r="L3131" t="str">
        <f t="shared" si="157"/>
        <v>Q1</v>
      </c>
      <c r="M3131" t="str">
        <f t="shared" si="158"/>
        <v>2024</v>
      </c>
    </row>
    <row r="3132" spans="1:13" x14ac:dyDescent="0.25">
      <c r="A3132" s="27">
        <v>45444</v>
      </c>
      <c r="B3132" s="8" t="s">
        <v>6602</v>
      </c>
      <c r="C3132" s="8" t="e">
        <v>#N/A</v>
      </c>
      <c r="D3132" s="8" t="s">
        <v>6638</v>
      </c>
      <c r="E3132" s="12">
        <v>501</v>
      </c>
      <c r="F3132" s="25">
        <v>45486</v>
      </c>
      <c r="G3132" s="12" t="s">
        <v>2350</v>
      </c>
      <c r="H3132" s="46">
        <v>39790</v>
      </c>
      <c r="I3132" s="16">
        <v>39790</v>
      </c>
      <c r="K3132" t="str">
        <f t="shared" si="156"/>
        <v>Q1 2024</v>
      </c>
      <c r="L3132" t="str">
        <f t="shared" si="157"/>
        <v>Q1</v>
      </c>
      <c r="M3132" t="str">
        <f t="shared" si="158"/>
        <v>2024</v>
      </c>
    </row>
    <row r="3133" spans="1:13" x14ac:dyDescent="0.25">
      <c r="A3133" s="27">
        <v>45444</v>
      </c>
      <c r="B3133" s="8" t="s">
        <v>6602</v>
      </c>
      <c r="C3133" s="8" t="e">
        <v>#N/A</v>
      </c>
      <c r="D3133" s="8" t="s">
        <v>6638</v>
      </c>
      <c r="E3133" s="12">
        <v>1301</v>
      </c>
      <c r="F3133" s="25">
        <v>45486</v>
      </c>
      <c r="G3133" s="12" t="s">
        <v>2351</v>
      </c>
      <c r="H3133" s="46">
        <v>44870</v>
      </c>
      <c r="I3133" s="16">
        <v>44870</v>
      </c>
      <c r="K3133" t="str">
        <f t="shared" si="156"/>
        <v>Q1 2024</v>
      </c>
      <c r="L3133" t="str">
        <f t="shared" si="157"/>
        <v>Q1</v>
      </c>
      <c r="M3133" t="str">
        <f t="shared" si="158"/>
        <v>2024</v>
      </c>
    </row>
    <row r="3134" spans="1:13" x14ac:dyDescent="0.25">
      <c r="A3134" s="27">
        <v>45444</v>
      </c>
      <c r="B3134" s="8" t="s">
        <v>6602</v>
      </c>
      <c r="C3134" s="8" t="s">
        <v>6619</v>
      </c>
      <c r="D3134" s="8" t="s">
        <v>6620</v>
      </c>
      <c r="E3134" s="12">
        <v>0</v>
      </c>
      <c r="F3134" s="25">
        <v>45473</v>
      </c>
      <c r="G3134" s="12" t="s">
        <v>2332</v>
      </c>
      <c r="H3134" s="47">
        <v>4080</v>
      </c>
      <c r="I3134" s="16">
        <v>4080</v>
      </c>
      <c r="K3134" t="str">
        <f t="shared" si="156"/>
        <v>Q1 2024</v>
      </c>
      <c r="L3134" t="str">
        <f t="shared" si="157"/>
        <v>Q1</v>
      </c>
      <c r="M3134" t="str">
        <f t="shared" si="158"/>
        <v>2024</v>
      </c>
    </row>
    <row r="3135" spans="1:13" x14ac:dyDescent="0.25">
      <c r="A3135" s="27">
        <v>45444</v>
      </c>
      <c r="B3135" s="8" t="s">
        <v>6597</v>
      </c>
      <c r="C3135" s="8" t="s">
        <v>6632</v>
      </c>
      <c r="D3135" s="8" t="s">
        <v>6633</v>
      </c>
      <c r="E3135" s="12">
        <v>0</v>
      </c>
      <c r="F3135" s="25">
        <v>45473</v>
      </c>
      <c r="G3135" s="12" t="s">
        <v>2406</v>
      </c>
      <c r="H3135" s="46">
        <v>10328.68</v>
      </c>
      <c r="I3135" s="16">
        <v>10328.68</v>
      </c>
      <c r="K3135" t="str">
        <f t="shared" si="156"/>
        <v>Q1 2024</v>
      </c>
      <c r="L3135" t="str">
        <f t="shared" si="157"/>
        <v>Q1</v>
      </c>
      <c r="M3135" t="str">
        <f t="shared" si="158"/>
        <v>2024</v>
      </c>
    </row>
    <row r="3136" spans="1:13" x14ac:dyDescent="0.25">
      <c r="A3136" s="27">
        <v>45444</v>
      </c>
      <c r="B3136" s="8" t="s">
        <v>6597</v>
      </c>
      <c r="C3136" s="5" t="s">
        <v>6614</v>
      </c>
      <c r="D3136" s="8" t="s">
        <v>6615</v>
      </c>
      <c r="E3136" s="12">
        <v>0</v>
      </c>
      <c r="F3136" s="25">
        <v>45473</v>
      </c>
      <c r="G3136" s="12" t="s">
        <v>2407</v>
      </c>
      <c r="H3136" s="46">
        <v>2954</v>
      </c>
      <c r="I3136" s="16">
        <v>2954</v>
      </c>
      <c r="K3136" t="str">
        <f t="shared" si="156"/>
        <v>Q1 2024</v>
      </c>
      <c r="L3136" t="str">
        <f t="shared" si="157"/>
        <v>Q1</v>
      </c>
      <c r="M3136" t="str">
        <f t="shared" si="158"/>
        <v>2024</v>
      </c>
    </row>
    <row r="3137" spans="1:13" x14ac:dyDescent="0.25">
      <c r="A3137" s="27">
        <v>45444</v>
      </c>
      <c r="B3137" s="65" t="s">
        <v>6597</v>
      </c>
      <c r="C3137" s="8" t="e">
        <v>#N/A</v>
      </c>
      <c r="D3137" s="8" t="s">
        <v>6638</v>
      </c>
      <c r="E3137" s="12">
        <v>0</v>
      </c>
      <c r="F3137" s="25">
        <v>45463</v>
      </c>
      <c r="G3137" s="31" t="s">
        <v>3034</v>
      </c>
      <c r="H3137" s="46">
        <v>5590</v>
      </c>
      <c r="I3137" s="16">
        <v>5590</v>
      </c>
      <c r="K3137" t="str">
        <f t="shared" si="156"/>
        <v>Q1 2024</v>
      </c>
      <c r="L3137" t="str">
        <f t="shared" si="157"/>
        <v>Q1</v>
      </c>
      <c r="M3137" t="str">
        <f t="shared" si="158"/>
        <v>2024</v>
      </c>
    </row>
    <row r="3138" spans="1:13" x14ac:dyDescent="0.25">
      <c r="A3138" s="27">
        <v>45444</v>
      </c>
      <c r="B3138" s="8" t="s">
        <v>6597</v>
      </c>
      <c r="C3138" s="8" t="s">
        <v>6619</v>
      </c>
      <c r="D3138" s="8" t="s">
        <v>6620</v>
      </c>
      <c r="E3138" s="12">
        <v>0</v>
      </c>
      <c r="F3138" s="25">
        <v>45473</v>
      </c>
      <c r="G3138" s="12" t="s">
        <v>2333</v>
      </c>
      <c r="H3138" s="46">
        <v>7220</v>
      </c>
      <c r="I3138" s="16">
        <v>7220</v>
      </c>
      <c r="K3138" t="str">
        <f t="shared" si="156"/>
        <v>Q1 2024</v>
      </c>
      <c r="L3138" t="str">
        <f t="shared" si="157"/>
        <v>Q1</v>
      </c>
      <c r="M3138" t="str">
        <f t="shared" si="158"/>
        <v>2024</v>
      </c>
    </row>
    <row r="3139" spans="1:13" x14ac:dyDescent="0.25">
      <c r="A3139" s="27">
        <v>45444</v>
      </c>
      <c r="B3139" s="8" t="s">
        <v>6597</v>
      </c>
      <c r="C3139" s="8" t="e">
        <v>#N/A</v>
      </c>
      <c r="D3139" s="8" t="s">
        <v>6622</v>
      </c>
      <c r="E3139" s="12">
        <v>0</v>
      </c>
      <c r="F3139" s="25">
        <v>45473</v>
      </c>
      <c r="G3139" s="12" t="s">
        <v>2409</v>
      </c>
      <c r="H3139" s="46">
        <v>6590</v>
      </c>
      <c r="I3139" s="16">
        <v>6590</v>
      </c>
      <c r="K3139" t="str">
        <f t="shared" si="156"/>
        <v>Q1 2024</v>
      </c>
      <c r="L3139" t="str">
        <f t="shared" si="157"/>
        <v>Q1</v>
      </c>
      <c r="M3139" t="str">
        <f t="shared" si="158"/>
        <v>2024</v>
      </c>
    </row>
    <row r="3140" spans="1:13" x14ac:dyDescent="0.25">
      <c r="A3140" s="27">
        <v>45444</v>
      </c>
      <c r="B3140" s="8" t="s">
        <v>6597</v>
      </c>
      <c r="C3140" s="61" t="s">
        <v>6621</v>
      </c>
      <c r="D3140" s="8" t="s">
        <v>6622</v>
      </c>
      <c r="E3140" s="12">
        <v>0</v>
      </c>
      <c r="F3140" s="25">
        <v>45476</v>
      </c>
      <c r="G3140" s="12" t="s">
        <v>2408</v>
      </c>
      <c r="H3140" s="46">
        <v>8590</v>
      </c>
      <c r="I3140" s="16">
        <v>8590</v>
      </c>
      <c r="K3140" t="str">
        <f t="shared" si="156"/>
        <v>Q1 2024</v>
      </c>
      <c r="L3140" t="str">
        <f t="shared" si="157"/>
        <v>Q1</v>
      </c>
      <c r="M3140" t="str">
        <f t="shared" si="158"/>
        <v>2024</v>
      </c>
    </row>
    <row r="3141" spans="1:13" x14ac:dyDescent="0.25">
      <c r="A3141" s="27">
        <v>45444</v>
      </c>
      <c r="B3141" s="8" t="s">
        <v>6605</v>
      </c>
      <c r="C3141" s="8" t="s">
        <v>6619</v>
      </c>
      <c r="D3141" s="8" t="s">
        <v>6620</v>
      </c>
      <c r="E3141" s="12">
        <v>0</v>
      </c>
      <c r="F3141" s="25">
        <v>45473</v>
      </c>
      <c r="G3141" s="12" t="s">
        <v>2335</v>
      </c>
      <c r="H3141" s="46">
        <v>510</v>
      </c>
      <c r="I3141" s="16">
        <v>510</v>
      </c>
      <c r="K3141" t="str">
        <f t="shared" si="156"/>
        <v>Q1 2024</v>
      </c>
      <c r="L3141" t="str">
        <f t="shared" si="157"/>
        <v>Q1</v>
      </c>
      <c r="M3141" t="str">
        <f t="shared" si="158"/>
        <v>2024</v>
      </c>
    </row>
    <row r="3142" spans="1:13" x14ac:dyDescent="0.25">
      <c r="A3142" s="27">
        <v>45444</v>
      </c>
      <c r="B3142" s="8" t="s">
        <v>6598</v>
      </c>
      <c r="C3142" s="5" t="s">
        <v>6616</v>
      </c>
      <c r="D3142" s="8" t="s">
        <v>6617</v>
      </c>
      <c r="E3142" s="12">
        <v>0</v>
      </c>
      <c r="F3142" s="25">
        <v>45472</v>
      </c>
      <c r="G3142" s="12" t="s">
        <v>2414</v>
      </c>
      <c r="H3142" s="46">
        <v>750</v>
      </c>
      <c r="I3142" s="46">
        <v>750</v>
      </c>
      <c r="K3142" t="str">
        <f t="shared" si="156"/>
        <v>Q1 2024</v>
      </c>
      <c r="L3142" t="str">
        <f t="shared" si="157"/>
        <v>Q1</v>
      </c>
      <c r="M3142" t="str">
        <f t="shared" si="158"/>
        <v>2024</v>
      </c>
    </row>
    <row r="3143" spans="1:13" x14ac:dyDescent="0.25">
      <c r="A3143" s="27">
        <v>45444</v>
      </c>
      <c r="B3143" s="8" t="s">
        <v>6598</v>
      </c>
      <c r="C3143" s="8" t="e">
        <v>#N/A</v>
      </c>
      <c r="D3143" s="8" t="s">
        <v>6622</v>
      </c>
      <c r="E3143" s="12">
        <v>0</v>
      </c>
      <c r="F3143" s="25">
        <v>45473</v>
      </c>
      <c r="G3143" s="12" t="s">
        <v>2413</v>
      </c>
      <c r="H3143" s="46">
        <v>150</v>
      </c>
      <c r="I3143" s="16">
        <v>150</v>
      </c>
      <c r="K3143" t="str">
        <f t="shared" si="156"/>
        <v>Q1 2024</v>
      </c>
      <c r="L3143" t="str">
        <f t="shared" si="157"/>
        <v>Q1</v>
      </c>
      <c r="M3143" t="str">
        <f t="shared" si="158"/>
        <v>2024</v>
      </c>
    </row>
    <row r="3144" spans="1:13" x14ac:dyDescent="0.25">
      <c r="A3144" s="27">
        <v>45444</v>
      </c>
      <c r="B3144" s="8" t="s">
        <v>6598</v>
      </c>
      <c r="C3144" s="61" t="s">
        <v>6621</v>
      </c>
      <c r="D3144" s="8" t="s">
        <v>6622</v>
      </c>
      <c r="E3144" s="12">
        <v>0</v>
      </c>
      <c r="F3144" s="25">
        <v>45476</v>
      </c>
      <c r="G3144" s="12" t="s">
        <v>2412</v>
      </c>
      <c r="H3144" s="46">
        <v>435</v>
      </c>
      <c r="I3144" s="16">
        <v>435</v>
      </c>
      <c r="K3144" t="str">
        <f t="shared" si="156"/>
        <v>Q1 2024</v>
      </c>
      <c r="L3144" t="str">
        <f t="shared" si="157"/>
        <v>Q1</v>
      </c>
      <c r="M3144" t="str">
        <f t="shared" si="158"/>
        <v>2024</v>
      </c>
    </row>
    <row r="3145" spans="1:13" x14ac:dyDescent="0.25">
      <c r="A3145" s="27">
        <v>45444</v>
      </c>
      <c r="B3145" s="8" t="s">
        <v>6596</v>
      </c>
      <c r="C3145" s="5" t="s">
        <v>6614</v>
      </c>
      <c r="D3145" s="8" t="s">
        <v>6615</v>
      </c>
      <c r="E3145" s="12">
        <v>0</v>
      </c>
      <c r="F3145" s="25">
        <v>45476</v>
      </c>
      <c r="G3145" s="12" t="s">
        <v>2410</v>
      </c>
      <c r="H3145" s="46">
        <v>211</v>
      </c>
      <c r="I3145" s="16">
        <v>211</v>
      </c>
      <c r="K3145" t="str">
        <f t="shared" si="156"/>
        <v>Q1 2024</v>
      </c>
      <c r="L3145" t="str">
        <f t="shared" si="157"/>
        <v>Q1</v>
      </c>
      <c r="M3145" t="str">
        <f t="shared" si="158"/>
        <v>2024</v>
      </c>
    </row>
    <row r="3146" spans="1:13" x14ac:dyDescent="0.25">
      <c r="A3146" s="27">
        <v>45444</v>
      </c>
      <c r="B3146" s="8" t="s">
        <v>6596</v>
      </c>
      <c r="C3146" s="8" t="s">
        <v>6619</v>
      </c>
      <c r="D3146" s="8" t="s">
        <v>6620</v>
      </c>
      <c r="E3146" s="12">
        <v>0</v>
      </c>
      <c r="F3146" s="25">
        <v>45473</v>
      </c>
      <c r="G3146" s="12" t="s">
        <v>2336</v>
      </c>
      <c r="H3146" s="46">
        <v>600</v>
      </c>
      <c r="I3146" s="16">
        <v>600</v>
      </c>
      <c r="K3146" t="str">
        <f t="shared" si="156"/>
        <v>Q1 2024</v>
      </c>
      <c r="L3146" t="str">
        <f t="shared" si="157"/>
        <v>Q1</v>
      </c>
      <c r="M3146" t="str">
        <f t="shared" si="158"/>
        <v>2024</v>
      </c>
    </row>
    <row r="3147" spans="1:13" x14ac:dyDescent="0.25">
      <c r="A3147" s="27">
        <v>45444</v>
      </c>
      <c r="B3147" s="8" t="s">
        <v>6596</v>
      </c>
      <c r="C3147" s="61" t="s">
        <v>6621</v>
      </c>
      <c r="D3147" s="8" t="s">
        <v>6622</v>
      </c>
      <c r="E3147" s="12">
        <v>0</v>
      </c>
      <c r="F3147" s="25">
        <v>45473</v>
      </c>
      <c r="G3147" s="12" t="s">
        <v>2411</v>
      </c>
      <c r="H3147" s="46">
        <v>865</v>
      </c>
      <c r="I3147" s="16">
        <v>865</v>
      </c>
      <c r="K3147" t="str">
        <f t="shared" si="156"/>
        <v>Q1 2024</v>
      </c>
      <c r="L3147" t="str">
        <f t="shared" si="157"/>
        <v>Q1</v>
      </c>
      <c r="M3147" t="str">
        <f t="shared" si="158"/>
        <v>2024</v>
      </c>
    </row>
    <row r="3148" spans="1:13" x14ac:dyDescent="0.25">
      <c r="A3148" s="27">
        <v>45444</v>
      </c>
      <c r="B3148" s="8" t="s">
        <v>6592</v>
      </c>
      <c r="C3148" s="5" t="s">
        <v>6630</v>
      </c>
      <c r="D3148" s="8" t="s">
        <v>6631</v>
      </c>
      <c r="E3148" s="12">
        <v>613</v>
      </c>
      <c r="F3148" s="25">
        <v>45470</v>
      </c>
      <c r="G3148" s="12" t="s">
        <v>2341</v>
      </c>
      <c r="H3148" s="46">
        <v>1176.46</v>
      </c>
      <c r="I3148" s="16">
        <v>1176.46</v>
      </c>
      <c r="K3148" t="str">
        <f t="shared" si="156"/>
        <v>Q1 2024</v>
      </c>
      <c r="L3148" t="str">
        <f t="shared" si="157"/>
        <v>Q1</v>
      </c>
      <c r="M3148" t="str">
        <f t="shared" si="158"/>
        <v>2024</v>
      </c>
    </row>
    <row r="3149" spans="1:13" x14ac:dyDescent="0.25">
      <c r="A3149" s="27">
        <v>45444</v>
      </c>
      <c r="B3149" s="8" t="s">
        <v>6592</v>
      </c>
      <c r="C3149" s="8" t="e">
        <v>#N/A</v>
      </c>
      <c r="D3149" s="8" t="s">
        <v>6662</v>
      </c>
      <c r="E3149" s="12">
        <v>613</v>
      </c>
      <c r="F3149" s="25">
        <v>45444</v>
      </c>
      <c r="G3149" s="12" t="s">
        <v>2289</v>
      </c>
      <c r="H3149" s="46">
        <v>68825</v>
      </c>
      <c r="I3149" s="16">
        <v>68825</v>
      </c>
      <c r="K3149" t="str">
        <f t="shared" si="156"/>
        <v>Q1 2024</v>
      </c>
      <c r="L3149" t="str">
        <f t="shared" si="157"/>
        <v>Q1</v>
      </c>
      <c r="M3149" t="str">
        <f t="shared" si="158"/>
        <v>2024</v>
      </c>
    </row>
    <row r="3150" spans="1:13" x14ac:dyDescent="0.25">
      <c r="A3150" s="27">
        <v>45444</v>
      </c>
      <c r="B3150" s="8" t="s">
        <v>6592</v>
      </c>
      <c r="C3150" s="8" t="s">
        <v>6632</v>
      </c>
      <c r="D3150" s="8" t="s">
        <v>6633</v>
      </c>
      <c r="E3150" s="12">
        <v>613</v>
      </c>
      <c r="F3150" s="25">
        <v>45473</v>
      </c>
      <c r="G3150" s="12" t="s">
        <v>2415</v>
      </c>
      <c r="H3150" s="46">
        <v>39725.69</v>
      </c>
      <c r="I3150" s="16">
        <v>39725.69</v>
      </c>
      <c r="K3150" t="str">
        <f t="shared" si="156"/>
        <v>Q1 2024</v>
      </c>
      <c r="L3150" t="str">
        <f t="shared" si="157"/>
        <v>Q1</v>
      </c>
      <c r="M3150" t="str">
        <f t="shared" si="158"/>
        <v>2024</v>
      </c>
    </row>
    <row r="3151" spans="1:13" x14ac:dyDescent="0.25">
      <c r="A3151" s="27">
        <v>45444</v>
      </c>
      <c r="B3151" s="8" t="s">
        <v>6592</v>
      </c>
      <c r="C3151" s="5" t="s">
        <v>6614</v>
      </c>
      <c r="D3151" s="8" t="s">
        <v>6615</v>
      </c>
      <c r="E3151" s="12">
        <v>613</v>
      </c>
      <c r="F3151" s="25">
        <v>45473</v>
      </c>
      <c r="G3151" s="12" t="s">
        <v>2420</v>
      </c>
      <c r="H3151" s="46">
        <v>18240</v>
      </c>
      <c r="I3151" s="16">
        <v>18240</v>
      </c>
      <c r="K3151" t="str">
        <f t="shared" si="156"/>
        <v>Q1 2024</v>
      </c>
      <c r="L3151" t="str">
        <f t="shared" si="157"/>
        <v>Q1</v>
      </c>
      <c r="M3151" t="str">
        <f t="shared" si="158"/>
        <v>2024</v>
      </c>
    </row>
    <row r="3152" spans="1:13" x14ac:dyDescent="0.25">
      <c r="A3152" s="27">
        <v>45444</v>
      </c>
      <c r="B3152" s="8" t="s">
        <v>6592</v>
      </c>
      <c r="C3152" s="8" t="s">
        <v>6634</v>
      </c>
      <c r="D3152" s="8" t="s">
        <v>6635</v>
      </c>
      <c r="E3152" s="12">
        <v>613</v>
      </c>
      <c r="F3152" s="25">
        <v>45474</v>
      </c>
      <c r="G3152" s="12" t="s">
        <v>2417</v>
      </c>
      <c r="H3152" s="85">
        <v>61828.46</v>
      </c>
      <c r="I3152" s="85">
        <v>61828.46</v>
      </c>
      <c r="K3152" t="str">
        <f t="shared" si="156"/>
        <v>Q1 2024</v>
      </c>
      <c r="L3152" t="str">
        <f t="shared" si="157"/>
        <v>Q1</v>
      </c>
      <c r="M3152" t="str">
        <f t="shared" si="158"/>
        <v>2024</v>
      </c>
    </row>
    <row r="3153" spans="1:13" x14ac:dyDescent="0.25">
      <c r="A3153" s="27">
        <v>45444</v>
      </c>
      <c r="B3153" s="8" t="s">
        <v>6592</v>
      </c>
      <c r="C3153" s="8" t="e">
        <v>#N/A</v>
      </c>
      <c r="D3153" s="8" t="s">
        <v>6643</v>
      </c>
      <c r="E3153" s="12">
        <v>613</v>
      </c>
      <c r="F3153" s="25">
        <v>45450</v>
      </c>
      <c r="G3153" s="12" t="s">
        <v>2271</v>
      </c>
      <c r="H3153" s="46">
        <v>10200</v>
      </c>
      <c r="I3153" s="16">
        <v>10200</v>
      </c>
      <c r="K3153" t="str">
        <f t="shared" si="156"/>
        <v>Q1 2024</v>
      </c>
      <c r="L3153" t="str">
        <f t="shared" si="157"/>
        <v>Q1</v>
      </c>
      <c r="M3153" t="str">
        <f t="shared" si="158"/>
        <v>2024</v>
      </c>
    </row>
    <row r="3154" spans="1:13" x14ac:dyDescent="0.25">
      <c r="A3154" s="27">
        <v>45444</v>
      </c>
      <c r="B3154" s="8" t="s">
        <v>6592</v>
      </c>
      <c r="C3154" s="5" t="s">
        <v>6650</v>
      </c>
      <c r="D3154" s="8" t="s">
        <v>6651</v>
      </c>
      <c r="E3154" s="12">
        <v>613</v>
      </c>
      <c r="F3154" s="25">
        <v>45461</v>
      </c>
      <c r="G3154" s="12">
        <v>4250029114</v>
      </c>
      <c r="H3154" s="46">
        <v>11322.5</v>
      </c>
      <c r="I3154" s="16">
        <v>11322.5</v>
      </c>
      <c r="K3154" t="str">
        <f t="shared" si="156"/>
        <v>Q1 2024</v>
      </c>
      <c r="L3154" t="str">
        <f t="shared" si="157"/>
        <v>Q1</v>
      </c>
      <c r="M3154" t="str">
        <f t="shared" si="158"/>
        <v>2024</v>
      </c>
    </row>
    <row r="3155" spans="1:13" x14ac:dyDescent="0.25">
      <c r="A3155" s="27">
        <v>45444</v>
      </c>
      <c r="B3155" s="8" t="s">
        <v>6592</v>
      </c>
      <c r="C3155" s="8" t="e">
        <v>#N/A</v>
      </c>
      <c r="D3155" s="8" t="s">
        <v>6633</v>
      </c>
      <c r="E3155" s="12">
        <v>613</v>
      </c>
      <c r="F3155" s="25">
        <v>45473</v>
      </c>
      <c r="G3155" s="12" t="s">
        <v>2416</v>
      </c>
      <c r="H3155" s="46">
        <v>73765.289999999994</v>
      </c>
      <c r="I3155" s="16">
        <v>73765.289999999994</v>
      </c>
      <c r="K3155" t="str">
        <f t="shared" si="156"/>
        <v>Q1 2024</v>
      </c>
      <c r="L3155" t="str">
        <f t="shared" si="157"/>
        <v>Q1</v>
      </c>
      <c r="M3155" t="str">
        <f t="shared" si="158"/>
        <v>2024</v>
      </c>
    </row>
    <row r="3156" spans="1:13" x14ac:dyDescent="0.25">
      <c r="A3156" s="27">
        <v>45444</v>
      </c>
      <c r="B3156" s="8" t="s">
        <v>6592</v>
      </c>
      <c r="C3156" s="8" t="s">
        <v>6619</v>
      </c>
      <c r="D3156" s="8" t="s">
        <v>6620</v>
      </c>
      <c r="E3156" s="12">
        <v>613</v>
      </c>
      <c r="F3156" s="25">
        <v>45473</v>
      </c>
      <c r="G3156" s="12" t="s">
        <v>2329</v>
      </c>
      <c r="H3156" s="46">
        <v>1960</v>
      </c>
      <c r="I3156" s="16">
        <v>1960</v>
      </c>
      <c r="K3156" t="str">
        <f t="shared" si="156"/>
        <v>Q1 2024</v>
      </c>
      <c r="L3156" t="str">
        <f t="shared" si="157"/>
        <v>Q1</v>
      </c>
      <c r="M3156" t="str">
        <f t="shared" si="158"/>
        <v>2024</v>
      </c>
    </row>
    <row r="3157" spans="1:13" x14ac:dyDescent="0.25">
      <c r="A3157" s="27">
        <v>45444</v>
      </c>
      <c r="B3157" s="8" t="s">
        <v>6592</v>
      </c>
      <c r="C3157" s="8" t="s">
        <v>6637</v>
      </c>
      <c r="D3157" s="8" t="s">
        <v>6654</v>
      </c>
      <c r="E3157" s="12">
        <v>613</v>
      </c>
      <c r="F3157" s="25">
        <v>45446</v>
      </c>
      <c r="G3157" s="12" t="s">
        <v>2282</v>
      </c>
      <c r="H3157" s="46">
        <v>17351.25</v>
      </c>
      <c r="I3157" s="16">
        <v>17351.25</v>
      </c>
      <c r="K3157" t="str">
        <f t="shared" si="156"/>
        <v>Q1 2024</v>
      </c>
      <c r="L3157" t="str">
        <f t="shared" si="157"/>
        <v>Q1</v>
      </c>
      <c r="M3157" t="str">
        <f t="shared" si="158"/>
        <v>2024</v>
      </c>
    </row>
    <row r="3158" spans="1:13" x14ac:dyDescent="0.25">
      <c r="A3158" s="27">
        <v>45444</v>
      </c>
      <c r="B3158" s="8" t="s">
        <v>6592</v>
      </c>
      <c r="C3158" s="8" t="s">
        <v>6637</v>
      </c>
      <c r="D3158" s="8" t="s">
        <v>6654</v>
      </c>
      <c r="E3158" s="12">
        <v>614</v>
      </c>
      <c r="F3158" s="25">
        <v>45446</v>
      </c>
      <c r="G3158" s="12" t="s">
        <v>2283</v>
      </c>
      <c r="H3158" s="46">
        <v>17333.75</v>
      </c>
      <c r="I3158" s="16">
        <v>17333.75</v>
      </c>
      <c r="K3158" t="str">
        <f t="shared" si="156"/>
        <v>Q1 2024</v>
      </c>
      <c r="L3158" t="str">
        <f t="shared" si="157"/>
        <v>Q1</v>
      </c>
      <c r="M3158" t="str">
        <f t="shared" si="158"/>
        <v>2024</v>
      </c>
    </row>
    <row r="3159" spans="1:13" x14ac:dyDescent="0.25">
      <c r="A3159" s="27">
        <v>45444</v>
      </c>
      <c r="B3159" s="8" t="s">
        <v>6592</v>
      </c>
      <c r="C3159" s="8" t="s">
        <v>6637</v>
      </c>
      <c r="D3159" s="8" t="s">
        <v>6638</v>
      </c>
      <c r="E3159" s="12">
        <v>613</v>
      </c>
      <c r="F3159" s="25">
        <v>45481</v>
      </c>
      <c r="G3159" s="12" t="s">
        <v>2423</v>
      </c>
      <c r="H3159" s="46">
        <v>43112.66</v>
      </c>
      <c r="I3159" s="16">
        <v>43112.66</v>
      </c>
      <c r="K3159" t="str">
        <f t="shared" si="156"/>
        <v>Q1 2024</v>
      </c>
      <c r="L3159" t="str">
        <f t="shared" si="157"/>
        <v>Q1</v>
      </c>
      <c r="M3159" t="str">
        <f t="shared" si="158"/>
        <v>2024</v>
      </c>
    </row>
    <row r="3160" spans="1:13" x14ac:dyDescent="0.25">
      <c r="A3160" s="27">
        <v>45444</v>
      </c>
      <c r="B3160" s="8" t="s">
        <v>6592</v>
      </c>
      <c r="C3160" s="8" t="s">
        <v>6637</v>
      </c>
      <c r="D3160" s="8" t="s">
        <v>6638</v>
      </c>
      <c r="E3160" s="12">
        <v>614</v>
      </c>
      <c r="F3160" s="25">
        <v>45481</v>
      </c>
      <c r="G3160" s="12" t="s">
        <v>2424</v>
      </c>
      <c r="H3160" s="46">
        <v>50553</v>
      </c>
      <c r="I3160" s="16">
        <v>50553</v>
      </c>
      <c r="K3160" t="str">
        <f t="shared" si="156"/>
        <v>Q1 2024</v>
      </c>
      <c r="L3160" t="str">
        <f t="shared" si="157"/>
        <v>Q1</v>
      </c>
      <c r="M3160" t="str">
        <f t="shared" si="158"/>
        <v>2024</v>
      </c>
    </row>
    <row r="3161" spans="1:13" x14ac:dyDescent="0.25">
      <c r="A3161" s="27">
        <v>45444</v>
      </c>
      <c r="B3161" s="8" t="s">
        <v>6592</v>
      </c>
      <c r="C3161" s="8" t="s">
        <v>6637</v>
      </c>
      <c r="D3161" s="8" t="s">
        <v>6639</v>
      </c>
      <c r="E3161" s="12">
        <v>613</v>
      </c>
      <c r="F3161" s="25">
        <v>45482</v>
      </c>
      <c r="G3161" s="12" t="s">
        <v>2425</v>
      </c>
      <c r="H3161" s="46">
        <v>12337.92</v>
      </c>
      <c r="I3161" s="16">
        <v>12337.92</v>
      </c>
      <c r="K3161" t="str">
        <f t="shared" ref="K3161:K3222" si="159">"Q" &amp; IF(MONTH(A3161) &lt; 4, 4, IF(MONTH(A3161) &lt; 7, 1, IF(MONTH(A3161) &lt; 10, 2, 3))) &amp; " " &amp; YEAR(A3161) - IF(MONTH(A3161) &lt; 4, 1, 0)</f>
        <v>Q1 2024</v>
      </c>
      <c r="L3161" t="str">
        <f t="shared" ref="L3161:L3222" si="160">LEFT(K3161,2)</f>
        <v>Q1</v>
      </c>
      <c r="M3161" t="str">
        <f t="shared" ref="M3161:M3222" si="161">RIGHT(K3161,4)</f>
        <v>2024</v>
      </c>
    </row>
    <row r="3162" spans="1:13" x14ac:dyDescent="0.25">
      <c r="A3162" s="27">
        <v>45444</v>
      </c>
      <c r="B3162" s="8" t="s">
        <v>6592</v>
      </c>
      <c r="C3162" s="8" t="s">
        <v>6637</v>
      </c>
      <c r="D3162" s="8" t="s">
        <v>6639</v>
      </c>
      <c r="E3162" s="12">
        <v>614</v>
      </c>
      <c r="F3162" s="25">
        <v>45482</v>
      </c>
      <c r="G3162" s="12" t="s">
        <v>2426</v>
      </c>
      <c r="H3162" s="46">
        <v>14354.04</v>
      </c>
      <c r="I3162" s="16">
        <v>14354.04</v>
      </c>
      <c r="K3162" t="str">
        <f t="shared" si="159"/>
        <v>Q1 2024</v>
      </c>
      <c r="L3162" t="str">
        <f t="shared" si="160"/>
        <v>Q1</v>
      </c>
      <c r="M3162" t="str">
        <f t="shared" si="161"/>
        <v>2024</v>
      </c>
    </row>
    <row r="3163" spans="1:13" x14ac:dyDescent="0.25">
      <c r="A3163" s="27">
        <v>45444</v>
      </c>
      <c r="B3163" s="8" t="s">
        <v>6592</v>
      </c>
      <c r="C3163" s="8" t="e">
        <v>#N/A</v>
      </c>
      <c r="D3163" s="8" t="s">
        <v>6662</v>
      </c>
      <c r="E3163" s="12">
        <v>613</v>
      </c>
      <c r="F3163" s="25">
        <v>45444</v>
      </c>
      <c r="G3163" s="12" t="s">
        <v>2290</v>
      </c>
      <c r="H3163" s="46">
        <v>68832</v>
      </c>
      <c r="I3163" s="16">
        <v>68832</v>
      </c>
      <c r="K3163" t="str">
        <f t="shared" si="159"/>
        <v>Q1 2024</v>
      </c>
      <c r="L3163" t="str">
        <f t="shared" si="160"/>
        <v>Q1</v>
      </c>
      <c r="M3163" t="str">
        <f t="shared" si="161"/>
        <v>2024</v>
      </c>
    </row>
    <row r="3164" spans="1:13" x14ac:dyDescent="0.25">
      <c r="A3164" s="27">
        <v>45444</v>
      </c>
      <c r="B3164" s="8" t="s">
        <v>6592</v>
      </c>
      <c r="C3164" s="5" t="e">
        <v>#N/A</v>
      </c>
      <c r="D3164" s="8" t="s">
        <v>6662</v>
      </c>
      <c r="E3164" s="12">
        <v>614</v>
      </c>
      <c r="F3164" s="25">
        <v>45446</v>
      </c>
      <c r="G3164" s="12" t="s">
        <v>2291</v>
      </c>
      <c r="H3164" s="46">
        <v>137596</v>
      </c>
      <c r="I3164" s="16">
        <v>137596</v>
      </c>
      <c r="K3164" t="str">
        <f t="shared" si="159"/>
        <v>Q1 2024</v>
      </c>
      <c r="L3164" t="str">
        <f t="shared" si="160"/>
        <v>Q1</v>
      </c>
      <c r="M3164" t="str">
        <f t="shared" si="161"/>
        <v>2024</v>
      </c>
    </row>
    <row r="3165" spans="1:13" x14ac:dyDescent="0.25">
      <c r="A3165" s="27">
        <v>45444</v>
      </c>
      <c r="B3165" s="8" t="s">
        <v>6592</v>
      </c>
      <c r="C3165" s="8" t="e">
        <v>#N/A</v>
      </c>
      <c r="D3165" s="8" t="s">
        <v>6622</v>
      </c>
      <c r="E3165" s="12">
        <v>613</v>
      </c>
      <c r="F3165" s="25">
        <v>45473</v>
      </c>
      <c r="G3165" s="12" t="s">
        <v>2422</v>
      </c>
      <c r="H3165" s="46">
        <v>20820</v>
      </c>
      <c r="I3165" s="16">
        <v>20820</v>
      </c>
      <c r="K3165" t="str">
        <f t="shared" si="159"/>
        <v>Q1 2024</v>
      </c>
      <c r="L3165" t="str">
        <f t="shared" si="160"/>
        <v>Q1</v>
      </c>
      <c r="M3165" t="str">
        <f t="shared" si="161"/>
        <v>2024</v>
      </c>
    </row>
    <row r="3166" spans="1:13" x14ac:dyDescent="0.25">
      <c r="A3166" s="27">
        <v>45444</v>
      </c>
      <c r="B3166" s="8" t="s">
        <v>6592</v>
      </c>
      <c r="C3166" s="61" t="s">
        <v>6621</v>
      </c>
      <c r="D3166" s="8" t="s">
        <v>6622</v>
      </c>
      <c r="E3166" s="12">
        <v>613</v>
      </c>
      <c r="F3166" s="25">
        <v>45476</v>
      </c>
      <c r="G3166" s="12" t="s">
        <v>2421</v>
      </c>
      <c r="H3166" s="46">
        <v>32050</v>
      </c>
      <c r="I3166" s="16">
        <v>32050</v>
      </c>
      <c r="K3166" t="str">
        <f t="shared" si="159"/>
        <v>Q1 2024</v>
      </c>
      <c r="L3166" t="str">
        <f t="shared" si="160"/>
        <v>Q1</v>
      </c>
      <c r="M3166" t="str">
        <f t="shared" si="161"/>
        <v>2024</v>
      </c>
    </row>
    <row r="3167" spans="1:13" x14ac:dyDescent="0.25">
      <c r="A3167" s="27">
        <v>45444</v>
      </c>
      <c r="B3167" s="8" t="s">
        <v>6592</v>
      </c>
      <c r="C3167" s="8" t="s">
        <v>6623</v>
      </c>
      <c r="D3167" s="8" t="s">
        <v>6663</v>
      </c>
      <c r="E3167" s="12">
        <v>613</v>
      </c>
      <c r="F3167" s="25">
        <v>45468</v>
      </c>
      <c r="G3167" s="12" t="s">
        <v>2418</v>
      </c>
      <c r="H3167" s="46">
        <v>2700</v>
      </c>
      <c r="I3167" s="16">
        <v>2700</v>
      </c>
      <c r="K3167" t="str">
        <f t="shared" si="159"/>
        <v>Q1 2024</v>
      </c>
      <c r="L3167" t="str">
        <f t="shared" si="160"/>
        <v>Q1</v>
      </c>
      <c r="M3167" t="str">
        <f t="shared" si="161"/>
        <v>2024</v>
      </c>
    </row>
    <row r="3168" spans="1:13" x14ac:dyDescent="0.25">
      <c r="A3168" s="27">
        <v>45444</v>
      </c>
      <c r="B3168" s="8" t="s">
        <v>6592</v>
      </c>
      <c r="C3168" s="8" t="s">
        <v>6623</v>
      </c>
      <c r="D3168" s="8" t="s">
        <v>6624</v>
      </c>
      <c r="E3168" s="12">
        <v>613</v>
      </c>
      <c r="F3168" s="25">
        <v>45468</v>
      </c>
      <c r="G3168" s="12" t="s">
        <v>2419</v>
      </c>
      <c r="H3168" s="46">
        <v>26730</v>
      </c>
      <c r="I3168" s="46">
        <v>22357.5</v>
      </c>
      <c r="K3168" t="str">
        <f t="shared" si="159"/>
        <v>Q1 2024</v>
      </c>
      <c r="L3168" t="str">
        <f t="shared" si="160"/>
        <v>Q1</v>
      </c>
      <c r="M3168" t="str">
        <f t="shared" si="161"/>
        <v>2024</v>
      </c>
    </row>
    <row r="3169" spans="1:13" x14ac:dyDescent="0.25">
      <c r="A3169" s="27">
        <v>45444</v>
      </c>
      <c r="B3169" s="8" t="s">
        <v>6592</v>
      </c>
      <c r="C3169" s="5" t="s">
        <v>6626</v>
      </c>
      <c r="D3169" s="8" t="s">
        <v>6627</v>
      </c>
      <c r="E3169" s="12">
        <v>613</v>
      </c>
      <c r="F3169" s="25">
        <v>45473</v>
      </c>
      <c r="G3169" s="12">
        <v>1713</v>
      </c>
      <c r="H3169" s="46">
        <v>3920</v>
      </c>
      <c r="I3169" s="16">
        <v>3920</v>
      </c>
      <c r="K3169" t="str">
        <f t="shared" si="159"/>
        <v>Q1 2024</v>
      </c>
      <c r="L3169" t="str">
        <f t="shared" si="160"/>
        <v>Q1</v>
      </c>
      <c r="M3169" t="str">
        <f t="shared" si="161"/>
        <v>2024</v>
      </c>
    </row>
    <row r="3170" spans="1:13" x14ac:dyDescent="0.25">
      <c r="A3170" s="27">
        <v>45444</v>
      </c>
      <c r="B3170" s="8" t="s">
        <v>6593</v>
      </c>
      <c r="C3170" s="5" t="s">
        <v>6630</v>
      </c>
      <c r="D3170" s="8" t="s">
        <v>6631</v>
      </c>
      <c r="E3170" s="12">
        <v>312</v>
      </c>
      <c r="F3170" s="25">
        <v>45476</v>
      </c>
      <c r="G3170" s="12" t="s">
        <v>2340</v>
      </c>
      <c r="H3170" s="46">
        <v>65005.96</v>
      </c>
      <c r="I3170" s="16">
        <v>65005.96</v>
      </c>
      <c r="K3170" t="str">
        <f t="shared" si="159"/>
        <v>Q1 2024</v>
      </c>
      <c r="L3170" t="str">
        <f t="shared" si="160"/>
        <v>Q1</v>
      </c>
      <c r="M3170" t="str">
        <f t="shared" si="161"/>
        <v>2024</v>
      </c>
    </row>
    <row r="3171" spans="1:13" x14ac:dyDescent="0.25">
      <c r="A3171" s="27">
        <v>45444</v>
      </c>
      <c r="B3171" s="8" t="s">
        <v>6593</v>
      </c>
      <c r="C3171" s="8" t="e">
        <v>#N/A</v>
      </c>
      <c r="D3171" s="8" t="s">
        <v>6662</v>
      </c>
      <c r="E3171" s="12">
        <v>313</v>
      </c>
      <c r="F3171" s="25">
        <v>45444</v>
      </c>
      <c r="G3171" s="12" t="s">
        <v>2296</v>
      </c>
      <c r="H3171" s="46">
        <v>537669</v>
      </c>
      <c r="I3171" s="16">
        <v>537669</v>
      </c>
      <c r="K3171" t="str">
        <f t="shared" si="159"/>
        <v>Q1 2024</v>
      </c>
      <c r="L3171" t="str">
        <f t="shared" si="160"/>
        <v>Q1</v>
      </c>
      <c r="M3171" t="str">
        <f t="shared" si="161"/>
        <v>2024</v>
      </c>
    </row>
    <row r="3172" spans="1:13" x14ac:dyDescent="0.25">
      <c r="A3172" s="27">
        <v>45444</v>
      </c>
      <c r="B3172" s="8" t="s">
        <v>6593</v>
      </c>
      <c r="C3172" s="8" t="e">
        <v>#N/A</v>
      </c>
      <c r="D3172" s="8" t="s">
        <v>6654</v>
      </c>
      <c r="E3172" s="12">
        <v>313</v>
      </c>
      <c r="F3172" s="25">
        <v>45444</v>
      </c>
      <c r="G3172" s="12" t="s">
        <v>2297</v>
      </c>
      <c r="H3172" s="46">
        <v>44117</v>
      </c>
      <c r="I3172" s="16">
        <v>44117</v>
      </c>
      <c r="K3172" t="str">
        <f t="shared" si="159"/>
        <v>Q1 2024</v>
      </c>
      <c r="L3172" t="str">
        <f t="shared" si="160"/>
        <v>Q1</v>
      </c>
      <c r="M3172" t="str">
        <f t="shared" si="161"/>
        <v>2024</v>
      </c>
    </row>
    <row r="3173" spans="1:13" x14ac:dyDescent="0.25">
      <c r="A3173" s="27">
        <v>45444</v>
      </c>
      <c r="B3173" s="8" t="s">
        <v>6593</v>
      </c>
      <c r="C3173" s="8" t="e">
        <v>#N/A</v>
      </c>
      <c r="D3173" s="8" t="s">
        <v>6662</v>
      </c>
      <c r="E3173" s="12">
        <v>311</v>
      </c>
      <c r="F3173" s="25">
        <v>45444</v>
      </c>
      <c r="G3173" s="12">
        <v>470013921</v>
      </c>
      <c r="H3173" s="46">
        <v>610936</v>
      </c>
      <c r="I3173" s="16">
        <v>610936</v>
      </c>
      <c r="K3173" t="str">
        <f t="shared" si="159"/>
        <v>Q1 2024</v>
      </c>
      <c r="L3173" t="str">
        <f t="shared" si="160"/>
        <v>Q1</v>
      </c>
      <c r="M3173" t="str">
        <f t="shared" si="161"/>
        <v>2024</v>
      </c>
    </row>
    <row r="3174" spans="1:13" x14ac:dyDescent="0.25">
      <c r="A3174" s="27">
        <v>45444</v>
      </c>
      <c r="B3174" s="8" t="s">
        <v>6593</v>
      </c>
      <c r="C3174" s="8" t="e">
        <v>#N/A</v>
      </c>
      <c r="D3174" s="8" t="s">
        <v>6662</v>
      </c>
      <c r="E3174" s="12">
        <v>312</v>
      </c>
      <c r="F3174" s="25">
        <v>45444</v>
      </c>
      <c r="G3174" s="12">
        <v>470013922</v>
      </c>
      <c r="H3174" s="46">
        <v>395293</v>
      </c>
      <c r="I3174" s="16">
        <v>395293</v>
      </c>
      <c r="K3174" t="str">
        <f t="shared" si="159"/>
        <v>Q1 2024</v>
      </c>
      <c r="L3174" t="str">
        <f t="shared" si="160"/>
        <v>Q1</v>
      </c>
      <c r="M3174" t="str">
        <f t="shared" si="161"/>
        <v>2024</v>
      </c>
    </row>
    <row r="3175" spans="1:13" x14ac:dyDescent="0.25">
      <c r="A3175" s="27">
        <v>45444</v>
      </c>
      <c r="B3175" s="8" t="s">
        <v>6593</v>
      </c>
      <c r="C3175" s="5" t="e">
        <v>#N/A</v>
      </c>
      <c r="D3175" s="8" t="s">
        <v>6662</v>
      </c>
      <c r="E3175" s="12">
        <v>314</v>
      </c>
      <c r="F3175" s="25">
        <v>45444</v>
      </c>
      <c r="G3175" s="12" t="s">
        <v>2298</v>
      </c>
      <c r="H3175" s="46">
        <v>155988</v>
      </c>
      <c r="I3175" s="16">
        <v>155988</v>
      </c>
      <c r="K3175" t="str">
        <f t="shared" si="159"/>
        <v>Q1 2024</v>
      </c>
      <c r="L3175" t="str">
        <f t="shared" si="160"/>
        <v>Q1</v>
      </c>
      <c r="M3175" t="str">
        <f t="shared" si="161"/>
        <v>2024</v>
      </c>
    </row>
    <row r="3176" spans="1:13" x14ac:dyDescent="0.25">
      <c r="A3176" s="27">
        <v>45444</v>
      </c>
      <c r="B3176" s="8" t="s">
        <v>6593</v>
      </c>
      <c r="C3176" s="8" t="e">
        <v>#N/A</v>
      </c>
      <c r="D3176" s="8" t="s">
        <v>6662</v>
      </c>
      <c r="E3176" s="12">
        <v>315</v>
      </c>
      <c r="F3176" s="25">
        <v>45447</v>
      </c>
      <c r="G3176" s="12" t="s">
        <v>2299</v>
      </c>
      <c r="H3176" s="46">
        <v>166572</v>
      </c>
      <c r="I3176" s="16">
        <v>166572</v>
      </c>
      <c r="K3176" t="str">
        <f t="shared" si="159"/>
        <v>Q1 2024</v>
      </c>
      <c r="L3176" t="str">
        <f t="shared" si="160"/>
        <v>Q1</v>
      </c>
      <c r="M3176" t="str">
        <f t="shared" si="161"/>
        <v>2024</v>
      </c>
    </row>
    <row r="3177" spans="1:13" x14ac:dyDescent="0.25">
      <c r="A3177" s="27">
        <v>45444</v>
      </c>
      <c r="B3177" s="8" t="s">
        <v>6593</v>
      </c>
      <c r="C3177" s="8" t="s">
        <v>6632</v>
      </c>
      <c r="D3177" s="8" t="s">
        <v>6633</v>
      </c>
      <c r="E3177" s="12">
        <v>312</v>
      </c>
      <c r="F3177" s="25">
        <v>45473</v>
      </c>
      <c r="G3177" s="12" t="s">
        <v>2436</v>
      </c>
      <c r="H3177" s="46">
        <v>189094</v>
      </c>
      <c r="I3177" s="16">
        <v>189094</v>
      </c>
      <c r="K3177" t="str">
        <f t="shared" si="159"/>
        <v>Q1 2024</v>
      </c>
      <c r="L3177" t="str">
        <f t="shared" si="160"/>
        <v>Q1</v>
      </c>
      <c r="M3177" t="str">
        <f t="shared" si="161"/>
        <v>2024</v>
      </c>
    </row>
    <row r="3178" spans="1:13" x14ac:dyDescent="0.25">
      <c r="A3178" s="27">
        <v>45444</v>
      </c>
      <c r="B3178" s="8" t="s">
        <v>6593</v>
      </c>
      <c r="C3178" s="8" t="e">
        <v>#N/A</v>
      </c>
      <c r="D3178" s="8" t="s">
        <v>6662</v>
      </c>
      <c r="E3178" s="12">
        <v>310</v>
      </c>
      <c r="F3178" s="25">
        <v>45444</v>
      </c>
      <c r="G3178" s="12" t="s">
        <v>2294</v>
      </c>
      <c r="H3178" s="46">
        <v>72563</v>
      </c>
      <c r="I3178" s="16">
        <v>72563</v>
      </c>
      <c r="K3178" t="str">
        <f t="shared" si="159"/>
        <v>Q1 2024</v>
      </c>
      <c r="L3178" t="str">
        <f t="shared" si="160"/>
        <v>Q1</v>
      </c>
      <c r="M3178" t="str">
        <f t="shared" si="161"/>
        <v>2024</v>
      </c>
    </row>
    <row r="3179" spans="1:13" x14ac:dyDescent="0.25">
      <c r="A3179" s="27">
        <v>45444</v>
      </c>
      <c r="B3179" s="8" t="s">
        <v>6593</v>
      </c>
      <c r="C3179" s="8" t="e">
        <v>#N/A</v>
      </c>
      <c r="D3179" s="8" t="s">
        <v>6654</v>
      </c>
      <c r="E3179" s="12">
        <v>310</v>
      </c>
      <c r="F3179" s="25">
        <v>45444</v>
      </c>
      <c r="G3179" s="12" t="s">
        <v>1286</v>
      </c>
      <c r="H3179" s="46">
        <v>17308</v>
      </c>
      <c r="I3179" s="16">
        <v>17308</v>
      </c>
      <c r="K3179" t="str">
        <f t="shared" si="159"/>
        <v>Q1 2024</v>
      </c>
      <c r="L3179" t="str">
        <f t="shared" si="160"/>
        <v>Q1</v>
      </c>
      <c r="M3179" t="str">
        <f t="shared" si="161"/>
        <v>2024</v>
      </c>
    </row>
    <row r="3180" spans="1:13" x14ac:dyDescent="0.25">
      <c r="A3180" s="27">
        <v>45444</v>
      </c>
      <c r="B3180" s="8" t="s">
        <v>6593</v>
      </c>
      <c r="C3180" s="8" t="e">
        <v>#N/A</v>
      </c>
      <c r="D3180" s="8" t="s">
        <v>6662</v>
      </c>
      <c r="E3180" s="12">
        <v>310</v>
      </c>
      <c r="F3180" s="25">
        <v>45444</v>
      </c>
      <c r="G3180" s="12" t="s">
        <v>2295</v>
      </c>
      <c r="H3180" s="46">
        <v>72563</v>
      </c>
      <c r="I3180" s="16">
        <v>72563</v>
      </c>
      <c r="K3180" t="str">
        <f t="shared" si="159"/>
        <v>Q1 2024</v>
      </c>
      <c r="L3180" t="str">
        <f t="shared" si="160"/>
        <v>Q1</v>
      </c>
      <c r="M3180" t="str">
        <f t="shared" si="161"/>
        <v>2024</v>
      </c>
    </row>
    <row r="3181" spans="1:13" x14ac:dyDescent="0.25">
      <c r="A3181" s="27">
        <v>45444</v>
      </c>
      <c r="B3181" s="8" t="s">
        <v>6593</v>
      </c>
      <c r="C3181" s="8" t="e">
        <v>#N/A</v>
      </c>
      <c r="D3181" s="8" t="s">
        <v>6617</v>
      </c>
      <c r="E3181" s="12">
        <v>312</v>
      </c>
      <c r="F3181" s="25">
        <v>45449</v>
      </c>
      <c r="G3181" s="12" t="s">
        <v>2310</v>
      </c>
      <c r="H3181" s="46">
        <v>3550</v>
      </c>
      <c r="I3181" s="16">
        <v>3550</v>
      </c>
      <c r="K3181" t="str">
        <f t="shared" si="159"/>
        <v>Q1 2024</v>
      </c>
      <c r="L3181" t="str">
        <f t="shared" si="160"/>
        <v>Q1</v>
      </c>
      <c r="M3181" t="str">
        <f t="shared" si="161"/>
        <v>2024</v>
      </c>
    </row>
    <row r="3182" spans="1:13" x14ac:dyDescent="0.25">
      <c r="A3182" s="27">
        <v>45444</v>
      </c>
      <c r="B3182" s="8" t="s">
        <v>6593</v>
      </c>
      <c r="C3182" s="5" t="e">
        <v>#N/A</v>
      </c>
      <c r="D3182" s="8" t="s">
        <v>6643</v>
      </c>
      <c r="E3182" s="12">
        <v>312</v>
      </c>
      <c r="F3182" s="25">
        <v>45450</v>
      </c>
      <c r="G3182" s="12" t="s">
        <v>2304</v>
      </c>
      <c r="H3182" s="46">
        <v>2066.25</v>
      </c>
      <c r="I3182" s="16">
        <v>2066.25</v>
      </c>
      <c r="K3182" t="str">
        <f t="shared" si="159"/>
        <v>Q1 2024</v>
      </c>
      <c r="L3182" t="str">
        <f t="shared" si="160"/>
        <v>Q1</v>
      </c>
      <c r="M3182" t="str">
        <f t="shared" si="161"/>
        <v>2024</v>
      </c>
    </row>
    <row r="3183" spans="1:13" x14ac:dyDescent="0.25">
      <c r="A3183" s="27">
        <v>45444</v>
      </c>
      <c r="B3183" s="8" t="s">
        <v>6593</v>
      </c>
      <c r="C3183" s="5" t="e">
        <v>#N/A</v>
      </c>
      <c r="D3183" s="8" t="s">
        <v>6643</v>
      </c>
      <c r="E3183" s="12">
        <v>312</v>
      </c>
      <c r="F3183" s="25">
        <v>45450</v>
      </c>
      <c r="G3183" s="12" t="s">
        <v>2305</v>
      </c>
      <c r="H3183" s="46">
        <v>322.5</v>
      </c>
      <c r="I3183" s="16">
        <v>322.5</v>
      </c>
      <c r="K3183" t="str">
        <f t="shared" si="159"/>
        <v>Q1 2024</v>
      </c>
      <c r="L3183" t="str">
        <f t="shared" si="160"/>
        <v>Q1</v>
      </c>
      <c r="M3183" t="str">
        <f t="shared" si="161"/>
        <v>2024</v>
      </c>
    </row>
    <row r="3184" spans="1:13" x14ac:dyDescent="0.25">
      <c r="A3184" s="27">
        <v>45444</v>
      </c>
      <c r="B3184" s="8" t="s">
        <v>6593</v>
      </c>
      <c r="C3184" s="5" t="e">
        <v>#N/A</v>
      </c>
      <c r="D3184" s="8" t="s">
        <v>6643</v>
      </c>
      <c r="E3184" s="12">
        <v>312</v>
      </c>
      <c r="F3184" s="25">
        <v>45457</v>
      </c>
      <c r="G3184" s="12" t="s">
        <v>2315</v>
      </c>
      <c r="H3184" s="46">
        <v>2407.5</v>
      </c>
      <c r="I3184" s="16">
        <v>2407.5</v>
      </c>
      <c r="K3184" t="str">
        <f t="shared" si="159"/>
        <v>Q1 2024</v>
      </c>
      <c r="L3184" t="str">
        <f t="shared" si="160"/>
        <v>Q1</v>
      </c>
      <c r="M3184" t="str">
        <f t="shared" si="161"/>
        <v>2024</v>
      </c>
    </row>
    <row r="3185" spans="1:13" x14ac:dyDescent="0.25">
      <c r="A3185" s="27">
        <v>45444</v>
      </c>
      <c r="B3185" s="8" t="s">
        <v>6593</v>
      </c>
      <c r="C3185" s="5" t="s">
        <v>6614</v>
      </c>
      <c r="D3185" s="8" t="s">
        <v>6615</v>
      </c>
      <c r="E3185" s="12">
        <v>312</v>
      </c>
      <c r="F3185" s="25">
        <v>45473</v>
      </c>
      <c r="G3185" s="12" t="s">
        <v>2439</v>
      </c>
      <c r="H3185" s="46">
        <v>515945</v>
      </c>
      <c r="I3185" s="16">
        <v>515945</v>
      </c>
      <c r="K3185" t="str">
        <f t="shared" si="159"/>
        <v>Q1 2024</v>
      </c>
      <c r="L3185" t="str">
        <f t="shared" si="160"/>
        <v>Q1</v>
      </c>
      <c r="M3185" t="str">
        <f t="shared" si="161"/>
        <v>2024</v>
      </c>
    </row>
    <row r="3186" spans="1:13" x14ac:dyDescent="0.25">
      <c r="A3186" s="27">
        <v>45444</v>
      </c>
      <c r="B3186" s="8" t="s">
        <v>6593</v>
      </c>
      <c r="C3186" s="8" t="e">
        <v>#N/A</v>
      </c>
      <c r="D3186" s="8" t="s">
        <v>6643</v>
      </c>
      <c r="E3186" s="12">
        <v>312</v>
      </c>
      <c r="F3186" s="25">
        <v>45458</v>
      </c>
      <c r="G3186" s="12" t="s">
        <v>2307</v>
      </c>
      <c r="H3186" s="46">
        <v>3250</v>
      </c>
      <c r="I3186" s="16">
        <v>3250</v>
      </c>
      <c r="K3186" t="str">
        <f t="shared" si="159"/>
        <v>Q1 2024</v>
      </c>
      <c r="L3186" t="str">
        <f t="shared" si="160"/>
        <v>Q1</v>
      </c>
      <c r="M3186" t="str">
        <f t="shared" si="161"/>
        <v>2024</v>
      </c>
    </row>
    <row r="3187" spans="1:13" x14ac:dyDescent="0.25">
      <c r="A3187" s="27">
        <v>45444</v>
      </c>
      <c r="B3187" s="8" t="s">
        <v>6593</v>
      </c>
      <c r="C3187" s="8" t="e">
        <v>#N/A</v>
      </c>
      <c r="D3187" s="8" t="s">
        <v>6643</v>
      </c>
      <c r="E3187" s="12">
        <v>312</v>
      </c>
      <c r="F3187" s="25">
        <v>45458</v>
      </c>
      <c r="G3187" s="12" t="s">
        <v>2308</v>
      </c>
      <c r="H3187" s="46">
        <v>3552</v>
      </c>
      <c r="I3187" s="16">
        <v>3552</v>
      </c>
      <c r="K3187" t="str">
        <f t="shared" si="159"/>
        <v>Q1 2024</v>
      </c>
      <c r="L3187" t="str">
        <f t="shared" si="160"/>
        <v>Q1</v>
      </c>
      <c r="M3187" t="str">
        <f t="shared" si="161"/>
        <v>2024</v>
      </c>
    </row>
    <row r="3188" spans="1:13" x14ac:dyDescent="0.25">
      <c r="A3188" s="27">
        <v>45444</v>
      </c>
      <c r="B3188" s="8" t="s">
        <v>6593</v>
      </c>
      <c r="C3188" s="5" t="s">
        <v>6616</v>
      </c>
      <c r="D3188" s="8" t="s">
        <v>6617</v>
      </c>
      <c r="E3188" s="12">
        <v>312</v>
      </c>
      <c r="F3188" s="25">
        <v>45472</v>
      </c>
      <c r="G3188" s="12" t="s">
        <v>2442</v>
      </c>
      <c r="H3188" s="46">
        <v>600</v>
      </c>
      <c r="I3188" s="46">
        <v>600</v>
      </c>
      <c r="K3188" t="str">
        <f t="shared" si="159"/>
        <v>Q1 2024</v>
      </c>
      <c r="L3188" t="str">
        <f t="shared" si="160"/>
        <v>Q1</v>
      </c>
      <c r="M3188" t="str">
        <f t="shared" si="161"/>
        <v>2024</v>
      </c>
    </row>
    <row r="3189" spans="1:13" x14ac:dyDescent="0.25">
      <c r="A3189" s="27">
        <v>45444</v>
      </c>
      <c r="B3189" s="8" t="s">
        <v>6593</v>
      </c>
      <c r="C3189" s="5" t="s">
        <v>6616</v>
      </c>
      <c r="D3189" s="8" t="s">
        <v>6617</v>
      </c>
      <c r="E3189" s="12">
        <v>312</v>
      </c>
      <c r="F3189" s="25">
        <v>45472</v>
      </c>
      <c r="G3189" s="12" t="s">
        <v>2443</v>
      </c>
      <c r="H3189" s="46">
        <v>24579.8</v>
      </c>
      <c r="I3189" s="67">
        <v>14854</v>
      </c>
      <c r="K3189" t="str">
        <f t="shared" si="159"/>
        <v>Q1 2024</v>
      </c>
      <c r="L3189" t="str">
        <f t="shared" si="160"/>
        <v>Q1</v>
      </c>
      <c r="M3189" t="str">
        <f t="shared" si="161"/>
        <v>2024</v>
      </c>
    </row>
    <row r="3190" spans="1:13" x14ac:dyDescent="0.25">
      <c r="A3190" s="27">
        <v>45444</v>
      </c>
      <c r="B3190" s="8" t="s">
        <v>6593</v>
      </c>
      <c r="C3190" s="5" t="s">
        <v>6616</v>
      </c>
      <c r="D3190" s="8" t="s">
        <v>6618</v>
      </c>
      <c r="E3190" s="12">
        <v>312</v>
      </c>
      <c r="F3190" s="25">
        <v>45472</v>
      </c>
      <c r="G3190" s="12" t="s">
        <v>2444</v>
      </c>
      <c r="H3190" s="46">
        <v>59012</v>
      </c>
      <c r="I3190" s="46">
        <v>63007</v>
      </c>
      <c r="K3190" t="str">
        <f t="shared" si="159"/>
        <v>Q1 2024</v>
      </c>
      <c r="L3190" t="str">
        <f t="shared" si="160"/>
        <v>Q1</v>
      </c>
      <c r="M3190" t="str">
        <f t="shared" si="161"/>
        <v>2024</v>
      </c>
    </row>
    <row r="3191" spans="1:13" x14ac:dyDescent="0.25">
      <c r="A3191" s="27">
        <v>45444</v>
      </c>
      <c r="B3191" s="8" t="s">
        <v>6593</v>
      </c>
      <c r="C3191" s="8" t="s">
        <v>6634</v>
      </c>
      <c r="D3191" s="8" t="s">
        <v>6635</v>
      </c>
      <c r="E3191" s="12">
        <v>312</v>
      </c>
      <c r="F3191" s="25">
        <v>45474</v>
      </c>
      <c r="G3191" s="12" t="s">
        <v>2438</v>
      </c>
      <c r="H3191" s="86">
        <v>279736.07999999996</v>
      </c>
      <c r="I3191" s="85">
        <v>279736.07999999996</v>
      </c>
      <c r="K3191" t="str">
        <f t="shared" si="159"/>
        <v>Q1 2024</v>
      </c>
      <c r="L3191" t="str">
        <f t="shared" si="160"/>
        <v>Q1</v>
      </c>
      <c r="M3191" t="str">
        <f t="shared" si="161"/>
        <v>2024</v>
      </c>
    </row>
    <row r="3192" spans="1:13" x14ac:dyDescent="0.25">
      <c r="A3192" s="27">
        <v>45444</v>
      </c>
      <c r="B3192" s="8" t="s">
        <v>6593</v>
      </c>
      <c r="C3192" s="8" t="e">
        <v>#N/A</v>
      </c>
      <c r="D3192" s="8" t="s">
        <v>6662</v>
      </c>
      <c r="E3192" s="12">
        <v>316</v>
      </c>
      <c r="F3192" s="36">
        <v>45444</v>
      </c>
      <c r="G3192" s="12" t="s">
        <v>2300</v>
      </c>
      <c r="H3192" s="46">
        <v>83202</v>
      </c>
      <c r="I3192" s="16">
        <v>83202</v>
      </c>
      <c r="K3192" t="str">
        <f t="shared" si="159"/>
        <v>Q1 2024</v>
      </c>
      <c r="L3192" t="str">
        <f t="shared" si="160"/>
        <v>Q1</v>
      </c>
      <c r="M3192" t="str">
        <f t="shared" si="161"/>
        <v>2024</v>
      </c>
    </row>
    <row r="3193" spans="1:13" x14ac:dyDescent="0.25">
      <c r="A3193" s="27">
        <v>45444</v>
      </c>
      <c r="B3193" s="8" t="s">
        <v>6593</v>
      </c>
      <c r="C3193" s="8" t="e">
        <v>#N/A</v>
      </c>
      <c r="D3193" s="8" t="s">
        <v>6662</v>
      </c>
      <c r="E3193" s="12">
        <v>316</v>
      </c>
      <c r="F3193" s="36">
        <v>45444</v>
      </c>
      <c r="G3193" s="12" t="s">
        <v>2301</v>
      </c>
      <c r="H3193" s="46">
        <v>83202</v>
      </c>
      <c r="I3193" s="16">
        <v>83202</v>
      </c>
      <c r="K3193" t="str">
        <f t="shared" si="159"/>
        <v>Q1 2024</v>
      </c>
      <c r="L3193" t="str">
        <f t="shared" si="160"/>
        <v>Q1</v>
      </c>
      <c r="M3193" t="str">
        <f t="shared" si="161"/>
        <v>2024</v>
      </c>
    </row>
    <row r="3194" spans="1:13" x14ac:dyDescent="0.25">
      <c r="A3194" s="27">
        <v>45444</v>
      </c>
      <c r="B3194" s="8" t="s">
        <v>6593</v>
      </c>
      <c r="C3194" s="8" t="e">
        <v>#N/A</v>
      </c>
      <c r="D3194" s="8" t="s">
        <v>6671</v>
      </c>
      <c r="E3194" s="12">
        <v>312</v>
      </c>
      <c r="F3194" s="36">
        <v>45473</v>
      </c>
      <c r="G3194" s="31" t="s">
        <v>2322</v>
      </c>
      <c r="H3194" s="46">
        <v>16270</v>
      </c>
      <c r="I3194" s="16">
        <v>16270</v>
      </c>
      <c r="K3194" t="str">
        <f t="shared" si="159"/>
        <v>Q1 2024</v>
      </c>
      <c r="L3194" t="str">
        <f t="shared" si="160"/>
        <v>Q1</v>
      </c>
      <c r="M3194" t="str">
        <f t="shared" si="161"/>
        <v>2024</v>
      </c>
    </row>
    <row r="3195" spans="1:13" x14ac:dyDescent="0.25">
      <c r="A3195" s="27">
        <v>45444</v>
      </c>
      <c r="B3195" s="8" t="s">
        <v>6593</v>
      </c>
      <c r="C3195" s="8" t="e">
        <v>#N/A</v>
      </c>
      <c r="D3195" s="8" t="s">
        <v>6633</v>
      </c>
      <c r="E3195" s="12">
        <v>312</v>
      </c>
      <c r="F3195" s="36">
        <v>45473</v>
      </c>
      <c r="G3195" s="12" t="s">
        <v>2437</v>
      </c>
      <c r="H3195" s="46">
        <v>312734.08000000002</v>
      </c>
      <c r="I3195" s="16">
        <v>312734.08000000002</v>
      </c>
      <c r="K3195" t="str">
        <f t="shared" si="159"/>
        <v>Q1 2024</v>
      </c>
      <c r="L3195" t="str">
        <f t="shared" si="160"/>
        <v>Q1</v>
      </c>
      <c r="M3195" t="str">
        <f t="shared" si="161"/>
        <v>2024</v>
      </c>
    </row>
    <row r="3196" spans="1:13" x14ac:dyDescent="0.25">
      <c r="A3196" s="27">
        <v>45444</v>
      </c>
      <c r="B3196" s="8" t="s">
        <v>6593</v>
      </c>
      <c r="C3196" s="8" t="s">
        <v>6619</v>
      </c>
      <c r="D3196" s="8" t="s">
        <v>6620</v>
      </c>
      <c r="E3196" s="12">
        <v>312</v>
      </c>
      <c r="F3196" s="36">
        <v>45473</v>
      </c>
      <c r="G3196" s="12" t="s">
        <v>2337</v>
      </c>
      <c r="H3196" s="46">
        <v>61760</v>
      </c>
      <c r="I3196" s="16">
        <v>61760</v>
      </c>
      <c r="K3196" t="str">
        <f t="shared" si="159"/>
        <v>Q1 2024</v>
      </c>
      <c r="L3196" t="str">
        <f t="shared" si="160"/>
        <v>Q1</v>
      </c>
      <c r="M3196" t="str">
        <f t="shared" si="161"/>
        <v>2024</v>
      </c>
    </row>
    <row r="3197" spans="1:13" x14ac:dyDescent="0.25">
      <c r="A3197" s="27">
        <v>45444</v>
      </c>
      <c r="B3197" s="8" t="s">
        <v>6593</v>
      </c>
      <c r="C3197" s="5" t="s">
        <v>6636</v>
      </c>
      <c r="D3197" s="8" t="s">
        <v>6617</v>
      </c>
      <c r="E3197" s="12">
        <v>312</v>
      </c>
      <c r="F3197" s="25">
        <v>45453</v>
      </c>
      <c r="G3197" s="37" t="s">
        <v>2272</v>
      </c>
      <c r="H3197" s="46">
        <v>420</v>
      </c>
      <c r="I3197" s="16">
        <v>420</v>
      </c>
      <c r="K3197" t="str">
        <f t="shared" si="159"/>
        <v>Q1 2024</v>
      </c>
      <c r="L3197" t="str">
        <f t="shared" si="160"/>
        <v>Q1</v>
      </c>
      <c r="M3197" t="str">
        <f t="shared" si="161"/>
        <v>2024</v>
      </c>
    </row>
    <row r="3198" spans="1:13" x14ac:dyDescent="0.25">
      <c r="A3198" s="27">
        <v>45444</v>
      </c>
      <c r="B3198" s="8" t="s">
        <v>6593</v>
      </c>
      <c r="C3198" s="5" t="s">
        <v>6636</v>
      </c>
      <c r="D3198" s="8" t="s">
        <v>6617</v>
      </c>
      <c r="E3198" s="12">
        <v>312</v>
      </c>
      <c r="F3198" s="25">
        <v>45456</v>
      </c>
      <c r="G3198" s="12" t="s">
        <v>2286</v>
      </c>
      <c r="H3198" s="46">
        <v>210</v>
      </c>
      <c r="I3198" s="16">
        <v>210</v>
      </c>
      <c r="K3198" t="str">
        <f t="shared" si="159"/>
        <v>Q1 2024</v>
      </c>
      <c r="L3198" t="str">
        <f t="shared" si="160"/>
        <v>Q1</v>
      </c>
      <c r="M3198" t="str">
        <f t="shared" si="161"/>
        <v>2024</v>
      </c>
    </row>
    <row r="3199" spans="1:13" x14ac:dyDescent="0.25">
      <c r="A3199" s="27">
        <v>45444</v>
      </c>
      <c r="B3199" s="8" t="s">
        <v>6593</v>
      </c>
      <c r="C3199" s="5" t="s">
        <v>6636</v>
      </c>
      <c r="D3199" s="8" t="s">
        <v>6617</v>
      </c>
      <c r="E3199" s="12">
        <v>312</v>
      </c>
      <c r="F3199" s="25">
        <v>45454</v>
      </c>
      <c r="G3199" s="12" t="s">
        <v>2287</v>
      </c>
      <c r="H3199" s="46">
        <v>1920</v>
      </c>
      <c r="I3199" s="16">
        <v>1920</v>
      </c>
      <c r="K3199" t="str">
        <f t="shared" si="159"/>
        <v>Q1 2024</v>
      </c>
      <c r="L3199" t="str">
        <f t="shared" si="160"/>
        <v>Q1</v>
      </c>
      <c r="M3199" t="str">
        <f t="shared" si="161"/>
        <v>2024</v>
      </c>
    </row>
    <row r="3200" spans="1:13" x14ac:dyDescent="0.25">
      <c r="A3200" s="27">
        <v>45444</v>
      </c>
      <c r="B3200" s="8" t="s">
        <v>6593</v>
      </c>
      <c r="C3200" s="5" t="s">
        <v>6636</v>
      </c>
      <c r="D3200" s="8" t="s">
        <v>6617</v>
      </c>
      <c r="E3200" s="12">
        <v>312</v>
      </c>
      <c r="F3200" s="25">
        <v>45463</v>
      </c>
      <c r="G3200" s="12" t="s">
        <v>2312</v>
      </c>
      <c r="H3200" s="46">
        <v>6000</v>
      </c>
      <c r="I3200" s="16">
        <v>6000</v>
      </c>
      <c r="K3200" t="str">
        <f t="shared" si="159"/>
        <v>Q1 2024</v>
      </c>
      <c r="L3200" t="str">
        <f t="shared" si="160"/>
        <v>Q1</v>
      </c>
      <c r="M3200" t="str">
        <f t="shared" si="161"/>
        <v>2024</v>
      </c>
    </row>
    <row r="3201" spans="1:13" x14ac:dyDescent="0.25">
      <c r="A3201" s="27">
        <v>45444</v>
      </c>
      <c r="B3201" s="8" t="s">
        <v>6593</v>
      </c>
      <c r="C3201" s="5" t="s">
        <v>6636</v>
      </c>
      <c r="D3201" s="8" t="s">
        <v>6617</v>
      </c>
      <c r="E3201" s="12">
        <v>312</v>
      </c>
      <c r="F3201" s="25">
        <v>45463</v>
      </c>
      <c r="G3201" s="12" t="s">
        <v>2313</v>
      </c>
      <c r="H3201" s="46">
        <v>270</v>
      </c>
      <c r="I3201" s="16">
        <v>270</v>
      </c>
      <c r="K3201" t="str">
        <f t="shared" si="159"/>
        <v>Q1 2024</v>
      </c>
      <c r="L3201" t="str">
        <f t="shared" si="160"/>
        <v>Q1</v>
      </c>
      <c r="M3201" t="str">
        <f t="shared" si="161"/>
        <v>2024</v>
      </c>
    </row>
    <row r="3202" spans="1:13" x14ac:dyDescent="0.25">
      <c r="A3202" s="27">
        <v>45444</v>
      </c>
      <c r="B3202" s="8" t="s">
        <v>6593</v>
      </c>
      <c r="C3202" s="5" t="s">
        <v>6636</v>
      </c>
      <c r="D3202" s="8" t="s">
        <v>6617</v>
      </c>
      <c r="E3202" s="12">
        <v>312</v>
      </c>
      <c r="F3202" s="25">
        <v>45468</v>
      </c>
      <c r="G3202" s="12" t="s">
        <v>2316</v>
      </c>
      <c r="H3202" s="46">
        <v>2100</v>
      </c>
      <c r="I3202" s="16">
        <v>2100</v>
      </c>
      <c r="K3202" t="str">
        <f t="shared" si="159"/>
        <v>Q1 2024</v>
      </c>
      <c r="L3202" t="str">
        <f t="shared" si="160"/>
        <v>Q1</v>
      </c>
      <c r="M3202" t="str">
        <f t="shared" si="161"/>
        <v>2024</v>
      </c>
    </row>
    <row r="3203" spans="1:13" x14ac:dyDescent="0.25">
      <c r="A3203" s="27">
        <v>45444</v>
      </c>
      <c r="B3203" s="8" t="s">
        <v>6593</v>
      </c>
      <c r="C3203" s="5" t="s">
        <v>6636</v>
      </c>
      <c r="D3203" s="8" t="s">
        <v>6617</v>
      </c>
      <c r="E3203" s="12">
        <v>312</v>
      </c>
      <c r="F3203" s="25">
        <v>45469</v>
      </c>
      <c r="G3203" s="12" t="s">
        <v>2319</v>
      </c>
      <c r="H3203" s="46">
        <v>550</v>
      </c>
      <c r="I3203" s="16">
        <v>550</v>
      </c>
      <c r="K3203" t="str">
        <f t="shared" si="159"/>
        <v>Q1 2024</v>
      </c>
      <c r="L3203" t="str">
        <f t="shared" si="160"/>
        <v>Q1</v>
      </c>
      <c r="M3203" t="str">
        <f t="shared" si="161"/>
        <v>2024</v>
      </c>
    </row>
    <row r="3204" spans="1:13" x14ac:dyDescent="0.25">
      <c r="A3204" s="27">
        <v>45444</v>
      </c>
      <c r="B3204" s="8" t="s">
        <v>6593</v>
      </c>
      <c r="C3204" s="8" t="s">
        <v>6637</v>
      </c>
      <c r="D3204" s="8" t="s">
        <v>6654</v>
      </c>
      <c r="E3204" s="12">
        <v>311</v>
      </c>
      <c r="F3204" s="25">
        <v>45446</v>
      </c>
      <c r="G3204" s="12" t="s">
        <v>2274</v>
      </c>
      <c r="H3204" s="46">
        <v>48868.75</v>
      </c>
      <c r="I3204" s="16">
        <v>48868.75</v>
      </c>
      <c r="K3204" t="str">
        <f t="shared" si="159"/>
        <v>Q1 2024</v>
      </c>
      <c r="L3204" t="str">
        <f t="shared" si="160"/>
        <v>Q1</v>
      </c>
      <c r="M3204" t="str">
        <f t="shared" si="161"/>
        <v>2024</v>
      </c>
    </row>
    <row r="3205" spans="1:13" x14ac:dyDescent="0.25">
      <c r="A3205" s="27">
        <v>45444</v>
      </c>
      <c r="B3205" s="8" t="s">
        <v>6593</v>
      </c>
      <c r="C3205" s="8" t="s">
        <v>6637</v>
      </c>
      <c r="D3205" s="8" t="s">
        <v>6654</v>
      </c>
      <c r="E3205" s="12">
        <v>312</v>
      </c>
      <c r="F3205" s="25">
        <v>45446</v>
      </c>
      <c r="G3205" s="12" t="s">
        <v>2275</v>
      </c>
      <c r="H3205" s="46">
        <v>31622.5</v>
      </c>
      <c r="I3205" s="16">
        <v>31622.5</v>
      </c>
      <c r="K3205" t="str">
        <f t="shared" si="159"/>
        <v>Q1 2024</v>
      </c>
      <c r="L3205" t="str">
        <f t="shared" si="160"/>
        <v>Q1</v>
      </c>
      <c r="M3205" t="str">
        <f t="shared" si="161"/>
        <v>2024</v>
      </c>
    </row>
    <row r="3206" spans="1:13" x14ac:dyDescent="0.25">
      <c r="A3206" s="27">
        <v>45444</v>
      </c>
      <c r="B3206" s="8" t="s">
        <v>6593</v>
      </c>
      <c r="C3206" s="8" t="s">
        <v>6637</v>
      </c>
      <c r="D3206" s="8" t="s">
        <v>6654</v>
      </c>
      <c r="E3206" s="12">
        <v>314</v>
      </c>
      <c r="F3206" s="25">
        <v>45446</v>
      </c>
      <c r="G3206" s="12" t="s">
        <v>2276</v>
      </c>
      <c r="H3206" s="46">
        <v>16248.75</v>
      </c>
      <c r="I3206" s="16">
        <v>16248.75</v>
      </c>
      <c r="K3206" t="str">
        <f t="shared" si="159"/>
        <v>Q1 2024</v>
      </c>
      <c r="L3206" t="str">
        <f t="shared" si="160"/>
        <v>Q1</v>
      </c>
      <c r="M3206" t="str">
        <f t="shared" si="161"/>
        <v>2024</v>
      </c>
    </row>
    <row r="3207" spans="1:13" x14ac:dyDescent="0.25">
      <c r="A3207" s="27">
        <v>45444</v>
      </c>
      <c r="B3207" s="8" t="s">
        <v>6593</v>
      </c>
      <c r="C3207" s="8" t="s">
        <v>6637</v>
      </c>
      <c r="D3207" s="8" t="s">
        <v>6654</v>
      </c>
      <c r="E3207" s="12">
        <v>315</v>
      </c>
      <c r="F3207" s="25">
        <v>45446</v>
      </c>
      <c r="G3207" s="12" t="s">
        <v>2277</v>
      </c>
      <c r="H3207" s="46">
        <v>17351.25</v>
      </c>
      <c r="I3207" s="16">
        <v>17351.25</v>
      </c>
      <c r="K3207" t="str">
        <f t="shared" si="159"/>
        <v>Q1 2024</v>
      </c>
      <c r="L3207" t="str">
        <f t="shared" si="160"/>
        <v>Q1</v>
      </c>
      <c r="M3207" t="str">
        <f t="shared" si="161"/>
        <v>2024</v>
      </c>
    </row>
    <row r="3208" spans="1:13" x14ac:dyDescent="0.25">
      <c r="A3208" s="27">
        <v>45444</v>
      </c>
      <c r="B3208" s="8" t="s">
        <v>6593</v>
      </c>
      <c r="C3208" s="8" t="s">
        <v>6637</v>
      </c>
      <c r="D3208" s="8" t="s">
        <v>6654</v>
      </c>
      <c r="E3208" s="12">
        <v>316</v>
      </c>
      <c r="F3208" s="25">
        <v>45446</v>
      </c>
      <c r="G3208" s="12" t="s">
        <v>2278</v>
      </c>
      <c r="H3208" s="46">
        <v>17333.75</v>
      </c>
      <c r="I3208" s="16">
        <v>17333.75</v>
      </c>
      <c r="K3208" t="str">
        <f t="shared" si="159"/>
        <v>Q1 2024</v>
      </c>
      <c r="L3208" t="str">
        <f t="shared" si="160"/>
        <v>Q1</v>
      </c>
      <c r="M3208" t="str">
        <f t="shared" si="161"/>
        <v>2024</v>
      </c>
    </row>
    <row r="3209" spans="1:13" x14ac:dyDescent="0.25">
      <c r="A3209" s="27">
        <v>45444</v>
      </c>
      <c r="B3209" s="8" t="s">
        <v>6593</v>
      </c>
      <c r="C3209" s="8" t="s">
        <v>6637</v>
      </c>
      <c r="D3209" s="8" t="s">
        <v>6638</v>
      </c>
      <c r="E3209" s="12">
        <v>309</v>
      </c>
      <c r="F3209" s="25">
        <v>45481</v>
      </c>
      <c r="G3209" s="12" t="s">
        <v>2445</v>
      </c>
      <c r="H3209" s="46">
        <v>94459.5</v>
      </c>
      <c r="I3209" s="16">
        <v>94459.5</v>
      </c>
      <c r="K3209" t="str">
        <f t="shared" si="159"/>
        <v>Q1 2024</v>
      </c>
      <c r="L3209" t="str">
        <f t="shared" si="160"/>
        <v>Q1</v>
      </c>
      <c r="M3209" t="str">
        <f t="shared" si="161"/>
        <v>2024</v>
      </c>
    </row>
    <row r="3210" spans="1:13" x14ac:dyDescent="0.25">
      <c r="A3210" s="27">
        <v>45444</v>
      </c>
      <c r="B3210" s="8" t="s">
        <v>6593</v>
      </c>
      <c r="C3210" s="8" t="s">
        <v>6637</v>
      </c>
      <c r="D3210" s="8" t="s">
        <v>6638</v>
      </c>
      <c r="E3210" s="12">
        <v>311</v>
      </c>
      <c r="F3210" s="25">
        <v>45481</v>
      </c>
      <c r="G3210" s="12" t="s">
        <v>2446</v>
      </c>
      <c r="H3210" s="46">
        <v>106932.53</v>
      </c>
      <c r="I3210" s="16">
        <v>106932.53</v>
      </c>
      <c r="K3210" t="str">
        <f t="shared" si="159"/>
        <v>Q1 2024</v>
      </c>
      <c r="L3210" t="str">
        <f t="shared" si="160"/>
        <v>Q1</v>
      </c>
      <c r="M3210" t="str">
        <f t="shared" si="161"/>
        <v>2024</v>
      </c>
    </row>
    <row r="3211" spans="1:13" x14ac:dyDescent="0.25">
      <c r="A3211" s="27">
        <v>45444</v>
      </c>
      <c r="B3211" s="8" t="s">
        <v>6593</v>
      </c>
      <c r="C3211" s="8" t="s">
        <v>6637</v>
      </c>
      <c r="D3211" s="8" t="s">
        <v>6638</v>
      </c>
      <c r="E3211" s="12">
        <v>312</v>
      </c>
      <c r="F3211" s="25">
        <v>45481</v>
      </c>
      <c r="G3211" s="12" t="s">
        <v>2447</v>
      </c>
      <c r="H3211" s="46">
        <v>108727.51</v>
      </c>
      <c r="I3211" s="16">
        <v>108727.51</v>
      </c>
      <c r="K3211" t="str">
        <f t="shared" si="159"/>
        <v>Q1 2024</v>
      </c>
      <c r="L3211" t="str">
        <f t="shared" si="160"/>
        <v>Q1</v>
      </c>
      <c r="M3211" t="str">
        <f t="shared" si="161"/>
        <v>2024</v>
      </c>
    </row>
    <row r="3212" spans="1:13" x14ac:dyDescent="0.25">
      <c r="A3212" s="27">
        <v>45444</v>
      </c>
      <c r="B3212" s="8" t="s">
        <v>6593</v>
      </c>
      <c r="C3212" s="8" t="s">
        <v>6637</v>
      </c>
      <c r="D3212" s="8" t="s">
        <v>6638</v>
      </c>
      <c r="E3212" s="12">
        <v>313</v>
      </c>
      <c r="F3212" s="25">
        <v>45481</v>
      </c>
      <c r="G3212" s="12" t="s">
        <v>2448</v>
      </c>
      <c r="H3212" s="46">
        <v>126812.76</v>
      </c>
      <c r="I3212" s="16">
        <v>126812.76</v>
      </c>
      <c r="K3212" t="str">
        <f t="shared" si="159"/>
        <v>Q1 2024</v>
      </c>
      <c r="L3212" t="str">
        <f t="shared" si="160"/>
        <v>Q1</v>
      </c>
      <c r="M3212" t="str">
        <f t="shared" si="161"/>
        <v>2024</v>
      </c>
    </row>
    <row r="3213" spans="1:13" x14ac:dyDescent="0.25">
      <c r="A3213" s="27">
        <v>45444</v>
      </c>
      <c r="B3213" s="8" t="s">
        <v>6593</v>
      </c>
      <c r="C3213" s="8" t="s">
        <v>6637</v>
      </c>
      <c r="D3213" s="8" t="s">
        <v>6638</v>
      </c>
      <c r="E3213" s="12">
        <v>314</v>
      </c>
      <c r="F3213" s="25">
        <v>45481</v>
      </c>
      <c r="G3213" s="12" t="s">
        <v>2449</v>
      </c>
      <c r="H3213" s="46">
        <v>23579.03</v>
      </c>
      <c r="I3213" s="16">
        <v>23579.03</v>
      </c>
      <c r="K3213" t="str">
        <f t="shared" si="159"/>
        <v>Q1 2024</v>
      </c>
      <c r="L3213" t="str">
        <f t="shared" si="160"/>
        <v>Q1</v>
      </c>
      <c r="M3213" t="str">
        <f t="shared" si="161"/>
        <v>2024</v>
      </c>
    </row>
    <row r="3214" spans="1:13" x14ac:dyDescent="0.25">
      <c r="A3214" s="27">
        <v>45444</v>
      </c>
      <c r="B3214" s="8" t="s">
        <v>6593</v>
      </c>
      <c r="C3214" s="8" t="s">
        <v>6637</v>
      </c>
      <c r="D3214" s="8" t="s">
        <v>6638</v>
      </c>
      <c r="E3214" s="12">
        <v>315</v>
      </c>
      <c r="F3214" s="25">
        <v>45481</v>
      </c>
      <c r="G3214" s="12" t="s">
        <v>2450</v>
      </c>
      <c r="H3214" s="46">
        <v>26927.63</v>
      </c>
      <c r="I3214" s="16">
        <v>26927.63</v>
      </c>
      <c r="K3214" t="str">
        <f t="shared" si="159"/>
        <v>Q1 2024</v>
      </c>
      <c r="L3214" t="str">
        <f t="shared" si="160"/>
        <v>Q1</v>
      </c>
      <c r="M3214" t="str">
        <f t="shared" si="161"/>
        <v>2024</v>
      </c>
    </row>
    <row r="3215" spans="1:13" x14ac:dyDescent="0.25">
      <c r="A3215" s="27">
        <v>45444</v>
      </c>
      <c r="B3215" s="8" t="s">
        <v>6593</v>
      </c>
      <c r="C3215" s="8" t="s">
        <v>6637</v>
      </c>
      <c r="D3215" s="8" t="s">
        <v>6638</v>
      </c>
      <c r="E3215" s="12">
        <v>316</v>
      </c>
      <c r="F3215" s="25">
        <v>45481</v>
      </c>
      <c r="G3215" s="12" t="s">
        <v>2451</v>
      </c>
      <c r="H3215" s="46">
        <v>150.24</v>
      </c>
      <c r="I3215" s="16">
        <v>150.24</v>
      </c>
      <c r="K3215" t="str">
        <f t="shared" si="159"/>
        <v>Q1 2024</v>
      </c>
      <c r="L3215" t="str">
        <f t="shared" si="160"/>
        <v>Q1</v>
      </c>
      <c r="M3215" t="str">
        <f t="shared" si="161"/>
        <v>2024</v>
      </c>
    </row>
    <row r="3216" spans="1:13" x14ac:dyDescent="0.25">
      <c r="A3216" s="27">
        <v>45444</v>
      </c>
      <c r="B3216" s="8" t="s">
        <v>6593</v>
      </c>
      <c r="C3216" s="8" t="s">
        <v>6637</v>
      </c>
      <c r="D3216" s="8" t="s">
        <v>6639</v>
      </c>
      <c r="E3216" s="12">
        <v>309</v>
      </c>
      <c r="F3216" s="25">
        <v>45482</v>
      </c>
      <c r="G3216" s="12" t="s">
        <v>2452</v>
      </c>
      <c r="H3216" s="46">
        <v>26452.15</v>
      </c>
      <c r="I3216" s="16">
        <v>26452.15</v>
      </c>
      <c r="K3216" t="str">
        <f t="shared" si="159"/>
        <v>Q1 2024</v>
      </c>
      <c r="L3216" t="str">
        <f t="shared" si="160"/>
        <v>Q1</v>
      </c>
      <c r="M3216" t="str">
        <f t="shared" si="161"/>
        <v>2024</v>
      </c>
    </row>
    <row r="3217" spans="1:13" x14ac:dyDescent="0.25">
      <c r="A3217" s="27">
        <v>45444</v>
      </c>
      <c r="B3217" s="8" t="s">
        <v>6593</v>
      </c>
      <c r="C3217" s="8" t="s">
        <v>6637</v>
      </c>
      <c r="D3217" s="8" t="s">
        <v>6639</v>
      </c>
      <c r="E3217" s="12">
        <v>311</v>
      </c>
      <c r="F3217" s="25">
        <v>45482</v>
      </c>
      <c r="G3217" s="12" t="s">
        <v>2453</v>
      </c>
      <c r="H3217" s="46">
        <v>30234.06</v>
      </c>
      <c r="I3217" s="16">
        <v>30234.06</v>
      </c>
      <c r="K3217" t="str">
        <f t="shared" si="159"/>
        <v>Q1 2024</v>
      </c>
      <c r="L3217" t="str">
        <f t="shared" si="160"/>
        <v>Q1</v>
      </c>
      <c r="M3217" t="str">
        <f t="shared" si="161"/>
        <v>2024</v>
      </c>
    </row>
    <row r="3218" spans="1:13" x14ac:dyDescent="0.25">
      <c r="A3218" s="27">
        <v>45444</v>
      </c>
      <c r="B3218" s="8" t="s">
        <v>6593</v>
      </c>
      <c r="C3218" s="8" t="s">
        <v>6637</v>
      </c>
      <c r="D3218" s="8" t="s">
        <v>6639</v>
      </c>
      <c r="E3218" s="12">
        <v>312</v>
      </c>
      <c r="F3218" s="25">
        <v>45482</v>
      </c>
      <c r="G3218" s="12" t="s">
        <v>2454</v>
      </c>
      <c r="H3218" s="46">
        <v>29117.88</v>
      </c>
      <c r="I3218" s="16">
        <v>29117.88</v>
      </c>
      <c r="K3218" t="str">
        <f t="shared" si="159"/>
        <v>Q1 2024</v>
      </c>
      <c r="L3218" t="str">
        <f t="shared" si="160"/>
        <v>Q1</v>
      </c>
      <c r="M3218" t="str">
        <f t="shared" si="161"/>
        <v>2024</v>
      </c>
    </row>
    <row r="3219" spans="1:13" x14ac:dyDescent="0.25">
      <c r="A3219" s="27">
        <v>45444</v>
      </c>
      <c r="B3219" s="8" t="s">
        <v>6593</v>
      </c>
      <c r="C3219" s="8" t="s">
        <v>6637</v>
      </c>
      <c r="D3219" s="8" t="s">
        <v>6639</v>
      </c>
      <c r="E3219" s="12">
        <v>313</v>
      </c>
      <c r="F3219" s="25">
        <v>45482</v>
      </c>
      <c r="G3219" s="12" t="s">
        <v>2455</v>
      </c>
      <c r="H3219" s="46">
        <v>31132.58</v>
      </c>
      <c r="I3219" s="16">
        <v>31132.58</v>
      </c>
      <c r="K3219" t="str">
        <f t="shared" si="159"/>
        <v>Q1 2024</v>
      </c>
      <c r="L3219" t="str">
        <f t="shared" si="160"/>
        <v>Q1</v>
      </c>
      <c r="M3219" t="str">
        <f t="shared" si="161"/>
        <v>2024</v>
      </c>
    </row>
    <row r="3220" spans="1:13" x14ac:dyDescent="0.25">
      <c r="A3220" s="27">
        <v>45444</v>
      </c>
      <c r="B3220" s="8" t="s">
        <v>6593</v>
      </c>
      <c r="C3220" s="8" t="s">
        <v>6637</v>
      </c>
      <c r="D3220" s="8" t="s">
        <v>6639</v>
      </c>
      <c r="E3220" s="12">
        <v>314</v>
      </c>
      <c r="F3220" s="25">
        <v>45482</v>
      </c>
      <c r="G3220" s="12" t="s">
        <v>2456</v>
      </c>
      <c r="H3220" s="46">
        <v>5520.48</v>
      </c>
      <c r="I3220" s="16">
        <v>5520.48</v>
      </c>
      <c r="K3220" t="str">
        <f t="shared" si="159"/>
        <v>Q1 2024</v>
      </c>
      <c r="L3220" t="str">
        <f t="shared" si="160"/>
        <v>Q1</v>
      </c>
      <c r="M3220" t="str">
        <f t="shared" si="161"/>
        <v>2024</v>
      </c>
    </row>
    <row r="3221" spans="1:13" x14ac:dyDescent="0.25">
      <c r="A3221" s="27">
        <v>45444</v>
      </c>
      <c r="B3221" s="8" t="s">
        <v>6593</v>
      </c>
      <c r="C3221" s="8" t="s">
        <v>6637</v>
      </c>
      <c r="D3221" s="8" t="s">
        <v>6639</v>
      </c>
      <c r="E3221" s="12">
        <v>315</v>
      </c>
      <c r="F3221" s="25">
        <v>45482</v>
      </c>
      <c r="G3221" s="12" t="s">
        <v>2457</v>
      </c>
      <c r="H3221" s="46">
        <v>7227.25</v>
      </c>
      <c r="I3221" s="16">
        <v>7227.25</v>
      </c>
      <c r="K3221" t="str">
        <f t="shared" si="159"/>
        <v>Q1 2024</v>
      </c>
      <c r="L3221" t="str">
        <f t="shared" si="160"/>
        <v>Q1</v>
      </c>
      <c r="M3221" t="str">
        <f t="shared" si="161"/>
        <v>2024</v>
      </c>
    </row>
    <row r="3222" spans="1:13" x14ac:dyDescent="0.25">
      <c r="A3222" s="27">
        <v>45444</v>
      </c>
      <c r="B3222" s="8" t="s">
        <v>6593</v>
      </c>
      <c r="C3222" s="8" t="s">
        <v>6637</v>
      </c>
      <c r="D3222" s="8" t="s">
        <v>6639</v>
      </c>
      <c r="E3222" s="12">
        <v>316</v>
      </c>
      <c r="F3222" s="25">
        <v>45482</v>
      </c>
      <c r="G3222" s="12" t="s">
        <v>2458</v>
      </c>
      <c r="H3222" s="46">
        <v>24.69</v>
      </c>
      <c r="I3222" s="16">
        <v>24.69</v>
      </c>
      <c r="K3222" t="str">
        <f t="shared" si="159"/>
        <v>Q1 2024</v>
      </c>
      <c r="L3222" t="str">
        <f t="shared" si="160"/>
        <v>Q1</v>
      </c>
      <c r="M3222" t="str">
        <f t="shared" si="161"/>
        <v>2024</v>
      </c>
    </row>
    <row r="3223" spans="1:13" x14ac:dyDescent="0.25">
      <c r="A3223" s="27">
        <v>45444</v>
      </c>
      <c r="B3223" s="8" t="s">
        <v>6593</v>
      </c>
      <c r="C3223" s="5" t="e">
        <v>#N/A</v>
      </c>
      <c r="D3223" s="8" t="s">
        <v>6665</v>
      </c>
      <c r="E3223" s="12">
        <v>309</v>
      </c>
      <c r="F3223" s="25">
        <v>45446</v>
      </c>
      <c r="G3223" s="12" t="s">
        <v>2293</v>
      </c>
      <c r="H3223" s="46">
        <v>194880</v>
      </c>
      <c r="I3223" s="16">
        <v>194880</v>
      </c>
      <c r="K3223" t="str">
        <f t="shared" ref="K3223:K3279" si="162">"Q" &amp; IF(MONTH(A3223) &lt; 4, 4, IF(MONTH(A3223) &lt; 7, 1, IF(MONTH(A3223) &lt; 10, 2, 3))) &amp; " " &amp; YEAR(A3223) - IF(MONTH(A3223) &lt; 4, 1, 0)</f>
        <v>Q1 2024</v>
      </c>
      <c r="L3223" t="str">
        <f t="shared" ref="L3223:L3279" si="163">LEFT(K3223,2)</f>
        <v>Q1</v>
      </c>
      <c r="M3223" t="str">
        <f t="shared" ref="M3223:M3279" si="164">RIGHT(K3223,4)</f>
        <v>2024</v>
      </c>
    </row>
    <row r="3224" spans="1:13" x14ac:dyDescent="0.25">
      <c r="A3224" s="27">
        <v>45444</v>
      </c>
      <c r="B3224" s="8" t="s">
        <v>6593</v>
      </c>
      <c r="C3224" s="8" t="e">
        <v>#N/A</v>
      </c>
      <c r="D3224" s="8" t="s">
        <v>6622</v>
      </c>
      <c r="E3224" s="12">
        <v>312</v>
      </c>
      <c r="F3224" s="25">
        <v>45473</v>
      </c>
      <c r="G3224" s="12" t="s">
        <v>2440</v>
      </c>
      <c r="H3224" s="46">
        <v>582555</v>
      </c>
      <c r="I3224" s="16">
        <v>582555</v>
      </c>
      <c r="K3224" t="str">
        <f t="shared" si="162"/>
        <v>Q1 2024</v>
      </c>
      <c r="L3224" t="str">
        <f t="shared" si="163"/>
        <v>Q1</v>
      </c>
      <c r="M3224" t="str">
        <f t="shared" si="164"/>
        <v>2024</v>
      </c>
    </row>
    <row r="3225" spans="1:13" x14ac:dyDescent="0.25">
      <c r="A3225" s="27">
        <v>45444</v>
      </c>
      <c r="B3225" s="8" t="s">
        <v>6593</v>
      </c>
      <c r="C3225" s="61" t="s">
        <v>6621</v>
      </c>
      <c r="D3225" s="8" t="s">
        <v>6622</v>
      </c>
      <c r="E3225" s="12">
        <v>312</v>
      </c>
      <c r="F3225" s="25">
        <v>45473</v>
      </c>
      <c r="G3225" s="12" t="s">
        <v>2441</v>
      </c>
      <c r="H3225" s="46">
        <v>419220</v>
      </c>
      <c r="I3225" s="16">
        <v>419220</v>
      </c>
      <c r="K3225" t="str">
        <f t="shared" si="162"/>
        <v>Q1 2024</v>
      </c>
      <c r="L3225" t="str">
        <f t="shared" si="163"/>
        <v>Q1</v>
      </c>
      <c r="M3225" t="str">
        <f t="shared" si="164"/>
        <v>2024</v>
      </c>
    </row>
    <row r="3226" spans="1:13" x14ac:dyDescent="0.25">
      <c r="A3226" s="27">
        <v>45444</v>
      </c>
      <c r="B3226" s="8" t="s">
        <v>6593</v>
      </c>
      <c r="C3226" s="5" t="s">
        <v>6626</v>
      </c>
      <c r="D3226" s="8" t="s">
        <v>6627</v>
      </c>
      <c r="E3226" s="12">
        <v>312</v>
      </c>
      <c r="F3226" s="25">
        <v>45473</v>
      </c>
      <c r="G3226" s="12">
        <v>1714</v>
      </c>
      <c r="H3226" s="46">
        <v>40425</v>
      </c>
      <c r="I3226" s="16">
        <v>40425</v>
      </c>
      <c r="K3226" t="str">
        <f t="shared" si="162"/>
        <v>Q1 2024</v>
      </c>
      <c r="L3226" t="str">
        <f t="shared" si="163"/>
        <v>Q1</v>
      </c>
      <c r="M3226" t="str">
        <f t="shared" si="164"/>
        <v>2024</v>
      </c>
    </row>
    <row r="3227" spans="1:13" x14ac:dyDescent="0.25">
      <c r="A3227" s="27">
        <v>45444</v>
      </c>
      <c r="B3227" s="8" t="s">
        <v>6593</v>
      </c>
      <c r="C3227" s="8" t="e">
        <v>#N/A</v>
      </c>
      <c r="D3227" s="8" t="s">
        <v>6672</v>
      </c>
      <c r="E3227" s="12">
        <v>312</v>
      </c>
      <c r="F3227" s="25">
        <v>45463</v>
      </c>
      <c r="G3227" s="12">
        <v>1335568</v>
      </c>
      <c r="H3227" s="46">
        <v>431</v>
      </c>
      <c r="I3227" s="16">
        <v>431</v>
      </c>
      <c r="K3227" t="str">
        <f t="shared" si="162"/>
        <v>Q1 2024</v>
      </c>
      <c r="L3227" t="str">
        <f t="shared" si="163"/>
        <v>Q1</v>
      </c>
      <c r="M3227" t="str">
        <f t="shared" si="164"/>
        <v>2024</v>
      </c>
    </row>
    <row r="3228" spans="1:13" x14ac:dyDescent="0.25">
      <c r="A3228" s="27">
        <v>45444</v>
      </c>
      <c r="B3228" s="8" t="s">
        <v>6593</v>
      </c>
      <c r="C3228" s="8" t="e">
        <v>#N/A</v>
      </c>
      <c r="D3228" s="8" t="s">
        <v>6643</v>
      </c>
      <c r="E3228" s="12">
        <v>312</v>
      </c>
      <c r="F3228" s="25">
        <v>45461</v>
      </c>
      <c r="G3228" s="12" t="s">
        <v>2353</v>
      </c>
      <c r="H3228" s="46">
        <v>1500</v>
      </c>
      <c r="I3228" s="16">
        <v>1500</v>
      </c>
      <c r="K3228" t="str">
        <f t="shared" si="162"/>
        <v>Q1 2024</v>
      </c>
      <c r="L3228" t="str">
        <f t="shared" si="163"/>
        <v>Q1</v>
      </c>
      <c r="M3228" t="str">
        <f t="shared" si="164"/>
        <v>2024</v>
      </c>
    </row>
    <row r="3229" spans="1:13" x14ac:dyDescent="0.25">
      <c r="A3229" s="27">
        <v>45444</v>
      </c>
      <c r="B3229" s="8" t="s">
        <v>6594</v>
      </c>
      <c r="C3229" s="8" t="s">
        <v>6632</v>
      </c>
      <c r="D3229" s="8" t="s">
        <v>6633</v>
      </c>
      <c r="E3229" s="12">
        <v>719</v>
      </c>
      <c r="F3229" s="25">
        <v>45473</v>
      </c>
      <c r="G3229" s="12" t="s">
        <v>2427</v>
      </c>
      <c r="H3229" s="46">
        <v>39725.69</v>
      </c>
      <c r="I3229" s="16">
        <v>39725.69</v>
      </c>
      <c r="K3229" t="str">
        <f t="shared" si="162"/>
        <v>Q1 2024</v>
      </c>
      <c r="L3229" t="str">
        <f t="shared" si="163"/>
        <v>Q1</v>
      </c>
      <c r="M3229" t="str">
        <f t="shared" si="164"/>
        <v>2024</v>
      </c>
    </row>
    <row r="3230" spans="1:13" x14ac:dyDescent="0.25">
      <c r="A3230" s="27">
        <v>45444</v>
      </c>
      <c r="B3230" s="8" t="s">
        <v>6594</v>
      </c>
      <c r="C3230" s="5" t="s">
        <v>6614</v>
      </c>
      <c r="D3230" s="8" t="s">
        <v>6615</v>
      </c>
      <c r="E3230" s="12">
        <v>719</v>
      </c>
      <c r="F3230" s="25">
        <v>45473</v>
      </c>
      <c r="G3230" s="12" t="s">
        <v>2430</v>
      </c>
      <c r="H3230" s="46">
        <v>7030</v>
      </c>
      <c r="I3230" s="16">
        <v>7030</v>
      </c>
      <c r="K3230" t="str">
        <f t="shared" si="162"/>
        <v>Q1 2024</v>
      </c>
      <c r="L3230" t="str">
        <f t="shared" si="163"/>
        <v>Q1</v>
      </c>
      <c r="M3230" t="str">
        <f t="shared" si="164"/>
        <v>2024</v>
      </c>
    </row>
    <row r="3231" spans="1:13" x14ac:dyDescent="0.25">
      <c r="A3231" s="27">
        <v>45444</v>
      </c>
      <c r="B3231" s="8" t="s">
        <v>6594</v>
      </c>
      <c r="C3231" s="8" t="s">
        <v>6634</v>
      </c>
      <c r="D3231" s="8" t="s">
        <v>6635</v>
      </c>
      <c r="E3231" s="12">
        <v>719</v>
      </c>
      <c r="F3231" s="25">
        <v>45474</v>
      </c>
      <c r="G3231" s="12" t="s">
        <v>2429</v>
      </c>
      <c r="H3231" s="85">
        <v>40336.71</v>
      </c>
      <c r="I3231" s="85">
        <v>40336.71</v>
      </c>
      <c r="K3231" t="str">
        <f t="shared" si="162"/>
        <v>Q1 2024</v>
      </c>
      <c r="L3231" t="str">
        <f t="shared" si="163"/>
        <v>Q1</v>
      </c>
      <c r="M3231" t="str">
        <f t="shared" si="164"/>
        <v>2024</v>
      </c>
    </row>
    <row r="3232" spans="1:13" x14ac:dyDescent="0.25">
      <c r="A3232" s="27">
        <v>45444</v>
      </c>
      <c r="B3232" s="8" t="s">
        <v>6594</v>
      </c>
      <c r="C3232" s="8" t="e">
        <v>#N/A</v>
      </c>
      <c r="D3232" s="8" t="s">
        <v>6633</v>
      </c>
      <c r="E3232" s="12">
        <v>719</v>
      </c>
      <c r="F3232" s="25">
        <v>45473</v>
      </c>
      <c r="G3232" s="12" t="s">
        <v>2428</v>
      </c>
      <c r="H3232" s="46">
        <v>74533.67</v>
      </c>
      <c r="I3232" s="16">
        <v>74533.67</v>
      </c>
      <c r="K3232" t="str">
        <f t="shared" si="162"/>
        <v>Q1 2024</v>
      </c>
      <c r="L3232" t="str">
        <f t="shared" si="163"/>
        <v>Q1</v>
      </c>
      <c r="M3232" t="str">
        <f t="shared" si="164"/>
        <v>2024</v>
      </c>
    </row>
    <row r="3233" spans="1:13" x14ac:dyDescent="0.25">
      <c r="A3233" s="27">
        <v>45444</v>
      </c>
      <c r="B3233" s="8" t="s">
        <v>6594</v>
      </c>
      <c r="C3233" s="8" t="s">
        <v>6637</v>
      </c>
      <c r="D3233" s="8" t="s">
        <v>6654</v>
      </c>
      <c r="E3233" s="12">
        <v>719</v>
      </c>
      <c r="F3233" s="25">
        <v>45446</v>
      </c>
      <c r="G3233" s="12" t="s">
        <v>2284</v>
      </c>
      <c r="H3233" s="46">
        <v>16248.75</v>
      </c>
      <c r="I3233" s="16">
        <v>16248.75</v>
      </c>
      <c r="K3233" t="str">
        <f t="shared" si="162"/>
        <v>Q1 2024</v>
      </c>
      <c r="L3233" t="str">
        <f t="shared" si="163"/>
        <v>Q1</v>
      </c>
      <c r="M3233" t="str">
        <f t="shared" si="164"/>
        <v>2024</v>
      </c>
    </row>
    <row r="3234" spans="1:13" x14ac:dyDescent="0.25">
      <c r="A3234" s="27">
        <v>45444</v>
      </c>
      <c r="B3234" s="8" t="s">
        <v>6594</v>
      </c>
      <c r="C3234" s="8" t="s">
        <v>6637</v>
      </c>
      <c r="D3234" s="8" t="s">
        <v>6638</v>
      </c>
      <c r="E3234" s="12">
        <v>719</v>
      </c>
      <c r="F3234" s="25">
        <v>45481</v>
      </c>
      <c r="G3234" s="12" t="s">
        <v>2434</v>
      </c>
      <c r="H3234" s="46">
        <v>61932.13</v>
      </c>
      <c r="I3234" s="16">
        <v>61932.13</v>
      </c>
      <c r="K3234" t="str">
        <f t="shared" si="162"/>
        <v>Q1 2024</v>
      </c>
      <c r="L3234" t="str">
        <f t="shared" si="163"/>
        <v>Q1</v>
      </c>
      <c r="M3234" t="str">
        <f t="shared" si="164"/>
        <v>2024</v>
      </c>
    </row>
    <row r="3235" spans="1:13" x14ac:dyDescent="0.25">
      <c r="A3235" s="27">
        <v>45444</v>
      </c>
      <c r="B3235" s="8" t="s">
        <v>6594</v>
      </c>
      <c r="C3235" s="8" t="s">
        <v>6637</v>
      </c>
      <c r="D3235" s="8" t="s">
        <v>6639</v>
      </c>
      <c r="E3235" s="12">
        <v>719</v>
      </c>
      <c r="F3235" s="25">
        <v>45482</v>
      </c>
      <c r="G3235" s="12" t="s">
        <v>2435</v>
      </c>
      <c r="H3235" s="46">
        <v>13055.94</v>
      </c>
      <c r="I3235" s="16">
        <v>13055.94</v>
      </c>
      <c r="K3235" t="str">
        <f t="shared" si="162"/>
        <v>Q1 2024</v>
      </c>
      <c r="L3235" t="str">
        <f t="shared" si="163"/>
        <v>Q1</v>
      </c>
      <c r="M3235" t="str">
        <f t="shared" si="164"/>
        <v>2024</v>
      </c>
    </row>
    <row r="3236" spans="1:13" x14ac:dyDescent="0.25">
      <c r="A3236" s="27">
        <v>45444</v>
      </c>
      <c r="B3236" s="8" t="s">
        <v>6594</v>
      </c>
      <c r="C3236" s="8" t="e">
        <v>#N/A</v>
      </c>
      <c r="D3236" s="8" t="s">
        <v>6622</v>
      </c>
      <c r="E3236" s="12">
        <v>719</v>
      </c>
      <c r="F3236" s="25">
        <v>45473</v>
      </c>
      <c r="G3236" s="12" t="s">
        <v>2432</v>
      </c>
      <c r="H3236" s="46">
        <v>13330</v>
      </c>
      <c r="I3236" s="16">
        <v>13330</v>
      </c>
      <c r="K3236" t="str">
        <f t="shared" si="162"/>
        <v>Q1 2024</v>
      </c>
      <c r="L3236" t="str">
        <f t="shared" si="163"/>
        <v>Q1</v>
      </c>
      <c r="M3236" t="str">
        <f t="shared" si="164"/>
        <v>2024</v>
      </c>
    </row>
    <row r="3237" spans="1:13" x14ac:dyDescent="0.25">
      <c r="A3237" s="27">
        <v>45444</v>
      </c>
      <c r="B3237" s="8" t="s">
        <v>6594</v>
      </c>
      <c r="C3237" s="61" t="s">
        <v>6621</v>
      </c>
      <c r="D3237" s="8" t="s">
        <v>6622</v>
      </c>
      <c r="E3237" s="12">
        <v>719</v>
      </c>
      <c r="F3237" s="36">
        <v>45476</v>
      </c>
      <c r="G3237" s="12" t="s">
        <v>2431</v>
      </c>
      <c r="H3237" s="46">
        <v>9980</v>
      </c>
      <c r="I3237" s="16">
        <v>9980</v>
      </c>
      <c r="K3237" t="str">
        <f t="shared" si="162"/>
        <v>Q1 2024</v>
      </c>
      <c r="L3237" t="str">
        <f t="shared" si="163"/>
        <v>Q1</v>
      </c>
      <c r="M3237" t="str">
        <f t="shared" si="164"/>
        <v>2024</v>
      </c>
    </row>
    <row r="3238" spans="1:13" x14ac:dyDescent="0.25">
      <c r="A3238" s="27">
        <v>45444</v>
      </c>
      <c r="B3238" s="8" t="s">
        <v>6594</v>
      </c>
      <c r="C3238" s="5" t="s">
        <v>6626</v>
      </c>
      <c r="D3238" s="8" t="s">
        <v>6627</v>
      </c>
      <c r="E3238" s="12">
        <v>719</v>
      </c>
      <c r="F3238" s="36">
        <v>45473</v>
      </c>
      <c r="G3238" s="12">
        <v>1710</v>
      </c>
      <c r="H3238" s="46">
        <v>2695</v>
      </c>
      <c r="I3238" s="16">
        <v>2695</v>
      </c>
      <c r="K3238" t="str">
        <f t="shared" si="162"/>
        <v>Q1 2024</v>
      </c>
      <c r="L3238" t="str">
        <f t="shared" si="163"/>
        <v>Q1</v>
      </c>
      <c r="M3238" t="str">
        <f t="shared" si="164"/>
        <v>2024</v>
      </c>
    </row>
    <row r="3239" spans="1:13" x14ac:dyDescent="0.25">
      <c r="A3239" s="27">
        <v>45444</v>
      </c>
      <c r="B3239" s="8" t="s">
        <v>6594</v>
      </c>
      <c r="C3239" s="8" t="e">
        <v>#N/A</v>
      </c>
      <c r="D3239" s="8" t="s">
        <v>6662</v>
      </c>
      <c r="E3239" s="12">
        <v>719</v>
      </c>
      <c r="F3239" s="36">
        <v>45446</v>
      </c>
      <c r="G3239" s="12" t="s">
        <v>2292</v>
      </c>
      <c r="H3239" s="46">
        <v>143000</v>
      </c>
      <c r="I3239" s="16">
        <v>143000</v>
      </c>
      <c r="K3239" t="str">
        <f t="shared" si="162"/>
        <v>Q1 2024</v>
      </c>
      <c r="L3239" t="str">
        <f t="shared" si="163"/>
        <v>Q1</v>
      </c>
      <c r="M3239" t="str">
        <f t="shared" si="164"/>
        <v>2024</v>
      </c>
    </row>
    <row r="3240" spans="1:13" x14ac:dyDescent="0.25">
      <c r="A3240" s="27">
        <v>45444</v>
      </c>
      <c r="B3240" s="8" t="s">
        <v>6594</v>
      </c>
      <c r="C3240" s="8" t="e">
        <v>#N/A</v>
      </c>
      <c r="D3240" s="8" t="s">
        <v>6624</v>
      </c>
      <c r="E3240" s="12">
        <v>719</v>
      </c>
      <c r="F3240" s="36">
        <v>45472</v>
      </c>
      <c r="G3240" s="12" t="s">
        <v>2433</v>
      </c>
      <c r="H3240" s="46">
        <v>6400</v>
      </c>
      <c r="I3240" s="46">
        <v>6400</v>
      </c>
      <c r="K3240" t="str">
        <f t="shared" si="162"/>
        <v>Q1 2024</v>
      </c>
      <c r="L3240" t="str">
        <f t="shared" si="163"/>
        <v>Q1</v>
      </c>
      <c r="M3240" t="str">
        <f t="shared" si="164"/>
        <v>2024</v>
      </c>
    </row>
    <row r="3241" spans="1:13" x14ac:dyDescent="0.25">
      <c r="A3241" s="27">
        <v>45444</v>
      </c>
      <c r="B3241" s="8" t="s">
        <v>6599</v>
      </c>
      <c r="C3241" s="5" t="s">
        <v>6614</v>
      </c>
      <c r="D3241" s="8" t="s">
        <v>6615</v>
      </c>
      <c r="E3241" s="12">
        <v>0</v>
      </c>
      <c r="F3241" s="36">
        <v>45473</v>
      </c>
      <c r="G3241" s="12" t="s">
        <v>2459</v>
      </c>
      <c r="H3241" s="46">
        <v>95</v>
      </c>
      <c r="I3241" s="16">
        <v>95</v>
      </c>
      <c r="K3241" t="str">
        <f t="shared" si="162"/>
        <v>Q1 2024</v>
      </c>
      <c r="L3241" t="str">
        <f t="shared" si="163"/>
        <v>Q1</v>
      </c>
      <c r="M3241" t="str">
        <f t="shared" si="164"/>
        <v>2024</v>
      </c>
    </row>
    <row r="3242" spans="1:13" x14ac:dyDescent="0.25">
      <c r="A3242" s="27">
        <v>45444</v>
      </c>
      <c r="B3242" s="8" t="s">
        <v>6599</v>
      </c>
      <c r="C3242" s="5" t="s">
        <v>6614</v>
      </c>
      <c r="D3242" s="8" t="s">
        <v>6615</v>
      </c>
      <c r="E3242" s="12">
        <v>0</v>
      </c>
      <c r="F3242" s="36">
        <v>45473</v>
      </c>
      <c r="G3242" s="12" t="s">
        <v>2460</v>
      </c>
      <c r="H3242" s="46">
        <v>316</v>
      </c>
      <c r="I3242" s="16">
        <v>316</v>
      </c>
      <c r="K3242" t="str">
        <f t="shared" si="162"/>
        <v>Q1 2024</v>
      </c>
      <c r="L3242" t="str">
        <f t="shared" si="163"/>
        <v>Q1</v>
      </c>
      <c r="M3242" t="str">
        <f t="shared" si="164"/>
        <v>2024</v>
      </c>
    </row>
    <row r="3243" spans="1:13" x14ac:dyDescent="0.25">
      <c r="A3243" s="27">
        <v>45444</v>
      </c>
      <c r="B3243" s="8" t="s">
        <v>6599</v>
      </c>
      <c r="C3243" s="8" t="e">
        <v>#N/A</v>
      </c>
      <c r="D3243" s="8" t="s">
        <v>6622</v>
      </c>
      <c r="E3243" s="12">
        <v>0</v>
      </c>
      <c r="F3243" s="25">
        <v>45473</v>
      </c>
      <c r="G3243" s="12" t="s">
        <v>2462</v>
      </c>
      <c r="H3243" s="46">
        <v>9210</v>
      </c>
      <c r="I3243" s="16">
        <v>9210</v>
      </c>
      <c r="K3243" t="str">
        <f t="shared" si="162"/>
        <v>Q1 2024</v>
      </c>
      <c r="L3243" t="str">
        <f t="shared" si="163"/>
        <v>Q1</v>
      </c>
      <c r="M3243" t="str">
        <f t="shared" si="164"/>
        <v>2024</v>
      </c>
    </row>
    <row r="3244" spans="1:13" x14ac:dyDescent="0.25">
      <c r="A3244" s="27">
        <v>45444</v>
      </c>
      <c r="B3244" s="8" t="s">
        <v>6599</v>
      </c>
      <c r="C3244" s="61" t="s">
        <v>6621</v>
      </c>
      <c r="D3244" s="8" t="s">
        <v>6622</v>
      </c>
      <c r="E3244" s="12">
        <v>0</v>
      </c>
      <c r="F3244" s="25">
        <v>45476</v>
      </c>
      <c r="G3244" s="12" t="s">
        <v>2461</v>
      </c>
      <c r="H3244" s="46">
        <v>11620</v>
      </c>
      <c r="I3244" s="16">
        <v>11620</v>
      </c>
      <c r="K3244" t="str">
        <f t="shared" si="162"/>
        <v>Q1 2024</v>
      </c>
      <c r="L3244" t="str">
        <f t="shared" si="163"/>
        <v>Q1</v>
      </c>
      <c r="M3244" t="str">
        <f t="shared" si="164"/>
        <v>2024</v>
      </c>
    </row>
    <row r="3245" spans="1:13" x14ac:dyDescent="0.25">
      <c r="A3245" s="27">
        <v>45444</v>
      </c>
      <c r="B3245" s="8" t="s">
        <v>6595</v>
      </c>
      <c r="C3245" s="5" t="s">
        <v>6630</v>
      </c>
      <c r="D3245" s="8" t="s">
        <v>6631</v>
      </c>
      <c r="E3245" s="12">
        <v>319</v>
      </c>
      <c r="F3245" s="25">
        <v>45482</v>
      </c>
      <c r="G3245" s="12" t="s">
        <v>2339</v>
      </c>
      <c r="H3245" s="46">
        <v>6176.12</v>
      </c>
      <c r="I3245" s="16">
        <v>6176.12</v>
      </c>
      <c r="K3245" t="str">
        <f t="shared" si="162"/>
        <v>Q1 2024</v>
      </c>
      <c r="L3245" t="str">
        <f t="shared" si="163"/>
        <v>Q1</v>
      </c>
      <c r="M3245" t="str">
        <f t="shared" si="164"/>
        <v>2024</v>
      </c>
    </row>
    <row r="3246" spans="1:13" x14ac:dyDescent="0.25">
      <c r="A3246" s="27">
        <v>45444</v>
      </c>
      <c r="B3246" s="8" t="s">
        <v>6595</v>
      </c>
      <c r="C3246" s="8" t="s">
        <v>6632</v>
      </c>
      <c r="D3246" s="8" t="s">
        <v>6633</v>
      </c>
      <c r="E3246" s="12">
        <v>319</v>
      </c>
      <c r="F3246" s="25">
        <v>45473</v>
      </c>
      <c r="G3246" s="12" t="s">
        <v>2463</v>
      </c>
      <c r="H3246" s="46">
        <v>109512.21</v>
      </c>
      <c r="I3246" s="16">
        <v>109512.21</v>
      </c>
      <c r="K3246" t="str">
        <f t="shared" si="162"/>
        <v>Q1 2024</v>
      </c>
      <c r="L3246" t="str">
        <f t="shared" si="163"/>
        <v>Q1</v>
      </c>
      <c r="M3246" t="str">
        <f t="shared" si="164"/>
        <v>2024</v>
      </c>
    </row>
    <row r="3247" spans="1:13" x14ac:dyDescent="0.25">
      <c r="A3247" s="27">
        <v>45444</v>
      </c>
      <c r="B3247" s="8" t="s">
        <v>6595</v>
      </c>
      <c r="C3247" s="5" t="s">
        <v>6614</v>
      </c>
      <c r="D3247" s="8" t="s">
        <v>6615</v>
      </c>
      <c r="E3247" s="12">
        <v>319</v>
      </c>
      <c r="F3247" s="25">
        <v>45473</v>
      </c>
      <c r="G3247" s="12" t="s">
        <v>2465</v>
      </c>
      <c r="H3247" s="46">
        <v>7438</v>
      </c>
      <c r="I3247" s="16">
        <v>7438</v>
      </c>
      <c r="K3247" t="str">
        <f t="shared" si="162"/>
        <v>Q1 2024</v>
      </c>
      <c r="L3247" t="str">
        <f t="shared" si="163"/>
        <v>Q1</v>
      </c>
      <c r="M3247" t="str">
        <f t="shared" si="164"/>
        <v>2024</v>
      </c>
    </row>
    <row r="3248" spans="1:13" x14ac:dyDescent="0.25">
      <c r="A3248" s="27">
        <v>45444</v>
      </c>
      <c r="B3248" s="8" t="s">
        <v>6595</v>
      </c>
      <c r="C3248" s="5" t="s">
        <v>6614</v>
      </c>
      <c r="D3248" s="8" t="s">
        <v>6615</v>
      </c>
      <c r="E3248" s="12">
        <v>319</v>
      </c>
      <c r="F3248" s="25">
        <v>45473</v>
      </c>
      <c r="G3248" s="12" t="s">
        <v>2466</v>
      </c>
      <c r="H3248" s="46">
        <v>71535</v>
      </c>
      <c r="I3248" s="16">
        <v>71535</v>
      </c>
      <c r="K3248" t="str">
        <f t="shared" si="162"/>
        <v>Q1 2024</v>
      </c>
      <c r="L3248" t="str">
        <f t="shared" si="163"/>
        <v>Q1</v>
      </c>
      <c r="M3248" t="str">
        <f t="shared" si="164"/>
        <v>2024</v>
      </c>
    </row>
    <row r="3249" spans="1:13" x14ac:dyDescent="0.25">
      <c r="A3249" s="27">
        <v>45444</v>
      </c>
      <c r="B3249" s="8" t="s">
        <v>6595</v>
      </c>
      <c r="C3249" s="5" t="s">
        <v>6614</v>
      </c>
      <c r="D3249" s="8" t="s">
        <v>6615</v>
      </c>
      <c r="E3249" s="12">
        <v>319</v>
      </c>
      <c r="F3249" s="25">
        <v>45473</v>
      </c>
      <c r="G3249" s="12" t="s">
        <v>2467</v>
      </c>
      <c r="H3249" s="46">
        <v>958.5</v>
      </c>
      <c r="I3249" s="16">
        <v>958.5</v>
      </c>
      <c r="K3249" t="str">
        <f t="shared" si="162"/>
        <v>Q1 2024</v>
      </c>
      <c r="L3249" t="str">
        <f t="shared" si="163"/>
        <v>Q1</v>
      </c>
      <c r="M3249" t="str">
        <f t="shared" si="164"/>
        <v>2024</v>
      </c>
    </row>
    <row r="3250" spans="1:13" x14ac:dyDescent="0.25">
      <c r="A3250" s="27">
        <v>45444</v>
      </c>
      <c r="B3250" s="8" t="s">
        <v>6595</v>
      </c>
      <c r="C3250" s="5" t="s">
        <v>6614</v>
      </c>
      <c r="D3250" s="8" t="s">
        <v>6615</v>
      </c>
      <c r="E3250" s="12">
        <v>319</v>
      </c>
      <c r="F3250" s="25">
        <v>45473</v>
      </c>
      <c r="G3250" s="12" t="s">
        <v>2468</v>
      </c>
      <c r="H3250" s="46">
        <v>2144</v>
      </c>
      <c r="I3250" s="16">
        <v>2144</v>
      </c>
      <c r="K3250" t="str">
        <f t="shared" si="162"/>
        <v>Q1 2024</v>
      </c>
      <c r="L3250" t="str">
        <f t="shared" si="163"/>
        <v>Q1</v>
      </c>
      <c r="M3250" t="str">
        <f t="shared" si="164"/>
        <v>2024</v>
      </c>
    </row>
    <row r="3251" spans="1:13" x14ac:dyDescent="0.25">
      <c r="A3251" s="27">
        <v>45444</v>
      </c>
      <c r="B3251" s="8" t="s">
        <v>6595</v>
      </c>
      <c r="C3251" s="5" t="s">
        <v>6614</v>
      </c>
      <c r="D3251" s="8" t="s">
        <v>6615</v>
      </c>
      <c r="E3251" s="12">
        <v>319</v>
      </c>
      <c r="F3251" s="25">
        <v>45473</v>
      </c>
      <c r="G3251" s="12" t="s">
        <v>2469</v>
      </c>
      <c r="H3251" s="46">
        <v>4388</v>
      </c>
      <c r="I3251" s="16">
        <v>4388</v>
      </c>
      <c r="K3251" t="str">
        <f t="shared" si="162"/>
        <v>Q1 2024</v>
      </c>
      <c r="L3251" t="str">
        <f t="shared" si="163"/>
        <v>Q1</v>
      </c>
      <c r="M3251" t="str">
        <f t="shared" si="164"/>
        <v>2024</v>
      </c>
    </row>
    <row r="3252" spans="1:13" x14ac:dyDescent="0.25">
      <c r="A3252" s="27">
        <v>45444</v>
      </c>
      <c r="B3252" s="8" t="s">
        <v>6595</v>
      </c>
      <c r="C3252" s="5" t="s">
        <v>6614</v>
      </c>
      <c r="D3252" s="8" t="s">
        <v>6615</v>
      </c>
      <c r="E3252" s="12">
        <v>319</v>
      </c>
      <c r="F3252" s="25">
        <v>45473</v>
      </c>
      <c r="G3252" s="12" t="s">
        <v>2470</v>
      </c>
      <c r="H3252" s="46">
        <v>7596</v>
      </c>
      <c r="I3252" s="16">
        <v>7596</v>
      </c>
      <c r="K3252" t="str">
        <f t="shared" si="162"/>
        <v>Q1 2024</v>
      </c>
      <c r="L3252" t="str">
        <f t="shared" si="163"/>
        <v>Q1</v>
      </c>
      <c r="M3252" t="str">
        <f t="shared" si="164"/>
        <v>2024</v>
      </c>
    </row>
    <row r="3253" spans="1:13" x14ac:dyDescent="0.25">
      <c r="A3253" s="27">
        <v>45444</v>
      </c>
      <c r="B3253" s="8" t="s">
        <v>6595</v>
      </c>
      <c r="C3253" s="5" t="s">
        <v>6616</v>
      </c>
      <c r="D3253" s="8" t="s">
        <v>6617</v>
      </c>
      <c r="E3253" s="12">
        <v>319</v>
      </c>
      <c r="F3253" s="25">
        <v>45472</v>
      </c>
      <c r="G3253" s="12" t="s">
        <v>2473</v>
      </c>
      <c r="H3253" s="46">
        <v>60</v>
      </c>
      <c r="I3253" s="46">
        <v>60</v>
      </c>
      <c r="K3253" t="str">
        <f t="shared" si="162"/>
        <v>Q1 2024</v>
      </c>
      <c r="L3253" t="str">
        <f t="shared" si="163"/>
        <v>Q1</v>
      </c>
      <c r="M3253" t="str">
        <f t="shared" si="164"/>
        <v>2024</v>
      </c>
    </row>
    <row r="3254" spans="1:13" x14ac:dyDescent="0.25">
      <c r="A3254" s="27">
        <v>45444</v>
      </c>
      <c r="B3254" s="8" t="s">
        <v>6595</v>
      </c>
      <c r="C3254" s="8" t="s">
        <v>6634</v>
      </c>
      <c r="D3254" s="8" t="s">
        <v>6635</v>
      </c>
      <c r="E3254" s="12">
        <v>319</v>
      </c>
      <c r="F3254" s="25">
        <v>45474</v>
      </c>
      <c r="G3254" s="12" t="s">
        <v>2464</v>
      </c>
      <c r="H3254" s="85">
        <v>25777.91</v>
      </c>
      <c r="I3254" s="85">
        <v>25777.91</v>
      </c>
      <c r="K3254" t="str">
        <f t="shared" si="162"/>
        <v>Q1 2024</v>
      </c>
      <c r="L3254" t="str">
        <f t="shared" si="163"/>
        <v>Q1</v>
      </c>
      <c r="M3254" t="str">
        <f t="shared" si="164"/>
        <v>2024</v>
      </c>
    </row>
    <row r="3255" spans="1:13" x14ac:dyDescent="0.25">
      <c r="A3255" s="27">
        <v>45444</v>
      </c>
      <c r="B3255" s="8" t="s">
        <v>6595</v>
      </c>
      <c r="C3255" s="8" t="e">
        <v>#N/A</v>
      </c>
      <c r="D3255" s="8" t="s">
        <v>6662</v>
      </c>
      <c r="E3255" s="12">
        <v>319</v>
      </c>
      <c r="F3255" s="25">
        <v>45444</v>
      </c>
      <c r="G3255" s="12" t="s">
        <v>2303</v>
      </c>
      <c r="H3255" s="46">
        <v>155988</v>
      </c>
      <c r="I3255" s="16">
        <v>155988</v>
      </c>
      <c r="K3255" t="str">
        <f t="shared" si="162"/>
        <v>Q1 2024</v>
      </c>
      <c r="L3255" t="str">
        <f t="shared" si="163"/>
        <v>Q1</v>
      </c>
      <c r="M3255" t="str">
        <f t="shared" si="164"/>
        <v>2024</v>
      </c>
    </row>
    <row r="3256" spans="1:13" x14ac:dyDescent="0.25">
      <c r="A3256" s="27">
        <v>45444</v>
      </c>
      <c r="B3256" s="8" t="s">
        <v>6595</v>
      </c>
      <c r="C3256" s="8" t="s">
        <v>6619</v>
      </c>
      <c r="D3256" s="8" t="s">
        <v>6620</v>
      </c>
      <c r="E3256" s="12">
        <v>319</v>
      </c>
      <c r="F3256" s="25">
        <v>45473</v>
      </c>
      <c r="G3256" s="12" t="s">
        <v>2330</v>
      </c>
      <c r="H3256" s="46">
        <v>3395</v>
      </c>
      <c r="I3256" s="16">
        <v>3395</v>
      </c>
      <c r="K3256" t="str">
        <f t="shared" si="162"/>
        <v>Q1 2024</v>
      </c>
      <c r="L3256" t="str">
        <f t="shared" si="163"/>
        <v>Q1</v>
      </c>
      <c r="M3256" t="str">
        <f t="shared" si="164"/>
        <v>2024</v>
      </c>
    </row>
    <row r="3257" spans="1:13" x14ac:dyDescent="0.25">
      <c r="A3257" s="27">
        <v>45444</v>
      </c>
      <c r="B3257" s="8" t="s">
        <v>6595</v>
      </c>
      <c r="C3257" s="8" t="s">
        <v>6637</v>
      </c>
      <c r="D3257" s="8" t="s">
        <v>6654</v>
      </c>
      <c r="E3257" s="12">
        <v>317</v>
      </c>
      <c r="F3257" s="25">
        <v>45446</v>
      </c>
      <c r="G3257" s="12" t="s">
        <v>2279</v>
      </c>
      <c r="H3257" s="46">
        <v>17333.75</v>
      </c>
      <c r="I3257" s="16">
        <v>17333.75</v>
      </c>
      <c r="K3257" t="str">
        <f t="shared" si="162"/>
        <v>Q1 2024</v>
      </c>
      <c r="L3257" t="str">
        <f t="shared" si="163"/>
        <v>Q1</v>
      </c>
      <c r="M3257" t="str">
        <f t="shared" si="164"/>
        <v>2024</v>
      </c>
    </row>
    <row r="3258" spans="1:13" x14ac:dyDescent="0.25">
      <c r="A3258" s="27">
        <v>45444</v>
      </c>
      <c r="B3258" s="8" t="s">
        <v>6595</v>
      </c>
      <c r="C3258" s="8" t="s">
        <v>6637</v>
      </c>
      <c r="D3258" s="8" t="s">
        <v>6654</v>
      </c>
      <c r="E3258" s="12">
        <v>318</v>
      </c>
      <c r="F3258" s="25">
        <v>45446</v>
      </c>
      <c r="G3258" s="12" t="s">
        <v>2280</v>
      </c>
      <c r="H3258" s="46">
        <v>17351.25</v>
      </c>
      <c r="I3258" s="16">
        <v>17351.25</v>
      </c>
      <c r="K3258" t="str">
        <f t="shared" si="162"/>
        <v>Q1 2024</v>
      </c>
      <c r="L3258" t="str">
        <f t="shared" si="163"/>
        <v>Q1</v>
      </c>
      <c r="M3258" t="str">
        <f t="shared" si="164"/>
        <v>2024</v>
      </c>
    </row>
    <row r="3259" spans="1:13" x14ac:dyDescent="0.25">
      <c r="A3259" s="27">
        <v>45444</v>
      </c>
      <c r="B3259" s="8" t="s">
        <v>6595</v>
      </c>
      <c r="C3259" s="8" t="s">
        <v>6637</v>
      </c>
      <c r="D3259" s="8" t="s">
        <v>6654</v>
      </c>
      <c r="E3259" s="12">
        <v>319</v>
      </c>
      <c r="F3259" s="25">
        <v>45446</v>
      </c>
      <c r="G3259" s="12" t="s">
        <v>2281</v>
      </c>
      <c r="H3259" s="46">
        <v>16248.75</v>
      </c>
      <c r="I3259" s="16">
        <v>16248.75</v>
      </c>
      <c r="K3259" t="str">
        <f t="shared" si="162"/>
        <v>Q1 2024</v>
      </c>
      <c r="L3259" t="str">
        <f t="shared" si="163"/>
        <v>Q1</v>
      </c>
      <c r="M3259" t="str">
        <f t="shared" si="164"/>
        <v>2024</v>
      </c>
    </row>
    <row r="3260" spans="1:13" x14ac:dyDescent="0.25">
      <c r="A3260" s="27">
        <v>45444</v>
      </c>
      <c r="B3260" s="8" t="s">
        <v>6595</v>
      </c>
      <c r="C3260" s="8" t="s">
        <v>6637</v>
      </c>
      <c r="D3260" s="8" t="s">
        <v>6638</v>
      </c>
      <c r="E3260" s="12">
        <v>317</v>
      </c>
      <c r="F3260" s="25">
        <v>45481</v>
      </c>
      <c r="G3260" s="12" t="s">
        <v>2474</v>
      </c>
      <c r="H3260" s="46">
        <v>99138.79</v>
      </c>
      <c r="I3260" s="16">
        <v>99138.79</v>
      </c>
      <c r="K3260" t="str">
        <f t="shared" si="162"/>
        <v>Q1 2024</v>
      </c>
      <c r="L3260" t="str">
        <f t="shared" si="163"/>
        <v>Q1</v>
      </c>
      <c r="M3260" t="str">
        <f t="shared" si="164"/>
        <v>2024</v>
      </c>
    </row>
    <row r="3261" spans="1:13" x14ac:dyDescent="0.25">
      <c r="A3261" s="27">
        <v>45444</v>
      </c>
      <c r="B3261" s="8" t="s">
        <v>6595</v>
      </c>
      <c r="C3261" s="8" t="s">
        <v>6637</v>
      </c>
      <c r="D3261" s="8" t="s">
        <v>6638</v>
      </c>
      <c r="E3261" s="12">
        <v>318</v>
      </c>
      <c r="F3261" s="25">
        <v>45481</v>
      </c>
      <c r="G3261" s="12" t="s">
        <v>2475</v>
      </c>
      <c r="H3261" s="46">
        <v>93687.85</v>
      </c>
      <c r="I3261" s="16">
        <v>93687.85</v>
      </c>
      <c r="K3261" t="str">
        <f t="shared" si="162"/>
        <v>Q1 2024</v>
      </c>
      <c r="L3261" t="str">
        <f t="shared" si="163"/>
        <v>Q1</v>
      </c>
      <c r="M3261" t="str">
        <f t="shared" si="164"/>
        <v>2024</v>
      </c>
    </row>
    <row r="3262" spans="1:13" x14ac:dyDescent="0.25">
      <c r="A3262" s="27">
        <v>45444</v>
      </c>
      <c r="B3262" s="8" t="s">
        <v>6595</v>
      </c>
      <c r="C3262" s="8" t="s">
        <v>6637</v>
      </c>
      <c r="D3262" s="8" t="s">
        <v>6638</v>
      </c>
      <c r="E3262" s="12">
        <v>319</v>
      </c>
      <c r="F3262" s="25">
        <v>45481</v>
      </c>
      <c r="G3262" s="12" t="s">
        <v>2476</v>
      </c>
      <c r="H3262" s="46">
        <v>99696.92</v>
      </c>
      <c r="I3262" s="16">
        <v>99696.92</v>
      </c>
      <c r="K3262" t="str">
        <f t="shared" si="162"/>
        <v>Q1 2024</v>
      </c>
      <c r="L3262" t="str">
        <f t="shared" si="163"/>
        <v>Q1</v>
      </c>
      <c r="M3262" t="str">
        <f t="shared" si="164"/>
        <v>2024</v>
      </c>
    </row>
    <row r="3263" spans="1:13" x14ac:dyDescent="0.25">
      <c r="A3263" s="27">
        <v>45444</v>
      </c>
      <c r="B3263" s="8" t="s">
        <v>6595</v>
      </c>
      <c r="C3263" s="8" t="s">
        <v>6637</v>
      </c>
      <c r="D3263" s="8" t="s">
        <v>6639</v>
      </c>
      <c r="E3263" s="12">
        <v>317</v>
      </c>
      <c r="F3263" s="25">
        <v>45482</v>
      </c>
      <c r="G3263" s="12" t="s">
        <v>2477</v>
      </c>
      <c r="H3263" s="46">
        <v>25796</v>
      </c>
      <c r="I3263" s="16">
        <v>25796</v>
      </c>
      <c r="K3263" t="str">
        <f t="shared" si="162"/>
        <v>Q1 2024</v>
      </c>
      <c r="L3263" t="str">
        <f t="shared" si="163"/>
        <v>Q1</v>
      </c>
      <c r="M3263" t="str">
        <f t="shared" si="164"/>
        <v>2024</v>
      </c>
    </row>
    <row r="3264" spans="1:13" x14ac:dyDescent="0.25">
      <c r="A3264" s="27">
        <v>45444</v>
      </c>
      <c r="B3264" s="8" t="s">
        <v>6595</v>
      </c>
      <c r="C3264" s="8" t="s">
        <v>6637</v>
      </c>
      <c r="D3264" s="8" t="s">
        <v>6639</v>
      </c>
      <c r="E3264" s="12">
        <v>318</v>
      </c>
      <c r="F3264" s="25">
        <v>45482</v>
      </c>
      <c r="G3264" s="12" t="s">
        <v>2478</v>
      </c>
      <c r="H3264" s="46">
        <v>24773.18</v>
      </c>
      <c r="I3264" s="16">
        <v>24773.18</v>
      </c>
      <c r="K3264" t="str">
        <f t="shared" si="162"/>
        <v>Q1 2024</v>
      </c>
      <c r="L3264" t="str">
        <f t="shared" si="163"/>
        <v>Q1</v>
      </c>
      <c r="M3264" t="str">
        <f t="shared" si="164"/>
        <v>2024</v>
      </c>
    </row>
    <row r="3265" spans="1:13" x14ac:dyDescent="0.25">
      <c r="A3265" s="27">
        <v>45444</v>
      </c>
      <c r="B3265" s="8" t="s">
        <v>6595</v>
      </c>
      <c r="C3265" s="8" t="s">
        <v>6637</v>
      </c>
      <c r="D3265" s="8" t="s">
        <v>6639</v>
      </c>
      <c r="E3265" s="12">
        <v>319</v>
      </c>
      <c r="F3265" s="25">
        <v>45482</v>
      </c>
      <c r="G3265" s="12" t="s">
        <v>2479</v>
      </c>
      <c r="H3265" s="46">
        <v>25734.98</v>
      </c>
      <c r="I3265" s="16">
        <v>25734.98</v>
      </c>
      <c r="K3265" t="str">
        <f t="shared" si="162"/>
        <v>Q1 2024</v>
      </c>
      <c r="L3265" t="str">
        <f t="shared" si="163"/>
        <v>Q1</v>
      </c>
      <c r="M3265" t="str">
        <f t="shared" si="164"/>
        <v>2024</v>
      </c>
    </row>
    <row r="3266" spans="1:13" x14ac:dyDescent="0.25">
      <c r="A3266" s="27">
        <v>45444</v>
      </c>
      <c r="B3266" s="8" t="s">
        <v>6595</v>
      </c>
      <c r="C3266" s="8" t="e">
        <v>#N/A</v>
      </c>
      <c r="D3266" s="8" t="s">
        <v>6662</v>
      </c>
      <c r="E3266" s="12">
        <v>317</v>
      </c>
      <c r="F3266" s="25">
        <v>45444</v>
      </c>
      <c r="G3266" s="12" t="s">
        <v>1696</v>
      </c>
      <c r="H3266" s="46">
        <v>99842</v>
      </c>
      <c r="I3266" s="16">
        <v>99842</v>
      </c>
      <c r="K3266" t="str">
        <f t="shared" si="162"/>
        <v>Q1 2024</v>
      </c>
      <c r="L3266" t="str">
        <f t="shared" si="163"/>
        <v>Q1</v>
      </c>
      <c r="M3266" t="str">
        <f t="shared" si="164"/>
        <v>2024</v>
      </c>
    </row>
    <row r="3267" spans="1:13" x14ac:dyDescent="0.25">
      <c r="A3267" s="27">
        <v>45444</v>
      </c>
      <c r="B3267" s="8" t="s">
        <v>6595</v>
      </c>
      <c r="C3267" s="8" t="e">
        <v>#N/A</v>
      </c>
      <c r="D3267" s="8" t="s">
        <v>6662</v>
      </c>
      <c r="E3267" s="12">
        <v>317</v>
      </c>
      <c r="F3267" s="25">
        <v>45444</v>
      </c>
      <c r="G3267" s="12" t="s">
        <v>1695</v>
      </c>
      <c r="H3267" s="46">
        <v>66562</v>
      </c>
      <c r="I3267" s="16">
        <v>66562</v>
      </c>
      <c r="K3267" t="str">
        <f t="shared" si="162"/>
        <v>Q1 2024</v>
      </c>
      <c r="L3267" t="str">
        <f t="shared" si="163"/>
        <v>Q1</v>
      </c>
      <c r="M3267" t="str">
        <f t="shared" si="164"/>
        <v>2024</v>
      </c>
    </row>
    <row r="3268" spans="1:13" x14ac:dyDescent="0.25">
      <c r="A3268" s="27">
        <v>45444</v>
      </c>
      <c r="B3268" s="8" t="s">
        <v>6595</v>
      </c>
      <c r="C3268" s="8" t="e">
        <v>#N/A</v>
      </c>
      <c r="D3268" s="8" t="s">
        <v>6662</v>
      </c>
      <c r="E3268" s="12">
        <v>318</v>
      </c>
      <c r="F3268" s="25">
        <v>45444</v>
      </c>
      <c r="G3268" s="12" t="s">
        <v>2302</v>
      </c>
      <c r="H3268" s="46">
        <v>166572</v>
      </c>
      <c r="I3268" s="16">
        <v>166572</v>
      </c>
      <c r="K3268" t="str">
        <f t="shared" si="162"/>
        <v>Q1 2024</v>
      </c>
      <c r="L3268" t="str">
        <f t="shared" si="163"/>
        <v>Q1</v>
      </c>
      <c r="M3268" t="str">
        <f t="shared" si="164"/>
        <v>2024</v>
      </c>
    </row>
    <row r="3269" spans="1:13" x14ac:dyDescent="0.25">
      <c r="A3269" s="27">
        <v>45444</v>
      </c>
      <c r="B3269" s="8" t="s">
        <v>6595</v>
      </c>
      <c r="C3269" s="8" t="e">
        <v>#N/A</v>
      </c>
      <c r="D3269" s="8" t="s">
        <v>6622</v>
      </c>
      <c r="E3269" s="12">
        <v>319</v>
      </c>
      <c r="F3269" s="25">
        <v>45473</v>
      </c>
      <c r="G3269" s="12" t="s">
        <v>2472</v>
      </c>
      <c r="H3269" s="46">
        <v>112695</v>
      </c>
      <c r="I3269" s="16">
        <v>112695</v>
      </c>
      <c r="K3269" t="str">
        <f t="shared" si="162"/>
        <v>Q1 2024</v>
      </c>
      <c r="L3269" t="str">
        <f t="shared" si="163"/>
        <v>Q1</v>
      </c>
      <c r="M3269" t="str">
        <f t="shared" si="164"/>
        <v>2024</v>
      </c>
    </row>
    <row r="3270" spans="1:13" x14ac:dyDescent="0.25">
      <c r="A3270" s="27">
        <v>45444</v>
      </c>
      <c r="B3270" s="8" t="s">
        <v>6595</v>
      </c>
      <c r="C3270" s="61" t="s">
        <v>6621</v>
      </c>
      <c r="D3270" s="8" t="s">
        <v>6622</v>
      </c>
      <c r="E3270" s="12">
        <v>319</v>
      </c>
      <c r="F3270" s="25">
        <v>45476</v>
      </c>
      <c r="G3270" s="12" t="s">
        <v>2471</v>
      </c>
      <c r="H3270" s="46">
        <v>70250</v>
      </c>
      <c r="I3270" s="16">
        <v>70250</v>
      </c>
      <c r="K3270" t="str">
        <f t="shared" si="162"/>
        <v>Q1 2024</v>
      </c>
      <c r="L3270" t="str">
        <f t="shared" si="163"/>
        <v>Q1</v>
      </c>
      <c r="M3270" t="str">
        <f t="shared" si="164"/>
        <v>2024</v>
      </c>
    </row>
    <row r="3271" spans="1:13" x14ac:dyDescent="0.25">
      <c r="A3271" s="27">
        <v>45444</v>
      </c>
      <c r="B3271" s="8" t="s">
        <v>6595</v>
      </c>
      <c r="C3271" s="8" t="e">
        <v>#N/A</v>
      </c>
      <c r="D3271" s="8" t="s">
        <v>6631</v>
      </c>
      <c r="E3271" s="12">
        <v>319</v>
      </c>
      <c r="F3271" s="25">
        <v>45474</v>
      </c>
      <c r="G3271" s="12" t="s">
        <v>2321</v>
      </c>
      <c r="H3271" s="46">
        <v>13835</v>
      </c>
      <c r="I3271" s="16">
        <v>13835</v>
      </c>
      <c r="K3271" t="str">
        <f t="shared" si="162"/>
        <v>Q1 2024</v>
      </c>
      <c r="L3271" t="str">
        <f t="shared" si="163"/>
        <v>Q1</v>
      </c>
      <c r="M3271" t="str">
        <f t="shared" si="164"/>
        <v>2024</v>
      </c>
    </row>
    <row r="3272" spans="1:13" x14ac:dyDescent="0.25">
      <c r="A3272" s="27">
        <v>45444</v>
      </c>
      <c r="B3272" s="8" t="s">
        <v>6600</v>
      </c>
      <c r="C3272" s="8" t="e">
        <v>#N/A</v>
      </c>
      <c r="D3272" s="8" t="s">
        <v>6643</v>
      </c>
      <c r="E3272" s="12">
        <v>1100</v>
      </c>
      <c r="F3272" s="25">
        <v>45453</v>
      </c>
      <c r="G3272" s="12">
        <v>24047</v>
      </c>
      <c r="H3272" s="46">
        <v>4500</v>
      </c>
      <c r="I3272" s="16">
        <v>4500</v>
      </c>
      <c r="K3272" t="str">
        <f t="shared" si="162"/>
        <v>Q1 2024</v>
      </c>
      <c r="L3272" t="str">
        <f t="shared" si="163"/>
        <v>Q1</v>
      </c>
      <c r="M3272" t="str">
        <f t="shared" si="164"/>
        <v>2024</v>
      </c>
    </row>
    <row r="3273" spans="1:13" x14ac:dyDescent="0.25">
      <c r="A3273" s="27">
        <v>45444</v>
      </c>
      <c r="B3273" s="8" t="s">
        <v>6600</v>
      </c>
      <c r="C3273" s="8" t="e">
        <v>#N/A</v>
      </c>
      <c r="D3273" s="8" t="s">
        <v>6643</v>
      </c>
      <c r="E3273" s="12">
        <v>1100</v>
      </c>
      <c r="F3273" s="25">
        <v>45458</v>
      </c>
      <c r="G3273" s="12" t="s">
        <v>2317</v>
      </c>
      <c r="H3273" s="46">
        <v>19492.5</v>
      </c>
      <c r="I3273" s="16">
        <v>19492.5</v>
      </c>
      <c r="K3273" t="str">
        <f t="shared" si="162"/>
        <v>Q1 2024</v>
      </c>
      <c r="L3273" t="str">
        <f t="shared" si="163"/>
        <v>Q1</v>
      </c>
      <c r="M3273" t="str">
        <f t="shared" si="164"/>
        <v>2024</v>
      </c>
    </row>
    <row r="3274" spans="1:13" x14ac:dyDescent="0.25">
      <c r="A3274" s="27">
        <v>45444</v>
      </c>
      <c r="B3274" s="8" t="s">
        <v>6600</v>
      </c>
      <c r="C3274" s="8" t="s">
        <v>6632</v>
      </c>
      <c r="D3274" s="8" t="s">
        <v>6633</v>
      </c>
      <c r="E3274" s="12">
        <v>1100</v>
      </c>
      <c r="F3274" s="25">
        <v>45473</v>
      </c>
      <c r="G3274" s="12" t="s">
        <v>2480</v>
      </c>
      <c r="H3274" s="46">
        <v>84218.45</v>
      </c>
      <c r="I3274" s="16">
        <v>84218.45</v>
      </c>
      <c r="K3274" t="str">
        <f t="shared" si="162"/>
        <v>Q1 2024</v>
      </c>
      <c r="L3274" t="str">
        <f t="shared" si="163"/>
        <v>Q1</v>
      </c>
      <c r="M3274" t="str">
        <f t="shared" si="164"/>
        <v>2024</v>
      </c>
    </row>
    <row r="3275" spans="1:13" x14ac:dyDescent="0.25">
      <c r="A3275" s="27">
        <v>45444</v>
      </c>
      <c r="B3275" s="8" t="s">
        <v>6600</v>
      </c>
      <c r="C3275" s="5" t="s">
        <v>6614</v>
      </c>
      <c r="D3275" s="8" t="s">
        <v>6615</v>
      </c>
      <c r="E3275" s="12">
        <v>1100</v>
      </c>
      <c r="F3275" s="25">
        <v>45473</v>
      </c>
      <c r="G3275" s="12" t="s">
        <v>2484</v>
      </c>
      <c r="H3275" s="46">
        <v>475</v>
      </c>
      <c r="I3275" s="16">
        <v>475</v>
      </c>
      <c r="K3275" t="str">
        <f t="shared" si="162"/>
        <v>Q1 2024</v>
      </c>
      <c r="L3275" t="str">
        <f t="shared" si="163"/>
        <v>Q1</v>
      </c>
      <c r="M3275" t="str">
        <f t="shared" si="164"/>
        <v>2024</v>
      </c>
    </row>
    <row r="3276" spans="1:13" x14ac:dyDescent="0.25">
      <c r="A3276" s="27">
        <v>45444</v>
      </c>
      <c r="B3276" s="8" t="s">
        <v>6600</v>
      </c>
      <c r="C3276" s="5" t="s">
        <v>6614</v>
      </c>
      <c r="D3276" s="8" t="s">
        <v>6615</v>
      </c>
      <c r="E3276" s="12">
        <v>1100</v>
      </c>
      <c r="F3276" s="36">
        <v>45473</v>
      </c>
      <c r="G3276" s="12" t="s">
        <v>2485</v>
      </c>
      <c r="H3276" s="46">
        <v>3270</v>
      </c>
      <c r="I3276" s="16">
        <v>3270</v>
      </c>
      <c r="K3276" t="str">
        <f t="shared" si="162"/>
        <v>Q1 2024</v>
      </c>
      <c r="L3276" t="str">
        <f t="shared" si="163"/>
        <v>Q1</v>
      </c>
      <c r="M3276" t="str">
        <f t="shared" si="164"/>
        <v>2024</v>
      </c>
    </row>
    <row r="3277" spans="1:13" x14ac:dyDescent="0.25">
      <c r="A3277" s="27">
        <v>45444</v>
      </c>
      <c r="B3277" s="8" t="s">
        <v>6600</v>
      </c>
      <c r="C3277" s="5" t="s">
        <v>6616</v>
      </c>
      <c r="D3277" s="8" t="s">
        <v>6617</v>
      </c>
      <c r="E3277" s="12">
        <v>1101</v>
      </c>
      <c r="F3277" s="36">
        <v>45459</v>
      </c>
      <c r="G3277" s="12" t="s">
        <v>2306</v>
      </c>
      <c r="H3277" s="46">
        <v>5250</v>
      </c>
      <c r="I3277" s="46">
        <v>5250</v>
      </c>
      <c r="K3277" t="str">
        <f t="shared" si="162"/>
        <v>Q1 2024</v>
      </c>
      <c r="L3277" t="str">
        <f t="shared" si="163"/>
        <v>Q1</v>
      </c>
      <c r="M3277" t="str">
        <f t="shared" si="164"/>
        <v>2024</v>
      </c>
    </row>
    <row r="3278" spans="1:13" x14ac:dyDescent="0.25">
      <c r="A3278" s="27">
        <v>45444</v>
      </c>
      <c r="B3278" s="8" t="s">
        <v>6600</v>
      </c>
      <c r="C3278" s="5" t="s">
        <v>6616</v>
      </c>
      <c r="D3278" s="8" t="s">
        <v>6617</v>
      </c>
      <c r="E3278" s="12">
        <v>1100</v>
      </c>
      <c r="F3278" s="36">
        <v>45472</v>
      </c>
      <c r="G3278" s="12" t="s">
        <v>2488</v>
      </c>
      <c r="H3278" s="46">
        <v>19907.7</v>
      </c>
      <c r="I3278" s="46">
        <v>19908.400000000001</v>
      </c>
      <c r="K3278" t="str">
        <f t="shared" si="162"/>
        <v>Q1 2024</v>
      </c>
      <c r="L3278" t="str">
        <f t="shared" si="163"/>
        <v>Q1</v>
      </c>
      <c r="M3278" t="str">
        <f t="shared" si="164"/>
        <v>2024</v>
      </c>
    </row>
    <row r="3279" spans="1:13" x14ac:dyDescent="0.25">
      <c r="A3279" s="27">
        <v>45444</v>
      </c>
      <c r="B3279" s="8" t="s">
        <v>6600</v>
      </c>
      <c r="C3279" s="5" t="s">
        <v>6616</v>
      </c>
      <c r="D3279" s="8" t="s">
        <v>6618</v>
      </c>
      <c r="E3279" s="12">
        <v>1100</v>
      </c>
      <c r="F3279" s="36">
        <v>45472</v>
      </c>
      <c r="G3279" s="12" t="s">
        <v>2489</v>
      </c>
      <c r="H3279" s="46">
        <v>64271</v>
      </c>
      <c r="I3279" s="46">
        <v>16224</v>
      </c>
      <c r="K3279" t="str">
        <f t="shared" si="162"/>
        <v>Q1 2024</v>
      </c>
      <c r="L3279" t="str">
        <f t="shared" si="163"/>
        <v>Q1</v>
      </c>
      <c r="M3279" t="str">
        <f t="shared" si="164"/>
        <v>2024</v>
      </c>
    </row>
    <row r="3280" spans="1:13" x14ac:dyDescent="0.25">
      <c r="A3280" s="27">
        <v>45444</v>
      </c>
      <c r="B3280" s="8" t="s">
        <v>6600</v>
      </c>
      <c r="C3280" s="8" t="s">
        <v>6634</v>
      </c>
      <c r="D3280" s="8" t="s">
        <v>6635</v>
      </c>
      <c r="E3280" s="12">
        <v>1100</v>
      </c>
      <c r="F3280" s="36">
        <v>45474</v>
      </c>
      <c r="G3280" s="12" t="s">
        <v>2481</v>
      </c>
      <c r="H3280" s="85">
        <v>114011.19</v>
      </c>
      <c r="I3280" s="85">
        <v>114011.19</v>
      </c>
      <c r="K3280" t="str">
        <f t="shared" ref="K3280:K3341" si="165">"Q" &amp; IF(MONTH(A3280) &lt; 4, 4, IF(MONTH(A3280) &lt; 7, 1, IF(MONTH(A3280) &lt; 10, 2, 3))) &amp; " " &amp; YEAR(A3280) - IF(MONTH(A3280) &lt; 4, 1, 0)</f>
        <v>Q1 2024</v>
      </c>
      <c r="L3280" t="str">
        <f t="shared" ref="L3280:L3341" si="166">LEFT(K3280,2)</f>
        <v>Q1</v>
      </c>
      <c r="M3280" t="str">
        <f t="shared" ref="M3280:M3341" si="167">RIGHT(K3280,4)</f>
        <v>2024</v>
      </c>
    </row>
    <row r="3281" spans="1:13" x14ac:dyDescent="0.25">
      <c r="A3281" s="27">
        <v>45444</v>
      </c>
      <c r="B3281" s="8" t="s">
        <v>6600</v>
      </c>
      <c r="C3281" s="8" t="s">
        <v>6619</v>
      </c>
      <c r="D3281" s="8" t="s">
        <v>6620</v>
      </c>
      <c r="E3281" s="12">
        <v>1100</v>
      </c>
      <c r="F3281" s="36">
        <v>45473</v>
      </c>
      <c r="G3281" s="12" t="s">
        <v>2331</v>
      </c>
      <c r="H3281" s="46">
        <v>1585</v>
      </c>
      <c r="I3281" s="16">
        <v>1585</v>
      </c>
      <c r="K3281" t="str">
        <f t="shared" si="165"/>
        <v>Q1 2024</v>
      </c>
      <c r="L3281" t="str">
        <f t="shared" si="166"/>
        <v>Q1</v>
      </c>
      <c r="M3281" t="str">
        <f t="shared" si="167"/>
        <v>2024</v>
      </c>
    </row>
    <row r="3282" spans="1:13" x14ac:dyDescent="0.25">
      <c r="A3282" s="27">
        <v>45444</v>
      </c>
      <c r="B3282" s="8" t="s">
        <v>6600</v>
      </c>
      <c r="C3282" s="5" t="s">
        <v>6636</v>
      </c>
      <c r="D3282" s="62" t="s">
        <v>6617</v>
      </c>
      <c r="E3282" s="12">
        <v>1100</v>
      </c>
      <c r="F3282" s="25">
        <v>45447</v>
      </c>
      <c r="G3282" s="12" t="s">
        <v>2270</v>
      </c>
      <c r="H3282" s="46">
        <v>500</v>
      </c>
      <c r="I3282" s="46">
        <v>500</v>
      </c>
      <c r="K3282" t="str">
        <f t="shared" si="165"/>
        <v>Q1 2024</v>
      </c>
      <c r="L3282" t="str">
        <f t="shared" si="166"/>
        <v>Q1</v>
      </c>
      <c r="M3282" t="str">
        <f t="shared" si="167"/>
        <v>2024</v>
      </c>
    </row>
    <row r="3283" spans="1:13" x14ac:dyDescent="0.25">
      <c r="A3283" s="27">
        <v>45444</v>
      </c>
      <c r="B3283" s="8" t="s">
        <v>6600</v>
      </c>
      <c r="C3283" s="62" t="e">
        <v>#N/A</v>
      </c>
      <c r="D3283" s="62" t="s">
        <v>6622</v>
      </c>
      <c r="E3283" s="12">
        <v>1100</v>
      </c>
      <c r="F3283" s="25">
        <v>45473</v>
      </c>
      <c r="G3283" s="12" t="s">
        <v>2487</v>
      </c>
      <c r="H3283" s="46">
        <v>30180</v>
      </c>
      <c r="I3283" s="16">
        <v>30180</v>
      </c>
      <c r="K3283" t="str">
        <f t="shared" si="165"/>
        <v>Q1 2024</v>
      </c>
      <c r="L3283" t="str">
        <f t="shared" si="166"/>
        <v>Q1</v>
      </c>
      <c r="M3283" t="str">
        <f t="shared" si="167"/>
        <v>2024</v>
      </c>
    </row>
    <row r="3284" spans="1:13" x14ac:dyDescent="0.25">
      <c r="A3284" s="27">
        <v>45444</v>
      </c>
      <c r="B3284" s="8" t="s">
        <v>6600</v>
      </c>
      <c r="C3284" s="61" t="s">
        <v>6621</v>
      </c>
      <c r="D3284" s="8" t="s">
        <v>6622</v>
      </c>
      <c r="E3284" s="12">
        <v>1100</v>
      </c>
      <c r="F3284" s="25">
        <v>45476</v>
      </c>
      <c r="G3284" s="12" t="s">
        <v>2486</v>
      </c>
      <c r="H3284" s="46">
        <v>11030</v>
      </c>
      <c r="I3284" s="16">
        <v>11030</v>
      </c>
      <c r="K3284" t="str">
        <f t="shared" si="165"/>
        <v>Q1 2024</v>
      </c>
      <c r="L3284" t="str">
        <f t="shared" si="166"/>
        <v>Q1</v>
      </c>
      <c r="M3284" t="str">
        <f t="shared" si="167"/>
        <v>2024</v>
      </c>
    </row>
    <row r="3285" spans="1:13" x14ac:dyDescent="0.25">
      <c r="A3285" s="27">
        <v>45444</v>
      </c>
      <c r="B3285" s="8" t="s">
        <v>6600</v>
      </c>
      <c r="C3285" s="8" t="s">
        <v>6623</v>
      </c>
      <c r="D3285" s="8" t="s">
        <v>6663</v>
      </c>
      <c r="E3285" s="12">
        <v>1100</v>
      </c>
      <c r="F3285" s="25">
        <v>45468</v>
      </c>
      <c r="G3285" s="12" t="s">
        <v>2482</v>
      </c>
      <c r="H3285" s="46">
        <v>2700</v>
      </c>
      <c r="I3285" s="16">
        <v>2700</v>
      </c>
      <c r="K3285" t="str">
        <f t="shared" si="165"/>
        <v>Q1 2024</v>
      </c>
      <c r="L3285" t="str">
        <f t="shared" si="166"/>
        <v>Q1</v>
      </c>
      <c r="M3285" t="str">
        <f t="shared" si="167"/>
        <v>2024</v>
      </c>
    </row>
    <row r="3286" spans="1:13" x14ac:dyDescent="0.25">
      <c r="A3286" s="27">
        <v>45444</v>
      </c>
      <c r="B3286" s="8" t="s">
        <v>6600</v>
      </c>
      <c r="C3286" s="8" t="s">
        <v>6623</v>
      </c>
      <c r="D3286" s="8" t="s">
        <v>6624</v>
      </c>
      <c r="E3286" s="12">
        <v>1100</v>
      </c>
      <c r="F3286" s="25">
        <v>45468</v>
      </c>
      <c r="G3286" s="12" t="s">
        <v>2483</v>
      </c>
      <c r="H3286" s="46">
        <v>22468.16</v>
      </c>
      <c r="I3286" s="46">
        <v>22468.16</v>
      </c>
      <c r="K3286" t="str">
        <f t="shared" si="165"/>
        <v>Q1 2024</v>
      </c>
      <c r="L3286" t="str">
        <f t="shared" si="166"/>
        <v>Q1</v>
      </c>
      <c r="M3286" t="str">
        <f t="shared" si="167"/>
        <v>2024</v>
      </c>
    </row>
    <row r="3287" spans="1:13" x14ac:dyDescent="0.25">
      <c r="A3287" s="27">
        <v>45474</v>
      </c>
      <c r="B3287" s="8" t="s">
        <v>6613</v>
      </c>
      <c r="C3287" s="8" t="e">
        <v>#N/A</v>
      </c>
      <c r="D3287" s="8" t="s">
        <v>6615</v>
      </c>
      <c r="E3287" s="12">
        <v>0</v>
      </c>
      <c r="F3287" s="25">
        <v>45504</v>
      </c>
      <c r="G3287" s="12" t="s">
        <v>2963</v>
      </c>
      <c r="H3287" s="47">
        <v>4750</v>
      </c>
      <c r="I3287" s="16">
        <v>4750</v>
      </c>
      <c r="K3287" t="str">
        <f t="shared" si="165"/>
        <v>Q2 2024</v>
      </c>
      <c r="L3287" t="str">
        <f t="shared" si="166"/>
        <v>Q2</v>
      </c>
      <c r="M3287" t="str">
        <f t="shared" si="167"/>
        <v>2024</v>
      </c>
    </row>
    <row r="3288" spans="1:13" x14ac:dyDescent="0.25">
      <c r="A3288" s="27">
        <v>45474</v>
      </c>
      <c r="B3288" s="8" t="s">
        <v>6613</v>
      </c>
      <c r="C3288" s="8" t="e">
        <v>#N/A</v>
      </c>
      <c r="D3288" s="8" t="s">
        <v>6643</v>
      </c>
      <c r="E3288" s="12">
        <v>0</v>
      </c>
      <c r="F3288" s="25">
        <v>45495</v>
      </c>
      <c r="G3288" s="12" t="s">
        <v>2970</v>
      </c>
      <c r="H3288" s="46">
        <v>27270</v>
      </c>
      <c r="I3288" s="16">
        <v>27270</v>
      </c>
      <c r="K3288" t="str">
        <f t="shared" si="165"/>
        <v>Q2 2024</v>
      </c>
      <c r="L3288" t="str">
        <f t="shared" si="166"/>
        <v>Q2</v>
      </c>
      <c r="M3288" t="str">
        <f t="shared" si="167"/>
        <v>2024</v>
      </c>
    </row>
    <row r="3289" spans="1:13" x14ac:dyDescent="0.25">
      <c r="A3289" s="27">
        <v>45474</v>
      </c>
      <c r="B3289" s="8" t="s">
        <v>6613</v>
      </c>
      <c r="C3289" s="8" t="s">
        <v>6616</v>
      </c>
      <c r="D3289" s="8" t="s">
        <v>6617</v>
      </c>
      <c r="E3289" s="12">
        <v>0</v>
      </c>
      <c r="F3289" s="25">
        <v>45500</v>
      </c>
      <c r="G3289" s="12" t="s">
        <v>2966</v>
      </c>
      <c r="H3289" s="46">
        <v>482.5</v>
      </c>
      <c r="I3289" s="46">
        <v>482.5</v>
      </c>
      <c r="K3289" t="str">
        <f t="shared" si="165"/>
        <v>Q2 2024</v>
      </c>
      <c r="L3289" t="str">
        <f t="shared" si="166"/>
        <v>Q2</v>
      </c>
      <c r="M3289" t="str">
        <f t="shared" si="167"/>
        <v>2024</v>
      </c>
    </row>
    <row r="3290" spans="1:13" x14ac:dyDescent="0.25">
      <c r="A3290" s="27">
        <v>45474</v>
      </c>
      <c r="B3290" s="8" t="s">
        <v>6613</v>
      </c>
      <c r="C3290" s="8" t="s">
        <v>6616</v>
      </c>
      <c r="D3290" s="8" t="s">
        <v>6617</v>
      </c>
      <c r="E3290" s="12">
        <v>0</v>
      </c>
      <c r="F3290" s="25">
        <v>45500</v>
      </c>
      <c r="G3290" s="12" t="s">
        <v>2967</v>
      </c>
      <c r="H3290" s="46">
        <v>8762</v>
      </c>
      <c r="I3290" s="46">
        <v>8762</v>
      </c>
      <c r="K3290" t="str">
        <f t="shared" si="165"/>
        <v>Q2 2024</v>
      </c>
      <c r="L3290" t="str">
        <f t="shared" si="166"/>
        <v>Q2</v>
      </c>
      <c r="M3290" t="str">
        <f t="shared" si="167"/>
        <v>2024</v>
      </c>
    </row>
    <row r="3291" spans="1:13" x14ac:dyDescent="0.25">
      <c r="A3291" s="27">
        <v>45474</v>
      </c>
      <c r="B3291" s="8" t="s">
        <v>6613</v>
      </c>
      <c r="C3291" s="8" t="s">
        <v>6616</v>
      </c>
      <c r="D3291" s="8" t="s">
        <v>6617</v>
      </c>
      <c r="E3291" s="12">
        <v>0</v>
      </c>
      <c r="F3291" s="25">
        <v>45500</v>
      </c>
      <c r="G3291" s="12" t="s">
        <v>2968</v>
      </c>
      <c r="H3291" s="46">
        <v>2000</v>
      </c>
      <c r="I3291" s="46">
        <v>2000</v>
      </c>
      <c r="K3291" t="str">
        <f t="shared" si="165"/>
        <v>Q2 2024</v>
      </c>
      <c r="L3291" t="str">
        <f t="shared" si="166"/>
        <v>Q2</v>
      </c>
      <c r="M3291" t="str">
        <f t="shared" si="167"/>
        <v>2024</v>
      </c>
    </row>
    <row r="3292" spans="1:13" x14ac:dyDescent="0.25">
      <c r="A3292" s="27">
        <v>45474</v>
      </c>
      <c r="B3292" s="8" t="s">
        <v>6613</v>
      </c>
      <c r="C3292" s="8" t="s">
        <v>6616</v>
      </c>
      <c r="D3292" s="8" t="s">
        <v>6618</v>
      </c>
      <c r="E3292" s="12">
        <v>0</v>
      </c>
      <c r="F3292" s="25">
        <v>45500</v>
      </c>
      <c r="G3292" s="12" t="s">
        <v>2969</v>
      </c>
      <c r="H3292" s="46">
        <v>18891</v>
      </c>
      <c r="I3292" s="46">
        <v>20491</v>
      </c>
      <c r="K3292" t="str">
        <f t="shared" si="165"/>
        <v>Q2 2024</v>
      </c>
      <c r="L3292" t="str">
        <f t="shared" si="166"/>
        <v>Q2</v>
      </c>
      <c r="M3292" t="str">
        <f t="shared" si="167"/>
        <v>2024</v>
      </c>
    </row>
    <row r="3293" spans="1:13" x14ac:dyDescent="0.25">
      <c r="A3293" s="27">
        <v>45474</v>
      </c>
      <c r="B3293" s="8" t="s">
        <v>6613</v>
      </c>
      <c r="C3293" s="8" t="e">
        <v>#N/A</v>
      </c>
      <c r="D3293" s="8" t="s">
        <v>6629</v>
      </c>
      <c r="E3293" s="12">
        <v>0</v>
      </c>
      <c r="F3293" s="25">
        <v>45507</v>
      </c>
      <c r="G3293" s="31" t="s">
        <v>2960</v>
      </c>
      <c r="H3293" s="46">
        <v>62760</v>
      </c>
      <c r="I3293" s="16">
        <v>62760</v>
      </c>
      <c r="K3293" t="str">
        <f t="shared" si="165"/>
        <v>Q2 2024</v>
      </c>
      <c r="L3293" t="str">
        <f t="shared" si="166"/>
        <v>Q2</v>
      </c>
      <c r="M3293" t="str">
        <f t="shared" si="167"/>
        <v>2024</v>
      </c>
    </row>
    <row r="3294" spans="1:13" x14ac:dyDescent="0.25">
      <c r="A3294" s="27">
        <v>45474</v>
      </c>
      <c r="B3294" s="8" t="s">
        <v>6613</v>
      </c>
      <c r="C3294" s="8" t="s">
        <v>6619</v>
      </c>
      <c r="D3294" s="8" t="s">
        <v>6620</v>
      </c>
      <c r="E3294" s="12">
        <v>0</v>
      </c>
      <c r="F3294" s="25">
        <v>45504</v>
      </c>
      <c r="G3294" s="12" t="s">
        <v>2959</v>
      </c>
      <c r="H3294" s="46">
        <v>1055</v>
      </c>
      <c r="I3294" s="16">
        <v>1055</v>
      </c>
      <c r="K3294" t="str">
        <f t="shared" si="165"/>
        <v>Q2 2024</v>
      </c>
      <c r="L3294" t="str">
        <f t="shared" si="166"/>
        <v>Q2</v>
      </c>
      <c r="M3294" t="str">
        <f t="shared" si="167"/>
        <v>2024</v>
      </c>
    </row>
    <row r="3295" spans="1:13" x14ac:dyDescent="0.25">
      <c r="A3295" s="27">
        <v>45474</v>
      </c>
      <c r="B3295" s="8" t="s">
        <v>6613</v>
      </c>
      <c r="C3295" s="8" t="e">
        <v>#N/A</v>
      </c>
      <c r="D3295" s="8" t="s">
        <v>6617</v>
      </c>
      <c r="E3295" s="12">
        <v>0</v>
      </c>
      <c r="F3295" s="25">
        <v>45498</v>
      </c>
      <c r="G3295" s="12" t="s">
        <v>2958</v>
      </c>
      <c r="H3295" s="46">
        <v>360</v>
      </c>
      <c r="I3295" s="46">
        <v>360</v>
      </c>
      <c r="K3295" t="str">
        <f t="shared" si="165"/>
        <v>Q2 2024</v>
      </c>
      <c r="L3295" t="str">
        <f t="shared" si="166"/>
        <v>Q2</v>
      </c>
      <c r="M3295" t="str">
        <f t="shared" si="167"/>
        <v>2024</v>
      </c>
    </row>
    <row r="3296" spans="1:13" x14ac:dyDescent="0.25">
      <c r="A3296" s="27">
        <v>45474</v>
      </c>
      <c r="B3296" s="8" t="s">
        <v>6613</v>
      </c>
      <c r="C3296" s="8" t="e">
        <v>#N/A</v>
      </c>
      <c r="D3296" s="8" t="s">
        <v>6643</v>
      </c>
      <c r="E3296" s="12">
        <v>0</v>
      </c>
      <c r="F3296" s="25">
        <v>45474</v>
      </c>
      <c r="G3296" s="12" t="s">
        <v>2956</v>
      </c>
      <c r="H3296" s="46">
        <v>16348</v>
      </c>
      <c r="I3296" s="16">
        <v>16348</v>
      </c>
      <c r="K3296" t="str">
        <f t="shared" si="165"/>
        <v>Q2 2024</v>
      </c>
      <c r="L3296" t="str">
        <f t="shared" si="166"/>
        <v>Q2</v>
      </c>
      <c r="M3296" t="str">
        <f t="shared" si="167"/>
        <v>2024</v>
      </c>
    </row>
    <row r="3297" spans="1:13" x14ac:dyDescent="0.25">
      <c r="A3297" s="27">
        <v>45474</v>
      </c>
      <c r="B3297" s="8" t="s">
        <v>6613</v>
      </c>
      <c r="C3297" s="8" t="e">
        <v>#N/A</v>
      </c>
      <c r="D3297" s="8" t="s">
        <v>6643</v>
      </c>
      <c r="E3297" s="12">
        <v>0</v>
      </c>
      <c r="F3297" s="25">
        <v>45474</v>
      </c>
      <c r="G3297" s="12" t="s">
        <v>2957</v>
      </c>
      <c r="H3297" s="46">
        <v>16348</v>
      </c>
      <c r="I3297" s="16">
        <v>16348</v>
      </c>
      <c r="K3297" t="str">
        <f t="shared" si="165"/>
        <v>Q2 2024</v>
      </c>
      <c r="L3297" t="str">
        <f t="shared" si="166"/>
        <v>Q2</v>
      </c>
      <c r="M3297" t="str">
        <f t="shared" si="167"/>
        <v>2024</v>
      </c>
    </row>
    <row r="3298" spans="1:13" x14ac:dyDescent="0.25">
      <c r="A3298" s="27">
        <v>45474</v>
      </c>
      <c r="B3298" s="8" t="s">
        <v>6613</v>
      </c>
      <c r="C3298" s="8" t="e">
        <v>#N/A</v>
      </c>
      <c r="D3298" s="8" t="s">
        <v>6622</v>
      </c>
      <c r="E3298" s="12">
        <v>0</v>
      </c>
      <c r="F3298" s="25">
        <v>45504</v>
      </c>
      <c r="G3298" s="12" t="s">
        <v>2965</v>
      </c>
      <c r="H3298" s="46">
        <v>8090</v>
      </c>
      <c r="I3298" s="16">
        <v>8090</v>
      </c>
      <c r="K3298" t="str">
        <f t="shared" si="165"/>
        <v>Q2 2024</v>
      </c>
      <c r="L3298" t="str">
        <f t="shared" si="166"/>
        <v>Q2</v>
      </c>
      <c r="M3298" t="str">
        <f t="shared" si="167"/>
        <v>2024</v>
      </c>
    </row>
    <row r="3299" spans="1:13" x14ac:dyDescent="0.25">
      <c r="A3299" s="27">
        <v>45474</v>
      </c>
      <c r="B3299" s="8" t="s">
        <v>6613</v>
      </c>
      <c r="C3299" s="8" t="e">
        <v>#N/A</v>
      </c>
      <c r="D3299" s="8" t="s">
        <v>6622</v>
      </c>
      <c r="E3299" s="12">
        <v>0</v>
      </c>
      <c r="F3299" s="25">
        <v>45512</v>
      </c>
      <c r="G3299" s="12" t="s">
        <v>2964</v>
      </c>
      <c r="H3299" s="46">
        <v>4010</v>
      </c>
      <c r="I3299" s="16">
        <v>4010</v>
      </c>
      <c r="K3299" t="str">
        <f t="shared" si="165"/>
        <v>Q2 2024</v>
      </c>
      <c r="L3299" t="str">
        <f t="shared" si="166"/>
        <v>Q2</v>
      </c>
      <c r="M3299" t="str">
        <f t="shared" si="167"/>
        <v>2024</v>
      </c>
    </row>
    <row r="3300" spans="1:13" x14ac:dyDescent="0.25">
      <c r="A3300" s="27">
        <v>45474</v>
      </c>
      <c r="B3300" s="8" t="s">
        <v>6613</v>
      </c>
      <c r="C3300" s="8" t="s">
        <v>6623</v>
      </c>
      <c r="D3300" s="8" t="s">
        <v>6663</v>
      </c>
      <c r="E3300" s="12">
        <v>0</v>
      </c>
      <c r="F3300" s="25">
        <v>45500</v>
      </c>
      <c r="G3300" s="12" t="s">
        <v>2961</v>
      </c>
      <c r="H3300" s="46">
        <v>2700</v>
      </c>
      <c r="I3300" s="16">
        <v>2700</v>
      </c>
      <c r="K3300" t="str">
        <f t="shared" si="165"/>
        <v>Q2 2024</v>
      </c>
      <c r="L3300" t="str">
        <f t="shared" si="166"/>
        <v>Q2</v>
      </c>
      <c r="M3300" t="str">
        <f t="shared" si="167"/>
        <v>2024</v>
      </c>
    </row>
    <row r="3301" spans="1:13" x14ac:dyDescent="0.25">
      <c r="A3301" s="27">
        <v>45474</v>
      </c>
      <c r="B3301" s="8" t="s">
        <v>6613</v>
      </c>
      <c r="C3301" s="8" t="s">
        <v>6623</v>
      </c>
      <c r="D3301" s="8" t="s">
        <v>6624</v>
      </c>
      <c r="E3301" s="12">
        <v>0</v>
      </c>
      <c r="F3301" s="25">
        <v>45500</v>
      </c>
      <c r="G3301" s="12" t="s">
        <v>2962</v>
      </c>
      <c r="H3301" s="46">
        <v>4460</v>
      </c>
      <c r="I3301" s="46">
        <v>4460</v>
      </c>
      <c r="K3301" t="str">
        <f t="shared" si="165"/>
        <v>Q2 2024</v>
      </c>
      <c r="L3301" t="str">
        <f t="shared" si="166"/>
        <v>Q2</v>
      </c>
      <c r="M3301" t="str">
        <f t="shared" si="167"/>
        <v>2024</v>
      </c>
    </row>
    <row r="3302" spans="1:13" x14ac:dyDescent="0.25">
      <c r="A3302" s="27">
        <v>45474</v>
      </c>
      <c r="B3302" s="8" t="s">
        <v>6613</v>
      </c>
      <c r="C3302" s="8" t="e">
        <v>#N/A</v>
      </c>
      <c r="D3302" s="8" t="s">
        <v>6627</v>
      </c>
      <c r="E3302" s="12">
        <v>0</v>
      </c>
      <c r="F3302" s="25">
        <v>45504</v>
      </c>
      <c r="G3302" s="12">
        <v>1748</v>
      </c>
      <c r="H3302" s="46">
        <v>1050</v>
      </c>
      <c r="I3302" s="16">
        <v>1050</v>
      </c>
      <c r="K3302" t="str">
        <f t="shared" si="165"/>
        <v>Q2 2024</v>
      </c>
      <c r="L3302" t="str">
        <f t="shared" si="166"/>
        <v>Q2</v>
      </c>
      <c r="M3302" t="str">
        <f t="shared" si="167"/>
        <v>2024</v>
      </c>
    </row>
    <row r="3303" spans="1:13" x14ac:dyDescent="0.25">
      <c r="A3303" s="27">
        <v>45474</v>
      </c>
      <c r="B3303" s="8" t="s">
        <v>6584</v>
      </c>
      <c r="C3303" s="5" t="s">
        <v>6630</v>
      </c>
      <c r="D3303" s="8" t="s">
        <v>6631</v>
      </c>
      <c r="E3303" s="12">
        <v>102</v>
      </c>
      <c r="F3303" s="25">
        <v>45513</v>
      </c>
      <c r="G3303" s="12" t="s">
        <v>2973</v>
      </c>
      <c r="H3303" s="46">
        <v>1097.02</v>
      </c>
      <c r="I3303" s="16">
        <v>1097.02</v>
      </c>
      <c r="K3303" t="str">
        <f t="shared" si="165"/>
        <v>Q2 2024</v>
      </c>
      <c r="L3303" t="str">
        <f t="shared" si="166"/>
        <v>Q2</v>
      </c>
      <c r="M3303" t="str">
        <f t="shared" si="167"/>
        <v>2024</v>
      </c>
    </row>
    <row r="3304" spans="1:13" x14ac:dyDescent="0.25">
      <c r="A3304" s="27">
        <v>45474</v>
      </c>
      <c r="B3304" s="8" t="s">
        <v>6584</v>
      </c>
      <c r="C3304" s="8" t="e">
        <v>#N/A</v>
      </c>
      <c r="D3304" s="8" t="s">
        <v>6662</v>
      </c>
      <c r="E3304" s="12">
        <v>102</v>
      </c>
      <c r="F3304" s="25">
        <v>45474</v>
      </c>
      <c r="G3304" s="12">
        <v>20240701001</v>
      </c>
      <c r="H3304" s="46">
        <v>216696.48</v>
      </c>
      <c r="I3304" s="16">
        <v>216696.48</v>
      </c>
      <c r="K3304" t="str">
        <f t="shared" si="165"/>
        <v>Q2 2024</v>
      </c>
      <c r="L3304" t="str">
        <f t="shared" si="166"/>
        <v>Q2</v>
      </c>
      <c r="M3304" t="str">
        <f t="shared" si="167"/>
        <v>2024</v>
      </c>
    </row>
    <row r="3305" spans="1:13" x14ac:dyDescent="0.25">
      <c r="A3305" s="27">
        <v>45474</v>
      </c>
      <c r="B3305" s="8" t="s">
        <v>6584</v>
      </c>
      <c r="C3305" s="8" t="s">
        <v>6632</v>
      </c>
      <c r="D3305" s="8" t="s">
        <v>6633</v>
      </c>
      <c r="E3305" s="12">
        <v>102</v>
      </c>
      <c r="F3305" s="25">
        <v>45505</v>
      </c>
      <c r="G3305" s="12" t="s">
        <v>2974</v>
      </c>
      <c r="H3305" s="46">
        <v>39725.69</v>
      </c>
      <c r="I3305" s="16">
        <v>39725.69</v>
      </c>
      <c r="K3305" t="str">
        <f t="shared" si="165"/>
        <v>Q2 2024</v>
      </c>
      <c r="L3305" t="str">
        <f t="shared" si="166"/>
        <v>Q2</v>
      </c>
      <c r="M3305" t="str">
        <f t="shared" si="167"/>
        <v>2024</v>
      </c>
    </row>
    <row r="3306" spans="1:13" x14ac:dyDescent="0.25">
      <c r="A3306" s="27">
        <v>45474</v>
      </c>
      <c r="B3306" s="8" t="s">
        <v>6584</v>
      </c>
      <c r="C3306" s="8" t="e">
        <v>#N/A</v>
      </c>
      <c r="D3306" s="8" t="s">
        <v>6615</v>
      </c>
      <c r="E3306" s="12">
        <v>102</v>
      </c>
      <c r="F3306" s="25">
        <v>45504</v>
      </c>
      <c r="G3306" s="12" t="s">
        <v>2977</v>
      </c>
      <c r="H3306" s="47">
        <v>6840</v>
      </c>
      <c r="I3306" s="16">
        <v>6840</v>
      </c>
      <c r="K3306" t="str">
        <f t="shared" si="165"/>
        <v>Q2 2024</v>
      </c>
      <c r="L3306" t="str">
        <f t="shared" si="166"/>
        <v>Q2</v>
      </c>
      <c r="M3306" t="str">
        <f t="shared" si="167"/>
        <v>2024</v>
      </c>
    </row>
    <row r="3307" spans="1:13" x14ac:dyDescent="0.25">
      <c r="A3307" s="27">
        <v>45474</v>
      </c>
      <c r="B3307" s="8" t="s">
        <v>6584</v>
      </c>
      <c r="C3307" s="8" t="s">
        <v>6616</v>
      </c>
      <c r="D3307" s="8" t="s">
        <v>6617</v>
      </c>
      <c r="E3307" s="12">
        <v>102</v>
      </c>
      <c r="F3307" s="25">
        <v>45500</v>
      </c>
      <c r="G3307" s="12" t="s">
        <v>2980</v>
      </c>
      <c r="H3307" s="46">
        <v>2300</v>
      </c>
      <c r="I3307" s="46">
        <v>2300</v>
      </c>
      <c r="K3307" t="str">
        <f t="shared" si="165"/>
        <v>Q2 2024</v>
      </c>
      <c r="L3307" t="str">
        <f t="shared" si="166"/>
        <v>Q2</v>
      </c>
      <c r="M3307" t="str">
        <f t="shared" si="167"/>
        <v>2024</v>
      </c>
    </row>
    <row r="3308" spans="1:13" x14ac:dyDescent="0.25">
      <c r="A3308" s="27">
        <v>45474</v>
      </c>
      <c r="B3308" s="8" t="s">
        <v>6584</v>
      </c>
      <c r="C3308" s="8" t="s">
        <v>6634</v>
      </c>
      <c r="D3308" s="8" t="s">
        <v>6635</v>
      </c>
      <c r="E3308" s="12">
        <v>102</v>
      </c>
      <c r="F3308" s="25">
        <v>45505</v>
      </c>
      <c r="G3308" s="12" t="s">
        <v>2975</v>
      </c>
      <c r="H3308" s="85">
        <v>63347.710000000006</v>
      </c>
      <c r="I3308" s="85">
        <v>63347.710000000006</v>
      </c>
      <c r="K3308" t="str">
        <f t="shared" si="165"/>
        <v>Q2 2024</v>
      </c>
      <c r="L3308" t="str">
        <f t="shared" si="166"/>
        <v>Q2</v>
      </c>
      <c r="M3308" t="str">
        <f t="shared" si="167"/>
        <v>2024</v>
      </c>
    </row>
    <row r="3309" spans="1:13" x14ac:dyDescent="0.25">
      <c r="A3309" s="27">
        <v>45474</v>
      </c>
      <c r="B3309" s="8" t="s">
        <v>6584</v>
      </c>
      <c r="C3309" s="8" t="s">
        <v>6619</v>
      </c>
      <c r="D3309" s="8" t="s">
        <v>6620</v>
      </c>
      <c r="E3309" s="12">
        <v>102</v>
      </c>
      <c r="F3309" s="25">
        <v>45504</v>
      </c>
      <c r="G3309" s="12" t="s">
        <v>2972</v>
      </c>
      <c r="H3309" s="46">
        <v>2538</v>
      </c>
      <c r="I3309" s="16">
        <v>2538</v>
      </c>
      <c r="K3309" t="str">
        <f t="shared" si="165"/>
        <v>Q2 2024</v>
      </c>
      <c r="L3309" t="str">
        <f t="shared" si="166"/>
        <v>Q2</v>
      </c>
      <c r="M3309" t="str">
        <f t="shared" si="167"/>
        <v>2024</v>
      </c>
    </row>
    <row r="3310" spans="1:13" x14ac:dyDescent="0.25">
      <c r="A3310" s="27">
        <v>45474</v>
      </c>
      <c r="B3310" s="8" t="s">
        <v>6584</v>
      </c>
      <c r="C3310" s="8" t="s">
        <v>6637</v>
      </c>
      <c r="D3310" s="8" t="s">
        <v>6654</v>
      </c>
      <c r="E3310" s="12">
        <v>102</v>
      </c>
      <c r="F3310" s="25">
        <v>45474</v>
      </c>
      <c r="G3310" s="12" t="s">
        <v>2971</v>
      </c>
      <c r="H3310" s="46">
        <v>19110</v>
      </c>
      <c r="I3310" s="16">
        <v>19110</v>
      </c>
      <c r="K3310" t="str">
        <f t="shared" si="165"/>
        <v>Q2 2024</v>
      </c>
      <c r="L3310" t="str">
        <f t="shared" si="166"/>
        <v>Q2</v>
      </c>
      <c r="M3310" t="str">
        <f t="shared" si="167"/>
        <v>2024</v>
      </c>
    </row>
    <row r="3311" spans="1:13" x14ac:dyDescent="0.25">
      <c r="A3311" s="17">
        <v>45474</v>
      </c>
      <c r="B3311" s="8" t="s">
        <v>6584</v>
      </c>
      <c r="C3311" s="8" t="s">
        <v>6637</v>
      </c>
      <c r="D3311" s="8" t="s">
        <v>6639</v>
      </c>
      <c r="E3311" s="5">
        <v>102</v>
      </c>
      <c r="F3311" s="4">
        <v>45524</v>
      </c>
      <c r="G3311" s="5" t="s">
        <v>3142</v>
      </c>
      <c r="H3311" s="5">
        <v>8277.43</v>
      </c>
      <c r="I3311" s="16">
        <v>8277.43</v>
      </c>
      <c r="K3311" t="str">
        <f t="shared" si="165"/>
        <v>Q2 2024</v>
      </c>
      <c r="L3311" t="str">
        <f t="shared" si="166"/>
        <v>Q2</v>
      </c>
      <c r="M3311" t="str">
        <f t="shared" si="167"/>
        <v>2024</v>
      </c>
    </row>
    <row r="3312" spans="1:13" x14ac:dyDescent="0.25">
      <c r="A3312" s="17">
        <v>45474</v>
      </c>
      <c r="B3312" s="8" t="s">
        <v>6584</v>
      </c>
      <c r="C3312" s="8" t="s">
        <v>6637</v>
      </c>
      <c r="D3312" s="8" t="s">
        <v>6638</v>
      </c>
      <c r="E3312" s="5">
        <v>102</v>
      </c>
      <c r="F3312" s="4">
        <v>45523</v>
      </c>
      <c r="G3312" s="5" t="s">
        <v>3156</v>
      </c>
      <c r="H3312" s="5">
        <v>47665.39</v>
      </c>
      <c r="I3312" s="16">
        <v>47665.39</v>
      </c>
      <c r="K3312" t="str">
        <f t="shared" si="165"/>
        <v>Q2 2024</v>
      </c>
      <c r="L3312" t="str">
        <f t="shared" si="166"/>
        <v>Q2</v>
      </c>
      <c r="M3312" t="str">
        <f t="shared" si="167"/>
        <v>2024</v>
      </c>
    </row>
    <row r="3313" spans="1:13" x14ac:dyDescent="0.25">
      <c r="A3313" s="27">
        <v>45474</v>
      </c>
      <c r="B3313" s="8" t="s">
        <v>6584</v>
      </c>
      <c r="C3313" s="8" t="e">
        <v>#N/A</v>
      </c>
      <c r="D3313" s="8" t="s">
        <v>6622</v>
      </c>
      <c r="E3313" s="12">
        <v>102</v>
      </c>
      <c r="F3313" s="25">
        <v>45504</v>
      </c>
      <c r="G3313" s="12" t="s">
        <v>2979</v>
      </c>
      <c r="H3313" s="46">
        <v>15050</v>
      </c>
      <c r="I3313" s="16">
        <v>15050</v>
      </c>
      <c r="K3313" t="str">
        <f t="shared" si="165"/>
        <v>Q2 2024</v>
      </c>
      <c r="L3313" t="str">
        <f t="shared" si="166"/>
        <v>Q2</v>
      </c>
      <c r="M3313" t="str">
        <f t="shared" si="167"/>
        <v>2024</v>
      </c>
    </row>
    <row r="3314" spans="1:13" x14ac:dyDescent="0.25">
      <c r="A3314" s="27">
        <v>45474</v>
      </c>
      <c r="B3314" s="8" t="s">
        <v>6584</v>
      </c>
      <c r="C3314" s="8" t="e">
        <v>#N/A</v>
      </c>
      <c r="D3314" s="8" t="s">
        <v>6622</v>
      </c>
      <c r="E3314" s="12">
        <v>102</v>
      </c>
      <c r="F3314" s="25">
        <v>45512</v>
      </c>
      <c r="G3314" s="12" t="s">
        <v>2978</v>
      </c>
      <c r="H3314" s="46">
        <v>2930</v>
      </c>
      <c r="I3314" s="16">
        <v>2930</v>
      </c>
      <c r="K3314" t="str">
        <f t="shared" si="165"/>
        <v>Q2 2024</v>
      </c>
      <c r="L3314" t="str">
        <f t="shared" si="166"/>
        <v>Q2</v>
      </c>
      <c r="M3314" t="str">
        <f t="shared" si="167"/>
        <v>2024</v>
      </c>
    </row>
    <row r="3315" spans="1:13" x14ac:dyDescent="0.25">
      <c r="A3315" s="27">
        <v>45474</v>
      </c>
      <c r="B3315" s="8" t="s">
        <v>6584</v>
      </c>
      <c r="C3315" s="8" t="e">
        <v>#N/A</v>
      </c>
      <c r="D3315" s="8" t="s">
        <v>6627</v>
      </c>
      <c r="E3315" s="12">
        <v>102</v>
      </c>
      <c r="F3315" s="25">
        <v>45504</v>
      </c>
      <c r="G3315" s="12">
        <v>1750</v>
      </c>
      <c r="H3315" s="46">
        <v>1015</v>
      </c>
      <c r="I3315" s="16">
        <v>1015</v>
      </c>
      <c r="K3315" t="str">
        <f t="shared" si="165"/>
        <v>Q2 2024</v>
      </c>
      <c r="L3315" t="str">
        <f t="shared" si="166"/>
        <v>Q2</v>
      </c>
      <c r="M3315" t="str">
        <f t="shared" si="167"/>
        <v>2024</v>
      </c>
    </row>
    <row r="3316" spans="1:13" x14ac:dyDescent="0.25">
      <c r="A3316" s="27">
        <v>45474</v>
      </c>
      <c r="B3316" s="8" t="s">
        <v>6584</v>
      </c>
      <c r="C3316" s="8" t="e">
        <v>#N/A</v>
      </c>
      <c r="D3316" s="8" t="s">
        <v>6624</v>
      </c>
      <c r="E3316" s="12">
        <v>102</v>
      </c>
      <c r="F3316" s="25">
        <v>45503</v>
      </c>
      <c r="G3316" s="12" t="s">
        <v>2976</v>
      </c>
      <c r="H3316" s="46">
        <v>8000</v>
      </c>
      <c r="I3316" s="46">
        <v>8000</v>
      </c>
      <c r="K3316" t="str">
        <f t="shared" si="165"/>
        <v>Q2 2024</v>
      </c>
      <c r="L3316" t="str">
        <f t="shared" si="166"/>
        <v>Q2</v>
      </c>
      <c r="M3316" t="str">
        <f t="shared" si="167"/>
        <v>2024</v>
      </c>
    </row>
    <row r="3317" spans="1:13" x14ac:dyDescent="0.25">
      <c r="A3317" s="27">
        <v>45474</v>
      </c>
      <c r="B3317" s="8" t="s">
        <v>6585</v>
      </c>
      <c r="C3317" s="8" t="s">
        <v>6632</v>
      </c>
      <c r="D3317" s="8" t="s">
        <v>6633</v>
      </c>
      <c r="E3317" s="12">
        <v>0</v>
      </c>
      <c r="F3317" s="25">
        <v>45505</v>
      </c>
      <c r="G3317" s="12" t="s">
        <v>2981</v>
      </c>
      <c r="H3317" s="46">
        <v>38933.089999999997</v>
      </c>
      <c r="I3317" s="16">
        <v>38933.089999999997</v>
      </c>
      <c r="K3317" t="str">
        <f t="shared" si="165"/>
        <v>Q2 2024</v>
      </c>
      <c r="L3317" t="str">
        <f t="shared" si="166"/>
        <v>Q2</v>
      </c>
      <c r="M3317" t="str">
        <f t="shared" si="167"/>
        <v>2024</v>
      </c>
    </row>
    <row r="3318" spans="1:13" x14ac:dyDescent="0.25">
      <c r="A3318" s="27">
        <v>45474</v>
      </c>
      <c r="B3318" s="8" t="s">
        <v>6585</v>
      </c>
      <c r="C3318" s="8" t="s">
        <v>6616</v>
      </c>
      <c r="D3318" s="8" t="s">
        <v>6618</v>
      </c>
      <c r="E3318" s="12">
        <v>0</v>
      </c>
      <c r="F3318" s="25">
        <v>45500</v>
      </c>
      <c r="G3318" s="12" t="s">
        <v>2982</v>
      </c>
      <c r="H3318" s="46">
        <v>8647</v>
      </c>
      <c r="I3318" s="46">
        <v>8647</v>
      </c>
      <c r="K3318" t="str">
        <f t="shared" si="165"/>
        <v>Q2 2024</v>
      </c>
      <c r="L3318" t="str">
        <f t="shared" si="166"/>
        <v>Q2</v>
      </c>
      <c r="M3318" t="str">
        <f t="shared" si="167"/>
        <v>2024</v>
      </c>
    </row>
    <row r="3319" spans="1:13" x14ac:dyDescent="0.25">
      <c r="A3319" s="27">
        <v>45474</v>
      </c>
      <c r="B3319" s="8" t="s">
        <v>6585</v>
      </c>
      <c r="C3319" s="8" t="s">
        <v>6616</v>
      </c>
      <c r="D3319" s="8" t="s">
        <v>6617</v>
      </c>
      <c r="E3319" s="12">
        <v>0</v>
      </c>
      <c r="F3319" s="25">
        <v>45500</v>
      </c>
      <c r="G3319" s="12" t="s">
        <v>2983</v>
      </c>
      <c r="H3319" s="46">
        <v>10145</v>
      </c>
      <c r="I3319" s="46">
        <v>10145</v>
      </c>
      <c r="K3319" t="str">
        <f t="shared" si="165"/>
        <v>Q2 2024</v>
      </c>
      <c r="L3319" t="str">
        <f t="shared" si="166"/>
        <v>Q2</v>
      </c>
      <c r="M3319" t="str">
        <f t="shared" si="167"/>
        <v>2024</v>
      </c>
    </row>
    <row r="3320" spans="1:13" x14ac:dyDescent="0.25">
      <c r="A3320" s="27">
        <v>45474</v>
      </c>
      <c r="B3320" s="8" t="s">
        <v>6585</v>
      </c>
      <c r="C3320" s="8" t="e">
        <v>#N/A</v>
      </c>
      <c r="D3320" s="8" t="s">
        <v>6627</v>
      </c>
      <c r="E3320" s="12">
        <v>0</v>
      </c>
      <c r="F3320" s="25">
        <v>45504</v>
      </c>
      <c r="G3320" s="12">
        <v>1753</v>
      </c>
      <c r="H3320" s="46">
        <v>5740</v>
      </c>
      <c r="I3320" s="16">
        <v>5740</v>
      </c>
      <c r="K3320" t="str">
        <f t="shared" si="165"/>
        <v>Q2 2024</v>
      </c>
      <c r="L3320" t="str">
        <f t="shared" si="166"/>
        <v>Q2</v>
      </c>
      <c r="M3320" t="str">
        <f t="shared" si="167"/>
        <v>2024</v>
      </c>
    </row>
    <row r="3321" spans="1:13" x14ac:dyDescent="0.25">
      <c r="A3321" s="27">
        <v>45474</v>
      </c>
      <c r="B3321" s="8" t="s">
        <v>6586</v>
      </c>
      <c r="C3321" s="8" t="s">
        <v>6632</v>
      </c>
      <c r="D3321" s="8" t="s">
        <v>6633</v>
      </c>
      <c r="E3321" s="12">
        <v>0</v>
      </c>
      <c r="F3321" s="25">
        <v>45505</v>
      </c>
      <c r="G3321" s="12" t="s">
        <v>2984</v>
      </c>
      <c r="H3321" s="46">
        <v>18613.36</v>
      </c>
      <c r="I3321" s="16">
        <v>18613.36</v>
      </c>
      <c r="K3321" t="str">
        <f t="shared" si="165"/>
        <v>Q2 2024</v>
      </c>
      <c r="L3321" t="str">
        <f t="shared" si="166"/>
        <v>Q2</v>
      </c>
      <c r="M3321" t="str">
        <f t="shared" si="167"/>
        <v>2024</v>
      </c>
    </row>
    <row r="3322" spans="1:13" x14ac:dyDescent="0.25">
      <c r="A3322" s="27">
        <v>45474</v>
      </c>
      <c r="B3322" s="8" t="s">
        <v>6586</v>
      </c>
      <c r="C3322" s="8" t="e">
        <v>#N/A</v>
      </c>
      <c r="D3322" s="8" t="s">
        <v>6615</v>
      </c>
      <c r="E3322" s="12">
        <v>0</v>
      </c>
      <c r="F3322" s="25">
        <v>45504</v>
      </c>
      <c r="G3322" s="12" t="s">
        <v>2986</v>
      </c>
      <c r="H3322" s="47">
        <v>8017.75</v>
      </c>
      <c r="I3322" s="16">
        <v>8017.75</v>
      </c>
      <c r="K3322" t="str">
        <f t="shared" si="165"/>
        <v>Q2 2024</v>
      </c>
      <c r="L3322" t="str">
        <f t="shared" si="166"/>
        <v>Q2</v>
      </c>
      <c r="M3322" t="str">
        <f t="shared" si="167"/>
        <v>2024</v>
      </c>
    </row>
    <row r="3323" spans="1:13" x14ac:dyDescent="0.25">
      <c r="A3323" s="27">
        <v>45474</v>
      </c>
      <c r="B3323" s="8" t="s">
        <v>6586</v>
      </c>
      <c r="C3323" s="8" t="e">
        <v>#N/A</v>
      </c>
      <c r="D3323" s="8" t="s">
        <v>6635</v>
      </c>
      <c r="E3323" s="12">
        <v>0</v>
      </c>
      <c r="F3323" s="25">
        <v>45504</v>
      </c>
      <c r="G3323" s="12" t="s">
        <v>2985</v>
      </c>
      <c r="H3323" s="46">
        <v>46769.59</v>
      </c>
      <c r="I3323" s="16">
        <v>46769.59</v>
      </c>
      <c r="K3323" t="str">
        <f t="shared" si="165"/>
        <v>Q2 2024</v>
      </c>
      <c r="L3323" t="str">
        <f t="shared" si="166"/>
        <v>Q2</v>
      </c>
      <c r="M3323" t="str">
        <f t="shared" si="167"/>
        <v>2024</v>
      </c>
    </row>
    <row r="3324" spans="1:13" x14ac:dyDescent="0.25">
      <c r="A3324" s="27">
        <v>45474</v>
      </c>
      <c r="B3324" s="8" t="s">
        <v>6587</v>
      </c>
      <c r="C3324" s="8" t="e">
        <v>#N/A</v>
      </c>
      <c r="D3324" s="8" t="s">
        <v>6615</v>
      </c>
      <c r="E3324" s="12">
        <v>0</v>
      </c>
      <c r="F3324" s="25">
        <v>45504</v>
      </c>
      <c r="G3324" s="12" t="s">
        <v>2987</v>
      </c>
      <c r="H3324" s="47">
        <v>1055</v>
      </c>
      <c r="I3324" s="16">
        <v>1055</v>
      </c>
      <c r="K3324" t="str">
        <f t="shared" si="165"/>
        <v>Q2 2024</v>
      </c>
      <c r="L3324" t="str">
        <f t="shared" si="166"/>
        <v>Q2</v>
      </c>
      <c r="M3324" t="str">
        <f t="shared" si="167"/>
        <v>2024</v>
      </c>
    </row>
    <row r="3325" spans="1:13" x14ac:dyDescent="0.25">
      <c r="A3325" s="27">
        <v>45474</v>
      </c>
      <c r="B3325" s="8" t="s">
        <v>6587</v>
      </c>
      <c r="C3325" s="8" t="e">
        <v>#N/A</v>
      </c>
      <c r="D3325" s="8" t="s">
        <v>6622</v>
      </c>
      <c r="E3325" s="12">
        <v>0</v>
      </c>
      <c r="F3325" s="25">
        <v>45504</v>
      </c>
      <c r="G3325" s="12" t="s">
        <v>2988</v>
      </c>
      <c r="H3325" s="46">
        <v>29600</v>
      </c>
      <c r="I3325" s="16">
        <v>29600</v>
      </c>
      <c r="K3325" t="str">
        <f t="shared" si="165"/>
        <v>Q2 2024</v>
      </c>
      <c r="L3325" t="str">
        <f t="shared" si="166"/>
        <v>Q2</v>
      </c>
      <c r="M3325" t="str">
        <f t="shared" si="167"/>
        <v>2024</v>
      </c>
    </row>
    <row r="3326" spans="1:13" x14ac:dyDescent="0.25">
      <c r="A3326" s="27">
        <v>45474</v>
      </c>
      <c r="B3326" s="8" t="s">
        <v>6588</v>
      </c>
      <c r="C3326" s="8" t="s">
        <v>6616</v>
      </c>
      <c r="D3326" s="8" t="s">
        <v>6617</v>
      </c>
      <c r="E3326" s="12">
        <v>0</v>
      </c>
      <c r="F3326" s="25">
        <v>45500</v>
      </c>
      <c r="G3326" s="12" t="s">
        <v>2991</v>
      </c>
      <c r="H3326" s="46">
        <v>1527</v>
      </c>
      <c r="I3326" s="46">
        <v>1527</v>
      </c>
      <c r="K3326" t="str">
        <f t="shared" si="165"/>
        <v>Q2 2024</v>
      </c>
      <c r="L3326" t="str">
        <f t="shared" si="166"/>
        <v>Q2</v>
      </c>
      <c r="M3326" t="str">
        <f t="shared" si="167"/>
        <v>2024</v>
      </c>
    </row>
    <row r="3327" spans="1:13" x14ac:dyDescent="0.25">
      <c r="A3327" s="27">
        <v>45474</v>
      </c>
      <c r="B3327" s="8" t="s">
        <v>6588</v>
      </c>
      <c r="C3327" s="8" t="e">
        <v>#N/A</v>
      </c>
      <c r="D3327" s="8" t="s">
        <v>6617</v>
      </c>
      <c r="E3327" s="12">
        <v>0</v>
      </c>
      <c r="F3327" s="25">
        <v>45497</v>
      </c>
      <c r="G3327" s="12" t="s">
        <v>2989</v>
      </c>
      <c r="H3327" s="46">
        <v>3500</v>
      </c>
      <c r="I3327" s="46">
        <v>3500</v>
      </c>
      <c r="K3327" t="str">
        <f t="shared" si="165"/>
        <v>Q2 2024</v>
      </c>
      <c r="L3327" t="str">
        <f t="shared" si="166"/>
        <v>Q2</v>
      </c>
      <c r="M3327" t="str">
        <f t="shared" si="167"/>
        <v>2024</v>
      </c>
    </row>
    <row r="3328" spans="1:13" x14ac:dyDescent="0.25">
      <c r="A3328" s="27">
        <v>45474</v>
      </c>
      <c r="B3328" s="8" t="s">
        <v>6588</v>
      </c>
      <c r="C3328" s="8" t="e">
        <v>#N/A</v>
      </c>
      <c r="D3328" s="8" t="s">
        <v>6622</v>
      </c>
      <c r="E3328" s="12">
        <v>0</v>
      </c>
      <c r="F3328" s="25">
        <v>45504</v>
      </c>
      <c r="G3328" s="12" t="s">
        <v>2990</v>
      </c>
      <c r="H3328" s="46">
        <v>5390</v>
      </c>
      <c r="I3328" s="16">
        <v>5390</v>
      </c>
      <c r="K3328" t="str">
        <f t="shared" si="165"/>
        <v>Q2 2024</v>
      </c>
      <c r="L3328" t="str">
        <f t="shared" si="166"/>
        <v>Q2</v>
      </c>
      <c r="M3328" t="str">
        <f t="shared" si="167"/>
        <v>2024</v>
      </c>
    </row>
    <row r="3329" spans="1:13" x14ac:dyDescent="0.25">
      <c r="A3329" s="27">
        <v>45474</v>
      </c>
      <c r="B3329" s="8" t="s">
        <v>6589</v>
      </c>
      <c r="C3329" s="8" t="e">
        <v>#N/A</v>
      </c>
      <c r="D3329" s="8" t="s">
        <v>6643</v>
      </c>
      <c r="E3329" s="12">
        <v>2</v>
      </c>
      <c r="F3329" s="25">
        <v>45491</v>
      </c>
      <c r="G3329" s="12">
        <v>784</v>
      </c>
      <c r="H3329" s="46">
        <v>17500</v>
      </c>
      <c r="I3329" s="16">
        <v>17500</v>
      </c>
      <c r="K3329" t="str">
        <f t="shared" si="165"/>
        <v>Q2 2024</v>
      </c>
      <c r="L3329" t="str">
        <f t="shared" si="166"/>
        <v>Q2</v>
      </c>
      <c r="M3329" t="str">
        <f t="shared" si="167"/>
        <v>2024</v>
      </c>
    </row>
    <row r="3330" spans="1:13" x14ac:dyDescent="0.25">
      <c r="A3330" s="27">
        <v>45474</v>
      </c>
      <c r="B3330" s="8" t="s">
        <v>6589</v>
      </c>
      <c r="C3330" s="8" t="e">
        <v>#N/A</v>
      </c>
      <c r="D3330" s="8" t="s">
        <v>6643</v>
      </c>
      <c r="E3330" s="12">
        <v>2</v>
      </c>
      <c r="F3330" s="25">
        <v>45474</v>
      </c>
      <c r="G3330" s="12" t="s">
        <v>2993</v>
      </c>
      <c r="H3330" s="46">
        <v>61980</v>
      </c>
      <c r="I3330" s="16">
        <v>61980</v>
      </c>
      <c r="K3330" t="str">
        <f t="shared" si="165"/>
        <v>Q2 2024</v>
      </c>
      <c r="L3330" t="str">
        <f t="shared" si="166"/>
        <v>Q2</v>
      </c>
      <c r="M3330" t="str">
        <f t="shared" si="167"/>
        <v>2024</v>
      </c>
    </row>
    <row r="3331" spans="1:13" x14ac:dyDescent="0.25">
      <c r="A3331" s="27">
        <v>45474</v>
      </c>
      <c r="B3331" s="8" t="s">
        <v>6589</v>
      </c>
      <c r="C3331" s="8" t="s">
        <v>6632</v>
      </c>
      <c r="D3331" s="8" t="s">
        <v>6633</v>
      </c>
      <c r="E3331" s="12">
        <v>2</v>
      </c>
      <c r="F3331" s="25">
        <v>45505</v>
      </c>
      <c r="G3331" s="12" t="s">
        <v>2998</v>
      </c>
      <c r="H3331" s="46">
        <v>78715.710000000006</v>
      </c>
      <c r="I3331" s="16">
        <v>78715.710000000006</v>
      </c>
      <c r="K3331" t="str">
        <f t="shared" si="165"/>
        <v>Q2 2024</v>
      </c>
      <c r="L3331" t="str">
        <f t="shared" si="166"/>
        <v>Q2</v>
      </c>
      <c r="M3331" t="str">
        <f t="shared" si="167"/>
        <v>2024</v>
      </c>
    </row>
    <row r="3332" spans="1:13" x14ac:dyDescent="0.25">
      <c r="A3332" s="27">
        <v>45474</v>
      </c>
      <c r="B3332" s="8" t="s">
        <v>6589</v>
      </c>
      <c r="C3332" s="8" t="e">
        <v>#N/A</v>
      </c>
      <c r="D3332" s="8" t="s">
        <v>6617</v>
      </c>
      <c r="E3332" s="12">
        <v>2</v>
      </c>
      <c r="F3332" s="25">
        <v>45482</v>
      </c>
      <c r="G3332" s="12" t="s">
        <v>2994</v>
      </c>
      <c r="H3332" s="46">
        <v>4400</v>
      </c>
      <c r="I3332" s="46">
        <v>4400</v>
      </c>
      <c r="K3332" t="str">
        <f t="shared" si="165"/>
        <v>Q2 2024</v>
      </c>
      <c r="L3332" t="str">
        <f t="shared" si="166"/>
        <v>Q2</v>
      </c>
      <c r="M3332" t="str">
        <f t="shared" si="167"/>
        <v>2024</v>
      </c>
    </row>
    <row r="3333" spans="1:13" x14ac:dyDescent="0.25">
      <c r="A3333" s="27">
        <v>45474</v>
      </c>
      <c r="B3333" s="8" t="s">
        <v>6589</v>
      </c>
      <c r="C3333" s="8" t="e">
        <v>#N/A</v>
      </c>
      <c r="D3333" s="8" t="s">
        <v>6615</v>
      </c>
      <c r="E3333" s="12">
        <v>2</v>
      </c>
      <c r="F3333" s="25">
        <v>45504</v>
      </c>
      <c r="G3333" s="12" t="s">
        <v>3006</v>
      </c>
      <c r="H3333" s="46">
        <v>1045</v>
      </c>
      <c r="I3333" s="16">
        <v>1045</v>
      </c>
      <c r="K3333" t="str">
        <f t="shared" si="165"/>
        <v>Q2 2024</v>
      </c>
      <c r="L3333" t="str">
        <f t="shared" si="166"/>
        <v>Q2</v>
      </c>
      <c r="M3333" t="str">
        <f t="shared" si="167"/>
        <v>2024</v>
      </c>
    </row>
    <row r="3334" spans="1:13" x14ac:dyDescent="0.25">
      <c r="A3334" s="27">
        <v>45474</v>
      </c>
      <c r="B3334" s="8" t="s">
        <v>6589</v>
      </c>
      <c r="C3334" s="8" t="e">
        <v>#N/A</v>
      </c>
      <c r="D3334" s="8" t="s">
        <v>6615</v>
      </c>
      <c r="E3334" s="12">
        <v>2</v>
      </c>
      <c r="F3334" s="25">
        <v>45504</v>
      </c>
      <c r="G3334" s="12" t="s">
        <v>3011</v>
      </c>
      <c r="H3334" s="46">
        <v>633</v>
      </c>
      <c r="I3334" s="16">
        <v>633</v>
      </c>
      <c r="K3334" t="str">
        <f t="shared" si="165"/>
        <v>Q2 2024</v>
      </c>
      <c r="L3334" t="str">
        <f t="shared" si="166"/>
        <v>Q2</v>
      </c>
      <c r="M3334" t="str">
        <f t="shared" si="167"/>
        <v>2024</v>
      </c>
    </row>
    <row r="3335" spans="1:13" x14ac:dyDescent="0.25">
      <c r="A3335" s="27">
        <v>45474</v>
      </c>
      <c r="B3335" s="8" t="s">
        <v>6589</v>
      </c>
      <c r="C3335" s="8" t="s">
        <v>6616</v>
      </c>
      <c r="D3335" s="8" t="s">
        <v>6617</v>
      </c>
      <c r="E3335" s="12">
        <v>2</v>
      </c>
      <c r="F3335" s="25">
        <v>45500</v>
      </c>
      <c r="G3335" s="12" t="s">
        <v>3009</v>
      </c>
      <c r="H3335" s="46">
        <v>8206</v>
      </c>
      <c r="I3335" s="46">
        <v>7580</v>
      </c>
      <c r="K3335" t="str">
        <f t="shared" si="165"/>
        <v>Q2 2024</v>
      </c>
      <c r="L3335" t="str">
        <f t="shared" si="166"/>
        <v>Q2</v>
      </c>
      <c r="M3335" t="str">
        <f t="shared" si="167"/>
        <v>2024</v>
      </c>
    </row>
    <row r="3336" spans="1:13" x14ac:dyDescent="0.25">
      <c r="A3336" s="27">
        <v>45474</v>
      </c>
      <c r="B3336" s="8" t="s">
        <v>6589</v>
      </c>
      <c r="C3336" s="8" t="s">
        <v>6616</v>
      </c>
      <c r="D3336" s="8" t="s">
        <v>6618</v>
      </c>
      <c r="E3336" s="12">
        <v>2</v>
      </c>
      <c r="F3336" s="25">
        <v>45500</v>
      </c>
      <c r="G3336" s="12" t="s">
        <v>3010</v>
      </c>
      <c r="H3336" s="46">
        <v>70035</v>
      </c>
      <c r="I3336" s="46">
        <v>33955</v>
      </c>
      <c r="K3336" t="str">
        <f t="shared" si="165"/>
        <v>Q2 2024</v>
      </c>
      <c r="L3336" t="str">
        <f t="shared" si="166"/>
        <v>Q2</v>
      </c>
      <c r="M3336" t="str">
        <f t="shared" si="167"/>
        <v>2024</v>
      </c>
    </row>
    <row r="3337" spans="1:13" x14ac:dyDescent="0.25">
      <c r="A3337" s="27">
        <v>45474</v>
      </c>
      <c r="B3337" s="8" t="s">
        <v>6589</v>
      </c>
      <c r="C3337" s="8" t="s">
        <v>6634</v>
      </c>
      <c r="D3337" s="8" t="s">
        <v>6635</v>
      </c>
      <c r="E3337" s="12">
        <v>2</v>
      </c>
      <c r="F3337" s="25">
        <v>45505</v>
      </c>
      <c r="G3337" s="12" t="s">
        <v>3000</v>
      </c>
      <c r="H3337" s="85">
        <v>256738.99</v>
      </c>
      <c r="I3337" s="85">
        <v>256738.99</v>
      </c>
      <c r="K3337" t="str">
        <f t="shared" si="165"/>
        <v>Q2 2024</v>
      </c>
      <c r="L3337" t="str">
        <f t="shared" si="166"/>
        <v>Q2</v>
      </c>
      <c r="M3337" t="str">
        <f t="shared" si="167"/>
        <v>2024</v>
      </c>
    </row>
    <row r="3338" spans="1:13" x14ac:dyDescent="0.25">
      <c r="A3338" s="27">
        <v>45474</v>
      </c>
      <c r="B3338" s="8" t="s">
        <v>6589</v>
      </c>
      <c r="C3338" s="8" t="e">
        <v>#N/A</v>
      </c>
      <c r="D3338" s="8" t="s">
        <v>6638</v>
      </c>
      <c r="E3338" s="12">
        <v>2</v>
      </c>
      <c r="F3338" s="25">
        <v>45509</v>
      </c>
      <c r="G3338" s="31" t="s">
        <v>2997</v>
      </c>
      <c r="H3338" s="46">
        <v>216660</v>
      </c>
      <c r="I3338" s="16">
        <v>216660</v>
      </c>
      <c r="K3338" t="str">
        <f t="shared" si="165"/>
        <v>Q2 2024</v>
      </c>
      <c r="L3338" t="str">
        <f t="shared" si="166"/>
        <v>Q2</v>
      </c>
      <c r="M3338" t="str">
        <f t="shared" si="167"/>
        <v>2024</v>
      </c>
    </row>
    <row r="3339" spans="1:13" x14ac:dyDescent="0.25">
      <c r="A3339" s="27">
        <v>45474</v>
      </c>
      <c r="B3339" s="8" t="s">
        <v>6589</v>
      </c>
      <c r="C3339" s="8" t="e">
        <v>#N/A</v>
      </c>
      <c r="D3339" s="8" t="s">
        <v>6633</v>
      </c>
      <c r="E3339" s="12">
        <v>2</v>
      </c>
      <c r="F3339" s="25">
        <v>45504</v>
      </c>
      <c r="G3339" s="12" t="s">
        <v>2999</v>
      </c>
      <c r="H3339" s="46">
        <v>192808.57</v>
      </c>
      <c r="I3339" s="16">
        <v>192808.57</v>
      </c>
      <c r="K3339" t="str">
        <f t="shared" si="165"/>
        <v>Q2 2024</v>
      </c>
      <c r="L3339" t="str">
        <f t="shared" si="166"/>
        <v>Q2</v>
      </c>
      <c r="M3339" t="str">
        <f t="shared" si="167"/>
        <v>2024</v>
      </c>
    </row>
    <row r="3340" spans="1:13" x14ac:dyDescent="0.25">
      <c r="A3340" s="27">
        <v>45474</v>
      </c>
      <c r="B3340" s="8" t="s">
        <v>6589</v>
      </c>
      <c r="C3340" s="8" t="s">
        <v>6619</v>
      </c>
      <c r="D3340" s="8" t="s">
        <v>6620</v>
      </c>
      <c r="E3340" s="12">
        <v>2</v>
      </c>
      <c r="F3340" s="25">
        <v>45504</v>
      </c>
      <c r="G3340" s="12" t="s">
        <v>2996</v>
      </c>
      <c r="H3340" s="46">
        <v>5508</v>
      </c>
      <c r="I3340" s="16">
        <v>5508</v>
      </c>
      <c r="K3340" t="str">
        <f t="shared" si="165"/>
        <v>Q2 2024</v>
      </c>
      <c r="L3340" t="str">
        <f t="shared" si="166"/>
        <v>Q2</v>
      </c>
      <c r="M3340" t="str">
        <f t="shared" si="167"/>
        <v>2024</v>
      </c>
    </row>
    <row r="3341" spans="1:13" x14ac:dyDescent="0.25">
      <c r="A3341" s="27">
        <v>45474</v>
      </c>
      <c r="B3341" s="8" t="s">
        <v>6589</v>
      </c>
      <c r="C3341" s="8" t="s">
        <v>6653</v>
      </c>
      <c r="D3341" s="8" t="s">
        <v>6654</v>
      </c>
      <c r="E3341" s="12">
        <v>2</v>
      </c>
      <c r="F3341" s="25">
        <v>45475</v>
      </c>
      <c r="G3341" s="12" t="s">
        <v>2995</v>
      </c>
      <c r="H3341" s="46">
        <v>194247.9</v>
      </c>
      <c r="I3341" s="16">
        <v>194247.9</v>
      </c>
      <c r="K3341" t="str">
        <f t="shared" si="165"/>
        <v>Q2 2024</v>
      </c>
      <c r="L3341" t="str">
        <f t="shared" si="166"/>
        <v>Q2</v>
      </c>
      <c r="M3341" t="str">
        <f t="shared" si="167"/>
        <v>2024</v>
      </c>
    </row>
    <row r="3342" spans="1:13" x14ac:dyDescent="0.25">
      <c r="A3342" s="27">
        <v>45474</v>
      </c>
      <c r="B3342" s="8" t="s">
        <v>6589</v>
      </c>
      <c r="C3342" s="8" t="s">
        <v>6653</v>
      </c>
      <c r="D3342" s="8" t="s">
        <v>6627</v>
      </c>
      <c r="E3342" s="12">
        <v>2</v>
      </c>
      <c r="F3342" s="25">
        <v>45504</v>
      </c>
      <c r="G3342" s="12" t="s">
        <v>3001</v>
      </c>
      <c r="H3342" s="46">
        <v>16268.7</v>
      </c>
      <c r="I3342" s="16">
        <v>16268.7</v>
      </c>
      <c r="K3342" t="str">
        <f t="shared" ref="K3342:K3399" si="168">"Q" &amp; IF(MONTH(A3342) &lt; 4, 4, IF(MONTH(A3342) &lt; 7, 1, IF(MONTH(A3342) &lt; 10, 2, 3))) &amp; " " &amp; YEAR(A3342) - IF(MONTH(A3342) &lt; 4, 1, 0)</f>
        <v>Q2 2024</v>
      </c>
      <c r="L3342" t="str">
        <f t="shared" ref="L3342:L3399" si="169">LEFT(K3342,2)</f>
        <v>Q2</v>
      </c>
      <c r="M3342" t="str">
        <f t="shared" ref="M3342:M3399" si="170">RIGHT(K3342,4)</f>
        <v>2024</v>
      </c>
    </row>
    <row r="3343" spans="1:13" x14ac:dyDescent="0.25">
      <c r="A3343" s="27">
        <v>45474</v>
      </c>
      <c r="B3343" s="8" t="s">
        <v>6589</v>
      </c>
      <c r="C3343" s="8" t="s">
        <v>6653</v>
      </c>
      <c r="D3343" s="8" t="s">
        <v>6638</v>
      </c>
      <c r="E3343" s="12">
        <v>2</v>
      </c>
      <c r="F3343" s="25">
        <v>45511</v>
      </c>
      <c r="G3343" s="12" t="s">
        <v>3002</v>
      </c>
      <c r="H3343" s="46">
        <v>865754.02</v>
      </c>
      <c r="I3343" s="16">
        <v>865754.02</v>
      </c>
      <c r="K3343" t="str">
        <f t="shared" si="168"/>
        <v>Q2 2024</v>
      </c>
      <c r="L3343" t="str">
        <f t="shared" si="169"/>
        <v>Q2</v>
      </c>
      <c r="M3343" t="str">
        <f t="shared" si="170"/>
        <v>2024</v>
      </c>
    </row>
    <row r="3344" spans="1:13" x14ac:dyDescent="0.25">
      <c r="A3344" s="27">
        <v>45474</v>
      </c>
      <c r="B3344" s="8" t="s">
        <v>6589</v>
      </c>
      <c r="C3344" s="8" t="s">
        <v>6653</v>
      </c>
      <c r="D3344" s="8" t="s">
        <v>6639</v>
      </c>
      <c r="E3344" s="12">
        <v>2</v>
      </c>
      <c r="F3344" s="25">
        <v>45511</v>
      </c>
      <c r="G3344" s="12" t="s">
        <v>3003</v>
      </c>
      <c r="H3344" s="46">
        <v>18401.09</v>
      </c>
      <c r="I3344" s="16">
        <v>18401.09</v>
      </c>
      <c r="K3344" t="str">
        <f t="shared" si="168"/>
        <v>Q2 2024</v>
      </c>
      <c r="L3344" t="str">
        <f t="shared" si="169"/>
        <v>Q2</v>
      </c>
      <c r="M3344" t="str">
        <f t="shared" si="170"/>
        <v>2024</v>
      </c>
    </row>
    <row r="3345" spans="1:13" x14ac:dyDescent="0.25">
      <c r="A3345" s="27">
        <v>45474</v>
      </c>
      <c r="B3345" s="8" t="s">
        <v>6589</v>
      </c>
      <c r="C3345" s="8" t="e">
        <v>#N/A</v>
      </c>
      <c r="D3345" s="8" t="s">
        <v>6622</v>
      </c>
      <c r="E3345" s="12">
        <v>2</v>
      </c>
      <c r="F3345" s="25">
        <v>45504</v>
      </c>
      <c r="G3345" s="12" t="s">
        <v>3008</v>
      </c>
      <c r="H3345" s="46">
        <v>9425</v>
      </c>
      <c r="I3345" s="16">
        <v>9425</v>
      </c>
      <c r="K3345" t="str">
        <f t="shared" si="168"/>
        <v>Q2 2024</v>
      </c>
      <c r="L3345" t="str">
        <f t="shared" si="169"/>
        <v>Q2</v>
      </c>
      <c r="M3345" t="str">
        <f t="shared" si="170"/>
        <v>2024</v>
      </c>
    </row>
    <row r="3346" spans="1:13" x14ac:dyDescent="0.25">
      <c r="A3346" s="27">
        <v>45474</v>
      </c>
      <c r="B3346" s="8" t="s">
        <v>6589</v>
      </c>
      <c r="C3346" s="8" t="e">
        <v>#N/A</v>
      </c>
      <c r="D3346" s="8" t="s">
        <v>6622</v>
      </c>
      <c r="E3346" s="12">
        <v>2</v>
      </c>
      <c r="F3346" s="25">
        <v>45512</v>
      </c>
      <c r="G3346" s="12" t="s">
        <v>3007</v>
      </c>
      <c r="H3346" s="46">
        <v>5120</v>
      </c>
      <c r="I3346" s="16">
        <v>5120</v>
      </c>
      <c r="K3346" t="str">
        <f t="shared" si="168"/>
        <v>Q2 2024</v>
      </c>
      <c r="L3346" t="str">
        <f t="shared" si="169"/>
        <v>Q2</v>
      </c>
      <c r="M3346" t="str">
        <f t="shared" si="170"/>
        <v>2024</v>
      </c>
    </row>
    <row r="3347" spans="1:13" x14ac:dyDescent="0.25">
      <c r="A3347" s="27">
        <v>45474</v>
      </c>
      <c r="B3347" s="8" t="s">
        <v>6589</v>
      </c>
      <c r="C3347" s="8" t="s">
        <v>6623</v>
      </c>
      <c r="D3347" s="8" t="s">
        <v>6624</v>
      </c>
      <c r="E3347" s="12">
        <v>2</v>
      </c>
      <c r="F3347" s="25">
        <v>45500</v>
      </c>
      <c r="G3347" s="12" t="s">
        <v>3005</v>
      </c>
      <c r="H3347" s="46">
        <v>13201</v>
      </c>
      <c r="I3347" s="46">
        <v>12145.04</v>
      </c>
      <c r="K3347" t="str">
        <f t="shared" si="168"/>
        <v>Q2 2024</v>
      </c>
      <c r="L3347" t="str">
        <f t="shared" si="169"/>
        <v>Q2</v>
      </c>
      <c r="M3347" t="str">
        <f t="shared" si="170"/>
        <v>2024</v>
      </c>
    </row>
    <row r="3348" spans="1:13" x14ac:dyDescent="0.25">
      <c r="A3348" s="27">
        <v>45474</v>
      </c>
      <c r="B3348" s="8" t="s">
        <v>6589</v>
      </c>
      <c r="C3348" s="8" t="e">
        <v>#N/A</v>
      </c>
      <c r="D3348" s="8" t="s">
        <v>6627</v>
      </c>
      <c r="E3348" s="12">
        <v>2</v>
      </c>
      <c r="F3348" s="25">
        <v>45504</v>
      </c>
      <c r="G3348" s="12">
        <v>1747</v>
      </c>
      <c r="H3348" s="46">
        <v>19005</v>
      </c>
      <c r="I3348" s="16">
        <v>19005</v>
      </c>
      <c r="K3348" t="str">
        <f t="shared" si="168"/>
        <v>Q2 2024</v>
      </c>
      <c r="L3348" t="str">
        <f t="shared" si="169"/>
        <v>Q2</v>
      </c>
      <c r="M3348" t="str">
        <f t="shared" si="170"/>
        <v>2024</v>
      </c>
    </row>
    <row r="3349" spans="1:13" x14ac:dyDescent="0.25">
      <c r="A3349" s="27">
        <v>45474</v>
      </c>
      <c r="B3349" s="8" t="s">
        <v>6589</v>
      </c>
      <c r="C3349" s="8" t="e">
        <v>#N/A</v>
      </c>
      <c r="D3349" s="8" t="s">
        <v>6624</v>
      </c>
      <c r="E3349" s="12">
        <v>2</v>
      </c>
      <c r="F3349" s="25">
        <v>45503</v>
      </c>
      <c r="G3349" s="12" t="s">
        <v>3004</v>
      </c>
      <c r="H3349" s="46">
        <v>20800</v>
      </c>
      <c r="I3349" s="46">
        <v>15040</v>
      </c>
      <c r="K3349" t="str">
        <f t="shared" si="168"/>
        <v>Q2 2024</v>
      </c>
      <c r="L3349" t="str">
        <f t="shared" si="169"/>
        <v>Q2</v>
      </c>
      <c r="M3349" t="str">
        <f t="shared" si="170"/>
        <v>2024</v>
      </c>
    </row>
    <row r="3350" spans="1:13" x14ac:dyDescent="0.25">
      <c r="A3350" s="27">
        <v>45474</v>
      </c>
      <c r="B3350" s="8" t="s">
        <v>6590</v>
      </c>
      <c r="C3350" s="8" t="e">
        <v>#N/A</v>
      </c>
      <c r="D3350" s="8" t="s">
        <v>6615</v>
      </c>
      <c r="E3350" s="12">
        <v>0</v>
      </c>
      <c r="F3350" s="25">
        <v>45504</v>
      </c>
      <c r="G3350" s="12" t="s">
        <v>3012</v>
      </c>
      <c r="H3350" s="46">
        <v>2110</v>
      </c>
      <c r="I3350" s="16">
        <v>2110</v>
      </c>
      <c r="K3350" t="str">
        <f t="shared" si="168"/>
        <v>Q2 2024</v>
      </c>
      <c r="L3350" t="str">
        <f t="shared" si="169"/>
        <v>Q2</v>
      </c>
      <c r="M3350" t="str">
        <f t="shared" si="170"/>
        <v>2024</v>
      </c>
    </row>
    <row r="3351" spans="1:13" x14ac:dyDescent="0.25">
      <c r="A3351" s="27">
        <v>45474</v>
      </c>
      <c r="B3351" s="8" t="s">
        <v>6590</v>
      </c>
      <c r="C3351" s="8" t="e">
        <v>#N/A</v>
      </c>
      <c r="D3351" s="8" t="s">
        <v>6622</v>
      </c>
      <c r="E3351" s="12">
        <v>0</v>
      </c>
      <c r="F3351" s="25">
        <v>45504</v>
      </c>
      <c r="G3351" s="12" t="s">
        <v>3014</v>
      </c>
      <c r="H3351" s="46">
        <v>56130</v>
      </c>
      <c r="I3351" s="16">
        <v>56130</v>
      </c>
      <c r="K3351" t="str">
        <f t="shared" si="168"/>
        <v>Q2 2024</v>
      </c>
      <c r="L3351" t="str">
        <f t="shared" si="169"/>
        <v>Q2</v>
      </c>
      <c r="M3351" t="str">
        <f t="shared" si="170"/>
        <v>2024</v>
      </c>
    </row>
    <row r="3352" spans="1:13" x14ac:dyDescent="0.25">
      <c r="A3352" s="27">
        <v>45474</v>
      </c>
      <c r="B3352" s="8" t="s">
        <v>6590</v>
      </c>
      <c r="C3352" s="8" t="e">
        <v>#N/A</v>
      </c>
      <c r="D3352" s="8" t="s">
        <v>6622</v>
      </c>
      <c r="E3352" s="12">
        <v>0</v>
      </c>
      <c r="F3352" s="25">
        <v>45512</v>
      </c>
      <c r="G3352" s="12" t="s">
        <v>3013</v>
      </c>
      <c r="H3352" s="46">
        <v>1365</v>
      </c>
      <c r="I3352" s="16">
        <v>1365</v>
      </c>
      <c r="K3352" t="str">
        <f t="shared" si="168"/>
        <v>Q2 2024</v>
      </c>
      <c r="L3352" t="str">
        <f t="shared" si="169"/>
        <v>Q2</v>
      </c>
      <c r="M3352" t="str">
        <f t="shared" si="170"/>
        <v>2024</v>
      </c>
    </row>
    <row r="3353" spans="1:13" x14ac:dyDescent="0.25">
      <c r="A3353" s="27">
        <v>45474</v>
      </c>
      <c r="B3353" s="8" t="s">
        <v>6591</v>
      </c>
      <c r="C3353" s="8" t="s">
        <v>6632</v>
      </c>
      <c r="D3353" s="8" t="s">
        <v>6633</v>
      </c>
      <c r="E3353" s="12">
        <v>0</v>
      </c>
      <c r="F3353" s="25">
        <v>45505</v>
      </c>
      <c r="G3353" s="12" t="s">
        <v>3019</v>
      </c>
      <c r="H3353" s="46">
        <v>45610.97</v>
      </c>
      <c r="I3353" s="16">
        <v>45610.97</v>
      </c>
      <c r="K3353" t="str">
        <f t="shared" si="168"/>
        <v>Q2 2024</v>
      </c>
      <c r="L3353" t="str">
        <f t="shared" si="169"/>
        <v>Q2</v>
      </c>
      <c r="M3353" t="str">
        <f t="shared" si="170"/>
        <v>2024</v>
      </c>
    </row>
    <row r="3354" spans="1:13" x14ac:dyDescent="0.25">
      <c r="A3354" s="27">
        <v>45474</v>
      </c>
      <c r="B3354" s="8" t="s">
        <v>6591</v>
      </c>
      <c r="C3354" s="8" t="s">
        <v>6616</v>
      </c>
      <c r="D3354" s="8" t="s">
        <v>6617</v>
      </c>
      <c r="E3354" s="12">
        <v>0</v>
      </c>
      <c r="F3354" s="25">
        <v>45500</v>
      </c>
      <c r="G3354" s="12" t="s">
        <v>3022</v>
      </c>
      <c r="H3354" s="46">
        <v>520</v>
      </c>
      <c r="I3354" s="46">
        <v>520</v>
      </c>
      <c r="K3354" t="str">
        <f t="shared" si="168"/>
        <v>Q2 2024</v>
      </c>
      <c r="L3354" t="str">
        <f t="shared" si="169"/>
        <v>Q2</v>
      </c>
      <c r="M3354" t="str">
        <f t="shared" si="170"/>
        <v>2024</v>
      </c>
    </row>
    <row r="3355" spans="1:13" x14ac:dyDescent="0.25">
      <c r="A3355" s="27">
        <v>45474</v>
      </c>
      <c r="B3355" s="8" t="s">
        <v>6591</v>
      </c>
      <c r="C3355" s="8" t="e">
        <v>#N/A</v>
      </c>
      <c r="D3355" s="8" t="s">
        <v>6617</v>
      </c>
      <c r="E3355" s="12">
        <v>0</v>
      </c>
      <c r="F3355" s="25">
        <v>45492</v>
      </c>
      <c r="G3355" s="12" t="s">
        <v>3015</v>
      </c>
      <c r="H3355" s="46">
        <v>700</v>
      </c>
      <c r="I3355" s="46">
        <v>700</v>
      </c>
      <c r="K3355" t="str">
        <f t="shared" si="168"/>
        <v>Q2 2024</v>
      </c>
      <c r="L3355" t="str">
        <f t="shared" si="169"/>
        <v>Q2</v>
      </c>
      <c r="M3355" t="str">
        <f t="shared" si="170"/>
        <v>2024</v>
      </c>
    </row>
    <row r="3356" spans="1:13" x14ac:dyDescent="0.25">
      <c r="A3356" s="27">
        <v>45474</v>
      </c>
      <c r="B3356" s="8" t="s">
        <v>6591</v>
      </c>
      <c r="C3356" s="8" t="e">
        <v>#N/A</v>
      </c>
      <c r="D3356" s="8" t="s">
        <v>6617</v>
      </c>
      <c r="E3356" s="12">
        <v>0</v>
      </c>
      <c r="F3356" s="25">
        <v>45492</v>
      </c>
      <c r="G3356" s="12" t="s">
        <v>3016</v>
      </c>
      <c r="H3356" s="46">
        <v>120</v>
      </c>
      <c r="I3356" s="46">
        <v>120</v>
      </c>
      <c r="K3356" t="str">
        <f t="shared" si="168"/>
        <v>Q2 2024</v>
      </c>
      <c r="L3356" t="str">
        <f t="shared" si="169"/>
        <v>Q2</v>
      </c>
      <c r="M3356" t="str">
        <f t="shared" si="170"/>
        <v>2024</v>
      </c>
    </row>
    <row r="3357" spans="1:13" x14ac:dyDescent="0.25">
      <c r="A3357" s="27">
        <v>45474</v>
      </c>
      <c r="B3357" s="8" t="s">
        <v>6591</v>
      </c>
      <c r="C3357" s="8" t="e">
        <v>#N/A</v>
      </c>
      <c r="D3357" s="8" t="s">
        <v>6617</v>
      </c>
      <c r="E3357" s="12">
        <v>0</v>
      </c>
      <c r="F3357" s="25">
        <v>45493</v>
      </c>
      <c r="G3357" s="12" t="s">
        <v>3017</v>
      </c>
      <c r="H3357" s="46">
        <v>1920</v>
      </c>
      <c r="I3357" s="46">
        <v>1920</v>
      </c>
      <c r="K3357" t="str">
        <f t="shared" si="168"/>
        <v>Q2 2024</v>
      </c>
      <c r="L3357" t="str">
        <f t="shared" si="169"/>
        <v>Q2</v>
      </c>
      <c r="M3357" t="str">
        <f t="shared" si="170"/>
        <v>2024</v>
      </c>
    </row>
    <row r="3358" spans="1:13" x14ac:dyDescent="0.25">
      <c r="A3358" s="27">
        <v>45474</v>
      </c>
      <c r="B3358" s="8" t="s">
        <v>6591</v>
      </c>
      <c r="C3358" s="8" t="e">
        <v>#N/A</v>
      </c>
      <c r="D3358" s="8" t="s">
        <v>6617</v>
      </c>
      <c r="E3358" s="12">
        <v>0</v>
      </c>
      <c r="F3358" s="25">
        <v>45503</v>
      </c>
      <c r="G3358" s="12" t="s">
        <v>3018</v>
      </c>
      <c r="H3358" s="46">
        <v>500</v>
      </c>
      <c r="I3358" s="46">
        <v>500</v>
      </c>
      <c r="K3358" t="str">
        <f t="shared" si="168"/>
        <v>Q2 2024</v>
      </c>
      <c r="L3358" t="str">
        <f t="shared" si="169"/>
        <v>Q2</v>
      </c>
      <c r="M3358" t="str">
        <f t="shared" si="170"/>
        <v>2024</v>
      </c>
    </row>
    <row r="3359" spans="1:13" x14ac:dyDescent="0.25">
      <c r="A3359" s="27">
        <v>45474</v>
      </c>
      <c r="B3359" s="8" t="s">
        <v>6591</v>
      </c>
      <c r="C3359" s="8" t="e">
        <v>#N/A</v>
      </c>
      <c r="D3359" s="8" t="s">
        <v>6622</v>
      </c>
      <c r="E3359" s="12">
        <v>0</v>
      </c>
      <c r="F3359" s="25">
        <v>45504</v>
      </c>
      <c r="G3359" s="12" t="s">
        <v>3021</v>
      </c>
      <c r="H3359" s="46">
        <v>10800</v>
      </c>
      <c r="I3359" s="16">
        <v>10800</v>
      </c>
      <c r="K3359" t="str">
        <f t="shared" si="168"/>
        <v>Q2 2024</v>
      </c>
      <c r="L3359" t="str">
        <f t="shared" si="169"/>
        <v>Q2</v>
      </c>
      <c r="M3359" t="str">
        <f t="shared" si="170"/>
        <v>2024</v>
      </c>
    </row>
    <row r="3360" spans="1:13" x14ac:dyDescent="0.25">
      <c r="A3360" s="27">
        <v>45474</v>
      </c>
      <c r="B3360" s="8" t="s">
        <v>6591</v>
      </c>
      <c r="C3360" s="8" t="e">
        <v>#N/A</v>
      </c>
      <c r="D3360" s="8" t="s">
        <v>6622</v>
      </c>
      <c r="E3360" s="12">
        <v>0</v>
      </c>
      <c r="F3360" s="25">
        <v>45512</v>
      </c>
      <c r="G3360" s="12" t="s">
        <v>3020</v>
      </c>
      <c r="H3360" s="46">
        <v>8335</v>
      </c>
      <c r="I3360" s="16">
        <v>8335</v>
      </c>
      <c r="K3360" t="str">
        <f t="shared" si="168"/>
        <v>Q2 2024</v>
      </c>
      <c r="L3360" t="str">
        <f t="shared" si="169"/>
        <v>Q2</v>
      </c>
      <c r="M3360" t="str">
        <f t="shared" si="170"/>
        <v>2024</v>
      </c>
    </row>
    <row r="3361" spans="1:13" x14ac:dyDescent="0.25">
      <c r="A3361" s="27">
        <v>45474</v>
      </c>
      <c r="B3361" s="8" t="s">
        <v>6601</v>
      </c>
      <c r="C3361" s="8" t="e">
        <v>#N/A</v>
      </c>
      <c r="D3361" s="8" t="s">
        <v>6615</v>
      </c>
      <c r="E3361" s="12">
        <v>0</v>
      </c>
      <c r="F3361" s="25">
        <v>45504</v>
      </c>
      <c r="G3361" s="12" t="s">
        <v>3024</v>
      </c>
      <c r="H3361" s="46">
        <v>5509</v>
      </c>
      <c r="I3361" s="16">
        <v>5509</v>
      </c>
      <c r="K3361" t="str">
        <f t="shared" si="168"/>
        <v>Q2 2024</v>
      </c>
      <c r="L3361" t="str">
        <f t="shared" si="169"/>
        <v>Q2</v>
      </c>
      <c r="M3361" t="str">
        <f t="shared" si="170"/>
        <v>2024</v>
      </c>
    </row>
    <row r="3362" spans="1:13" x14ac:dyDescent="0.25">
      <c r="A3362" s="27">
        <v>45474</v>
      </c>
      <c r="B3362" s="8" t="s">
        <v>6601</v>
      </c>
      <c r="C3362" s="8" t="s">
        <v>6619</v>
      </c>
      <c r="D3362" s="8" t="s">
        <v>6620</v>
      </c>
      <c r="E3362" s="12">
        <v>0</v>
      </c>
      <c r="F3362" s="25">
        <v>45504</v>
      </c>
      <c r="G3362" s="12" t="s">
        <v>3023</v>
      </c>
      <c r="H3362" s="46">
        <v>5445</v>
      </c>
      <c r="I3362" s="16">
        <v>5445</v>
      </c>
      <c r="K3362" t="str">
        <f t="shared" si="168"/>
        <v>Q2 2024</v>
      </c>
      <c r="L3362" t="str">
        <f t="shared" si="169"/>
        <v>Q2</v>
      </c>
      <c r="M3362" t="str">
        <f t="shared" si="170"/>
        <v>2024</v>
      </c>
    </row>
    <row r="3363" spans="1:13" x14ac:dyDescent="0.25">
      <c r="A3363" s="27">
        <v>45474</v>
      </c>
      <c r="B3363" s="8" t="s">
        <v>6602</v>
      </c>
      <c r="C3363" s="8" t="e">
        <v>#N/A</v>
      </c>
      <c r="D3363" s="8" t="s">
        <v>6638</v>
      </c>
      <c r="E3363" s="12">
        <v>402</v>
      </c>
      <c r="F3363" s="25">
        <v>45510</v>
      </c>
      <c r="G3363" s="31" t="s">
        <v>3025</v>
      </c>
      <c r="H3363" s="46">
        <v>32220</v>
      </c>
      <c r="I3363" s="16">
        <v>32220</v>
      </c>
      <c r="K3363" t="str">
        <f t="shared" si="168"/>
        <v>Q2 2024</v>
      </c>
      <c r="L3363" t="str">
        <f t="shared" si="169"/>
        <v>Q2</v>
      </c>
      <c r="M3363" t="str">
        <f t="shared" si="170"/>
        <v>2024</v>
      </c>
    </row>
    <row r="3364" spans="1:13" x14ac:dyDescent="0.25">
      <c r="A3364" s="27">
        <v>45474</v>
      </c>
      <c r="B3364" s="8" t="s">
        <v>6602</v>
      </c>
      <c r="C3364" s="8" t="e">
        <v>#N/A</v>
      </c>
      <c r="D3364" s="8" t="s">
        <v>6638</v>
      </c>
      <c r="E3364" s="12">
        <v>502</v>
      </c>
      <c r="F3364" s="25">
        <v>45510</v>
      </c>
      <c r="G3364" s="31" t="s">
        <v>3026</v>
      </c>
      <c r="H3364" s="46">
        <v>32220</v>
      </c>
      <c r="I3364" s="16">
        <v>32220</v>
      </c>
      <c r="K3364" t="str">
        <f t="shared" si="168"/>
        <v>Q2 2024</v>
      </c>
      <c r="L3364" t="str">
        <f t="shared" si="169"/>
        <v>Q2</v>
      </c>
      <c r="M3364" t="str">
        <f t="shared" si="170"/>
        <v>2024</v>
      </c>
    </row>
    <row r="3365" spans="1:13" x14ac:dyDescent="0.25">
      <c r="A3365" s="27">
        <v>45474</v>
      </c>
      <c r="B3365" s="8" t="s">
        <v>6602</v>
      </c>
      <c r="C3365" s="8" t="e">
        <v>#N/A</v>
      </c>
      <c r="D3365" s="8" t="s">
        <v>6638</v>
      </c>
      <c r="E3365" s="12">
        <v>1101</v>
      </c>
      <c r="F3365" s="25">
        <v>45510</v>
      </c>
      <c r="G3365" s="31" t="s">
        <v>3027</v>
      </c>
      <c r="H3365" s="46">
        <v>167910</v>
      </c>
      <c r="I3365" s="16">
        <v>167910</v>
      </c>
      <c r="K3365" t="str">
        <f t="shared" si="168"/>
        <v>Q2 2024</v>
      </c>
      <c r="L3365" t="str">
        <f t="shared" si="169"/>
        <v>Q2</v>
      </c>
      <c r="M3365" t="str">
        <f t="shared" si="170"/>
        <v>2024</v>
      </c>
    </row>
    <row r="3366" spans="1:13" x14ac:dyDescent="0.25">
      <c r="A3366" s="27">
        <v>45474</v>
      </c>
      <c r="B3366" s="8" t="s">
        <v>6602</v>
      </c>
      <c r="C3366" s="8" t="e">
        <v>#N/A</v>
      </c>
      <c r="D3366" s="8" t="s">
        <v>6638</v>
      </c>
      <c r="E3366" s="12">
        <v>1102</v>
      </c>
      <c r="F3366" s="25">
        <v>45510</v>
      </c>
      <c r="G3366" s="31" t="s">
        <v>3028</v>
      </c>
      <c r="H3366" s="46">
        <v>15830</v>
      </c>
      <c r="I3366" s="16">
        <v>15830</v>
      </c>
      <c r="K3366" t="str">
        <f t="shared" si="168"/>
        <v>Q2 2024</v>
      </c>
      <c r="L3366" t="str">
        <f t="shared" si="169"/>
        <v>Q2</v>
      </c>
      <c r="M3366" t="str">
        <f t="shared" si="170"/>
        <v>2024</v>
      </c>
    </row>
    <row r="3367" spans="1:13" x14ac:dyDescent="0.25">
      <c r="A3367" s="27">
        <v>45474</v>
      </c>
      <c r="B3367" s="8" t="s">
        <v>6602</v>
      </c>
      <c r="C3367" s="8" t="e">
        <v>#N/A</v>
      </c>
      <c r="D3367" s="8" t="s">
        <v>6638</v>
      </c>
      <c r="E3367" s="12">
        <v>1201</v>
      </c>
      <c r="F3367" s="25">
        <v>45510</v>
      </c>
      <c r="G3367" s="31" t="s">
        <v>3029</v>
      </c>
      <c r="H3367" s="46">
        <v>43060</v>
      </c>
      <c r="I3367" s="16">
        <v>43060</v>
      </c>
      <c r="K3367" t="str">
        <f t="shared" si="168"/>
        <v>Q2 2024</v>
      </c>
      <c r="L3367" t="str">
        <f t="shared" si="169"/>
        <v>Q2</v>
      </c>
      <c r="M3367" t="str">
        <f t="shared" si="170"/>
        <v>2024</v>
      </c>
    </row>
    <row r="3368" spans="1:13" x14ac:dyDescent="0.25">
      <c r="A3368" s="27">
        <v>45474</v>
      </c>
      <c r="B3368" s="8" t="s">
        <v>6602</v>
      </c>
      <c r="C3368" s="8" t="e">
        <v>#N/A</v>
      </c>
      <c r="D3368" s="8" t="s">
        <v>6638</v>
      </c>
      <c r="E3368" s="12">
        <v>1202</v>
      </c>
      <c r="F3368" s="25">
        <v>45510</v>
      </c>
      <c r="G3368" s="31" t="s">
        <v>3030</v>
      </c>
      <c r="H3368" s="46">
        <v>32220</v>
      </c>
      <c r="I3368" s="16">
        <v>32220</v>
      </c>
      <c r="K3368" t="str">
        <f t="shared" si="168"/>
        <v>Q2 2024</v>
      </c>
      <c r="L3368" t="str">
        <f t="shared" si="169"/>
        <v>Q2</v>
      </c>
      <c r="M3368" t="str">
        <f t="shared" si="170"/>
        <v>2024</v>
      </c>
    </row>
    <row r="3369" spans="1:13" x14ac:dyDescent="0.25">
      <c r="A3369" s="27">
        <v>45474</v>
      </c>
      <c r="B3369" s="8" t="s">
        <v>6602</v>
      </c>
      <c r="C3369" s="8" t="e">
        <v>#N/A</v>
      </c>
      <c r="D3369" s="8" t="s">
        <v>6638</v>
      </c>
      <c r="E3369" s="12">
        <v>401</v>
      </c>
      <c r="F3369" s="25">
        <v>45512</v>
      </c>
      <c r="G3369" s="31" t="s">
        <v>3031</v>
      </c>
      <c r="H3369" s="46">
        <v>57520</v>
      </c>
      <c r="I3369" s="16">
        <v>57520</v>
      </c>
      <c r="K3369" t="str">
        <f t="shared" si="168"/>
        <v>Q2 2024</v>
      </c>
      <c r="L3369" t="str">
        <f t="shared" si="169"/>
        <v>Q2</v>
      </c>
      <c r="M3369" t="str">
        <f t="shared" si="170"/>
        <v>2024</v>
      </c>
    </row>
    <row r="3370" spans="1:13" x14ac:dyDescent="0.25">
      <c r="A3370" s="27">
        <v>45474</v>
      </c>
      <c r="B3370" s="8" t="s">
        <v>6602</v>
      </c>
      <c r="C3370" s="8" t="e">
        <v>#N/A</v>
      </c>
      <c r="D3370" s="8" t="s">
        <v>6638</v>
      </c>
      <c r="E3370" s="12">
        <v>501</v>
      </c>
      <c r="F3370" s="25">
        <v>45512</v>
      </c>
      <c r="G3370" s="31" t="s">
        <v>3032</v>
      </c>
      <c r="H3370" s="46">
        <v>58950</v>
      </c>
      <c r="I3370" s="16">
        <v>58950</v>
      </c>
      <c r="K3370" t="str">
        <f t="shared" si="168"/>
        <v>Q2 2024</v>
      </c>
      <c r="L3370" t="str">
        <f t="shared" si="169"/>
        <v>Q2</v>
      </c>
      <c r="M3370" t="str">
        <f t="shared" si="170"/>
        <v>2024</v>
      </c>
    </row>
    <row r="3371" spans="1:13" x14ac:dyDescent="0.25">
      <c r="A3371" s="27">
        <v>45474</v>
      </c>
      <c r="B3371" s="8" t="s">
        <v>6602</v>
      </c>
      <c r="C3371" s="8" t="e">
        <v>#N/A</v>
      </c>
      <c r="D3371" s="8" t="s">
        <v>6638</v>
      </c>
      <c r="E3371" s="12">
        <v>1301</v>
      </c>
      <c r="F3371" s="25">
        <v>45512</v>
      </c>
      <c r="G3371" s="31" t="s">
        <v>3033</v>
      </c>
      <c r="H3371" s="46">
        <v>71920</v>
      </c>
      <c r="I3371" s="16">
        <v>71920</v>
      </c>
      <c r="K3371" t="str">
        <f t="shared" si="168"/>
        <v>Q2 2024</v>
      </c>
      <c r="L3371" t="str">
        <f t="shared" si="169"/>
        <v>Q2</v>
      </c>
      <c r="M3371" t="str">
        <f t="shared" si="170"/>
        <v>2024</v>
      </c>
    </row>
    <row r="3372" spans="1:13" x14ac:dyDescent="0.25">
      <c r="A3372" s="27">
        <v>45474</v>
      </c>
      <c r="B3372" s="8" t="s">
        <v>6597</v>
      </c>
      <c r="C3372" s="8" t="s">
        <v>6632</v>
      </c>
      <c r="D3372" s="8" t="s">
        <v>6633</v>
      </c>
      <c r="E3372" s="12">
        <v>0</v>
      </c>
      <c r="F3372" s="25">
        <v>45505</v>
      </c>
      <c r="G3372" s="12" t="s">
        <v>3037</v>
      </c>
      <c r="H3372" s="46">
        <v>44875.31</v>
      </c>
      <c r="I3372" s="16">
        <v>44875.31</v>
      </c>
      <c r="K3372" t="str">
        <f t="shared" si="168"/>
        <v>Q2 2024</v>
      </c>
      <c r="L3372" t="str">
        <f t="shared" si="169"/>
        <v>Q2</v>
      </c>
      <c r="M3372" t="str">
        <f t="shared" si="170"/>
        <v>2024</v>
      </c>
    </row>
    <row r="3373" spans="1:13" x14ac:dyDescent="0.25">
      <c r="A3373" s="27">
        <v>45474</v>
      </c>
      <c r="B3373" s="8" t="s">
        <v>6597</v>
      </c>
      <c r="C3373" s="8" t="e">
        <v>#N/A</v>
      </c>
      <c r="D3373" s="8" t="s">
        <v>6615</v>
      </c>
      <c r="E3373" s="12">
        <v>0</v>
      </c>
      <c r="F3373" s="25">
        <v>45504</v>
      </c>
      <c r="G3373" s="12" t="s">
        <v>3038</v>
      </c>
      <c r="H3373" s="46">
        <v>4114.5</v>
      </c>
      <c r="I3373" s="16">
        <v>4114.5</v>
      </c>
      <c r="K3373" t="str">
        <f t="shared" si="168"/>
        <v>Q2 2024</v>
      </c>
      <c r="L3373" t="str">
        <f t="shared" si="169"/>
        <v>Q2</v>
      </c>
      <c r="M3373" t="str">
        <f t="shared" si="170"/>
        <v>2024</v>
      </c>
    </row>
    <row r="3374" spans="1:13" x14ac:dyDescent="0.25">
      <c r="A3374" s="27">
        <v>45474</v>
      </c>
      <c r="B3374" s="65" t="s">
        <v>6597</v>
      </c>
      <c r="C3374" s="8" t="e">
        <v>#N/A</v>
      </c>
      <c r="D3374" s="8" t="s">
        <v>6638</v>
      </c>
      <c r="E3374" s="12">
        <v>0</v>
      </c>
      <c r="F3374" s="25">
        <v>45493</v>
      </c>
      <c r="G3374" s="31" t="s">
        <v>3035</v>
      </c>
      <c r="H3374" s="46">
        <v>8890</v>
      </c>
      <c r="I3374" s="16">
        <v>8890</v>
      </c>
      <c r="K3374" t="str">
        <f t="shared" si="168"/>
        <v>Q2 2024</v>
      </c>
      <c r="L3374" t="str">
        <f t="shared" si="169"/>
        <v>Q2</v>
      </c>
      <c r="M3374" t="str">
        <f t="shared" si="170"/>
        <v>2024</v>
      </c>
    </row>
    <row r="3375" spans="1:13" x14ac:dyDescent="0.25">
      <c r="A3375" s="27">
        <v>45474</v>
      </c>
      <c r="B3375" s="8" t="s">
        <v>6597</v>
      </c>
      <c r="C3375" s="8" t="s">
        <v>6619</v>
      </c>
      <c r="D3375" s="8" t="s">
        <v>6620</v>
      </c>
      <c r="E3375" s="12">
        <v>0</v>
      </c>
      <c r="F3375" s="25">
        <v>45504</v>
      </c>
      <c r="G3375" s="12" t="s">
        <v>3036</v>
      </c>
      <c r="H3375" s="46">
        <v>6629</v>
      </c>
      <c r="I3375" s="16">
        <v>6629</v>
      </c>
      <c r="K3375" t="str">
        <f t="shared" si="168"/>
        <v>Q2 2024</v>
      </c>
      <c r="L3375" t="str">
        <f t="shared" si="169"/>
        <v>Q2</v>
      </c>
      <c r="M3375" t="str">
        <f t="shared" si="170"/>
        <v>2024</v>
      </c>
    </row>
    <row r="3376" spans="1:13" x14ac:dyDescent="0.25">
      <c r="A3376" s="27">
        <v>45474</v>
      </c>
      <c r="B3376" s="8" t="s">
        <v>6597</v>
      </c>
      <c r="C3376" s="8" t="e">
        <v>#N/A</v>
      </c>
      <c r="D3376" s="8" t="s">
        <v>6622</v>
      </c>
      <c r="E3376" s="12">
        <v>0</v>
      </c>
      <c r="F3376" s="25">
        <v>45504</v>
      </c>
      <c r="G3376" s="12" t="s">
        <v>3039</v>
      </c>
      <c r="H3376" s="46">
        <v>18445</v>
      </c>
      <c r="I3376" s="16">
        <v>18445</v>
      </c>
      <c r="K3376" t="str">
        <f t="shared" si="168"/>
        <v>Q2 2024</v>
      </c>
      <c r="L3376" t="str">
        <f t="shared" si="169"/>
        <v>Q2</v>
      </c>
      <c r="M3376" t="str">
        <f t="shared" si="170"/>
        <v>2024</v>
      </c>
    </row>
    <row r="3377" spans="1:13" x14ac:dyDescent="0.25">
      <c r="A3377" s="27">
        <v>45474</v>
      </c>
      <c r="B3377" s="8" t="s">
        <v>6598</v>
      </c>
      <c r="C3377" s="8" t="e">
        <v>#N/A</v>
      </c>
      <c r="D3377" s="8" t="s">
        <v>6615</v>
      </c>
      <c r="E3377" s="12">
        <v>0</v>
      </c>
      <c r="F3377" s="25">
        <v>45504</v>
      </c>
      <c r="G3377" s="12" t="s">
        <v>3040</v>
      </c>
      <c r="H3377" s="46">
        <v>190</v>
      </c>
      <c r="I3377" s="16">
        <v>190</v>
      </c>
      <c r="K3377" t="str">
        <f t="shared" si="168"/>
        <v>Q2 2024</v>
      </c>
      <c r="L3377" t="str">
        <f t="shared" si="169"/>
        <v>Q2</v>
      </c>
      <c r="M3377" t="str">
        <f t="shared" si="170"/>
        <v>2024</v>
      </c>
    </row>
    <row r="3378" spans="1:13" x14ac:dyDescent="0.25">
      <c r="A3378" s="27">
        <v>45474</v>
      </c>
      <c r="B3378" s="8" t="s">
        <v>6598</v>
      </c>
      <c r="C3378" s="8" t="e">
        <v>#N/A</v>
      </c>
      <c r="D3378" s="8" t="s">
        <v>6622</v>
      </c>
      <c r="E3378" s="12">
        <v>0</v>
      </c>
      <c r="F3378" s="25">
        <v>45504</v>
      </c>
      <c r="G3378" s="12" t="s">
        <v>3042</v>
      </c>
      <c r="H3378" s="46">
        <v>940</v>
      </c>
      <c r="I3378" s="16">
        <v>940</v>
      </c>
      <c r="K3378" t="str">
        <f t="shared" si="168"/>
        <v>Q2 2024</v>
      </c>
      <c r="L3378" t="str">
        <f t="shared" si="169"/>
        <v>Q2</v>
      </c>
      <c r="M3378" t="str">
        <f t="shared" si="170"/>
        <v>2024</v>
      </c>
    </row>
    <row r="3379" spans="1:13" x14ac:dyDescent="0.25">
      <c r="A3379" s="27">
        <v>45474</v>
      </c>
      <c r="B3379" s="8" t="s">
        <v>6598</v>
      </c>
      <c r="C3379" s="8" t="e">
        <v>#N/A</v>
      </c>
      <c r="D3379" s="8" t="s">
        <v>6622</v>
      </c>
      <c r="E3379" s="12">
        <v>0</v>
      </c>
      <c r="F3379" s="25">
        <v>45512</v>
      </c>
      <c r="G3379" s="12" t="s">
        <v>3041</v>
      </c>
      <c r="H3379" s="46">
        <v>150</v>
      </c>
      <c r="I3379" s="16">
        <v>150</v>
      </c>
      <c r="K3379" t="str">
        <f t="shared" si="168"/>
        <v>Q2 2024</v>
      </c>
      <c r="L3379" t="str">
        <f t="shared" si="169"/>
        <v>Q2</v>
      </c>
      <c r="M3379" t="str">
        <f t="shared" si="170"/>
        <v>2024</v>
      </c>
    </row>
    <row r="3380" spans="1:13" x14ac:dyDescent="0.25">
      <c r="A3380" s="27">
        <v>45474</v>
      </c>
      <c r="B3380" s="8" t="s">
        <v>6596</v>
      </c>
      <c r="C3380" s="8" t="e">
        <v>#N/A</v>
      </c>
      <c r="D3380" s="8" t="s">
        <v>6615</v>
      </c>
      <c r="E3380" s="12">
        <v>0</v>
      </c>
      <c r="F3380" s="25">
        <v>45504</v>
      </c>
      <c r="G3380" s="12" t="s">
        <v>3043</v>
      </c>
      <c r="H3380" s="46">
        <v>422</v>
      </c>
      <c r="I3380" s="16">
        <v>422</v>
      </c>
      <c r="K3380" t="str">
        <f t="shared" si="168"/>
        <v>Q2 2024</v>
      </c>
      <c r="L3380" t="str">
        <f t="shared" si="169"/>
        <v>Q2</v>
      </c>
      <c r="M3380" t="str">
        <f t="shared" si="170"/>
        <v>2024</v>
      </c>
    </row>
    <row r="3381" spans="1:13" x14ac:dyDescent="0.25">
      <c r="A3381" s="27">
        <v>45474</v>
      </c>
      <c r="B3381" s="8" t="s">
        <v>6596</v>
      </c>
      <c r="C3381" s="8" t="e">
        <v>#N/A</v>
      </c>
      <c r="D3381" s="8" t="s">
        <v>6622</v>
      </c>
      <c r="E3381" s="12">
        <v>0</v>
      </c>
      <c r="F3381" s="25">
        <v>45504</v>
      </c>
      <c r="G3381" s="12" t="s">
        <v>3044</v>
      </c>
      <c r="H3381" s="46">
        <v>935</v>
      </c>
      <c r="I3381" s="16">
        <v>935</v>
      </c>
      <c r="K3381" t="str">
        <f t="shared" si="168"/>
        <v>Q2 2024</v>
      </c>
      <c r="L3381" t="str">
        <f t="shared" si="169"/>
        <v>Q2</v>
      </c>
      <c r="M3381" t="str">
        <f t="shared" si="170"/>
        <v>2024</v>
      </c>
    </row>
    <row r="3382" spans="1:13" x14ac:dyDescent="0.25">
      <c r="A3382" s="27">
        <v>45474</v>
      </c>
      <c r="B3382" s="8" t="s">
        <v>6592</v>
      </c>
      <c r="C3382" s="5" t="s">
        <v>6630</v>
      </c>
      <c r="D3382" s="8" t="s">
        <v>6631</v>
      </c>
      <c r="E3382" s="12">
        <v>613</v>
      </c>
      <c r="F3382" s="25">
        <v>45500</v>
      </c>
      <c r="G3382" s="12" t="s">
        <v>3052</v>
      </c>
      <c r="H3382" s="46">
        <v>1294.46</v>
      </c>
      <c r="I3382" s="16">
        <v>1294.46</v>
      </c>
      <c r="K3382" t="str">
        <f t="shared" si="168"/>
        <v>Q2 2024</v>
      </c>
      <c r="L3382" t="str">
        <f t="shared" si="169"/>
        <v>Q2</v>
      </c>
      <c r="M3382" t="str">
        <f t="shared" si="170"/>
        <v>2024</v>
      </c>
    </row>
    <row r="3383" spans="1:13" x14ac:dyDescent="0.25">
      <c r="A3383" s="27">
        <v>45474</v>
      </c>
      <c r="B3383" s="8" t="s">
        <v>6592</v>
      </c>
      <c r="C3383" s="8" t="e">
        <v>#N/A</v>
      </c>
      <c r="D3383" s="8" t="s">
        <v>6662</v>
      </c>
      <c r="E3383" s="12">
        <v>613</v>
      </c>
      <c r="F3383" s="25">
        <v>45474</v>
      </c>
      <c r="G3383" s="12" t="s">
        <v>3045</v>
      </c>
      <c r="H3383" s="46">
        <v>68825</v>
      </c>
      <c r="I3383" s="16">
        <v>68825</v>
      </c>
      <c r="K3383" t="str">
        <f t="shared" si="168"/>
        <v>Q2 2024</v>
      </c>
      <c r="L3383" t="str">
        <f t="shared" si="169"/>
        <v>Q2</v>
      </c>
      <c r="M3383" t="str">
        <f t="shared" si="170"/>
        <v>2024</v>
      </c>
    </row>
    <row r="3384" spans="1:13" x14ac:dyDescent="0.25">
      <c r="A3384" s="27">
        <v>45474</v>
      </c>
      <c r="B3384" s="8" t="s">
        <v>6592</v>
      </c>
      <c r="C3384" s="8" t="s">
        <v>6632</v>
      </c>
      <c r="D3384" s="8" t="s">
        <v>6633</v>
      </c>
      <c r="E3384" s="12">
        <v>613</v>
      </c>
      <c r="F3384" s="25">
        <v>45505</v>
      </c>
      <c r="G3384" s="12" t="s">
        <v>3053</v>
      </c>
      <c r="H3384" s="46">
        <v>38990</v>
      </c>
      <c r="I3384" s="16">
        <v>38990</v>
      </c>
      <c r="K3384" t="str">
        <f t="shared" si="168"/>
        <v>Q2 2024</v>
      </c>
      <c r="L3384" t="str">
        <f t="shared" si="169"/>
        <v>Q2</v>
      </c>
      <c r="M3384" t="str">
        <f t="shared" si="170"/>
        <v>2024</v>
      </c>
    </row>
    <row r="3385" spans="1:13" x14ac:dyDescent="0.25">
      <c r="A3385" s="27">
        <v>45474</v>
      </c>
      <c r="B3385" s="8" t="s">
        <v>6592</v>
      </c>
      <c r="C3385" s="8" t="e">
        <v>#N/A</v>
      </c>
      <c r="D3385" s="8" t="s">
        <v>6615</v>
      </c>
      <c r="E3385" s="12">
        <v>613</v>
      </c>
      <c r="F3385" s="25">
        <v>45504</v>
      </c>
      <c r="G3385" s="12" t="s">
        <v>3058</v>
      </c>
      <c r="H3385" s="46">
        <v>19475</v>
      </c>
      <c r="I3385" s="16">
        <v>19475</v>
      </c>
      <c r="K3385" t="str">
        <f t="shared" si="168"/>
        <v>Q2 2024</v>
      </c>
      <c r="L3385" t="str">
        <f t="shared" si="169"/>
        <v>Q2</v>
      </c>
      <c r="M3385" t="str">
        <f t="shared" si="170"/>
        <v>2024</v>
      </c>
    </row>
    <row r="3386" spans="1:13" x14ac:dyDescent="0.25">
      <c r="A3386" s="27">
        <v>45474</v>
      </c>
      <c r="B3386" s="8" t="s">
        <v>6592</v>
      </c>
      <c r="C3386" s="8" t="e">
        <v>#N/A</v>
      </c>
      <c r="D3386" s="8" t="s">
        <v>6615</v>
      </c>
      <c r="E3386" s="12">
        <v>613</v>
      </c>
      <c r="F3386" s="25">
        <v>45504</v>
      </c>
      <c r="G3386" s="12" t="s">
        <v>3059</v>
      </c>
      <c r="H3386" s="46">
        <v>422</v>
      </c>
      <c r="I3386" s="16">
        <v>422</v>
      </c>
      <c r="K3386" t="str">
        <f t="shared" si="168"/>
        <v>Q2 2024</v>
      </c>
      <c r="L3386" t="str">
        <f t="shared" si="169"/>
        <v>Q2</v>
      </c>
      <c r="M3386" t="str">
        <f t="shared" si="170"/>
        <v>2024</v>
      </c>
    </row>
    <row r="3387" spans="1:13" x14ac:dyDescent="0.25">
      <c r="A3387" s="27">
        <v>45474</v>
      </c>
      <c r="B3387" s="8" t="s">
        <v>6592</v>
      </c>
      <c r="C3387" s="8" t="s">
        <v>6616</v>
      </c>
      <c r="D3387" s="8" t="s">
        <v>6618</v>
      </c>
      <c r="E3387" s="12">
        <v>613</v>
      </c>
      <c r="F3387" s="25">
        <v>45500</v>
      </c>
      <c r="G3387" s="12" t="s">
        <v>3062</v>
      </c>
      <c r="H3387" s="46">
        <v>11000</v>
      </c>
      <c r="I3387" s="46">
        <v>11000</v>
      </c>
      <c r="K3387" t="str">
        <f t="shared" si="168"/>
        <v>Q2 2024</v>
      </c>
      <c r="L3387" t="str">
        <f t="shared" si="169"/>
        <v>Q2</v>
      </c>
      <c r="M3387" t="str">
        <f t="shared" si="170"/>
        <v>2024</v>
      </c>
    </row>
    <row r="3388" spans="1:13" x14ac:dyDescent="0.25">
      <c r="A3388" s="27">
        <v>45474</v>
      </c>
      <c r="B3388" s="8" t="s">
        <v>6592</v>
      </c>
      <c r="C3388" s="8" t="s">
        <v>6634</v>
      </c>
      <c r="D3388" s="8" t="s">
        <v>6635</v>
      </c>
      <c r="E3388" s="12">
        <v>613</v>
      </c>
      <c r="F3388" s="25">
        <v>45505</v>
      </c>
      <c r="G3388" s="12" t="s">
        <v>3055</v>
      </c>
      <c r="H3388" s="86">
        <v>60548.35</v>
      </c>
      <c r="I3388" s="85">
        <v>60548.35</v>
      </c>
      <c r="K3388" t="str">
        <f t="shared" si="168"/>
        <v>Q2 2024</v>
      </c>
      <c r="L3388" t="str">
        <f t="shared" si="169"/>
        <v>Q2</v>
      </c>
      <c r="M3388" t="str">
        <f t="shared" si="170"/>
        <v>2024</v>
      </c>
    </row>
    <row r="3389" spans="1:13" x14ac:dyDescent="0.25">
      <c r="A3389" s="27">
        <v>45474</v>
      </c>
      <c r="B3389" s="8" t="s">
        <v>6592</v>
      </c>
      <c r="C3389" s="8" t="e">
        <v>#N/A</v>
      </c>
      <c r="D3389" s="8" t="s">
        <v>6633</v>
      </c>
      <c r="E3389" s="12">
        <v>613</v>
      </c>
      <c r="F3389" s="25">
        <v>45504</v>
      </c>
      <c r="G3389" s="12" t="s">
        <v>3054</v>
      </c>
      <c r="H3389" s="46">
        <v>76838.84</v>
      </c>
      <c r="I3389" s="16">
        <v>76838.84</v>
      </c>
      <c r="K3389" t="str">
        <f t="shared" si="168"/>
        <v>Q2 2024</v>
      </c>
      <c r="L3389" t="str">
        <f t="shared" si="169"/>
        <v>Q2</v>
      </c>
      <c r="M3389" t="str">
        <f t="shared" si="170"/>
        <v>2024</v>
      </c>
    </row>
    <row r="3390" spans="1:13" x14ac:dyDescent="0.25">
      <c r="A3390" s="27">
        <v>45474</v>
      </c>
      <c r="B3390" s="8" t="s">
        <v>6592</v>
      </c>
      <c r="C3390" s="8" t="s">
        <v>6619</v>
      </c>
      <c r="D3390" s="8" t="s">
        <v>6620</v>
      </c>
      <c r="E3390" s="12">
        <v>613</v>
      </c>
      <c r="F3390" s="25">
        <v>45504</v>
      </c>
      <c r="G3390" s="12" t="s">
        <v>3051</v>
      </c>
      <c r="H3390" s="46">
        <v>1960</v>
      </c>
      <c r="I3390" s="16">
        <v>1960</v>
      </c>
      <c r="K3390" t="str">
        <f t="shared" si="168"/>
        <v>Q2 2024</v>
      </c>
      <c r="L3390" t="str">
        <f t="shared" si="169"/>
        <v>Q2</v>
      </c>
      <c r="M3390" t="str">
        <f t="shared" si="170"/>
        <v>2024</v>
      </c>
    </row>
    <row r="3391" spans="1:13" x14ac:dyDescent="0.25">
      <c r="A3391" s="27">
        <v>45474</v>
      </c>
      <c r="B3391" s="8" t="s">
        <v>6592</v>
      </c>
      <c r="C3391" s="8" t="e">
        <v>#N/A</v>
      </c>
      <c r="D3391" s="8" t="s">
        <v>6617</v>
      </c>
      <c r="E3391" s="12">
        <v>613</v>
      </c>
      <c r="F3391" s="25">
        <v>45495</v>
      </c>
      <c r="G3391" s="12" t="s">
        <v>3050</v>
      </c>
      <c r="H3391" s="46">
        <v>250</v>
      </c>
      <c r="I3391" s="46">
        <v>250</v>
      </c>
      <c r="K3391" t="str">
        <f t="shared" si="168"/>
        <v>Q2 2024</v>
      </c>
      <c r="L3391" t="str">
        <f t="shared" si="169"/>
        <v>Q2</v>
      </c>
      <c r="M3391" t="str">
        <f t="shared" si="170"/>
        <v>2024</v>
      </c>
    </row>
    <row r="3392" spans="1:13" x14ac:dyDescent="0.25">
      <c r="A3392" s="27">
        <v>45474</v>
      </c>
      <c r="B3392" s="8" t="s">
        <v>6592</v>
      </c>
      <c r="C3392" s="8" t="s">
        <v>6637</v>
      </c>
      <c r="D3392" s="8" t="s">
        <v>6654</v>
      </c>
      <c r="E3392" s="12">
        <v>613</v>
      </c>
      <c r="F3392" s="25">
        <v>45474</v>
      </c>
      <c r="G3392" s="12" t="s">
        <v>3048</v>
      </c>
      <c r="H3392" s="46">
        <v>17351.25</v>
      </c>
      <c r="I3392" s="16">
        <v>17351.25</v>
      </c>
      <c r="K3392" t="str">
        <f t="shared" si="168"/>
        <v>Q2 2024</v>
      </c>
      <c r="L3392" t="str">
        <f t="shared" si="169"/>
        <v>Q2</v>
      </c>
      <c r="M3392" t="str">
        <f t="shared" si="170"/>
        <v>2024</v>
      </c>
    </row>
    <row r="3393" spans="1:13" x14ac:dyDescent="0.25">
      <c r="A3393" s="27">
        <v>45474</v>
      </c>
      <c r="B3393" s="8" t="s">
        <v>6592</v>
      </c>
      <c r="C3393" s="8" t="s">
        <v>6637</v>
      </c>
      <c r="D3393" s="8" t="s">
        <v>6654</v>
      </c>
      <c r="E3393" s="12">
        <v>614</v>
      </c>
      <c r="F3393" s="25">
        <v>45474</v>
      </c>
      <c r="G3393" s="12" t="s">
        <v>3049</v>
      </c>
      <c r="H3393" s="46">
        <v>17333.75</v>
      </c>
      <c r="I3393" s="16">
        <v>17333.75</v>
      </c>
      <c r="K3393" t="str">
        <f t="shared" si="168"/>
        <v>Q2 2024</v>
      </c>
      <c r="L3393" t="str">
        <f t="shared" si="169"/>
        <v>Q2</v>
      </c>
      <c r="M3393" t="str">
        <f t="shared" si="170"/>
        <v>2024</v>
      </c>
    </row>
    <row r="3394" spans="1:13" x14ac:dyDescent="0.25">
      <c r="A3394" s="17">
        <v>45474</v>
      </c>
      <c r="B3394" s="8" t="s">
        <v>6592</v>
      </c>
      <c r="C3394" s="8" t="s">
        <v>6637</v>
      </c>
      <c r="D3394" s="8" t="s">
        <v>6639</v>
      </c>
      <c r="E3394" s="5">
        <v>613</v>
      </c>
      <c r="F3394" s="4">
        <v>45524</v>
      </c>
      <c r="G3394" s="5" t="s">
        <v>3153</v>
      </c>
      <c r="H3394" s="5">
        <v>8903.1</v>
      </c>
      <c r="I3394" s="16">
        <v>8903.1</v>
      </c>
      <c r="K3394" t="str">
        <f t="shared" si="168"/>
        <v>Q2 2024</v>
      </c>
      <c r="L3394" t="str">
        <f t="shared" si="169"/>
        <v>Q2</v>
      </c>
      <c r="M3394" t="str">
        <f t="shared" si="170"/>
        <v>2024</v>
      </c>
    </row>
    <row r="3395" spans="1:13" x14ac:dyDescent="0.25">
      <c r="A3395" s="17">
        <v>45474</v>
      </c>
      <c r="B3395" s="8" t="s">
        <v>6592</v>
      </c>
      <c r="C3395" s="8" t="s">
        <v>6637</v>
      </c>
      <c r="D3395" s="8" t="s">
        <v>6639</v>
      </c>
      <c r="E3395" s="5">
        <v>614</v>
      </c>
      <c r="F3395" s="4">
        <v>45524</v>
      </c>
      <c r="G3395" s="5" t="s">
        <v>3154</v>
      </c>
      <c r="H3395" s="5">
        <v>8783.86</v>
      </c>
      <c r="I3395" s="16">
        <v>8783.86</v>
      </c>
      <c r="K3395" t="str">
        <f t="shared" si="168"/>
        <v>Q2 2024</v>
      </c>
      <c r="L3395" t="str">
        <f t="shared" si="169"/>
        <v>Q2</v>
      </c>
      <c r="M3395" t="str">
        <f t="shared" si="170"/>
        <v>2024</v>
      </c>
    </row>
    <row r="3396" spans="1:13" x14ac:dyDescent="0.25">
      <c r="A3396" s="17">
        <v>45474</v>
      </c>
      <c r="B3396" s="8" t="s">
        <v>6592</v>
      </c>
      <c r="C3396" s="92" t="s">
        <v>6637</v>
      </c>
      <c r="D3396" s="8" t="s">
        <v>6638</v>
      </c>
      <c r="E3396" s="5">
        <v>613</v>
      </c>
      <c r="F3396" s="4">
        <v>45523</v>
      </c>
      <c r="G3396" s="5" t="s">
        <v>3167</v>
      </c>
      <c r="H3396" s="5">
        <v>44266.95</v>
      </c>
      <c r="I3396" s="16">
        <v>44266.95</v>
      </c>
      <c r="K3396" t="str">
        <f t="shared" si="168"/>
        <v>Q2 2024</v>
      </c>
      <c r="L3396" t="str">
        <f t="shared" si="169"/>
        <v>Q2</v>
      </c>
      <c r="M3396" t="str">
        <f t="shared" si="170"/>
        <v>2024</v>
      </c>
    </row>
    <row r="3397" spans="1:13" x14ac:dyDescent="0.25">
      <c r="A3397" s="17">
        <v>45474</v>
      </c>
      <c r="B3397" s="8" t="s">
        <v>6592</v>
      </c>
      <c r="C3397" s="8" t="s">
        <v>6637</v>
      </c>
      <c r="D3397" s="8" t="s">
        <v>6638</v>
      </c>
      <c r="E3397" s="5">
        <v>614</v>
      </c>
      <c r="F3397" s="4">
        <v>45523</v>
      </c>
      <c r="G3397" s="5" t="s">
        <v>3168</v>
      </c>
      <c r="H3397" s="5">
        <v>53981.1</v>
      </c>
      <c r="I3397" s="16">
        <v>53981.1</v>
      </c>
      <c r="K3397" t="str">
        <f t="shared" si="168"/>
        <v>Q2 2024</v>
      </c>
      <c r="L3397" t="str">
        <f t="shared" si="169"/>
        <v>Q2</v>
      </c>
      <c r="M3397" t="str">
        <f t="shared" si="170"/>
        <v>2024</v>
      </c>
    </row>
    <row r="3398" spans="1:13" x14ac:dyDescent="0.25">
      <c r="A3398" s="27">
        <v>45474</v>
      </c>
      <c r="B3398" s="8" t="s">
        <v>6592</v>
      </c>
      <c r="C3398" s="8" t="e">
        <v>#N/A</v>
      </c>
      <c r="D3398" s="8" t="s">
        <v>6662</v>
      </c>
      <c r="E3398" s="12">
        <v>613</v>
      </c>
      <c r="F3398" s="25">
        <v>45474</v>
      </c>
      <c r="G3398" s="12" t="s">
        <v>3046</v>
      </c>
      <c r="H3398" s="46">
        <v>68832</v>
      </c>
      <c r="I3398" s="16">
        <v>68832</v>
      </c>
      <c r="K3398" t="str">
        <f t="shared" si="168"/>
        <v>Q2 2024</v>
      </c>
      <c r="L3398" t="str">
        <f t="shared" si="169"/>
        <v>Q2</v>
      </c>
      <c r="M3398" t="str">
        <f t="shared" si="170"/>
        <v>2024</v>
      </c>
    </row>
    <row r="3399" spans="1:13" x14ac:dyDescent="0.25">
      <c r="A3399" s="27">
        <v>45474</v>
      </c>
      <c r="B3399" s="8" t="s">
        <v>6592</v>
      </c>
      <c r="C3399" s="8" t="e">
        <v>#N/A</v>
      </c>
      <c r="D3399" s="8" t="s">
        <v>6662</v>
      </c>
      <c r="E3399" s="12">
        <v>614</v>
      </c>
      <c r="F3399" s="25">
        <v>45474</v>
      </c>
      <c r="G3399" s="12" t="s">
        <v>3047</v>
      </c>
      <c r="H3399" s="46">
        <v>137596</v>
      </c>
      <c r="I3399" s="16">
        <v>137596</v>
      </c>
      <c r="K3399" t="str">
        <f t="shared" si="168"/>
        <v>Q2 2024</v>
      </c>
      <c r="L3399" t="str">
        <f t="shared" si="169"/>
        <v>Q2</v>
      </c>
      <c r="M3399" t="str">
        <f t="shared" si="170"/>
        <v>2024</v>
      </c>
    </row>
    <row r="3400" spans="1:13" x14ac:dyDescent="0.25">
      <c r="A3400" s="27">
        <v>45474</v>
      </c>
      <c r="B3400" s="8" t="s">
        <v>6592</v>
      </c>
      <c r="C3400" s="8" t="e">
        <v>#N/A</v>
      </c>
      <c r="D3400" s="8" t="s">
        <v>6622</v>
      </c>
      <c r="E3400" s="12">
        <v>613</v>
      </c>
      <c r="F3400" s="25">
        <v>45504</v>
      </c>
      <c r="G3400" s="12" t="s">
        <v>3061</v>
      </c>
      <c r="H3400" s="46">
        <v>36860</v>
      </c>
      <c r="I3400" s="16">
        <v>36860</v>
      </c>
      <c r="K3400" t="str">
        <f t="shared" ref="K3400:K3459" si="171">"Q" &amp; IF(MONTH(A3400) &lt; 4, 4, IF(MONTH(A3400) &lt; 7, 1, IF(MONTH(A3400) &lt; 10, 2, 3))) &amp; " " &amp; YEAR(A3400) - IF(MONTH(A3400) &lt; 4, 1, 0)</f>
        <v>Q2 2024</v>
      </c>
      <c r="L3400" t="str">
        <f t="shared" ref="L3400:L3459" si="172">LEFT(K3400,2)</f>
        <v>Q2</v>
      </c>
      <c r="M3400" t="str">
        <f t="shared" ref="M3400:M3459" si="173">RIGHT(K3400,4)</f>
        <v>2024</v>
      </c>
    </row>
    <row r="3401" spans="1:13" x14ac:dyDescent="0.25">
      <c r="A3401" s="27">
        <v>45474</v>
      </c>
      <c r="B3401" s="8" t="s">
        <v>6592</v>
      </c>
      <c r="C3401" s="8" t="e">
        <v>#N/A</v>
      </c>
      <c r="D3401" s="8" t="s">
        <v>6622</v>
      </c>
      <c r="E3401" s="12">
        <v>613</v>
      </c>
      <c r="F3401" s="25">
        <v>45512</v>
      </c>
      <c r="G3401" s="12" t="s">
        <v>3060</v>
      </c>
      <c r="H3401" s="46">
        <v>11415</v>
      </c>
      <c r="I3401" s="16">
        <v>11415</v>
      </c>
      <c r="K3401" t="str">
        <f t="shared" si="171"/>
        <v>Q2 2024</v>
      </c>
      <c r="L3401" t="str">
        <f t="shared" si="172"/>
        <v>Q2</v>
      </c>
      <c r="M3401" t="str">
        <f t="shared" si="173"/>
        <v>2024</v>
      </c>
    </row>
    <row r="3402" spans="1:13" x14ac:dyDescent="0.25">
      <c r="A3402" s="27">
        <v>45474</v>
      </c>
      <c r="B3402" s="8" t="s">
        <v>6592</v>
      </c>
      <c r="C3402" s="8" t="s">
        <v>6623</v>
      </c>
      <c r="D3402" s="8" t="s">
        <v>6663</v>
      </c>
      <c r="E3402" s="12">
        <v>613</v>
      </c>
      <c r="F3402" s="25">
        <v>45500</v>
      </c>
      <c r="G3402" s="12" t="s">
        <v>3056</v>
      </c>
      <c r="H3402" s="46">
        <v>2700</v>
      </c>
      <c r="I3402" s="16">
        <v>2700</v>
      </c>
      <c r="K3402" t="str">
        <f t="shared" si="171"/>
        <v>Q2 2024</v>
      </c>
      <c r="L3402" t="str">
        <f t="shared" si="172"/>
        <v>Q2</v>
      </c>
      <c r="M3402" t="str">
        <f t="shared" si="173"/>
        <v>2024</v>
      </c>
    </row>
    <row r="3403" spans="1:13" x14ac:dyDescent="0.25">
      <c r="A3403" s="27">
        <v>45474</v>
      </c>
      <c r="B3403" s="8" t="s">
        <v>6592</v>
      </c>
      <c r="C3403" s="8" t="s">
        <v>6623</v>
      </c>
      <c r="D3403" s="8" t="s">
        <v>6624</v>
      </c>
      <c r="E3403" s="12">
        <v>613</v>
      </c>
      <c r="F3403" s="25">
        <v>45500</v>
      </c>
      <c r="G3403" s="12" t="s">
        <v>3057</v>
      </c>
      <c r="H3403" s="46">
        <v>20892.400000000001</v>
      </c>
      <c r="I3403" s="46">
        <v>21742.5</v>
      </c>
      <c r="K3403" t="str">
        <f t="shared" si="171"/>
        <v>Q2 2024</v>
      </c>
      <c r="L3403" t="str">
        <f t="shared" si="172"/>
        <v>Q2</v>
      </c>
      <c r="M3403" t="str">
        <f t="shared" si="173"/>
        <v>2024</v>
      </c>
    </row>
    <row r="3404" spans="1:13" x14ac:dyDescent="0.25">
      <c r="A3404" s="27">
        <v>45474</v>
      </c>
      <c r="B3404" s="8" t="s">
        <v>6592</v>
      </c>
      <c r="C3404" s="8" t="e">
        <v>#N/A</v>
      </c>
      <c r="D3404" s="8" t="s">
        <v>6627</v>
      </c>
      <c r="E3404" s="12">
        <v>613</v>
      </c>
      <c r="F3404" s="25">
        <v>45504</v>
      </c>
      <c r="G3404" s="12">
        <v>1749</v>
      </c>
      <c r="H3404" s="46">
        <v>4445</v>
      </c>
      <c r="I3404" s="16">
        <v>4445</v>
      </c>
      <c r="K3404" t="str">
        <f t="shared" si="171"/>
        <v>Q2 2024</v>
      </c>
      <c r="L3404" t="str">
        <f t="shared" si="172"/>
        <v>Q2</v>
      </c>
      <c r="M3404" t="str">
        <f t="shared" si="173"/>
        <v>2024</v>
      </c>
    </row>
    <row r="3405" spans="1:13" x14ac:dyDescent="0.25">
      <c r="A3405" s="27">
        <v>45474</v>
      </c>
      <c r="B3405" s="8" t="s">
        <v>6593</v>
      </c>
      <c r="C3405" s="5" t="s">
        <v>6630</v>
      </c>
      <c r="D3405" s="8" t="s">
        <v>6631</v>
      </c>
      <c r="E3405" s="12">
        <v>312</v>
      </c>
      <c r="F3405" s="25">
        <v>45507</v>
      </c>
      <c r="G3405" s="12" t="s">
        <v>3083</v>
      </c>
      <c r="H3405" s="46">
        <v>73988.7</v>
      </c>
      <c r="I3405" s="16">
        <v>73988.7</v>
      </c>
      <c r="K3405" t="str">
        <f t="shared" si="171"/>
        <v>Q2 2024</v>
      </c>
      <c r="L3405" t="str">
        <f t="shared" si="172"/>
        <v>Q2</v>
      </c>
      <c r="M3405" t="str">
        <f t="shared" si="173"/>
        <v>2024</v>
      </c>
    </row>
    <row r="3406" spans="1:13" x14ac:dyDescent="0.25">
      <c r="A3406" s="27">
        <v>45474</v>
      </c>
      <c r="B3406" s="8" t="s">
        <v>6593</v>
      </c>
      <c r="C3406" s="8" t="e">
        <v>#N/A</v>
      </c>
      <c r="D3406" s="8" t="s">
        <v>6662</v>
      </c>
      <c r="E3406" s="12">
        <v>313</v>
      </c>
      <c r="F3406" s="25">
        <v>45474</v>
      </c>
      <c r="G3406" s="12" t="s">
        <v>3068</v>
      </c>
      <c r="H3406" s="46">
        <v>547208</v>
      </c>
      <c r="I3406" s="16">
        <v>547208</v>
      </c>
      <c r="K3406" t="str">
        <f t="shared" si="171"/>
        <v>Q2 2024</v>
      </c>
      <c r="L3406" t="str">
        <f t="shared" si="172"/>
        <v>Q2</v>
      </c>
      <c r="M3406" t="str">
        <f t="shared" si="173"/>
        <v>2024</v>
      </c>
    </row>
    <row r="3407" spans="1:13" x14ac:dyDescent="0.25">
      <c r="A3407" s="27">
        <v>45474</v>
      </c>
      <c r="B3407" s="8" t="s">
        <v>6593</v>
      </c>
      <c r="C3407" s="8" t="e">
        <v>#N/A</v>
      </c>
      <c r="D3407" s="8" t="s">
        <v>6654</v>
      </c>
      <c r="E3407" s="12">
        <v>313</v>
      </c>
      <c r="F3407" s="25">
        <v>45474</v>
      </c>
      <c r="G3407" s="12" t="s">
        <v>3076</v>
      </c>
      <c r="H3407" s="46">
        <v>44117</v>
      </c>
      <c r="I3407" s="16">
        <v>44117</v>
      </c>
      <c r="K3407" t="str">
        <f t="shared" si="171"/>
        <v>Q2 2024</v>
      </c>
      <c r="L3407" t="str">
        <f t="shared" si="172"/>
        <v>Q2</v>
      </c>
      <c r="M3407" t="str">
        <f t="shared" si="173"/>
        <v>2024</v>
      </c>
    </row>
    <row r="3408" spans="1:13" x14ac:dyDescent="0.25">
      <c r="A3408" s="27">
        <v>45474</v>
      </c>
      <c r="B3408" s="8" t="s">
        <v>6593</v>
      </c>
      <c r="C3408" s="8" t="e">
        <v>#N/A</v>
      </c>
      <c r="D3408" s="8" t="s">
        <v>6662</v>
      </c>
      <c r="E3408" s="12">
        <v>311</v>
      </c>
      <c r="F3408" s="25">
        <v>45474</v>
      </c>
      <c r="G3408" s="12">
        <v>470013959</v>
      </c>
      <c r="H3408" s="46">
        <v>621792</v>
      </c>
      <c r="I3408" s="16">
        <v>621792</v>
      </c>
      <c r="K3408" t="str">
        <f t="shared" si="171"/>
        <v>Q2 2024</v>
      </c>
      <c r="L3408" t="str">
        <f t="shared" si="172"/>
        <v>Q2</v>
      </c>
      <c r="M3408" t="str">
        <f t="shared" si="173"/>
        <v>2024</v>
      </c>
    </row>
    <row r="3409" spans="1:13" x14ac:dyDescent="0.25">
      <c r="A3409" s="27">
        <v>45474</v>
      </c>
      <c r="B3409" s="8" t="s">
        <v>6593</v>
      </c>
      <c r="C3409" s="8" t="e">
        <v>#N/A</v>
      </c>
      <c r="D3409" s="8" t="s">
        <v>6662</v>
      </c>
      <c r="E3409" s="12">
        <v>312</v>
      </c>
      <c r="F3409" s="25">
        <v>45474</v>
      </c>
      <c r="G3409" s="12">
        <v>470013960</v>
      </c>
      <c r="H3409" s="46">
        <v>402317</v>
      </c>
      <c r="I3409" s="16">
        <v>402317</v>
      </c>
      <c r="K3409" t="str">
        <f t="shared" si="171"/>
        <v>Q2 2024</v>
      </c>
      <c r="L3409" t="str">
        <f t="shared" si="172"/>
        <v>Q2</v>
      </c>
      <c r="M3409" t="str">
        <f t="shared" si="173"/>
        <v>2024</v>
      </c>
    </row>
    <row r="3410" spans="1:13" x14ac:dyDescent="0.25">
      <c r="A3410" s="27">
        <v>45474</v>
      </c>
      <c r="B3410" s="8" t="s">
        <v>6593</v>
      </c>
      <c r="C3410" s="5" t="e">
        <v>#N/A</v>
      </c>
      <c r="D3410" s="8" t="s">
        <v>6662</v>
      </c>
      <c r="E3410" s="12">
        <v>314</v>
      </c>
      <c r="F3410" s="25">
        <v>45474</v>
      </c>
      <c r="G3410" s="12" t="s">
        <v>3069</v>
      </c>
      <c r="H3410" s="46">
        <v>155988</v>
      </c>
      <c r="I3410" s="16">
        <v>155988</v>
      </c>
      <c r="K3410" t="str">
        <f t="shared" si="171"/>
        <v>Q2 2024</v>
      </c>
      <c r="L3410" t="str">
        <f t="shared" si="172"/>
        <v>Q2</v>
      </c>
      <c r="M3410" t="str">
        <f t="shared" si="173"/>
        <v>2024</v>
      </c>
    </row>
    <row r="3411" spans="1:13" x14ac:dyDescent="0.25">
      <c r="A3411" s="27">
        <v>45474</v>
      </c>
      <c r="B3411" s="8" t="s">
        <v>6593</v>
      </c>
      <c r="C3411" s="8" t="e">
        <v>#N/A</v>
      </c>
      <c r="D3411" s="8" t="s">
        <v>6662</v>
      </c>
      <c r="E3411" s="12">
        <v>315</v>
      </c>
      <c r="F3411" s="25">
        <v>45477</v>
      </c>
      <c r="G3411" s="12" t="s">
        <v>3070</v>
      </c>
      <c r="H3411" s="46">
        <v>166572</v>
      </c>
      <c r="I3411" s="16">
        <v>166572</v>
      </c>
      <c r="K3411" t="str">
        <f t="shared" si="171"/>
        <v>Q2 2024</v>
      </c>
      <c r="L3411" t="str">
        <f t="shared" si="172"/>
        <v>Q2</v>
      </c>
      <c r="M3411" t="str">
        <f t="shared" si="173"/>
        <v>2024</v>
      </c>
    </row>
    <row r="3412" spans="1:13" x14ac:dyDescent="0.25">
      <c r="A3412" s="27">
        <v>45474</v>
      </c>
      <c r="B3412" s="8" t="s">
        <v>6593</v>
      </c>
      <c r="C3412" s="8" t="s">
        <v>6632</v>
      </c>
      <c r="D3412" s="8" t="s">
        <v>6633</v>
      </c>
      <c r="E3412" s="12">
        <v>312</v>
      </c>
      <c r="F3412" s="25">
        <v>45505</v>
      </c>
      <c r="G3412" s="12" t="s">
        <v>3085</v>
      </c>
      <c r="H3412" s="46">
        <v>192007.48</v>
      </c>
      <c r="I3412" s="16">
        <v>192007.48</v>
      </c>
      <c r="K3412" t="str">
        <f t="shared" si="171"/>
        <v>Q2 2024</v>
      </c>
      <c r="L3412" t="str">
        <f t="shared" si="172"/>
        <v>Q2</v>
      </c>
      <c r="M3412" t="str">
        <f t="shared" si="173"/>
        <v>2024</v>
      </c>
    </row>
    <row r="3413" spans="1:13" x14ac:dyDescent="0.25">
      <c r="A3413" s="27">
        <v>45474</v>
      </c>
      <c r="B3413" s="8" t="s">
        <v>6593</v>
      </c>
      <c r="C3413" s="8" t="e">
        <v>#N/A</v>
      </c>
      <c r="D3413" s="8" t="s">
        <v>6662</v>
      </c>
      <c r="E3413" s="12">
        <v>310</v>
      </c>
      <c r="F3413" s="25">
        <v>45474</v>
      </c>
      <c r="G3413" s="12" t="s">
        <v>3066</v>
      </c>
      <c r="H3413" s="46">
        <v>72563</v>
      </c>
      <c r="I3413" s="16">
        <v>72563</v>
      </c>
      <c r="K3413" t="str">
        <f t="shared" si="171"/>
        <v>Q2 2024</v>
      </c>
      <c r="L3413" t="str">
        <f t="shared" si="172"/>
        <v>Q2</v>
      </c>
      <c r="M3413" t="str">
        <f t="shared" si="173"/>
        <v>2024</v>
      </c>
    </row>
    <row r="3414" spans="1:13" x14ac:dyDescent="0.25">
      <c r="A3414" s="27">
        <v>45474</v>
      </c>
      <c r="B3414" s="8" t="s">
        <v>6593</v>
      </c>
      <c r="C3414" s="8" t="e">
        <v>#N/A</v>
      </c>
      <c r="D3414" s="8" t="s">
        <v>6654</v>
      </c>
      <c r="E3414" s="12">
        <v>310</v>
      </c>
      <c r="F3414" s="25">
        <v>45474</v>
      </c>
      <c r="G3414" s="12" t="s">
        <v>3073</v>
      </c>
      <c r="H3414" s="46">
        <v>17308</v>
      </c>
      <c r="I3414" s="16">
        <v>17308</v>
      </c>
      <c r="K3414" t="str">
        <f t="shared" si="171"/>
        <v>Q2 2024</v>
      </c>
      <c r="L3414" t="str">
        <f t="shared" si="172"/>
        <v>Q2</v>
      </c>
      <c r="M3414" t="str">
        <f t="shared" si="173"/>
        <v>2024</v>
      </c>
    </row>
    <row r="3415" spans="1:13" x14ac:dyDescent="0.25">
      <c r="A3415" s="27">
        <v>45474</v>
      </c>
      <c r="B3415" s="8" t="s">
        <v>6593</v>
      </c>
      <c r="C3415" s="8" t="e">
        <v>#N/A</v>
      </c>
      <c r="D3415" s="8" t="s">
        <v>6662</v>
      </c>
      <c r="E3415" s="12">
        <v>310</v>
      </c>
      <c r="F3415" s="25">
        <v>45474</v>
      </c>
      <c r="G3415" s="12" t="s">
        <v>3067</v>
      </c>
      <c r="H3415" s="46">
        <v>72563</v>
      </c>
      <c r="I3415" s="16">
        <v>72563</v>
      </c>
      <c r="K3415" t="str">
        <f t="shared" si="171"/>
        <v>Q2 2024</v>
      </c>
      <c r="L3415" t="str">
        <f t="shared" si="172"/>
        <v>Q2</v>
      </c>
      <c r="M3415" t="str">
        <f t="shared" si="173"/>
        <v>2024</v>
      </c>
    </row>
    <row r="3416" spans="1:13" x14ac:dyDescent="0.25">
      <c r="A3416" s="27">
        <v>45474</v>
      </c>
      <c r="B3416" s="8" t="s">
        <v>6593</v>
      </c>
      <c r="C3416" s="8" t="e">
        <v>#N/A</v>
      </c>
      <c r="D3416" s="8" t="s">
        <v>6643</v>
      </c>
      <c r="E3416" s="12">
        <v>312</v>
      </c>
      <c r="F3416" s="25">
        <v>45500</v>
      </c>
      <c r="G3416" s="12" t="s">
        <v>3082</v>
      </c>
      <c r="H3416" s="46">
        <v>2450</v>
      </c>
      <c r="I3416" s="16">
        <v>2450</v>
      </c>
      <c r="K3416" t="str">
        <f t="shared" si="171"/>
        <v>Q2 2024</v>
      </c>
      <c r="L3416" t="str">
        <f t="shared" si="172"/>
        <v>Q2</v>
      </c>
      <c r="M3416" t="str">
        <f t="shared" si="173"/>
        <v>2024</v>
      </c>
    </row>
    <row r="3417" spans="1:13" x14ac:dyDescent="0.25">
      <c r="A3417" s="27">
        <v>45474</v>
      </c>
      <c r="B3417" s="8" t="s">
        <v>6593</v>
      </c>
      <c r="C3417" s="8" t="e">
        <v>#N/A</v>
      </c>
      <c r="D3417" s="8" t="s">
        <v>6615</v>
      </c>
      <c r="E3417" s="12">
        <v>312</v>
      </c>
      <c r="F3417" s="25">
        <v>45504</v>
      </c>
      <c r="G3417" s="12" t="s">
        <v>3089</v>
      </c>
      <c r="H3417" s="46">
        <v>625480</v>
      </c>
      <c r="I3417" s="16">
        <v>625480</v>
      </c>
      <c r="K3417" t="str">
        <f t="shared" si="171"/>
        <v>Q2 2024</v>
      </c>
      <c r="L3417" t="str">
        <f t="shared" si="172"/>
        <v>Q2</v>
      </c>
      <c r="M3417" t="str">
        <f t="shared" si="173"/>
        <v>2024</v>
      </c>
    </row>
    <row r="3418" spans="1:13" x14ac:dyDescent="0.25">
      <c r="A3418" s="27">
        <v>45474</v>
      </c>
      <c r="B3418" s="8" t="s">
        <v>6593</v>
      </c>
      <c r="C3418" s="8" t="e">
        <v>#N/A</v>
      </c>
      <c r="D3418" s="8" t="s">
        <v>6615</v>
      </c>
      <c r="E3418" s="12">
        <v>312</v>
      </c>
      <c r="F3418" s="25">
        <v>45504</v>
      </c>
      <c r="G3418" s="12" t="s">
        <v>3090</v>
      </c>
      <c r="H3418" s="46">
        <v>10022.5</v>
      </c>
      <c r="I3418" s="16">
        <v>10022.5</v>
      </c>
      <c r="K3418" t="str">
        <f t="shared" si="171"/>
        <v>Q2 2024</v>
      </c>
      <c r="L3418" t="str">
        <f t="shared" si="172"/>
        <v>Q2</v>
      </c>
      <c r="M3418" t="str">
        <f t="shared" si="173"/>
        <v>2024</v>
      </c>
    </row>
    <row r="3419" spans="1:13" x14ac:dyDescent="0.25">
      <c r="A3419" s="27">
        <v>45474</v>
      </c>
      <c r="B3419" s="8" t="s">
        <v>6593</v>
      </c>
      <c r="C3419" s="8" t="s">
        <v>6616</v>
      </c>
      <c r="D3419" s="8" t="s">
        <v>6617</v>
      </c>
      <c r="E3419" s="12">
        <v>312</v>
      </c>
      <c r="F3419" s="25">
        <v>45500</v>
      </c>
      <c r="G3419" s="12" t="s">
        <v>3093</v>
      </c>
      <c r="H3419" s="46">
        <v>37040.300000000003</v>
      </c>
      <c r="I3419" s="46">
        <v>24558.5</v>
      </c>
      <c r="K3419" t="str">
        <f t="shared" si="171"/>
        <v>Q2 2024</v>
      </c>
      <c r="L3419" t="str">
        <f t="shared" si="172"/>
        <v>Q2</v>
      </c>
      <c r="M3419" t="str">
        <f t="shared" si="173"/>
        <v>2024</v>
      </c>
    </row>
    <row r="3420" spans="1:13" x14ac:dyDescent="0.25">
      <c r="A3420" s="27">
        <v>45474</v>
      </c>
      <c r="B3420" s="8" t="s">
        <v>6593</v>
      </c>
      <c r="C3420" s="8" t="s">
        <v>6616</v>
      </c>
      <c r="D3420" s="8" t="s">
        <v>6617</v>
      </c>
      <c r="E3420" s="12">
        <v>312</v>
      </c>
      <c r="F3420" s="25">
        <v>45500</v>
      </c>
      <c r="G3420" s="12" t="s">
        <v>3094</v>
      </c>
      <c r="H3420" s="46">
        <v>2340</v>
      </c>
      <c r="I3420" s="46">
        <v>2340</v>
      </c>
      <c r="K3420" t="str">
        <f t="shared" si="171"/>
        <v>Q2 2024</v>
      </c>
      <c r="L3420" t="str">
        <f t="shared" si="172"/>
        <v>Q2</v>
      </c>
      <c r="M3420" t="str">
        <f t="shared" si="173"/>
        <v>2024</v>
      </c>
    </row>
    <row r="3421" spans="1:13" x14ac:dyDescent="0.25">
      <c r="A3421" s="27">
        <v>45474</v>
      </c>
      <c r="B3421" s="8" t="s">
        <v>6593</v>
      </c>
      <c r="C3421" s="8" t="s">
        <v>6616</v>
      </c>
      <c r="D3421" s="8" t="s">
        <v>6618</v>
      </c>
      <c r="E3421" s="12">
        <v>312</v>
      </c>
      <c r="F3421" s="25">
        <v>45500</v>
      </c>
      <c r="G3421" s="12" t="s">
        <v>3095</v>
      </c>
      <c r="H3421" s="46">
        <v>60723</v>
      </c>
      <c r="I3421" s="16">
        <v>60723</v>
      </c>
      <c r="K3421" t="str">
        <f t="shared" si="171"/>
        <v>Q2 2024</v>
      </c>
      <c r="L3421" t="str">
        <f t="shared" si="172"/>
        <v>Q2</v>
      </c>
      <c r="M3421" t="str">
        <f t="shared" si="173"/>
        <v>2024</v>
      </c>
    </row>
    <row r="3422" spans="1:13" x14ac:dyDescent="0.25">
      <c r="A3422" s="27">
        <v>45474</v>
      </c>
      <c r="B3422" s="8" t="s">
        <v>6593</v>
      </c>
      <c r="C3422" s="8" t="s">
        <v>6634</v>
      </c>
      <c r="D3422" s="8" t="s">
        <v>6635</v>
      </c>
      <c r="E3422" s="12">
        <v>312</v>
      </c>
      <c r="F3422" s="25">
        <v>45505</v>
      </c>
      <c r="G3422" s="12" t="s">
        <v>3087</v>
      </c>
      <c r="H3422" s="85">
        <v>280432.56999999995</v>
      </c>
      <c r="I3422" s="85">
        <v>280432.56999999995</v>
      </c>
      <c r="K3422" t="str">
        <f t="shared" si="171"/>
        <v>Q2 2024</v>
      </c>
      <c r="L3422" t="str">
        <f t="shared" si="172"/>
        <v>Q2</v>
      </c>
      <c r="M3422" t="str">
        <f t="shared" si="173"/>
        <v>2024</v>
      </c>
    </row>
    <row r="3423" spans="1:13" x14ac:dyDescent="0.25">
      <c r="A3423" s="27">
        <v>45474</v>
      </c>
      <c r="B3423" s="8" t="s">
        <v>6593</v>
      </c>
      <c r="C3423" s="8" t="e">
        <v>#N/A</v>
      </c>
      <c r="D3423" s="8" t="s">
        <v>6662</v>
      </c>
      <c r="E3423" s="12">
        <v>316</v>
      </c>
      <c r="F3423" s="25">
        <v>45474</v>
      </c>
      <c r="G3423" s="12" t="s">
        <v>3071</v>
      </c>
      <c r="H3423" s="46">
        <v>83202</v>
      </c>
      <c r="I3423" s="16">
        <v>83202</v>
      </c>
      <c r="K3423" t="str">
        <f t="shared" si="171"/>
        <v>Q2 2024</v>
      </c>
      <c r="L3423" t="str">
        <f t="shared" si="172"/>
        <v>Q2</v>
      </c>
      <c r="M3423" t="str">
        <f t="shared" si="173"/>
        <v>2024</v>
      </c>
    </row>
    <row r="3424" spans="1:13" x14ac:dyDescent="0.25">
      <c r="A3424" s="27">
        <v>45474</v>
      </c>
      <c r="B3424" s="8" t="s">
        <v>6593</v>
      </c>
      <c r="C3424" s="8" t="e">
        <v>#N/A</v>
      </c>
      <c r="D3424" s="8" t="s">
        <v>6662</v>
      </c>
      <c r="E3424" s="12">
        <v>316</v>
      </c>
      <c r="F3424" s="25">
        <v>45474</v>
      </c>
      <c r="G3424" s="12" t="s">
        <v>3072</v>
      </c>
      <c r="H3424" s="46">
        <v>83202</v>
      </c>
      <c r="I3424" s="16">
        <v>83202</v>
      </c>
      <c r="K3424" t="str">
        <f t="shared" si="171"/>
        <v>Q2 2024</v>
      </c>
      <c r="L3424" t="str">
        <f t="shared" si="172"/>
        <v>Q2</v>
      </c>
      <c r="M3424" t="str">
        <f t="shared" si="173"/>
        <v>2024</v>
      </c>
    </row>
    <row r="3425" spans="1:13" x14ac:dyDescent="0.25">
      <c r="A3425" s="27">
        <v>45474</v>
      </c>
      <c r="B3425" s="8" t="s">
        <v>6593</v>
      </c>
      <c r="C3425" s="8" t="e">
        <v>#N/A</v>
      </c>
      <c r="D3425" s="8" t="s">
        <v>6671</v>
      </c>
      <c r="E3425" s="12">
        <v>312</v>
      </c>
      <c r="F3425" s="25">
        <v>45503</v>
      </c>
      <c r="G3425" s="31" t="s">
        <v>3084</v>
      </c>
      <c r="H3425" s="46">
        <v>6900</v>
      </c>
      <c r="I3425" s="16">
        <v>6900</v>
      </c>
      <c r="K3425" t="str">
        <f t="shared" si="171"/>
        <v>Q2 2024</v>
      </c>
      <c r="L3425" t="str">
        <f t="shared" si="172"/>
        <v>Q2</v>
      </c>
      <c r="M3425" t="str">
        <f t="shared" si="173"/>
        <v>2024</v>
      </c>
    </row>
    <row r="3426" spans="1:13" x14ac:dyDescent="0.25">
      <c r="A3426" s="27">
        <v>45474</v>
      </c>
      <c r="B3426" s="8" t="s">
        <v>6593</v>
      </c>
      <c r="C3426" s="8" t="s">
        <v>6650</v>
      </c>
      <c r="D3426" s="8" t="s">
        <v>6651</v>
      </c>
      <c r="E3426" s="12">
        <v>312</v>
      </c>
      <c r="F3426" s="25">
        <v>45493</v>
      </c>
      <c r="G3426" s="12">
        <v>4250029186</v>
      </c>
      <c r="H3426" s="46">
        <v>28659</v>
      </c>
      <c r="I3426" s="16">
        <v>28659</v>
      </c>
      <c r="K3426" t="str">
        <f t="shared" si="171"/>
        <v>Q2 2024</v>
      </c>
      <c r="L3426" t="str">
        <f t="shared" si="172"/>
        <v>Q2</v>
      </c>
      <c r="M3426" t="str">
        <f t="shared" si="173"/>
        <v>2024</v>
      </c>
    </row>
    <row r="3427" spans="1:13" x14ac:dyDescent="0.25">
      <c r="A3427" s="27">
        <v>45474</v>
      </c>
      <c r="B3427" s="8" t="s">
        <v>6593</v>
      </c>
      <c r="C3427" s="8" t="e">
        <v>#N/A</v>
      </c>
      <c r="D3427" s="8" t="s">
        <v>6633</v>
      </c>
      <c r="E3427" s="12">
        <v>312</v>
      </c>
      <c r="F3427" s="25">
        <v>45504</v>
      </c>
      <c r="G3427" s="12" t="s">
        <v>3086</v>
      </c>
      <c r="H3427" s="46">
        <v>303798.01</v>
      </c>
      <c r="I3427" s="16">
        <v>303798.01</v>
      </c>
      <c r="K3427" t="str">
        <f t="shared" si="171"/>
        <v>Q2 2024</v>
      </c>
      <c r="L3427" t="str">
        <f t="shared" si="172"/>
        <v>Q2</v>
      </c>
      <c r="M3427" t="str">
        <f t="shared" si="173"/>
        <v>2024</v>
      </c>
    </row>
    <row r="3428" spans="1:13" x14ac:dyDescent="0.25">
      <c r="A3428" s="27">
        <v>45474</v>
      </c>
      <c r="B3428" s="8" t="s">
        <v>6593</v>
      </c>
      <c r="C3428" s="8" t="s">
        <v>6619</v>
      </c>
      <c r="D3428" s="8" t="s">
        <v>6620</v>
      </c>
      <c r="E3428" s="12">
        <v>312</v>
      </c>
      <c r="F3428" s="25">
        <v>45504</v>
      </c>
      <c r="G3428" s="12" t="s">
        <v>3081</v>
      </c>
      <c r="H3428" s="46">
        <v>77290</v>
      </c>
      <c r="I3428" s="16">
        <v>77290</v>
      </c>
      <c r="K3428" t="str">
        <f t="shared" si="171"/>
        <v>Q2 2024</v>
      </c>
      <c r="L3428" t="str">
        <f t="shared" si="172"/>
        <v>Q2</v>
      </c>
      <c r="M3428" t="str">
        <f t="shared" si="173"/>
        <v>2024</v>
      </c>
    </row>
    <row r="3429" spans="1:13" x14ac:dyDescent="0.25">
      <c r="A3429" s="27">
        <v>45474</v>
      </c>
      <c r="B3429" s="8" t="s">
        <v>6593</v>
      </c>
      <c r="C3429" s="8" t="e">
        <v>#N/A</v>
      </c>
      <c r="D3429" s="8" t="s">
        <v>6617</v>
      </c>
      <c r="E3429" s="12">
        <v>312</v>
      </c>
      <c r="F3429" s="25">
        <v>45474</v>
      </c>
      <c r="G3429" s="12" t="s">
        <v>3063</v>
      </c>
      <c r="H3429" s="46">
        <v>270</v>
      </c>
      <c r="I3429" s="16">
        <v>270</v>
      </c>
      <c r="K3429" t="str">
        <f t="shared" si="171"/>
        <v>Q2 2024</v>
      </c>
      <c r="L3429" t="str">
        <f t="shared" si="172"/>
        <v>Q2</v>
      </c>
      <c r="M3429" t="str">
        <f t="shared" si="173"/>
        <v>2024</v>
      </c>
    </row>
    <row r="3430" spans="1:13" x14ac:dyDescent="0.25">
      <c r="A3430" s="27">
        <v>45474</v>
      </c>
      <c r="B3430" s="8" t="s">
        <v>6593</v>
      </c>
      <c r="C3430" s="8" t="e">
        <v>#N/A</v>
      </c>
      <c r="D3430" s="8" t="s">
        <v>6617</v>
      </c>
      <c r="E3430" s="12">
        <v>312</v>
      </c>
      <c r="F3430" s="25">
        <v>45486</v>
      </c>
      <c r="G3430" s="12" t="s">
        <v>3064</v>
      </c>
      <c r="H3430" s="46">
        <v>6000</v>
      </c>
      <c r="I3430" s="16">
        <v>6000</v>
      </c>
      <c r="K3430" t="str">
        <f t="shared" si="171"/>
        <v>Q2 2024</v>
      </c>
      <c r="L3430" t="str">
        <f t="shared" si="172"/>
        <v>Q2</v>
      </c>
      <c r="M3430" t="str">
        <f t="shared" si="173"/>
        <v>2024</v>
      </c>
    </row>
    <row r="3431" spans="1:13" x14ac:dyDescent="0.25">
      <c r="A3431" s="27">
        <v>45474</v>
      </c>
      <c r="B3431" s="8" t="s">
        <v>6593</v>
      </c>
      <c r="C3431" s="8" t="e">
        <v>#N/A</v>
      </c>
      <c r="D3431" s="8" t="s">
        <v>6617</v>
      </c>
      <c r="E3431" s="12">
        <v>312</v>
      </c>
      <c r="F3431" s="25">
        <v>45502</v>
      </c>
      <c r="G3431" s="12" t="s">
        <v>3080</v>
      </c>
      <c r="H3431" s="46">
        <v>300</v>
      </c>
      <c r="I3431" s="16">
        <v>300</v>
      </c>
      <c r="K3431" t="str">
        <f t="shared" si="171"/>
        <v>Q2 2024</v>
      </c>
      <c r="L3431" t="str">
        <f t="shared" si="172"/>
        <v>Q2</v>
      </c>
      <c r="M3431" t="str">
        <f t="shared" si="173"/>
        <v>2024</v>
      </c>
    </row>
    <row r="3432" spans="1:13" x14ac:dyDescent="0.25">
      <c r="A3432" s="27">
        <v>45474</v>
      </c>
      <c r="B3432" s="8" t="s">
        <v>6593</v>
      </c>
      <c r="C3432" s="8" t="s">
        <v>6637</v>
      </c>
      <c r="D3432" s="8" t="s">
        <v>6654</v>
      </c>
      <c r="E3432" s="12">
        <v>311</v>
      </c>
      <c r="F3432" s="25">
        <v>45474</v>
      </c>
      <c r="G3432" s="12" t="s">
        <v>3074</v>
      </c>
      <c r="H3432" s="46">
        <v>48868.75</v>
      </c>
      <c r="I3432" s="16">
        <v>48868.75</v>
      </c>
      <c r="K3432" t="str">
        <f t="shared" si="171"/>
        <v>Q2 2024</v>
      </c>
      <c r="L3432" t="str">
        <f t="shared" si="172"/>
        <v>Q2</v>
      </c>
      <c r="M3432" t="str">
        <f t="shared" si="173"/>
        <v>2024</v>
      </c>
    </row>
    <row r="3433" spans="1:13" x14ac:dyDescent="0.25">
      <c r="A3433" s="27">
        <v>45474</v>
      </c>
      <c r="B3433" s="8" t="s">
        <v>6593</v>
      </c>
      <c r="C3433" s="8" t="s">
        <v>6637</v>
      </c>
      <c r="D3433" s="8" t="s">
        <v>6654</v>
      </c>
      <c r="E3433" s="12">
        <v>312</v>
      </c>
      <c r="F3433" s="25">
        <v>45474</v>
      </c>
      <c r="G3433" s="12" t="s">
        <v>3075</v>
      </c>
      <c r="H3433" s="46">
        <v>31622.5</v>
      </c>
      <c r="I3433" s="16">
        <v>31622.5</v>
      </c>
      <c r="K3433" t="str">
        <f t="shared" si="171"/>
        <v>Q2 2024</v>
      </c>
      <c r="L3433" t="str">
        <f t="shared" si="172"/>
        <v>Q2</v>
      </c>
      <c r="M3433" t="str">
        <f t="shared" si="173"/>
        <v>2024</v>
      </c>
    </row>
    <row r="3434" spans="1:13" x14ac:dyDescent="0.25">
      <c r="A3434" s="27">
        <v>45474</v>
      </c>
      <c r="B3434" s="8" t="s">
        <v>6593</v>
      </c>
      <c r="C3434" s="8" t="s">
        <v>6637</v>
      </c>
      <c r="D3434" s="8" t="s">
        <v>6654</v>
      </c>
      <c r="E3434" s="12">
        <v>314</v>
      </c>
      <c r="F3434" s="25">
        <v>45474</v>
      </c>
      <c r="G3434" s="12" t="s">
        <v>3077</v>
      </c>
      <c r="H3434" s="46">
        <v>16248.75</v>
      </c>
      <c r="I3434" s="16">
        <v>16248.75</v>
      </c>
      <c r="K3434" t="str">
        <f t="shared" si="171"/>
        <v>Q2 2024</v>
      </c>
      <c r="L3434" t="str">
        <f t="shared" si="172"/>
        <v>Q2</v>
      </c>
      <c r="M3434" t="str">
        <f t="shared" si="173"/>
        <v>2024</v>
      </c>
    </row>
    <row r="3435" spans="1:13" x14ac:dyDescent="0.25">
      <c r="A3435" s="27">
        <v>45474</v>
      </c>
      <c r="B3435" s="8" t="s">
        <v>6593</v>
      </c>
      <c r="C3435" s="8" t="s">
        <v>6637</v>
      </c>
      <c r="D3435" s="8" t="s">
        <v>6654</v>
      </c>
      <c r="E3435" s="12">
        <v>315</v>
      </c>
      <c r="F3435" s="25">
        <v>45474</v>
      </c>
      <c r="G3435" s="12" t="s">
        <v>3078</v>
      </c>
      <c r="H3435" s="46">
        <v>17351.25</v>
      </c>
      <c r="I3435" s="16">
        <v>17351.25</v>
      </c>
      <c r="K3435" t="str">
        <f t="shared" si="171"/>
        <v>Q2 2024</v>
      </c>
      <c r="L3435" t="str">
        <f t="shared" si="172"/>
        <v>Q2</v>
      </c>
      <c r="M3435" t="str">
        <f t="shared" si="173"/>
        <v>2024</v>
      </c>
    </row>
    <row r="3436" spans="1:13" x14ac:dyDescent="0.25">
      <c r="A3436" s="27">
        <v>45474</v>
      </c>
      <c r="B3436" s="8" t="s">
        <v>6593</v>
      </c>
      <c r="C3436" s="8" t="s">
        <v>6637</v>
      </c>
      <c r="D3436" s="8" t="s">
        <v>6654</v>
      </c>
      <c r="E3436" s="12">
        <v>316</v>
      </c>
      <c r="F3436" s="25">
        <v>45474</v>
      </c>
      <c r="G3436" s="12" t="s">
        <v>3079</v>
      </c>
      <c r="H3436" s="46">
        <v>17333.75</v>
      </c>
      <c r="I3436" s="16">
        <v>17333.75</v>
      </c>
      <c r="K3436" t="str">
        <f t="shared" si="171"/>
        <v>Q2 2024</v>
      </c>
      <c r="L3436" t="str">
        <f t="shared" si="172"/>
        <v>Q2</v>
      </c>
      <c r="M3436" t="str">
        <f t="shared" si="173"/>
        <v>2024</v>
      </c>
    </row>
    <row r="3437" spans="1:13" x14ac:dyDescent="0.25">
      <c r="A3437" s="17">
        <v>45474</v>
      </c>
      <c r="B3437" s="8" t="s">
        <v>6593</v>
      </c>
      <c r="C3437" s="8" t="s">
        <v>6637</v>
      </c>
      <c r="D3437" s="8" t="s">
        <v>6639</v>
      </c>
      <c r="E3437" s="5">
        <v>312</v>
      </c>
      <c r="F3437" s="4">
        <v>45524</v>
      </c>
      <c r="G3437" s="5" t="s">
        <v>3143</v>
      </c>
      <c r="H3437" s="5">
        <v>25666.62</v>
      </c>
      <c r="I3437" s="16">
        <v>25666.62</v>
      </c>
      <c r="K3437" t="str">
        <f t="shared" si="171"/>
        <v>Q2 2024</v>
      </c>
      <c r="L3437" t="str">
        <f t="shared" si="172"/>
        <v>Q2</v>
      </c>
      <c r="M3437" t="str">
        <f t="shared" si="173"/>
        <v>2024</v>
      </c>
    </row>
    <row r="3438" spans="1:13" x14ac:dyDescent="0.25">
      <c r="A3438" s="17">
        <v>45474</v>
      </c>
      <c r="B3438" s="8" t="s">
        <v>6593</v>
      </c>
      <c r="C3438" s="8" t="s">
        <v>6637</v>
      </c>
      <c r="D3438" s="8" t="s">
        <v>6639</v>
      </c>
      <c r="E3438" s="5">
        <v>309</v>
      </c>
      <c r="F3438" s="4">
        <v>45524</v>
      </c>
      <c r="G3438" s="5" t="s">
        <v>3144</v>
      </c>
      <c r="H3438" s="5">
        <v>21392.38</v>
      </c>
      <c r="I3438" s="16">
        <v>21392.38</v>
      </c>
      <c r="K3438" t="str">
        <f t="shared" si="171"/>
        <v>Q2 2024</v>
      </c>
      <c r="L3438" t="str">
        <f t="shared" si="172"/>
        <v>Q2</v>
      </c>
      <c r="M3438" t="str">
        <f t="shared" si="173"/>
        <v>2024</v>
      </c>
    </row>
    <row r="3439" spans="1:13" x14ac:dyDescent="0.25">
      <c r="A3439" s="17">
        <v>45474</v>
      </c>
      <c r="B3439" s="8" t="s">
        <v>6593</v>
      </c>
      <c r="C3439" s="8" t="s">
        <v>6637</v>
      </c>
      <c r="D3439" s="8" t="s">
        <v>6639</v>
      </c>
      <c r="E3439" s="5">
        <v>313</v>
      </c>
      <c r="F3439" s="4">
        <v>45524</v>
      </c>
      <c r="G3439" s="5" t="s">
        <v>3145</v>
      </c>
      <c r="H3439" s="5">
        <v>25308.3</v>
      </c>
      <c r="I3439" s="16">
        <v>25308.3</v>
      </c>
      <c r="K3439" t="str">
        <f t="shared" si="171"/>
        <v>Q2 2024</v>
      </c>
      <c r="L3439" t="str">
        <f t="shared" si="172"/>
        <v>Q2</v>
      </c>
      <c r="M3439" t="str">
        <f t="shared" si="173"/>
        <v>2024</v>
      </c>
    </row>
    <row r="3440" spans="1:13" x14ac:dyDescent="0.25">
      <c r="A3440" s="17">
        <v>45474</v>
      </c>
      <c r="B3440" s="8" t="s">
        <v>6593</v>
      </c>
      <c r="C3440" s="8" t="s">
        <v>6637</v>
      </c>
      <c r="D3440" s="8" t="s">
        <v>6639</v>
      </c>
      <c r="E3440" s="5">
        <v>311</v>
      </c>
      <c r="F3440" s="4">
        <v>45524</v>
      </c>
      <c r="G3440" s="5" t="s">
        <v>3146</v>
      </c>
      <c r="H3440" s="5">
        <v>24275.47</v>
      </c>
      <c r="I3440" s="16">
        <v>24275.47</v>
      </c>
      <c r="K3440" t="str">
        <f t="shared" si="171"/>
        <v>Q2 2024</v>
      </c>
      <c r="L3440" t="str">
        <f t="shared" si="172"/>
        <v>Q2</v>
      </c>
      <c r="M3440" t="str">
        <f t="shared" si="173"/>
        <v>2024</v>
      </c>
    </row>
    <row r="3441" spans="1:13" x14ac:dyDescent="0.25">
      <c r="A3441" s="17">
        <v>45474</v>
      </c>
      <c r="B3441" s="8" t="s">
        <v>6593</v>
      </c>
      <c r="C3441" s="8" t="s">
        <v>6637</v>
      </c>
      <c r="D3441" s="8" t="s">
        <v>6639</v>
      </c>
      <c r="E3441" s="5">
        <v>315</v>
      </c>
      <c r="F3441" s="4">
        <v>45524</v>
      </c>
      <c r="G3441" s="5" t="s">
        <v>3148</v>
      </c>
      <c r="H3441" s="5">
        <v>6630.92</v>
      </c>
      <c r="I3441" s="16">
        <v>6630.92</v>
      </c>
      <c r="K3441" t="str">
        <f t="shared" si="171"/>
        <v>Q2 2024</v>
      </c>
      <c r="L3441" t="str">
        <f t="shared" si="172"/>
        <v>Q2</v>
      </c>
      <c r="M3441" t="str">
        <f t="shared" si="173"/>
        <v>2024</v>
      </c>
    </row>
    <row r="3442" spans="1:13" x14ac:dyDescent="0.25">
      <c r="A3442" s="17">
        <v>45474</v>
      </c>
      <c r="B3442" s="8" t="s">
        <v>6593</v>
      </c>
      <c r="C3442" s="8" t="s">
        <v>6637</v>
      </c>
      <c r="D3442" s="8" t="s">
        <v>6639</v>
      </c>
      <c r="E3442" s="5">
        <v>316</v>
      </c>
      <c r="F3442" s="4">
        <v>45524</v>
      </c>
      <c r="G3442" s="5" t="s">
        <v>3151</v>
      </c>
      <c r="H3442" s="5">
        <v>17.82</v>
      </c>
      <c r="I3442" s="16">
        <v>17.82</v>
      </c>
      <c r="K3442" t="str">
        <f t="shared" si="171"/>
        <v>Q2 2024</v>
      </c>
      <c r="L3442" t="str">
        <f t="shared" si="172"/>
        <v>Q2</v>
      </c>
      <c r="M3442" t="str">
        <f t="shared" si="173"/>
        <v>2024</v>
      </c>
    </row>
    <row r="3443" spans="1:13" x14ac:dyDescent="0.25">
      <c r="A3443" s="17">
        <v>45474</v>
      </c>
      <c r="B3443" s="8" t="s">
        <v>6593</v>
      </c>
      <c r="C3443" s="8" t="s">
        <v>6637</v>
      </c>
      <c r="D3443" s="8" t="s">
        <v>6639</v>
      </c>
      <c r="E3443" s="5">
        <v>314</v>
      </c>
      <c r="F3443" s="4">
        <v>45524</v>
      </c>
      <c r="G3443" s="5" t="s">
        <v>3152</v>
      </c>
      <c r="H3443" s="5">
        <v>4735.8</v>
      </c>
      <c r="I3443" s="16">
        <v>4735.8</v>
      </c>
      <c r="K3443" t="str">
        <f t="shared" si="171"/>
        <v>Q2 2024</v>
      </c>
      <c r="L3443" t="str">
        <f t="shared" si="172"/>
        <v>Q2</v>
      </c>
      <c r="M3443" t="str">
        <f t="shared" si="173"/>
        <v>2024</v>
      </c>
    </row>
    <row r="3444" spans="1:13" x14ac:dyDescent="0.25">
      <c r="A3444" s="17">
        <v>45474</v>
      </c>
      <c r="B3444" s="8" t="s">
        <v>6593</v>
      </c>
      <c r="C3444" s="8" t="s">
        <v>6637</v>
      </c>
      <c r="D3444" s="8" t="s">
        <v>6638</v>
      </c>
      <c r="E3444" s="5">
        <v>316</v>
      </c>
      <c r="F3444" s="4">
        <v>45523</v>
      </c>
      <c r="G3444" s="5" t="s">
        <v>3157</v>
      </c>
      <c r="H3444" s="5">
        <v>287.97000000000003</v>
      </c>
      <c r="I3444" s="16">
        <v>287.97000000000003</v>
      </c>
      <c r="K3444" t="str">
        <f t="shared" si="171"/>
        <v>Q2 2024</v>
      </c>
      <c r="L3444" t="str">
        <f t="shared" si="172"/>
        <v>Q2</v>
      </c>
      <c r="M3444" t="str">
        <f t="shared" si="173"/>
        <v>2024</v>
      </c>
    </row>
    <row r="3445" spans="1:13" x14ac:dyDescent="0.25">
      <c r="A3445" s="17">
        <v>45474</v>
      </c>
      <c r="B3445" s="8" t="s">
        <v>6593</v>
      </c>
      <c r="C3445" s="8" t="s">
        <v>6637</v>
      </c>
      <c r="D3445" s="8" t="s">
        <v>6638</v>
      </c>
      <c r="E3445" s="5">
        <v>311</v>
      </c>
      <c r="F3445" s="4">
        <v>45523</v>
      </c>
      <c r="G3445" s="5" t="s">
        <v>3158</v>
      </c>
      <c r="H3445" s="5">
        <v>127083.74</v>
      </c>
      <c r="I3445" s="16">
        <v>127083.74</v>
      </c>
      <c r="K3445" t="str">
        <f t="shared" si="171"/>
        <v>Q2 2024</v>
      </c>
      <c r="L3445" t="str">
        <f t="shared" si="172"/>
        <v>Q2</v>
      </c>
      <c r="M3445" t="str">
        <f t="shared" si="173"/>
        <v>2024</v>
      </c>
    </row>
    <row r="3446" spans="1:13" x14ac:dyDescent="0.25">
      <c r="A3446" s="17">
        <v>45474</v>
      </c>
      <c r="B3446" s="8" t="s">
        <v>6593</v>
      </c>
      <c r="C3446" s="8" t="s">
        <v>6637</v>
      </c>
      <c r="D3446" s="8" t="s">
        <v>6638</v>
      </c>
      <c r="E3446" s="5">
        <v>309</v>
      </c>
      <c r="F3446" s="4">
        <v>45523</v>
      </c>
      <c r="G3446" s="5" t="s">
        <v>3159</v>
      </c>
      <c r="H3446" s="5">
        <v>108849.88</v>
      </c>
      <c r="I3446" s="16">
        <v>108849.88</v>
      </c>
      <c r="K3446" t="str">
        <f t="shared" si="171"/>
        <v>Q2 2024</v>
      </c>
      <c r="L3446" t="str">
        <f t="shared" si="172"/>
        <v>Q2</v>
      </c>
      <c r="M3446" t="str">
        <f t="shared" si="173"/>
        <v>2024</v>
      </c>
    </row>
    <row r="3447" spans="1:13" x14ac:dyDescent="0.25">
      <c r="A3447" s="17">
        <v>45474</v>
      </c>
      <c r="B3447" s="8" t="s">
        <v>6593</v>
      </c>
      <c r="C3447" s="8" t="s">
        <v>6637</v>
      </c>
      <c r="D3447" s="8" t="s">
        <v>6638</v>
      </c>
      <c r="E3447" s="5">
        <v>312</v>
      </c>
      <c r="F3447" s="4">
        <v>45523</v>
      </c>
      <c r="G3447" s="5" t="s">
        <v>3161</v>
      </c>
      <c r="H3447" s="5">
        <v>128318.43</v>
      </c>
      <c r="I3447" s="16">
        <v>128318.43</v>
      </c>
      <c r="K3447" t="str">
        <f t="shared" si="171"/>
        <v>Q2 2024</v>
      </c>
      <c r="L3447" t="str">
        <f t="shared" si="172"/>
        <v>Q2</v>
      </c>
      <c r="M3447" t="str">
        <f t="shared" si="173"/>
        <v>2024</v>
      </c>
    </row>
    <row r="3448" spans="1:13" x14ac:dyDescent="0.25">
      <c r="A3448" s="17">
        <v>45474</v>
      </c>
      <c r="B3448" s="8" t="s">
        <v>6593</v>
      </c>
      <c r="C3448" s="8" t="s">
        <v>6637</v>
      </c>
      <c r="D3448" s="8" t="s">
        <v>6638</v>
      </c>
      <c r="E3448" s="5">
        <v>314</v>
      </c>
      <c r="F3448" s="4">
        <v>45523</v>
      </c>
      <c r="G3448" s="5" t="s">
        <v>3162</v>
      </c>
      <c r="H3448" s="5">
        <v>28880.01</v>
      </c>
      <c r="I3448" s="16">
        <v>28880.01</v>
      </c>
      <c r="K3448" t="str">
        <f t="shared" si="171"/>
        <v>Q2 2024</v>
      </c>
      <c r="L3448" t="str">
        <f t="shared" si="172"/>
        <v>Q2</v>
      </c>
      <c r="M3448" t="str">
        <f t="shared" si="173"/>
        <v>2024</v>
      </c>
    </row>
    <row r="3449" spans="1:13" x14ac:dyDescent="0.25">
      <c r="A3449" s="17">
        <v>45474</v>
      </c>
      <c r="B3449" s="8" t="s">
        <v>6593</v>
      </c>
      <c r="C3449" s="8" t="s">
        <v>6637</v>
      </c>
      <c r="D3449" s="8" t="s">
        <v>6638</v>
      </c>
      <c r="E3449" s="5">
        <v>315</v>
      </c>
      <c r="F3449" s="4">
        <v>45523</v>
      </c>
      <c r="G3449" s="5" t="s">
        <v>3165</v>
      </c>
      <c r="H3449" s="5">
        <v>32918.94</v>
      </c>
      <c r="I3449" s="16">
        <v>32918.94</v>
      </c>
      <c r="K3449" t="str">
        <f t="shared" si="171"/>
        <v>Q2 2024</v>
      </c>
      <c r="L3449" t="str">
        <f t="shared" si="172"/>
        <v>Q2</v>
      </c>
      <c r="M3449" t="str">
        <f t="shared" si="173"/>
        <v>2024</v>
      </c>
    </row>
    <row r="3450" spans="1:13" x14ac:dyDescent="0.25">
      <c r="A3450" s="17">
        <v>45474</v>
      </c>
      <c r="B3450" s="8" t="s">
        <v>6593</v>
      </c>
      <c r="C3450" s="8" t="s">
        <v>6637</v>
      </c>
      <c r="D3450" s="8" t="s">
        <v>6638</v>
      </c>
      <c r="E3450" s="5">
        <v>313</v>
      </c>
      <c r="F3450" s="4">
        <v>45523</v>
      </c>
      <c r="G3450" s="5" t="s">
        <v>3166</v>
      </c>
      <c r="H3450" s="5">
        <v>122899.44</v>
      </c>
      <c r="I3450" s="16">
        <v>122899.44</v>
      </c>
      <c r="K3450" t="str">
        <f t="shared" si="171"/>
        <v>Q2 2024</v>
      </c>
      <c r="L3450" t="str">
        <f t="shared" si="172"/>
        <v>Q2</v>
      </c>
      <c r="M3450" t="str">
        <f t="shared" si="173"/>
        <v>2024</v>
      </c>
    </row>
    <row r="3451" spans="1:13" x14ac:dyDescent="0.25">
      <c r="A3451" s="27">
        <v>45474</v>
      </c>
      <c r="B3451" s="8" t="s">
        <v>6593</v>
      </c>
      <c r="C3451" s="5" t="e">
        <v>#N/A</v>
      </c>
      <c r="D3451" s="8" t="s">
        <v>6665</v>
      </c>
      <c r="E3451" s="12">
        <v>309</v>
      </c>
      <c r="F3451" s="25">
        <v>45476</v>
      </c>
      <c r="G3451" s="12" t="s">
        <v>3065</v>
      </c>
      <c r="H3451" s="46">
        <v>211120</v>
      </c>
      <c r="I3451" s="16">
        <v>211120</v>
      </c>
      <c r="K3451" t="str">
        <f t="shared" si="171"/>
        <v>Q2 2024</v>
      </c>
      <c r="L3451" t="str">
        <f t="shared" si="172"/>
        <v>Q2</v>
      </c>
      <c r="M3451" t="str">
        <f t="shared" si="173"/>
        <v>2024</v>
      </c>
    </row>
    <row r="3452" spans="1:13" x14ac:dyDescent="0.25">
      <c r="A3452" s="27">
        <v>45474</v>
      </c>
      <c r="B3452" s="8" t="s">
        <v>6593</v>
      </c>
      <c r="C3452" s="8" t="e">
        <v>#N/A</v>
      </c>
      <c r="D3452" s="8" t="s">
        <v>6622</v>
      </c>
      <c r="E3452" s="12">
        <v>312</v>
      </c>
      <c r="F3452" s="25">
        <v>45504</v>
      </c>
      <c r="G3452" s="12" t="s">
        <v>3092</v>
      </c>
      <c r="H3452" s="46">
        <v>598200</v>
      </c>
      <c r="I3452" s="16">
        <v>598200</v>
      </c>
      <c r="K3452" t="str">
        <f t="shared" si="171"/>
        <v>Q2 2024</v>
      </c>
      <c r="L3452" t="str">
        <f t="shared" si="172"/>
        <v>Q2</v>
      </c>
      <c r="M3452" t="str">
        <f t="shared" si="173"/>
        <v>2024</v>
      </c>
    </row>
    <row r="3453" spans="1:13" x14ac:dyDescent="0.25">
      <c r="A3453" s="27">
        <v>45474</v>
      </c>
      <c r="B3453" s="8" t="s">
        <v>6593</v>
      </c>
      <c r="C3453" s="8" t="e">
        <v>#N/A</v>
      </c>
      <c r="D3453" s="8" t="s">
        <v>6622</v>
      </c>
      <c r="E3453" s="12">
        <v>312</v>
      </c>
      <c r="F3453" s="25">
        <v>45512</v>
      </c>
      <c r="G3453" s="12" t="s">
        <v>3091</v>
      </c>
      <c r="H3453" s="46">
        <v>565005</v>
      </c>
      <c r="I3453" s="16">
        <v>565005</v>
      </c>
      <c r="K3453" t="str">
        <f t="shared" si="171"/>
        <v>Q2 2024</v>
      </c>
      <c r="L3453" t="str">
        <f t="shared" si="172"/>
        <v>Q2</v>
      </c>
      <c r="M3453" t="str">
        <f t="shared" si="173"/>
        <v>2024</v>
      </c>
    </row>
    <row r="3454" spans="1:13" x14ac:dyDescent="0.25">
      <c r="A3454" s="27">
        <v>45474</v>
      </c>
      <c r="B3454" s="8" t="s">
        <v>6593</v>
      </c>
      <c r="C3454" s="8" t="e">
        <v>#N/A</v>
      </c>
      <c r="D3454" s="8" t="s">
        <v>6643</v>
      </c>
      <c r="E3454" s="12">
        <v>312</v>
      </c>
      <c r="F3454" s="25">
        <v>45502</v>
      </c>
      <c r="G3454" s="12">
        <v>587</v>
      </c>
      <c r="H3454" s="46">
        <v>13000</v>
      </c>
      <c r="I3454" s="16">
        <v>13000</v>
      </c>
      <c r="K3454" t="str">
        <f t="shared" si="171"/>
        <v>Q2 2024</v>
      </c>
      <c r="L3454" t="str">
        <f t="shared" si="172"/>
        <v>Q2</v>
      </c>
      <c r="M3454" t="str">
        <f t="shared" si="173"/>
        <v>2024</v>
      </c>
    </row>
    <row r="3455" spans="1:13" x14ac:dyDescent="0.25">
      <c r="A3455" s="27">
        <v>45474</v>
      </c>
      <c r="B3455" s="8" t="s">
        <v>6593</v>
      </c>
      <c r="C3455" s="8" t="e">
        <v>#N/A</v>
      </c>
      <c r="D3455" s="8" t="s">
        <v>6627</v>
      </c>
      <c r="E3455" s="12">
        <v>312</v>
      </c>
      <c r="F3455" s="25">
        <v>45504</v>
      </c>
      <c r="G3455" s="12">
        <v>1752</v>
      </c>
      <c r="H3455" s="46">
        <v>43925</v>
      </c>
      <c r="I3455" s="16">
        <v>43925</v>
      </c>
      <c r="K3455" t="str">
        <f t="shared" si="171"/>
        <v>Q2 2024</v>
      </c>
      <c r="L3455" t="str">
        <f t="shared" si="172"/>
        <v>Q2</v>
      </c>
      <c r="M3455" t="str">
        <f t="shared" si="173"/>
        <v>2024</v>
      </c>
    </row>
    <row r="3456" spans="1:13" x14ac:dyDescent="0.25">
      <c r="A3456" s="27">
        <v>45474</v>
      </c>
      <c r="B3456" s="8" t="s">
        <v>6593</v>
      </c>
      <c r="C3456" s="8" t="e">
        <v>#N/A</v>
      </c>
      <c r="D3456" s="8" t="s">
        <v>6672</v>
      </c>
      <c r="E3456" s="12">
        <v>312</v>
      </c>
      <c r="F3456" s="25">
        <v>45499</v>
      </c>
      <c r="G3456" s="12">
        <v>1347643</v>
      </c>
      <c r="H3456" s="46">
        <v>248</v>
      </c>
      <c r="I3456" s="16">
        <v>248</v>
      </c>
      <c r="K3456" t="str">
        <f t="shared" si="171"/>
        <v>Q2 2024</v>
      </c>
      <c r="L3456" t="str">
        <f t="shared" si="172"/>
        <v>Q2</v>
      </c>
      <c r="M3456" t="str">
        <f t="shared" si="173"/>
        <v>2024</v>
      </c>
    </row>
    <row r="3457" spans="1:13" x14ac:dyDescent="0.25">
      <c r="A3457" s="27">
        <v>45474</v>
      </c>
      <c r="B3457" s="8" t="s">
        <v>6593</v>
      </c>
      <c r="C3457" s="8" t="e">
        <v>#N/A</v>
      </c>
      <c r="D3457" s="8" t="s">
        <v>6624</v>
      </c>
      <c r="E3457" s="12">
        <v>312</v>
      </c>
      <c r="F3457" s="25">
        <v>45503</v>
      </c>
      <c r="G3457" s="12" t="s">
        <v>3088</v>
      </c>
      <c r="H3457" s="46">
        <v>92800</v>
      </c>
      <c r="I3457" s="46">
        <v>32574.52</v>
      </c>
      <c r="K3457" t="str">
        <f t="shared" si="171"/>
        <v>Q2 2024</v>
      </c>
      <c r="L3457" t="str">
        <f t="shared" si="172"/>
        <v>Q2</v>
      </c>
      <c r="M3457" t="str">
        <f t="shared" si="173"/>
        <v>2024</v>
      </c>
    </row>
    <row r="3458" spans="1:13" x14ac:dyDescent="0.25">
      <c r="A3458" s="27">
        <v>45474</v>
      </c>
      <c r="B3458" s="8" t="s">
        <v>6594</v>
      </c>
      <c r="C3458" s="8" t="s">
        <v>6632</v>
      </c>
      <c r="D3458" s="8" t="s">
        <v>6633</v>
      </c>
      <c r="E3458" s="12">
        <v>719</v>
      </c>
      <c r="F3458" s="25">
        <v>45505</v>
      </c>
      <c r="G3458" s="12" t="s">
        <v>3098</v>
      </c>
      <c r="H3458" s="46">
        <v>36783.040000000001</v>
      </c>
      <c r="I3458" s="16">
        <v>36783.040000000001</v>
      </c>
      <c r="K3458" t="str">
        <f t="shared" si="171"/>
        <v>Q2 2024</v>
      </c>
      <c r="L3458" t="str">
        <f t="shared" si="172"/>
        <v>Q2</v>
      </c>
      <c r="M3458" t="str">
        <f t="shared" si="173"/>
        <v>2024</v>
      </c>
    </row>
    <row r="3459" spans="1:13" x14ac:dyDescent="0.25">
      <c r="A3459" s="27">
        <v>45474</v>
      </c>
      <c r="B3459" s="8" t="s">
        <v>6594</v>
      </c>
      <c r="C3459" s="8" t="e">
        <v>#N/A</v>
      </c>
      <c r="D3459" s="8" t="s">
        <v>6615</v>
      </c>
      <c r="E3459" s="12">
        <v>719</v>
      </c>
      <c r="F3459" s="25">
        <v>45504</v>
      </c>
      <c r="G3459" s="12" t="s">
        <v>3101</v>
      </c>
      <c r="H3459" s="46">
        <v>7315</v>
      </c>
      <c r="I3459" s="16">
        <v>7315</v>
      </c>
      <c r="K3459" t="str">
        <f t="shared" si="171"/>
        <v>Q2 2024</v>
      </c>
      <c r="L3459" t="str">
        <f t="shared" si="172"/>
        <v>Q2</v>
      </c>
      <c r="M3459" t="str">
        <f t="shared" si="173"/>
        <v>2024</v>
      </c>
    </row>
    <row r="3460" spans="1:13" x14ac:dyDescent="0.25">
      <c r="A3460" s="27">
        <v>45474</v>
      </c>
      <c r="B3460" s="8" t="s">
        <v>6594</v>
      </c>
      <c r="C3460" s="8" t="s">
        <v>6634</v>
      </c>
      <c r="D3460" s="8" t="s">
        <v>6635</v>
      </c>
      <c r="E3460" s="12">
        <v>719</v>
      </c>
      <c r="F3460" s="25">
        <v>45505</v>
      </c>
      <c r="G3460" s="12" t="s">
        <v>3100</v>
      </c>
      <c r="H3460" s="85">
        <v>39685.979999999996</v>
      </c>
      <c r="I3460" s="85">
        <v>39685.979999999996</v>
      </c>
      <c r="K3460" t="str">
        <f t="shared" ref="K3460:K3516" si="174">"Q" &amp; IF(MONTH(A3460) &lt; 4, 4, IF(MONTH(A3460) &lt; 7, 1, IF(MONTH(A3460) &lt; 10, 2, 3))) &amp; " " &amp; YEAR(A3460) - IF(MONTH(A3460) &lt; 4, 1, 0)</f>
        <v>Q2 2024</v>
      </c>
      <c r="L3460" t="str">
        <f t="shared" ref="L3460:L3516" si="175">LEFT(K3460,2)</f>
        <v>Q2</v>
      </c>
      <c r="M3460" t="str">
        <f t="shared" ref="M3460:M3516" si="176">RIGHT(K3460,4)</f>
        <v>2024</v>
      </c>
    </row>
    <row r="3461" spans="1:13" x14ac:dyDescent="0.25">
      <c r="A3461" s="27">
        <v>45474</v>
      </c>
      <c r="B3461" s="8" t="s">
        <v>6594</v>
      </c>
      <c r="C3461" s="8" t="e">
        <v>#N/A</v>
      </c>
      <c r="D3461" s="8" t="s">
        <v>6633</v>
      </c>
      <c r="E3461" s="12">
        <v>719</v>
      </c>
      <c r="F3461" s="25">
        <v>45504</v>
      </c>
      <c r="G3461" s="12" t="s">
        <v>3099</v>
      </c>
      <c r="H3461" s="46">
        <v>74704.429999999993</v>
      </c>
      <c r="I3461" s="16">
        <v>74704.429999999993</v>
      </c>
      <c r="K3461" t="str">
        <f t="shared" si="174"/>
        <v>Q2 2024</v>
      </c>
      <c r="L3461" t="str">
        <f t="shared" si="175"/>
        <v>Q2</v>
      </c>
      <c r="M3461" t="str">
        <f t="shared" si="176"/>
        <v>2024</v>
      </c>
    </row>
    <row r="3462" spans="1:13" x14ac:dyDescent="0.25">
      <c r="A3462" s="27">
        <v>45474</v>
      </c>
      <c r="B3462" s="8" t="s">
        <v>6594</v>
      </c>
      <c r="C3462" s="8" t="s">
        <v>6637</v>
      </c>
      <c r="D3462" s="8" t="s">
        <v>6654</v>
      </c>
      <c r="E3462" s="12">
        <v>719</v>
      </c>
      <c r="F3462" s="25">
        <v>45474</v>
      </c>
      <c r="G3462" s="12" t="s">
        <v>3097</v>
      </c>
      <c r="H3462" s="46">
        <v>16248.75</v>
      </c>
      <c r="I3462" s="16">
        <v>16248.75</v>
      </c>
      <c r="K3462" t="str">
        <f t="shared" si="174"/>
        <v>Q2 2024</v>
      </c>
      <c r="L3462" t="str">
        <f t="shared" si="175"/>
        <v>Q2</v>
      </c>
      <c r="M3462" t="str">
        <f t="shared" si="176"/>
        <v>2024</v>
      </c>
    </row>
    <row r="3463" spans="1:13" x14ac:dyDescent="0.25">
      <c r="A3463" s="17">
        <v>45474</v>
      </c>
      <c r="B3463" s="8" t="s">
        <v>6594</v>
      </c>
      <c r="C3463" s="8" t="s">
        <v>6637</v>
      </c>
      <c r="D3463" s="8" t="s">
        <v>6639</v>
      </c>
      <c r="E3463" s="12">
        <v>719</v>
      </c>
      <c r="F3463" s="4">
        <v>45524</v>
      </c>
      <c r="G3463" s="5" t="s">
        <v>3155</v>
      </c>
      <c r="H3463" s="5">
        <v>9230.68</v>
      </c>
      <c r="I3463" s="16">
        <v>9230.68</v>
      </c>
      <c r="K3463" t="str">
        <f t="shared" si="174"/>
        <v>Q2 2024</v>
      </c>
      <c r="L3463" t="str">
        <f t="shared" si="175"/>
        <v>Q2</v>
      </c>
      <c r="M3463" t="str">
        <f t="shared" si="176"/>
        <v>2024</v>
      </c>
    </row>
    <row r="3464" spans="1:13" x14ac:dyDescent="0.25">
      <c r="A3464" s="17">
        <v>45474</v>
      </c>
      <c r="B3464" s="8" t="s">
        <v>6594</v>
      </c>
      <c r="C3464" s="8" t="s">
        <v>6637</v>
      </c>
      <c r="D3464" s="8" t="s">
        <v>6638</v>
      </c>
      <c r="E3464" s="12">
        <v>719</v>
      </c>
      <c r="F3464" s="4">
        <v>45523</v>
      </c>
      <c r="G3464" s="5" t="s">
        <v>3169</v>
      </c>
      <c r="H3464" s="5">
        <v>64330.51</v>
      </c>
      <c r="I3464" s="16">
        <v>64330.51</v>
      </c>
      <c r="K3464" t="str">
        <f t="shared" si="174"/>
        <v>Q2 2024</v>
      </c>
      <c r="L3464" t="str">
        <f t="shared" si="175"/>
        <v>Q2</v>
      </c>
      <c r="M3464" t="str">
        <f t="shared" si="176"/>
        <v>2024</v>
      </c>
    </row>
    <row r="3465" spans="1:13" x14ac:dyDescent="0.25">
      <c r="A3465" s="27">
        <v>45474</v>
      </c>
      <c r="B3465" s="8" t="s">
        <v>6594</v>
      </c>
      <c r="C3465" s="8" t="e">
        <v>#N/A</v>
      </c>
      <c r="D3465" s="8" t="s">
        <v>6622</v>
      </c>
      <c r="E3465" s="12">
        <v>719</v>
      </c>
      <c r="F3465" s="25">
        <v>45504</v>
      </c>
      <c r="G3465" s="12" t="s">
        <v>3103</v>
      </c>
      <c r="H3465" s="46">
        <v>13260</v>
      </c>
      <c r="I3465" s="16">
        <v>13260</v>
      </c>
      <c r="K3465" t="str">
        <f t="shared" si="174"/>
        <v>Q2 2024</v>
      </c>
      <c r="L3465" t="str">
        <f t="shared" si="175"/>
        <v>Q2</v>
      </c>
      <c r="M3465" t="str">
        <f t="shared" si="176"/>
        <v>2024</v>
      </c>
    </row>
    <row r="3466" spans="1:13" x14ac:dyDescent="0.25">
      <c r="A3466" s="27">
        <v>45474</v>
      </c>
      <c r="B3466" s="8" t="s">
        <v>6594</v>
      </c>
      <c r="C3466" s="8" t="e">
        <v>#N/A</v>
      </c>
      <c r="D3466" s="8" t="s">
        <v>6622</v>
      </c>
      <c r="E3466" s="12">
        <v>719</v>
      </c>
      <c r="F3466" s="25">
        <v>45512</v>
      </c>
      <c r="G3466" s="12" t="s">
        <v>3102</v>
      </c>
      <c r="H3466" s="46">
        <v>6780</v>
      </c>
      <c r="I3466" s="16">
        <v>6780</v>
      </c>
      <c r="K3466" t="str">
        <f t="shared" si="174"/>
        <v>Q2 2024</v>
      </c>
      <c r="L3466" t="str">
        <f t="shared" si="175"/>
        <v>Q2</v>
      </c>
      <c r="M3466" t="str">
        <f t="shared" si="176"/>
        <v>2024</v>
      </c>
    </row>
    <row r="3467" spans="1:13" x14ac:dyDescent="0.25">
      <c r="A3467" s="27">
        <v>45474</v>
      </c>
      <c r="B3467" s="8" t="s">
        <v>6594</v>
      </c>
      <c r="C3467" s="8" t="e">
        <v>#N/A</v>
      </c>
      <c r="D3467" s="8" t="s">
        <v>6627</v>
      </c>
      <c r="E3467" s="12">
        <v>719</v>
      </c>
      <c r="F3467" s="25">
        <v>45504</v>
      </c>
      <c r="G3467" s="12">
        <v>1751</v>
      </c>
      <c r="H3467" s="46">
        <v>2695</v>
      </c>
      <c r="I3467" s="16">
        <v>2695</v>
      </c>
      <c r="K3467" t="str">
        <f t="shared" si="174"/>
        <v>Q2 2024</v>
      </c>
      <c r="L3467" t="str">
        <f t="shared" si="175"/>
        <v>Q2</v>
      </c>
      <c r="M3467" t="str">
        <f t="shared" si="176"/>
        <v>2024</v>
      </c>
    </row>
    <row r="3468" spans="1:13" x14ac:dyDescent="0.25">
      <c r="A3468" s="27">
        <v>45474</v>
      </c>
      <c r="B3468" s="8" t="s">
        <v>6594</v>
      </c>
      <c r="C3468" s="8" t="e">
        <v>#N/A</v>
      </c>
      <c r="D3468" s="8" t="s">
        <v>6662</v>
      </c>
      <c r="E3468" s="12">
        <v>719</v>
      </c>
      <c r="F3468" s="25">
        <v>45476</v>
      </c>
      <c r="G3468" s="12" t="s">
        <v>3096</v>
      </c>
      <c r="H3468" s="46">
        <v>136500</v>
      </c>
      <c r="I3468" s="16">
        <v>136500</v>
      </c>
      <c r="K3468" t="str">
        <f t="shared" si="174"/>
        <v>Q2 2024</v>
      </c>
      <c r="L3468" t="str">
        <f t="shared" si="175"/>
        <v>Q2</v>
      </c>
      <c r="M3468" t="str">
        <f t="shared" si="176"/>
        <v>2024</v>
      </c>
    </row>
    <row r="3469" spans="1:13" x14ac:dyDescent="0.25">
      <c r="A3469" s="27">
        <v>45474</v>
      </c>
      <c r="B3469" s="8" t="s">
        <v>6599</v>
      </c>
      <c r="C3469" s="8" t="e">
        <v>#N/A</v>
      </c>
      <c r="D3469" s="8" t="s">
        <v>6615</v>
      </c>
      <c r="E3469" s="12">
        <v>0</v>
      </c>
      <c r="F3469" s="25">
        <v>45504</v>
      </c>
      <c r="G3469" s="12" t="s">
        <v>3104</v>
      </c>
      <c r="H3469" s="46">
        <v>2215.5</v>
      </c>
      <c r="I3469" s="16">
        <v>2215.5</v>
      </c>
      <c r="K3469" t="str">
        <f t="shared" si="174"/>
        <v>Q2 2024</v>
      </c>
      <c r="L3469" t="str">
        <f t="shared" si="175"/>
        <v>Q2</v>
      </c>
      <c r="M3469" t="str">
        <f t="shared" si="176"/>
        <v>2024</v>
      </c>
    </row>
    <row r="3470" spans="1:13" x14ac:dyDescent="0.25">
      <c r="A3470" s="27">
        <v>45474</v>
      </c>
      <c r="B3470" s="8" t="s">
        <v>6599</v>
      </c>
      <c r="C3470" s="8" t="s">
        <v>6616</v>
      </c>
      <c r="D3470" s="8" t="s">
        <v>6617</v>
      </c>
      <c r="E3470" s="12">
        <v>0</v>
      </c>
      <c r="F3470" s="25">
        <v>45500</v>
      </c>
      <c r="G3470" s="12" t="s">
        <v>3106</v>
      </c>
      <c r="H3470" s="46">
        <v>818.2</v>
      </c>
      <c r="I3470" s="46">
        <v>818.2</v>
      </c>
      <c r="K3470" t="str">
        <f t="shared" si="174"/>
        <v>Q2 2024</v>
      </c>
      <c r="L3470" t="str">
        <f t="shared" si="175"/>
        <v>Q2</v>
      </c>
      <c r="M3470" t="str">
        <f t="shared" si="176"/>
        <v>2024</v>
      </c>
    </row>
    <row r="3471" spans="1:13" x14ac:dyDescent="0.25">
      <c r="A3471" s="27">
        <v>45474</v>
      </c>
      <c r="B3471" s="8" t="s">
        <v>6599</v>
      </c>
      <c r="C3471" s="8" t="e">
        <v>#N/A</v>
      </c>
      <c r="D3471" s="8" t="s">
        <v>6622</v>
      </c>
      <c r="E3471" s="12">
        <v>0</v>
      </c>
      <c r="F3471" s="25">
        <v>45504</v>
      </c>
      <c r="G3471" s="12" t="s">
        <v>3105</v>
      </c>
      <c r="H3471" s="46">
        <v>22280</v>
      </c>
      <c r="I3471" s="16">
        <v>22280</v>
      </c>
      <c r="K3471" t="str">
        <f t="shared" si="174"/>
        <v>Q2 2024</v>
      </c>
      <c r="L3471" t="str">
        <f t="shared" si="175"/>
        <v>Q2</v>
      </c>
      <c r="M3471" t="str">
        <f t="shared" si="176"/>
        <v>2024</v>
      </c>
    </row>
    <row r="3472" spans="1:13" x14ac:dyDescent="0.25">
      <c r="A3472" s="27">
        <v>45474</v>
      </c>
      <c r="B3472" s="8" t="s">
        <v>6595</v>
      </c>
      <c r="C3472" s="8" t="e">
        <v>#N/A</v>
      </c>
      <c r="D3472" s="8" t="s">
        <v>6662</v>
      </c>
      <c r="E3472" s="12">
        <v>319</v>
      </c>
      <c r="F3472" s="25">
        <v>45477</v>
      </c>
      <c r="G3472" s="12" t="s">
        <v>3108</v>
      </c>
      <c r="H3472" s="46">
        <v>155988</v>
      </c>
      <c r="I3472" s="16">
        <v>155988</v>
      </c>
      <c r="K3472" t="str">
        <f t="shared" si="174"/>
        <v>Q2 2024</v>
      </c>
      <c r="L3472" t="str">
        <f t="shared" si="175"/>
        <v>Q2</v>
      </c>
      <c r="M3472" t="str">
        <f t="shared" si="176"/>
        <v>2024</v>
      </c>
    </row>
    <row r="3473" spans="1:13" x14ac:dyDescent="0.25">
      <c r="A3473" s="27">
        <v>45474</v>
      </c>
      <c r="B3473" s="8" t="s">
        <v>6595</v>
      </c>
      <c r="C3473" s="5" t="s">
        <v>6630</v>
      </c>
      <c r="D3473" s="8" t="s">
        <v>6631</v>
      </c>
      <c r="E3473" s="12">
        <v>319</v>
      </c>
      <c r="F3473" s="25">
        <v>45513</v>
      </c>
      <c r="G3473" s="12" t="s">
        <v>3114</v>
      </c>
      <c r="H3473" s="46">
        <v>6822.74</v>
      </c>
      <c r="I3473" s="16">
        <v>6822.74</v>
      </c>
      <c r="K3473" t="str">
        <f t="shared" si="174"/>
        <v>Q2 2024</v>
      </c>
      <c r="L3473" t="str">
        <f t="shared" si="175"/>
        <v>Q2</v>
      </c>
      <c r="M3473" t="str">
        <f t="shared" si="176"/>
        <v>2024</v>
      </c>
    </row>
    <row r="3474" spans="1:13" x14ac:dyDescent="0.25">
      <c r="A3474" s="27">
        <v>45474</v>
      </c>
      <c r="B3474" s="8" t="s">
        <v>6595</v>
      </c>
      <c r="C3474" s="8" t="s">
        <v>6632</v>
      </c>
      <c r="D3474" s="8" t="s">
        <v>6633</v>
      </c>
      <c r="E3474" s="12">
        <v>319</v>
      </c>
      <c r="F3474" s="25">
        <v>45505</v>
      </c>
      <c r="G3474" s="12" t="s">
        <v>3115</v>
      </c>
      <c r="H3474" s="46">
        <v>105078.27</v>
      </c>
      <c r="I3474" s="16">
        <v>105078.27</v>
      </c>
      <c r="K3474" t="str">
        <f t="shared" si="174"/>
        <v>Q2 2024</v>
      </c>
      <c r="L3474" t="str">
        <f t="shared" si="175"/>
        <v>Q2</v>
      </c>
      <c r="M3474" t="str">
        <f t="shared" si="176"/>
        <v>2024</v>
      </c>
    </row>
    <row r="3475" spans="1:13" x14ac:dyDescent="0.25">
      <c r="A3475" s="27">
        <v>45474</v>
      </c>
      <c r="B3475" s="8" t="s">
        <v>6595</v>
      </c>
      <c r="C3475" s="8" t="e">
        <v>#N/A</v>
      </c>
      <c r="D3475" s="8" t="s">
        <v>6615</v>
      </c>
      <c r="E3475" s="12">
        <v>319</v>
      </c>
      <c r="F3475" s="25">
        <v>45504</v>
      </c>
      <c r="G3475" s="12" t="s">
        <v>3117</v>
      </c>
      <c r="H3475" s="46">
        <v>80180</v>
      </c>
      <c r="I3475" s="16">
        <v>80180</v>
      </c>
      <c r="K3475" t="str">
        <f t="shared" si="174"/>
        <v>Q2 2024</v>
      </c>
      <c r="L3475" t="str">
        <f t="shared" si="175"/>
        <v>Q2</v>
      </c>
      <c r="M3475" t="str">
        <f t="shared" si="176"/>
        <v>2024</v>
      </c>
    </row>
    <row r="3476" spans="1:13" x14ac:dyDescent="0.25">
      <c r="A3476" s="27">
        <v>45474</v>
      </c>
      <c r="B3476" s="8" t="s">
        <v>6595</v>
      </c>
      <c r="C3476" s="8" t="e">
        <v>#N/A</v>
      </c>
      <c r="D3476" s="8" t="s">
        <v>6615</v>
      </c>
      <c r="E3476" s="12">
        <v>319</v>
      </c>
      <c r="F3476" s="25">
        <v>45504</v>
      </c>
      <c r="G3476" s="12" t="s">
        <v>3118</v>
      </c>
      <c r="H3476" s="46">
        <v>9230</v>
      </c>
      <c r="I3476" s="16">
        <v>9230</v>
      </c>
      <c r="K3476" t="str">
        <f t="shared" si="174"/>
        <v>Q2 2024</v>
      </c>
      <c r="L3476" t="str">
        <f t="shared" si="175"/>
        <v>Q2</v>
      </c>
      <c r="M3476" t="str">
        <f t="shared" si="176"/>
        <v>2024</v>
      </c>
    </row>
    <row r="3477" spans="1:13" x14ac:dyDescent="0.25">
      <c r="A3477" s="27">
        <v>45474</v>
      </c>
      <c r="B3477" s="8" t="s">
        <v>6595</v>
      </c>
      <c r="C3477" s="8" t="e">
        <v>#N/A</v>
      </c>
      <c r="D3477" s="8" t="s">
        <v>6615</v>
      </c>
      <c r="E3477" s="12">
        <v>319</v>
      </c>
      <c r="F3477" s="25">
        <v>45504</v>
      </c>
      <c r="G3477" s="12" t="s">
        <v>3119</v>
      </c>
      <c r="H3477" s="46">
        <v>777</v>
      </c>
      <c r="I3477" s="16">
        <v>777</v>
      </c>
      <c r="K3477" t="str">
        <f t="shared" si="174"/>
        <v>Q2 2024</v>
      </c>
      <c r="L3477" t="str">
        <f t="shared" si="175"/>
        <v>Q2</v>
      </c>
      <c r="M3477" t="str">
        <f t="shared" si="176"/>
        <v>2024</v>
      </c>
    </row>
    <row r="3478" spans="1:13" x14ac:dyDescent="0.25">
      <c r="A3478" s="27">
        <v>45474</v>
      </c>
      <c r="B3478" s="8" t="s">
        <v>6595</v>
      </c>
      <c r="C3478" s="8" t="e">
        <v>#N/A</v>
      </c>
      <c r="D3478" s="8" t="s">
        <v>6615</v>
      </c>
      <c r="E3478" s="12">
        <v>319</v>
      </c>
      <c r="F3478" s="25">
        <v>45504</v>
      </c>
      <c r="G3478" s="12" t="s">
        <v>3120</v>
      </c>
      <c r="H3478" s="46">
        <v>3010</v>
      </c>
      <c r="I3478" s="16">
        <v>3010</v>
      </c>
      <c r="K3478" t="str">
        <f t="shared" si="174"/>
        <v>Q2 2024</v>
      </c>
      <c r="L3478" t="str">
        <f t="shared" si="175"/>
        <v>Q2</v>
      </c>
      <c r="M3478" t="str">
        <f t="shared" si="176"/>
        <v>2024</v>
      </c>
    </row>
    <row r="3479" spans="1:13" x14ac:dyDescent="0.25">
      <c r="A3479" s="27">
        <v>45474</v>
      </c>
      <c r="B3479" s="8" t="s">
        <v>6595</v>
      </c>
      <c r="C3479" s="8" t="e">
        <v>#N/A</v>
      </c>
      <c r="D3479" s="8" t="s">
        <v>6615</v>
      </c>
      <c r="E3479" s="12">
        <v>319</v>
      </c>
      <c r="F3479" s="25">
        <v>45504</v>
      </c>
      <c r="G3479" s="12" t="s">
        <v>3121</v>
      </c>
      <c r="H3479" s="46">
        <v>2392</v>
      </c>
      <c r="I3479" s="16">
        <v>2392</v>
      </c>
      <c r="K3479" t="str">
        <f t="shared" si="174"/>
        <v>Q2 2024</v>
      </c>
      <c r="L3479" t="str">
        <f t="shared" si="175"/>
        <v>Q2</v>
      </c>
      <c r="M3479" t="str">
        <f t="shared" si="176"/>
        <v>2024</v>
      </c>
    </row>
    <row r="3480" spans="1:13" x14ac:dyDescent="0.25">
      <c r="A3480" s="27">
        <v>45474</v>
      </c>
      <c r="B3480" s="8" t="s">
        <v>6595</v>
      </c>
      <c r="C3480" s="8" t="e">
        <v>#N/A</v>
      </c>
      <c r="D3480" s="8" t="s">
        <v>6615</v>
      </c>
      <c r="E3480" s="12">
        <v>319</v>
      </c>
      <c r="F3480" s="25">
        <v>45504</v>
      </c>
      <c r="G3480" s="12" t="s">
        <v>3122</v>
      </c>
      <c r="H3480" s="46">
        <v>14369</v>
      </c>
      <c r="I3480" s="16">
        <v>14369</v>
      </c>
      <c r="K3480" t="str">
        <f t="shared" si="174"/>
        <v>Q2 2024</v>
      </c>
      <c r="L3480" t="str">
        <f t="shared" si="175"/>
        <v>Q2</v>
      </c>
      <c r="M3480" t="str">
        <f t="shared" si="176"/>
        <v>2024</v>
      </c>
    </row>
    <row r="3481" spans="1:13" x14ac:dyDescent="0.25">
      <c r="A3481" s="27">
        <v>45474</v>
      </c>
      <c r="B3481" s="8" t="s">
        <v>6595</v>
      </c>
      <c r="C3481" s="8" t="e">
        <v>#N/A</v>
      </c>
      <c r="D3481" s="8" t="s">
        <v>6615</v>
      </c>
      <c r="E3481" s="12">
        <v>319</v>
      </c>
      <c r="F3481" s="25">
        <v>45504</v>
      </c>
      <c r="G3481" s="12" t="s">
        <v>3123</v>
      </c>
      <c r="H3481" s="46">
        <v>1322</v>
      </c>
      <c r="I3481" s="16">
        <v>1322</v>
      </c>
      <c r="K3481" t="str">
        <f t="shared" si="174"/>
        <v>Q2 2024</v>
      </c>
      <c r="L3481" t="str">
        <f t="shared" si="175"/>
        <v>Q2</v>
      </c>
      <c r="M3481" t="str">
        <f t="shared" si="176"/>
        <v>2024</v>
      </c>
    </row>
    <row r="3482" spans="1:13" x14ac:dyDescent="0.25">
      <c r="A3482" s="27">
        <v>45474</v>
      </c>
      <c r="B3482" s="8" t="s">
        <v>6595</v>
      </c>
      <c r="C3482" s="8" t="e">
        <v>#N/A</v>
      </c>
      <c r="D3482" s="8" t="s">
        <v>6615</v>
      </c>
      <c r="E3482" s="12">
        <v>319</v>
      </c>
      <c r="F3482" s="25">
        <v>45504</v>
      </c>
      <c r="G3482" s="12" t="s">
        <v>3124</v>
      </c>
      <c r="H3482" s="46">
        <v>6224.5</v>
      </c>
      <c r="I3482" s="16">
        <v>6224.5</v>
      </c>
      <c r="K3482" t="str">
        <f t="shared" si="174"/>
        <v>Q2 2024</v>
      </c>
      <c r="L3482" t="str">
        <f t="shared" si="175"/>
        <v>Q2</v>
      </c>
      <c r="M3482" t="str">
        <f t="shared" si="176"/>
        <v>2024</v>
      </c>
    </row>
    <row r="3483" spans="1:13" x14ac:dyDescent="0.25">
      <c r="A3483" s="27">
        <v>45474</v>
      </c>
      <c r="B3483" s="8" t="s">
        <v>6595</v>
      </c>
      <c r="C3483" s="8" t="e">
        <v>#N/A</v>
      </c>
      <c r="D3483" s="8" t="s">
        <v>6615</v>
      </c>
      <c r="E3483" s="12">
        <v>319</v>
      </c>
      <c r="F3483" s="25">
        <v>45504</v>
      </c>
      <c r="G3483" s="12" t="s">
        <v>3125</v>
      </c>
      <c r="H3483" s="46">
        <v>4073</v>
      </c>
      <c r="I3483" s="16">
        <v>4073</v>
      </c>
      <c r="K3483" t="str">
        <f t="shared" si="174"/>
        <v>Q2 2024</v>
      </c>
      <c r="L3483" t="str">
        <f t="shared" si="175"/>
        <v>Q2</v>
      </c>
      <c r="M3483" t="str">
        <f t="shared" si="176"/>
        <v>2024</v>
      </c>
    </row>
    <row r="3484" spans="1:13" x14ac:dyDescent="0.25">
      <c r="A3484" s="27">
        <v>45474</v>
      </c>
      <c r="B3484" s="8" t="s">
        <v>6595</v>
      </c>
      <c r="C3484" s="8" t="e">
        <v>#N/A</v>
      </c>
      <c r="D3484" s="8" t="s">
        <v>6615</v>
      </c>
      <c r="E3484" s="12">
        <v>319</v>
      </c>
      <c r="F3484" s="25">
        <v>45504</v>
      </c>
      <c r="G3484" s="12" t="s">
        <v>3126</v>
      </c>
      <c r="H3484" s="46">
        <v>4049</v>
      </c>
      <c r="I3484" s="16">
        <v>4049</v>
      </c>
      <c r="K3484" t="str">
        <f t="shared" si="174"/>
        <v>Q2 2024</v>
      </c>
      <c r="L3484" t="str">
        <f t="shared" si="175"/>
        <v>Q2</v>
      </c>
      <c r="M3484" t="str">
        <f t="shared" si="176"/>
        <v>2024</v>
      </c>
    </row>
    <row r="3485" spans="1:13" x14ac:dyDescent="0.25">
      <c r="A3485" s="27">
        <v>45474</v>
      </c>
      <c r="B3485" s="8" t="s">
        <v>6595</v>
      </c>
      <c r="C3485" s="8" t="s">
        <v>6616</v>
      </c>
      <c r="D3485" s="8" t="s">
        <v>6617</v>
      </c>
      <c r="E3485" s="12">
        <v>319</v>
      </c>
      <c r="F3485" s="25">
        <v>45500</v>
      </c>
      <c r="G3485" s="12" t="s">
        <v>3129</v>
      </c>
      <c r="H3485" s="46">
        <v>2360</v>
      </c>
      <c r="I3485" s="46">
        <v>2360</v>
      </c>
      <c r="K3485" t="str">
        <f t="shared" si="174"/>
        <v>Q2 2024</v>
      </c>
      <c r="L3485" t="str">
        <f t="shared" si="175"/>
        <v>Q2</v>
      </c>
      <c r="M3485" t="str">
        <f t="shared" si="176"/>
        <v>2024</v>
      </c>
    </row>
    <row r="3486" spans="1:13" x14ac:dyDescent="0.25">
      <c r="A3486" s="27">
        <v>45474</v>
      </c>
      <c r="B3486" s="8" t="s">
        <v>6595</v>
      </c>
      <c r="C3486" s="8" t="s">
        <v>6634</v>
      </c>
      <c r="D3486" s="8" t="s">
        <v>6635</v>
      </c>
      <c r="E3486" s="12">
        <v>319</v>
      </c>
      <c r="F3486" s="25">
        <v>45505</v>
      </c>
      <c r="G3486" s="12" t="s">
        <v>3116</v>
      </c>
      <c r="H3486" s="85">
        <v>58994.8</v>
      </c>
      <c r="I3486" s="85">
        <v>58994.8</v>
      </c>
      <c r="K3486" t="str">
        <f t="shared" si="174"/>
        <v>Q2 2024</v>
      </c>
      <c r="L3486" t="str">
        <f t="shared" si="175"/>
        <v>Q2</v>
      </c>
      <c r="M3486" t="str">
        <f t="shared" si="176"/>
        <v>2024</v>
      </c>
    </row>
    <row r="3487" spans="1:13" x14ac:dyDescent="0.25">
      <c r="A3487" s="27">
        <v>45474</v>
      </c>
      <c r="B3487" s="8" t="s">
        <v>6595</v>
      </c>
      <c r="C3487" s="8" t="s">
        <v>6619</v>
      </c>
      <c r="D3487" s="8" t="s">
        <v>6620</v>
      </c>
      <c r="E3487" s="12">
        <v>319</v>
      </c>
      <c r="F3487" s="25">
        <v>45504</v>
      </c>
      <c r="G3487" s="12" t="s">
        <v>3112</v>
      </c>
      <c r="H3487" s="46">
        <v>545</v>
      </c>
      <c r="I3487" s="16">
        <v>545</v>
      </c>
      <c r="K3487" t="str">
        <f t="shared" si="174"/>
        <v>Q2 2024</v>
      </c>
      <c r="L3487" t="str">
        <f t="shared" si="175"/>
        <v>Q2</v>
      </c>
      <c r="M3487" t="str">
        <f t="shared" si="176"/>
        <v>2024</v>
      </c>
    </row>
    <row r="3488" spans="1:13" x14ac:dyDescent="0.25">
      <c r="A3488" s="27">
        <v>45474</v>
      </c>
      <c r="B3488" s="8" t="s">
        <v>6595</v>
      </c>
      <c r="C3488" s="8" t="s">
        <v>6637</v>
      </c>
      <c r="D3488" s="8" t="s">
        <v>6654</v>
      </c>
      <c r="E3488" s="12">
        <v>317</v>
      </c>
      <c r="F3488" s="25">
        <v>45474</v>
      </c>
      <c r="G3488" s="12" t="s">
        <v>3109</v>
      </c>
      <c r="H3488" s="46">
        <v>17333.75</v>
      </c>
      <c r="I3488" s="16">
        <v>17333.75</v>
      </c>
      <c r="K3488" t="str">
        <f t="shared" si="174"/>
        <v>Q2 2024</v>
      </c>
      <c r="L3488" t="str">
        <f t="shared" si="175"/>
        <v>Q2</v>
      </c>
      <c r="M3488" t="str">
        <f t="shared" si="176"/>
        <v>2024</v>
      </c>
    </row>
    <row r="3489" spans="1:13" x14ac:dyDescent="0.25">
      <c r="A3489" s="27">
        <v>45474</v>
      </c>
      <c r="B3489" s="8" t="s">
        <v>6595</v>
      </c>
      <c r="C3489" s="8" t="s">
        <v>6637</v>
      </c>
      <c r="D3489" s="8" t="s">
        <v>6654</v>
      </c>
      <c r="E3489" s="12">
        <v>318</v>
      </c>
      <c r="F3489" s="25">
        <v>45474</v>
      </c>
      <c r="G3489" s="12" t="s">
        <v>3110</v>
      </c>
      <c r="H3489" s="46">
        <v>17351.25</v>
      </c>
      <c r="I3489" s="16">
        <v>17351.25</v>
      </c>
      <c r="K3489" t="str">
        <f t="shared" si="174"/>
        <v>Q2 2024</v>
      </c>
      <c r="L3489" t="str">
        <f t="shared" si="175"/>
        <v>Q2</v>
      </c>
      <c r="M3489" t="str">
        <f t="shared" si="176"/>
        <v>2024</v>
      </c>
    </row>
    <row r="3490" spans="1:13" x14ac:dyDescent="0.25">
      <c r="A3490" s="27">
        <v>45474</v>
      </c>
      <c r="B3490" s="8" t="s">
        <v>6595</v>
      </c>
      <c r="C3490" s="8" t="s">
        <v>6637</v>
      </c>
      <c r="D3490" s="8" t="s">
        <v>6654</v>
      </c>
      <c r="E3490" s="12">
        <v>319</v>
      </c>
      <c r="F3490" s="25">
        <v>45474</v>
      </c>
      <c r="G3490" s="12" t="s">
        <v>3111</v>
      </c>
      <c r="H3490" s="46">
        <v>16248.75</v>
      </c>
      <c r="I3490" s="16">
        <v>16248.75</v>
      </c>
      <c r="K3490" t="str">
        <f t="shared" si="174"/>
        <v>Q2 2024</v>
      </c>
      <c r="L3490" t="str">
        <f t="shared" si="175"/>
        <v>Q2</v>
      </c>
      <c r="M3490" t="str">
        <f t="shared" si="176"/>
        <v>2024</v>
      </c>
    </row>
    <row r="3491" spans="1:13" x14ac:dyDescent="0.25">
      <c r="A3491" s="17">
        <v>45474</v>
      </c>
      <c r="B3491" s="8" t="s">
        <v>6595</v>
      </c>
      <c r="C3491" s="8" t="s">
        <v>6637</v>
      </c>
      <c r="D3491" s="8" t="s">
        <v>6639</v>
      </c>
      <c r="E3491" s="5">
        <v>317</v>
      </c>
      <c r="F3491" s="4">
        <v>45524</v>
      </c>
      <c r="G3491" s="5" t="s">
        <v>3147</v>
      </c>
      <c r="H3491" s="5">
        <v>17923.27</v>
      </c>
      <c r="I3491" s="16">
        <v>17923.27</v>
      </c>
      <c r="K3491" t="str">
        <f t="shared" si="174"/>
        <v>Q2 2024</v>
      </c>
      <c r="L3491" t="str">
        <f t="shared" si="175"/>
        <v>Q2</v>
      </c>
      <c r="M3491" t="str">
        <f t="shared" si="176"/>
        <v>2024</v>
      </c>
    </row>
    <row r="3492" spans="1:13" x14ac:dyDescent="0.25">
      <c r="A3492" s="17">
        <v>45474</v>
      </c>
      <c r="B3492" s="8" t="s">
        <v>6595</v>
      </c>
      <c r="C3492" s="8" t="s">
        <v>6637</v>
      </c>
      <c r="D3492" s="8" t="s">
        <v>6639</v>
      </c>
      <c r="E3492" s="5">
        <v>318</v>
      </c>
      <c r="F3492" s="4">
        <v>45524</v>
      </c>
      <c r="G3492" s="5" t="s">
        <v>3149</v>
      </c>
      <c r="H3492" s="5">
        <v>19919.189999999999</v>
      </c>
      <c r="I3492" s="16">
        <v>19919.189999999999</v>
      </c>
      <c r="K3492" t="str">
        <f t="shared" si="174"/>
        <v>Q2 2024</v>
      </c>
      <c r="L3492" t="str">
        <f t="shared" si="175"/>
        <v>Q2</v>
      </c>
      <c r="M3492" t="str">
        <f t="shared" si="176"/>
        <v>2024</v>
      </c>
    </row>
    <row r="3493" spans="1:13" x14ac:dyDescent="0.25">
      <c r="A3493" s="17">
        <v>45474</v>
      </c>
      <c r="B3493" s="8" t="s">
        <v>6595</v>
      </c>
      <c r="C3493" s="8" t="s">
        <v>6637</v>
      </c>
      <c r="D3493" s="8" t="s">
        <v>6639</v>
      </c>
      <c r="E3493" s="5">
        <v>319</v>
      </c>
      <c r="F3493" s="4">
        <v>45524</v>
      </c>
      <c r="G3493" s="5" t="s">
        <v>3150</v>
      </c>
      <c r="H3493" s="5">
        <v>20370.919999999998</v>
      </c>
      <c r="I3493" s="16">
        <v>20370.919999999998</v>
      </c>
      <c r="K3493" t="str">
        <f t="shared" si="174"/>
        <v>Q2 2024</v>
      </c>
      <c r="L3493" t="str">
        <f t="shared" si="175"/>
        <v>Q2</v>
      </c>
      <c r="M3493" t="str">
        <f t="shared" si="176"/>
        <v>2024</v>
      </c>
    </row>
    <row r="3494" spans="1:13" x14ac:dyDescent="0.25">
      <c r="A3494" s="17">
        <v>45474</v>
      </c>
      <c r="B3494" s="8" t="s">
        <v>6595</v>
      </c>
      <c r="C3494" s="8" t="s">
        <v>6637</v>
      </c>
      <c r="D3494" s="8" t="s">
        <v>6638</v>
      </c>
      <c r="E3494" s="5">
        <v>317</v>
      </c>
      <c r="F3494" s="4">
        <v>45523</v>
      </c>
      <c r="G3494" s="5" t="s">
        <v>3160</v>
      </c>
      <c r="H3494" s="5">
        <v>106341.57</v>
      </c>
      <c r="I3494" s="16">
        <v>106341.57</v>
      </c>
      <c r="K3494" t="str">
        <f t="shared" si="174"/>
        <v>Q2 2024</v>
      </c>
      <c r="L3494" t="str">
        <f t="shared" si="175"/>
        <v>Q2</v>
      </c>
      <c r="M3494" t="str">
        <f t="shared" si="176"/>
        <v>2024</v>
      </c>
    </row>
    <row r="3495" spans="1:13" x14ac:dyDescent="0.25">
      <c r="A3495" s="17">
        <v>45474</v>
      </c>
      <c r="B3495" s="8" t="s">
        <v>6595</v>
      </c>
      <c r="C3495" s="8" t="s">
        <v>6637</v>
      </c>
      <c r="D3495" s="8" t="s">
        <v>6638</v>
      </c>
      <c r="E3495" s="5">
        <v>318</v>
      </c>
      <c r="F3495" s="4">
        <v>45523</v>
      </c>
      <c r="G3495" s="5" t="s">
        <v>3163</v>
      </c>
      <c r="H3495" s="5">
        <v>105575.37</v>
      </c>
      <c r="I3495" s="16">
        <v>105575.37</v>
      </c>
      <c r="K3495" t="str">
        <f t="shared" si="174"/>
        <v>Q2 2024</v>
      </c>
      <c r="L3495" t="str">
        <f t="shared" si="175"/>
        <v>Q2</v>
      </c>
      <c r="M3495" t="str">
        <f t="shared" si="176"/>
        <v>2024</v>
      </c>
    </row>
    <row r="3496" spans="1:13" x14ac:dyDescent="0.25">
      <c r="A3496" s="17">
        <v>45474</v>
      </c>
      <c r="B3496" s="8" t="s">
        <v>6595</v>
      </c>
      <c r="C3496" s="8" t="s">
        <v>6637</v>
      </c>
      <c r="D3496" s="8" t="s">
        <v>6638</v>
      </c>
      <c r="E3496" s="5">
        <v>319</v>
      </c>
      <c r="F3496" s="4">
        <v>45523</v>
      </c>
      <c r="G3496" s="5" t="s">
        <v>3164</v>
      </c>
      <c r="H3496" s="5">
        <v>109961.44</v>
      </c>
      <c r="I3496" s="16">
        <v>109961.44</v>
      </c>
      <c r="K3496" t="str">
        <f t="shared" si="174"/>
        <v>Q2 2024</v>
      </c>
      <c r="L3496" t="str">
        <f t="shared" si="175"/>
        <v>Q2</v>
      </c>
      <c r="M3496" t="str">
        <f t="shared" si="176"/>
        <v>2024</v>
      </c>
    </row>
    <row r="3497" spans="1:13" x14ac:dyDescent="0.25">
      <c r="A3497" s="27">
        <v>45474</v>
      </c>
      <c r="B3497" s="8" t="s">
        <v>6595</v>
      </c>
      <c r="C3497" s="8" t="e">
        <v>#N/A</v>
      </c>
      <c r="D3497" s="8" t="s">
        <v>6662</v>
      </c>
      <c r="E3497" s="12">
        <v>317</v>
      </c>
      <c r="F3497" s="25">
        <v>45474</v>
      </c>
      <c r="G3497" s="12" t="s">
        <v>1726</v>
      </c>
      <c r="H3497" s="46">
        <v>99842</v>
      </c>
      <c r="I3497" s="16">
        <v>99842</v>
      </c>
      <c r="K3497" t="str">
        <f t="shared" si="174"/>
        <v>Q2 2024</v>
      </c>
      <c r="L3497" t="str">
        <f t="shared" si="175"/>
        <v>Q2</v>
      </c>
      <c r="M3497" t="str">
        <f t="shared" si="176"/>
        <v>2024</v>
      </c>
    </row>
    <row r="3498" spans="1:13" x14ac:dyDescent="0.25">
      <c r="A3498" s="27">
        <v>45474</v>
      </c>
      <c r="B3498" s="8" t="s">
        <v>6595</v>
      </c>
      <c r="C3498" s="8" t="e">
        <v>#N/A</v>
      </c>
      <c r="D3498" s="8" t="s">
        <v>6662</v>
      </c>
      <c r="E3498" s="12">
        <v>317</v>
      </c>
      <c r="F3498" s="25">
        <v>45474</v>
      </c>
      <c r="G3498" s="12" t="s">
        <v>1725</v>
      </c>
      <c r="H3498" s="46">
        <v>66562</v>
      </c>
      <c r="I3498" s="16">
        <v>66562</v>
      </c>
      <c r="K3498" t="str">
        <f t="shared" si="174"/>
        <v>Q2 2024</v>
      </c>
      <c r="L3498" t="str">
        <f t="shared" si="175"/>
        <v>Q2</v>
      </c>
      <c r="M3498" t="str">
        <f t="shared" si="176"/>
        <v>2024</v>
      </c>
    </row>
    <row r="3499" spans="1:13" x14ac:dyDescent="0.25">
      <c r="A3499" s="27">
        <v>45474</v>
      </c>
      <c r="B3499" s="8" t="s">
        <v>6595</v>
      </c>
      <c r="C3499" s="8" t="e">
        <v>#N/A</v>
      </c>
      <c r="D3499" s="8" t="s">
        <v>6662</v>
      </c>
      <c r="E3499" s="12">
        <v>318</v>
      </c>
      <c r="F3499" s="25">
        <v>45477</v>
      </c>
      <c r="G3499" s="12" t="s">
        <v>3107</v>
      </c>
      <c r="H3499" s="46">
        <v>166572</v>
      </c>
      <c r="I3499" s="16">
        <v>166572</v>
      </c>
      <c r="K3499" t="str">
        <f t="shared" si="174"/>
        <v>Q2 2024</v>
      </c>
      <c r="L3499" t="str">
        <f t="shared" si="175"/>
        <v>Q2</v>
      </c>
      <c r="M3499" t="str">
        <f t="shared" si="176"/>
        <v>2024</v>
      </c>
    </row>
    <row r="3500" spans="1:13" x14ac:dyDescent="0.25">
      <c r="A3500" s="27">
        <v>45474</v>
      </c>
      <c r="B3500" s="8" t="s">
        <v>6595</v>
      </c>
      <c r="C3500" s="8" t="e">
        <v>#N/A</v>
      </c>
      <c r="D3500" s="8" t="s">
        <v>6622</v>
      </c>
      <c r="E3500" s="12">
        <v>319</v>
      </c>
      <c r="F3500" s="25">
        <v>45504</v>
      </c>
      <c r="G3500" s="12" t="s">
        <v>3128</v>
      </c>
      <c r="H3500" s="46">
        <v>95660</v>
      </c>
      <c r="I3500" s="16">
        <v>95660</v>
      </c>
      <c r="K3500" t="str">
        <f t="shared" si="174"/>
        <v>Q2 2024</v>
      </c>
      <c r="L3500" t="str">
        <f t="shared" si="175"/>
        <v>Q2</v>
      </c>
      <c r="M3500" t="str">
        <f t="shared" si="176"/>
        <v>2024</v>
      </c>
    </row>
    <row r="3501" spans="1:13" x14ac:dyDescent="0.25">
      <c r="A3501" s="27">
        <v>45474</v>
      </c>
      <c r="B3501" s="8" t="s">
        <v>6595</v>
      </c>
      <c r="C3501" s="8" t="e">
        <v>#N/A</v>
      </c>
      <c r="D3501" s="8" t="s">
        <v>6622</v>
      </c>
      <c r="E3501" s="12">
        <v>319</v>
      </c>
      <c r="F3501" s="25">
        <v>45512</v>
      </c>
      <c r="G3501" s="12" t="s">
        <v>3127</v>
      </c>
      <c r="H3501" s="46">
        <v>96310</v>
      </c>
      <c r="I3501" s="16">
        <v>96310</v>
      </c>
      <c r="K3501" t="str">
        <f t="shared" si="174"/>
        <v>Q2 2024</v>
      </c>
      <c r="L3501" t="str">
        <f t="shared" si="175"/>
        <v>Q2</v>
      </c>
      <c r="M3501" t="str">
        <f t="shared" si="176"/>
        <v>2024</v>
      </c>
    </row>
    <row r="3502" spans="1:13" x14ac:dyDescent="0.25">
      <c r="A3502" s="27">
        <v>45474</v>
      </c>
      <c r="B3502" s="8" t="s">
        <v>6595</v>
      </c>
      <c r="C3502" s="8" t="e">
        <v>#N/A</v>
      </c>
      <c r="D3502" s="8" t="s">
        <v>6631</v>
      </c>
      <c r="E3502" s="12">
        <v>319</v>
      </c>
      <c r="F3502" s="25">
        <v>45505</v>
      </c>
      <c r="G3502" s="12" t="s">
        <v>3113</v>
      </c>
      <c r="H3502" s="46">
        <v>11761</v>
      </c>
      <c r="I3502" s="16">
        <v>11761</v>
      </c>
      <c r="K3502" t="str">
        <f t="shared" si="174"/>
        <v>Q2 2024</v>
      </c>
      <c r="L3502" t="str">
        <f t="shared" si="175"/>
        <v>Q2</v>
      </c>
      <c r="M3502" t="str">
        <f t="shared" si="176"/>
        <v>2024</v>
      </c>
    </row>
    <row r="3503" spans="1:13" x14ac:dyDescent="0.25">
      <c r="A3503" s="27">
        <v>45474</v>
      </c>
      <c r="B3503" s="8" t="s">
        <v>6600</v>
      </c>
      <c r="C3503" s="8" t="s">
        <v>6632</v>
      </c>
      <c r="D3503" s="8" t="s">
        <v>6633</v>
      </c>
      <c r="E3503" s="12">
        <v>1100</v>
      </c>
      <c r="F3503" s="25">
        <v>45505</v>
      </c>
      <c r="G3503" s="12" t="s">
        <v>3134</v>
      </c>
      <c r="H3503" s="46">
        <v>80922.69</v>
      </c>
      <c r="I3503" s="16">
        <v>80922.69</v>
      </c>
      <c r="K3503" t="str">
        <f t="shared" si="174"/>
        <v>Q2 2024</v>
      </c>
      <c r="L3503" t="str">
        <f t="shared" si="175"/>
        <v>Q2</v>
      </c>
      <c r="M3503" t="str">
        <f t="shared" si="176"/>
        <v>2024</v>
      </c>
    </row>
    <row r="3504" spans="1:13" x14ac:dyDescent="0.25">
      <c r="A3504" s="27">
        <v>45474</v>
      </c>
      <c r="B3504" s="8" t="s">
        <v>6600</v>
      </c>
      <c r="C3504" s="8" t="s">
        <v>6616</v>
      </c>
      <c r="D3504" s="8" t="s">
        <v>6617</v>
      </c>
      <c r="E3504" s="12">
        <v>1100</v>
      </c>
      <c r="F3504" s="25">
        <v>45500</v>
      </c>
      <c r="G3504" s="12" t="s">
        <v>3132</v>
      </c>
      <c r="H3504" s="46">
        <v>4400</v>
      </c>
      <c r="I3504" s="46">
        <v>0</v>
      </c>
      <c r="K3504" t="str">
        <f t="shared" si="174"/>
        <v>Q2 2024</v>
      </c>
      <c r="L3504" t="str">
        <f t="shared" si="175"/>
        <v>Q2</v>
      </c>
      <c r="M3504" t="str">
        <f t="shared" si="176"/>
        <v>2024</v>
      </c>
    </row>
    <row r="3505" spans="1:13" x14ac:dyDescent="0.25">
      <c r="A3505" s="27">
        <v>45474</v>
      </c>
      <c r="B3505" s="8" t="s">
        <v>6600</v>
      </c>
      <c r="C3505" s="8" t="s">
        <v>6616</v>
      </c>
      <c r="D3505" s="8" t="s">
        <v>6617</v>
      </c>
      <c r="E3505" s="12">
        <v>1100</v>
      </c>
      <c r="F3505" s="25">
        <v>45500</v>
      </c>
      <c r="G3505" s="12" t="s">
        <v>3140</v>
      </c>
      <c r="H3505" s="46">
        <v>6403</v>
      </c>
      <c r="I3505" s="46">
        <v>30383.5</v>
      </c>
      <c r="K3505" t="str">
        <f t="shared" si="174"/>
        <v>Q2 2024</v>
      </c>
      <c r="L3505" t="str">
        <f t="shared" si="175"/>
        <v>Q2</v>
      </c>
      <c r="M3505" t="str">
        <f t="shared" si="176"/>
        <v>2024</v>
      </c>
    </row>
    <row r="3506" spans="1:13" x14ac:dyDescent="0.25">
      <c r="A3506" s="27">
        <v>45474</v>
      </c>
      <c r="B3506" s="8" t="s">
        <v>6600</v>
      </c>
      <c r="C3506" s="8" t="s">
        <v>6634</v>
      </c>
      <c r="D3506" s="8" t="s">
        <v>6635</v>
      </c>
      <c r="E3506" s="12">
        <v>1100</v>
      </c>
      <c r="F3506" s="25">
        <v>45505</v>
      </c>
      <c r="G3506" s="12" t="s">
        <v>3135</v>
      </c>
      <c r="H3506" s="85">
        <v>107652.46</v>
      </c>
      <c r="I3506" s="85">
        <v>107652.46</v>
      </c>
      <c r="K3506" t="str">
        <f t="shared" si="174"/>
        <v>Q2 2024</v>
      </c>
      <c r="L3506" t="str">
        <f t="shared" si="175"/>
        <v>Q2</v>
      </c>
      <c r="M3506" t="str">
        <f t="shared" si="176"/>
        <v>2024</v>
      </c>
    </row>
    <row r="3507" spans="1:13" x14ac:dyDescent="0.25">
      <c r="A3507" s="27">
        <v>45474</v>
      </c>
      <c r="B3507" s="8" t="s">
        <v>6600</v>
      </c>
      <c r="C3507" s="8" t="s">
        <v>6619</v>
      </c>
      <c r="D3507" s="8" t="s">
        <v>6620</v>
      </c>
      <c r="E3507" s="12">
        <v>0</v>
      </c>
      <c r="F3507" s="25">
        <v>45474</v>
      </c>
      <c r="G3507" s="12" t="s">
        <v>3130</v>
      </c>
      <c r="H3507" s="46">
        <v>98424</v>
      </c>
      <c r="I3507" s="16">
        <v>98424</v>
      </c>
      <c r="K3507" t="str">
        <f t="shared" si="174"/>
        <v>Q2 2024</v>
      </c>
      <c r="L3507" t="str">
        <f t="shared" si="175"/>
        <v>Q2</v>
      </c>
      <c r="M3507" t="str">
        <f t="shared" si="176"/>
        <v>2024</v>
      </c>
    </row>
    <row r="3508" spans="1:13" x14ac:dyDescent="0.25">
      <c r="A3508" s="27">
        <v>45474</v>
      </c>
      <c r="B3508" s="8" t="s">
        <v>6600</v>
      </c>
      <c r="C3508" s="8" t="s">
        <v>6619</v>
      </c>
      <c r="D3508" s="8" t="s">
        <v>6620</v>
      </c>
      <c r="E3508" s="12">
        <v>1100</v>
      </c>
      <c r="F3508" s="25">
        <v>45504</v>
      </c>
      <c r="G3508" s="12" t="s">
        <v>3133</v>
      </c>
      <c r="H3508" s="46">
        <v>425</v>
      </c>
      <c r="I3508" s="16">
        <v>425</v>
      </c>
      <c r="K3508" t="str">
        <f t="shared" si="174"/>
        <v>Q2 2024</v>
      </c>
      <c r="L3508" t="str">
        <f t="shared" si="175"/>
        <v>Q2</v>
      </c>
      <c r="M3508" t="str">
        <f t="shared" si="176"/>
        <v>2024</v>
      </c>
    </row>
    <row r="3509" spans="1:13" x14ac:dyDescent="0.25">
      <c r="A3509" s="27">
        <v>45474</v>
      </c>
      <c r="B3509" s="8" t="s">
        <v>6600</v>
      </c>
      <c r="C3509" s="8" t="e">
        <v>#N/A</v>
      </c>
      <c r="D3509" s="8" t="s">
        <v>6622</v>
      </c>
      <c r="E3509" s="12">
        <v>1100</v>
      </c>
      <c r="F3509" s="25">
        <v>45504</v>
      </c>
      <c r="G3509" s="12" t="s">
        <v>3139</v>
      </c>
      <c r="H3509" s="46">
        <v>36190</v>
      </c>
      <c r="I3509" s="16">
        <v>36190</v>
      </c>
      <c r="K3509" t="str">
        <f t="shared" si="174"/>
        <v>Q2 2024</v>
      </c>
      <c r="L3509" t="str">
        <f t="shared" si="175"/>
        <v>Q2</v>
      </c>
      <c r="M3509" t="str">
        <f t="shared" si="176"/>
        <v>2024</v>
      </c>
    </row>
    <row r="3510" spans="1:13" x14ac:dyDescent="0.25">
      <c r="A3510" s="27">
        <v>45474</v>
      </c>
      <c r="B3510" s="8" t="s">
        <v>6600</v>
      </c>
      <c r="C3510" s="8" t="e">
        <v>#N/A</v>
      </c>
      <c r="D3510" s="8" t="s">
        <v>6622</v>
      </c>
      <c r="E3510" s="12">
        <v>1100</v>
      </c>
      <c r="F3510" s="25">
        <v>45512</v>
      </c>
      <c r="G3510" s="12" t="s">
        <v>3138</v>
      </c>
      <c r="H3510" s="46">
        <v>295</v>
      </c>
      <c r="I3510" s="16">
        <v>295</v>
      </c>
      <c r="K3510" t="str">
        <f t="shared" si="174"/>
        <v>Q2 2024</v>
      </c>
      <c r="L3510" t="str">
        <f t="shared" si="175"/>
        <v>Q2</v>
      </c>
      <c r="M3510" t="str">
        <f t="shared" si="176"/>
        <v>2024</v>
      </c>
    </row>
    <row r="3511" spans="1:13" x14ac:dyDescent="0.25">
      <c r="A3511" s="27">
        <v>45474</v>
      </c>
      <c r="B3511" s="8" t="s">
        <v>6600</v>
      </c>
      <c r="C3511" s="8" t="s">
        <v>6623</v>
      </c>
      <c r="D3511" s="8" t="s">
        <v>6663</v>
      </c>
      <c r="E3511" s="12">
        <v>1100</v>
      </c>
      <c r="F3511" s="25">
        <v>45500</v>
      </c>
      <c r="G3511" s="12" t="s">
        <v>3136</v>
      </c>
      <c r="H3511" s="46">
        <v>2700</v>
      </c>
      <c r="I3511" s="16">
        <v>2700</v>
      </c>
      <c r="K3511" t="str">
        <f t="shared" si="174"/>
        <v>Q2 2024</v>
      </c>
      <c r="L3511" t="str">
        <f t="shared" si="175"/>
        <v>Q2</v>
      </c>
      <c r="M3511" t="str">
        <f t="shared" si="176"/>
        <v>2024</v>
      </c>
    </row>
    <row r="3512" spans="1:13" x14ac:dyDescent="0.25">
      <c r="A3512" s="27">
        <v>45474</v>
      </c>
      <c r="B3512" s="8" t="s">
        <v>6600</v>
      </c>
      <c r="C3512" s="8" t="s">
        <v>6623</v>
      </c>
      <c r="D3512" s="8" t="s">
        <v>6624</v>
      </c>
      <c r="E3512" s="12">
        <v>1100</v>
      </c>
      <c r="F3512" s="25">
        <v>45500</v>
      </c>
      <c r="G3512" s="12" t="s">
        <v>3137</v>
      </c>
      <c r="H3512" s="46">
        <v>14505.6</v>
      </c>
      <c r="I3512" s="46">
        <v>14505.6</v>
      </c>
      <c r="K3512" t="str">
        <f t="shared" si="174"/>
        <v>Q2 2024</v>
      </c>
      <c r="L3512" t="str">
        <f t="shared" si="175"/>
        <v>Q2</v>
      </c>
      <c r="M3512" t="str">
        <f t="shared" si="176"/>
        <v>2024</v>
      </c>
    </row>
    <row r="3513" spans="1:13" x14ac:dyDescent="0.25">
      <c r="A3513" s="27">
        <v>45474</v>
      </c>
      <c r="B3513" s="8" t="s">
        <v>6600</v>
      </c>
      <c r="C3513" s="8" t="e">
        <v>#N/A</v>
      </c>
      <c r="D3513" s="8" t="s">
        <v>6643</v>
      </c>
      <c r="E3513" s="12">
        <v>1100</v>
      </c>
      <c r="F3513" s="25">
        <v>45489</v>
      </c>
      <c r="G3513" s="12" t="s">
        <v>3131</v>
      </c>
      <c r="H3513" s="46">
        <v>1600</v>
      </c>
      <c r="I3513" s="16">
        <v>1600</v>
      </c>
      <c r="K3513" t="str">
        <f t="shared" si="174"/>
        <v>Q2 2024</v>
      </c>
      <c r="L3513" t="str">
        <f t="shared" si="175"/>
        <v>Q2</v>
      </c>
      <c r="M3513" t="str">
        <f t="shared" si="176"/>
        <v>2024</v>
      </c>
    </row>
    <row r="3514" spans="1:13" x14ac:dyDescent="0.25">
      <c r="A3514" s="27">
        <v>45474</v>
      </c>
      <c r="B3514" s="8" t="s">
        <v>6600</v>
      </c>
      <c r="C3514" s="8" t="e">
        <v>#N/A</v>
      </c>
      <c r="D3514" s="8" t="s">
        <v>6627</v>
      </c>
      <c r="E3514" s="12">
        <v>1100</v>
      </c>
      <c r="F3514" s="25">
        <v>45504</v>
      </c>
      <c r="G3514" s="12">
        <v>1754</v>
      </c>
      <c r="H3514" s="46">
        <v>7035</v>
      </c>
      <c r="I3514" s="16">
        <v>7035</v>
      </c>
      <c r="K3514" t="str">
        <f t="shared" si="174"/>
        <v>Q2 2024</v>
      </c>
      <c r="L3514" t="str">
        <f t="shared" si="175"/>
        <v>Q2</v>
      </c>
      <c r="M3514" t="str">
        <f t="shared" si="176"/>
        <v>2024</v>
      </c>
    </row>
    <row r="3515" spans="1:13" x14ac:dyDescent="0.25">
      <c r="A3515" s="27">
        <v>45505</v>
      </c>
      <c r="B3515" s="8" t="s">
        <v>6613</v>
      </c>
      <c r="C3515" s="8" t="e">
        <v>#N/A</v>
      </c>
      <c r="D3515" s="8" t="s">
        <v>6615</v>
      </c>
      <c r="E3515" s="12">
        <v>0</v>
      </c>
      <c r="F3515" s="25">
        <v>45535</v>
      </c>
      <c r="G3515" s="12" t="s">
        <v>3184</v>
      </c>
      <c r="H3515" s="46">
        <v>6745</v>
      </c>
      <c r="I3515" s="16">
        <v>6745</v>
      </c>
      <c r="K3515" t="str">
        <f t="shared" si="174"/>
        <v>Q2 2024</v>
      </c>
      <c r="L3515" t="str">
        <f t="shared" si="175"/>
        <v>Q2</v>
      </c>
      <c r="M3515" t="str">
        <f t="shared" si="176"/>
        <v>2024</v>
      </c>
    </row>
    <row r="3516" spans="1:13" x14ac:dyDescent="0.25">
      <c r="A3516" s="27">
        <v>45505</v>
      </c>
      <c r="B3516" s="8" t="s">
        <v>6613</v>
      </c>
      <c r="C3516" s="8" t="e">
        <v>#N/A</v>
      </c>
      <c r="D3516" s="8" t="s">
        <v>6615</v>
      </c>
      <c r="E3516" s="12">
        <v>0</v>
      </c>
      <c r="F3516" s="25">
        <v>45535</v>
      </c>
      <c r="G3516" s="12" t="s">
        <v>3185</v>
      </c>
      <c r="H3516" s="46">
        <v>527</v>
      </c>
      <c r="I3516" s="16">
        <v>527</v>
      </c>
      <c r="K3516" t="str">
        <f t="shared" si="174"/>
        <v>Q2 2024</v>
      </c>
      <c r="L3516" t="str">
        <f t="shared" si="175"/>
        <v>Q2</v>
      </c>
      <c r="M3516" t="str">
        <f t="shared" si="176"/>
        <v>2024</v>
      </c>
    </row>
    <row r="3517" spans="1:13" x14ac:dyDescent="0.25">
      <c r="A3517" s="27">
        <v>45505</v>
      </c>
      <c r="B3517" s="8" t="s">
        <v>6613</v>
      </c>
      <c r="C3517" s="8" t="s">
        <v>6616</v>
      </c>
      <c r="D3517" s="8" t="s">
        <v>6617</v>
      </c>
      <c r="E3517" s="12">
        <v>0</v>
      </c>
      <c r="F3517" s="25">
        <v>45536</v>
      </c>
      <c r="G3517" s="12" t="s">
        <v>3188</v>
      </c>
      <c r="H3517" s="46">
        <v>19609</v>
      </c>
      <c r="I3517" s="46">
        <v>18507</v>
      </c>
      <c r="K3517" t="str">
        <f t="shared" ref="K3517:K3576" si="177">"Q" &amp; IF(MONTH(A3517) &lt; 4, 4, IF(MONTH(A3517) &lt; 7, 1, IF(MONTH(A3517) &lt; 10, 2, 3))) &amp; " " &amp; YEAR(A3517) - IF(MONTH(A3517) &lt; 4, 1, 0)</f>
        <v>Q2 2024</v>
      </c>
      <c r="L3517" t="str">
        <f t="shared" ref="L3517:L3576" si="178">LEFT(K3517,2)</f>
        <v>Q2</v>
      </c>
      <c r="M3517" t="str">
        <f t="shared" ref="M3517:M3576" si="179">RIGHT(K3517,4)</f>
        <v>2024</v>
      </c>
    </row>
    <row r="3518" spans="1:13" x14ac:dyDescent="0.25">
      <c r="A3518" s="27">
        <v>45505</v>
      </c>
      <c r="B3518" s="8" t="s">
        <v>6613</v>
      </c>
      <c r="C3518" s="8" t="s">
        <v>6616</v>
      </c>
      <c r="D3518" s="8" t="s">
        <v>6617</v>
      </c>
      <c r="E3518" s="12">
        <v>0</v>
      </c>
      <c r="F3518" s="25">
        <v>45536</v>
      </c>
      <c r="G3518" s="12" t="s">
        <v>3189</v>
      </c>
      <c r="H3518" s="46">
        <v>3540</v>
      </c>
      <c r="I3518" s="46">
        <v>3540</v>
      </c>
      <c r="K3518" t="str">
        <f t="shared" si="177"/>
        <v>Q2 2024</v>
      </c>
      <c r="L3518" t="str">
        <f t="shared" si="178"/>
        <v>Q2</v>
      </c>
      <c r="M3518" t="str">
        <f t="shared" si="179"/>
        <v>2024</v>
      </c>
    </row>
    <row r="3519" spans="1:13" x14ac:dyDescent="0.25">
      <c r="A3519" s="27">
        <v>45505</v>
      </c>
      <c r="B3519" s="8" t="s">
        <v>6613</v>
      </c>
      <c r="C3519" s="8" t="s">
        <v>6616</v>
      </c>
      <c r="D3519" s="8" t="s">
        <v>6618</v>
      </c>
      <c r="E3519" s="12">
        <v>0</v>
      </c>
      <c r="F3519" s="25">
        <v>45536</v>
      </c>
      <c r="G3519" s="12" t="s">
        <v>3190</v>
      </c>
      <c r="H3519" s="46">
        <v>2842.9</v>
      </c>
      <c r="I3519" s="46">
        <v>19609</v>
      </c>
      <c r="K3519" t="str">
        <f t="shared" si="177"/>
        <v>Q2 2024</v>
      </c>
      <c r="L3519" t="str">
        <f t="shared" si="178"/>
        <v>Q2</v>
      </c>
      <c r="M3519" t="str">
        <f t="shared" si="179"/>
        <v>2024</v>
      </c>
    </row>
    <row r="3520" spans="1:13" x14ac:dyDescent="0.25">
      <c r="A3520" s="27">
        <v>45505</v>
      </c>
      <c r="B3520" s="8" t="s">
        <v>6613</v>
      </c>
      <c r="C3520" s="8" t="e">
        <v>#N/A</v>
      </c>
      <c r="D3520" s="8" t="s">
        <v>6629</v>
      </c>
      <c r="E3520" s="12">
        <v>0</v>
      </c>
      <c r="F3520" s="25">
        <v>45539</v>
      </c>
      <c r="G3520" s="31" t="s">
        <v>3180</v>
      </c>
      <c r="H3520" s="46">
        <v>90340</v>
      </c>
      <c r="I3520" s="16">
        <v>90340</v>
      </c>
      <c r="K3520" t="str">
        <f t="shared" si="177"/>
        <v>Q2 2024</v>
      </c>
      <c r="L3520" t="str">
        <f t="shared" si="178"/>
        <v>Q2</v>
      </c>
      <c r="M3520" t="str">
        <f t="shared" si="179"/>
        <v>2024</v>
      </c>
    </row>
    <row r="3521" spans="1:13" x14ac:dyDescent="0.25">
      <c r="A3521" s="27">
        <v>45505</v>
      </c>
      <c r="B3521" s="8" t="s">
        <v>6613</v>
      </c>
      <c r="C3521" s="8" t="s">
        <v>6619</v>
      </c>
      <c r="D3521" s="8" t="s">
        <v>6620</v>
      </c>
      <c r="E3521" s="12">
        <v>0</v>
      </c>
      <c r="F3521" s="25">
        <v>45535</v>
      </c>
      <c r="G3521" s="12" t="s">
        <v>3181</v>
      </c>
      <c r="H3521" s="59">
        <v>1110</v>
      </c>
      <c r="I3521" s="16">
        <v>1110</v>
      </c>
      <c r="K3521" t="str">
        <f t="shared" si="177"/>
        <v>Q2 2024</v>
      </c>
      <c r="L3521" t="str">
        <f t="shared" si="178"/>
        <v>Q2</v>
      </c>
      <c r="M3521" t="str">
        <f t="shared" si="179"/>
        <v>2024</v>
      </c>
    </row>
    <row r="3522" spans="1:13" x14ac:dyDescent="0.25">
      <c r="A3522" s="27">
        <v>45505</v>
      </c>
      <c r="B3522" s="8" t="s">
        <v>6613</v>
      </c>
      <c r="C3522" s="8" t="e">
        <v>#N/A</v>
      </c>
      <c r="D3522" s="8" t="s">
        <v>6622</v>
      </c>
      <c r="E3522" s="12">
        <v>0</v>
      </c>
      <c r="F3522" s="25">
        <v>45536</v>
      </c>
      <c r="G3522" s="12" t="s">
        <v>3187</v>
      </c>
      <c r="H3522" s="46">
        <v>4250</v>
      </c>
      <c r="I3522" s="16">
        <v>4250</v>
      </c>
      <c r="K3522" t="str">
        <f t="shared" si="177"/>
        <v>Q2 2024</v>
      </c>
      <c r="L3522" t="str">
        <f t="shared" si="178"/>
        <v>Q2</v>
      </c>
      <c r="M3522" t="str">
        <f t="shared" si="179"/>
        <v>2024</v>
      </c>
    </row>
    <row r="3523" spans="1:13" x14ac:dyDescent="0.25">
      <c r="A3523" s="27">
        <v>45505</v>
      </c>
      <c r="B3523" s="8" t="s">
        <v>6613</v>
      </c>
      <c r="C3523" s="8" t="e">
        <v>#N/A</v>
      </c>
      <c r="D3523" s="8" t="s">
        <v>6622</v>
      </c>
      <c r="E3523" s="12">
        <v>0</v>
      </c>
      <c r="F3523" s="25">
        <v>45544</v>
      </c>
      <c r="G3523" s="12" t="s">
        <v>3186</v>
      </c>
      <c r="H3523" s="46">
        <v>4025</v>
      </c>
      <c r="I3523" s="16">
        <v>4025</v>
      </c>
      <c r="K3523" t="str">
        <f t="shared" si="177"/>
        <v>Q2 2024</v>
      </c>
      <c r="L3523" t="str">
        <f t="shared" si="178"/>
        <v>Q2</v>
      </c>
      <c r="M3523" t="str">
        <f t="shared" si="179"/>
        <v>2024</v>
      </c>
    </row>
    <row r="3524" spans="1:13" x14ac:dyDescent="0.25">
      <c r="A3524" s="27">
        <v>45505</v>
      </c>
      <c r="B3524" s="8" t="s">
        <v>6613</v>
      </c>
      <c r="C3524" s="8" t="s">
        <v>6623</v>
      </c>
      <c r="D3524" s="8" t="s">
        <v>6663</v>
      </c>
      <c r="E3524" s="12">
        <v>0</v>
      </c>
      <c r="F3524" s="25">
        <v>45518</v>
      </c>
      <c r="G3524" s="12" t="s">
        <v>3182</v>
      </c>
      <c r="H3524" s="46">
        <v>2700</v>
      </c>
      <c r="I3524" s="16">
        <v>2700</v>
      </c>
      <c r="K3524" t="str">
        <f t="shared" si="177"/>
        <v>Q2 2024</v>
      </c>
      <c r="L3524" t="str">
        <f t="shared" si="178"/>
        <v>Q2</v>
      </c>
      <c r="M3524" t="str">
        <f t="shared" si="179"/>
        <v>2024</v>
      </c>
    </row>
    <row r="3525" spans="1:13" x14ac:dyDescent="0.25">
      <c r="A3525" s="27">
        <v>45505</v>
      </c>
      <c r="B3525" s="8" t="s">
        <v>6613</v>
      </c>
      <c r="C3525" s="8" t="s">
        <v>6623</v>
      </c>
      <c r="D3525" s="8" t="s">
        <v>6624</v>
      </c>
      <c r="E3525" s="12">
        <v>0</v>
      </c>
      <c r="F3525" s="25">
        <v>45518</v>
      </c>
      <c r="G3525" s="12" t="s">
        <v>3183</v>
      </c>
      <c r="H3525" s="46">
        <v>1798.48</v>
      </c>
      <c r="I3525" s="46">
        <v>1668.48</v>
      </c>
      <c r="K3525" t="str">
        <f t="shared" si="177"/>
        <v>Q2 2024</v>
      </c>
      <c r="L3525" t="str">
        <f t="shared" si="178"/>
        <v>Q2</v>
      </c>
      <c r="M3525" t="str">
        <f t="shared" si="179"/>
        <v>2024</v>
      </c>
    </row>
    <row r="3526" spans="1:13" x14ac:dyDescent="0.25">
      <c r="A3526" s="27">
        <v>45505</v>
      </c>
      <c r="B3526" s="8" t="s">
        <v>6613</v>
      </c>
      <c r="C3526" s="8" t="e">
        <v>#N/A</v>
      </c>
      <c r="D3526" s="8" t="s">
        <v>6627</v>
      </c>
      <c r="E3526" s="12">
        <v>0</v>
      </c>
      <c r="F3526" s="25">
        <v>45535</v>
      </c>
      <c r="G3526" s="12">
        <v>1771</v>
      </c>
      <c r="H3526" s="46">
        <v>1435</v>
      </c>
      <c r="I3526" s="16">
        <v>1435</v>
      </c>
      <c r="K3526" t="str">
        <f t="shared" si="177"/>
        <v>Q2 2024</v>
      </c>
      <c r="L3526" t="str">
        <f t="shared" si="178"/>
        <v>Q2</v>
      </c>
      <c r="M3526" t="str">
        <f t="shared" si="179"/>
        <v>2024</v>
      </c>
    </row>
    <row r="3527" spans="1:13" x14ac:dyDescent="0.25">
      <c r="A3527" s="27">
        <v>45505</v>
      </c>
      <c r="B3527" s="8" t="s">
        <v>6584</v>
      </c>
      <c r="C3527" s="8" t="s">
        <v>6630</v>
      </c>
      <c r="D3527" s="8" t="s">
        <v>6631</v>
      </c>
      <c r="E3527" s="12">
        <v>102</v>
      </c>
      <c r="F3527" s="25">
        <v>45544</v>
      </c>
      <c r="G3527" s="12" t="s">
        <v>3192</v>
      </c>
      <c r="H3527" s="46">
        <v>823.64</v>
      </c>
      <c r="I3527" s="16">
        <v>823.64</v>
      </c>
      <c r="K3527" t="str">
        <f t="shared" si="177"/>
        <v>Q2 2024</v>
      </c>
      <c r="L3527" t="str">
        <f t="shared" si="178"/>
        <v>Q2</v>
      </c>
      <c r="M3527" t="str">
        <f t="shared" si="179"/>
        <v>2024</v>
      </c>
    </row>
    <row r="3528" spans="1:13" x14ac:dyDescent="0.25">
      <c r="A3528" s="27">
        <v>45505</v>
      </c>
      <c r="B3528" s="8" t="s">
        <v>6584</v>
      </c>
      <c r="C3528" s="8" t="e">
        <v>#N/A</v>
      </c>
      <c r="D3528" s="8" t="s">
        <v>6662</v>
      </c>
      <c r="E3528" s="12">
        <v>102</v>
      </c>
      <c r="F3528" s="25">
        <v>45505</v>
      </c>
      <c r="G3528" s="12">
        <v>20240801001</v>
      </c>
      <c r="H3528" s="46">
        <v>216696.48</v>
      </c>
      <c r="I3528" s="16">
        <v>216696.48</v>
      </c>
      <c r="K3528" t="str">
        <f t="shared" si="177"/>
        <v>Q2 2024</v>
      </c>
      <c r="L3528" t="str">
        <f t="shared" si="178"/>
        <v>Q2</v>
      </c>
      <c r="M3528" t="str">
        <f t="shared" si="179"/>
        <v>2024</v>
      </c>
    </row>
    <row r="3529" spans="1:13" x14ac:dyDescent="0.25">
      <c r="A3529" s="27">
        <v>45505</v>
      </c>
      <c r="B3529" s="8" t="s">
        <v>6584</v>
      </c>
      <c r="C3529" s="8" t="s">
        <v>6632</v>
      </c>
      <c r="D3529" s="8" t="s">
        <v>6633</v>
      </c>
      <c r="E3529" s="12">
        <v>102</v>
      </c>
      <c r="F3529" s="25">
        <v>45536</v>
      </c>
      <c r="G3529" s="12" t="s">
        <v>3193</v>
      </c>
      <c r="H3529" s="46">
        <v>39725.69</v>
      </c>
      <c r="I3529" s="16">
        <v>39725.69</v>
      </c>
      <c r="K3529" t="str">
        <f t="shared" si="177"/>
        <v>Q2 2024</v>
      </c>
      <c r="L3529" t="str">
        <f t="shared" si="178"/>
        <v>Q2</v>
      </c>
      <c r="M3529" t="str">
        <f t="shared" si="179"/>
        <v>2024</v>
      </c>
    </row>
    <row r="3530" spans="1:13" x14ac:dyDescent="0.25">
      <c r="A3530" s="27">
        <v>45505</v>
      </c>
      <c r="B3530" s="8" t="s">
        <v>6584</v>
      </c>
      <c r="C3530" s="8" t="e">
        <v>#N/A</v>
      </c>
      <c r="D3530" s="8" t="s">
        <v>6615</v>
      </c>
      <c r="E3530" s="12">
        <v>102</v>
      </c>
      <c r="F3530" s="25">
        <v>45535</v>
      </c>
      <c r="G3530" s="12" t="s">
        <v>3195</v>
      </c>
      <c r="H3530" s="46">
        <v>6745</v>
      </c>
      <c r="I3530" s="16">
        <v>6745</v>
      </c>
      <c r="K3530" t="str">
        <f t="shared" si="177"/>
        <v>Q2 2024</v>
      </c>
      <c r="L3530" t="str">
        <f t="shared" si="178"/>
        <v>Q2</v>
      </c>
      <c r="M3530" t="str">
        <f t="shared" si="179"/>
        <v>2024</v>
      </c>
    </row>
    <row r="3531" spans="1:13" x14ac:dyDescent="0.25">
      <c r="A3531" s="27">
        <v>45505</v>
      </c>
      <c r="B3531" s="8" t="s">
        <v>6584</v>
      </c>
      <c r="C3531" s="8" t="s">
        <v>6616</v>
      </c>
      <c r="D3531" s="8" t="s">
        <v>6617</v>
      </c>
      <c r="E3531" s="12">
        <v>102</v>
      </c>
      <c r="F3531" s="25">
        <v>45536</v>
      </c>
      <c r="G3531" s="12" t="s">
        <v>3198</v>
      </c>
      <c r="H3531" s="46">
        <v>600</v>
      </c>
      <c r="I3531" s="46">
        <v>600</v>
      </c>
      <c r="K3531" t="str">
        <f t="shared" si="177"/>
        <v>Q2 2024</v>
      </c>
      <c r="L3531" t="str">
        <f t="shared" si="178"/>
        <v>Q2</v>
      </c>
      <c r="M3531" t="str">
        <f t="shared" si="179"/>
        <v>2024</v>
      </c>
    </row>
    <row r="3532" spans="1:13" x14ac:dyDescent="0.25">
      <c r="A3532" s="27">
        <v>45505</v>
      </c>
      <c r="B3532" s="8" t="s">
        <v>6584</v>
      </c>
      <c r="C3532" s="8" t="s">
        <v>6634</v>
      </c>
      <c r="D3532" s="8" t="s">
        <v>6635</v>
      </c>
      <c r="E3532" s="12">
        <v>102</v>
      </c>
      <c r="F3532" s="25">
        <v>45536</v>
      </c>
      <c r="G3532" s="12" t="s">
        <v>3194</v>
      </c>
      <c r="H3532" s="85">
        <v>57460.090000000004</v>
      </c>
      <c r="I3532" s="85">
        <v>57460.090000000004</v>
      </c>
      <c r="K3532" t="str">
        <f t="shared" si="177"/>
        <v>Q2 2024</v>
      </c>
      <c r="L3532" t="str">
        <f t="shared" si="178"/>
        <v>Q2</v>
      </c>
      <c r="M3532" t="str">
        <f t="shared" si="179"/>
        <v>2024</v>
      </c>
    </row>
    <row r="3533" spans="1:13" x14ac:dyDescent="0.25">
      <c r="A3533" s="27">
        <v>45505</v>
      </c>
      <c r="B3533" s="8" t="s">
        <v>6584</v>
      </c>
      <c r="C3533" s="8" t="s">
        <v>6637</v>
      </c>
      <c r="D3533" s="8" t="s">
        <v>6654</v>
      </c>
      <c r="E3533" s="12">
        <v>102</v>
      </c>
      <c r="F3533" s="25">
        <v>45505</v>
      </c>
      <c r="G3533" s="12" t="s">
        <v>3191</v>
      </c>
      <c r="H3533" s="46">
        <v>19110</v>
      </c>
      <c r="I3533" s="16">
        <v>19110</v>
      </c>
      <c r="K3533" t="str">
        <f t="shared" si="177"/>
        <v>Q2 2024</v>
      </c>
      <c r="L3533" t="str">
        <f t="shared" si="178"/>
        <v>Q2</v>
      </c>
      <c r="M3533" t="str">
        <f t="shared" si="179"/>
        <v>2024</v>
      </c>
    </row>
    <row r="3534" spans="1:13" x14ac:dyDescent="0.25">
      <c r="A3534" s="27">
        <v>45505</v>
      </c>
      <c r="B3534" s="8" t="s">
        <v>6584</v>
      </c>
      <c r="C3534" s="8" t="s">
        <v>6637</v>
      </c>
      <c r="D3534" s="8" t="s">
        <v>6638</v>
      </c>
      <c r="E3534" s="12">
        <v>102</v>
      </c>
      <c r="F3534" s="25">
        <v>45550</v>
      </c>
      <c r="G3534" s="12" t="s">
        <v>3377</v>
      </c>
      <c r="H3534" s="46">
        <v>47745</v>
      </c>
      <c r="I3534" s="16">
        <v>47745</v>
      </c>
      <c r="K3534" t="str">
        <f t="shared" si="177"/>
        <v>Q2 2024</v>
      </c>
      <c r="L3534" t="str">
        <f t="shared" si="178"/>
        <v>Q2</v>
      </c>
      <c r="M3534" t="str">
        <f t="shared" si="179"/>
        <v>2024</v>
      </c>
    </row>
    <row r="3535" spans="1:13" x14ac:dyDescent="0.25">
      <c r="A3535" s="27">
        <v>45505</v>
      </c>
      <c r="B3535" s="8" t="s">
        <v>6584</v>
      </c>
      <c r="C3535" s="8" t="s">
        <v>6637</v>
      </c>
      <c r="D3535" s="8" t="s">
        <v>6639</v>
      </c>
      <c r="E3535" s="12">
        <v>102</v>
      </c>
      <c r="F3535" s="25">
        <v>45551</v>
      </c>
      <c r="G3535" s="12" t="s">
        <v>3378</v>
      </c>
      <c r="H3535" s="46">
        <v>4045.6</v>
      </c>
      <c r="I3535" s="16">
        <v>4045.6</v>
      </c>
      <c r="K3535" t="str">
        <f t="shared" si="177"/>
        <v>Q2 2024</v>
      </c>
      <c r="L3535" t="str">
        <f t="shared" si="178"/>
        <v>Q2</v>
      </c>
      <c r="M3535" t="str">
        <f t="shared" si="179"/>
        <v>2024</v>
      </c>
    </row>
    <row r="3536" spans="1:13" x14ac:dyDescent="0.25">
      <c r="A3536" s="27">
        <v>45505</v>
      </c>
      <c r="B3536" s="8" t="s">
        <v>6584</v>
      </c>
      <c r="C3536" s="8" t="e">
        <v>#N/A</v>
      </c>
      <c r="D3536" s="8" t="s">
        <v>6622</v>
      </c>
      <c r="E3536" s="12">
        <v>102</v>
      </c>
      <c r="F3536" s="25">
        <v>45536</v>
      </c>
      <c r="G3536" s="12" t="s">
        <v>3197</v>
      </c>
      <c r="H3536" s="46">
        <v>3190</v>
      </c>
      <c r="I3536" s="16">
        <v>3190</v>
      </c>
      <c r="K3536" t="str">
        <f t="shared" si="177"/>
        <v>Q2 2024</v>
      </c>
      <c r="L3536" t="str">
        <f t="shared" si="178"/>
        <v>Q2</v>
      </c>
      <c r="M3536" t="str">
        <f t="shared" si="179"/>
        <v>2024</v>
      </c>
    </row>
    <row r="3537" spans="1:13" x14ac:dyDescent="0.25">
      <c r="A3537" s="27">
        <v>45505</v>
      </c>
      <c r="B3537" s="8" t="s">
        <v>6584</v>
      </c>
      <c r="C3537" s="8" t="e">
        <v>#N/A</v>
      </c>
      <c r="D3537" s="8" t="s">
        <v>6622</v>
      </c>
      <c r="E3537" s="12">
        <v>102</v>
      </c>
      <c r="F3537" s="25">
        <v>45544</v>
      </c>
      <c r="G3537" s="12" t="s">
        <v>3196</v>
      </c>
      <c r="H3537" s="46">
        <v>8990</v>
      </c>
      <c r="I3537" s="16">
        <v>8990</v>
      </c>
      <c r="K3537" t="str">
        <f t="shared" si="177"/>
        <v>Q2 2024</v>
      </c>
      <c r="L3537" t="str">
        <f t="shared" si="178"/>
        <v>Q2</v>
      </c>
      <c r="M3537" t="str">
        <f t="shared" si="179"/>
        <v>2024</v>
      </c>
    </row>
    <row r="3538" spans="1:13" x14ac:dyDescent="0.25">
      <c r="A3538" s="27">
        <v>45505</v>
      </c>
      <c r="B3538" s="8" t="s">
        <v>6584</v>
      </c>
      <c r="C3538" s="8" t="e">
        <v>#N/A</v>
      </c>
      <c r="D3538" s="8" t="s">
        <v>6627</v>
      </c>
      <c r="E3538" s="12">
        <v>102</v>
      </c>
      <c r="F3538" s="25">
        <v>45535</v>
      </c>
      <c r="G3538" s="12">
        <v>1770</v>
      </c>
      <c r="H3538" s="46">
        <v>980</v>
      </c>
      <c r="I3538" s="16">
        <v>980</v>
      </c>
      <c r="K3538" t="str">
        <f t="shared" si="177"/>
        <v>Q2 2024</v>
      </c>
      <c r="L3538" t="str">
        <f t="shared" si="178"/>
        <v>Q2</v>
      </c>
      <c r="M3538" t="str">
        <f t="shared" si="179"/>
        <v>2024</v>
      </c>
    </row>
    <row r="3539" spans="1:13" x14ac:dyDescent="0.25">
      <c r="A3539" s="27">
        <v>45505</v>
      </c>
      <c r="B3539" s="8" t="s">
        <v>6585</v>
      </c>
      <c r="C3539" s="8" t="s">
        <v>6632</v>
      </c>
      <c r="D3539" s="8" t="s">
        <v>6633</v>
      </c>
      <c r="E3539" s="12">
        <v>0</v>
      </c>
      <c r="F3539" s="25">
        <v>45536</v>
      </c>
      <c r="G3539" s="12" t="s">
        <v>3200</v>
      </c>
      <c r="H3539" s="46">
        <v>39561.050000000003</v>
      </c>
      <c r="I3539" s="16">
        <v>39561.050000000003</v>
      </c>
      <c r="K3539" t="str">
        <f t="shared" si="177"/>
        <v>Q2 2024</v>
      </c>
      <c r="L3539" t="str">
        <f t="shared" si="178"/>
        <v>Q2</v>
      </c>
      <c r="M3539" t="str">
        <f t="shared" si="179"/>
        <v>2024</v>
      </c>
    </row>
    <row r="3540" spans="1:13" x14ac:dyDescent="0.25">
      <c r="A3540" s="27">
        <v>45505</v>
      </c>
      <c r="B3540" s="8" t="s">
        <v>6585</v>
      </c>
      <c r="C3540" s="8" t="e">
        <v>#N/A</v>
      </c>
      <c r="D3540" s="8" t="s">
        <v>6617</v>
      </c>
      <c r="E3540" s="12">
        <v>0</v>
      </c>
      <c r="F3540" s="25">
        <v>45512</v>
      </c>
      <c r="G3540" s="12" t="s">
        <v>3199</v>
      </c>
      <c r="H3540" s="46">
        <v>350</v>
      </c>
      <c r="I3540" s="46">
        <v>350</v>
      </c>
      <c r="K3540" t="str">
        <f t="shared" si="177"/>
        <v>Q2 2024</v>
      </c>
      <c r="L3540" t="str">
        <f t="shared" si="178"/>
        <v>Q2</v>
      </c>
      <c r="M3540" t="str">
        <f t="shared" si="179"/>
        <v>2024</v>
      </c>
    </row>
    <row r="3541" spans="1:13" x14ac:dyDescent="0.25">
      <c r="A3541" s="27">
        <v>45505</v>
      </c>
      <c r="B3541" s="8" t="s">
        <v>6585</v>
      </c>
      <c r="C3541" s="8" t="s">
        <v>6616</v>
      </c>
      <c r="D3541" s="8" t="s">
        <v>6617</v>
      </c>
      <c r="E3541" s="12">
        <v>0</v>
      </c>
      <c r="F3541" s="25">
        <v>45536</v>
      </c>
      <c r="G3541" s="12" t="s">
        <v>3201</v>
      </c>
      <c r="H3541" s="46">
        <v>8310</v>
      </c>
      <c r="I3541" s="46">
        <v>8310</v>
      </c>
      <c r="K3541" t="str">
        <f t="shared" si="177"/>
        <v>Q2 2024</v>
      </c>
      <c r="L3541" t="str">
        <f t="shared" si="178"/>
        <v>Q2</v>
      </c>
      <c r="M3541" t="str">
        <f t="shared" si="179"/>
        <v>2024</v>
      </c>
    </row>
    <row r="3542" spans="1:13" x14ac:dyDescent="0.25">
      <c r="A3542" s="27">
        <v>45505</v>
      </c>
      <c r="B3542" s="8" t="s">
        <v>6585</v>
      </c>
      <c r="C3542" s="8" t="s">
        <v>6616</v>
      </c>
      <c r="D3542" s="8" t="s">
        <v>6618</v>
      </c>
      <c r="E3542" s="12">
        <v>0</v>
      </c>
      <c r="F3542" s="25">
        <v>45536</v>
      </c>
      <c r="G3542" s="12" t="s">
        <v>3202</v>
      </c>
      <c r="H3542" s="46">
        <v>6950</v>
      </c>
      <c r="I3542" s="46">
        <v>6950</v>
      </c>
      <c r="K3542" t="str">
        <f t="shared" si="177"/>
        <v>Q2 2024</v>
      </c>
      <c r="L3542" t="str">
        <f t="shared" si="178"/>
        <v>Q2</v>
      </c>
      <c r="M3542" t="str">
        <f t="shared" si="179"/>
        <v>2024</v>
      </c>
    </row>
    <row r="3543" spans="1:13" x14ac:dyDescent="0.25">
      <c r="A3543" s="27">
        <v>45505</v>
      </c>
      <c r="B3543" s="8" t="s">
        <v>6585</v>
      </c>
      <c r="C3543" s="8" t="e">
        <v>#N/A</v>
      </c>
      <c r="D3543" s="8" t="s">
        <v>6627</v>
      </c>
      <c r="E3543" s="12">
        <v>0</v>
      </c>
      <c r="F3543" s="25">
        <v>45535</v>
      </c>
      <c r="G3543" s="12">
        <v>1774</v>
      </c>
      <c r="H3543" s="46">
        <v>6225</v>
      </c>
      <c r="I3543" s="16">
        <v>6225</v>
      </c>
      <c r="K3543" t="str">
        <f t="shared" si="177"/>
        <v>Q2 2024</v>
      </c>
      <c r="L3543" t="str">
        <f t="shared" si="178"/>
        <v>Q2</v>
      </c>
      <c r="M3543" t="str">
        <f t="shared" si="179"/>
        <v>2024</v>
      </c>
    </row>
    <row r="3544" spans="1:13" x14ac:dyDescent="0.25">
      <c r="A3544" s="27">
        <v>45505</v>
      </c>
      <c r="B3544" s="8" t="s">
        <v>6586</v>
      </c>
      <c r="C3544" s="8" t="s">
        <v>6632</v>
      </c>
      <c r="D3544" s="8" t="s">
        <v>6633</v>
      </c>
      <c r="E3544" s="12">
        <v>0</v>
      </c>
      <c r="F3544" s="25">
        <v>45536</v>
      </c>
      <c r="G3544" s="12" t="s">
        <v>3203</v>
      </c>
      <c r="H3544" s="46">
        <v>18613.36</v>
      </c>
      <c r="I3544" s="16">
        <v>18613.36</v>
      </c>
      <c r="K3544" t="str">
        <f t="shared" si="177"/>
        <v>Q2 2024</v>
      </c>
      <c r="L3544" t="str">
        <f t="shared" si="178"/>
        <v>Q2</v>
      </c>
      <c r="M3544" t="str">
        <f t="shared" si="179"/>
        <v>2024</v>
      </c>
    </row>
    <row r="3545" spans="1:13" x14ac:dyDescent="0.25">
      <c r="A3545" s="27">
        <v>45505</v>
      </c>
      <c r="B3545" s="8" t="s">
        <v>6586</v>
      </c>
      <c r="C3545" s="8" t="s">
        <v>6616</v>
      </c>
      <c r="D3545" s="8" t="s">
        <v>6618</v>
      </c>
      <c r="E3545" s="12">
        <v>0</v>
      </c>
      <c r="F3545" s="25">
        <v>45536</v>
      </c>
      <c r="G3545" s="12" t="s">
        <v>3205</v>
      </c>
      <c r="H3545" s="46">
        <v>4353</v>
      </c>
      <c r="I3545" s="46">
        <v>4353</v>
      </c>
      <c r="K3545" t="str">
        <f t="shared" si="177"/>
        <v>Q2 2024</v>
      </c>
      <c r="L3545" t="str">
        <f t="shared" si="178"/>
        <v>Q2</v>
      </c>
      <c r="M3545" t="str">
        <f t="shared" si="179"/>
        <v>2024</v>
      </c>
    </row>
    <row r="3546" spans="1:13" x14ac:dyDescent="0.25">
      <c r="A3546" s="27">
        <v>45505</v>
      </c>
      <c r="B3546" s="8" t="s">
        <v>6586</v>
      </c>
      <c r="C3546" s="8" t="e">
        <v>#N/A</v>
      </c>
      <c r="D3546" s="8" t="s">
        <v>6635</v>
      </c>
      <c r="E3546" s="12">
        <v>0</v>
      </c>
      <c r="F3546" s="25">
        <v>45536</v>
      </c>
      <c r="G3546" s="12" t="s">
        <v>3204</v>
      </c>
      <c r="H3546" s="46">
        <v>46184.959999999999</v>
      </c>
      <c r="I3546" s="16">
        <v>46184.959999999999</v>
      </c>
      <c r="K3546" t="str">
        <f t="shared" si="177"/>
        <v>Q2 2024</v>
      </c>
      <c r="L3546" t="str">
        <f t="shared" si="178"/>
        <v>Q2</v>
      </c>
      <c r="M3546" t="str">
        <f t="shared" si="179"/>
        <v>2024</v>
      </c>
    </row>
    <row r="3547" spans="1:13" x14ac:dyDescent="0.25">
      <c r="A3547" s="27">
        <v>45505</v>
      </c>
      <c r="B3547" s="8" t="s">
        <v>6587</v>
      </c>
      <c r="C3547" s="8" t="s">
        <v>6616</v>
      </c>
      <c r="D3547" s="8" t="s">
        <v>6617</v>
      </c>
      <c r="E3547" s="12">
        <v>0</v>
      </c>
      <c r="F3547" s="25">
        <v>45536</v>
      </c>
      <c r="G3547" s="12" t="s">
        <v>3208</v>
      </c>
      <c r="H3547" s="46">
        <v>60</v>
      </c>
      <c r="I3547" s="46">
        <v>60</v>
      </c>
      <c r="K3547" t="str">
        <f t="shared" si="177"/>
        <v>Q2 2024</v>
      </c>
      <c r="L3547" t="str">
        <f t="shared" si="178"/>
        <v>Q2</v>
      </c>
      <c r="M3547" t="str">
        <f t="shared" si="179"/>
        <v>2024</v>
      </c>
    </row>
    <row r="3548" spans="1:13" x14ac:dyDescent="0.25">
      <c r="A3548" s="27">
        <v>45505</v>
      </c>
      <c r="B3548" s="8" t="s">
        <v>6587</v>
      </c>
      <c r="C3548" s="8" t="e">
        <v>#N/A</v>
      </c>
      <c r="D3548" s="8" t="s">
        <v>6622</v>
      </c>
      <c r="E3548" s="12">
        <v>0</v>
      </c>
      <c r="F3548" s="25">
        <v>45536</v>
      </c>
      <c r="G3548" s="12" t="s">
        <v>3207</v>
      </c>
      <c r="H3548" s="46">
        <v>2180</v>
      </c>
      <c r="I3548" s="16">
        <v>2180</v>
      </c>
      <c r="K3548" t="str">
        <f t="shared" si="177"/>
        <v>Q2 2024</v>
      </c>
      <c r="L3548" t="str">
        <f t="shared" si="178"/>
        <v>Q2</v>
      </c>
      <c r="M3548" t="str">
        <f t="shared" si="179"/>
        <v>2024</v>
      </c>
    </row>
    <row r="3549" spans="1:13" x14ac:dyDescent="0.25">
      <c r="A3549" s="27">
        <v>45505</v>
      </c>
      <c r="B3549" s="8" t="s">
        <v>6587</v>
      </c>
      <c r="C3549" s="8" t="e">
        <v>#N/A</v>
      </c>
      <c r="D3549" s="8" t="s">
        <v>6622</v>
      </c>
      <c r="E3549" s="12">
        <v>0</v>
      </c>
      <c r="F3549" s="25">
        <v>45544</v>
      </c>
      <c r="G3549" s="12" t="s">
        <v>3206</v>
      </c>
      <c r="H3549" s="46">
        <v>16295</v>
      </c>
      <c r="I3549" s="16">
        <v>16295</v>
      </c>
      <c r="K3549" t="str">
        <f t="shared" si="177"/>
        <v>Q2 2024</v>
      </c>
      <c r="L3549" t="str">
        <f t="shared" si="178"/>
        <v>Q2</v>
      </c>
      <c r="M3549" t="str">
        <f t="shared" si="179"/>
        <v>2024</v>
      </c>
    </row>
    <row r="3550" spans="1:13" x14ac:dyDescent="0.25">
      <c r="A3550" s="27">
        <v>45505</v>
      </c>
      <c r="B3550" s="8" t="s">
        <v>6588</v>
      </c>
      <c r="C3550" s="8" t="e">
        <v>#N/A</v>
      </c>
      <c r="D3550" s="8" t="s">
        <v>6615</v>
      </c>
      <c r="E3550" s="12">
        <v>0</v>
      </c>
      <c r="F3550" s="25">
        <v>45535</v>
      </c>
      <c r="G3550" s="12" t="s">
        <v>3213</v>
      </c>
      <c r="H3550" s="46">
        <v>95</v>
      </c>
      <c r="I3550" s="16">
        <v>95</v>
      </c>
      <c r="K3550" t="str">
        <f t="shared" si="177"/>
        <v>Q2 2024</v>
      </c>
      <c r="L3550" t="str">
        <f t="shared" si="178"/>
        <v>Q2</v>
      </c>
      <c r="M3550" t="str">
        <f t="shared" si="179"/>
        <v>2024</v>
      </c>
    </row>
    <row r="3551" spans="1:13" x14ac:dyDescent="0.25">
      <c r="A3551" s="27">
        <v>45505</v>
      </c>
      <c r="B3551" s="8" t="s">
        <v>6588</v>
      </c>
      <c r="C3551" s="8" t="e">
        <v>#N/A</v>
      </c>
      <c r="D3551" s="8" t="s">
        <v>6615</v>
      </c>
      <c r="E3551" s="12">
        <v>0</v>
      </c>
      <c r="F3551" s="25">
        <v>45535</v>
      </c>
      <c r="G3551" s="12" t="s">
        <v>3214</v>
      </c>
      <c r="H3551" s="46">
        <v>105</v>
      </c>
      <c r="I3551" s="16">
        <v>105</v>
      </c>
      <c r="K3551" t="str">
        <f t="shared" si="177"/>
        <v>Q2 2024</v>
      </c>
      <c r="L3551" t="str">
        <f t="shared" si="178"/>
        <v>Q2</v>
      </c>
      <c r="M3551" t="str">
        <f t="shared" si="179"/>
        <v>2024</v>
      </c>
    </row>
    <row r="3552" spans="1:13" x14ac:dyDescent="0.25">
      <c r="A3552" s="27">
        <v>45505</v>
      </c>
      <c r="B3552" s="8" t="s">
        <v>6588</v>
      </c>
      <c r="C3552" s="8" t="s">
        <v>6616</v>
      </c>
      <c r="D3552" s="8" t="s">
        <v>6617</v>
      </c>
      <c r="E3552" s="12">
        <v>0</v>
      </c>
      <c r="F3552" s="25">
        <v>45536</v>
      </c>
      <c r="G3552" s="12" t="s">
        <v>3217</v>
      </c>
      <c r="H3552" s="46">
        <v>744</v>
      </c>
      <c r="I3552" s="46">
        <v>744</v>
      </c>
      <c r="K3552" t="str">
        <f t="shared" si="177"/>
        <v>Q2 2024</v>
      </c>
      <c r="L3552" t="str">
        <f t="shared" si="178"/>
        <v>Q2</v>
      </c>
      <c r="M3552" t="str">
        <f t="shared" si="179"/>
        <v>2024</v>
      </c>
    </row>
    <row r="3553" spans="1:13" x14ac:dyDescent="0.25">
      <c r="A3553" s="27">
        <v>45505</v>
      </c>
      <c r="B3553" s="8" t="s">
        <v>6588</v>
      </c>
      <c r="C3553" s="8" t="s">
        <v>6619</v>
      </c>
      <c r="D3553" s="8" t="s">
        <v>6620</v>
      </c>
      <c r="E3553" s="12">
        <v>0</v>
      </c>
      <c r="F3553" s="25">
        <v>45535</v>
      </c>
      <c r="G3553" s="12" t="s">
        <v>3212</v>
      </c>
      <c r="H3553" s="59">
        <v>250</v>
      </c>
      <c r="I3553" s="16">
        <v>250</v>
      </c>
      <c r="K3553" t="str">
        <f t="shared" si="177"/>
        <v>Q2 2024</v>
      </c>
      <c r="L3553" t="str">
        <f t="shared" si="178"/>
        <v>Q2</v>
      </c>
      <c r="M3553" t="str">
        <f t="shared" si="179"/>
        <v>2024</v>
      </c>
    </row>
    <row r="3554" spans="1:13" x14ac:dyDescent="0.25">
      <c r="A3554" s="27">
        <v>45505</v>
      </c>
      <c r="B3554" s="8" t="s">
        <v>6588</v>
      </c>
      <c r="C3554" s="8" t="e">
        <v>#N/A</v>
      </c>
      <c r="D3554" s="8" t="s">
        <v>6617</v>
      </c>
      <c r="E3554" s="12">
        <v>0</v>
      </c>
      <c r="F3554" s="25">
        <v>45513</v>
      </c>
      <c r="G3554" s="12" t="s">
        <v>3209</v>
      </c>
      <c r="H3554" s="46">
        <v>560</v>
      </c>
      <c r="I3554" s="46">
        <v>560</v>
      </c>
      <c r="K3554" t="str">
        <f t="shared" si="177"/>
        <v>Q2 2024</v>
      </c>
      <c r="L3554" t="str">
        <f t="shared" si="178"/>
        <v>Q2</v>
      </c>
      <c r="M3554" t="str">
        <f t="shared" si="179"/>
        <v>2024</v>
      </c>
    </row>
    <row r="3555" spans="1:13" x14ac:dyDescent="0.25">
      <c r="A3555" s="27">
        <v>45505</v>
      </c>
      <c r="B3555" s="8" t="s">
        <v>6588</v>
      </c>
      <c r="C3555" s="8" t="e">
        <v>#N/A</v>
      </c>
      <c r="D3555" s="8" t="s">
        <v>6617</v>
      </c>
      <c r="E3555" s="12">
        <v>0</v>
      </c>
      <c r="F3555" s="25">
        <v>45514</v>
      </c>
      <c r="G3555" s="12" t="s">
        <v>3210</v>
      </c>
      <c r="H3555" s="46">
        <v>40</v>
      </c>
      <c r="I3555" s="46">
        <v>40</v>
      </c>
      <c r="K3555" t="str">
        <f t="shared" si="177"/>
        <v>Q2 2024</v>
      </c>
      <c r="L3555" t="str">
        <f t="shared" si="178"/>
        <v>Q2</v>
      </c>
      <c r="M3555" t="str">
        <f t="shared" si="179"/>
        <v>2024</v>
      </c>
    </row>
    <row r="3556" spans="1:13" x14ac:dyDescent="0.25">
      <c r="A3556" s="27">
        <v>45505</v>
      </c>
      <c r="B3556" s="8" t="s">
        <v>6588</v>
      </c>
      <c r="C3556" s="8" t="e">
        <v>#N/A</v>
      </c>
      <c r="D3556" s="8" t="s">
        <v>6617</v>
      </c>
      <c r="E3556" s="12">
        <v>0</v>
      </c>
      <c r="F3556" s="25">
        <v>45520</v>
      </c>
      <c r="G3556" s="12" t="s">
        <v>3211</v>
      </c>
      <c r="H3556" s="46">
        <v>20</v>
      </c>
      <c r="I3556" s="46">
        <v>20</v>
      </c>
      <c r="K3556" t="str">
        <f t="shared" si="177"/>
        <v>Q2 2024</v>
      </c>
      <c r="L3556" t="str">
        <f t="shared" si="178"/>
        <v>Q2</v>
      </c>
      <c r="M3556" t="str">
        <f t="shared" si="179"/>
        <v>2024</v>
      </c>
    </row>
    <row r="3557" spans="1:13" x14ac:dyDescent="0.25">
      <c r="A3557" s="27">
        <v>45505</v>
      </c>
      <c r="B3557" s="8" t="s">
        <v>6588</v>
      </c>
      <c r="C3557" s="8" t="e">
        <v>#N/A</v>
      </c>
      <c r="D3557" s="8" t="s">
        <v>6622</v>
      </c>
      <c r="E3557" s="12">
        <v>0</v>
      </c>
      <c r="F3557" s="25">
        <v>45536</v>
      </c>
      <c r="G3557" s="12" t="s">
        <v>3216</v>
      </c>
      <c r="H3557" s="46">
        <v>1005</v>
      </c>
      <c r="I3557" s="16">
        <v>1005</v>
      </c>
      <c r="K3557" t="str">
        <f t="shared" si="177"/>
        <v>Q2 2024</v>
      </c>
      <c r="L3557" t="str">
        <f t="shared" si="178"/>
        <v>Q2</v>
      </c>
      <c r="M3557" t="str">
        <f t="shared" si="179"/>
        <v>2024</v>
      </c>
    </row>
    <row r="3558" spans="1:13" x14ac:dyDescent="0.25">
      <c r="A3558" s="27">
        <v>45505</v>
      </c>
      <c r="B3558" s="8" t="s">
        <v>6588</v>
      </c>
      <c r="C3558" s="8" t="e">
        <v>#N/A</v>
      </c>
      <c r="D3558" s="8" t="s">
        <v>6622</v>
      </c>
      <c r="E3558" s="12">
        <v>0</v>
      </c>
      <c r="F3558" s="25">
        <v>45544</v>
      </c>
      <c r="G3558" s="12" t="s">
        <v>3215</v>
      </c>
      <c r="H3558" s="46">
        <v>3535</v>
      </c>
      <c r="I3558" s="16">
        <v>3535</v>
      </c>
      <c r="K3558" t="str">
        <f t="shared" si="177"/>
        <v>Q2 2024</v>
      </c>
      <c r="L3558" t="str">
        <f t="shared" si="178"/>
        <v>Q2</v>
      </c>
      <c r="M3558" t="str">
        <f t="shared" si="179"/>
        <v>2024</v>
      </c>
    </row>
    <row r="3559" spans="1:13" x14ac:dyDescent="0.25">
      <c r="A3559" s="27">
        <v>45505</v>
      </c>
      <c r="B3559" s="8" t="s">
        <v>6589</v>
      </c>
      <c r="C3559" s="8" t="e">
        <v>#N/A</v>
      </c>
      <c r="D3559" s="8" t="s">
        <v>6643</v>
      </c>
      <c r="E3559" s="12">
        <v>2</v>
      </c>
      <c r="F3559" s="25">
        <v>45528</v>
      </c>
      <c r="G3559" s="12" t="s">
        <v>3221</v>
      </c>
      <c r="H3559" s="46">
        <v>2168</v>
      </c>
      <c r="I3559" s="16">
        <v>2168</v>
      </c>
      <c r="K3559" t="str">
        <f t="shared" si="177"/>
        <v>Q2 2024</v>
      </c>
      <c r="L3559" t="str">
        <f t="shared" si="178"/>
        <v>Q2</v>
      </c>
      <c r="M3559" t="str">
        <f t="shared" si="179"/>
        <v>2024</v>
      </c>
    </row>
    <row r="3560" spans="1:13" x14ac:dyDescent="0.25">
      <c r="A3560" s="27">
        <v>45505</v>
      </c>
      <c r="B3560" s="8" t="s">
        <v>6589</v>
      </c>
      <c r="C3560" s="8" t="s">
        <v>6632</v>
      </c>
      <c r="D3560" s="8" t="s">
        <v>6633</v>
      </c>
      <c r="E3560" s="12">
        <v>2</v>
      </c>
      <c r="F3560" s="25">
        <v>45536</v>
      </c>
      <c r="G3560" s="12" t="s">
        <v>3224</v>
      </c>
      <c r="H3560" s="46">
        <v>81658.350000000006</v>
      </c>
      <c r="I3560" s="16">
        <v>81658.350000000006</v>
      </c>
      <c r="K3560" t="str">
        <f t="shared" si="177"/>
        <v>Q2 2024</v>
      </c>
      <c r="L3560" t="str">
        <f t="shared" si="178"/>
        <v>Q2</v>
      </c>
      <c r="M3560" t="str">
        <f t="shared" si="179"/>
        <v>2024</v>
      </c>
    </row>
    <row r="3561" spans="1:13" x14ac:dyDescent="0.25">
      <c r="A3561" s="27">
        <v>45505</v>
      </c>
      <c r="B3561" s="8" t="s">
        <v>6589</v>
      </c>
      <c r="C3561" s="8" t="e">
        <v>#N/A</v>
      </c>
      <c r="D3561" s="8" t="s">
        <v>6617</v>
      </c>
      <c r="E3561" s="12">
        <v>2</v>
      </c>
      <c r="F3561" s="25">
        <v>45512</v>
      </c>
      <c r="G3561" s="12" t="s">
        <v>3219</v>
      </c>
      <c r="H3561" s="46">
        <v>1500</v>
      </c>
      <c r="I3561" s="46">
        <v>1500</v>
      </c>
      <c r="K3561" t="str">
        <f t="shared" si="177"/>
        <v>Q2 2024</v>
      </c>
      <c r="L3561" t="str">
        <f t="shared" si="178"/>
        <v>Q2</v>
      </c>
      <c r="M3561" t="str">
        <f t="shared" si="179"/>
        <v>2024</v>
      </c>
    </row>
    <row r="3562" spans="1:13" x14ac:dyDescent="0.25">
      <c r="A3562" s="27">
        <v>45505</v>
      </c>
      <c r="B3562" s="8" t="s">
        <v>6589</v>
      </c>
      <c r="C3562" s="8" t="e">
        <v>#N/A</v>
      </c>
      <c r="D3562" s="8" t="s">
        <v>6615</v>
      </c>
      <c r="E3562" s="12">
        <v>2</v>
      </c>
      <c r="F3562" s="25">
        <v>45535</v>
      </c>
      <c r="G3562" s="12" t="s">
        <v>3229</v>
      </c>
      <c r="H3562" s="46">
        <v>380</v>
      </c>
      <c r="I3562" s="16">
        <v>380</v>
      </c>
      <c r="K3562" t="str">
        <f t="shared" si="177"/>
        <v>Q2 2024</v>
      </c>
      <c r="L3562" t="str">
        <f t="shared" si="178"/>
        <v>Q2</v>
      </c>
      <c r="M3562" t="str">
        <f t="shared" si="179"/>
        <v>2024</v>
      </c>
    </row>
    <row r="3563" spans="1:13" x14ac:dyDescent="0.25">
      <c r="A3563" s="27">
        <v>45505</v>
      </c>
      <c r="B3563" s="8" t="s">
        <v>6589</v>
      </c>
      <c r="C3563" s="8" t="e">
        <v>#N/A</v>
      </c>
      <c r="D3563" s="8" t="s">
        <v>6615</v>
      </c>
      <c r="E3563" s="12">
        <v>2</v>
      </c>
      <c r="F3563" s="25">
        <v>45535</v>
      </c>
      <c r="G3563" s="12" t="s">
        <v>3230</v>
      </c>
      <c r="H3563" s="46">
        <v>663</v>
      </c>
      <c r="I3563" s="16">
        <v>663</v>
      </c>
      <c r="K3563" t="str">
        <f t="shared" si="177"/>
        <v>Q2 2024</v>
      </c>
      <c r="L3563" t="str">
        <f t="shared" si="178"/>
        <v>Q2</v>
      </c>
      <c r="M3563" t="str">
        <f t="shared" si="179"/>
        <v>2024</v>
      </c>
    </row>
    <row r="3564" spans="1:13" x14ac:dyDescent="0.25">
      <c r="A3564" s="27">
        <v>45505</v>
      </c>
      <c r="B3564" s="8" t="s">
        <v>6589</v>
      </c>
      <c r="C3564" s="8" t="s">
        <v>6616</v>
      </c>
      <c r="D3564" s="8" t="s">
        <v>6618</v>
      </c>
      <c r="E3564" s="12">
        <v>2</v>
      </c>
      <c r="F3564" s="25">
        <v>45536</v>
      </c>
      <c r="G3564" s="12" t="s">
        <v>3233</v>
      </c>
      <c r="H3564" s="46">
        <v>72622</v>
      </c>
      <c r="I3564" s="46">
        <v>75869</v>
      </c>
      <c r="K3564" t="str">
        <f t="shared" si="177"/>
        <v>Q2 2024</v>
      </c>
      <c r="L3564" t="str">
        <f t="shared" si="178"/>
        <v>Q2</v>
      </c>
      <c r="M3564" t="str">
        <f t="shared" si="179"/>
        <v>2024</v>
      </c>
    </row>
    <row r="3565" spans="1:13" x14ac:dyDescent="0.25">
      <c r="A3565" s="27">
        <v>45505</v>
      </c>
      <c r="B3565" s="8" t="s">
        <v>6589</v>
      </c>
      <c r="C3565" s="8" t="s">
        <v>6634</v>
      </c>
      <c r="D3565" s="8" t="s">
        <v>6635</v>
      </c>
      <c r="E3565" s="12">
        <v>2</v>
      </c>
      <c r="F3565" s="25">
        <v>45536</v>
      </c>
      <c r="G3565" s="12" t="s">
        <v>3408</v>
      </c>
      <c r="H3565" s="87">
        <v>265732.51</v>
      </c>
      <c r="I3565" s="87">
        <v>265732.51</v>
      </c>
      <c r="K3565" t="str">
        <f t="shared" si="177"/>
        <v>Q2 2024</v>
      </c>
      <c r="L3565" t="str">
        <f t="shared" si="178"/>
        <v>Q2</v>
      </c>
      <c r="M3565" t="str">
        <f t="shared" si="179"/>
        <v>2024</v>
      </c>
    </row>
    <row r="3566" spans="1:13" x14ac:dyDescent="0.25">
      <c r="A3566" s="27">
        <v>45505</v>
      </c>
      <c r="B3566" s="8" t="s">
        <v>6589</v>
      </c>
      <c r="C3566" s="8" t="e">
        <v>#N/A</v>
      </c>
      <c r="D3566" s="8" t="s">
        <v>6638</v>
      </c>
      <c r="E3566" s="12">
        <v>2</v>
      </c>
      <c r="F3566" s="25">
        <v>45538</v>
      </c>
      <c r="G3566" s="31" t="s">
        <v>3222</v>
      </c>
      <c r="H3566" s="46">
        <v>227860</v>
      </c>
      <c r="I3566" s="16">
        <v>227860</v>
      </c>
      <c r="K3566" t="str">
        <f t="shared" si="177"/>
        <v>Q2 2024</v>
      </c>
      <c r="L3566" t="str">
        <f t="shared" si="178"/>
        <v>Q2</v>
      </c>
      <c r="M3566" t="str">
        <f t="shared" si="179"/>
        <v>2024</v>
      </c>
    </row>
    <row r="3567" spans="1:13" x14ac:dyDescent="0.25">
      <c r="A3567" s="27">
        <v>45505</v>
      </c>
      <c r="B3567" s="8" t="s">
        <v>6589</v>
      </c>
      <c r="C3567" s="8" t="e">
        <v>#N/A</v>
      </c>
      <c r="D3567" s="8" t="s">
        <v>6633</v>
      </c>
      <c r="E3567" s="12">
        <v>2</v>
      </c>
      <c r="F3567" s="25">
        <v>45537</v>
      </c>
      <c r="G3567" s="12" t="s">
        <v>3225</v>
      </c>
      <c r="H3567" s="46">
        <v>188539.75</v>
      </c>
      <c r="I3567" s="16">
        <v>188539.75</v>
      </c>
      <c r="K3567" t="str">
        <f t="shared" si="177"/>
        <v>Q2 2024</v>
      </c>
      <c r="L3567" t="str">
        <f t="shared" si="178"/>
        <v>Q2</v>
      </c>
      <c r="M3567" t="str">
        <f t="shared" si="179"/>
        <v>2024</v>
      </c>
    </row>
    <row r="3568" spans="1:13" x14ac:dyDescent="0.25">
      <c r="A3568" s="27">
        <v>45505</v>
      </c>
      <c r="B3568" s="8" t="s">
        <v>6589</v>
      </c>
      <c r="C3568" s="8" t="s">
        <v>6619</v>
      </c>
      <c r="D3568" s="8" t="s">
        <v>6620</v>
      </c>
      <c r="E3568" s="12">
        <v>0</v>
      </c>
      <c r="F3568" s="25">
        <v>45535</v>
      </c>
      <c r="G3568" s="12" t="s">
        <v>3223</v>
      </c>
      <c r="H3568" s="59">
        <v>6485</v>
      </c>
      <c r="I3568" s="16">
        <v>6485</v>
      </c>
      <c r="K3568" t="str">
        <f t="shared" si="177"/>
        <v>Q2 2024</v>
      </c>
      <c r="L3568" t="str">
        <f t="shared" si="178"/>
        <v>Q2</v>
      </c>
      <c r="M3568" t="str">
        <f t="shared" si="179"/>
        <v>2024</v>
      </c>
    </row>
    <row r="3569" spans="1:13" x14ac:dyDescent="0.25">
      <c r="A3569" s="27">
        <v>45505</v>
      </c>
      <c r="B3569" s="8" t="s">
        <v>6589</v>
      </c>
      <c r="C3569" s="8" t="s">
        <v>6653</v>
      </c>
      <c r="D3569" s="8" t="s">
        <v>6654</v>
      </c>
      <c r="E3569" s="12">
        <v>2</v>
      </c>
      <c r="F3569" s="25">
        <v>45505</v>
      </c>
      <c r="G3569" s="12" t="s">
        <v>3220</v>
      </c>
      <c r="H3569" s="46">
        <v>194247.9</v>
      </c>
      <c r="I3569" s="16">
        <v>194247.9</v>
      </c>
      <c r="K3569" t="str">
        <f t="shared" si="177"/>
        <v>Q2 2024</v>
      </c>
      <c r="L3569" t="str">
        <f t="shared" si="178"/>
        <v>Q2</v>
      </c>
      <c r="M3569" t="str">
        <f t="shared" si="179"/>
        <v>2024</v>
      </c>
    </row>
    <row r="3570" spans="1:13" x14ac:dyDescent="0.25">
      <c r="A3570" s="27">
        <v>45505</v>
      </c>
      <c r="B3570" s="8" t="s">
        <v>6589</v>
      </c>
      <c r="C3570" s="8" t="s">
        <v>6653</v>
      </c>
      <c r="D3570" s="8" t="s">
        <v>6638</v>
      </c>
      <c r="E3570" s="12">
        <v>2</v>
      </c>
      <c r="F3570" s="25">
        <v>45546</v>
      </c>
      <c r="G3570" s="12" t="s">
        <v>3226</v>
      </c>
      <c r="H3570" s="46">
        <v>823621.68</v>
      </c>
      <c r="I3570" s="16">
        <v>823621.68</v>
      </c>
      <c r="K3570" t="str">
        <f t="shared" si="177"/>
        <v>Q2 2024</v>
      </c>
      <c r="L3570" t="str">
        <f t="shared" si="178"/>
        <v>Q2</v>
      </c>
      <c r="M3570" t="str">
        <f t="shared" si="179"/>
        <v>2024</v>
      </c>
    </row>
    <row r="3571" spans="1:13" x14ac:dyDescent="0.25">
      <c r="A3571" s="27">
        <v>45505</v>
      </c>
      <c r="B3571" s="8" t="s">
        <v>6589</v>
      </c>
      <c r="C3571" s="8" t="e">
        <v>#N/A</v>
      </c>
      <c r="D3571" s="8" t="s">
        <v>6622</v>
      </c>
      <c r="E3571" s="12">
        <v>2</v>
      </c>
      <c r="F3571" s="25">
        <v>45536</v>
      </c>
      <c r="G3571" s="12" t="s">
        <v>3232</v>
      </c>
      <c r="H3571" s="46">
        <v>6060</v>
      </c>
      <c r="I3571" s="16">
        <v>6060</v>
      </c>
      <c r="K3571" t="str">
        <f t="shared" si="177"/>
        <v>Q2 2024</v>
      </c>
      <c r="L3571" t="str">
        <f t="shared" si="178"/>
        <v>Q2</v>
      </c>
      <c r="M3571" t="str">
        <f t="shared" si="179"/>
        <v>2024</v>
      </c>
    </row>
    <row r="3572" spans="1:13" x14ac:dyDescent="0.25">
      <c r="A3572" s="27">
        <v>45505</v>
      </c>
      <c r="B3572" s="8" t="s">
        <v>6589</v>
      </c>
      <c r="C3572" s="8" t="e">
        <v>#N/A</v>
      </c>
      <c r="D3572" s="8" t="s">
        <v>6622</v>
      </c>
      <c r="E3572" s="12">
        <v>2</v>
      </c>
      <c r="F3572" s="25">
        <v>45544</v>
      </c>
      <c r="G3572" s="12" t="s">
        <v>3231</v>
      </c>
      <c r="H3572" s="46">
        <v>5905</v>
      </c>
      <c r="I3572" s="16">
        <v>5905</v>
      </c>
      <c r="K3572" t="str">
        <f t="shared" si="177"/>
        <v>Q2 2024</v>
      </c>
      <c r="L3572" t="str">
        <f t="shared" si="178"/>
        <v>Q2</v>
      </c>
      <c r="M3572" t="str">
        <f t="shared" si="179"/>
        <v>2024</v>
      </c>
    </row>
    <row r="3573" spans="1:13" x14ac:dyDescent="0.25">
      <c r="A3573" s="27">
        <v>45505</v>
      </c>
      <c r="B3573" s="8" t="s">
        <v>6589</v>
      </c>
      <c r="C3573" s="8" t="e">
        <v>#N/A</v>
      </c>
      <c r="D3573" s="8" t="s">
        <v>6643</v>
      </c>
      <c r="E3573" s="12">
        <v>2</v>
      </c>
      <c r="F3573" s="25">
        <v>45511</v>
      </c>
      <c r="G3573" s="12" t="s">
        <v>3218</v>
      </c>
      <c r="H3573" s="46">
        <v>12800</v>
      </c>
      <c r="I3573" s="16">
        <v>12800</v>
      </c>
      <c r="K3573" t="str">
        <f t="shared" si="177"/>
        <v>Q2 2024</v>
      </c>
      <c r="L3573" t="str">
        <f t="shared" si="178"/>
        <v>Q2</v>
      </c>
      <c r="M3573" t="str">
        <f t="shared" si="179"/>
        <v>2024</v>
      </c>
    </row>
    <row r="3574" spans="1:13" x14ac:dyDescent="0.25">
      <c r="A3574" s="27">
        <v>45505</v>
      </c>
      <c r="B3574" s="8" t="s">
        <v>6589</v>
      </c>
      <c r="C3574" s="8" t="s">
        <v>6623</v>
      </c>
      <c r="D3574" s="8" t="s">
        <v>6624</v>
      </c>
      <c r="E3574" s="12">
        <v>2</v>
      </c>
      <c r="F3574" s="25">
        <v>45516</v>
      </c>
      <c r="G3574" s="12" t="s">
        <v>3228</v>
      </c>
      <c r="H3574" s="46">
        <v>13566</v>
      </c>
      <c r="I3574" s="46">
        <v>13420</v>
      </c>
      <c r="K3574" t="str">
        <f t="shared" si="177"/>
        <v>Q2 2024</v>
      </c>
      <c r="L3574" t="str">
        <f t="shared" si="178"/>
        <v>Q2</v>
      </c>
      <c r="M3574" t="str">
        <f t="shared" si="179"/>
        <v>2024</v>
      </c>
    </row>
    <row r="3575" spans="1:13" x14ac:dyDescent="0.25">
      <c r="A3575" s="27">
        <v>45505</v>
      </c>
      <c r="B3575" s="8" t="s">
        <v>6589</v>
      </c>
      <c r="C3575" s="8" t="e">
        <v>#N/A</v>
      </c>
      <c r="D3575" s="8" t="s">
        <v>6627</v>
      </c>
      <c r="E3575" s="12">
        <v>2</v>
      </c>
      <c r="F3575" s="25">
        <v>45535</v>
      </c>
      <c r="G3575" s="12">
        <v>1775</v>
      </c>
      <c r="H3575" s="46">
        <v>19110</v>
      </c>
      <c r="I3575" s="16">
        <v>19110</v>
      </c>
      <c r="K3575" t="str">
        <f t="shared" si="177"/>
        <v>Q2 2024</v>
      </c>
      <c r="L3575" t="str">
        <f t="shared" si="178"/>
        <v>Q2</v>
      </c>
      <c r="M3575" t="str">
        <f t="shared" si="179"/>
        <v>2024</v>
      </c>
    </row>
    <row r="3576" spans="1:13" x14ac:dyDescent="0.25">
      <c r="A3576" s="27">
        <v>45505</v>
      </c>
      <c r="B3576" s="8" t="s">
        <v>6589</v>
      </c>
      <c r="C3576" s="8" t="e">
        <v>#N/A</v>
      </c>
      <c r="D3576" s="8" t="s">
        <v>6624</v>
      </c>
      <c r="E3576" s="12">
        <v>2</v>
      </c>
      <c r="F3576" s="25">
        <v>45535</v>
      </c>
      <c r="G3576" s="12" t="s">
        <v>3227</v>
      </c>
      <c r="H3576" s="46">
        <v>30400</v>
      </c>
      <c r="I3576" s="46">
        <v>14500</v>
      </c>
      <c r="K3576" t="str">
        <f t="shared" si="177"/>
        <v>Q2 2024</v>
      </c>
      <c r="L3576" t="str">
        <f t="shared" si="178"/>
        <v>Q2</v>
      </c>
      <c r="M3576" t="str">
        <f t="shared" si="179"/>
        <v>2024</v>
      </c>
    </row>
    <row r="3577" spans="1:13" x14ac:dyDescent="0.25">
      <c r="A3577" s="27">
        <v>45505</v>
      </c>
      <c r="B3577" s="8" t="s">
        <v>6590</v>
      </c>
      <c r="C3577" s="8" t="e">
        <v>#N/A</v>
      </c>
      <c r="D3577" s="8" t="s">
        <v>6615</v>
      </c>
      <c r="E3577" s="12">
        <v>0</v>
      </c>
      <c r="F3577" s="25">
        <v>45535</v>
      </c>
      <c r="G3577" s="12" t="s">
        <v>3234</v>
      </c>
      <c r="H3577" s="46">
        <v>95</v>
      </c>
      <c r="I3577" s="16">
        <v>95</v>
      </c>
      <c r="K3577" t="str">
        <f t="shared" ref="K3577:K3630" si="180">"Q" &amp; IF(MONTH(A3577) &lt; 4, 4, IF(MONTH(A3577) &lt; 7, 1, IF(MONTH(A3577) &lt; 10, 2, 3))) &amp; " " &amp; YEAR(A3577) - IF(MONTH(A3577) &lt; 4, 1, 0)</f>
        <v>Q2 2024</v>
      </c>
      <c r="L3577" t="str">
        <f t="shared" ref="L3577:L3630" si="181">LEFT(K3577,2)</f>
        <v>Q2</v>
      </c>
      <c r="M3577" t="str">
        <f t="shared" ref="M3577:M3630" si="182">RIGHT(K3577,4)</f>
        <v>2024</v>
      </c>
    </row>
    <row r="3578" spans="1:13" x14ac:dyDescent="0.25">
      <c r="A3578" s="27">
        <v>45505</v>
      </c>
      <c r="B3578" s="8" t="s">
        <v>6590</v>
      </c>
      <c r="C3578" s="8" t="e">
        <v>#N/A</v>
      </c>
      <c r="D3578" s="8" t="s">
        <v>6615</v>
      </c>
      <c r="E3578" s="12">
        <v>0</v>
      </c>
      <c r="F3578" s="25">
        <v>45535</v>
      </c>
      <c r="G3578" s="12" t="s">
        <v>3235</v>
      </c>
      <c r="H3578" s="46">
        <v>316.5</v>
      </c>
      <c r="I3578" s="16">
        <v>316.5</v>
      </c>
      <c r="K3578" t="str">
        <f t="shared" si="180"/>
        <v>Q2 2024</v>
      </c>
      <c r="L3578" t="str">
        <f t="shared" si="181"/>
        <v>Q2</v>
      </c>
      <c r="M3578" t="str">
        <f t="shared" si="182"/>
        <v>2024</v>
      </c>
    </row>
    <row r="3579" spans="1:13" x14ac:dyDescent="0.25">
      <c r="A3579" s="27">
        <v>45505</v>
      </c>
      <c r="B3579" s="8" t="s">
        <v>6590</v>
      </c>
      <c r="C3579" s="8" t="e">
        <v>#N/A</v>
      </c>
      <c r="D3579" s="8" t="s">
        <v>6622</v>
      </c>
      <c r="E3579" s="12">
        <v>0</v>
      </c>
      <c r="F3579" s="25">
        <v>45536</v>
      </c>
      <c r="G3579" s="12" t="s">
        <v>3237</v>
      </c>
      <c r="H3579" s="46">
        <v>9095</v>
      </c>
      <c r="I3579" s="16">
        <v>9095</v>
      </c>
      <c r="K3579" t="str">
        <f t="shared" si="180"/>
        <v>Q2 2024</v>
      </c>
      <c r="L3579" t="str">
        <f t="shared" si="181"/>
        <v>Q2</v>
      </c>
      <c r="M3579" t="str">
        <f t="shared" si="182"/>
        <v>2024</v>
      </c>
    </row>
    <row r="3580" spans="1:13" x14ac:dyDescent="0.25">
      <c r="A3580" s="27">
        <v>45505</v>
      </c>
      <c r="B3580" s="8" t="s">
        <v>6590</v>
      </c>
      <c r="C3580" s="8" t="e">
        <v>#N/A</v>
      </c>
      <c r="D3580" s="8" t="s">
        <v>6622</v>
      </c>
      <c r="E3580" s="12">
        <v>0</v>
      </c>
      <c r="F3580" s="25">
        <v>45544</v>
      </c>
      <c r="G3580" s="12" t="s">
        <v>3236</v>
      </c>
      <c r="H3580" s="46">
        <v>38990</v>
      </c>
      <c r="I3580" s="16">
        <v>38990</v>
      </c>
      <c r="K3580" t="str">
        <f t="shared" si="180"/>
        <v>Q2 2024</v>
      </c>
      <c r="L3580" t="str">
        <f t="shared" si="181"/>
        <v>Q2</v>
      </c>
      <c r="M3580" t="str">
        <f t="shared" si="182"/>
        <v>2024</v>
      </c>
    </row>
    <row r="3581" spans="1:13" x14ac:dyDescent="0.25">
      <c r="A3581" s="27">
        <v>45505</v>
      </c>
      <c r="B3581" s="8" t="s">
        <v>6591</v>
      </c>
      <c r="C3581" s="8" t="s">
        <v>6642</v>
      </c>
      <c r="D3581" s="8" t="s">
        <v>6643</v>
      </c>
      <c r="E3581" s="12">
        <v>0</v>
      </c>
      <c r="F3581" s="25">
        <v>45525</v>
      </c>
      <c r="G3581" s="12" t="s">
        <v>3239</v>
      </c>
      <c r="H3581" s="46">
        <v>10759.36</v>
      </c>
      <c r="I3581" s="16">
        <v>10759.36</v>
      </c>
      <c r="K3581" t="str">
        <f t="shared" si="180"/>
        <v>Q2 2024</v>
      </c>
      <c r="L3581" t="str">
        <f t="shared" si="181"/>
        <v>Q2</v>
      </c>
      <c r="M3581" t="str">
        <f t="shared" si="182"/>
        <v>2024</v>
      </c>
    </row>
    <row r="3582" spans="1:13" x14ac:dyDescent="0.25">
      <c r="A3582" s="27">
        <v>45505</v>
      </c>
      <c r="B3582" s="8" t="s">
        <v>6591</v>
      </c>
      <c r="C3582" s="8" t="s">
        <v>6632</v>
      </c>
      <c r="D3582" s="8" t="s">
        <v>6633</v>
      </c>
      <c r="E3582" s="12">
        <v>0</v>
      </c>
      <c r="F3582" s="25">
        <v>45536</v>
      </c>
      <c r="G3582" s="12" t="s">
        <v>3241</v>
      </c>
      <c r="H3582" s="46">
        <v>47082.29</v>
      </c>
      <c r="I3582" s="16">
        <v>47082.29</v>
      </c>
      <c r="K3582" t="str">
        <f t="shared" si="180"/>
        <v>Q2 2024</v>
      </c>
      <c r="L3582" t="str">
        <f t="shared" si="181"/>
        <v>Q2</v>
      </c>
      <c r="M3582" t="str">
        <f t="shared" si="182"/>
        <v>2024</v>
      </c>
    </row>
    <row r="3583" spans="1:13" x14ac:dyDescent="0.25">
      <c r="A3583" s="27">
        <v>45505</v>
      </c>
      <c r="B3583" s="8" t="s">
        <v>6591</v>
      </c>
      <c r="C3583" s="8" t="s">
        <v>6616</v>
      </c>
      <c r="D3583" s="8" t="s">
        <v>6617</v>
      </c>
      <c r="E3583" s="12">
        <v>0</v>
      </c>
      <c r="F3583" s="25">
        <v>45536</v>
      </c>
      <c r="G3583" s="12" t="s">
        <v>3244</v>
      </c>
      <c r="H3583" s="46">
        <v>2542</v>
      </c>
      <c r="I3583" s="46">
        <v>2542</v>
      </c>
      <c r="K3583" t="str">
        <f t="shared" si="180"/>
        <v>Q2 2024</v>
      </c>
      <c r="L3583" t="str">
        <f t="shared" si="181"/>
        <v>Q2</v>
      </c>
      <c r="M3583" t="str">
        <f t="shared" si="182"/>
        <v>2024</v>
      </c>
    </row>
    <row r="3584" spans="1:13" x14ac:dyDescent="0.25">
      <c r="A3584" s="27">
        <v>45505</v>
      </c>
      <c r="B3584" s="8" t="s">
        <v>6591</v>
      </c>
      <c r="C3584" s="8" t="s">
        <v>6619</v>
      </c>
      <c r="D3584" s="8" t="s">
        <v>6620</v>
      </c>
      <c r="E3584" s="12">
        <v>0</v>
      </c>
      <c r="F3584" s="25">
        <v>45535</v>
      </c>
      <c r="G3584" s="12" t="s">
        <v>3240</v>
      </c>
      <c r="H3584" s="59">
        <v>630</v>
      </c>
      <c r="I3584" s="16">
        <v>630</v>
      </c>
      <c r="K3584" t="str">
        <f t="shared" si="180"/>
        <v>Q2 2024</v>
      </c>
      <c r="L3584" t="str">
        <f t="shared" si="181"/>
        <v>Q2</v>
      </c>
      <c r="M3584" t="str">
        <f t="shared" si="182"/>
        <v>2024</v>
      </c>
    </row>
    <row r="3585" spans="1:13" x14ac:dyDescent="0.25">
      <c r="A3585" s="27">
        <v>45505</v>
      </c>
      <c r="B3585" s="8" t="s">
        <v>6591</v>
      </c>
      <c r="C3585" s="8" t="e">
        <v>#N/A</v>
      </c>
      <c r="D3585" s="8" t="s">
        <v>6617</v>
      </c>
      <c r="E3585" s="12">
        <v>0</v>
      </c>
      <c r="F3585" s="25">
        <v>45520</v>
      </c>
      <c r="G3585" s="12" t="s">
        <v>3238</v>
      </c>
      <c r="H3585" s="46">
        <v>20</v>
      </c>
      <c r="I3585" s="46">
        <v>20</v>
      </c>
      <c r="K3585" t="str">
        <f t="shared" si="180"/>
        <v>Q2 2024</v>
      </c>
      <c r="L3585" t="str">
        <f t="shared" si="181"/>
        <v>Q2</v>
      </c>
      <c r="M3585" t="str">
        <f t="shared" si="182"/>
        <v>2024</v>
      </c>
    </row>
    <row r="3586" spans="1:13" x14ac:dyDescent="0.25">
      <c r="A3586" s="27">
        <v>45505</v>
      </c>
      <c r="B3586" s="8" t="s">
        <v>6591</v>
      </c>
      <c r="C3586" s="8" t="e">
        <v>#N/A</v>
      </c>
      <c r="D3586" s="8" t="s">
        <v>6622</v>
      </c>
      <c r="E3586" s="12">
        <v>0</v>
      </c>
      <c r="F3586" s="25">
        <v>45536</v>
      </c>
      <c r="G3586" s="12" t="s">
        <v>3243</v>
      </c>
      <c r="H3586" s="46">
        <v>7335</v>
      </c>
      <c r="I3586" s="16">
        <v>7335</v>
      </c>
      <c r="K3586" t="str">
        <f t="shared" si="180"/>
        <v>Q2 2024</v>
      </c>
      <c r="L3586" t="str">
        <f t="shared" si="181"/>
        <v>Q2</v>
      </c>
      <c r="M3586" t="str">
        <f t="shared" si="182"/>
        <v>2024</v>
      </c>
    </row>
    <row r="3587" spans="1:13" x14ac:dyDescent="0.25">
      <c r="A3587" s="27">
        <v>45505</v>
      </c>
      <c r="B3587" s="8" t="s">
        <v>6591</v>
      </c>
      <c r="C3587" s="8" t="e">
        <v>#N/A</v>
      </c>
      <c r="D3587" s="8" t="s">
        <v>6622</v>
      </c>
      <c r="E3587" s="12">
        <v>0</v>
      </c>
      <c r="F3587" s="25">
        <v>45544</v>
      </c>
      <c r="G3587" s="12" t="s">
        <v>3242</v>
      </c>
      <c r="H3587" s="46">
        <v>8360</v>
      </c>
      <c r="I3587" s="16">
        <v>8360</v>
      </c>
      <c r="K3587" t="str">
        <f t="shared" si="180"/>
        <v>Q2 2024</v>
      </c>
      <c r="L3587" t="str">
        <f t="shared" si="181"/>
        <v>Q2</v>
      </c>
      <c r="M3587" t="str">
        <f t="shared" si="182"/>
        <v>2024</v>
      </c>
    </row>
    <row r="3588" spans="1:13" x14ac:dyDescent="0.25">
      <c r="A3588" s="27">
        <v>45505</v>
      </c>
      <c r="B3588" s="8" t="s">
        <v>6601</v>
      </c>
      <c r="C3588" s="8" t="e">
        <v>#N/A</v>
      </c>
      <c r="D3588" s="8" t="s">
        <v>6615</v>
      </c>
      <c r="E3588" s="12">
        <v>0</v>
      </c>
      <c r="F3588" s="25">
        <v>45535</v>
      </c>
      <c r="G3588" s="12" t="s">
        <v>3246</v>
      </c>
      <c r="H3588" s="46">
        <v>633</v>
      </c>
      <c r="I3588" s="16">
        <v>633</v>
      </c>
      <c r="K3588" t="str">
        <f t="shared" si="180"/>
        <v>Q2 2024</v>
      </c>
      <c r="L3588" t="str">
        <f t="shared" si="181"/>
        <v>Q2</v>
      </c>
      <c r="M3588" t="str">
        <f t="shared" si="182"/>
        <v>2024</v>
      </c>
    </row>
    <row r="3589" spans="1:13" x14ac:dyDescent="0.25">
      <c r="A3589" s="27">
        <v>45505</v>
      </c>
      <c r="B3589" s="8" t="s">
        <v>6601</v>
      </c>
      <c r="C3589" s="8" t="e">
        <v>#N/A</v>
      </c>
      <c r="D3589" s="8" t="s">
        <v>6615</v>
      </c>
      <c r="E3589" s="12">
        <v>0</v>
      </c>
      <c r="F3589" s="25">
        <v>45535</v>
      </c>
      <c r="G3589" s="12" t="s">
        <v>3247</v>
      </c>
      <c r="H3589" s="46">
        <v>4488</v>
      </c>
      <c r="I3589" s="16">
        <v>4488</v>
      </c>
      <c r="K3589" t="str">
        <f t="shared" si="180"/>
        <v>Q2 2024</v>
      </c>
      <c r="L3589" t="str">
        <f t="shared" si="181"/>
        <v>Q2</v>
      </c>
      <c r="M3589" t="str">
        <f t="shared" si="182"/>
        <v>2024</v>
      </c>
    </row>
    <row r="3590" spans="1:13" x14ac:dyDescent="0.25">
      <c r="A3590" s="27">
        <v>45505</v>
      </c>
      <c r="B3590" s="8" t="s">
        <v>6601</v>
      </c>
      <c r="C3590" s="8" t="s">
        <v>6619</v>
      </c>
      <c r="D3590" s="8" t="s">
        <v>6620</v>
      </c>
      <c r="E3590" s="12">
        <v>0</v>
      </c>
      <c r="F3590" s="25">
        <v>45535</v>
      </c>
      <c r="G3590" s="12" t="s">
        <v>3245</v>
      </c>
      <c r="H3590" s="59">
        <v>1130</v>
      </c>
      <c r="I3590" s="16">
        <v>1130</v>
      </c>
      <c r="K3590" t="str">
        <f t="shared" si="180"/>
        <v>Q2 2024</v>
      </c>
      <c r="L3590" t="str">
        <f t="shared" si="181"/>
        <v>Q2</v>
      </c>
      <c r="M3590" t="str">
        <f t="shared" si="182"/>
        <v>2024</v>
      </c>
    </row>
    <row r="3591" spans="1:13" x14ac:dyDescent="0.25">
      <c r="A3591" s="27">
        <v>45505</v>
      </c>
      <c r="B3591" s="8" t="s">
        <v>6601</v>
      </c>
      <c r="C3591" s="8" t="e">
        <v>#N/A</v>
      </c>
      <c r="D3591" s="8" t="s">
        <v>6622</v>
      </c>
      <c r="E3591" s="12">
        <v>0</v>
      </c>
      <c r="F3591" s="25">
        <v>45536</v>
      </c>
      <c r="G3591" s="12" t="s">
        <v>3249</v>
      </c>
      <c r="H3591" s="46">
        <v>1010</v>
      </c>
      <c r="I3591" s="16">
        <v>1010</v>
      </c>
      <c r="K3591" t="str">
        <f t="shared" si="180"/>
        <v>Q2 2024</v>
      </c>
      <c r="L3591" t="str">
        <f t="shared" si="181"/>
        <v>Q2</v>
      </c>
      <c r="M3591" t="str">
        <f t="shared" si="182"/>
        <v>2024</v>
      </c>
    </row>
    <row r="3592" spans="1:13" x14ac:dyDescent="0.25">
      <c r="A3592" s="27">
        <v>45505</v>
      </c>
      <c r="B3592" s="8" t="s">
        <v>6601</v>
      </c>
      <c r="C3592" s="8" t="e">
        <v>#N/A</v>
      </c>
      <c r="D3592" s="8" t="s">
        <v>6622</v>
      </c>
      <c r="E3592" s="12">
        <v>0</v>
      </c>
      <c r="F3592" s="25">
        <v>45544</v>
      </c>
      <c r="G3592" s="12" t="s">
        <v>3248</v>
      </c>
      <c r="H3592" s="46">
        <v>4250</v>
      </c>
      <c r="I3592" s="16">
        <v>4250</v>
      </c>
      <c r="K3592" t="str">
        <f t="shared" si="180"/>
        <v>Q2 2024</v>
      </c>
      <c r="L3592" t="str">
        <f t="shared" si="181"/>
        <v>Q2</v>
      </c>
      <c r="M3592" t="str">
        <f t="shared" si="182"/>
        <v>2024</v>
      </c>
    </row>
    <row r="3593" spans="1:13" x14ac:dyDescent="0.25">
      <c r="A3593" s="27">
        <v>45505</v>
      </c>
      <c r="B3593" s="8" t="s">
        <v>6602</v>
      </c>
      <c r="C3593" s="8" t="e">
        <v>#N/A</v>
      </c>
      <c r="D3593" s="8" t="s">
        <v>6638</v>
      </c>
      <c r="E3593" s="12">
        <v>401</v>
      </c>
      <c r="F3593" s="25">
        <v>45540</v>
      </c>
      <c r="G3593" s="31" t="s">
        <v>3250</v>
      </c>
      <c r="H3593" s="46">
        <v>74070</v>
      </c>
      <c r="I3593" s="16">
        <v>74070</v>
      </c>
      <c r="K3593" t="str">
        <f t="shared" si="180"/>
        <v>Q2 2024</v>
      </c>
      <c r="L3593" t="str">
        <f t="shared" si="181"/>
        <v>Q2</v>
      </c>
      <c r="M3593" t="str">
        <f t="shared" si="182"/>
        <v>2024</v>
      </c>
    </row>
    <row r="3594" spans="1:13" x14ac:dyDescent="0.25">
      <c r="A3594" s="27">
        <v>45505</v>
      </c>
      <c r="B3594" s="8" t="s">
        <v>6602</v>
      </c>
      <c r="C3594" s="8" t="e">
        <v>#N/A</v>
      </c>
      <c r="D3594" s="8" t="s">
        <v>6638</v>
      </c>
      <c r="E3594" s="12">
        <v>402</v>
      </c>
      <c r="F3594" s="25">
        <v>45540</v>
      </c>
      <c r="G3594" s="31" t="s">
        <v>3251</v>
      </c>
      <c r="H3594" s="46">
        <v>48610</v>
      </c>
      <c r="I3594" s="16">
        <v>48610</v>
      </c>
      <c r="K3594" t="str">
        <f t="shared" si="180"/>
        <v>Q2 2024</v>
      </c>
      <c r="L3594" t="str">
        <f t="shared" si="181"/>
        <v>Q2</v>
      </c>
      <c r="M3594" t="str">
        <f t="shared" si="182"/>
        <v>2024</v>
      </c>
    </row>
    <row r="3595" spans="1:13" x14ac:dyDescent="0.25">
      <c r="A3595" s="27">
        <v>45505</v>
      </c>
      <c r="B3595" s="8" t="s">
        <v>6602</v>
      </c>
      <c r="C3595" s="8" t="e">
        <v>#N/A</v>
      </c>
      <c r="D3595" s="8" t="s">
        <v>6638</v>
      </c>
      <c r="E3595" s="12">
        <v>501</v>
      </c>
      <c r="F3595" s="25">
        <v>45540</v>
      </c>
      <c r="G3595" s="31" t="s">
        <v>3252</v>
      </c>
      <c r="H3595" s="46">
        <v>75520</v>
      </c>
      <c r="I3595" s="16">
        <v>75520</v>
      </c>
      <c r="K3595" t="str">
        <f t="shared" si="180"/>
        <v>Q2 2024</v>
      </c>
      <c r="L3595" t="str">
        <f t="shared" si="181"/>
        <v>Q2</v>
      </c>
      <c r="M3595" t="str">
        <f t="shared" si="182"/>
        <v>2024</v>
      </c>
    </row>
    <row r="3596" spans="1:13" x14ac:dyDescent="0.25">
      <c r="A3596" s="27">
        <v>45505</v>
      </c>
      <c r="B3596" s="8" t="s">
        <v>6602</v>
      </c>
      <c r="C3596" s="8" t="e">
        <v>#N/A</v>
      </c>
      <c r="D3596" s="8" t="s">
        <v>6638</v>
      </c>
      <c r="E3596" s="12">
        <v>502</v>
      </c>
      <c r="F3596" s="25">
        <v>45540</v>
      </c>
      <c r="G3596" s="31" t="s">
        <v>3253</v>
      </c>
      <c r="H3596" s="60">
        <v>48610</v>
      </c>
      <c r="I3596" s="16">
        <v>48610</v>
      </c>
      <c r="K3596" t="str">
        <f t="shared" si="180"/>
        <v>Q2 2024</v>
      </c>
      <c r="L3596" t="str">
        <f t="shared" si="181"/>
        <v>Q2</v>
      </c>
      <c r="M3596" t="str">
        <f t="shared" si="182"/>
        <v>2024</v>
      </c>
    </row>
    <row r="3597" spans="1:13" x14ac:dyDescent="0.25">
      <c r="A3597" s="27">
        <v>45505</v>
      </c>
      <c r="B3597" s="8" t="s">
        <v>6602</v>
      </c>
      <c r="C3597" s="8" t="e">
        <v>#N/A</v>
      </c>
      <c r="D3597" s="8" t="s">
        <v>6638</v>
      </c>
      <c r="E3597" s="12">
        <v>1101</v>
      </c>
      <c r="F3597" s="25">
        <v>45540</v>
      </c>
      <c r="G3597" s="31" t="s">
        <v>3254</v>
      </c>
      <c r="H3597" s="46">
        <v>182060</v>
      </c>
      <c r="I3597" s="16">
        <v>182060</v>
      </c>
      <c r="K3597" t="str">
        <f t="shared" si="180"/>
        <v>Q2 2024</v>
      </c>
      <c r="L3597" t="str">
        <f t="shared" si="181"/>
        <v>Q2</v>
      </c>
      <c r="M3597" t="str">
        <f t="shared" si="182"/>
        <v>2024</v>
      </c>
    </row>
    <row r="3598" spans="1:13" x14ac:dyDescent="0.25">
      <c r="A3598" s="27">
        <v>45505</v>
      </c>
      <c r="B3598" s="8" t="s">
        <v>6602</v>
      </c>
      <c r="C3598" s="8" t="e">
        <v>#N/A</v>
      </c>
      <c r="D3598" s="8" t="s">
        <v>6638</v>
      </c>
      <c r="E3598" s="12">
        <v>1102</v>
      </c>
      <c r="F3598" s="25">
        <v>45540</v>
      </c>
      <c r="G3598" s="31" t="s">
        <v>3255</v>
      </c>
      <c r="H3598" s="46">
        <v>15990</v>
      </c>
      <c r="I3598" s="16">
        <v>15990</v>
      </c>
      <c r="K3598" t="str">
        <f t="shared" si="180"/>
        <v>Q2 2024</v>
      </c>
      <c r="L3598" t="str">
        <f t="shared" si="181"/>
        <v>Q2</v>
      </c>
      <c r="M3598" t="str">
        <f t="shared" si="182"/>
        <v>2024</v>
      </c>
    </row>
    <row r="3599" spans="1:13" x14ac:dyDescent="0.25">
      <c r="A3599" s="27">
        <v>45505</v>
      </c>
      <c r="B3599" s="8" t="s">
        <v>6602</v>
      </c>
      <c r="C3599" s="8" t="e">
        <v>#N/A</v>
      </c>
      <c r="D3599" s="8" t="s">
        <v>6638</v>
      </c>
      <c r="E3599" s="12">
        <v>1201</v>
      </c>
      <c r="F3599" s="25">
        <v>45540</v>
      </c>
      <c r="G3599" s="31" t="s">
        <v>3256</v>
      </c>
      <c r="H3599" s="46">
        <v>59540</v>
      </c>
      <c r="I3599" s="16">
        <v>59540</v>
      </c>
      <c r="K3599" t="str">
        <f t="shared" si="180"/>
        <v>Q2 2024</v>
      </c>
      <c r="L3599" t="str">
        <f t="shared" si="181"/>
        <v>Q2</v>
      </c>
      <c r="M3599" t="str">
        <f t="shared" si="182"/>
        <v>2024</v>
      </c>
    </row>
    <row r="3600" spans="1:13" x14ac:dyDescent="0.25">
      <c r="A3600" s="27">
        <v>45505</v>
      </c>
      <c r="B3600" s="8" t="s">
        <v>6602</v>
      </c>
      <c r="C3600" s="8" t="e">
        <v>#N/A</v>
      </c>
      <c r="D3600" s="8" t="s">
        <v>6638</v>
      </c>
      <c r="E3600" s="12">
        <v>1202</v>
      </c>
      <c r="F3600" s="25">
        <v>45540</v>
      </c>
      <c r="G3600" s="31" t="s">
        <v>3257</v>
      </c>
      <c r="H3600" s="46">
        <v>48610</v>
      </c>
      <c r="I3600" s="16">
        <v>48610</v>
      </c>
      <c r="K3600" t="str">
        <f t="shared" si="180"/>
        <v>Q2 2024</v>
      </c>
      <c r="L3600" t="str">
        <f t="shared" si="181"/>
        <v>Q2</v>
      </c>
      <c r="M3600" t="str">
        <f t="shared" si="182"/>
        <v>2024</v>
      </c>
    </row>
    <row r="3601" spans="1:13" x14ac:dyDescent="0.25">
      <c r="A3601" s="27">
        <v>45505</v>
      </c>
      <c r="B3601" s="8" t="s">
        <v>6602</v>
      </c>
      <c r="C3601" s="8" t="e">
        <v>#N/A</v>
      </c>
      <c r="D3601" s="8" t="s">
        <v>6638</v>
      </c>
      <c r="E3601" s="12">
        <v>1301</v>
      </c>
      <c r="F3601" s="25">
        <v>45540</v>
      </c>
      <c r="G3601" s="31" t="s">
        <v>3258</v>
      </c>
      <c r="H3601" s="46">
        <v>99660</v>
      </c>
      <c r="I3601" s="16">
        <v>99660</v>
      </c>
      <c r="K3601" t="str">
        <f t="shared" si="180"/>
        <v>Q2 2024</v>
      </c>
      <c r="L3601" t="str">
        <f t="shared" si="181"/>
        <v>Q2</v>
      </c>
      <c r="M3601" t="str">
        <f t="shared" si="182"/>
        <v>2024</v>
      </c>
    </row>
    <row r="3602" spans="1:13" x14ac:dyDescent="0.25">
      <c r="A3602" s="27">
        <v>45505</v>
      </c>
      <c r="B3602" s="8" t="s">
        <v>6602</v>
      </c>
      <c r="C3602" s="8" t="s">
        <v>6619</v>
      </c>
      <c r="D3602" s="8" t="s">
        <v>6620</v>
      </c>
      <c r="E3602" s="12">
        <v>0</v>
      </c>
      <c r="F3602" s="25">
        <v>45535</v>
      </c>
      <c r="G3602" s="12" t="s">
        <v>3259</v>
      </c>
      <c r="H3602" s="59">
        <v>510</v>
      </c>
      <c r="I3602" s="16">
        <v>510</v>
      </c>
      <c r="K3602" t="str">
        <f t="shared" si="180"/>
        <v>Q2 2024</v>
      </c>
      <c r="L3602" t="str">
        <f t="shared" si="181"/>
        <v>Q2</v>
      </c>
      <c r="M3602" t="str">
        <f t="shared" si="182"/>
        <v>2024</v>
      </c>
    </row>
    <row r="3603" spans="1:13" x14ac:dyDescent="0.25">
      <c r="A3603" s="27">
        <v>45505</v>
      </c>
      <c r="B3603" s="8" t="s">
        <v>6597</v>
      </c>
      <c r="C3603" s="8" t="e">
        <v>#N/A</v>
      </c>
      <c r="D3603" s="8" t="s">
        <v>6643</v>
      </c>
      <c r="E3603" s="12">
        <v>0</v>
      </c>
      <c r="F3603" s="25">
        <v>45513</v>
      </c>
      <c r="G3603" s="12" t="s">
        <v>3262</v>
      </c>
      <c r="H3603" s="46">
        <v>6441.52</v>
      </c>
      <c r="I3603" s="16">
        <v>6441.52</v>
      </c>
      <c r="K3603" t="str">
        <f t="shared" si="180"/>
        <v>Q2 2024</v>
      </c>
      <c r="L3603" t="str">
        <f t="shared" si="181"/>
        <v>Q2</v>
      </c>
      <c r="M3603" t="str">
        <f t="shared" si="182"/>
        <v>2024</v>
      </c>
    </row>
    <row r="3604" spans="1:13" x14ac:dyDescent="0.25">
      <c r="A3604" s="27">
        <v>45505</v>
      </c>
      <c r="B3604" s="8" t="s">
        <v>6597</v>
      </c>
      <c r="C3604" s="8" t="s">
        <v>6632</v>
      </c>
      <c r="D3604" s="8" t="s">
        <v>6633</v>
      </c>
      <c r="E3604" s="12">
        <v>0</v>
      </c>
      <c r="F3604" s="25">
        <v>45536</v>
      </c>
      <c r="G3604" s="12" t="s">
        <v>3264</v>
      </c>
      <c r="H3604" s="46">
        <v>47082.29</v>
      </c>
      <c r="I3604" s="16">
        <v>47082.29</v>
      </c>
      <c r="K3604" t="str">
        <f t="shared" si="180"/>
        <v>Q2 2024</v>
      </c>
      <c r="L3604" t="str">
        <f t="shared" si="181"/>
        <v>Q2</v>
      </c>
      <c r="M3604" t="str">
        <f t="shared" si="182"/>
        <v>2024</v>
      </c>
    </row>
    <row r="3605" spans="1:13" x14ac:dyDescent="0.25">
      <c r="A3605" s="27">
        <v>45505</v>
      </c>
      <c r="B3605" s="8" t="s">
        <v>6597</v>
      </c>
      <c r="C3605" s="8" t="e">
        <v>#N/A</v>
      </c>
      <c r="D3605" s="8" t="s">
        <v>6615</v>
      </c>
      <c r="E3605" s="12">
        <v>0</v>
      </c>
      <c r="F3605" s="25">
        <v>45535</v>
      </c>
      <c r="G3605" s="12" t="s">
        <v>3266</v>
      </c>
      <c r="H3605" s="46">
        <v>3270.5</v>
      </c>
      <c r="I3605" s="16">
        <v>3270.5</v>
      </c>
      <c r="K3605" t="str">
        <f t="shared" si="180"/>
        <v>Q2 2024</v>
      </c>
      <c r="L3605" t="str">
        <f t="shared" si="181"/>
        <v>Q2</v>
      </c>
      <c r="M3605" t="str">
        <f t="shared" si="182"/>
        <v>2024</v>
      </c>
    </row>
    <row r="3606" spans="1:13" x14ac:dyDescent="0.25">
      <c r="A3606" s="27">
        <v>45505</v>
      </c>
      <c r="B3606" s="8" t="s">
        <v>6597</v>
      </c>
      <c r="C3606" s="8" t="s">
        <v>6634</v>
      </c>
      <c r="D3606" s="8" t="s">
        <v>6635</v>
      </c>
      <c r="E3606" s="12">
        <v>0</v>
      </c>
      <c r="F3606" s="25">
        <v>45536</v>
      </c>
      <c r="G3606" s="12" t="s">
        <v>3265</v>
      </c>
      <c r="H3606" s="85">
        <v>10408.76</v>
      </c>
      <c r="I3606" s="85">
        <v>10408.76</v>
      </c>
      <c r="K3606" t="str">
        <f t="shared" si="180"/>
        <v>Q2 2024</v>
      </c>
      <c r="L3606" t="str">
        <f t="shared" si="181"/>
        <v>Q2</v>
      </c>
      <c r="M3606" t="str">
        <f t="shared" si="182"/>
        <v>2024</v>
      </c>
    </row>
    <row r="3607" spans="1:13" x14ac:dyDescent="0.25">
      <c r="A3607" s="27">
        <v>45505</v>
      </c>
      <c r="B3607" s="8" t="s">
        <v>6597</v>
      </c>
      <c r="C3607" s="8" t="e">
        <v>#N/A</v>
      </c>
      <c r="D3607" s="8" t="s">
        <v>6638</v>
      </c>
      <c r="E3607" s="12">
        <v>0</v>
      </c>
      <c r="F3607" s="25">
        <v>45524</v>
      </c>
      <c r="G3607" s="31" t="s">
        <v>3260</v>
      </c>
      <c r="H3607" s="46">
        <v>3390</v>
      </c>
      <c r="I3607" s="16">
        <v>3390</v>
      </c>
      <c r="K3607" t="str">
        <f t="shared" si="180"/>
        <v>Q2 2024</v>
      </c>
      <c r="L3607" t="str">
        <f t="shared" si="181"/>
        <v>Q2</v>
      </c>
      <c r="M3607" t="str">
        <f t="shared" si="182"/>
        <v>2024</v>
      </c>
    </row>
    <row r="3608" spans="1:13" x14ac:dyDescent="0.25">
      <c r="A3608" s="27">
        <v>45505</v>
      </c>
      <c r="B3608" s="8" t="s">
        <v>6597</v>
      </c>
      <c r="C3608" s="8" t="s">
        <v>6619</v>
      </c>
      <c r="D3608" s="8" t="s">
        <v>6620</v>
      </c>
      <c r="E3608" s="12">
        <v>0</v>
      </c>
      <c r="F3608" s="25">
        <v>45535</v>
      </c>
      <c r="G3608" s="12" t="s">
        <v>3263</v>
      </c>
      <c r="H3608" s="59">
        <v>7910</v>
      </c>
      <c r="I3608" s="16">
        <v>7910</v>
      </c>
      <c r="K3608" t="str">
        <f t="shared" si="180"/>
        <v>Q2 2024</v>
      </c>
      <c r="L3608" t="str">
        <f t="shared" si="181"/>
        <v>Q2</v>
      </c>
      <c r="M3608" t="str">
        <f t="shared" si="182"/>
        <v>2024</v>
      </c>
    </row>
    <row r="3609" spans="1:13" x14ac:dyDescent="0.25">
      <c r="A3609" s="27">
        <v>45505</v>
      </c>
      <c r="B3609" s="8" t="s">
        <v>6597</v>
      </c>
      <c r="C3609" s="8" t="e">
        <v>#N/A</v>
      </c>
      <c r="D3609" s="8" t="s">
        <v>6622</v>
      </c>
      <c r="E3609" s="12">
        <v>0</v>
      </c>
      <c r="F3609" s="25">
        <v>45536</v>
      </c>
      <c r="G3609" s="12" t="s">
        <v>3268</v>
      </c>
      <c r="H3609" s="46">
        <v>1140</v>
      </c>
      <c r="I3609" s="16">
        <v>1140</v>
      </c>
      <c r="K3609" t="str">
        <f t="shared" si="180"/>
        <v>Q2 2024</v>
      </c>
      <c r="L3609" t="str">
        <f t="shared" si="181"/>
        <v>Q2</v>
      </c>
      <c r="M3609" t="str">
        <f t="shared" si="182"/>
        <v>2024</v>
      </c>
    </row>
    <row r="3610" spans="1:13" x14ac:dyDescent="0.25">
      <c r="A3610" s="27">
        <v>45505</v>
      </c>
      <c r="B3610" s="8" t="s">
        <v>6597</v>
      </c>
      <c r="C3610" s="8" t="e">
        <v>#N/A</v>
      </c>
      <c r="D3610" s="8" t="s">
        <v>6622</v>
      </c>
      <c r="E3610" s="12">
        <v>0</v>
      </c>
      <c r="F3610" s="25">
        <v>45544</v>
      </c>
      <c r="G3610" s="12" t="s">
        <v>3267</v>
      </c>
      <c r="H3610" s="46">
        <v>7240</v>
      </c>
      <c r="I3610" s="16">
        <v>7240</v>
      </c>
      <c r="K3610" t="str">
        <f t="shared" si="180"/>
        <v>Q2 2024</v>
      </c>
      <c r="L3610" t="str">
        <f t="shared" si="181"/>
        <v>Q2</v>
      </c>
      <c r="M3610" t="str">
        <f t="shared" si="182"/>
        <v>2024</v>
      </c>
    </row>
    <row r="3611" spans="1:13" x14ac:dyDescent="0.25">
      <c r="A3611" s="27">
        <v>45505</v>
      </c>
      <c r="B3611" s="8" t="s">
        <v>6597</v>
      </c>
      <c r="C3611" s="8" t="e">
        <v>#N/A</v>
      </c>
      <c r="D3611" s="8" t="s">
        <v>6627</v>
      </c>
      <c r="E3611" s="12">
        <v>0</v>
      </c>
      <c r="F3611" s="25">
        <v>45535</v>
      </c>
      <c r="G3611" s="12">
        <v>1776</v>
      </c>
      <c r="H3611" s="46">
        <v>350</v>
      </c>
      <c r="I3611" s="16">
        <v>350</v>
      </c>
      <c r="K3611" t="str">
        <f t="shared" si="180"/>
        <v>Q2 2024</v>
      </c>
      <c r="L3611" t="str">
        <f t="shared" si="181"/>
        <v>Q2</v>
      </c>
      <c r="M3611" t="str">
        <f t="shared" si="182"/>
        <v>2024</v>
      </c>
    </row>
    <row r="3612" spans="1:13" x14ac:dyDescent="0.25">
      <c r="A3612" s="27">
        <v>45505</v>
      </c>
      <c r="B3612" s="8" t="s">
        <v>6597</v>
      </c>
      <c r="C3612" s="8" t="e">
        <v>#N/A</v>
      </c>
      <c r="D3612" s="8" t="s">
        <v>6617</v>
      </c>
      <c r="E3612" s="12">
        <v>0</v>
      </c>
      <c r="F3612" s="25">
        <v>45528</v>
      </c>
      <c r="G3612" s="12" t="s">
        <v>3261</v>
      </c>
      <c r="H3612" s="46">
        <v>900</v>
      </c>
      <c r="I3612" s="46">
        <v>900</v>
      </c>
      <c r="K3612" t="str">
        <f t="shared" si="180"/>
        <v>Q2 2024</v>
      </c>
      <c r="L3612" t="str">
        <f t="shared" si="181"/>
        <v>Q2</v>
      </c>
      <c r="M3612" t="str">
        <f t="shared" si="182"/>
        <v>2024</v>
      </c>
    </row>
    <row r="3613" spans="1:13" x14ac:dyDescent="0.25">
      <c r="A3613" s="27">
        <v>45505</v>
      </c>
      <c r="B3613" s="8" t="s">
        <v>6598</v>
      </c>
      <c r="C3613" s="8" t="s">
        <v>6642</v>
      </c>
      <c r="D3613" s="8" t="s">
        <v>6643</v>
      </c>
      <c r="E3613" s="12">
        <v>0</v>
      </c>
      <c r="F3613" s="25">
        <v>45525</v>
      </c>
      <c r="G3613" s="12" t="s">
        <v>3269</v>
      </c>
      <c r="H3613" s="46">
        <v>9864.43</v>
      </c>
      <c r="I3613" s="16">
        <v>9864.43</v>
      </c>
      <c r="K3613" t="str">
        <f t="shared" si="180"/>
        <v>Q2 2024</v>
      </c>
      <c r="L3613" t="str">
        <f t="shared" si="181"/>
        <v>Q2</v>
      </c>
      <c r="M3613" t="str">
        <f t="shared" si="182"/>
        <v>2024</v>
      </c>
    </row>
    <row r="3614" spans="1:13" x14ac:dyDescent="0.25">
      <c r="A3614" s="27">
        <v>45505</v>
      </c>
      <c r="B3614" s="8" t="s">
        <v>6598</v>
      </c>
      <c r="C3614" s="8" t="e">
        <v>#N/A</v>
      </c>
      <c r="D3614" s="8" t="s">
        <v>6615</v>
      </c>
      <c r="E3614" s="12">
        <v>0</v>
      </c>
      <c r="F3614" s="25">
        <v>45535</v>
      </c>
      <c r="G3614" s="12" t="s">
        <v>3270</v>
      </c>
      <c r="H3614" s="46">
        <v>190</v>
      </c>
      <c r="I3614" s="16">
        <v>190</v>
      </c>
      <c r="K3614" t="str">
        <f t="shared" si="180"/>
        <v>Q2 2024</v>
      </c>
      <c r="L3614" t="str">
        <f t="shared" si="181"/>
        <v>Q2</v>
      </c>
      <c r="M3614" t="str">
        <f t="shared" si="182"/>
        <v>2024</v>
      </c>
    </row>
    <row r="3615" spans="1:13" x14ac:dyDescent="0.25">
      <c r="A3615" s="27">
        <v>45505</v>
      </c>
      <c r="B3615" s="8" t="s">
        <v>6598</v>
      </c>
      <c r="C3615" s="8" t="e">
        <v>#N/A</v>
      </c>
      <c r="D3615" s="8" t="s">
        <v>6622</v>
      </c>
      <c r="E3615" s="12">
        <v>0</v>
      </c>
      <c r="F3615" s="25">
        <v>45536</v>
      </c>
      <c r="G3615" s="12" t="s">
        <v>3272</v>
      </c>
      <c r="H3615" s="46">
        <v>145</v>
      </c>
      <c r="I3615" s="16">
        <v>145</v>
      </c>
      <c r="K3615" t="str">
        <f t="shared" si="180"/>
        <v>Q2 2024</v>
      </c>
      <c r="L3615" t="str">
        <f t="shared" si="181"/>
        <v>Q2</v>
      </c>
      <c r="M3615" t="str">
        <f t="shared" si="182"/>
        <v>2024</v>
      </c>
    </row>
    <row r="3616" spans="1:13" x14ac:dyDescent="0.25">
      <c r="A3616" s="27">
        <v>45505</v>
      </c>
      <c r="B3616" s="8" t="s">
        <v>6598</v>
      </c>
      <c r="C3616" s="8" t="e">
        <v>#N/A</v>
      </c>
      <c r="D3616" s="8" t="s">
        <v>6622</v>
      </c>
      <c r="E3616" s="12">
        <v>0</v>
      </c>
      <c r="F3616" s="25">
        <v>45544</v>
      </c>
      <c r="G3616" s="12" t="s">
        <v>3271</v>
      </c>
      <c r="H3616" s="46">
        <v>645</v>
      </c>
      <c r="I3616" s="16">
        <v>645</v>
      </c>
      <c r="K3616" t="str">
        <f t="shared" si="180"/>
        <v>Q2 2024</v>
      </c>
      <c r="L3616" t="str">
        <f t="shared" si="181"/>
        <v>Q2</v>
      </c>
      <c r="M3616" t="str">
        <f t="shared" si="182"/>
        <v>2024</v>
      </c>
    </row>
    <row r="3617" spans="1:13" x14ac:dyDescent="0.25">
      <c r="A3617" s="27">
        <v>45505</v>
      </c>
      <c r="B3617" s="8" t="s">
        <v>6596</v>
      </c>
      <c r="C3617" s="8" t="e">
        <v>#N/A</v>
      </c>
      <c r="D3617" s="8" t="s">
        <v>6615</v>
      </c>
      <c r="E3617" s="12">
        <v>0</v>
      </c>
      <c r="F3617" s="25">
        <v>45535</v>
      </c>
      <c r="G3617" s="12" t="s">
        <v>3274</v>
      </c>
      <c r="H3617" s="46">
        <v>211</v>
      </c>
      <c r="I3617" s="16">
        <v>211</v>
      </c>
      <c r="K3617" t="str">
        <f t="shared" si="180"/>
        <v>Q2 2024</v>
      </c>
      <c r="L3617" t="str">
        <f t="shared" si="181"/>
        <v>Q2</v>
      </c>
      <c r="M3617" t="str">
        <f t="shared" si="182"/>
        <v>2024</v>
      </c>
    </row>
    <row r="3618" spans="1:13" x14ac:dyDescent="0.25">
      <c r="A3618" s="27">
        <v>45505</v>
      </c>
      <c r="B3618" s="8" t="s">
        <v>6596</v>
      </c>
      <c r="C3618" s="8" t="s">
        <v>6619</v>
      </c>
      <c r="D3618" s="8" t="s">
        <v>6620</v>
      </c>
      <c r="E3618" s="12">
        <v>0</v>
      </c>
      <c r="F3618" s="25">
        <v>45535</v>
      </c>
      <c r="G3618" s="12" t="s">
        <v>3273</v>
      </c>
      <c r="H3618" s="59">
        <v>700</v>
      </c>
      <c r="I3618" s="16">
        <v>700</v>
      </c>
      <c r="K3618" t="str">
        <f t="shared" si="180"/>
        <v>Q2 2024</v>
      </c>
      <c r="L3618" t="str">
        <f t="shared" si="181"/>
        <v>Q2</v>
      </c>
      <c r="M3618" t="str">
        <f t="shared" si="182"/>
        <v>2024</v>
      </c>
    </row>
    <row r="3619" spans="1:13" x14ac:dyDescent="0.25">
      <c r="A3619" s="27">
        <v>45505</v>
      </c>
      <c r="B3619" s="8" t="s">
        <v>6596</v>
      </c>
      <c r="C3619" s="8" t="e">
        <v>#N/A</v>
      </c>
      <c r="D3619" s="8" t="s">
        <v>6622</v>
      </c>
      <c r="E3619" s="12">
        <v>0</v>
      </c>
      <c r="F3619" s="25">
        <v>45536</v>
      </c>
      <c r="G3619" s="12" t="s">
        <v>3275</v>
      </c>
      <c r="H3619" s="46">
        <v>290</v>
      </c>
      <c r="I3619" s="16">
        <v>290</v>
      </c>
      <c r="K3619" t="str">
        <f t="shared" si="180"/>
        <v>Q2 2024</v>
      </c>
      <c r="L3619" t="str">
        <f t="shared" si="181"/>
        <v>Q2</v>
      </c>
      <c r="M3619" t="str">
        <f t="shared" si="182"/>
        <v>2024</v>
      </c>
    </row>
    <row r="3620" spans="1:13" x14ac:dyDescent="0.25">
      <c r="A3620" s="27">
        <v>45505</v>
      </c>
      <c r="B3620" s="8" t="s">
        <v>6596</v>
      </c>
      <c r="C3620" s="8" t="e">
        <v>#N/A</v>
      </c>
      <c r="D3620" s="8" t="s">
        <v>6622</v>
      </c>
      <c r="E3620" s="12">
        <v>0</v>
      </c>
      <c r="F3620" s="25">
        <v>45544</v>
      </c>
      <c r="G3620" s="12" t="s">
        <v>3248</v>
      </c>
      <c r="H3620" s="46">
        <v>2030</v>
      </c>
      <c r="I3620" s="16">
        <v>2030</v>
      </c>
      <c r="K3620" t="str">
        <f t="shared" si="180"/>
        <v>Q2 2024</v>
      </c>
      <c r="L3620" t="str">
        <f t="shared" si="181"/>
        <v>Q2</v>
      </c>
      <c r="M3620" t="str">
        <f t="shared" si="182"/>
        <v>2024</v>
      </c>
    </row>
    <row r="3621" spans="1:13" x14ac:dyDescent="0.25">
      <c r="A3621" s="27">
        <v>45505</v>
      </c>
      <c r="B3621" s="8" t="s">
        <v>6592</v>
      </c>
      <c r="C3621" s="8" t="s">
        <v>6630</v>
      </c>
      <c r="D3621" s="8" t="s">
        <v>6631</v>
      </c>
      <c r="E3621" s="12">
        <v>613</v>
      </c>
      <c r="F3621" s="25">
        <v>45531</v>
      </c>
      <c r="G3621" s="12" t="s">
        <v>3281</v>
      </c>
      <c r="H3621" s="46">
        <v>4048.58</v>
      </c>
      <c r="I3621" s="16">
        <v>4048.58</v>
      </c>
      <c r="K3621" t="str">
        <f t="shared" si="180"/>
        <v>Q2 2024</v>
      </c>
      <c r="L3621" t="str">
        <f t="shared" si="181"/>
        <v>Q2</v>
      </c>
      <c r="M3621" t="str">
        <f t="shared" si="182"/>
        <v>2024</v>
      </c>
    </row>
    <row r="3622" spans="1:13" x14ac:dyDescent="0.25">
      <c r="A3622" s="27">
        <v>45505</v>
      </c>
      <c r="B3622" s="8" t="s">
        <v>6592</v>
      </c>
      <c r="C3622" s="8" t="e">
        <v>#N/A</v>
      </c>
      <c r="D3622" s="8" t="s">
        <v>6662</v>
      </c>
      <c r="E3622" s="12">
        <v>613</v>
      </c>
      <c r="F3622" s="25">
        <v>45505</v>
      </c>
      <c r="G3622" s="12" t="s">
        <v>3277</v>
      </c>
      <c r="H3622" s="46">
        <v>68825</v>
      </c>
      <c r="I3622" s="16">
        <v>68825</v>
      </c>
      <c r="K3622" t="str">
        <f t="shared" si="180"/>
        <v>Q2 2024</v>
      </c>
      <c r="L3622" t="str">
        <f t="shared" si="181"/>
        <v>Q2</v>
      </c>
      <c r="M3622" t="str">
        <f t="shared" si="182"/>
        <v>2024</v>
      </c>
    </row>
    <row r="3623" spans="1:13" x14ac:dyDescent="0.25">
      <c r="A3623" s="27">
        <v>45505</v>
      </c>
      <c r="B3623" s="8" t="s">
        <v>6592</v>
      </c>
      <c r="C3623" s="8" t="s">
        <v>6632</v>
      </c>
      <c r="D3623" s="8" t="s">
        <v>6633</v>
      </c>
      <c r="E3623" s="12">
        <v>613</v>
      </c>
      <c r="F3623" s="25">
        <v>45536</v>
      </c>
      <c r="G3623" s="12" t="s">
        <v>3283</v>
      </c>
      <c r="H3623" s="46">
        <v>38254.36</v>
      </c>
      <c r="I3623" s="16">
        <v>38254.36</v>
      </c>
      <c r="K3623" t="str">
        <f t="shared" si="180"/>
        <v>Q2 2024</v>
      </c>
      <c r="L3623" t="str">
        <f t="shared" si="181"/>
        <v>Q2</v>
      </c>
      <c r="M3623" t="str">
        <f t="shared" si="182"/>
        <v>2024</v>
      </c>
    </row>
    <row r="3624" spans="1:13" x14ac:dyDescent="0.25">
      <c r="A3624" s="27">
        <v>45505</v>
      </c>
      <c r="B3624" s="8" t="s">
        <v>6592</v>
      </c>
      <c r="C3624" s="8" t="e">
        <v>#N/A</v>
      </c>
      <c r="D3624" s="8" t="s">
        <v>6615</v>
      </c>
      <c r="E3624" s="12">
        <v>613</v>
      </c>
      <c r="F3624" s="25">
        <v>45535</v>
      </c>
      <c r="G3624" s="12" t="s">
        <v>3288</v>
      </c>
      <c r="H3624" s="46">
        <v>15580</v>
      </c>
      <c r="I3624" s="16">
        <v>15580</v>
      </c>
      <c r="K3624" t="str">
        <f t="shared" si="180"/>
        <v>Q2 2024</v>
      </c>
      <c r="L3624" t="str">
        <f t="shared" si="181"/>
        <v>Q2</v>
      </c>
      <c r="M3624" t="str">
        <f t="shared" si="182"/>
        <v>2024</v>
      </c>
    </row>
    <row r="3625" spans="1:13" x14ac:dyDescent="0.25">
      <c r="A3625" s="27">
        <v>45505</v>
      </c>
      <c r="B3625" s="8" t="s">
        <v>6592</v>
      </c>
      <c r="C3625" s="8" t="s">
        <v>6616</v>
      </c>
      <c r="D3625" s="8" t="s">
        <v>6617</v>
      </c>
      <c r="E3625" s="12">
        <v>613</v>
      </c>
      <c r="F3625" s="25">
        <v>45536</v>
      </c>
      <c r="G3625" s="12" t="s">
        <v>3291</v>
      </c>
      <c r="H3625" s="46">
        <v>7605</v>
      </c>
      <c r="I3625" s="46">
        <v>7605</v>
      </c>
      <c r="K3625" t="str">
        <f t="shared" si="180"/>
        <v>Q2 2024</v>
      </c>
      <c r="L3625" t="str">
        <f t="shared" si="181"/>
        <v>Q2</v>
      </c>
      <c r="M3625" t="str">
        <f t="shared" si="182"/>
        <v>2024</v>
      </c>
    </row>
    <row r="3626" spans="1:13" x14ac:dyDescent="0.25">
      <c r="A3626" s="27">
        <v>45505</v>
      </c>
      <c r="B3626" s="8" t="s">
        <v>6592</v>
      </c>
      <c r="C3626" s="8" t="s">
        <v>6616</v>
      </c>
      <c r="D3626" s="8" t="s">
        <v>6618</v>
      </c>
      <c r="E3626" s="12">
        <v>613</v>
      </c>
      <c r="F3626" s="25">
        <v>45536</v>
      </c>
      <c r="G3626" s="12" t="s">
        <v>3292</v>
      </c>
      <c r="H3626" s="46">
        <v>5500</v>
      </c>
      <c r="I3626" s="46">
        <v>5500</v>
      </c>
      <c r="K3626" t="str">
        <f t="shared" si="180"/>
        <v>Q2 2024</v>
      </c>
      <c r="L3626" t="str">
        <f t="shared" si="181"/>
        <v>Q2</v>
      </c>
      <c r="M3626" t="str">
        <f t="shared" si="182"/>
        <v>2024</v>
      </c>
    </row>
    <row r="3627" spans="1:13" x14ac:dyDescent="0.25">
      <c r="A3627" s="27">
        <v>45505</v>
      </c>
      <c r="B3627" s="8" t="s">
        <v>6592</v>
      </c>
      <c r="C3627" s="8" t="s">
        <v>6634</v>
      </c>
      <c r="D3627" s="8" t="s">
        <v>6635</v>
      </c>
      <c r="E3627" s="12">
        <v>613</v>
      </c>
      <c r="F3627" s="25">
        <v>45536</v>
      </c>
      <c r="G3627" s="12" t="s">
        <v>3285</v>
      </c>
      <c r="H3627" s="85">
        <v>59615.150000000009</v>
      </c>
      <c r="I3627" s="85">
        <v>59615.150000000009</v>
      </c>
      <c r="K3627" t="str">
        <f t="shared" si="180"/>
        <v>Q2 2024</v>
      </c>
      <c r="L3627" t="str">
        <f t="shared" si="181"/>
        <v>Q2</v>
      </c>
      <c r="M3627" t="str">
        <f t="shared" si="182"/>
        <v>2024</v>
      </c>
    </row>
    <row r="3628" spans="1:13" x14ac:dyDescent="0.25">
      <c r="A3628" s="27">
        <v>45505</v>
      </c>
      <c r="B3628" s="8" t="s">
        <v>6592</v>
      </c>
      <c r="C3628" s="8" t="e">
        <v>#N/A</v>
      </c>
      <c r="D3628" s="8" t="s">
        <v>6633</v>
      </c>
      <c r="E3628" s="12">
        <v>613</v>
      </c>
      <c r="F3628" s="25">
        <v>45537</v>
      </c>
      <c r="G3628" s="12" t="s">
        <v>3284</v>
      </c>
      <c r="H3628" s="46">
        <v>78261.78</v>
      </c>
      <c r="I3628" s="16">
        <v>78261.78</v>
      </c>
      <c r="K3628" t="str">
        <f t="shared" si="180"/>
        <v>Q2 2024</v>
      </c>
      <c r="L3628" t="str">
        <f t="shared" si="181"/>
        <v>Q2</v>
      </c>
      <c r="M3628" t="str">
        <f t="shared" si="182"/>
        <v>2024</v>
      </c>
    </row>
    <row r="3629" spans="1:13" x14ac:dyDescent="0.25">
      <c r="A3629" s="27">
        <v>45505</v>
      </c>
      <c r="B3629" s="8" t="s">
        <v>6592</v>
      </c>
      <c r="C3629" s="8" t="s">
        <v>6619</v>
      </c>
      <c r="D3629" s="8" t="s">
        <v>6620</v>
      </c>
      <c r="E3629" s="12">
        <v>613</v>
      </c>
      <c r="F3629" s="25">
        <v>45535</v>
      </c>
      <c r="G3629" s="12" t="s">
        <v>3282</v>
      </c>
      <c r="H3629" s="59">
        <v>770</v>
      </c>
      <c r="I3629" s="16">
        <v>770</v>
      </c>
      <c r="K3629" t="str">
        <f t="shared" si="180"/>
        <v>Q2 2024</v>
      </c>
      <c r="L3629" t="str">
        <f t="shared" si="181"/>
        <v>Q2</v>
      </c>
      <c r="M3629" t="str">
        <f t="shared" si="182"/>
        <v>2024</v>
      </c>
    </row>
    <row r="3630" spans="1:13" x14ac:dyDescent="0.25">
      <c r="A3630" s="27">
        <v>45505</v>
      </c>
      <c r="B3630" s="8" t="s">
        <v>6592</v>
      </c>
      <c r="C3630" s="8" t="s">
        <v>6637</v>
      </c>
      <c r="D3630" s="8" t="s">
        <v>6654</v>
      </c>
      <c r="E3630" s="12">
        <v>613</v>
      </c>
      <c r="F3630" s="25">
        <v>45505</v>
      </c>
      <c r="G3630" s="12" t="s">
        <v>3279</v>
      </c>
      <c r="H3630" s="46">
        <v>17351.25</v>
      </c>
      <c r="I3630" s="16">
        <v>17351.25</v>
      </c>
      <c r="K3630" t="str">
        <f t="shared" si="180"/>
        <v>Q2 2024</v>
      </c>
      <c r="L3630" t="str">
        <f t="shared" si="181"/>
        <v>Q2</v>
      </c>
      <c r="M3630" t="str">
        <f t="shared" si="182"/>
        <v>2024</v>
      </c>
    </row>
    <row r="3631" spans="1:13" x14ac:dyDescent="0.25">
      <c r="A3631" s="27">
        <v>45505</v>
      </c>
      <c r="B3631" s="8" t="s">
        <v>6592</v>
      </c>
      <c r="C3631" s="8" t="s">
        <v>6637</v>
      </c>
      <c r="D3631" s="8" t="s">
        <v>6654</v>
      </c>
      <c r="E3631" s="12">
        <v>613</v>
      </c>
      <c r="F3631" s="25">
        <v>45505</v>
      </c>
      <c r="G3631" s="12" t="s">
        <v>3280</v>
      </c>
      <c r="H3631" s="46">
        <v>17333.75</v>
      </c>
      <c r="I3631" s="16">
        <v>17333.75</v>
      </c>
      <c r="K3631" t="str">
        <f t="shared" ref="K3631:K3692" si="183">"Q" &amp; IF(MONTH(A3631) &lt; 4, 4, IF(MONTH(A3631) &lt; 7, 1, IF(MONTH(A3631) &lt; 10, 2, 3))) &amp; " " &amp; YEAR(A3631) - IF(MONTH(A3631) &lt; 4, 1, 0)</f>
        <v>Q2 2024</v>
      </c>
      <c r="L3631" t="str">
        <f t="shared" ref="L3631:L3692" si="184">LEFT(K3631,2)</f>
        <v>Q2</v>
      </c>
      <c r="M3631" t="str">
        <f t="shared" ref="M3631:M3692" si="185">RIGHT(K3631,4)</f>
        <v>2024</v>
      </c>
    </row>
    <row r="3632" spans="1:13" x14ac:dyDescent="0.25">
      <c r="A3632" s="27">
        <v>45505</v>
      </c>
      <c r="B3632" s="8" t="s">
        <v>6592</v>
      </c>
      <c r="C3632" s="8" t="s">
        <v>6637</v>
      </c>
      <c r="D3632" s="8" t="s">
        <v>6638</v>
      </c>
      <c r="E3632" s="12">
        <v>613</v>
      </c>
      <c r="F3632" s="25">
        <v>45550</v>
      </c>
      <c r="G3632" s="12" t="s">
        <v>3398</v>
      </c>
      <c r="H3632" s="46">
        <v>46987</v>
      </c>
      <c r="I3632" s="16">
        <v>46987</v>
      </c>
      <c r="K3632" t="str">
        <f t="shared" si="183"/>
        <v>Q2 2024</v>
      </c>
      <c r="L3632" t="str">
        <f t="shared" si="184"/>
        <v>Q2</v>
      </c>
      <c r="M3632" t="str">
        <f t="shared" si="185"/>
        <v>2024</v>
      </c>
    </row>
    <row r="3633" spans="1:13" x14ac:dyDescent="0.25">
      <c r="A3633" s="27">
        <v>45505</v>
      </c>
      <c r="B3633" s="8" t="s">
        <v>6592</v>
      </c>
      <c r="C3633" s="8" t="s">
        <v>6637</v>
      </c>
      <c r="D3633" s="8" t="s">
        <v>6638</v>
      </c>
      <c r="E3633" s="12">
        <v>614</v>
      </c>
      <c r="F3633" s="25">
        <v>45550</v>
      </c>
      <c r="G3633" s="12" t="s">
        <v>3399</v>
      </c>
      <c r="H3633" s="46">
        <v>56130</v>
      </c>
      <c r="I3633" s="16">
        <v>56130</v>
      </c>
      <c r="K3633" t="str">
        <f t="shared" si="183"/>
        <v>Q2 2024</v>
      </c>
      <c r="L3633" t="str">
        <f t="shared" si="184"/>
        <v>Q2</v>
      </c>
      <c r="M3633" t="str">
        <f t="shared" si="185"/>
        <v>2024</v>
      </c>
    </row>
    <row r="3634" spans="1:13" x14ac:dyDescent="0.25">
      <c r="A3634" s="27">
        <v>45505</v>
      </c>
      <c r="B3634" s="8" t="s">
        <v>6592</v>
      </c>
      <c r="C3634" s="8" t="s">
        <v>6637</v>
      </c>
      <c r="D3634" s="8" t="s">
        <v>6639</v>
      </c>
      <c r="E3634" s="12">
        <v>613</v>
      </c>
      <c r="F3634" s="25">
        <v>45551</v>
      </c>
      <c r="G3634" s="12" t="s">
        <v>3400</v>
      </c>
      <c r="H3634" s="46">
        <v>4344.29</v>
      </c>
      <c r="I3634" s="16">
        <v>4344.29</v>
      </c>
      <c r="K3634" t="str">
        <f t="shared" si="183"/>
        <v>Q2 2024</v>
      </c>
      <c r="L3634" t="str">
        <f t="shared" si="184"/>
        <v>Q2</v>
      </c>
      <c r="M3634" t="str">
        <f t="shared" si="185"/>
        <v>2024</v>
      </c>
    </row>
    <row r="3635" spans="1:13" x14ac:dyDescent="0.25">
      <c r="A3635" s="27">
        <v>45505</v>
      </c>
      <c r="B3635" s="8" t="s">
        <v>6592</v>
      </c>
      <c r="C3635" s="8" t="s">
        <v>6637</v>
      </c>
      <c r="D3635" s="8" t="s">
        <v>6639</v>
      </c>
      <c r="E3635" s="12">
        <v>614</v>
      </c>
      <c r="F3635" s="25">
        <v>45551</v>
      </c>
      <c r="G3635" s="12" t="s">
        <v>3401</v>
      </c>
      <c r="H3635" s="46">
        <v>5396.87</v>
      </c>
      <c r="I3635" s="16">
        <v>5396.87</v>
      </c>
      <c r="K3635" t="str">
        <f t="shared" si="183"/>
        <v>Q2 2024</v>
      </c>
      <c r="L3635" t="str">
        <f t="shared" si="184"/>
        <v>Q2</v>
      </c>
      <c r="M3635" t="str">
        <f t="shared" si="185"/>
        <v>2024</v>
      </c>
    </row>
    <row r="3636" spans="1:13" x14ac:dyDescent="0.25">
      <c r="A3636" s="27">
        <v>45505</v>
      </c>
      <c r="B3636" s="8" t="s">
        <v>6592</v>
      </c>
      <c r="C3636" s="8" t="e">
        <v>#N/A</v>
      </c>
      <c r="D3636" s="8" t="s">
        <v>6662</v>
      </c>
      <c r="E3636" s="12">
        <v>613</v>
      </c>
      <c r="F3636" s="25">
        <v>45505</v>
      </c>
      <c r="G3636" s="12" t="s">
        <v>3276</v>
      </c>
      <c r="H3636" s="46">
        <v>68832</v>
      </c>
      <c r="I3636" s="16">
        <v>68832</v>
      </c>
      <c r="K3636" t="str">
        <f t="shared" si="183"/>
        <v>Q2 2024</v>
      </c>
      <c r="L3636" t="str">
        <f t="shared" si="184"/>
        <v>Q2</v>
      </c>
      <c r="M3636" t="str">
        <f t="shared" si="185"/>
        <v>2024</v>
      </c>
    </row>
    <row r="3637" spans="1:13" x14ac:dyDescent="0.25">
      <c r="A3637" s="27">
        <v>45505</v>
      </c>
      <c r="B3637" s="8" t="s">
        <v>6592</v>
      </c>
      <c r="C3637" s="8" t="e">
        <v>#N/A</v>
      </c>
      <c r="D3637" s="8" t="s">
        <v>6662</v>
      </c>
      <c r="E3637" s="12">
        <v>614</v>
      </c>
      <c r="F3637" s="25">
        <v>45506</v>
      </c>
      <c r="G3637" s="12" t="s">
        <v>3278</v>
      </c>
      <c r="H3637" s="46">
        <v>137596</v>
      </c>
      <c r="I3637" s="16">
        <v>137596</v>
      </c>
      <c r="K3637" t="str">
        <f t="shared" si="183"/>
        <v>Q2 2024</v>
      </c>
      <c r="L3637" t="str">
        <f t="shared" si="184"/>
        <v>Q2</v>
      </c>
      <c r="M3637" t="str">
        <f t="shared" si="185"/>
        <v>2024</v>
      </c>
    </row>
    <row r="3638" spans="1:13" x14ac:dyDescent="0.25">
      <c r="A3638" s="27">
        <v>45505</v>
      </c>
      <c r="B3638" s="8" t="s">
        <v>6592</v>
      </c>
      <c r="C3638" s="8" t="e">
        <v>#N/A</v>
      </c>
      <c r="D3638" s="8" t="s">
        <v>6622</v>
      </c>
      <c r="E3638" s="12">
        <v>613</v>
      </c>
      <c r="F3638" s="25">
        <v>45536</v>
      </c>
      <c r="G3638" s="12" t="s">
        <v>3290</v>
      </c>
      <c r="H3638" s="46">
        <v>18410</v>
      </c>
      <c r="I3638" s="16">
        <v>18410</v>
      </c>
      <c r="K3638" t="str">
        <f t="shared" si="183"/>
        <v>Q2 2024</v>
      </c>
      <c r="L3638" t="str">
        <f t="shared" si="184"/>
        <v>Q2</v>
      </c>
      <c r="M3638" t="str">
        <f t="shared" si="185"/>
        <v>2024</v>
      </c>
    </row>
    <row r="3639" spans="1:13" x14ac:dyDescent="0.25">
      <c r="A3639" s="27">
        <v>45505</v>
      </c>
      <c r="B3639" s="8" t="s">
        <v>6592</v>
      </c>
      <c r="C3639" s="8" t="e">
        <v>#N/A</v>
      </c>
      <c r="D3639" s="8" t="s">
        <v>6622</v>
      </c>
      <c r="E3639" s="12">
        <v>613</v>
      </c>
      <c r="F3639" s="25">
        <v>45544</v>
      </c>
      <c r="G3639" s="12" t="s">
        <v>3289</v>
      </c>
      <c r="H3639" s="46">
        <v>29450</v>
      </c>
      <c r="I3639" s="16">
        <v>29450</v>
      </c>
      <c r="K3639" t="str">
        <f t="shared" si="183"/>
        <v>Q2 2024</v>
      </c>
      <c r="L3639" t="str">
        <f t="shared" si="184"/>
        <v>Q2</v>
      </c>
      <c r="M3639" t="str">
        <f t="shared" si="185"/>
        <v>2024</v>
      </c>
    </row>
    <row r="3640" spans="1:13" x14ac:dyDescent="0.25">
      <c r="A3640" s="27">
        <v>45505</v>
      </c>
      <c r="B3640" s="8" t="s">
        <v>6592</v>
      </c>
      <c r="C3640" s="8" t="s">
        <v>6623</v>
      </c>
      <c r="D3640" s="8" t="s">
        <v>6663</v>
      </c>
      <c r="E3640" s="12">
        <v>613</v>
      </c>
      <c r="F3640" s="25">
        <v>45518</v>
      </c>
      <c r="G3640" s="12" t="s">
        <v>3286</v>
      </c>
      <c r="H3640" s="46">
        <v>2700</v>
      </c>
      <c r="I3640" s="16">
        <v>2700</v>
      </c>
      <c r="K3640" t="str">
        <f t="shared" si="183"/>
        <v>Q2 2024</v>
      </c>
      <c r="L3640" t="str">
        <f t="shared" si="184"/>
        <v>Q2</v>
      </c>
      <c r="M3640" t="str">
        <f t="shared" si="185"/>
        <v>2024</v>
      </c>
    </row>
    <row r="3641" spans="1:13" x14ac:dyDescent="0.25">
      <c r="A3641" s="27">
        <v>45505</v>
      </c>
      <c r="B3641" s="8" t="s">
        <v>6592</v>
      </c>
      <c r="C3641" s="8" t="s">
        <v>6623</v>
      </c>
      <c r="D3641" s="8" t="s">
        <v>6624</v>
      </c>
      <c r="E3641" s="12">
        <v>613</v>
      </c>
      <c r="F3641" s="25">
        <v>45534</v>
      </c>
      <c r="G3641" s="12" t="s">
        <v>3287</v>
      </c>
      <c r="H3641" s="46">
        <v>20682</v>
      </c>
      <c r="I3641" s="46">
        <v>22541.8</v>
      </c>
      <c r="K3641" t="str">
        <f t="shared" si="183"/>
        <v>Q2 2024</v>
      </c>
      <c r="L3641" t="str">
        <f t="shared" si="184"/>
        <v>Q2</v>
      </c>
      <c r="M3641" t="str">
        <f t="shared" si="185"/>
        <v>2024</v>
      </c>
    </row>
    <row r="3642" spans="1:13" x14ac:dyDescent="0.25">
      <c r="A3642" s="27">
        <v>45505</v>
      </c>
      <c r="B3642" s="8" t="s">
        <v>6592</v>
      </c>
      <c r="C3642" s="8" t="e">
        <v>#N/A</v>
      </c>
      <c r="D3642" s="8" t="s">
        <v>6627</v>
      </c>
      <c r="E3642" s="12">
        <v>613</v>
      </c>
      <c r="F3642" s="25">
        <v>45535</v>
      </c>
      <c r="G3642" s="12">
        <v>1772</v>
      </c>
      <c r="H3642" s="46">
        <v>3955</v>
      </c>
      <c r="I3642" s="16">
        <v>3955</v>
      </c>
      <c r="K3642" t="str">
        <f t="shared" si="183"/>
        <v>Q2 2024</v>
      </c>
      <c r="L3642" t="str">
        <f t="shared" si="184"/>
        <v>Q2</v>
      </c>
      <c r="M3642" t="str">
        <f t="shared" si="185"/>
        <v>2024</v>
      </c>
    </row>
    <row r="3643" spans="1:13" x14ac:dyDescent="0.25">
      <c r="A3643" s="27">
        <v>45505</v>
      </c>
      <c r="B3643" s="8" t="s">
        <v>6593</v>
      </c>
      <c r="C3643" s="8" t="s">
        <v>6630</v>
      </c>
      <c r="D3643" s="8" t="s">
        <v>6631</v>
      </c>
      <c r="E3643" s="12">
        <v>312</v>
      </c>
      <c r="F3643" s="25">
        <v>45538</v>
      </c>
      <c r="G3643" s="12" t="s">
        <v>3313</v>
      </c>
      <c r="H3643" s="46">
        <v>82826.070000000007</v>
      </c>
      <c r="I3643" s="16">
        <v>82826.070000000007</v>
      </c>
      <c r="K3643" t="str">
        <f t="shared" si="183"/>
        <v>Q2 2024</v>
      </c>
      <c r="L3643" t="str">
        <f t="shared" si="184"/>
        <v>Q2</v>
      </c>
      <c r="M3643" t="str">
        <f t="shared" si="185"/>
        <v>2024</v>
      </c>
    </row>
    <row r="3644" spans="1:13" x14ac:dyDescent="0.25">
      <c r="A3644" s="27">
        <v>45505</v>
      </c>
      <c r="B3644" s="8" t="s">
        <v>6593</v>
      </c>
      <c r="C3644" s="8" t="e">
        <v>#N/A</v>
      </c>
      <c r="D3644" s="8" t="s">
        <v>6662</v>
      </c>
      <c r="E3644" s="12">
        <v>313</v>
      </c>
      <c r="F3644" s="25">
        <v>45505</v>
      </c>
      <c r="G3644" s="12" t="s">
        <v>3297</v>
      </c>
      <c r="H3644" s="46">
        <v>547208</v>
      </c>
      <c r="I3644" s="16">
        <v>547208</v>
      </c>
      <c r="K3644" t="str">
        <f t="shared" si="183"/>
        <v>Q2 2024</v>
      </c>
      <c r="L3644" t="str">
        <f t="shared" si="184"/>
        <v>Q2</v>
      </c>
      <c r="M3644" t="str">
        <f t="shared" si="185"/>
        <v>2024</v>
      </c>
    </row>
    <row r="3645" spans="1:13" x14ac:dyDescent="0.25">
      <c r="A3645" s="27">
        <v>45505</v>
      </c>
      <c r="B3645" s="8" t="s">
        <v>6593</v>
      </c>
      <c r="C3645" s="8" t="e">
        <v>#N/A</v>
      </c>
      <c r="D3645" s="8" t="s">
        <v>6654</v>
      </c>
      <c r="E3645" s="12">
        <v>313</v>
      </c>
      <c r="F3645" s="25">
        <v>45505</v>
      </c>
      <c r="G3645" s="12" t="s">
        <v>3305</v>
      </c>
      <c r="H3645" s="46">
        <v>44117</v>
      </c>
      <c r="I3645" s="16">
        <v>44117</v>
      </c>
      <c r="K3645" t="str">
        <f t="shared" si="183"/>
        <v>Q2 2024</v>
      </c>
      <c r="L3645" t="str">
        <f t="shared" si="184"/>
        <v>Q2</v>
      </c>
      <c r="M3645" t="str">
        <f t="shared" si="185"/>
        <v>2024</v>
      </c>
    </row>
    <row r="3646" spans="1:13" x14ac:dyDescent="0.25">
      <c r="A3646" s="27">
        <v>45505</v>
      </c>
      <c r="B3646" s="8" t="s">
        <v>6593</v>
      </c>
      <c r="C3646" s="8" t="e">
        <v>#N/A</v>
      </c>
      <c r="D3646" s="8" t="s">
        <v>6662</v>
      </c>
      <c r="E3646" s="12">
        <v>311</v>
      </c>
      <c r="F3646" s="25">
        <v>45505</v>
      </c>
      <c r="G3646" s="12">
        <v>470013991</v>
      </c>
      <c r="H3646" s="46">
        <v>621792</v>
      </c>
      <c r="I3646" s="16">
        <v>621792</v>
      </c>
      <c r="K3646" t="str">
        <f t="shared" si="183"/>
        <v>Q2 2024</v>
      </c>
      <c r="L3646" t="str">
        <f t="shared" si="184"/>
        <v>Q2</v>
      </c>
      <c r="M3646" t="str">
        <f t="shared" si="185"/>
        <v>2024</v>
      </c>
    </row>
    <row r="3647" spans="1:13" x14ac:dyDescent="0.25">
      <c r="A3647" s="27">
        <v>45505</v>
      </c>
      <c r="B3647" s="8" t="s">
        <v>6593</v>
      </c>
      <c r="C3647" s="8" t="e">
        <v>#N/A</v>
      </c>
      <c r="D3647" s="8" t="s">
        <v>6662</v>
      </c>
      <c r="E3647" s="12">
        <v>312</v>
      </c>
      <c r="F3647" s="25">
        <v>45505</v>
      </c>
      <c r="G3647" s="12">
        <v>470013992</v>
      </c>
      <c r="H3647" s="46">
        <v>402317</v>
      </c>
      <c r="I3647" s="16">
        <v>402317</v>
      </c>
      <c r="K3647" t="str">
        <f t="shared" si="183"/>
        <v>Q2 2024</v>
      </c>
      <c r="L3647" t="str">
        <f t="shared" si="184"/>
        <v>Q2</v>
      </c>
      <c r="M3647" t="str">
        <f t="shared" si="185"/>
        <v>2024</v>
      </c>
    </row>
    <row r="3648" spans="1:13" x14ac:dyDescent="0.25">
      <c r="A3648" s="27">
        <v>45505</v>
      </c>
      <c r="B3648" s="8" t="s">
        <v>6593</v>
      </c>
      <c r="C3648" s="5" t="e">
        <v>#N/A</v>
      </c>
      <c r="D3648" s="8" t="s">
        <v>6662</v>
      </c>
      <c r="E3648" s="12">
        <v>314</v>
      </c>
      <c r="F3648" s="25">
        <v>45505</v>
      </c>
      <c r="G3648" s="12" t="s">
        <v>3298</v>
      </c>
      <c r="H3648" s="46">
        <v>155988</v>
      </c>
      <c r="I3648" s="16">
        <v>155988</v>
      </c>
      <c r="K3648" t="str">
        <f t="shared" si="183"/>
        <v>Q2 2024</v>
      </c>
      <c r="L3648" t="str">
        <f t="shared" si="184"/>
        <v>Q2</v>
      </c>
      <c r="M3648" t="str">
        <f t="shared" si="185"/>
        <v>2024</v>
      </c>
    </row>
    <row r="3649" spans="1:13" x14ac:dyDescent="0.25">
      <c r="A3649" s="27">
        <v>45505</v>
      </c>
      <c r="B3649" s="8" t="s">
        <v>6593</v>
      </c>
      <c r="C3649" s="8" t="e">
        <v>#N/A</v>
      </c>
      <c r="D3649" s="8" t="s">
        <v>6662</v>
      </c>
      <c r="E3649" s="12">
        <v>315</v>
      </c>
      <c r="F3649" s="25">
        <v>45511</v>
      </c>
      <c r="G3649" s="12" t="s">
        <v>3299</v>
      </c>
      <c r="H3649" s="46">
        <v>166572</v>
      </c>
      <c r="I3649" s="16">
        <v>166572</v>
      </c>
      <c r="K3649" t="str">
        <f t="shared" si="183"/>
        <v>Q2 2024</v>
      </c>
      <c r="L3649" t="str">
        <f t="shared" si="184"/>
        <v>Q2</v>
      </c>
      <c r="M3649" t="str">
        <f t="shared" si="185"/>
        <v>2024</v>
      </c>
    </row>
    <row r="3650" spans="1:13" x14ac:dyDescent="0.25">
      <c r="A3650" s="27">
        <v>45505</v>
      </c>
      <c r="B3650" s="8" t="s">
        <v>6593</v>
      </c>
      <c r="C3650" s="8" t="e">
        <v>#N/A</v>
      </c>
      <c r="D3650" s="8" t="s">
        <v>6643</v>
      </c>
      <c r="E3650" s="12">
        <v>312</v>
      </c>
      <c r="F3650" s="25">
        <v>45505</v>
      </c>
      <c r="G3650" s="12">
        <v>525</v>
      </c>
      <c r="H3650" s="46">
        <v>78400</v>
      </c>
      <c r="I3650" s="16">
        <v>78400</v>
      </c>
      <c r="K3650" t="str">
        <f t="shared" si="183"/>
        <v>Q2 2024</v>
      </c>
      <c r="L3650" t="str">
        <f t="shared" si="184"/>
        <v>Q2</v>
      </c>
      <c r="M3650" t="str">
        <f t="shared" si="185"/>
        <v>2024</v>
      </c>
    </row>
    <row r="3651" spans="1:13" x14ac:dyDescent="0.25">
      <c r="A3651" s="27">
        <v>45505</v>
      </c>
      <c r="B3651" s="8" t="s">
        <v>6593</v>
      </c>
      <c r="C3651" s="8" t="s">
        <v>6632</v>
      </c>
      <c r="D3651" s="8" t="s">
        <v>6633</v>
      </c>
      <c r="E3651" s="12">
        <v>312</v>
      </c>
      <c r="F3651" s="25">
        <v>45536</v>
      </c>
      <c r="G3651" s="12" t="s">
        <v>3317</v>
      </c>
      <c r="H3651" s="46">
        <v>175087.28</v>
      </c>
      <c r="I3651" s="16">
        <v>175087.28</v>
      </c>
      <c r="K3651" t="str">
        <f t="shared" si="183"/>
        <v>Q2 2024</v>
      </c>
      <c r="L3651" t="str">
        <f t="shared" si="184"/>
        <v>Q2</v>
      </c>
      <c r="M3651" t="str">
        <f t="shared" si="185"/>
        <v>2024</v>
      </c>
    </row>
    <row r="3652" spans="1:13" x14ac:dyDescent="0.25">
      <c r="A3652" s="27">
        <v>45505</v>
      </c>
      <c r="B3652" s="8" t="s">
        <v>6593</v>
      </c>
      <c r="C3652" s="8" t="e">
        <v>#N/A</v>
      </c>
      <c r="D3652" s="8" t="s">
        <v>6662</v>
      </c>
      <c r="E3652" s="12">
        <v>310</v>
      </c>
      <c r="F3652" s="25">
        <v>45505</v>
      </c>
      <c r="G3652" s="12" t="s">
        <v>2520</v>
      </c>
      <c r="H3652" s="46">
        <v>72563</v>
      </c>
      <c r="I3652" s="16">
        <v>72563</v>
      </c>
      <c r="K3652" t="str">
        <f t="shared" si="183"/>
        <v>Q2 2024</v>
      </c>
      <c r="L3652" t="str">
        <f t="shared" si="184"/>
        <v>Q2</v>
      </c>
      <c r="M3652" t="str">
        <f t="shared" si="185"/>
        <v>2024</v>
      </c>
    </row>
    <row r="3653" spans="1:13" x14ac:dyDescent="0.25">
      <c r="A3653" s="27">
        <v>45505</v>
      </c>
      <c r="B3653" s="8" t="s">
        <v>6593</v>
      </c>
      <c r="C3653" s="8" t="e">
        <v>#N/A</v>
      </c>
      <c r="D3653" s="8" t="s">
        <v>6654</v>
      </c>
      <c r="E3653" s="12">
        <v>310</v>
      </c>
      <c r="F3653" s="25">
        <v>45505</v>
      </c>
      <c r="G3653" s="12" t="s">
        <v>3302</v>
      </c>
      <c r="H3653" s="46">
        <v>17308</v>
      </c>
      <c r="I3653" s="16">
        <v>17308</v>
      </c>
      <c r="K3653" t="str">
        <f t="shared" si="183"/>
        <v>Q2 2024</v>
      </c>
      <c r="L3653" t="str">
        <f t="shared" si="184"/>
        <v>Q2</v>
      </c>
      <c r="M3653" t="str">
        <f t="shared" si="185"/>
        <v>2024</v>
      </c>
    </row>
    <row r="3654" spans="1:13" x14ac:dyDescent="0.25">
      <c r="A3654" s="27">
        <v>45505</v>
      </c>
      <c r="B3654" s="8" t="s">
        <v>6593</v>
      </c>
      <c r="C3654" s="8" t="e">
        <v>#N/A</v>
      </c>
      <c r="D3654" s="8" t="s">
        <v>6662</v>
      </c>
      <c r="E3654" s="12">
        <v>310</v>
      </c>
      <c r="F3654" s="25">
        <v>45505</v>
      </c>
      <c r="G3654" s="12" t="s">
        <v>1383</v>
      </c>
      <c r="H3654" s="46">
        <v>72563</v>
      </c>
      <c r="I3654" s="16">
        <v>72563</v>
      </c>
      <c r="K3654" t="str">
        <f t="shared" si="183"/>
        <v>Q2 2024</v>
      </c>
      <c r="L3654" t="str">
        <f t="shared" si="184"/>
        <v>Q2</v>
      </c>
      <c r="M3654" t="str">
        <f t="shared" si="185"/>
        <v>2024</v>
      </c>
    </row>
    <row r="3655" spans="1:13" x14ac:dyDescent="0.25">
      <c r="A3655" s="27">
        <v>45505</v>
      </c>
      <c r="B3655" s="8" t="s">
        <v>6593</v>
      </c>
      <c r="C3655" s="8" t="e">
        <v>#N/A</v>
      </c>
      <c r="D3655" s="8" t="s">
        <v>6643</v>
      </c>
      <c r="E3655" s="12">
        <v>312</v>
      </c>
      <c r="F3655" s="25">
        <v>45511</v>
      </c>
      <c r="G3655" s="12" t="s">
        <v>3293</v>
      </c>
      <c r="H3655" s="46">
        <v>1600</v>
      </c>
      <c r="I3655" s="16">
        <v>1600</v>
      </c>
      <c r="K3655" t="str">
        <f t="shared" si="183"/>
        <v>Q2 2024</v>
      </c>
      <c r="L3655" t="str">
        <f t="shared" si="184"/>
        <v>Q2</v>
      </c>
      <c r="M3655" t="str">
        <f t="shared" si="185"/>
        <v>2024</v>
      </c>
    </row>
    <row r="3656" spans="1:13" x14ac:dyDescent="0.25">
      <c r="A3656" s="27">
        <v>45505</v>
      </c>
      <c r="B3656" s="8" t="s">
        <v>6593</v>
      </c>
      <c r="C3656" s="8" t="e">
        <v>#N/A</v>
      </c>
      <c r="D3656" s="8" t="s">
        <v>6643</v>
      </c>
      <c r="E3656" s="12">
        <v>312</v>
      </c>
      <c r="F3656" s="25">
        <v>45511</v>
      </c>
      <c r="G3656" s="12" t="s">
        <v>3311</v>
      </c>
      <c r="H3656" s="46">
        <v>14076.79</v>
      </c>
      <c r="I3656" s="16">
        <v>14076.79</v>
      </c>
      <c r="K3656" t="str">
        <f t="shared" si="183"/>
        <v>Q2 2024</v>
      </c>
      <c r="L3656" t="str">
        <f t="shared" si="184"/>
        <v>Q2</v>
      </c>
      <c r="M3656" t="str">
        <f t="shared" si="185"/>
        <v>2024</v>
      </c>
    </row>
    <row r="3657" spans="1:13" x14ac:dyDescent="0.25">
      <c r="A3657" s="27">
        <v>45505</v>
      </c>
      <c r="B3657" s="8" t="s">
        <v>6593</v>
      </c>
      <c r="C3657" s="8" t="e">
        <v>#N/A</v>
      </c>
      <c r="D3657" s="8" t="s">
        <v>6643</v>
      </c>
      <c r="E3657" s="12">
        <v>312</v>
      </c>
      <c r="F3657" s="25">
        <v>45535</v>
      </c>
      <c r="G3657" s="12" t="s">
        <v>3315</v>
      </c>
      <c r="H3657" s="46">
        <v>1899.07</v>
      </c>
      <c r="I3657" s="16">
        <v>1899.07</v>
      </c>
      <c r="K3657" t="str">
        <f t="shared" si="183"/>
        <v>Q2 2024</v>
      </c>
      <c r="L3657" t="str">
        <f t="shared" si="184"/>
        <v>Q2</v>
      </c>
      <c r="M3657" t="str">
        <f t="shared" si="185"/>
        <v>2024</v>
      </c>
    </row>
    <row r="3658" spans="1:13" x14ac:dyDescent="0.25">
      <c r="A3658" s="27">
        <v>45505</v>
      </c>
      <c r="B3658" s="8" t="s">
        <v>6593</v>
      </c>
      <c r="C3658" s="8" t="e">
        <v>#N/A</v>
      </c>
      <c r="D3658" s="8" t="s">
        <v>6615</v>
      </c>
      <c r="E3658" s="12">
        <v>312</v>
      </c>
      <c r="F3658" s="25">
        <v>45535</v>
      </c>
      <c r="G3658" s="12" t="s">
        <v>3321</v>
      </c>
      <c r="H3658" s="46">
        <v>512890</v>
      </c>
      <c r="I3658" s="16">
        <v>512890</v>
      </c>
      <c r="K3658" t="str">
        <f t="shared" si="183"/>
        <v>Q2 2024</v>
      </c>
      <c r="L3658" t="str">
        <f t="shared" si="184"/>
        <v>Q2</v>
      </c>
      <c r="M3658" t="str">
        <f t="shared" si="185"/>
        <v>2024</v>
      </c>
    </row>
    <row r="3659" spans="1:13" x14ac:dyDescent="0.25">
      <c r="A3659" s="27">
        <v>45505</v>
      </c>
      <c r="B3659" s="8" t="s">
        <v>6593</v>
      </c>
      <c r="C3659" s="8" t="e">
        <v>#N/A</v>
      </c>
      <c r="D3659" s="8" t="s">
        <v>6615</v>
      </c>
      <c r="E3659" s="12">
        <v>312</v>
      </c>
      <c r="F3659" s="25">
        <v>45535</v>
      </c>
      <c r="G3659" s="12" t="s">
        <v>3322</v>
      </c>
      <c r="H3659" s="46">
        <v>23632</v>
      </c>
      <c r="I3659" s="16">
        <v>23632</v>
      </c>
      <c r="K3659" t="str">
        <f t="shared" si="183"/>
        <v>Q2 2024</v>
      </c>
      <c r="L3659" t="str">
        <f t="shared" si="184"/>
        <v>Q2</v>
      </c>
      <c r="M3659" t="str">
        <f t="shared" si="185"/>
        <v>2024</v>
      </c>
    </row>
    <row r="3660" spans="1:13" x14ac:dyDescent="0.25">
      <c r="A3660" s="27">
        <v>45505</v>
      </c>
      <c r="B3660" s="8" t="s">
        <v>6593</v>
      </c>
      <c r="C3660" s="8" t="s">
        <v>6616</v>
      </c>
      <c r="D3660" s="8" t="s">
        <v>6617</v>
      </c>
      <c r="E3660" s="12">
        <v>312</v>
      </c>
      <c r="F3660" s="25">
        <v>45536</v>
      </c>
      <c r="G3660" s="12" t="s">
        <v>3325</v>
      </c>
      <c r="H3660" s="46">
        <v>44355.8</v>
      </c>
      <c r="I3660" s="46">
        <v>44355.8</v>
      </c>
      <c r="K3660" t="str">
        <f t="shared" si="183"/>
        <v>Q2 2024</v>
      </c>
      <c r="L3660" t="str">
        <f t="shared" si="184"/>
        <v>Q2</v>
      </c>
      <c r="M3660" t="str">
        <f t="shared" si="185"/>
        <v>2024</v>
      </c>
    </row>
    <row r="3661" spans="1:13" x14ac:dyDescent="0.25">
      <c r="A3661" s="27">
        <v>45505</v>
      </c>
      <c r="B3661" s="8" t="s">
        <v>6593</v>
      </c>
      <c r="C3661" s="8" t="s">
        <v>6616</v>
      </c>
      <c r="D3661" s="8" t="s">
        <v>6617</v>
      </c>
      <c r="E3661" s="12">
        <v>312</v>
      </c>
      <c r="F3661" s="25">
        <v>45536</v>
      </c>
      <c r="G3661" s="12" t="s">
        <v>3326</v>
      </c>
      <c r="H3661" s="46">
        <v>3180</v>
      </c>
      <c r="I3661" s="46">
        <v>3180</v>
      </c>
      <c r="K3661" t="str">
        <f t="shared" si="183"/>
        <v>Q2 2024</v>
      </c>
      <c r="L3661" t="str">
        <f t="shared" si="184"/>
        <v>Q2</v>
      </c>
      <c r="M3661" t="str">
        <f t="shared" si="185"/>
        <v>2024</v>
      </c>
    </row>
    <row r="3662" spans="1:13" x14ac:dyDescent="0.25">
      <c r="A3662" s="27">
        <v>45505</v>
      </c>
      <c r="B3662" s="8" t="s">
        <v>6593</v>
      </c>
      <c r="C3662" s="8" t="s">
        <v>6616</v>
      </c>
      <c r="D3662" s="8" t="s">
        <v>6618</v>
      </c>
      <c r="E3662" s="12">
        <v>312</v>
      </c>
      <c r="F3662" s="25">
        <v>45536</v>
      </c>
      <c r="G3662" s="12" t="s">
        <v>3327</v>
      </c>
      <c r="H3662" s="46">
        <v>74902</v>
      </c>
      <c r="I3662" s="46">
        <v>74902</v>
      </c>
      <c r="K3662" t="str">
        <f t="shared" si="183"/>
        <v>Q2 2024</v>
      </c>
      <c r="L3662" t="str">
        <f t="shared" si="184"/>
        <v>Q2</v>
      </c>
      <c r="M3662" t="str">
        <f t="shared" si="185"/>
        <v>2024</v>
      </c>
    </row>
    <row r="3663" spans="1:13" x14ac:dyDescent="0.25">
      <c r="A3663" s="27">
        <v>45505</v>
      </c>
      <c r="B3663" s="8" t="s">
        <v>6593</v>
      </c>
      <c r="C3663" s="8" t="s">
        <v>6634</v>
      </c>
      <c r="D3663" s="8" t="s">
        <v>6635</v>
      </c>
      <c r="E3663" s="12">
        <v>312</v>
      </c>
      <c r="F3663" s="25">
        <v>45536</v>
      </c>
      <c r="G3663" s="12" t="s">
        <v>3319</v>
      </c>
      <c r="H3663" s="85">
        <v>271841.8</v>
      </c>
      <c r="I3663" s="85">
        <v>271841.8</v>
      </c>
      <c r="K3663" t="str">
        <f t="shared" si="183"/>
        <v>Q2 2024</v>
      </c>
      <c r="L3663" t="str">
        <f t="shared" si="184"/>
        <v>Q2</v>
      </c>
      <c r="M3663" t="str">
        <f t="shared" si="185"/>
        <v>2024</v>
      </c>
    </row>
    <row r="3664" spans="1:13" x14ac:dyDescent="0.25">
      <c r="A3664" s="27">
        <v>45505</v>
      </c>
      <c r="B3664" s="8" t="s">
        <v>6593</v>
      </c>
      <c r="C3664" s="8" t="e">
        <v>#N/A</v>
      </c>
      <c r="D3664" s="8" t="s">
        <v>6662</v>
      </c>
      <c r="E3664" s="12">
        <v>316</v>
      </c>
      <c r="F3664" s="25">
        <v>45505</v>
      </c>
      <c r="G3664" s="12" t="s">
        <v>3300</v>
      </c>
      <c r="H3664" s="46">
        <v>83202</v>
      </c>
      <c r="I3664" s="16">
        <v>83202</v>
      </c>
      <c r="K3664" t="str">
        <f t="shared" si="183"/>
        <v>Q2 2024</v>
      </c>
      <c r="L3664" t="str">
        <f t="shared" si="184"/>
        <v>Q2</v>
      </c>
      <c r="M3664" t="str">
        <f t="shared" si="185"/>
        <v>2024</v>
      </c>
    </row>
    <row r="3665" spans="1:13" x14ac:dyDescent="0.25">
      <c r="A3665" s="27">
        <v>45505</v>
      </c>
      <c r="B3665" s="8" t="s">
        <v>6593</v>
      </c>
      <c r="C3665" s="8" t="e">
        <v>#N/A</v>
      </c>
      <c r="D3665" s="8" t="s">
        <v>6662</v>
      </c>
      <c r="E3665" s="12">
        <v>316</v>
      </c>
      <c r="F3665" s="25">
        <v>45505</v>
      </c>
      <c r="G3665" s="12" t="s">
        <v>3301</v>
      </c>
      <c r="H3665" s="46">
        <v>83202</v>
      </c>
      <c r="I3665" s="16">
        <v>83202</v>
      </c>
      <c r="K3665" t="str">
        <f t="shared" si="183"/>
        <v>Q2 2024</v>
      </c>
      <c r="L3665" t="str">
        <f t="shared" si="184"/>
        <v>Q2</v>
      </c>
      <c r="M3665" t="str">
        <f t="shared" si="185"/>
        <v>2024</v>
      </c>
    </row>
    <row r="3666" spans="1:13" x14ac:dyDescent="0.25">
      <c r="A3666" s="27">
        <v>45505</v>
      </c>
      <c r="B3666" s="8" t="s">
        <v>6593</v>
      </c>
      <c r="C3666" s="8" t="e">
        <v>#N/A</v>
      </c>
      <c r="D3666" s="8" t="s">
        <v>6671</v>
      </c>
      <c r="E3666" s="12">
        <v>312</v>
      </c>
      <c r="F3666" s="25">
        <v>45534</v>
      </c>
      <c r="G3666" s="31" t="s">
        <v>3314</v>
      </c>
      <c r="H3666" s="46">
        <v>25860</v>
      </c>
      <c r="I3666" s="16">
        <v>25860</v>
      </c>
      <c r="K3666" t="str">
        <f t="shared" si="183"/>
        <v>Q2 2024</v>
      </c>
      <c r="L3666" t="str">
        <f t="shared" si="184"/>
        <v>Q2</v>
      </c>
      <c r="M3666" t="str">
        <f t="shared" si="185"/>
        <v>2024</v>
      </c>
    </row>
    <row r="3667" spans="1:13" x14ac:dyDescent="0.25">
      <c r="A3667" s="27">
        <v>45505</v>
      </c>
      <c r="B3667" s="8" t="s">
        <v>6593</v>
      </c>
      <c r="C3667" s="8" t="e">
        <v>#N/A</v>
      </c>
      <c r="D3667" s="8" t="s">
        <v>6633</v>
      </c>
      <c r="E3667" s="12">
        <v>312</v>
      </c>
      <c r="F3667" s="25">
        <v>45537</v>
      </c>
      <c r="G3667" s="12" t="s">
        <v>3318</v>
      </c>
      <c r="H3667" s="46">
        <v>314470.07</v>
      </c>
      <c r="I3667" s="16">
        <v>314470.07</v>
      </c>
      <c r="K3667" t="str">
        <f t="shared" si="183"/>
        <v>Q2 2024</v>
      </c>
      <c r="L3667" t="str">
        <f t="shared" si="184"/>
        <v>Q2</v>
      </c>
      <c r="M3667" t="str">
        <f t="shared" si="185"/>
        <v>2024</v>
      </c>
    </row>
    <row r="3668" spans="1:13" x14ac:dyDescent="0.25">
      <c r="A3668" s="27">
        <v>45505</v>
      </c>
      <c r="B3668" s="8" t="s">
        <v>6593</v>
      </c>
      <c r="C3668" s="8" t="e">
        <v>#N/A</v>
      </c>
      <c r="D3668" s="9" t="s">
        <v>6643</v>
      </c>
      <c r="E3668" s="12">
        <v>312</v>
      </c>
      <c r="F3668" s="25">
        <v>45535</v>
      </c>
      <c r="G3668" s="12">
        <v>2141</v>
      </c>
      <c r="H3668" s="16">
        <v>124708.46</v>
      </c>
      <c r="I3668" s="16"/>
      <c r="K3668" t="str">
        <f t="shared" si="183"/>
        <v>Q2 2024</v>
      </c>
      <c r="L3668" t="str">
        <f t="shared" si="184"/>
        <v>Q2</v>
      </c>
      <c r="M3668" t="str">
        <f t="shared" si="185"/>
        <v>2024</v>
      </c>
    </row>
    <row r="3669" spans="1:13" x14ac:dyDescent="0.25">
      <c r="A3669" s="27">
        <v>45505</v>
      </c>
      <c r="B3669" s="8" t="s">
        <v>6593</v>
      </c>
      <c r="C3669" s="8" t="s">
        <v>6619</v>
      </c>
      <c r="D3669" s="8" t="s">
        <v>6620</v>
      </c>
      <c r="E3669" s="12">
        <v>312</v>
      </c>
      <c r="F3669" s="25">
        <v>45535</v>
      </c>
      <c r="G3669" s="12" t="s">
        <v>3316</v>
      </c>
      <c r="H3669" s="46">
        <v>61236</v>
      </c>
      <c r="I3669" s="16">
        <v>61236</v>
      </c>
      <c r="K3669" t="str">
        <f t="shared" si="183"/>
        <v>Q2 2024</v>
      </c>
      <c r="L3669" t="str">
        <f t="shared" si="184"/>
        <v>Q2</v>
      </c>
      <c r="M3669" t="str">
        <f t="shared" si="185"/>
        <v>2024</v>
      </c>
    </row>
    <row r="3670" spans="1:13" x14ac:dyDescent="0.25">
      <c r="A3670" s="27">
        <v>45505</v>
      </c>
      <c r="B3670" s="8" t="s">
        <v>6593</v>
      </c>
      <c r="C3670" s="8" t="e">
        <v>#N/A</v>
      </c>
      <c r="D3670" s="8" t="s">
        <v>6617</v>
      </c>
      <c r="E3670" s="12">
        <v>312</v>
      </c>
      <c r="F3670" s="25">
        <v>45512</v>
      </c>
      <c r="G3670" s="12" t="s">
        <v>3295</v>
      </c>
      <c r="H3670" s="46">
        <v>3920</v>
      </c>
      <c r="I3670" s="16">
        <v>3920</v>
      </c>
      <c r="K3670" t="str">
        <f t="shared" si="183"/>
        <v>Q2 2024</v>
      </c>
      <c r="L3670" t="str">
        <f t="shared" si="184"/>
        <v>Q2</v>
      </c>
      <c r="M3670" t="str">
        <f t="shared" si="185"/>
        <v>2024</v>
      </c>
    </row>
    <row r="3671" spans="1:13" x14ac:dyDescent="0.25">
      <c r="A3671" s="27">
        <v>45505</v>
      </c>
      <c r="B3671" s="8" t="s">
        <v>6593</v>
      </c>
      <c r="C3671" s="8" t="e">
        <v>#N/A</v>
      </c>
      <c r="D3671" s="8" t="s">
        <v>6617</v>
      </c>
      <c r="E3671" s="12">
        <v>312</v>
      </c>
      <c r="F3671" s="25">
        <v>45520</v>
      </c>
      <c r="G3671" s="12" t="s">
        <v>3309</v>
      </c>
      <c r="H3671" s="46">
        <v>540</v>
      </c>
      <c r="I3671" s="16">
        <v>540</v>
      </c>
      <c r="K3671" t="str">
        <f t="shared" si="183"/>
        <v>Q2 2024</v>
      </c>
      <c r="L3671" t="str">
        <f t="shared" si="184"/>
        <v>Q2</v>
      </c>
      <c r="M3671" t="str">
        <f t="shared" si="185"/>
        <v>2024</v>
      </c>
    </row>
    <row r="3672" spans="1:13" x14ac:dyDescent="0.25">
      <c r="A3672" s="27">
        <v>45505</v>
      </c>
      <c r="B3672" s="8" t="s">
        <v>6593</v>
      </c>
      <c r="C3672" s="8" t="e">
        <v>#N/A</v>
      </c>
      <c r="D3672" s="8" t="s">
        <v>6617</v>
      </c>
      <c r="E3672" s="12">
        <v>312</v>
      </c>
      <c r="F3672" s="25">
        <v>45526</v>
      </c>
      <c r="G3672" s="12" t="s">
        <v>3310</v>
      </c>
      <c r="H3672" s="46">
        <v>6000</v>
      </c>
      <c r="I3672" s="16">
        <v>6000</v>
      </c>
      <c r="K3672" t="str">
        <f t="shared" si="183"/>
        <v>Q2 2024</v>
      </c>
      <c r="L3672" t="str">
        <f t="shared" si="184"/>
        <v>Q2</v>
      </c>
      <c r="M3672" t="str">
        <f t="shared" si="185"/>
        <v>2024</v>
      </c>
    </row>
    <row r="3673" spans="1:13" x14ac:dyDescent="0.25">
      <c r="A3673" s="27">
        <v>45505</v>
      </c>
      <c r="B3673" s="8" t="s">
        <v>6593</v>
      </c>
      <c r="C3673" s="8" t="e">
        <v>#N/A</v>
      </c>
      <c r="D3673" s="8" t="s">
        <v>6617</v>
      </c>
      <c r="E3673" s="12">
        <v>312</v>
      </c>
      <c r="F3673" s="25">
        <v>45535</v>
      </c>
      <c r="G3673" s="12" t="s">
        <v>3312</v>
      </c>
      <c r="H3673" s="46">
        <v>2500</v>
      </c>
      <c r="I3673" s="16">
        <v>2500</v>
      </c>
      <c r="K3673" t="str">
        <f t="shared" si="183"/>
        <v>Q2 2024</v>
      </c>
      <c r="L3673" t="str">
        <f t="shared" si="184"/>
        <v>Q2</v>
      </c>
      <c r="M3673" t="str">
        <f t="shared" si="185"/>
        <v>2024</v>
      </c>
    </row>
    <row r="3674" spans="1:13" x14ac:dyDescent="0.25">
      <c r="A3674" s="27">
        <v>45505</v>
      </c>
      <c r="B3674" s="8" t="s">
        <v>6593</v>
      </c>
      <c r="C3674" s="8" t="s">
        <v>6637</v>
      </c>
      <c r="D3674" s="8" t="s">
        <v>6654</v>
      </c>
      <c r="E3674" s="12">
        <v>311</v>
      </c>
      <c r="F3674" s="25">
        <v>45505</v>
      </c>
      <c r="G3674" s="12" t="s">
        <v>3303</v>
      </c>
      <c r="H3674" s="46">
        <v>48868.75</v>
      </c>
      <c r="I3674" s="16">
        <v>48868.75</v>
      </c>
      <c r="K3674" t="str">
        <f t="shared" si="183"/>
        <v>Q2 2024</v>
      </c>
      <c r="L3674" t="str">
        <f t="shared" si="184"/>
        <v>Q2</v>
      </c>
      <c r="M3674" t="str">
        <f t="shared" si="185"/>
        <v>2024</v>
      </c>
    </row>
    <row r="3675" spans="1:13" x14ac:dyDescent="0.25">
      <c r="A3675" s="27">
        <v>45505</v>
      </c>
      <c r="B3675" s="8" t="s">
        <v>6593</v>
      </c>
      <c r="C3675" s="8" t="s">
        <v>6637</v>
      </c>
      <c r="D3675" s="8" t="s">
        <v>6654</v>
      </c>
      <c r="E3675" s="12">
        <v>312</v>
      </c>
      <c r="F3675" s="25">
        <v>45505</v>
      </c>
      <c r="G3675" s="12" t="s">
        <v>3304</v>
      </c>
      <c r="H3675" s="46">
        <v>31622.5</v>
      </c>
      <c r="I3675" s="16">
        <v>31622.5</v>
      </c>
      <c r="K3675" t="str">
        <f t="shared" si="183"/>
        <v>Q2 2024</v>
      </c>
      <c r="L3675" t="str">
        <f t="shared" si="184"/>
        <v>Q2</v>
      </c>
      <c r="M3675" t="str">
        <f t="shared" si="185"/>
        <v>2024</v>
      </c>
    </row>
    <row r="3676" spans="1:13" x14ac:dyDescent="0.25">
      <c r="A3676" s="27">
        <v>45505</v>
      </c>
      <c r="B3676" s="8" t="s">
        <v>6593</v>
      </c>
      <c r="C3676" s="8" t="s">
        <v>6637</v>
      </c>
      <c r="D3676" s="8" t="s">
        <v>6654</v>
      </c>
      <c r="E3676" s="12">
        <v>314</v>
      </c>
      <c r="F3676" s="25">
        <v>45505</v>
      </c>
      <c r="G3676" s="12" t="s">
        <v>3306</v>
      </c>
      <c r="H3676" s="46">
        <v>16248.75</v>
      </c>
      <c r="I3676" s="16">
        <v>16248.75</v>
      </c>
      <c r="K3676" t="str">
        <f t="shared" si="183"/>
        <v>Q2 2024</v>
      </c>
      <c r="L3676" t="str">
        <f t="shared" si="184"/>
        <v>Q2</v>
      </c>
      <c r="M3676" t="str">
        <f t="shared" si="185"/>
        <v>2024</v>
      </c>
    </row>
    <row r="3677" spans="1:13" x14ac:dyDescent="0.25">
      <c r="A3677" s="27">
        <v>45505</v>
      </c>
      <c r="B3677" s="8" t="s">
        <v>6593</v>
      </c>
      <c r="C3677" s="8" t="s">
        <v>6637</v>
      </c>
      <c r="D3677" s="8" t="s">
        <v>6654</v>
      </c>
      <c r="E3677" s="12">
        <v>315</v>
      </c>
      <c r="F3677" s="25">
        <v>45505</v>
      </c>
      <c r="G3677" s="12" t="s">
        <v>3307</v>
      </c>
      <c r="H3677" s="46">
        <v>17351.25</v>
      </c>
      <c r="I3677" s="16">
        <v>17351.25</v>
      </c>
      <c r="K3677" t="str">
        <f t="shared" si="183"/>
        <v>Q2 2024</v>
      </c>
      <c r="L3677" t="str">
        <f t="shared" si="184"/>
        <v>Q2</v>
      </c>
      <c r="M3677" t="str">
        <f t="shared" si="185"/>
        <v>2024</v>
      </c>
    </row>
    <row r="3678" spans="1:13" x14ac:dyDescent="0.25">
      <c r="A3678" s="27">
        <v>45505</v>
      </c>
      <c r="B3678" s="8" t="s">
        <v>6593</v>
      </c>
      <c r="C3678" s="8" t="s">
        <v>6637</v>
      </c>
      <c r="D3678" s="8" t="s">
        <v>6654</v>
      </c>
      <c r="E3678" s="12">
        <v>316</v>
      </c>
      <c r="F3678" s="25">
        <v>45505</v>
      </c>
      <c r="G3678" s="12" t="s">
        <v>3308</v>
      </c>
      <c r="H3678" s="46">
        <v>17333.75</v>
      </c>
      <c r="I3678" s="16">
        <v>17333.75</v>
      </c>
      <c r="K3678" t="str">
        <f t="shared" si="183"/>
        <v>Q2 2024</v>
      </c>
      <c r="L3678" t="str">
        <f t="shared" si="184"/>
        <v>Q2</v>
      </c>
      <c r="M3678" t="str">
        <f t="shared" si="185"/>
        <v>2024</v>
      </c>
    </row>
    <row r="3679" spans="1:13" x14ac:dyDescent="0.25">
      <c r="A3679" s="27">
        <v>45505</v>
      </c>
      <c r="B3679" s="8" t="s">
        <v>6593</v>
      </c>
      <c r="C3679" s="8" t="s">
        <v>6637</v>
      </c>
      <c r="D3679" s="8" t="s">
        <v>6638</v>
      </c>
      <c r="E3679" s="12">
        <v>309</v>
      </c>
      <c r="F3679" s="25">
        <v>45550</v>
      </c>
      <c r="G3679" s="12" t="s">
        <v>3379</v>
      </c>
      <c r="H3679" s="46">
        <v>111736</v>
      </c>
      <c r="I3679" s="16">
        <v>111736</v>
      </c>
      <c r="K3679" t="str">
        <f t="shared" si="183"/>
        <v>Q2 2024</v>
      </c>
      <c r="L3679" t="str">
        <f t="shared" si="184"/>
        <v>Q2</v>
      </c>
      <c r="M3679" t="str">
        <f t="shared" si="185"/>
        <v>2024</v>
      </c>
    </row>
    <row r="3680" spans="1:13" x14ac:dyDescent="0.25">
      <c r="A3680" s="27">
        <v>45505</v>
      </c>
      <c r="B3680" s="8" t="s">
        <v>6593</v>
      </c>
      <c r="C3680" s="8" t="s">
        <v>6637</v>
      </c>
      <c r="D3680" s="8" t="s">
        <v>6638</v>
      </c>
      <c r="E3680" s="12">
        <v>311</v>
      </c>
      <c r="F3680" s="25">
        <v>45550</v>
      </c>
      <c r="G3680" s="12" t="s">
        <v>3380</v>
      </c>
      <c r="H3680" s="46">
        <v>151214</v>
      </c>
      <c r="I3680" s="16">
        <v>151214</v>
      </c>
      <c r="K3680" t="str">
        <f t="shared" si="183"/>
        <v>Q2 2024</v>
      </c>
      <c r="L3680" t="str">
        <f t="shared" si="184"/>
        <v>Q2</v>
      </c>
      <c r="M3680" t="str">
        <f t="shared" si="185"/>
        <v>2024</v>
      </c>
    </row>
    <row r="3681" spans="1:13" x14ac:dyDescent="0.25">
      <c r="A3681" s="27">
        <v>45505</v>
      </c>
      <c r="B3681" s="8" t="s">
        <v>6593</v>
      </c>
      <c r="C3681" s="8" t="s">
        <v>6637</v>
      </c>
      <c r="D3681" s="8" t="s">
        <v>6638</v>
      </c>
      <c r="E3681" s="12">
        <v>312</v>
      </c>
      <c r="F3681" s="25">
        <v>45550</v>
      </c>
      <c r="G3681" s="12" t="s">
        <v>3381</v>
      </c>
      <c r="H3681" s="46">
        <v>151269</v>
      </c>
      <c r="I3681" s="16">
        <v>151269</v>
      </c>
      <c r="K3681" t="str">
        <f t="shared" si="183"/>
        <v>Q2 2024</v>
      </c>
      <c r="L3681" t="str">
        <f t="shared" si="184"/>
        <v>Q2</v>
      </c>
      <c r="M3681" t="str">
        <f t="shared" si="185"/>
        <v>2024</v>
      </c>
    </row>
    <row r="3682" spans="1:13" x14ac:dyDescent="0.25">
      <c r="A3682" s="27">
        <v>45505</v>
      </c>
      <c r="B3682" s="8" t="s">
        <v>6593</v>
      </c>
      <c r="C3682" s="8" t="s">
        <v>6637</v>
      </c>
      <c r="D3682" s="8" t="s">
        <v>6638</v>
      </c>
      <c r="E3682" s="12">
        <v>313</v>
      </c>
      <c r="F3682" s="25">
        <v>45550</v>
      </c>
      <c r="G3682" s="12" t="s">
        <v>3382</v>
      </c>
      <c r="H3682" s="46">
        <v>148027</v>
      </c>
      <c r="I3682" s="16">
        <v>148027</v>
      </c>
      <c r="K3682" t="str">
        <f t="shared" si="183"/>
        <v>Q2 2024</v>
      </c>
      <c r="L3682" t="str">
        <f t="shared" si="184"/>
        <v>Q2</v>
      </c>
      <c r="M3682" t="str">
        <f t="shared" si="185"/>
        <v>2024</v>
      </c>
    </row>
    <row r="3683" spans="1:13" x14ac:dyDescent="0.25">
      <c r="A3683" s="27">
        <v>45505</v>
      </c>
      <c r="B3683" s="8" t="s">
        <v>6593</v>
      </c>
      <c r="C3683" s="8" t="s">
        <v>6637</v>
      </c>
      <c r="D3683" s="8" t="s">
        <v>6638</v>
      </c>
      <c r="E3683" s="12">
        <v>314</v>
      </c>
      <c r="F3683" s="25">
        <v>45550</v>
      </c>
      <c r="G3683" s="12" t="s">
        <v>3383</v>
      </c>
      <c r="H3683" s="46">
        <v>29593</v>
      </c>
      <c r="I3683" s="16">
        <v>29593</v>
      </c>
      <c r="K3683" t="str">
        <f t="shared" si="183"/>
        <v>Q2 2024</v>
      </c>
      <c r="L3683" t="str">
        <f t="shared" si="184"/>
        <v>Q2</v>
      </c>
      <c r="M3683" t="str">
        <f t="shared" si="185"/>
        <v>2024</v>
      </c>
    </row>
    <row r="3684" spans="1:13" x14ac:dyDescent="0.25">
      <c r="A3684" s="27">
        <v>45505</v>
      </c>
      <c r="B3684" s="8" t="s">
        <v>6593</v>
      </c>
      <c r="C3684" s="8" t="s">
        <v>6637</v>
      </c>
      <c r="D3684" s="8" t="s">
        <v>6638</v>
      </c>
      <c r="E3684" s="12">
        <v>315</v>
      </c>
      <c r="F3684" s="25">
        <v>45550</v>
      </c>
      <c r="G3684" s="12" t="s">
        <v>3384</v>
      </c>
      <c r="H3684" s="46">
        <v>33964</v>
      </c>
      <c r="I3684" s="16">
        <v>33964</v>
      </c>
      <c r="K3684" t="str">
        <f t="shared" si="183"/>
        <v>Q2 2024</v>
      </c>
      <c r="L3684" t="str">
        <f t="shared" si="184"/>
        <v>Q2</v>
      </c>
      <c r="M3684" t="str">
        <f t="shared" si="185"/>
        <v>2024</v>
      </c>
    </row>
    <row r="3685" spans="1:13" x14ac:dyDescent="0.25">
      <c r="A3685" s="27">
        <v>45505</v>
      </c>
      <c r="B3685" s="8" t="s">
        <v>6593</v>
      </c>
      <c r="C3685" s="8" t="s">
        <v>6637</v>
      </c>
      <c r="D3685" s="8" t="s">
        <v>6638</v>
      </c>
      <c r="E3685" s="12">
        <v>316</v>
      </c>
      <c r="F3685" s="25">
        <v>45550</v>
      </c>
      <c r="G3685" s="12" t="s">
        <v>3385</v>
      </c>
      <c r="H3685" s="46">
        <v>238</v>
      </c>
      <c r="I3685" s="16">
        <v>238</v>
      </c>
      <c r="K3685" t="str">
        <f t="shared" si="183"/>
        <v>Q2 2024</v>
      </c>
      <c r="L3685" t="str">
        <f t="shared" si="184"/>
        <v>Q2</v>
      </c>
      <c r="M3685" t="str">
        <f t="shared" si="185"/>
        <v>2024</v>
      </c>
    </row>
    <row r="3686" spans="1:13" x14ac:dyDescent="0.25">
      <c r="A3686" s="27">
        <v>45505</v>
      </c>
      <c r="B3686" s="8" t="s">
        <v>6593</v>
      </c>
      <c r="C3686" s="8" t="s">
        <v>6637</v>
      </c>
      <c r="D3686" s="8" t="s">
        <v>6639</v>
      </c>
      <c r="E3686" s="12">
        <v>309</v>
      </c>
      <c r="F3686" s="25">
        <v>45551</v>
      </c>
      <c r="G3686" s="12" t="s">
        <v>3386</v>
      </c>
      <c r="H3686" s="46">
        <v>9492.59</v>
      </c>
      <c r="I3686" s="16">
        <v>9492.59</v>
      </c>
      <c r="K3686" t="str">
        <f t="shared" si="183"/>
        <v>Q2 2024</v>
      </c>
      <c r="L3686" t="str">
        <f t="shared" si="184"/>
        <v>Q2</v>
      </c>
      <c r="M3686" t="str">
        <f t="shared" si="185"/>
        <v>2024</v>
      </c>
    </row>
    <row r="3687" spans="1:13" x14ac:dyDescent="0.25">
      <c r="A3687" s="27">
        <v>45505</v>
      </c>
      <c r="B3687" s="8" t="s">
        <v>6593</v>
      </c>
      <c r="C3687" s="8" t="s">
        <v>6637</v>
      </c>
      <c r="D3687" s="8" t="s">
        <v>6639</v>
      </c>
      <c r="E3687" s="12">
        <v>311</v>
      </c>
      <c r="F3687" s="25">
        <v>45551</v>
      </c>
      <c r="G3687" s="12" t="s">
        <v>3387</v>
      </c>
      <c r="H3687" s="46">
        <v>12602.2</v>
      </c>
      <c r="I3687" s="16">
        <v>12602.2</v>
      </c>
      <c r="K3687" t="str">
        <f t="shared" si="183"/>
        <v>Q2 2024</v>
      </c>
      <c r="L3687" t="str">
        <f t="shared" si="184"/>
        <v>Q2</v>
      </c>
      <c r="M3687" t="str">
        <f t="shared" si="185"/>
        <v>2024</v>
      </c>
    </row>
    <row r="3688" spans="1:13" x14ac:dyDescent="0.25">
      <c r="A3688" s="27">
        <v>45505</v>
      </c>
      <c r="B3688" s="8" t="s">
        <v>6593</v>
      </c>
      <c r="C3688" s="8" t="s">
        <v>6637</v>
      </c>
      <c r="D3688" s="8" t="s">
        <v>6639</v>
      </c>
      <c r="E3688" s="12">
        <v>312</v>
      </c>
      <c r="F3688" s="25">
        <v>45551</v>
      </c>
      <c r="G3688" s="12" t="s">
        <v>3388</v>
      </c>
      <c r="H3688" s="46">
        <v>12690.62</v>
      </c>
      <c r="I3688" s="16">
        <v>12690.62</v>
      </c>
      <c r="K3688" t="str">
        <f t="shared" si="183"/>
        <v>Q2 2024</v>
      </c>
      <c r="L3688" t="str">
        <f t="shared" si="184"/>
        <v>Q2</v>
      </c>
      <c r="M3688" t="str">
        <f t="shared" si="185"/>
        <v>2024</v>
      </c>
    </row>
    <row r="3689" spans="1:13" x14ac:dyDescent="0.25">
      <c r="A3689" s="27">
        <v>45505</v>
      </c>
      <c r="B3689" s="8" t="s">
        <v>6593</v>
      </c>
      <c r="C3689" s="8" t="s">
        <v>6637</v>
      </c>
      <c r="D3689" s="8" t="s">
        <v>6639</v>
      </c>
      <c r="E3689" s="12">
        <v>313</v>
      </c>
      <c r="F3689" s="25">
        <v>45551</v>
      </c>
      <c r="G3689" s="12" t="s">
        <v>3389</v>
      </c>
      <c r="H3689" s="46">
        <v>12032.35</v>
      </c>
      <c r="I3689" s="16">
        <v>12032.35</v>
      </c>
      <c r="K3689" t="str">
        <f t="shared" si="183"/>
        <v>Q2 2024</v>
      </c>
      <c r="L3689" t="str">
        <f t="shared" si="184"/>
        <v>Q2</v>
      </c>
      <c r="M3689" t="str">
        <f t="shared" si="185"/>
        <v>2024</v>
      </c>
    </row>
    <row r="3690" spans="1:13" x14ac:dyDescent="0.25">
      <c r="A3690" s="27">
        <v>45505</v>
      </c>
      <c r="B3690" s="8" t="s">
        <v>6593</v>
      </c>
      <c r="C3690" s="8" t="s">
        <v>6637</v>
      </c>
      <c r="D3690" s="8" t="s">
        <v>6639</v>
      </c>
      <c r="E3690" s="12">
        <v>314</v>
      </c>
      <c r="F3690" s="25">
        <v>45551</v>
      </c>
      <c r="G3690" s="12" t="s">
        <v>3390</v>
      </c>
      <c r="H3690" s="46">
        <v>2176.56</v>
      </c>
      <c r="I3690" s="16">
        <v>2176.56</v>
      </c>
      <c r="K3690" t="str">
        <f t="shared" si="183"/>
        <v>Q2 2024</v>
      </c>
      <c r="L3690" t="str">
        <f t="shared" si="184"/>
        <v>Q2</v>
      </c>
      <c r="M3690" t="str">
        <f t="shared" si="185"/>
        <v>2024</v>
      </c>
    </row>
    <row r="3691" spans="1:13" x14ac:dyDescent="0.25">
      <c r="A3691" s="27">
        <v>45505</v>
      </c>
      <c r="B3691" s="8" t="s">
        <v>6593</v>
      </c>
      <c r="C3691" s="8" t="s">
        <v>6637</v>
      </c>
      <c r="D3691" s="8" t="s">
        <v>6639</v>
      </c>
      <c r="E3691" s="12">
        <v>315</v>
      </c>
      <c r="F3691" s="25">
        <v>45551</v>
      </c>
      <c r="G3691" s="12" t="s">
        <v>3391</v>
      </c>
      <c r="H3691" s="46">
        <v>2876.43</v>
      </c>
      <c r="I3691" s="16">
        <v>2876.43</v>
      </c>
      <c r="K3691" t="str">
        <f t="shared" si="183"/>
        <v>Q2 2024</v>
      </c>
      <c r="L3691" t="str">
        <f t="shared" si="184"/>
        <v>Q2</v>
      </c>
      <c r="M3691" t="str">
        <f t="shared" si="185"/>
        <v>2024</v>
      </c>
    </row>
    <row r="3692" spans="1:13" x14ac:dyDescent="0.25">
      <c r="A3692" s="27">
        <v>45505</v>
      </c>
      <c r="B3692" s="8" t="s">
        <v>6593</v>
      </c>
      <c r="C3692" s="5" t="e">
        <v>#N/A</v>
      </c>
      <c r="D3692" s="8" t="s">
        <v>6665</v>
      </c>
      <c r="E3692" s="12">
        <v>309</v>
      </c>
      <c r="F3692" s="25">
        <v>45506</v>
      </c>
      <c r="G3692" s="12" t="s">
        <v>3296</v>
      </c>
      <c r="H3692" s="47">
        <v>211120</v>
      </c>
      <c r="I3692" s="16">
        <v>211120</v>
      </c>
      <c r="K3692" t="str">
        <f t="shared" si="183"/>
        <v>Q2 2024</v>
      </c>
      <c r="L3692" t="str">
        <f t="shared" si="184"/>
        <v>Q2</v>
      </c>
      <c r="M3692" t="str">
        <f t="shared" si="185"/>
        <v>2024</v>
      </c>
    </row>
    <row r="3693" spans="1:13" x14ac:dyDescent="0.25">
      <c r="A3693" s="27">
        <v>45505</v>
      </c>
      <c r="B3693" s="8" t="s">
        <v>6593</v>
      </c>
      <c r="C3693" s="8" t="e">
        <v>#N/A</v>
      </c>
      <c r="D3693" s="8" t="s">
        <v>6622</v>
      </c>
      <c r="E3693" s="12">
        <v>312</v>
      </c>
      <c r="F3693" s="25">
        <v>45536</v>
      </c>
      <c r="G3693" s="12" t="s">
        <v>3324</v>
      </c>
      <c r="H3693" s="46">
        <v>591700</v>
      </c>
      <c r="I3693" s="16">
        <v>591700</v>
      </c>
      <c r="K3693" t="str">
        <f t="shared" ref="K3693:K3750" si="186">"Q" &amp; IF(MONTH(A3693) &lt; 4, 4, IF(MONTH(A3693) &lt; 7, 1, IF(MONTH(A3693) &lt; 10, 2, 3))) &amp; " " &amp; YEAR(A3693) - IF(MONTH(A3693) &lt; 4, 1, 0)</f>
        <v>Q2 2024</v>
      </c>
      <c r="L3693" t="str">
        <f t="shared" ref="L3693:L3750" si="187">LEFT(K3693,2)</f>
        <v>Q2</v>
      </c>
      <c r="M3693" t="str">
        <f t="shared" ref="M3693:M3750" si="188">RIGHT(K3693,4)</f>
        <v>2024</v>
      </c>
    </row>
    <row r="3694" spans="1:13" x14ac:dyDescent="0.25">
      <c r="A3694" s="27">
        <v>45505</v>
      </c>
      <c r="B3694" s="8" t="s">
        <v>6593</v>
      </c>
      <c r="C3694" s="8" t="e">
        <v>#N/A</v>
      </c>
      <c r="D3694" s="8" t="s">
        <v>6622</v>
      </c>
      <c r="E3694" s="12">
        <v>312</v>
      </c>
      <c r="F3694" s="25">
        <v>45544</v>
      </c>
      <c r="G3694" s="12" t="s">
        <v>3323</v>
      </c>
      <c r="H3694" s="46">
        <v>523300</v>
      </c>
      <c r="I3694" s="16">
        <v>523300</v>
      </c>
      <c r="K3694" t="str">
        <f t="shared" si="186"/>
        <v>Q2 2024</v>
      </c>
      <c r="L3694" t="str">
        <f t="shared" si="187"/>
        <v>Q2</v>
      </c>
      <c r="M3694" t="str">
        <f t="shared" si="188"/>
        <v>2024</v>
      </c>
    </row>
    <row r="3695" spans="1:13" x14ac:dyDescent="0.25">
      <c r="A3695" s="27">
        <v>45505</v>
      </c>
      <c r="B3695" s="8" t="s">
        <v>6593</v>
      </c>
      <c r="C3695" s="8" t="e">
        <v>#N/A</v>
      </c>
      <c r="D3695" s="8" t="s">
        <v>6627</v>
      </c>
      <c r="E3695" s="12">
        <v>312</v>
      </c>
      <c r="F3695" s="25">
        <v>45535</v>
      </c>
      <c r="G3695" s="12">
        <v>1773</v>
      </c>
      <c r="H3695" s="46">
        <v>46375</v>
      </c>
      <c r="I3695" s="16">
        <v>46375</v>
      </c>
      <c r="K3695" t="str">
        <f t="shared" si="186"/>
        <v>Q2 2024</v>
      </c>
      <c r="L3695" t="str">
        <f t="shared" si="187"/>
        <v>Q2</v>
      </c>
      <c r="M3695" t="str">
        <f t="shared" si="188"/>
        <v>2024</v>
      </c>
    </row>
    <row r="3696" spans="1:13" x14ac:dyDescent="0.25">
      <c r="A3696" s="27">
        <v>45505</v>
      </c>
      <c r="B3696" s="8" t="s">
        <v>6593</v>
      </c>
      <c r="C3696" s="8" t="e">
        <v>#N/A</v>
      </c>
      <c r="D3696" s="8" t="s">
        <v>6617</v>
      </c>
      <c r="E3696" s="12">
        <v>312</v>
      </c>
      <c r="F3696" s="25">
        <v>45512</v>
      </c>
      <c r="G3696" s="12" t="s">
        <v>3294</v>
      </c>
      <c r="H3696" s="46">
        <v>3200</v>
      </c>
      <c r="I3696" s="16">
        <v>3200</v>
      </c>
      <c r="K3696" t="str">
        <f t="shared" si="186"/>
        <v>Q2 2024</v>
      </c>
      <c r="L3696" t="str">
        <f t="shared" si="187"/>
        <v>Q2</v>
      </c>
      <c r="M3696" t="str">
        <f t="shared" si="188"/>
        <v>2024</v>
      </c>
    </row>
    <row r="3697" spans="1:13" x14ac:dyDescent="0.25">
      <c r="A3697" s="27">
        <v>45505</v>
      </c>
      <c r="B3697" s="8" t="s">
        <v>6593</v>
      </c>
      <c r="C3697" s="8" t="e">
        <v>#N/A</v>
      </c>
      <c r="D3697" s="8" t="s">
        <v>6672</v>
      </c>
      <c r="E3697" s="12">
        <v>312</v>
      </c>
      <c r="F3697" s="25">
        <v>45530</v>
      </c>
      <c r="G3697" s="12">
        <v>1356075</v>
      </c>
      <c r="H3697" s="46">
        <v>597</v>
      </c>
      <c r="I3697" s="16">
        <v>597</v>
      </c>
      <c r="K3697" t="str">
        <f t="shared" si="186"/>
        <v>Q2 2024</v>
      </c>
      <c r="L3697" t="str">
        <f t="shared" si="187"/>
        <v>Q2</v>
      </c>
      <c r="M3697" t="str">
        <f t="shared" si="188"/>
        <v>2024</v>
      </c>
    </row>
    <row r="3698" spans="1:13" x14ac:dyDescent="0.25">
      <c r="A3698" s="27">
        <v>45505</v>
      </c>
      <c r="B3698" s="8" t="s">
        <v>6593</v>
      </c>
      <c r="C3698" s="8" t="e">
        <v>#N/A</v>
      </c>
      <c r="D3698" s="8" t="s">
        <v>6624</v>
      </c>
      <c r="E3698" s="12">
        <v>312</v>
      </c>
      <c r="F3698" s="25">
        <v>45535</v>
      </c>
      <c r="G3698" s="12" t="s">
        <v>3320</v>
      </c>
      <c r="H3698" s="46">
        <v>51200</v>
      </c>
      <c r="I3698" s="46">
        <v>47589.84</v>
      </c>
      <c r="K3698" t="str">
        <f t="shared" si="186"/>
        <v>Q2 2024</v>
      </c>
      <c r="L3698" t="str">
        <f t="shared" si="187"/>
        <v>Q2</v>
      </c>
      <c r="M3698" t="str">
        <f t="shared" si="188"/>
        <v>2024</v>
      </c>
    </row>
    <row r="3699" spans="1:13" x14ac:dyDescent="0.25">
      <c r="A3699" s="27">
        <v>45505</v>
      </c>
      <c r="B3699" s="8" t="s">
        <v>6594</v>
      </c>
      <c r="C3699" s="8" t="s">
        <v>6632</v>
      </c>
      <c r="D3699" s="8" t="s">
        <v>6633</v>
      </c>
      <c r="E3699" s="12">
        <v>719</v>
      </c>
      <c r="F3699" s="25">
        <v>45536</v>
      </c>
      <c r="G3699" s="12" t="s">
        <v>3330</v>
      </c>
      <c r="H3699" s="46">
        <v>38990.03</v>
      </c>
      <c r="I3699" s="16">
        <v>38990.03</v>
      </c>
      <c r="K3699" t="str">
        <f t="shared" si="186"/>
        <v>Q2 2024</v>
      </c>
      <c r="L3699" t="str">
        <f t="shared" si="187"/>
        <v>Q2</v>
      </c>
      <c r="M3699" t="str">
        <f t="shared" si="188"/>
        <v>2024</v>
      </c>
    </row>
    <row r="3700" spans="1:13" x14ac:dyDescent="0.25">
      <c r="A3700" s="27">
        <v>45505</v>
      </c>
      <c r="B3700" s="8" t="s">
        <v>6594</v>
      </c>
      <c r="C3700" s="8" t="e">
        <v>#N/A</v>
      </c>
      <c r="D3700" s="8" t="s">
        <v>6615</v>
      </c>
      <c r="E3700" s="12">
        <v>719</v>
      </c>
      <c r="F3700" s="25">
        <v>45535</v>
      </c>
      <c r="G3700" s="12" t="s">
        <v>3333</v>
      </c>
      <c r="H3700" s="46">
        <v>6935</v>
      </c>
      <c r="I3700" s="16">
        <v>6935</v>
      </c>
      <c r="K3700" t="str">
        <f t="shared" si="186"/>
        <v>Q2 2024</v>
      </c>
      <c r="L3700" t="str">
        <f t="shared" si="187"/>
        <v>Q2</v>
      </c>
      <c r="M3700" t="str">
        <f t="shared" si="188"/>
        <v>2024</v>
      </c>
    </row>
    <row r="3701" spans="1:13" x14ac:dyDescent="0.25">
      <c r="A3701" s="27">
        <v>45505</v>
      </c>
      <c r="B3701" s="8" t="s">
        <v>6594</v>
      </c>
      <c r="C3701" s="8" t="s">
        <v>6634</v>
      </c>
      <c r="D3701" s="8" t="s">
        <v>6635</v>
      </c>
      <c r="E3701" s="12">
        <v>719</v>
      </c>
      <c r="F3701" s="25">
        <v>45536</v>
      </c>
      <c r="G3701" s="12" t="s">
        <v>3332</v>
      </c>
      <c r="H3701" s="85">
        <v>39685.979999999996</v>
      </c>
      <c r="I3701" s="85">
        <v>39685.979999999996</v>
      </c>
      <c r="K3701" t="str">
        <f t="shared" si="186"/>
        <v>Q2 2024</v>
      </c>
      <c r="L3701" t="str">
        <f t="shared" si="187"/>
        <v>Q2</v>
      </c>
      <c r="M3701" t="str">
        <f t="shared" si="188"/>
        <v>2024</v>
      </c>
    </row>
    <row r="3702" spans="1:13" x14ac:dyDescent="0.25">
      <c r="A3702" s="27">
        <v>45505</v>
      </c>
      <c r="B3702" s="8" t="s">
        <v>6594</v>
      </c>
      <c r="C3702" s="8" t="e">
        <v>#N/A</v>
      </c>
      <c r="D3702" s="8" t="s">
        <v>6633</v>
      </c>
      <c r="E3702" s="12">
        <v>719</v>
      </c>
      <c r="F3702" s="25">
        <v>45537</v>
      </c>
      <c r="G3702" s="12" t="s">
        <v>3331</v>
      </c>
      <c r="H3702" s="46">
        <v>74704.429999999993</v>
      </c>
      <c r="I3702" s="16">
        <v>74704.429999999993</v>
      </c>
      <c r="K3702" t="str">
        <f t="shared" si="186"/>
        <v>Q2 2024</v>
      </c>
      <c r="L3702" t="str">
        <f t="shared" si="187"/>
        <v>Q2</v>
      </c>
      <c r="M3702" t="str">
        <f t="shared" si="188"/>
        <v>2024</v>
      </c>
    </row>
    <row r="3703" spans="1:13" x14ac:dyDescent="0.25">
      <c r="A3703" s="27">
        <v>45505</v>
      </c>
      <c r="B3703" s="8" t="s">
        <v>6594</v>
      </c>
      <c r="C3703" s="8" t="s">
        <v>6637</v>
      </c>
      <c r="D3703" s="8" t="s">
        <v>6654</v>
      </c>
      <c r="E3703" s="12">
        <v>719</v>
      </c>
      <c r="F3703" s="25">
        <v>45505</v>
      </c>
      <c r="G3703" s="12" t="s">
        <v>3329</v>
      </c>
      <c r="H3703" s="46">
        <v>16248.75</v>
      </c>
      <c r="I3703" s="16">
        <v>16248.75</v>
      </c>
      <c r="K3703" t="str">
        <f t="shared" si="186"/>
        <v>Q2 2024</v>
      </c>
      <c r="L3703" t="str">
        <f t="shared" si="187"/>
        <v>Q2</v>
      </c>
      <c r="M3703" t="str">
        <f t="shared" si="188"/>
        <v>2024</v>
      </c>
    </row>
    <row r="3704" spans="1:13" x14ac:dyDescent="0.25">
      <c r="A3704" s="27">
        <v>45505</v>
      </c>
      <c r="B3704" s="8" t="s">
        <v>6594</v>
      </c>
      <c r="C3704" s="8" t="s">
        <v>6637</v>
      </c>
      <c r="D3704" s="8" t="s">
        <v>6638</v>
      </c>
      <c r="E3704" s="12">
        <v>719</v>
      </c>
      <c r="F3704" s="25">
        <v>45550</v>
      </c>
      <c r="G3704" s="12" t="s">
        <v>3402</v>
      </c>
      <c r="H3704" s="46">
        <v>75817</v>
      </c>
      <c r="I3704" s="16">
        <v>75817</v>
      </c>
      <c r="K3704" t="str">
        <f t="shared" si="186"/>
        <v>Q2 2024</v>
      </c>
      <c r="L3704" t="str">
        <f t="shared" si="187"/>
        <v>Q2</v>
      </c>
      <c r="M3704" t="str">
        <f t="shared" si="188"/>
        <v>2024</v>
      </c>
    </row>
    <row r="3705" spans="1:13" x14ac:dyDescent="0.25">
      <c r="A3705" s="27">
        <v>45505</v>
      </c>
      <c r="B3705" s="8" t="s">
        <v>6594</v>
      </c>
      <c r="C3705" s="8" t="s">
        <v>6637</v>
      </c>
      <c r="D3705" s="8" t="s">
        <v>6639</v>
      </c>
      <c r="E3705" s="12">
        <v>719</v>
      </c>
      <c r="F3705" s="25">
        <v>45551</v>
      </c>
      <c r="G3705" s="12" t="s">
        <v>3403</v>
      </c>
      <c r="H3705" s="46">
        <v>5987.36</v>
      </c>
      <c r="I3705" s="16">
        <v>5987.36</v>
      </c>
      <c r="K3705" t="str">
        <f t="shared" si="186"/>
        <v>Q2 2024</v>
      </c>
      <c r="L3705" t="str">
        <f t="shared" si="187"/>
        <v>Q2</v>
      </c>
      <c r="M3705" t="str">
        <f t="shared" si="188"/>
        <v>2024</v>
      </c>
    </row>
    <row r="3706" spans="1:13" x14ac:dyDescent="0.25">
      <c r="A3706" s="27">
        <v>45505</v>
      </c>
      <c r="B3706" s="8" t="s">
        <v>6594</v>
      </c>
      <c r="C3706" s="8" t="e">
        <v>#N/A</v>
      </c>
      <c r="D3706" s="8" t="s">
        <v>6622</v>
      </c>
      <c r="E3706" s="12">
        <v>719</v>
      </c>
      <c r="F3706" s="25">
        <v>45536</v>
      </c>
      <c r="G3706" s="12" t="s">
        <v>3335</v>
      </c>
      <c r="H3706" s="46">
        <v>7660</v>
      </c>
      <c r="I3706" s="16">
        <v>7660</v>
      </c>
      <c r="K3706" t="str">
        <f t="shared" si="186"/>
        <v>Q2 2024</v>
      </c>
      <c r="L3706" t="str">
        <f t="shared" si="187"/>
        <v>Q2</v>
      </c>
      <c r="M3706" t="str">
        <f t="shared" si="188"/>
        <v>2024</v>
      </c>
    </row>
    <row r="3707" spans="1:13" x14ac:dyDescent="0.25">
      <c r="A3707" s="27">
        <v>45505</v>
      </c>
      <c r="B3707" s="8" t="s">
        <v>6594</v>
      </c>
      <c r="C3707" s="8" t="e">
        <v>#N/A</v>
      </c>
      <c r="D3707" s="8" t="s">
        <v>6622</v>
      </c>
      <c r="E3707" s="12">
        <v>719</v>
      </c>
      <c r="F3707" s="25">
        <v>45544</v>
      </c>
      <c r="G3707" s="12" t="s">
        <v>3334</v>
      </c>
      <c r="H3707" s="46">
        <v>10125</v>
      </c>
      <c r="I3707" s="16">
        <v>10125</v>
      </c>
      <c r="K3707" t="str">
        <f t="shared" si="186"/>
        <v>Q2 2024</v>
      </c>
      <c r="L3707" t="str">
        <f t="shared" si="187"/>
        <v>Q2</v>
      </c>
      <c r="M3707" t="str">
        <f t="shared" si="188"/>
        <v>2024</v>
      </c>
    </row>
    <row r="3708" spans="1:13" x14ac:dyDescent="0.25">
      <c r="A3708" s="27">
        <v>45505</v>
      </c>
      <c r="B3708" s="8" t="s">
        <v>6594</v>
      </c>
      <c r="C3708" s="8" t="e">
        <v>#N/A</v>
      </c>
      <c r="D3708" s="8" t="s">
        <v>6627</v>
      </c>
      <c r="E3708" s="12">
        <v>719</v>
      </c>
      <c r="F3708" s="25">
        <v>45535</v>
      </c>
      <c r="G3708" s="12">
        <v>1769</v>
      </c>
      <c r="H3708" s="46">
        <v>2555</v>
      </c>
      <c r="I3708" s="16">
        <v>2555</v>
      </c>
      <c r="K3708" t="str">
        <f t="shared" si="186"/>
        <v>Q2 2024</v>
      </c>
      <c r="L3708" t="str">
        <f t="shared" si="187"/>
        <v>Q2</v>
      </c>
      <c r="M3708" t="str">
        <f t="shared" si="188"/>
        <v>2024</v>
      </c>
    </row>
    <row r="3709" spans="1:13" x14ac:dyDescent="0.25">
      <c r="A3709" s="27">
        <v>45505</v>
      </c>
      <c r="B3709" s="8" t="s">
        <v>6594</v>
      </c>
      <c r="C3709" s="8" t="e">
        <v>#N/A</v>
      </c>
      <c r="D3709" s="8" t="s">
        <v>6662</v>
      </c>
      <c r="E3709" s="12">
        <v>719</v>
      </c>
      <c r="F3709" s="25">
        <v>45507</v>
      </c>
      <c r="G3709" s="12" t="s">
        <v>3328</v>
      </c>
      <c r="H3709" s="47">
        <v>136500</v>
      </c>
      <c r="I3709" s="16">
        <v>136500</v>
      </c>
      <c r="K3709" t="str">
        <f t="shared" si="186"/>
        <v>Q2 2024</v>
      </c>
      <c r="L3709" t="str">
        <f t="shared" si="187"/>
        <v>Q2</v>
      </c>
      <c r="M3709" t="str">
        <f t="shared" si="188"/>
        <v>2024</v>
      </c>
    </row>
    <row r="3710" spans="1:13" x14ac:dyDescent="0.25">
      <c r="A3710" s="27">
        <v>45505</v>
      </c>
      <c r="B3710" s="8" t="s">
        <v>6599</v>
      </c>
      <c r="C3710" s="8" t="s">
        <v>6616</v>
      </c>
      <c r="D3710" s="8" t="s">
        <v>6617</v>
      </c>
      <c r="E3710" s="12">
        <v>0</v>
      </c>
      <c r="F3710" s="25">
        <v>45536</v>
      </c>
      <c r="G3710" s="12" t="s">
        <v>3339</v>
      </c>
      <c r="H3710" s="46">
        <v>501.9</v>
      </c>
      <c r="I3710" s="46">
        <v>501.9</v>
      </c>
      <c r="K3710" t="str">
        <f t="shared" si="186"/>
        <v>Q2 2024</v>
      </c>
      <c r="L3710" t="str">
        <f t="shared" si="187"/>
        <v>Q2</v>
      </c>
      <c r="M3710" t="str">
        <f t="shared" si="188"/>
        <v>2024</v>
      </c>
    </row>
    <row r="3711" spans="1:13" x14ac:dyDescent="0.25">
      <c r="A3711" s="27">
        <v>45505</v>
      </c>
      <c r="B3711" s="8" t="s">
        <v>6599</v>
      </c>
      <c r="C3711" s="8" t="s">
        <v>6619</v>
      </c>
      <c r="D3711" s="8" t="s">
        <v>6620</v>
      </c>
      <c r="E3711" s="12">
        <v>0</v>
      </c>
      <c r="F3711" s="25">
        <v>45535</v>
      </c>
      <c r="G3711" s="12" t="s">
        <v>3336</v>
      </c>
      <c r="H3711" s="59">
        <v>350</v>
      </c>
      <c r="I3711" s="16">
        <v>350</v>
      </c>
      <c r="K3711" t="str">
        <f t="shared" si="186"/>
        <v>Q2 2024</v>
      </c>
      <c r="L3711" t="str">
        <f t="shared" si="187"/>
        <v>Q2</v>
      </c>
      <c r="M3711" t="str">
        <f t="shared" si="188"/>
        <v>2024</v>
      </c>
    </row>
    <row r="3712" spans="1:13" x14ac:dyDescent="0.25">
      <c r="A3712" s="27">
        <v>45505</v>
      </c>
      <c r="B3712" s="8" t="s">
        <v>6599</v>
      </c>
      <c r="C3712" s="8" t="e">
        <v>#N/A</v>
      </c>
      <c r="D3712" s="8" t="s">
        <v>6622</v>
      </c>
      <c r="E3712" s="12">
        <v>0</v>
      </c>
      <c r="F3712" s="25">
        <v>45536</v>
      </c>
      <c r="G3712" s="12" t="s">
        <v>3338</v>
      </c>
      <c r="H3712" s="46">
        <v>3835</v>
      </c>
      <c r="I3712" s="16">
        <v>3835</v>
      </c>
      <c r="K3712" t="str">
        <f t="shared" si="186"/>
        <v>Q2 2024</v>
      </c>
      <c r="L3712" t="str">
        <f t="shared" si="187"/>
        <v>Q2</v>
      </c>
      <c r="M3712" t="str">
        <f t="shared" si="188"/>
        <v>2024</v>
      </c>
    </row>
    <row r="3713" spans="1:13" x14ac:dyDescent="0.25">
      <c r="A3713" s="27">
        <v>45505</v>
      </c>
      <c r="B3713" s="8" t="s">
        <v>6599</v>
      </c>
      <c r="C3713" s="8" t="e">
        <v>#N/A</v>
      </c>
      <c r="D3713" s="8" t="s">
        <v>6622</v>
      </c>
      <c r="E3713" s="12">
        <v>0</v>
      </c>
      <c r="F3713" s="25">
        <v>45544</v>
      </c>
      <c r="G3713" s="12" t="s">
        <v>3337</v>
      </c>
      <c r="H3713" s="46">
        <v>9450</v>
      </c>
      <c r="I3713" s="16">
        <v>9450</v>
      </c>
      <c r="K3713" t="str">
        <f t="shared" si="186"/>
        <v>Q2 2024</v>
      </c>
      <c r="L3713" t="str">
        <f t="shared" si="187"/>
        <v>Q2</v>
      </c>
      <c r="M3713" t="str">
        <f t="shared" si="188"/>
        <v>2024</v>
      </c>
    </row>
    <row r="3714" spans="1:13" x14ac:dyDescent="0.25">
      <c r="A3714" s="27">
        <v>45505</v>
      </c>
      <c r="B3714" s="8" t="s">
        <v>6595</v>
      </c>
      <c r="C3714" s="8" t="e">
        <v>#N/A</v>
      </c>
      <c r="D3714" s="8" t="s">
        <v>6662</v>
      </c>
      <c r="E3714" s="12">
        <v>319</v>
      </c>
      <c r="F3714" s="25">
        <v>45511</v>
      </c>
      <c r="G3714" s="12" t="s">
        <v>3341</v>
      </c>
      <c r="H3714" s="46">
        <v>155988</v>
      </c>
      <c r="I3714" s="16">
        <v>155988</v>
      </c>
      <c r="K3714" t="str">
        <f t="shared" si="186"/>
        <v>Q2 2024</v>
      </c>
      <c r="L3714" t="str">
        <f t="shared" si="187"/>
        <v>Q2</v>
      </c>
      <c r="M3714" t="str">
        <f t="shared" si="188"/>
        <v>2024</v>
      </c>
    </row>
    <row r="3715" spans="1:13" x14ac:dyDescent="0.25">
      <c r="A3715" s="27">
        <v>45505</v>
      </c>
      <c r="B3715" s="8" t="s">
        <v>6595</v>
      </c>
      <c r="C3715" s="8" t="s">
        <v>6630</v>
      </c>
      <c r="D3715" s="8" t="s">
        <v>6631</v>
      </c>
      <c r="E3715" s="12">
        <v>319</v>
      </c>
      <c r="F3715" s="25">
        <v>45544</v>
      </c>
      <c r="G3715" s="12" t="s">
        <v>3346</v>
      </c>
      <c r="H3715" s="46">
        <v>5868.14</v>
      </c>
      <c r="I3715" s="16">
        <v>5868.14</v>
      </c>
      <c r="K3715" t="str">
        <f t="shared" si="186"/>
        <v>Q2 2024</v>
      </c>
      <c r="L3715" t="str">
        <f t="shared" si="187"/>
        <v>Q2</v>
      </c>
      <c r="M3715" t="str">
        <f t="shared" si="188"/>
        <v>2024</v>
      </c>
    </row>
    <row r="3716" spans="1:13" x14ac:dyDescent="0.25">
      <c r="A3716" s="27">
        <v>45505</v>
      </c>
      <c r="B3716" s="8" t="s">
        <v>6595</v>
      </c>
      <c r="C3716" s="8" t="s">
        <v>6632</v>
      </c>
      <c r="D3716" s="8" t="s">
        <v>6633</v>
      </c>
      <c r="E3716" s="12">
        <v>319</v>
      </c>
      <c r="F3716" s="25">
        <v>45536</v>
      </c>
      <c r="G3716" s="12" t="s">
        <v>3348</v>
      </c>
      <c r="H3716" s="46">
        <v>106805.65</v>
      </c>
      <c r="I3716" s="16">
        <v>106805.65</v>
      </c>
      <c r="K3716" t="str">
        <f t="shared" si="186"/>
        <v>Q2 2024</v>
      </c>
      <c r="L3716" t="str">
        <f t="shared" si="187"/>
        <v>Q2</v>
      </c>
      <c r="M3716" t="str">
        <f t="shared" si="188"/>
        <v>2024</v>
      </c>
    </row>
    <row r="3717" spans="1:13" x14ac:dyDescent="0.25">
      <c r="A3717" s="27">
        <v>45505</v>
      </c>
      <c r="B3717" s="8" t="s">
        <v>6595</v>
      </c>
      <c r="C3717" s="8" t="e">
        <v>#N/A</v>
      </c>
      <c r="D3717" s="8" t="s">
        <v>6615</v>
      </c>
      <c r="E3717" s="12">
        <v>319</v>
      </c>
      <c r="F3717" s="25">
        <v>45535</v>
      </c>
      <c r="G3717" s="12" t="s">
        <v>3350</v>
      </c>
      <c r="H3717" s="46">
        <v>51110</v>
      </c>
      <c r="I3717" s="16">
        <v>51110</v>
      </c>
      <c r="K3717" t="str">
        <f t="shared" si="186"/>
        <v>Q2 2024</v>
      </c>
      <c r="L3717" t="str">
        <f t="shared" si="187"/>
        <v>Q2</v>
      </c>
      <c r="M3717" t="str">
        <f t="shared" si="188"/>
        <v>2024</v>
      </c>
    </row>
    <row r="3718" spans="1:13" x14ac:dyDescent="0.25">
      <c r="A3718" s="27">
        <v>45505</v>
      </c>
      <c r="B3718" s="8" t="s">
        <v>6595</v>
      </c>
      <c r="C3718" s="8" t="e">
        <v>#N/A</v>
      </c>
      <c r="D3718" s="8" t="s">
        <v>6615</v>
      </c>
      <c r="E3718" s="12">
        <v>319</v>
      </c>
      <c r="F3718" s="25">
        <v>45535</v>
      </c>
      <c r="G3718" s="12" t="s">
        <v>3351</v>
      </c>
      <c r="H3718" s="46">
        <v>112.4</v>
      </c>
      <c r="I3718" s="16">
        <v>112.4</v>
      </c>
      <c r="K3718" t="str">
        <f t="shared" si="186"/>
        <v>Q2 2024</v>
      </c>
      <c r="L3718" t="str">
        <f t="shared" si="187"/>
        <v>Q2</v>
      </c>
      <c r="M3718" t="str">
        <f t="shared" si="188"/>
        <v>2024</v>
      </c>
    </row>
    <row r="3719" spans="1:13" x14ac:dyDescent="0.25">
      <c r="A3719" s="27">
        <v>45505</v>
      </c>
      <c r="B3719" s="8" t="s">
        <v>6595</v>
      </c>
      <c r="C3719" s="8" t="e">
        <v>#N/A</v>
      </c>
      <c r="D3719" s="8" t="s">
        <v>6615</v>
      </c>
      <c r="E3719" s="12">
        <v>319</v>
      </c>
      <c r="F3719" s="25">
        <v>45535</v>
      </c>
      <c r="G3719" s="12" t="s">
        <v>3352</v>
      </c>
      <c r="H3719" s="46">
        <v>457</v>
      </c>
      <c r="I3719" s="16">
        <v>457</v>
      </c>
      <c r="K3719" t="str">
        <f t="shared" si="186"/>
        <v>Q2 2024</v>
      </c>
      <c r="L3719" t="str">
        <f t="shared" si="187"/>
        <v>Q2</v>
      </c>
      <c r="M3719" t="str">
        <f t="shared" si="188"/>
        <v>2024</v>
      </c>
    </row>
    <row r="3720" spans="1:13" x14ac:dyDescent="0.25">
      <c r="A3720" s="27">
        <v>45505</v>
      </c>
      <c r="B3720" s="8" t="s">
        <v>6595</v>
      </c>
      <c r="C3720" s="8" t="e">
        <v>#N/A</v>
      </c>
      <c r="D3720" s="8" t="s">
        <v>6615</v>
      </c>
      <c r="E3720" s="12">
        <v>319</v>
      </c>
      <c r="F3720" s="25">
        <v>45535</v>
      </c>
      <c r="G3720" s="12" t="s">
        <v>3353</v>
      </c>
      <c r="H3720" s="46">
        <v>8335</v>
      </c>
      <c r="I3720" s="16">
        <v>8335</v>
      </c>
      <c r="K3720" t="str">
        <f t="shared" si="186"/>
        <v>Q2 2024</v>
      </c>
      <c r="L3720" t="str">
        <f t="shared" si="187"/>
        <v>Q2</v>
      </c>
      <c r="M3720" t="str">
        <f t="shared" si="188"/>
        <v>2024</v>
      </c>
    </row>
    <row r="3721" spans="1:13" x14ac:dyDescent="0.25">
      <c r="A3721" s="27">
        <v>45505</v>
      </c>
      <c r="B3721" s="8" t="s">
        <v>6595</v>
      </c>
      <c r="C3721" s="8" t="e">
        <v>#N/A</v>
      </c>
      <c r="D3721" s="8" t="s">
        <v>6615</v>
      </c>
      <c r="E3721" s="12">
        <v>319</v>
      </c>
      <c r="F3721" s="25">
        <v>45535</v>
      </c>
      <c r="G3721" s="12" t="s">
        <v>3354</v>
      </c>
      <c r="H3721" s="46">
        <v>7655.2</v>
      </c>
      <c r="I3721" s="16">
        <v>7655.2</v>
      </c>
      <c r="K3721" t="str">
        <f t="shared" si="186"/>
        <v>Q2 2024</v>
      </c>
      <c r="L3721" t="str">
        <f t="shared" si="187"/>
        <v>Q2</v>
      </c>
      <c r="M3721" t="str">
        <f t="shared" si="188"/>
        <v>2024</v>
      </c>
    </row>
    <row r="3722" spans="1:13" x14ac:dyDescent="0.25">
      <c r="A3722" s="27">
        <v>45505</v>
      </c>
      <c r="B3722" s="8" t="s">
        <v>6595</v>
      </c>
      <c r="C3722" s="8" t="e">
        <v>#N/A</v>
      </c>
      <c r="D3722" s="8" t="s">
        <v>6615</v>
      </c>
      <c r="E3722" s="12">
        <v>319</v>
      </c>
      <c r="F3722" s="25">
        <v>45535</v>
      </c>
      <c r="G3722" s="12" t="s">
        <v>3355</v>
      </c>
      <c r="H3722" s="46">
        <v>2819</v>
      </c>
      <c r="I3722" s="16">
        <v>2819</v>
      </c>
      <c r="K3722" t="str">
        <f t="shared" si="186"/>
        <v>Q2 2024</v>
      </c>
      <c r="L3722" t="str">
        <f t="shared" si="187"/>
        <v>Q2</v>
      </c>
      <c r="M3722" t="str">
        <f t="shared" si="188"/>
        <v>2024</v>
      </c>
    </row>
    <row r="3723" spans="1:13" x14ac:dyDescent="0.25">
      <c r="A3723" s="27">
        <v>45505</v>
      </c>
      <c r="B3723" s="8" t="s">
        <v>6595</v>
      </c>
      <c r="C3723" s="8" t="e">
        <v>#N/A</v>
      </c>
      <c r="D3723" s="8" t="s">
        <v>6615</v>
      </c>
      <c r="E3723" s="12">
        <v>319</v>
      </c>
      <c r="F3723" s="25">
        <v>45535</v>
      </c>
      <c r="G3723" s="12" t="s">
        <v>3356</v>
      </c>
      <c r="H3723" s="46">
        <v>1355.24</v>
      </c>
      <c r="I3723" s="16">
        <v>1355.24</v>
      </c>
      <c r="K3723" t="str">
        <f t="shared" si="186"/>
        <v>Q2 2024</v>
      </c>
      <c r="L3723" t="str">
        <f t="shared" si="187"/>
        <v>Q2</v>
      </c>
      <c r="M3723" t="str">
        <f t="shared" si="188"/>
        <v>2024</v>
      </c>
    </row>
    <row r="3724" spans="1:13" x14ac:dyDescent="0.25">
      <c r="A3724" s="27">
        <v>45505</v>
      </c>
      <c r="B3724" s="8" t="s">
        <v>6595</v>
      </c>
      <c r="C3724" s="8" t="e">
        <v>#N/A</v>
      </c>
      <c r="D3724" s="8" t="s">
        <v>6615</v>
      </c>
      <c r="E3724" s="12">
        <v>319</v>
      </c>
      <c r="F3724" s="25">
        <v>45535</v>
      </c>
      <c r="G3724" s="12" t="s">
        <v>3357</v>
      </c>
      <c r="H3724" s="46">
        <v>1375.24</v>
      </c>
      <c r="I3724" s="16">
        <v>1375.24</v>
      </c>
      <c r="K3724" t="str">
        <f t="shared" si="186"/>
        <v>Q2 2024</v>
      </c>
      <c r="L3724" t="str">
        <f t="shared" si="187"/>
        <v>Q2</v>
      </c>
      <c r="M3724" t="str">
        <f t="shared" si="188"/>
        <v>2024</v>
      </c>
    </row>
    <row r="3725" spans="1:13" x14ac:dyDescent="0.25">
      <c r="A3725" s="27">
        <v>45505</v>
      </c>
      <c r="B3725" s="8" t="s">
        <v>6595</v>
      </c>
      <c r="C3725" s="8" t="s">
        <v>6616</v>
      </c>
      <c r="D3725" s="8" t="s">
        <v>6617</v>
      </c>
      <c r="E3725" s="12">
        <v>319</v>
      </c>
      <c r="F3725" s="25">
        <v>45536</v>
      </c>
      <c r="G3725" s="12" t="s">
        <v>3360</v>
      </c>
      <c r="H3725" s="46">
        <v>100</v>
      </c>
      <c r="I3725" s="46">
        <v>100</v>
      </c>
      <c r="K3725" t="str">
        <f t="shared" si="186"/>
        <v>Q2 2024</v>
      </c>
      <c r="L3725" t="str">
        <f t="shared" si="187"/>
        <v>Q2</v>
      </c>
      <c r="M3725" t="str">
        <f t="shared" si="188"/>
        <v>2024</v>
      </c>
    </row>
    <row r="3726" spans="1:13" x14ac:dyDescent="0.25">
      <c r="A3726" s="27">
        <v>45505</v>
      </c>
      <c r="B3726" s="8" t="s">
        <v>6595</v>
      </c>
      <c r="C3726" s="8" t="s">
        <v>6634</v>
      </c>
      <c r="D3726" s="8" t="s">
        <v>6635</v>
      </c>
      <c r="E3726" s="12">
        <v>319</v>
      </c>
      <c r="F3726" s="25">
        <v>45536</v>
      </c>
      <c r="G3726" s="12" t="s">
        <v>3349</v>
      </c>
      <c r="H3726" s="85">
        <v>52191.65</v>
      </c>
      <c r="I3726" s="85">
        <v>52191.65</v>
      </c>
      <c r="K3726" t="str">
        <f t="shared" si="186"/>
        <v>Q2 2024</v>
      </c>
      <c r="L3726" t="str">
        <f t="shared" si="187"/>
        <v>Q2</v>
      </c>
      <c r="M3726" t="str">
        <f t="shared" si="188"/>
        <v>2024</v>
      </c>
    </row>
    <row r="3727" spans="1:13" x14ac:dyDescent="0.25">
      <c r="A3727" s="27">
        <v>45505</v>
      </c>
      <c r="B3727" s="8" t="s">
        <v>6595</v>
      </c>
      <c r="C3727" s="8" t="s">
        <v>6619</v>
      </c>
      <c r="D3727" s="8" t="s">
        <v>6620</v>
      </c>
      <c r="E3727" s="12">
        <v>319</v>
      </c>
      <c r="F3727" s="25">
        <v>45535</v>
      </c>
      <c r="G3727" s="12" t="s">
        <v>3347</v>
      </c>
      <c r="H3727" s="59">
        <v>1690</v>
      </c>
      <c r="I3727" s="16">
        <v>1690</v>
      </c>
      <c r="K3727" t="str">
        <f t="shared" si="186"/>
        <v>Q2 2024</v>
      </c>
      <c r="L3727" t="str">
        <f t="shared" si="187"/>
        <v>Q2</v>
      </c>
      <c r="M3727" t="str">
        <f t="shared" si="188"/>
        <v>2024</v>
      </c>
    </row>
    <row r="3728" spans="1:13" x14ac:dyDescent="0.25">
      <c r="A3728" s="27">
        <v>45505</v>
      </c>
      <c r="B3728" s="8" t="s">
        <v>6595</v>
      </c>
      <c r="C3728" s="8" t="s">
        <v>6637</v>
      </c>
      <c r="D3728" s="8" t="s">
        <v>6654</v>
      </c>
      <c r="E3728" s="12">
        <v>317</v>
      </c>
      <c r="F3728" s="25">
        <v>45505</v>
      </c>
      <c r="G3728" s="12" t="s">
        <v>3342</v>
      </c>
      <c r="H3728" s="46">
        <v>17333.75</v>
      </c>
      <c r="I3728" s="16">
        <v>17333.75</v>
      </c>
      <c r="K3728" t="str">
        <f t="shared" si="186"/>
        <v>Q2 2024</v>
      </c>
      <c r="L3728" t="str">
        <f t="shared" si="187"/>
        <v>Q2</v>
      </c>
      <c r="M3728" t="str">
        <f t="shared" si="188"/>
        <v>2024</v>
      </c>
    </row>
    <row r="3729" spans="1:13" x14ac:dyDescent="0.25">
      <c r="A3729" s="27">
        <v>45505</v>
      </c>
      <c r="B3729" s="8" t="s">
        <v>6595</v>
      </c>
      <c r="C3729" s="8" t="s">
        <v>6637</v>
      </c>
      <c r="D3729" s="8" t="s">
        <v>6654</v>
      </c>
      <c r="E3729" s="12">
        <v>318</v>
      </c>
      <c r="F3729" s="25">
        <v>45505</v>
      </c>
      <c r="G3729" s="12" t="s">
        <v>3343</v>
      </c>
      <c r="H3729" s="46">
        <v>17351.25</v>
      </c>
      <c r="I3729" s="16">
        <v>17351.25</v>
      </c>
      <c r="K3729" t="str">
        <f t="shared" si="186"/>
        <v>Q2 2024</v>
      </c>
      <c r="L3729" t="str">
        <f t="shared" si="187"/>
        <v>Q2</v>
      </c>
      <c r="M3729" t="str">
        <f t="shared" si="188"/>
        <v>2024</v>
      </c>
    </row>
    <row r="3730" spans="1:13" x14ac:dyDescent="0.25">
      <c r="A3730" s="27">
        <v>45505</v>
      </c>
      <c r="B3730" s="8" t="s">
        <v>6595</v>
      </c>
      <c r="C3730" s="8" t="s">
        <v>6637</v>
      </c>
      <c r="D3730" s="8" t="s">
        <v>6654</v>
      </c>
      <c r="E3730" s="12">
        <v>319</v>
      </c>
      <c r="F3730" s="25">
        <v>45505</v>
      </c>
      <c r="G3730" s="12" t="s">
        <v>3344</v>
      </c>
      <c r="H3730" s="46">
        <v>16248.75</v>
      </c>
      <c r="I3730" s="16">
        <v>16248.75</v>
      </c>
      <c r="K3730" t="str">
        <f t="shared" si="186"/>
        <v>Q2 2024</v>
      </c>
      <c r="L3730" t="str">
        <f t="shared" si="187"/>
        <v>Q2</v>
      </c>
      <c r="M3730" t="str">
        <f t="shared" si="188"/>
        <v>2024</v>
      </c>
    </row>
    <row r="3731" spans="1:13" x14ac:dyDescent="0.25">
      <c r="A3731" s="27">
        <v>45505</v>
      </c>
      <c r="B3731" s="8" t="s">
        <v>6595</v>
      </c>
      <c r="C3731" s="8" t="s">
        <v>6637</v>
      </c>
      <c r="D3731" s="8" t="s">
        <v>6638</v>
      </c>
      <c r="E3731" s="12">
        <v>317</v>
      </c>
      <c r="F3731" s="25">
        <v>45550</v>
      </c>
      <c r="G3731" s="12" t="s">
        <v>3392</v>
      </c>
      <c r="H3731" s="46">
        <v>132838</v>
      </c>
      <c r="I3731" s="16">
        <v>132838</v>
      </c>
      <c r="K3731" t="str">
        <f t="shared" si="186"/>
        <v>Q2 2024</v>
      </c>
      <c r="L3731" t="str">
        <f t="shared" si="187"/>
        <v>Q2</v>
      </c>
      <c r="M3731" t="str">
        <f t="shared" si="188"/>
        <v>2024</v>
      </c>
    </row>
    <row r="3732" spans="1:13" x14ac:dyDescent="0.25">
      <c r="A3732" s="27">
        <v>45505</v>
      </c>
      <c r="B3732" s="8" t="s">
        <v>6595</v>
      </c>
      <c r="C3732" s="8" t="s">
        <v>6637</v>
      </c>
      <c r="D3732" s="8" t="s">
        <v>6638</v>
      </c>
      <c r="E3732" s="12">
        <v>318</v>
      </c>
      <c r="F3732" s="25">
        <v>45550</v>
      </c>
      <c r="G3732" s="12" t="s">
        <v>3393</v>
      </c>
      <c r="H3732" s="46">
        <v>131455</v>
      </c>
      <c r="I3732" s="16">
        <v>131455</v>
      </c>
      <c r="K3732" t="str">
        <f t="shared" si="186"/>
        <v>Q2 2024</v>
      </c>
      <c r="L3732" t="str">
        <f t="shared" si="187"/>
        <v>Q2</v>
      </c>
      <c r="M3732" t="str">
        <f t="shared" si="188"/>
        <v>2024</v>
      </c>
    </row>
    <row r="3733" spans="1:13" x14ac:dyDescent="0.25">
      <c r="A3733" s="27">
        <v>45505</v>
      </c>
      <c r="B3733" s="8" t="s">
        <v>6595</v>
      </c>
      <c r="C3733" s="8" t="s">
        <v>6637</v>
      </c>
      <c r="D3733" s="8" t="s">
        <v>6638</v>
      </c>
      <c r="E3733" s="12">
        <v>319</v>
      </c>
      <c r="F3733" s="25">
        <v>45550</v>
      </c>
      <c r="G3733" s="12" t="s">
        <v>3394</v>
      </c>
      <c r="H3733" s="46">
        <v>134357</v>
      </c>
      <c r="I3733" s="16">
        <v>134357</v>
      </c>
      <c r="K3733" t="str">
        <f t="shared" si="186"/>
        <v>Q2 2024</v>
      </c>
      <c r="L3733" t="str">
        <f t="shared" si="187"/>
        <v>Q2</v>
      </c>
      <c r="M3733" t="str">
        <f t="shared" si="188"/>
        <v>2024</v>
      </c>
    </row>
    <row r="3734" spans="1:13" x14ac:dyDescent="0.25">
      <c r="A3734" s="27">
        <v>45505</v>
      </c>
      <c r="B3734" s="8" t="s">
        <v>6595</v>
      </c>
      <c r="C3734" s="8" t="s">
        <v>6637</v>
      </c>
      <c r="D3734" s="8" t="s">
        <v>6639</v>
      </c>
      <c r="E3734" s="12">
        <v>317</v>
      </c>
      <c r="F3734" s="25">
        <v>45551</v>
      </c>
      <c r="G3734" s="12" t="s">
        <v>3395</v>
      </c>
      <c r="H3734" s="46">
        <v>14189.59</v>
      </c>
      <c r="I3734" s="16">
        <v>14189.59</v>
      </c>
      <c r="K3734" t="str">
        <f t="shared" si="186"/>
        <v>Q2 2024</v>
      </c>
      <c r="L3734" t="str">
        <f t="shared" si="187"/>
        <v>Q2</v>
      </c>
      <c r="M3734" t="str">
        <f t="shared" si="188"/>
        <v>2024</v>
      </c>
    </row>
    <row r="3735" spans="1:13" x14ac:dyDescent="0.25">
      <c r="A3735" s="27">
        <v>45505</v>
      </c>
      <c r="B3735" s="8" t="s">
        <v>6595</v>
      </c>
      <c r="C3735" s="8" t="s">
        <v>6637</v>
      </c>
      <c r="D3735" s="8" t="s">
        <v>6639</v>
      </c>
      <c r="E3735" s="12">
        <v>318</v>
      </c>
      <c r="F3735" s="25">
        <v>45551</v>
      </c>
      <c r="G3735" s="12" t="s">
        <v>3396</v>
      </c>
      <c r="H3735" s="46">
        <v>11525.06</v>
      </c>
      <c r="I3735" s="16">
        <v>11525.06</v>
      </c>
      <c r="K3735" t="str">
        <f t="shared" si="186"/>
        <v>Q2 2024</v>
      </c>
      <c r="L3735" t="str">
        <f t="shared" si="187"/>
        <v>Q2</v>
      </c>
      <c r="M3735" t="str">
        <f t="shared" si="188"/>
        <v>2024</v>
      </c>
    </row>
    <row r="3736" spans="1:13" x14ac:dyDescent="0.25">
      <c r="A3736" s="27">
        <v>45505</v>
      </c>
      <c r="B3736" s="8" t="s">
        <v>6595</v>
      </c>
      <c r="C3736" s="8" t="s">
        <v>6637</v>
      </c>
      <c r="D3736" s="8" t="s">
        <v>6639</v>
      </c>
      <c r="E3736" s="12">
        <v>319</v>
      </c>
      <c r="F3736" s="25">
        <v>45551</v>
      </c>
      <c r="G3736" s="12" t="s">
        <v>3397</v>
      </c>
      <c r="H3736" s="46">
        <v>11436.96</v>
      </c>
      <c r="I3736" s="16">
        <v>11436.96</v>
      </c>
      <c r="K3736" t="str">
        <f t="shared" si="186"/>
        <v>Q2 2024</v>
      </c>
      <c r="L3736" t="str">
        <f t="shared" si="187"/>
        <v>Q2</v>
      </c>
      <c r="M3736" t="str">
        <f t="shared" si="188"/>
        <v>2024</v>
      </c>
    </row>
    <row r="3737" spans="1:13" x14ac:dyDescent="0.25">
      <c r="A3737" s="27">
        <v>45505</v>
      </c>
      <c r="B3737" s="8" t="s">
        <v>6595</v>
      </c>
      <c r="C3737" s="8" t="e">
        <v>#N/A</v>
      </c>
      <c r="D3737" s="8" t="s">
        <v>6662</v>
      </c>
      <c r="E3737" s="12">
        <v>317</v>
      </c>
      <c r="F3737" s="25">
        <v>45505</v>
      </c>
      <c r="G3737" s="12" t="s">
        <v>1751</v>
      </c>
      <c r="H3737" s="46">
        <v>99842</v>
      </c>
      <c r="I3737" s="16">
        <v>99842</v>
      </c>
      <c r="K3737" t="str">
        <f t="shared" si="186"/>
        <v>Q2 2024</v>
      </c>
      <c r="L3737" t="str">
        <f t="shared" si="187"/>
        <v>Q2</v>
      </c>
      <c r="M3737" t="str">
        <f t="shared" si="188"/>
        <v>2024</v>
      </c>
    </row>
    <row r="3738" spans="1:13" x14ac:dyDescent="0.25">
      <c r="A3738" s="27">
        <v>45505</v>
      </c>
      <c r="B3738" s="8" t="s">
        <v>6595</v>
      </c>
      <c r="C3738" s="8" t="e">
        <v>#N/A</v>
      </c>
      <c r="D3738" s="8" t="s">
        <v>6662</v>
      </c>
      <c r="E3738" s="12">
        <v>317</v>
      </c>
      <c r="F3738" s="25">
        <v>45505</v>
      </c>
      <c r="G3738" s="12" t="s">
        <v>1750</v>
      </c>
      <c r="H3738" s="46">
        <v>66562</v>
      </c>
      <c r="I3738" s="16">
        <v>66562</v>
      </c>
      <c r="K3738" t="str">
        <f t="shared" si="186"/>
        <v>Q2 2024</v>
      </c>
      <c r="L3738" t="str">
        <f t="shared" si="187"/>
        <v>Q2</v>
      </c>
      <c r="M3738" t="str">
        <f t="shared" si="188"/>
        <v>2024</v>
      </c>
    </row>
    <row r="3739" spans="1:13" x14ac:dyDescent="0.25">
      <c r="A3739" s="27">
        <v>45505</v>
      </c>
      <c r="B3739" s="8" t="s">
        <v>6595</v>
      </c>
      <c r="C3739" s="8" t="e">
        <v>#N/A</v>
      </c>
      <c r="D3739" s="8" t="s">
        <v>6662</v>
      </c>
      <c r="E3739" s="12">
        <v>318</v>
      </c>
      <c r="F3739" s="25">
        <v>45511</v>
      </c>
      <c r="G3739" s="12" t="s">
        <v>3340</v>
      </c>
      <c r="H3739" s="46">
        <v>166572</v>
      </c>
      <c r="I3739" s="16">
        <v>166572</v>
      </c>
      <c r="K3739" t="str">
        <f t="shared" si="186"/>
        <v>Q2 2024</v>
      </c>
      <c r="L3739" t="str">
        <f t="shared" si="187"/>
        <v>Q2</v>
      </c>
      <c r="M3739" t="str">
        <f t="shared" si="188"/>
        <v>2024</v>
      </c>
    </row>
    <row r="3740" spans="1:13" x14ac:dyDescent="0.25">
      <c r="A3740" s="27">
        <v>45505</v>
      </c>
      <c r="B3740" s="8" t="s">
        <v>6595</v>
      </c>
      <c r="C3740" s="8" t="e">
        <v>#N/A</v>
      </c>
      <c r="D3740" s="8" t="s">
        <v>6622</v>
      </c>
      <c r="E3740" s="12">
        <v>319</v>
      </c>
      <c r="F3740" s="25">
        <v>45536</v>
      </c>
      <c r="G3740" s="12" t="s">
        <v>3359</v>
      </c>
      <c r="H3740" s="46">
        <v>107185</v>
      </c>
      <c r="I3740" s="16">
        <v>107185</v>
      </c>
      <c r="K3740" t="str">
        <f t="shared" si="186"/>
        <v>Q2 2024</v>
      </c>
      <c r="L3740" t="str">
        <f t="shared" si="187"/>
        <v>Q2</v>
      </c>
      <c r="M3740" t="str">
        <f t="shared" si="188"/>
        <v>2024</v>
      </c>
    </row>
    <row r="3741" spans="1:13" x14ac:dyDescent="0.25">
      <c r="A3741" s="27">
        <v>45505</v>
      </c>
      <c r="B3741" s="8" t="s">
        <v>6595</v>
      </c>
      <c r="C3741" s="8" t="e">
        <v>#N/A</v>
      </c>
      <c r="D3741" s="8" t="s">
        <v>6622</v>
      </c>
      <c r="E3741" s="12">
        <v>319</v>
      </c>
      <c r="F3741" s="25">
        <v>45544</v>
      </c>
      <c r="G3741" s="12" t="s">
        <v>3358</v>
      </c>
      <c r="H3741" s="46">
        <v>69760</v>
      </c>
      <c r="I3741" s="16">
        <v>69760</v>
      </c>
      <c r="K3741" t="str">
        <f t="shared" si="186"/>
        <v>Q2 2024</v>
      </c>
      <c r="L3741" t="str">
        <f t="shared" si="187"/>
        <v>Q2</v>
      </c>
      <c r="M3741" t="str">
        <f t="shared" si="188"/>
        <v>2024</v>
      </c>
    </row>
    <row r="3742" spans="1:13" x14ac:dyDescent="0.25">
      <c r="A3742" s="27">
        <v>45505</v>
      </c>
      <c r="B3742" s="8" t="s">
        <v>6595</v>
      </c>
      <c r="C3742" s="8" t="e">
        <v>#N/A</v>
      </c>
      <c r="D3742" s="8" t="s">
        <v>6631</v>
      </c>
      <c r="E3742" s="12">
        <v>319</v>
      </c>
      <c r="F3742" s="25">
        <v>45536</v>
      </c>
      <c r="G3742" s="12" t="s">
        <v>3345</v>
      </c>
      <c r="H3742" s="46">
        <v>12208</v>
      </c>
      <c r="I3742" s="16">
        <v>12208</v>
      </c>
      <c r="K3742" t="str">
        <f t="shared" si="186"/>
        <v>Q2 2024</v>
      </c>
      <c r="L3742" t="str">
        <f t="shared" si="187"/>
        <v>Q2</v>
      </c>
      <c r="M3742" t="str">
        <f t="shared" si="188"/>
        <v>2024</v>
      </c>
    </row>
    <row r="3743" spans="1:13" x14ac:dyDescent="0.25">
      <c r="A3743" s="27">
        <v>45505</v>
      </c>
      <c r="B3743" s="8" t="s">
        <v>6600</v>
      </c>
      <c r="C3743" s="8" t="s">
        <v>6632</v>
      </c>
      <c r="D3743" s="8" t="s">
        <v>6633</v>
      </c>
      <c r="E3743" s="12">
        <v>1100</v>
      </c>
      <c r="F3743" s="25">
        <v>45536</v>
      </c>
      <c r="G3743" s="12" t="s">
        <v>3365</v>
      </c>
      <c r="H3743" s="46">
        <v>83865.34</v>
      </c>
      <c r="I3743" s="16">
        <v>83865.34</v>
      </c>
      <c r="K3743" t="str">
        <f t="shared" si="186"/>
        <v>Q2 2024</v>
      </c>
      <c r="L3743" t="str">
        <f t="shared" si="187"/>
        <v>Q2</v>
      </c>
      <c r="M3743" t="str">
        <f t="shared" si="188"/>
        <v>2024</v>
      </c>
    </row>
    <row r="3744" spans="1:13" x14ac:dyDescent="0.25">
      <c r="A3744" s="27">
        <v>45505</v>
      </c>
      <c r="B3744" s="8" t="s">
        <v>6600</v>
      </c>
      <c r="C3744" s="8" t="s">
        <v>6616</v>
      </c>
      <c r="D3744" s="8" t="s">
        <v>6617</v>
      </c>
      <c r="E3744" s="12">
        <v>1100</v>
      </c>
      <c r="F3744" s="25">
        <v>45536</v>
      </c>
      <c r="G3744" s="12" t="s">
        <v>3371</v>
      </c>
      <c r="H3744" s="46">
        <v>5225</v>
      </c>
      <c r="I3744" s="46">
        <v>8589</v>
      </c>
      <c r="K3744" t="str">
        <f t="shared" si="186"/>
        <v>Q2 2024</v>
      </c>
      <c r="L3744" t="str">
        <f t="shared" si="187"/>
        <v>Q2</v>
      </c>
      <c r="M3744" t="str">
        <f t="shared" si="188"/>
        <v>2024</v>
      </c>
    </row>
    <row r="3745" spans="1:13 16384:16384" x14ac:dyDescent="0.25">
      <c r="A3745" s="27">
        <v>45505</v>
      </c>
      <c r="B3745" s="8" t="s">
        <v>6600</v>
      </c>
      <c r="C3745" s="8" t="s">
        <v>6616</v>
      </c>
      <c r="D3745" s="8" t="s">
        <v>6618</v>
      </c>
      <c r="E3745" s="12">
        <v>1100</v>
      </c>
      <c r="F3745" s="25">
        <v>45536</v>
      </c>
      <c r="G3745" s="12" t="s">
        <v>3372</v>
      </c>
      <c r="H3745" s="46">
        <v>21299</v>
      </c>
      <c r="I3745" s="46">
        <v>6123</v>
      </c>
      <c r="K3745" t="str">
        <f t="shared" si="186"/>
        <v>Q2 2024</v>
      </c>
      <c r="L3745" t="str">
        <f t="shared" si="187"/>
        <v>Q2</v>
      </c>
      <c r="M3745" t="str">
        <f t="shared" si="188"/>
        <v>2024</v>
      </c>
    </row>
    <row r="3746" spans="1:13 16384:16384" x14ac:dyDescent="0.25">
      <c r="A3746" s="27">
        <v>45505</v>
      </c>
      <c r="B3746" s="8" t="s">
        <v>6600</v>
      </c>
      <c r="C3746" s="8" t="s">
        <v>6634</v>
      </c>
      <c r="D3746" s="8" t="s">
        <v>6635</v>
      </c>
      <c r="E3746" s="12">
        <v>1100</v>
      </c>
      <c r="F3746" s="25">
        <v>45536</v>
      </c>
      <c r="G3746" s="12" t="s">
        <v>3366</v>
      </c>
      <c r="H3746" s="85">
        <v>114525.74</v>
      </c>
      <c r="I3746" s="85">
        <v>114525.74</v>
      </c>
      <c r="K3746" t="str">
        <f t="shared" si="186"/>
        <v>Q2 2024</v>
      </c>
      <c r="L3746" t="str">
        <f t="shared" si="187"/>
        <v>Q2</v>
      </c>
      <c r="M3746" t="str">
        <f t="shared" si="188"/>
        <v>2024</v>
      </c>
    </row>
    <row r="3747" spans="1:13 16384:16384" x14ac:dyDescent="0.25">
      <c r="A3747" s="27">
        <v>45505</v>
      </c>
      <c r="B3747" s="8" t="s">
        <v>6600</v>
      </c>
      <c r="C3747" s="8" t="s">
        <v>6650</v>
      </c>
      <c r="D3747" s="8" t="s">
        <v>6651</v>
      </c>
      <c r="E3747" s="12">
        <v>1100</v>
      </c>
      <c r="F3747" s="25">
        <v>45506</v>
      </c>
      <c r="G3747" s="12">
        <v>4250029195</v>
      </c>
      <c r="H3747" s="46">
        <v>10815</v>
      </c>
      <c r="I3747" s="16">
        <v>10815</v>
      </c>
      <c r="K3747" t="str">
        <f t="shared" si="186"/>
        <v>Q2 2024</v>
      </c>
      <c r="L3747" t="str">
        <f t="shared" si="187"/>
        <v>Q2</v>
      </c>
      <c r="M3747" t="str">
        <f t="shared" si="188"/>
        <v>2024</v>
      </c>
    </row>
    <row r="3748" spans="1:13 16384:16384" x14ac:dyDescent="0.25">
      <c r="A3748" s="27">
        <v>45505</v>
      </c>
      <c r="B3748" s="8" t="s">
        <v>6600</v>
      </c>
      <c r="C3748" s="8" t="s">
        <v>6619</v>
      </c>
      <c r="D3748" s="8" t="s">
        <v>6620</v>
      </c>
      <c r="E3748" s="12">
        <v>1100</v>
      </c>
      <c r="F3748" s="25">
        <v>45535</v>
      </c>
      <c r="G3748" s="12" t="s">
        <v>3364</v>
      </c>
      <c r="H3748" s="59">
        <v>3182</v>
      </c>
      <c r="I3748" s="16">
        <v>3182</v>
      </c>
      <c r="K3748" t="str">
        <f t="shared" si="186"/>
        <v>Q2 2024</v>
      </c>
      <c r="L3748" t="str">
        <f t="shared" si="187"/>
        <v>Q2</v>
      </c>
      <c r="M3748" t="str">
        <f t="shared" si="188"/>
        <v>2024</v>
      </c>
    </row>
    <row r="3749" spans="1:13 16384:16384" x14ac:dyDescent="0.25">
      <c r="A3749" s="27">
        <v>45505</v>
      </c>
      <c r="B3749" s="8" t="s">
        <v>6600</v>
      </c>
      <c r="C3749" s="8" t="e">
        <v>#N/A</v>
      </c>
      <c r="D3749" s="8" t="s">
        <v>6617</v>
      </c>
      <c r="E3749" s="12">
        <v>1100</v>
      </c>
      <c r="F3749" s="25">
        <v>45516</v>
      </c>
      <c r="G3749" s="12" t="s">
        <v>3361</v>
      </c>
      <c r="H3749" s="46">
        <v>2970</v>
      </c>
      <c r="I3749" s="46">
        <v>2970</v>
      </c>
      <c r="K3749" t="str">
        <f t="shared" si="186"/>
        <v>Q2 2024</v>
      </c>
      <c r="L3749" t="str">
        <f t="shared" si="187"/>
        <v>Q2</v>
      </c>
      <c r="M3749" t="str">
        <f t="shared" si="188"/>
        <v>2024</v>
      </c>
    </row>
    <row r="3750" spans="1:13 16384:16384" x14ac:dyDescent="0.25">
      <c r="A3750" s="27">
        <v>45505</v>
      </c>
      <c r="B3750" s="8" t="s">
        <v>6600</v>
      </c>
      <c r="C3750" s="8" t="e">
        <v>#N/A</v>
      </c>
      <c r="D3750" s="8" t="s">
        <v>6617</v>
      </c>
      <c r="E3750" s="12">
        <v>1100</v>
      </c>
      <c r="F3750" s="25">
        <v>45520</v>
      </c>
      <c r="G3750" s="12" t="s">
        <v>3362</v>
      </c>
      <c r="H3750" s="46">
        <v>1050</v>
      </c>
      <c r="I3750" s="46">
        <v>1050</v>
      </c>
      <c r="K3750" t="str">
        <f t="shared" si="186"/>
        <v>Q2 2024</v>
      </c>
      <c r="L3750" t="str">
        <f t="shared" si="187"/>
        <v>Q2</v>
      </c>
      <c r="M3750" t="str">
        <f t="shared" si="188"/>
        <v>2024</v>
      </c>
    </row>
    <row r="3751" spans="1:13 16384:16384" x14ac:dyDescent="0.25">
      <c r="A3751" s="27">
        <v>45505</v>
      </c>
      <c r="B3751" s="8" t="s">
        <v>6600</v>
      </c>
      <c r="C3751" s="8" t="e">
        <v>#N/A</v>
      </c>
      <c r="D3751" s="8" t="s">
        <v>6617</v>
      </c>
      <c r="E3751" s="12">
        <v>1100</v>
      </c>
      <c r="F3751" s="25">
        <v>45532</v>
      </c>
      <c r="G3751" s="12" t="s">
        <v>3363</v>
      </c>
      <c r="H3751" s="46">
        <v>350</v>
      </c>
      <c r="I3751" s="46">
        <v>350</v>
      </c>
      <c r="K3751" t="str">
        <f t="shared" ref="K3751:K3811" si="189">"Q" &amp; IF(MONTH(A3751) &lt; 4, 4, IF(MONTH(A3751) &lt; 7, 1, IF(MONTH(A3751) &lt; 10, 2, 3))) &amp; " " &amp; YEAR(A3751) - IF(MONTH(A3751) &lt; 4, 1, 0)</f>
        <v>Q2 2024</v>
      </c>
      <c r="L3751" t="str">
        <f t="shared" ref="L3751:L3811" si="190">LEFT(K3751,2)</f>
        <v>Q2</v>
      </c>
      <c r="M3751" t="str">
        <f t="shared" ref="M3751:M3811" si="191">RIGHT(K3751,4)</f>
        <v>2024</v>
      </c>
    </row>
    <row r="3752" spans="1:13 16384:16384" x14ac:dyDescent="0.25">
      <c r="A3752" s="27">
        <v>45505</v>
      </c>
      <c r="B3752" s="8" t="s">
        <v>6600</v>
      </c>
      <c r="C3752" s="8" t="e">
        <v>#N/A</v>
      </c>
      <c r="D3752" s="8" t="s">
        <v>6622</v>
      </c>
      <c r="E3752" s="12">
        <v>1100</v>
      </c>
      <c r="F3752" s="25">
        <v>45536</v>
      </c>
      <c r="G3752" s="12" t="s">
        <v>3370</v>
      </c>
      <c r="H3752" s="46">
        <v>4270</v>
      </c>
      <c r="I3752" s="16">
        <v>4270</v>
      </c>
      <c r="K3752" t="str">
        <f t="shared" si="189"/>
        <v>Q2 2024</v>
      </c>
      <c r="L3752" t="str">
        <f t="shared" si="190"/>
        <v>Q2</v>
      </c>
      <c r="M3752" t="str">
        <f t="shared" si="191"/>
        <v>2024</v>
      </c>
    </row>
    <row r="3753" spans="1:13 16384:16384" x14ac:dyDescent="0.25">
      <c r="A3753" s="27">
        <v>45505</v>
      </c>
      <c r="B3753" s="8" t="s">
        <v>6600</v>
      </c>
      <c r="C3753" s="8" t="e">
        <v>#N/A</v>
      </c>
      <c r="D3753" s="8" t="s">
        <v>6622</v>
      </c>
      <c r="E3753" s="12">
        <v>1100</v>
      </c>
      <c r="F3753" s="25">
        <v>45544</v>
      </c>
      <c r="G3753" s="12" t="s">
        <v>3369</v>
      </c>
      <c r="H3753" s="46">
        <v>21665</v>
      </c>
      <c r="I3753" s="16">
        <v>21665</v>
      </c>
      <c r="K3753" t="str">
        <f t="shared" si="189"/>
        <v>Q2 2024</v>
      </c>
      <c r="L3753" t="str">
        <f t="shared" si="190"/>
        <v>Q2</v>
      </c>
      <c r="M3753" t="str">
        <f t="shared" si="191"/>
        <v>2024</v>
      </c>
      <c r="XFD3753" s="20">
        <v>3346</v>
      </c>
    </row>
    <row r="3754" spans="1:13 16384:16384" x14ac:dyDescent="0.25">
      <c r="A3754" s="27">
        <v>45505</v>
      </c>
      <c r="B3754" s="8" t="s">
        <v>6600</v>
      </c>
      <c r="C3754" s="8" t="s">
        <v>6623</v>
      </c>
      <c r="D3754" s="8" t="s">
        <v>6663</v>
      </c>
      <c r="E3754" s="12">
        <v>1100</v>
      </c>
      <c r="F3754" s="25">
        <v>45518</v>
      </c>
      <c r="G3754" s="12" t="s">
        <v>3367</v>
      </c>
      <c r="H3754" s="46">
        <v>2700</v>
      </c>
      <c r="I3754" s="16">
        <v>2700</v>
      </c>
      <c r="K3754" t="str">
        <f t="shared" si="189"/>
        <v>Q2 2024</v>
      </c>
      <c r="L3754" t="str">
        <f t="shared" si="190"/>
        <v>Q2</v>
      </c>
      <c r="M3754" t="str">
        <f t="shared" si="191"/>
        <v>2024</v>
      </c>
    </row>
    <row r="3755" spans="1:13 16384:16384" x14ac:dyDescent="0.25">
      <c r="A3755" s="27">
        <v>45505</v>
      </c>
      <c r="B3755" s="8" t="s">
        <v>6600</v>
      </c>
      <c r="C3755" s="8" t="s">
        <v>6623</v>
      </c>
      <c r="D3755" s="8" t="s">
        <v>6624</v>
      </c>
      <c r="E3755" s="12">
        <v>1100</v>
      </c>
      <c r="F3755" s="25">
        <v>45518</v>
      </c>
      <c r="G3755" s="12" t="s">
        <v>3368</v>
      </c>
      <c r="H3755" s="46">
        <v>25342.799999999999</v>
      </c>
      <c r="I3755" s="46">
        <v>17113.84</v>
      </c>
      <c r="K3755" t="str">
        <f t="shared" si="189"/>
        <v>Q2 2024</v>
      </c>
      <c r="L3755" t="str">
        <f t="shared" si="190"/>
        <v>Q2</v>
      </c>
      <c r="M3755" t="str">
        <f t="shared" si="191"/>
        <v>2024</v>
      </c>
    </row>
    <row r="3756" spans="1:13 16384:16384" x14ac:dyDescent="0.25">
      <c r="A3756" s="27">
        <v>45505</v>
      </c>
      <c r="B3756" s="8" t="s">
        <v>6600</v>
      </c>
      <c r="C3756" s="8" t="e">
        <v>#N/A</v>
      </c>
      <c r="D3756" s="8" t="s">
        <v>6627</v>
      </c>
      <c r="E3756" s="12">
        <v>1100</v>
      </c>
      <c r="F3756" s="25">
        <v>45535</v>
      </c>
      <c r="G3756" s="12">
        <v>1777</v>
      </c>
      <c r="H3756" s="46">
        <v>3780</v>
      </c>
      <c r="I3756" s="16">
        <v>3780</v>
      </c>
      <c r="K3756" t="str">
        <f t="shared" si="189"/>
        <v>Q2 2024</v>
      </c>
      <c r="L3756" t="str">
        <f t="shared" si="190"/>
        <v>Q2</v>
      </c>
      <c r="M3756" t="str">
        <f t="shared" si="191"/>
        <v>2024</v>
      </c>
    </row>
    <row r="3757" spans="1:13 16384:16384" x14ac:dyDescent="0.25">
      <c r="A3757" s="27">
        <v>45536</v>
      </c>
      <c r="B3757" s="8" t="s">
        <v>6613</v>
      </c>
      <c r="C3757" s="5" t="e">
        <v>#N/A</v>
      </c>
      <c r="D3757" s="8" t="s">
        <v>6615</v>
      </c>
      <c r="E3757" s="12">
        <v>0</v>
      </c>
      <c r="F3757" s="4">
        <v>45565</v>
      </c>
      <c r="G3757" s="5" t="s">
        <v>3413</v>
      </c>
      <c r="H3757" s="16">
        <v>5130</v>
      </c>
      <c r="I3757" s="16"/>
      <c r="K3757" t="str">
        <f t="shared" si="189"/>
        <v>Q2 2024</v>
      </c>
      <c r="L3757" t="str">
        <f t="shared" si="190"/>
        <v>Q2</v>
      </c>
      <c r="M3757" t="str">
        <f t="shared" si="191"/>
        <v>2024</v>
      </c>
    </row>
    <row r="3758" spans="1:13 16384:16384" x14ac:dyDescent="0.25">
      <c r="A3758" s="27">
        <v>45536</v>
      </c>
      <c r="B3758" s="8" t="s">
        <v>6613</v>
      </c>
      <c r="C3758" s="5" t="e">
        <v>#N/A</v>
      </c>
      <c r="D3758" s="8" t="s">
        <v>6615</v>
      </c>
      <c r="E3758" s="12">
        <v>0</v>
      </c>
      <c r="F3758" s="4">
        <v>45565</v>
      </c>
      <c r="G3758" s="5" t="s">
        <v>3414</v>
      </c>
      <c r="H3758" s="16">
        <v>1371.5</v>
      </c>
      <c r="I3758" s="16"/>
      <c r="K3758" t="str">
        <f t="shared" si="189"/>
        <v>Q2 2024</v>
      </c>
      <c r="L3758" t="str">
        <f t="shared" si="190"/>
        <v>Q2</v>
      </c>
      <c r="M3758" t="str">
        <f t="shared" si="191"/>
        <v>2024</v>
      </c>
    </row>
    <row r="3759" spans="1:13 16384:16384" x14ac:dyDescent="0.25">
      <c r="A3759" s="27">
        <v>45536</v>
      </c>
      <c r="B3759" s="8" t="s">
        <v>6613</v>
      </c>
      <c r="C3759" s="5" t="s">
        <v>6616</v>
      </c>
      <c r="D3759" s="8" t="s">
        <v>6617</v>
      </c>
      <c r="E3759" s="12">
        <v>0</v>
      </c>
      <c r="F3759" s="4">
        <v>45566</v>
      </c>
      <c r="G3759" s="5" t="s">
        <v>3417</v>
      </c>
      <c r="H3759" s="16">
        <v>3035</v>
      </c>
      <c r="I3759" s="16"/>
      <c r="K3759" t="str">
        <f t="shared" si="189"/>
        <v>Q2 2024</v>
      </c>
      <c r="L3759" t="str">
        <f t="shared" si="190"/>
        <v>Q2</v>
      </c>
      <c r="M3759" t="str">
        <f t="shared" si="191"/>
        <v>2024</v>
      </c>
    </row>
    <row r="3760" spans="1:13 16384:16384" x14ac:dyDescent="0.25">
      <c r="A3760" s="27">
        <v>45536</v>
      </c>
      <c r="B3760" s="8" t="s">
        <v>6613</v>
      </c>
      <c r="C3760" s="5" t="s">
        <v>6616</v>
      </c>
      <c r="D3760" s="8" t="s">
        <v>6618</v>
      </c>
      <c r="E3760" s="12">
        <v>0</v>
      </c>
      <c r="F3760" s="4">
        <v>45566</v>
      </c>
      <c r="G3760" s="5" t="s">
        <v>3418</v>
      </c>
      <c r="H3760" s="16">
        <v>16182</v>
      </c>
      <c r="I3760" s="16"/>
      <c r="K3760" t="str">
        <f t="shared" si="189"/>
        <v>Q2 2024</v>
      </c>
      <c r="L3760" t="str">
        <f t="shared" si="190"/>
        <v>Q2</v>
      </c>
      <c r="M3760" t="str">
        <f t="shared" si="191"/>
        <v>2024</v>
      </c>
    </row>
    <row r="3761" spans="1:13" x14ac:dyDescent="0.25">
      <c r="A3761" s="27">
        <v>45536</v>
      </c>
      <c r="B3761" s="8" t="s">
        <v>6613</v>
      </c>
      <c r="C3761" s="5" t="e">
        <v>#N/A</v>
      </c>
      <c r="D3761" s="8" t="s">
        <v>6629</v>
      </c>
      <c r="E3761" s="12">
        <v>0</v>
      </c>
      <c r="F3761" s="4">
        <v>45569</v>
      </c>
      <c r="G3761" s="5" t="s">
        <v>3409</v>
      </c>
      <c r="H3761" s="16">
        <v>65210</v>
      </c>
      <c r="I3761" s="16"/>
      <c r="K3761" t="str">
        <f t="shared" si="189"/>
        <v>Q2 2024</v>
      </c>
      <c r="L3761" t="str">
        <f t="shared" si="190"/>
        <v>Q2</v>
      </c>
      <c r="M3761" t="str">
        <f t="shared" si="191"/>
        <v>2024</v>
      </c>
    </row>
    <row r="3762" spans="1:13" x14ac:dyDescent="0.25">
      <c r="A3762" s="27">
        <v>45536</v>
      </c>
      <c r="B3762" s="8" t="s">
        <v>6613</v>
      </c>
      <c r="C3762" s="5" t="s">
        <v>6619</v>
      </c>
      <c r="D3762" s="8" t="s">
        <v>6620</v>
      </c>
      <c r="E3762" s="12">
        <v>0</v>
      </c>
      <c r="F3762" s="4">
        <v>45565</v>
      </c>
      <c r="G3762" s="5" t="s">
        <v>3410</v>
      </c>
      <c r="H3762" s="16">
        <v>1470</v>
      </c>
      <c r="I3762" s="16"/>
      <c r="K3762" t="str">
        <f t="shared" si="189"/>
        <v>Q2 2024</v>
      </c>
      <c r="L3762" t="str">
        <f t="shared" si="190"/>
        <v>Q2</v>
      </c>
      <c r="M3762" t="str">
        <f t="shared" si="191"/>
        <v>2024</v>
      </c>
    </row>
    <row r="3763" spans="1:13" x14ac:dyDescent="0.25">
      <c r="A3763" s="27">
        <v>45536</v>
      </c>
      <c r="B3763" s="8" t="s">
        <v>6613</v>
      </c>
      <c r="C3763" s="5" t="e">
        <v>#N/A</v>
      </c>
      <c r="D3763" s="8" t="s">
        <v>6622</v>
      </c>
      <c r="E3763" s="12">
        <v>0</v>
      </c>
      <c r="F3763" s="4">
        <v>45566</v>
      </c>
      <c r="G3763" s="12" t="s">
        <v>3416</v>
      </c>
      <c r="H3763" s="16">
        <v>6300</v>
      </c>
      <c r="I3763" s="16"/>
      <c r="K3763" t="str">
        <f t="shared" si="189"/>
        <v>Q2 2024</v>
      </c>
      <c r="L3763" t="str">
        <f t="shared" si="190"/>
        <v>Q2</v>
      </c>
      <c r="M3763" t="str">
        <f t="shared" si="191"/>
        <v>2024</v>
      </c>
    </row>
    <row r="3764" spans="1:13" x14ac:dyDescent="0.25">
      <c r="A3764" s="27">
        <v>45536</v>
      </c>
      <c r="B3764" s="8" t="s">
        <v>6613</v>
      </c>
      <c r="C3764" s="5" t="e">
        <v>#N/A</v>
      </c>
      <c r="D3764" s="8" t="s">
        <v>6622</v>
      </c>
      <c r="E3764" s="12">
        <v>0</v>
      </c>
      <c r="F3764" s="4">
        <v>45570</v>
      </c>
      <c r="G3764" s="12" t="s">
        <v>3415</v>
      </c>
      <c r="H3764" s="16">
        <v>1955</v>
      </c>
      <c r="I3764" s="16"/>
      <c r="K3764" t="str">
        <f t="shared" si="189"/>
        <v>Q2 2024</v>
      </c>
      <c r="L3764" t="str">
        <f t="shared" si="190"/>
        <v>Q2</v>
      </c>
      <c r="M3764" t="str">
        <f t="shared" si="191"/>
        <v>2024</v>
      </c>
    </row>
    <row r="3765" spans="1:13" x14ac:dyDescent="0.25">
      <c r="A3765" s="27">
        <v>45536</v>
      </c>
      <c r="B3765" s="8" t="s">
        <v>6613</v>
      </c>
      <c r="C3765" s="5" t="s">
        <v>6623</v>
      </c>
      <c r="D3765" s="8" t="s">
        <v>6663</v>
      </c>
      <c r="E3765" s="12">
        <v>0</v>
      </c>
      <c r="F3765" s="4">
        <v>45566</v>
      </c>
      <c r="G3765" s="5" t="s">
        <v>3411</v>
      </c>
      <c r="H3765" s="16">
        <v>2700</v>
      </c>
      <c r="I3765" s="16"/>
      <c r="K3765" t="str">
        <f t="shared" si="189"/>
        <v>Q2 2024</v>
      </c>
      <c r="L3765" t="str">
        <f t="shared" si="190"/>
        <v>Q2</v>
      </c>
      <c r="M3765" t="str">
        <f t="shared" si="191"/>
        <v>2024</v>
      </c>
    </row>
    <row r="3766" spans="1:13" x14ac:dyDescent="0.25">
      <c r="A3766" s="27">
        <v>45536</v>
      </c>
      <c r="B3766" s="8" t="s">
        <v>6613</v>
      </c>
      <c r="C3766" s="5" t="s">
        <v>6623</v>
      </c>
      <c r="D3766" s="8" t="s">
        <v>6624</v>
      </c>
      <c r="E3766" s="12">
        <v>0</v>
      </c>
      <c r="F3766" s="4">
        <v>45566</v>
      </c>
      <c r="G3766" s="5" t="s">
        <v>3412</v>
      </c>
      <c r="H3766" s="16">
        <v>4284.24</v>
      </c>
      <c r="I3766" s="16"/>
      <c r="K3766" t="str">
        <f t="shared" si="189"/>
        <v>Q2 2024</v>
      </c>
      <c r="L3766" t="str">
        <f t="shared" si="190"/>
        <v>Q2</v>
      </c>
      <c r="M3766" t="str">
        <f t="shared" si="191"/>
        <v>2024</v>
      </c>
    </row>
    <row r="3767" spans="1:13" x14ac:dyDescent="0.25">
      <c r="A3767" s="27">
        <v>45536</v>
      </c>
      <c r="B3767" s="8" t="s">
        <v>6613</v>
      </c>
      <c r="C3767" s="5" t="e">
        <v>#N/A</v>
      </c>
      <c r="D3767" s="8" t="s">
        <v>6627</v>
      </c>
      <c r="E3767" s="12">
        <v>0</v>
      </c>
      <c r="F3767" s="4">
        <v>45566</v>
      </c>
      <c r="G3767" s="5">
        <v>1808</v>
      </c>
      <c r="H3767" s="16">
        <v>1190</v>
      </c>
      <c r="I3767" s="16"/>
      <c r="K3767" t="str">
        <f t="shared" si="189"/>
        <v>Q2 2024</v>
      </c>
      <c r="L3767" t="str">
        <f t="shared" si="190"/>
        <v>Q2</v>
      </c>
      <c r="M3767" t="str">
        <f t="shared" si="191"/>
        <v>2024</v>
      </c>
    </row>
    <row r="3768" spans="1:13" x14ac:dyDescent="0.25">
      <c r="A3768" s="27">
        <v>45536</v>
      </c>
      <c r="B3768" s="8" t="s">
        <v>6584</v>
      </c>
      <c r="C3768" s="5" t="s">
        <v>6630</v>
      </c>
      <c r="D3768" s="8" t="s">
        <v>6631</v>
      </c>
      <c r="E3768" s="12">
        <v>102</v>
      </c>
      <c r="F3768" s="4">
        <v>45574</v>
      </c>
      <c r="G3768" s="12" t="s">
        <v>3420</v>
      </c>
      <c r="H3768" s="16">
        <v>823.64</v>
      </c>
      <c r="I3768" s="16"/>
      <c r="K3768" t="str">
        <f t="shared" si="189"/>
        <v>Q2 2024</v>
      </c>
      <c r="L3768" t="str">
        <f t="shared" si="190"/>
        <v>Q2</v>
      </c>
      <c r="M3768" t="str">
        <f t="shared" si="191"/>
        <v>2024</v>
      </c>
    </row>
    <row r="3769" spans="1:13" x14ac:dyDescent="0.25">
      <c r="A3769" s="27">
        <v>45536</v>
      </c>
      <c r="B3769" s="8" t="s">
        <v>6584</v>
      </c>
      <c r="C3769" s="5" t="e">
        <v>#N/A</v>
      </c>
      <c r="D3769" s="8" t="s">
        <v>6662</v>
      </c>
      <c r="E3769" s="12">
        <v>102</v>
      </c>
      <c r="F3769" s="4">
        <v>45536</v>
      </c>
      <c r="G3769" s="12">
        <v>20240901001</v>
      </c>
      <c r="H3769" s="16">
        <v>216696.48</v>
      </c>
      <c r="I3769" s="16"/>
      <c r="K3769" t="str">
        <f t="shared" si="189"/>
        <v>Q2 2024</v>
      </c>
      <c r="L3769" t="str">
        <f t="shared" si="190"/>
        <v>Q2</v>
      </c>
      <c r="M3769" t="str">
        <f t="shared" si="191"/>
        <v>2024</v>
      </c>
    </row>
    <row r="3770" spans="1:13" x14ac:dyDescent="0.25">
      <c r="A3770" s="27">
        <v>45536</v>
      </c>
      <c r="B3770" s="8" t="s">
        <v>6584</v>
      </c>
      <c r="C3770" s="5" t="s">
        <v>6632</v>
      </c>
      <c r="D3770" s="8" t="s">
        <v>6633</v>
      </c>
      <c r="E3770" s="12">
        <v>102</v>
      </c>
      <c r="F3770" s="4">
        <v>45566</v>
      </c>
      <c r="G3770" s="12" t="s">
        <v>3421</v>
      </c>
      <c r="H3770" s="16">
        <v>36547.629999999997</v>
      </c>
      <c r="I3770" s="16"/>
      <c r="K3770" t="str">
        <f t="shared" si="189"/>
        <v>Q2 2024</v>
      </c>
      <c r="L3770" t="str">
        <f t="shared" si="190"/>
        <v>Q2</v>
      </c>
      <c r="M3770" t="str">
        <f t="shared" si="191"/>
        <v>2024</v>
      </c>
    </row>
    <row r="3771" spans="1:13" x14ac:dyDescent="0.25">
      <c r="A3771" s="27">
        <v>45536</v>
      </c>
      <c r="B3771" s="8" t="s">
        <v>6584</v>
      </c>
      <c r="C3771" s="5" t="e">
        <v>#N/A</v>
      </c>
      <c r="D3771" s="8" t="s">
        <v>6615</v>
      </c>
      <c r="E3771" s="12">
        <v>102</v>
      </c>
      <c r="F3771" s="4">
        <v>45565</v>
      </c>
      <c r="G3771" s="12" t="s">
        <v>3423</v>
      </c>
      <c r="H3771" s="16">
        <v>6080</v>
      </c>
      <c r="I3771" s="16"/>
      <c r="K3771" t="str">
        <f t="shared" si="189"/>
        <v>Q2 2024</v>
      </c>
      <c r="L3771" t="str">
        <f t="shared" si="190"/>
        <v>Q2</v>
      </c>
      <c r="M3771" t="str">
        <f t="shared" si="191"/>
        <v>2024</v>
      </c>
    </row>
    <row r="3772" spans="1:13" x14ac:dyDescent="0.25">
      <c r="A3772" s="27">
        <v>45536</v>
      </c>
      <c r="B3772" s="8" t="s">
        <v>6584</v>
      </c>
      <c r="C3772" s="5" t="s">
        <v>6634</v>
      </c>
      <c r="D3772" s="8" t="s">
        <v>6635</v>
      </c>
      <c r="E3772" s="12">
        <v>102</v>
      </c>
      <c r="F3772" s="4">
        <v>45566</v>
      </c>
      <c r="G3772" s="12" t="s">
        <v>3422</v>
      </c>
      <c r="H3772" s="85">
        <v>60632.959999999999</v>
      </c>
      <c r="I3772" s="85"/>
      <c r="K3772" t="str">
        <f t="shared" si="189"/>
        <v>Q2 2024</v>
      </c>
      <c r="L3772" t="str">
        <f t="shared" si="190"/>
        <v>Q2</v>
      </c>
      <c r="M3772" t="str">
        <f t="shared" si="191"/>
        <v>2024</v>
      </c>
    </row>
    <row r="3773" spans="1:13" x14ac:dyDescent="0.25">
      <c r="A3773" s="27">
        <v>45536</v>
      </c>
      <c r="B3773" s="8" t="s">
        <v>6584</v>
      </c>
      <c r="C3773" s="5" t="s">
        <v>6637</v>
      </c>
      <c r="D3773" s="8" t="s">
        <v>6654</v>
      </c>
      <c r="E3773" s="12">
        <v>102</v>
      </c>
      <c r="F3773" s="4">
        <v>45538</v>
      </c>
      <c r="G3773" s="12" t="s">
        <v>3419</v>
      </c>
      <c r="H3773" s="16">
        <v>28392</v>
      </c>
      <c r="I3773" s="16"/>
      <c r="K3773" t="str">
        <f t="shared" si="189"/>
        <v>Q2 2024</v>
      </c>
      <c r="L3773" t="str">
        <f t="shared" si="190"/>
        <v>Q2</v>
      </c>
      <c r="M3773" t="str">
        <f t="shared" si="191"/>
        <v>2024</v>
      </c>
    </row>
    <row r="3774" spans="1:13" x14ac:dyDescent="0.25">
      <c r="A3774" s="27">
        <v>45536</v>
      </c>
      <c r="B3774" s="8" t="s">
        <v>6584</v>
      </c>
      <c r="C3774" s="5" t="s">
        <v>6637</v>
      </c>
      <c r="D3774" s="8" t="s">
        <v>6638</v>
      </c>
      <c r="E3774" s="12">
        <v>102</v>
      </c>
      <c r="F3774" s="4">
        <v>45578</v>
      </c>
      <c r="G3774" s="12" t="s">
        <v>3593</v>
      </c>
      <c r="H3774" s="16">
        <v>47919</v>
      </c>
      <c r="K3774" t="str">
        <f t="shared" si="189"/>
        <v>Q2 2024</v>
      </c>
      <c r="L3774" t="str">
        <f t="shared" si="190"/>
        <v>Q2</v>
      </c>
      <c r="M3774" t="str">
        <f t="shared" si="191"/>
        <v>2024</v>
      </c>
    </row>
    <row r="3775" spans="1:13" x14ac:dyDescent="0.25">
      <c r="A3775" s="27">
        <v>45536</v>
      </c>
      <c r="B3775" s="8" t="s">
        <v>6584</v>
      </c>
      <c r="C3775" s="5" t="s">
        <v>6637</v>
      </c>
      <c r="D3775" s="8" t="s">
        <v>6639</v>
      </c>
      <c r="E3775" s="12">
        <v>102</v>
      </c>
      <c r="F3775" s="4">
        <v>45579</v>
      </c>
      <c r="G3775" s="12" t="s">
        <v>3594</v>
      </c>
      <c r="H3775" s="16">
        <v>2900.59</v>
      </c>
      <c r="K3775" t="str">
        <f t="shared" si="189"/>
        <v>Q2 2024</v>
      </c>
      <c r="L3775" t="str">
        <f t="shared" si="190"/>
        <v>Q2</v>
      </c>
      <c r="M3775" t="str">
        <f t="shared" si="191"/>
        <v>2024</v>
      </c>
    </row>
    <row r="3776" spans="1:13" x14ac:dyDescent="0.25">
      <c r="A3776" s="27">
        <v>45536</v>
      </c>
      <c r="B3776" s="8" t="s">
        <v>6584</v>
      </c>
      <c r="C3776" s="5" t="e">
        <v>#N/A</v>
      </c>
      <c r="D3776" s="8" t="s">
        <v>6622</v>
      </c>
      <c r="E3776" s="12">
        <v>102</v>
      </c>
      <c r="F3776" s="4">
        <v>45566</v>
      </c>
      <c r="G3776" s="12" t="s">
        <v>3425</v>
      </c>
      <c r="H3776" s="16">
        <v>14755</v>
      </c>
      <c r="I3776" s="16"/>
      <c r="K3776" t="str">
        <f t="shared" si="189"/>
        <v>Q2 2024</v>
      </c>
      <c r="L3776" t="str">
        <f t="shared" si="190"/>
        <v>Q2</v>
      </c>
      <c r="M3776" t="str">
        <f t="shared" si="191"/>
        <v>2024</v>
      </c>
    </row>
    <row r="3777" spans="1:13" x14ac:dyDescent="0.25">
      <c r="A3777" s="27">
        <v>45536</v>
      </c>
      <c r="B3777" s="8" t="s">
        <v>6584</v>
      </c>
      <c r="C3777" s="5" t="e">
        <v>#N/A</v>
      </c>
      <c r="D3777" s="8" t="s">
        <v>6622</v>
      </c>
      <c r="E3777" s="12">
        <v>102</v>
      </c>
      <c r="F3777" s="4">
        <v>45570</v>
      </c>
      <c r="G3777" s="12" t="s">
        <v>3424</v>
      </c>
      <c r="H3777" s="16">
        <v>1070</v>
      </c>
      <c r="I3777" s="16"/>
      <c r="K3777" t="str">
        <f t="shared" si="189"/>
        <v>Q2 2024</v>
      </c>
      <c r="L3777" t="str">
        <f t="shared" si="190"/>
        <v>Q2</v>
      </c>
      <c r="M3777" t="str">
        <f t="shared" si="191"/>
        <v>2024</v>
      </c>
    </row>
    <row r="3778" spans="1:13" x14ac:dyDescent="0.25">
      <c r="A3778" s="27">
        <v>45536</v>
      </c>
      <c r="B3778" s="8" t="s">
        <v>6584</v>
      </c>
      <c r="C3778" s="5" t="e">
        <v>#N/A</v>
      </c>
      <c r="D3778" s="8" t="s">
        <v>6627</v>
      </c>
      <c r="E3778" s="12">
        <v>102</v>
      </c>
      <c r="F3778" s="4">
        <v>45566</v>
      </c>
      <c r="G3778" s="12">
        <v>1807</v>
      </c>
      <c r="H3778" s="16">
        <v>1155</v>
      </c>
      <c r="I3778" s="16"/>
      <c r="K3778" t="str">
        <f t="shared" si="189"/>
        <v>Q2 2024</v>
      </c>
      <c r="L3778" t="str">
        <f t="shared" si="190"/>
        <v>Q2</v>
      </c>
      <c r="M3778" t="str">
        <f t="shared" si="191"/>
        <v>2024</v>
      </c>
    </row>
    <row r="3779" spans="1:13" x14ac:dyDescent="0.25">
      <c r="A3779" s="27">
        <v>45536</v>
      </c>
      <c r="B3779" s="8" t="s">
        <v>6585</v>
      </c>
      <c r="C3779" s="5" t="s">
        <v>6632</v>
      </c>
      <c r="D3779" s="8" t="s">
        <v>6633</v>
      </c>
      <c r="E3779" s="12">
        <v>0</v>
      </c>
      <c r="F3779" s="4">
        <v>45566</v>
      </c>
      <c r="G3779" s="5" t="s">
        <v>3426</v>
      </c>
      <c r="H3779" s="16">
        <v>38933.089999999997</v>
      </c>
      <c r="I3779" s="16"/>
      <c r="K3779" t="str">
        <f t="shared" si="189"/>
        <v>Q2 2024</v>
      </c>
      <c r="L3779" t="str">
        <f t="shared" si="190"/>
        <v>Q2</v>
      </c>
      <c r="M3779" t="str">
        <f t="shared" si="191"/>
        <v>2024</v>
      </c>
    </row>
    <row r="3780" spans="1:13" x14ac:dyDescent="0.25">
      <c r="A3780" s="27">
        <v>45536</v>
      </c>
      <c r="B3780" s="8" t="s">
        <v>6585</v>
      </c>
      <c r="C3780" s="5" t="s">
        <v>6616</v>
      </c>
      <c r="D3780" s="8" t="s">
        <v>6617</v>
      </c>
      <c r="E3780" s="12">
        <v>0</v>
      </c>
      <c r="F3780" s="4">
        <v>45566</v>
      </c>
      <c r="G3780" s="5" t="s">
        <v>3427</v>
      </c>
      <c r="H3780" s="16">
        <v>4774</v>
      </c>
      <c r="I3780" s="16"/>
      <c r="K3780" t="str">
        <f t="shared" si="189"/>
        <v>Q2 2024</v>
      </c>
      <c r="L3780" t="str">
        <f t="shared" si="190"/>
        <v>Q2</v>
      </c>
      <c r="M3780" t="str">
        <f t="shared" si="191"/>
        <v>2024</v>
      </c>
    </row>
    <row r="3781" spans="1:13" x14ac:dyDescent="0.25">
      <c r="A3781" s="27">
        <v>45536</v>
      </c>
      <c r="B3781" s="8" t="s">
        <v>6585</v>
      </c>
      <c r="C3781" s="5" t="s">
        <v>6616</v>
      </c>
      <c r="D3781" s="8" t="s">
        <v>6618</v>
      </c>
      <c r="E3781" s="12">
        <v>0</v>
      </c>
      <c r="F3781" s="4">
        <v>45566</v>
      </c>
      <c r="G3781" s="5" t="s">
        <v>3428</v>
      </c>
      <c r="H3781" s="16">
        <v>22413</v>
      </c>
      <c r="I3781" s="16"/>
      <c r="K3781" t="str">
        <f t="shared" si="189"/>
        <v>Q2 2024</v>
      </c>
      <c r="L3781" t="str">
        <f t="shared" si="190"/>
        <v>Q2</v>
      </c>
      <c r="M3781" t="str">
        <f t="shared" si="191"/>
        <v>2024</v>
      </c>
    </row>
    <row r="3782" spans="1:13" x14ac:dyDescent="0.25">
      <c r="A3782" s="27">
        <v>45536</v>
      </c>
      <c r="B3782" s="8" t="s">
        <v>6585</v>
      </c>
      <c r="C3782" s="5" t="e">
        <v>#N/A</v>
      </c>
      <c r="D3782" s="8" t="s">
        <v>6622</v>
      </c>
      <c r="E3782" s="12">
        <v>0</v>
      </c>
      <c r="F3782" s="4">
        <v>45566</v>
      </c>
      <c r="G3782" s="12" t="s">
        <v>3429</v>
      </c>
      <c r="H3782" s="16">
        <v>1080</v>
      </c>
      <c r="I3782" s="16"/>
      <c r="K3782" t="str">
        <f t="shared" si="189"/>
        <v>Q2 2024</v>
      </c>
      <c r="L3782" t="str">
        <f t="shared" si="190"/>
        <v>Q2</v>
      </c>
      <c r="M3782" t="str">
        <f t="shared" si="191"/>
        <v>2024</v>
      </c>
    </row>
    <row r="3783" spans="1:13" x14ac:dyDescent="0.25">
      <c r="A3783" s="27">
        <v>45536</v>
      </c>
      <c r="B3783" s="8" t="s">
        <v>6585</v>
      </c>
      <c r="C3783" s="5" t="e">
        <v>#N/A</v>
      </c>
      <c r="D3783" s="8" t="s">
        <v>6627</v>
      </c>
      <c r="E3783" s="12">
        <v>0</v>
      </c>
      <c r="F3783" s="4">
        <v>45566</v>
      </c>
      <c r="G3783" s="12">
        <v>1811</v>
      </c>
      <c r="H3783" s="16">
        <v>6545</v>
      </c>
      <c r="I3783" s="16"/>
      <c r="K3783" t="str">
        <f t="shared" si="189"/>
        <v>Q2 2024</v>
      </c>
      <c r="L3783" t="str">
        <f t="shared" si="190"/>
        <v>Q2</v>
      </c>
      <c r="M3783" t="str">
        <f t="shared" si="191"/>
        <v>2024</v>
      </c>
    </row>
    <row r="3784" spans="1:13" x14ac:dyDescent="0.25">
      <c r="A3784" s="27">
        <v>45536</v>
      </c>
      <c r="B3784" s="8" t="s">
        <v>6586</v>
      </c>
      <c r="C3784" s="5" t="s">
        <v>6632</v>
      </c>
      <c r="D3784" s="8" t="s">
        <v>6633</v>
      </c>
      <c r="E3784" s="12">
        <v>0</v>
      </c>
      <c r="F3784" s="4">
        <v>45566</v>
      </c>
      <c r="G3784" s="5" t="s">
        <v>3430</v>
      </c>
      <c r="H3784" s="16">
        <v>18613.36</v>
      </c>
      <c r="I3784" s="16"/>
      <c r="K3784" t="str">
        <f t="shared" si="189"/>
        <v>Q2 2024</v>
      </c>
      <c r="L3784" t="str">
        <f t="shared" si="190"/>
        <v>Q2</v>
      </c>
      <c r="M3784" t="str">
        <f t="shared" si="191"/>
        <v>2024</v>
      </c>
    </row>
    <row r="3785" spans="1:13" x14ac:dyDescent="0.25">
      <c r="A3785" s="27">
        <v>45536</v>
      </c>
      <c r="B3785" s="8" t="s">
        <v>6586</v>
      </c>
      <c r="C3785" s="5" t="e">
        <v>#N/A</v>
      </c>
      <c r="D3785" s="8" t="s">
        <v>6615</v>
      </c>
      <c r="E3785" s="12">
        <v>0</v>
      </c>
      <c r="F3785" s="4">
        <v>45565</v>
      </c>
      <c r="G3785" s="5" t="s">
        <v>3432</v>
      </c>
      <c r="H3785" s="16">
        <v>1329.5</v>
      </c>
      <c r="I3785" s="16"/>
      <c r="K3785" t="str">
        <f t="shared" si="189"/>
        <v>Q2 2024</v>
      </c>
      <c r="L3785" t="str">
        <f t="shared" si="190"/>
        <v>Q2</v>
      </c>
      <c r="M3785" t="str">
        <f t="shared" si="191"/>
        <v>2024</v>
      </c>
    </row>
    <row r="3786" spans="1:13" x14ac:dyDescent="0.25">
      <c r="A3786" s="27">
        <v>45536</v>
      </c>
      <c r="B3786" s="8" t="s">
        <v>6586</v>
      </c>
      <c r="C3786" s="5" t="s">
        <v>6616</v>
      </c>
      <c r="D3786" s="8" t="s">
        <v>6618</v>
      </c>
      <c r="E3786" s="12">
        <v>0</v>
      </c>
      <c r="F3786" s="4">
        <v>45566</v>
      </c>
      <c r="G3786" s="5" t="s">
        <v>3433</v>
      </c>
      <c r="H3786" s="16">
        <v>3979</v>
      </c>
      <c r="I3786" s="16"/>
      <c r="K3786" t="str">
        <f t="shared" si="189"/>
        <v>Q2 2024</v>
      </c>
      <c r="L3786" t="str">
        <f t="shared" si="190"/>
        <v>Q2</v>
      </c>
      <c r="M3786" t="str">
        <f t="shared" si="191"/>
        <v>2024</v>
      </c>
    </row>
    <row r="3787" spans="1:13" x14ac:dyDescent="0.25">
      <c r="A3787" s="27">
        <v>45536</v>
      </c>
      <c r="B3787" s="8" t="s">
        <v>6586</v>
      </c>
      <c r="C3787" s="5" t="e">
        <v>#N/A</v>
      </c>
      <c r="D3787" s="8" t="s">
        <v>6635</v>
      </c>
      <c r="E3787" s="12">
        <v>0</v>
      </c>
      <c r="F3787" s="4">
        <v>45565</v>
      </c>
      <c r="G3787" s="5" t="s">
        <v>3431</v>
      </c>
      <c r="H3787" s="16">
        <v>52557.33</v>
      </c>
      <c r="I3787" s="16"/>
      <c r="K3787" t="str">
        <f t="shared" si="189"/>
        <v>Q2 2024</v>
      </c>
      <c r="L3787" t="str">
        <f t="shared" si="190"/>
        <v>Q2</v>
      </c>
      <c r="M3787" t="str">
        <f t="shared" si="191"/>
        <v>2024</v>
      </c>
    </row>
    <row r="3788" spans="1:13" x14ac:dyDescent="0.25">
      <c r="A3788" s="27">
        <v>45536</v>
      </c>
      <c r="B3788" s="8" t="s">
        <v>6587</v>
      </c>
      <c r="C3788" s="5" t="s">
        <v>6619</v>
      </c>
      <c r="D3788" s="8" t="s">
        <v>6620</v>
      </c>
      <c r="E3788" s="12">
        <v>0</v>
      </c>
      <c r="F3788" s="4">
        <v>45565</v>
      </c>
      <c r="G3788" s="5" t="s">
        <v>3434</v>
      </c>
      <c r="H3788" s="16">
        <v>2478</v>
      </c>
      <c r="I3788" s="16"/>
      <c r="K3788" t="str">
        <f t="shared" si="189"/>
        <v>Q2 2024</v>
      </c>
      <c r="L3788" t="str">
        <f t="shared" si="190"/>
        <v>Q2</v>
      </c>
      <c r="M3788" t="str">
        <f t="shared" si="191"/>
        <v>2024</v>
      </c>
    </row>
    <row r="3789" spans="1:13" x14ac:dyDescent="0.25">
      <c r="A3789" s="27">
        <v>45536</v>
      </c>
      <c r="B3789" s="8" t="s">
        <v>6587</v>
      </c>
      <c r="C3789" s="5" t="e">
        <v>#N/A</v>
      </c>
      <c r="D3789" s="8" t="s">
        <v>6615</v>
      </c>
      <c r="E3789" s="12">
        <v>0</v>
      </c>
      <c r="F3789" s="4">
        <v>45566</v>
      </c>
      <c r="G3789" s="5" t="s">
        <v>3435</v>
      </c>
      <c r="H3789" s="16">
        <v>16825</v>
      </c>
      <c r="I3789" s="16"/>
      <c r="K3789" t="str">
        <f t="shared" si="189"/>
        <v>Q2 2024</v>
      </c>
      <c r="L3789" t="str">
        <f t="shared" si="190"/>
        <v>Q2</v>
      </c>
      <c r="M3789" t="str">
        <f t="shared" si="191"/>
        <v>2024</v>
      </c>
    </row>
    <row r="3790" spans="1:13" x14ac:dyDescent="0.25">
      <c r="A3790" s="27">
        <v>45536</v>
      </c>
      <c r="B3790" s="8" t="s">
        <v>6588</v>
      </c>
      <c r="C3790" s="5" t="e">
        <v>#N/A</v>
      </c>
      <c r="D3790" s="8" t="s">
        <v>6615</v>
      </c>
      <c r="E3790" s="12">
        <v>0</v>
      </c>
      <c r="F3790" s="4">
        <v>45565</v>
      </c>
      <c r="G3790" s="5" t="s">
        <v>3436</v>
      </c>
      <c r="H3790" s="16">
        <v>190</v>
      </c>
      <c r="I3790" s="16"/>
      <c r="K3790" t="str">
        <f t="shared" si="189"/>
        <v>Q2 2024</v>
      </c>
      <c r="L3790" t="str">
        <f t="shared" si="190"/>
        <v>Q2</v>
      </c>
      <c r="M3790" t="str">
        <f t="shared" si="191"/>
        <v>2024</v>
      </c>
    </row>
    <row r="3791" spans="1:13" x14ac:dyDescent="0.25">
      <c r="A3791" s="27">
        <v>45536</v>
      </c>
      <c r="B3791" s="8" t="s">
        <v>6588</v>
      </c>
      <c r="C3791" s="5" t="e">
        <v>#N/A</v>
      </c>
      <c r="D3791" s="8" t="s">
        <v>6622</v>
      </c>
      <c r="E3791" s="12">
        <v>0</v>
      </c>
      <c r="F3791" s="4">
        <v>45566</v>
      </c>
      <c r="G3791" s="12" t="s">
        <v>3437</v>
      </c>
      <c r="H3791" s="16">
        <v>4540</v>
      </c>
      <c r="I3791" s="16"/>
      <c r="K3791" t="str">
        <f t="shared" si="189"/>
        <v>Q2 2024</v>
      </c>
      <c r="L3791" t="str">
        <f t="shared" si="190"/>
        <v>Q2</v>
      </c>
      <c r="M3791" t="str">
        <f t="shared" si="191"/>
        <v>2024</v>
      </c>
    </row>
    <row r="3792" spans="1:13" x14ac:dyDescent="0.25">
      <c r="A3792" s="27">
        <v>45536</v>
      </c>
      <c r="B3792" s="8" t="s">
        <v>6589</v>
      </c>
      <c r="C3792" s="5" t="s">
        <v>6632</v>
      </c>
      <c r="D3792" s="8" t="s">
        <v>6633</v>
      </c>
      <c r="E3792" s="12">
        <v>2</v>
      </c>
      <c r="F3792" s="4">
        <v>45566</v>
      </c>
      <c r="G3792" s="5" t="s">
        <v>3445</v>
      </c>
      <c r="H3792" s="16">
        <v>78656.86</v>
      </c>
      <c r="I3792" s="16"/>
      <c r="K3792" t="str">
        <f t="shared" si="189"/>
        <v>Q2 2024</v>
      </c>
      <c r="L3792" t="str">
        <f t="shared" si="190"/>
        <v>Q2</v>
      </c>
      <c r="M3792" t="str">
        <f t="shared" si="191"/>
        <v>2024</v>
      </c>
    </row>
    <row r="3793" spans="1:13" x14ac:dyDescent="0.25">
      <c r="A3793" s="27">
        <v>45536</v>
      </c>
      <c r="B3793" s="8" t="s">
        <v>6589</v>
      </c>
      <c r="C3793" s="5" t="e">
        <v>#N/A</v>
      </c>
      <c r="D3793" s="8" t="s">
        <v>6617</v>
      </c>
      <c r="E3793" s="12">
        <v>2</v>
      </c>
      <c r="F3793" s="4">
        <v>45536</v>
      </c>
      <c r="G3793" s="5" t="s">
        <v>3439</v>
      </c>
      <c r="H3793" s="16">
        <v>3550</v>
      </c>
      <c r="I3793" s="16"/>
      <c r="K3793" t="str">
        <f t="shared" si="189"/>
        <v>Q2 2024</v>
      </c>
      <c r="L3793" t="str">
        <f t="shared" si="190"/>
        <v>Q2</v>
      </c>
      <c r="M3793" t="str">
        <f t="shared" si="191"/>
        <v>2024</v>
      </c>
    </row>
    <row r="3794" spans="1:13" x14ac:dyDescent="0.25">
      <c r="A3794" s="27">
        <v>45536</v>
      </c>
      <c r="B3794" s="8" t="s">
        <v>6589</v>
      </c>
      <c r="C3794" s="5" t="e">
        <v>#N/A</v>
      </c>
      <c r="D3794" s="8" t="s">
        <v>6617</v>
      </c>
      <c r="E3794" s="12">
        <v>2</v>
      </c>
      <c r="F3794" s="4">
        <v>45544</v>
      </c>
      <c r="G3794" s="5" t="s">
        <v>3440</v>
      </c>
      <c r="H3794" s="16">
        <v>2200</v>
      </c>
      <c r="I3794" s="16"/>
      <c r="K3794" t="str">
        <f t="shared" si="189"/>
        <v>Q2 2024</v>
      </c>
      <c r="L3794" t="str">
        <f t="shared" si="190"/>
        <v>Q2</v>
      </c>
      <c r="M3794" t="str">
        <f t="shared" si="191"/>
        <v>2024</v>
      </c>
    </row>
    <row r="3795" spans="1:13" x14ac:dyDescent="0.25">
      <c r="A3795" s="27">
        <v>45536</v>
      </c>
      <c r="B3795" s="8" t="s">
        <v>6589</v>
      </c>
      <c r="C3795" s="5" t="e">
        <v>#N/A</v>
      </c>
      <c r="D3795" s="8" t="s">
        <v>6617</v>
      </c>
      <c r="E3795" s="12">
        <v>2</v>
      </c>
      <c r="F3795" s="4">
        <v>45555</v>
      </c>
      <c r="G3795" s="5" t="s">
        <v>3442</v>
      </c>
      <c r="H3795" s="16">
        <v>350</v>
      </c>
      <c r="I3795" s="16"/>
      <c r="K3795" t="str">
        <f t="shared" si="189"/>
        <v>Q2 2024</v>
      </c>
      <c r="L3795" t="str">
        <f t="shared" si="190"/>
        <v>Q2</v>
      </c>
      <c r="M3795" t="str">
        <f t="shared" si="191"/>
        <v>2024</v>
      </c>
    </row>
    <row r="3796" spans="1:13" x14ac:dyDescent="0.25">
      <c r="A3796" s="27">
        <v>45536</v>
      </c>
      <c r="B3796" s="8" t="s">
        <v>6589</v>
      </c>
      <c r="C3796" s="5" t="e">
        <v>#N/A</v>
      </c>
      <c r="D3796" s="8" t="s">
        <v>6617</v>
      </c>
      <c r="E3796" s="12">
        <v>2</v>
      </c>
      <c r="F3796" s="4">
        <v>45563</v>
      </c>
      <c r="G3796" s="5" t="s">
        <v>3443</v>
      </c>
      <c r="H3796" s="16">
        <v>700</v>
      </c>
      <c r="I3796" s="16"/>
      <c r="K3796" t="str">
        <f t="shared" si="189"/>
        <v>Q2 2024</v>
      </c>
      <c r="L3796" t="str">
        <f t="shared" si="190"/>
        <v>Q2</v>
      </c>
      <c r="M3796" t="str">
        <f t="shared" si="191"/>
        <v>2024</v>
      </c>
    </row>
    <row r="3797" spans="1:13" x14ac:dyDescent="0.25">
      <c r="A3797" s="27">
        <v>45536</v>
      </c>
      <c r="B3797" s="8" t="s">
        <v>6589</v>
      </c>
      <c r="C3797" s="5" t="e">
        <v>#N/A</v>
      </c>
      <c r="D3797" s="8" t="s">
        <v>6615</v>
      </c>
      <c r="E3797" s="12">
        <v>2</v>
      </c>
      <c r="F3797" s="4">
        <v>45565</v>
      </c>
      <c r="G3797" s="5" t="s">
        <v>3452</v>
      </c>
      <c r="H3797" s="16">
        <v>633</v>
      </c>
      <c r="I3797" s="16"/>
      <c r="K3797" t="str">
        <f t="shared" si="189"/>
        <v>Q2 2024</v>
      </c>
      <c r="L3797" t="str">
        <f t="shared" si="190"/>
        <v>Q2</v>
      </c>
      <c r="M3797" t="str">
        <f t="shared" si="191"/>
        <v>2024</v>
      </c>
    </row>
    <row r="3798" spans="1:13" x14ac:dyDescent="0.25">
      <c r="A3798" s="27">
        <v>45536</v>
      </c>
      <c r="B3798" s="8" t="s">
        <v>6589</v>
      </c>
      <c r="C3798" s="5" t="e">
        <v>#N/A</v>
      </c>
      <c r="D3798" s="8" t="s">
        <v>6615</v>
      </c>
      <c r="E3798" s="12">
        <v>2</v>
      </c>
      <c r="F3798" s="4">
        <v>45565</v>
      </c>
      <c r="G3798" s="5" t="s">
        <v>3453</v>
      </c>
      <c r="H3798" s="16">
        <v>1140</v>
      </c>
      <c r="I3798" s="16"/>
      <c r="K3798" t="str">
        <f t="shared" si="189"/>
        <v>Q2 2024</v>
      </c>
      <c r="L3798" t="str">
        <f t="shared" si="190"/>
        <v>Q2</v>
      </c>
      <c r="M3798" t="str">
        <f t="shared" si="191"/>
        <v>2024</v>
      </c>
    </row>
    <row r="3799" spans="1:13" x14ac:dyDescent="0.25">
      <c r="A3799" s="27">
        <v>45536</v>
      </c>
      <c r="B3799" s="8" t="s">
        <v>6589</v>
      </c>
      <c r="C3799" s="5" t="s">
        <v>6616</v>
      </c>
      <c r="D3799" s="8" t="s">
        <v>6617</v>
      </c>
      <c r="E3799" s="12">
        <v>2</v>
      </c>
      <c r="F3799" s="4">
        <v>45566</v>
      </c>
      <c r="G3799" s="5" t="s">
        <v>3456</v>
      </c>
      <c r="H3799" s="16">
        <v>10737.5</v>
      </c>
      <c r="I3799" s="16"/>
      <c r="K3799" t="str">
        <f t="shared" si="189"/>
        <v>Q2 2024</v>
      </c>
      <c r="L3799" t="str">
        <f t="shared" si="190"/>
        <v>Q2</v>
      </c>
      <c r="M3799" t="str">
        <f t="shared" si="191"/>
        <v>2024</v>
      </c>
    </row>
    <row r="3800" spans="1:13" x14ac:dyDescent="0.25">
      <c r="A3800" s="27">
        <v>45536</v>
      </c>
      <c r="B3800" s="8" t="s">
        <v>6589</v>
      </c>
      <c r="C3800" s="5" t="s">
        <v>6616</v>
      </c>
      <c r="D3800" s="8" t="s">
        <v>6618</v>
      </c>
      <c r="E3800" s="12">
        <v>2</v>
      </c>
      <c r="F3800" s="4">
        <v>45566</v>
      </c>
      <c r="G3800" s="5" t="s">
        <v>3457</v>
      </c>
      <c r="H3800" s="16">
        <v>24932</v>
      </c>
      <c r="I3800" s="16"/>
      <c r="K3800" t="str">
        <f t="shared" si="189"/>
        <v>Q2 2024</v>
      </c>
      <c r="L3800" t="str">
        <f t="shared" si="190"/>
        <v>Q2</v>
      </c>
      <c r="M3800" t="str">
        <f t="shared" si="191"/>
        <v>2024</v>
      </c>
    </row>
    <row r="3801" spans="1:13" x14ac:dyDescent="0.25">
      <c r="A3801" s="27">
        <v>45536</v>
      </c>
      <c r="B3801" s="8" t="s">
        <v>6589</v>
      </c>
      <c r="C3801" s="5" t="s">
        <v>6634</v>
      </c>
      <c r="D3801" s="8" t="s">
        <v>6635</v>
      </c>
      <c r="E3801" s="12">
        <v>2</v>
      </c>
      <c r="F3801" s="4">
        <v>45566</v>
      </c>
      <c r="G3801" s="5" t="s">
        <v>3447</v>
      </c>
      <c r="H3801" s="85">
        <v>250619.18</v>
      </c>
      <c r="I3801" s="85"/>
      <c r="K3801" t="str">
        <f t="shared" si="189"/>
        <v>Q2 2024</v>
      </c>
      <c r="L3801" t="str">
        <f t="shared" si="190"/>
        <v>Q2</v>
      </c>
      <c r="M3801" t="str">
        <f t="shared" si="191"/>
        <v>2024</v>
      </c>
    </row>
    <row r="3802" spans="1:13" x14ac:dyDescent="0.25">
      <c r="A3802" s="27">
        <v>45536</v>
      </c>
      <c r="B3802" s="8" t="s">
        <v>6589</v>
      </c>
      <c r="C3802" s="5" t="e">
        <v>#N/A</v>
      </c>
      <c r="D3802" s="8" t="s">
        <v>6638</v>
      </c>
      <c r="E3802" s="12">
        <v>2</v>
      </c>
      <c r="F3802" s="4">
        <v>45572</v>
      </c>
      <c r="G3802" s="5" t="s">
        <v>3441</v>
      </c>
      <c r="H3802" s="16">
        <v>465830</v>
      </c>
      <c r="I3802" s="16"/>
      <c r="K3802" t="str">
        <f t="shared" si="189"/>
        <v>Q2 2024</v>
      </c>
      <c r="L3802" t="str">
        <f t="shared" si="190"/>
        <v>Q2</v>
      </c>
      <c r="M3802" t="str">
        <f t="shared" si="191"/>
        <v>2024</v>
      </c>
    </row>
    <row r="3803" spans="1:13" x14ac:dyDescent="0.25">
      <c r="A3803" s="27">
        <v>45536</v>
      </c>
      <c r="B3803" s="8" t="s">
        <v>6589</v>
      </c>
      <c r="C3803" s="5" t="s">
        <v>6650</v>
      </c>
      <c r="D3803" s="8" t="s">
        <v>6651</v>
      </c>
      <c r="E3803" s="12">
        <v>2</v>
      </c>
      <c r="F3803" s="4">
        <v>45558</v>
      </c>
      <c r="G3803" s="5">
        <v>4250029241</v>
      </c>
      <c r="H3803" s="16">
        <v>22646.25</v>
      </c>
      <c r="I3803" s="16"/>
      <c r="K3803" t="str">
        <f t="shared" si="189"/>
        <v>Q2 2024</v>
      </c>
      <c r="L3803" t="str">
        <f t="shared" si="190"/>
        <v>Q2</v>
      </c>
      <c r="M3803" t="str">
        <f t="shared" si="191"/>
        <v>2024</v>
      </c>
    </row>
    <row r="3804" spans="1:13" x14ac:dyDescent="0.25">
      <c r="A3804" s="27">
        <v>45536</v>
      </c>
      <c r="B3804" s="8" t="s">
        <v>6589</v>
      </c>
      <c r="C3804" s="5" t="e">
        <v>#N/A</v>
      </c>
      <c r="D3804" s="8" t="s">
        <v>6633</v>
      </c>
      <c r="E3804" s="12">
        <v>2</v>
      </c>
      <c r="F3804" s="4">
        <v>45566</v>
      </c>
      <c r="G3804" s="5" t="s">
        <v>3446</v>
      </c>
      <c r="H3804" s="16">
        <v>223751.55</v>
      </c>
      <c r="I3804" s="16"/>
      <c r="K3804" t="str">
        <f t="shared" si="189"/>
        <v>Q2 2024</v>
      </c>
      <c r="L3804" t="str">
        <f t="shared" si="190"/>
        <v>Q2</v>
      </c>
      <c r="M3804" t="str">
        <f t="shared" si="191"/>
        <v>2024</v>
      </c>
    </row>
    <row r="3805" spans="1:13" x14ac:dyDescent="0.25">
      <c r="A3805" s="27">
        <v>45536</v>
      </c>
      <c r="B3805" s="8" t="s">
        <v>6589</v>
      </c>
      <c r="C3805" s="5" t="s">
        <v>6619</v>
      </c>
      <c r="D3805" s="8" t="s">
        <v>6620</v>
      </c>
      <c r="E3805" s="12">
        <v>2</v>
      </c>
      <c r="F3805" s="4">
        <v>45565</v>
      </c>
      <c r="G3805" s="5" t="s">
        <v>3444</v>
      </c>
      <c r="H3805" s="16">
        <v>2206</v>
      </c>
      <c r="I3805" s="16"/>
      <c r="K3805" t="str">
        <f t="shared" si="189"/>
        <v>Q2 2024</v>
      </c>
      <c r="L3805" t="str">
        <f t="shared" si="190"/>
        <v>Q2</v>
      </c>
      <c r="M3805" t="str">
        <f t="shared" si="191"/>
        <v>2024</v>
      </c>
    </row>
    <row r="3806" spans="1:13" x14ac:dyDescent="0.25">
      <c r="A3806" s="27">
        <v>45536</v>
      </c>
      <c r="B3806" s="8" t="s">
        <v>6589</v>
      </c>
      <c r="C3806" s="5" t="s">
        <v>6653</v>
      </c>
      <c r="D3806" s="8" t="s">
        <v>6654</v>
      </c>
      <c r="E3806" s="12">
        <v>2</v>
      </c>
      <c r="F3806" s="4">
        <v>45537</v>
      </c>
      <c r="G3806" s="5" t="s">
        <v>3438</v>
      </c>
      <c r="H3806" s="16">
        <v>194247.9</v>
      </c>
      <c r="I3806" s="16"/>
      <c r="K3806" t="str">
        <f t="shared" si="189"/>
        <v>Q2 2024</v>
      </c>
      <c r="L3806" t="str">
        <f t="shared" si="190"/>
        <v>Q2</v>
      </c>
      <c r="M3806" t="str">
        <f t="shared" si="191"/>
        <v>2024</v>
      </c>
    </row>
    <row r="3807" spans="1:13" x14ac:dyDescent="0.25">
      <c r="A3807" s="27">
        <v>45536</v>
      </c>
      <c r="B3807" s="8" t="s">
        <v>6589</v>
      </c>
      <c r="C3807" s="5" t="s">
        <v>6653</v>
      </c>
      <c r="D3807" s="8" t="s">
        <v>6627</v>
      </c>
      <c r="E3807" s="12">
        <v>2</v>
      </c>
      <c r="F3807" s="4">
        <v>45569</v>
      </c>
      <c r="G3807" s="5" t="s">
        <v>3448</v>
      </c>
      <c r="H3807" s="16">
        <v>10937.4</v>
      </c>
      <c r="I3807" s="16"/>
      <c r="K3807" t="str">
        <f t="shared" si="189"/>
        <v>Q2 2024</v>
      </c>
      <c r="L3807" t="str">
        <f t="shared" si="190"/>
        <v>Q2</v>
      </c>
      <c r="M3807" t="str">
        <f t="shared" si="191"/>
        <v>2024</v>
      </c>
    </row>
    <row r="3808" spans="1:13" x14ac:dyDescent="0.25">
      <c r="A3808" s="27">
        <v>45536</v>
      </c>
      <c r="B3808" s="8" t="s">
        <v>6589</v>
      </c>
      <c r="C3808" s="5" t="s">
        <v>6653</v>
      </c>
      <c r="D3808" s="8" t="s">
        <v>6638</v>
      </c>
      <c r="E3808" s="12">
        <v>2</v>
      </c>
      <c r="F3808" s="4">
        <v>45573</v>
      </c>
      <c r="G3808" s="5" t="s">
        <v>3449</v>
      </c>
      <c r="H3808" s="16">
        <v>766378.55</v>
      </c>
      <c r="I3808" s="16"/>
      <c r="K3808" t="str">
        <f t="shared" si="189"/>
        <v>Q2 2024</v>
      </c>
      <c r="L3808" t="str">
        <f t="shared" si="190"/>
        <v>Q2</v>
      </c>
      <c r="M3808" t="str">
        <f t="shared" si="191"/>
        <v>2024</v>
      </c>
    </row>
    <row r="3809" spans="1:13" x14ac:dyDescent="0.25">
      <c r="A3809" s="27">
        <v>45536</v>
      </c>
      <c r="B3809" s="8" t="s">
        <v>6589</v>
      </c>
      <c r="C3809" s="5" t="s">
        <v>6653</v>
      </c>
      <c r="D3809" s="8" t="s">
        <v>6639</v>
      </c>
      <c r="E3809" s="12">
        <v>2</v>
      </c>
      <c r="F3809" s="4">
        <v>45569</v>
      </c>
      <c r="G3809" s="5" t="s">
        <v>3450</v>
      </c>
      <c r="H3809" s="16">
        <v>15949.02</v>
      </c>
      <c r="I3809" s="16"/>
      <c r="K3809" t="str">
        <f t="shared" si="189"/>
        <v>Q2 2024</v>
      </c>
      <c r="L3809" t="str">
        <f t="shared" si="190"/>
        <v>Q2</v>
      </c>
      <c r="M3809" t="str">
        <f t="shared" si="191"/>
        <v>2024</v>
      </c>
    </row>
    <row r="3810" spans="1:13" x14ac:dyDescent="0.25">
      <c r="A3810" s="27">
        <v>45536</v>
      </c>
      <c r="B3810" s="8" t="s">
        <v>6589</v>
      </c>
      <c r="C3810" s="5" t="e">
        <v>#N/A</v>
      </c>
      <c r="D3810" s="8" t="s">
        <v>6622</v>
      </c>
      <c r="E3810" s="12">
        <v>2</v>
      </c>
      <c r="F3810" s="4">
        <v>45566</v>
      </c>
      <c r="G3810" s="12" t="s">
        <v>3455</v>
      </c>
      <c r="H3810" s="16">
        <v>6375</v>
      </c>
      <c r="I3810" s="16"/>
      <c r="K3810" t="str">
        <f t="shared" si="189"/>
        <v>Q2 2024</v>
      </c>
      <c r="L3810" t="str">
        <f t="shared" si="190"/>
        <v>Q2</v>
      </c>
      <c r="M3810" t="str">
        <f t="shared" si="191"/>
        <v>2024</v>
      </c>
    </row>
    <row r="3811" spans="1:13" x14ac:dyDescent="0.25">
      <c r="A3811" s="27">
        <v>45536</v>
      </c>
      <c r="B3811" s="8" t="s">
        <v>6589</v>
      </c>
      <c r="C3811" s="5" t="e">
        <v>#N/A</v>
      </c>
      <c r="D3811" s="8" t="s">
        <v>6622</v>
      </c>
      <c r="E3811" s="12">
        <v>2</v>
      </c>
      <c r="F3811" s="4">
        <v>45566</v>
      </c>
      <c r="G3811" s="12" t="s">
        <v>3454</v>
      </c>
      <c r="H3811" s="16">
        <v>4890</v>
      </c>
      <c r="I3811" s="16"/>
      <c r="K3811" t="str">
        <f t="shared" si="189"/>
        <v>Q2 2024</v>
      </c>
      <c r="L3811" t="str">
        <f t="shared" si="190"/>
        <v>Q2</v>
      </c>
      <c r="M3811" t="str">
        <f t="shared" si="191"/>
        <v>2024</v>
      </c>
    </row>
    <row r="3812" spans="1:13" x14ac:dyDescent="0.25">
      <c r="A3812" s="27">
        <v>45536</v>
      </c>
      <c r="B3812" s="8" t="s">
        <v>6589</v>
      </c>
      <c r="C3812" s="5" t="s">
        <v>6623</v>
      </c>
      <c r="D3812" s="8" t="s">
        <v>6624</v>
      </c>
      <c r="E3812" s="12">
        <v>2</v>
      </c>
      <c r="F3812" s="4">
        <v>45566</v>
      </c>
      <c r="G3812" s="5" t="s">
        <v>3451</v>
      </c>
      <c r="H3812" s="16">
        <v>7028</v>
      </c>
      <c r="I3812" s="16"/>
      <c r="K3812" t="str">
        <f t="shared" ref="K3812:K3870" si="192">"Q" &amp; IF(MONTH(A3812) &lt; 4, 4, IF(MONTH(A3812) &lt; 7, 1, IF(MONTH(A3812) &lt; 10, 2, 3))) &amp; " " &amp; YEAR(A3812) - IF(MONTH(A3812) &lt; 4, 1, 0)</f>
        <v>Q2 2024</v>
      </c>
      <c r="L3812" t="str">
        <f t="shared" ref="L3812:L3870" si="193">LEFT(K3812,2)</f>
        <v>Q2</v>
      </c>
      <c r="M3812" t="str">
        <f t="shared" ref="M3812:M3870" si="194">RIGHT(K3812,4)</f>
        <v>2024</v>
      </c>
    </row>
    <row r="3813" spans="1:13" x14ac:dyDescent="0.25">
      <c r="A3813" s="27">
        <v>45536</v>
      </c>
      <c r="B3813" s="8" t="s">
        <v>6589</v>
      </c>
      <c r="C3813" s="5" t="e">
        <v>#N/A</v>
      </c>
      <c r="D3813" s="8" t="s">
        <v>6627</v>
      </c>
      <c r="E3813" s="12">
        <v>2</v>
      </c>
      <c r="F3813" s="4">
        <v>45566</v>
      </c>
      <c r="G3813" s="5">
        <v>1812</v>
      </c>
      <c r="H3813" s="16">
        <v>18410</v>
      </c>
      <c r="I3813" s="16"/>
      <c r="K3813" t="str">
        <f t="shared" si="192"/>
        <v>Q2 2024</v>
      </c>
      <c r="L3813" t="str">
        <f t="shared" si="193"/>
        <v>Q2</v>
      </c>
      <c r="M3813" t="str">
        <f t="shared" si="194"/>
        <v>2024</v>
      </c>
    </row>
    <row r="3814" spans="1:13" x14ac:dyDescent="0.25">
      <c r="A3814" s="27">
        <v>45536</v>
      </c>
      <c r="B3814" s="8" t="s">
        <v>6590</v>
      </c>
      <c r="C3814" s="5" t="e">
        <v>#N/A</v>
      </c>
      <c r="D3814" s="8" t="s">
        <v>6615</v>
      </c>
      <c r="E3814" s="12">
        <v>0</v>
      </c>
      <c r="F3814" s="4">
        <v>45565</v>
      </c>
      <c r="G3814" s="5" t="s">
        <v>3458</v>
      </c>
      <c r="H3814" s="16">
        <v>190</v>
      </c>
      <c r="I3814" s="16"/>
      <c r="K3814" t="str">
        <f t="shared" si="192"/>
        <v>Q2 2024</v>
      </c>
      <c r="L3814" t="str">
        <f t="shared" si="193"/>
        <v>Q2</v>
      </c>
      <c r="M3814" t="str">
        <f t="shared" si="194"/>
        <v>2024</v>
      </c>
    </row>
    <row r="3815" spans="1:13" x14ac:dyDescent="0.25">
      <c r="A3815" s="27">
        <v>45536</v>
      </c>
      <c r="B3815" s="8" t="s">
        <v>6590</v>
      </c>
      <c r="C3815" s="5" t="e">
        <v>#N/A</v>
      </c>
      <c r="D3815" s="8" t="s">
        <v>6615</v>
      </c>
      <c r="E3815" s="12">
        <v>0</v>
      </c>
      <c r="F3815" s="4">
        <v>45565</v>
      </c>
      <c r="G3815" s="5" t="s">
        <v>3459</v>
      </c>
      <c r="H3815" s="16">
        <v>2532</v>
      </c>
      <c r="I3815" s="16"/>
      <c r="K3815" t="str">
        <f t="shared" si="192"/>
        <v>Q2 2024</v>
      </c>
      <c r="L3815" t="str">
        <f t="shared" si="193"/>
        <v>Q2</v>
      </c>
      <c r="M3815" t="str">
        <f t="shared" si="194"/>
        <v>2024</v>
      </c>
    </row>
    <row r="3816" spans="1:13" x14ac:dyDescent="0.25">
      <c r="A3816" s="27">
        <v>45536</v>
      </c>
      <c r="B3816" s="8" t="s">
        <v>6590</v>
      </c>
      <c r="C3816" s="5" t="e">
        <v>#N/A</v>
      </c>
      <c r="D3816" s="8" t="s">
        <v>6622</v>
      </c>
      <c r="E3816" s="12">
        <v>0</v>
      </c>
      <c r="F3816" s="4">
        <v>45566</v>
      </c>
      <c r="G3816" s="12" t="s">
        <v>3461</v>
      </c>
      <c r="H3816" s="16">
        <v>44160</v>
      </c>
      <c r="I3816" s="16"/>
      <c r="K3816" t="str">
        <f t="shared" si="192"/>
        <v>Q2 2024</v>
      </c>
      <c r="L3816" t="str">
        <f t="shared" si="193"/>
        <v>Q2</v>
      </c>
      <c r="M3816" t="str">
        <f t="shared" si="194"/>
        <v>2024</v>
      </c>
    </row>
    <row r="3817" spans="1:13" x14ac:dyDescent="0.25">
      <c r="A3817" s="27">
        <v>45536</v>
      </c>
      <c r="B3817" s="8" t="s">
        <v>6590</v>
      </c>
      <c r="C3817" s="5" t="e">
        <v>#N/A</v>
      </c>
      <c r="D3817" s="8" t="s">
        <v>6622</v>
      </c>
      <c r="E3817" s="12">
        <v>0</v>
      </c>
      <c r="F3817" s="4">
        <v>45570</v>
      </c>
      <c r="G3817" s="12" t="s">
        <v>3460</v>
      </c>
      <c r="H3817" s="16">
        <v>2720</v>
      </c>
      <c r="I3817" s="16"/>
      <c r="K3817" t="str">
        <f t="shared" si="192"/>
        <v>Q2 2024</v>
      </c>
      <c r="L3817" t="str">
        <f t="shared" si="193"/>
        <v>Q2</v>
      </c>
      <c r="M3817" t="str">
        <f t="shared" si="194"/>
        <v>2024</v>
      </c>
    </row>
    <row r="3818" spans="1:13" x14ac:dyDescent="0.25">
      <c r="A3818" s="27">
        <v>45536</v>
      </c>
      <c r="B3818" s="8" t="s">
        <v>6591</v>
      </c>
      <c r="C3818" s="5" t="s">
        <v>6632</v>
      </c>
      <c r="D3818" s="8" t="s">
        <v>6633</v>
      </c>
      <c r="E3818" s="12">
        <v>0</v>
      </c>
      <c r="F3818" s="4">
        <v>45566</v>
      </c>
      <c r="G3818" s="5" t="s">
        <v>3463</v>
      </c>
      <c r="H3818" s="16">
        <v>47670.82</v>
      </c>
      <c r="I3818" s="16"/>
      <c r="K3818" t="str">
        <f t="shared" si="192"/>
        <v>Q2 2024</v>
      </c>
      <c r="L3818" t="str">
        <f t="shared" si="193"/>
        <v>Q2</v>
      </c>
      <c r="M3818" t="str">
        <f t="shared" si="194"/>
        <v>2024</v>
      </c>
    </row>
    <row r="3819" spans="1:13" x14ac:dyDescent="0.25">
      <c r="A3819" s="27">
        <v>45536</v>
      </c>
      <c r="B3819" s="8" t="s">
        <v>6591</v>
      </c>
      <c r="C3819" s="5" t="s">
        <v>6619</v>
      </c>
      <c r="D3819" s="8" t="s">
        <v>6620</v>
      </c>
      <c r="E3819" s="12">
        <v>0</v>
      </c>
      <c r="F3819" s="4">
        <v>45565</v>
      </c>
      <c r="G3819" s="5" t="s">
        <v>3462</v>
      </c>
      <c r="H3819" s="16">
        <v>1188</v>
      </c>
      <c r="I3819" s="16"/>
      <c r="K3819" t="str">
        <f t="shared" si="192"/>
        <v>Q2 2024</v>
      </c>
      <c r="L3819" t="str">
        <f t="shared" si="193"/>
        <v>Q2</v>
      </c>
      <c r="M3819" t="str">
        <f t="shared" si="194"/>
        <v>2024</v>
      </c>
    </row>
    <row r="3820" spans="1:13" x14ac:dyDescent="0.25">
      <c r="A3820" s="27">
        <v>45536</v>
      </c>
      <c r="B3820" s="8" t="s">
        <v>6591</v>
      </c>
      <c r="C3820" s="5" t="e">
        <v>#N/A</v>
      </c>
      <c r="D3820" s="8" t="s">
        <v>6622</v>
      </c>
      <c r="E3820" s="12">
        <v>0</v>
      </c>
      <c r="F3820" s="4">
        <v>45566</v>
      </c>
      <c r="G3820" s="12" t="s">
        <v>3465</v>
      </c>
      <c r="H3820" s="16">
        <v>6770</v>
      </c>
      <c r="I3820" s="16"/>
      <c r="K3820" t="str">
        <f t="shared" si="192"/>
        <v>Q2 2024</v>
      </c>
      <c r="L3820" t="str">
        <f t="shared" si="193"/>
        <v>Q2</v>
      </c>
      <c r="M3820" t="str">
        <f t="shared" si="194"/>
        <v>2024</v>
      </c>
    </row>
    <row r="3821" spans="1:13" x14ac:dyDescent="0.25">
      <c r="A3821" s="27">
        <v>45536</v>
      </c>
      <c r="B3821" s="8" t="s">
        <v>6591</v>
      </c>
      <c r="C3821" s="5" t="e">
        <v>#N/A</v>
      </c>
      <c r="D3821" s="8" t="s">
        <v>6622</v>
      </c>
      <c r="E3821" s="12">
        <v>0</v>
      </c>
      <c r="F3821" s="4">
        <v>45570</v>
      </c>
      <c r="G3821" s="12" t="s">
        <v>3464</v>
      </c>
      <c r="H3821" s="16">
        <v>5555</v>
      </c>
      <c r="I3821" s="16"/>
      <c r="K3821" t="str">
        <f t="shared" si="192"/>
        <v>Q2 2024</v>
      </c>
      <c r="L3821" t="str">
        <f t="shared" si="193"/>
        <v>Q2</v>
      </c>
      <c r="M3821" t="str">
        <f t="shared" si="194"/>
        <v>2024</v>
      </c>
    </row>
    <row r="3822" spans="1:13" x14ac:dyDescent="0.25">
      <c r="A3822" s="27">
        <v>45536</v>
      </c>
      <c r="B3822" s="8" t="s">
        <v>6601</v>
      </c>
      <c r="C3822" s="5" t="e">
        <v>#N/A</v>
      </c>
      <c r="D3822" s="8" t="s">
        <v>6615</v>
      </c>
      <c r="E3822" s="12">
        <v>0</v>
      </c>
      <c r="F3822" s="4">
        <v>45565</v>
      </c>
      <c r="G3822" s="5" t="s">
        <v>3467</v>
      </c>
      <c r="H3822" s="16">
        <v>10972</v>
      </c>
      <c r="I3822" s="16"/>
      <c r="K3822" t="str">
        <f t="shared" si="192"/>
        <v>Q2 2024</v>
      </c>
      <c r="L3822" t="str">
        <f t="shared" si="193"/>
        <v>Q2</v>
      </c>
      <c r="M3822" t="str">
        <f t="shared" si="194"/>
        <v>2024</v>
      </c>
    </row>
    <row r="3823" spans="1:13" x14ac:dyDescent="0.25">
      <c r="A3823" s="27">
        <v>45536</v>
      </c>
      <c r="B3823" s="8" t="s">
        <v>6601</v>
      </c>
      <c r="C3823" s="5" t="e">
        <v>#N/A</v>
      </c>
      <c r="D3823" s="8" t="s">
        <v>6615</v>
      </c>
      <c r="E3823" s="12">
        <v>0</v>
      </c>
      <c r="F3823" s="4">
        <v>45565</v>
      </c>
      <c r="G3823" s="5" t="s">
        <v>3468</v>
      </c>
      <c r="H3823" s="16">
        <v>2193</v>
      </c>
      <c r="I3823" s="16"/>
      <c r="K3823" t="str">
        <f t="shared" si="192"/>
        <v>Q2 2024</v>
      </c>
      <c r="L3823" t="str">
        <f t="shared" si="193"/>
        <v>Q2</v>
      </c>
      <c r="M3823" t="str">
        <f t="shared" si="194"/>
        <v>2024</v>
      </c>
    </row>
    <row r="3824" spans="1:13" x14ac:dyDescent="0.25">
      <c r="A3824" s="27">
        <v>45536</v>
      </c>
      <c r="B3824" s="8" t="s">
        <v>6601</v>
      </c>
      <c r="C3824" s="5" t="s">
        <v>6619</v>
      </c>
      <c r="D3824" s="8" t="s">
        <v>6620</v>
      </c>
      <c r="E3824" s="12">
        <v>0</v>
      </c>
      <c r="F3824" s="4">
        <v>45565</v>
      </c>
      <c r="G3824" s="5" t="s">
        <v>3466</v>
      </c>
      <c r="H3824" s="16">
        <v>2967</v>
      </c>
      <c r="I3824" s="16"/>
      <c r="K3824" t="str">
        <f t="shared" si="192"/>
        <v>Q2 2024</v>
      </c>
      <c r="L3824" t="str">
        <f t="shared" si="193"/>
        <v>Q2</v>
      </c>
      <c r="M3824" t="str">
        <f t="shared" si="194"/>
        <v>2024</v>
      </c>
    </row>
    <row r="3825" spans="1:13" x14ac:dyDescent="0.25">
      <c r="A3825" s="27">
        <v>45536</v>
      </c>
      <c r="B3825" s="8" t="s">
        <v>6601</v>
      </c>
      <c r="C3825" s="5" t="e">
        <v>#N/A</v>
      </c>
      <c r="D3825" s="8" t="s">
        <v>6622</v>
      </c>
      <c r="E3825" s="12">
        <v>0</v>
      </c>
      <c r="F3825" s="4">
        <v>45566</v>
      </c>
      <c r="G3825" s="12" t="s">
        <v>3469</v>
      </c>
      <c r="H3825" s="16">
        <v>6975</v>
      </c>
      <c r="I3825" s="16"/>
      <c r="K3825" t="str">
        <f t="shared" si="192"/>
        <v>Q2 2024</v>
      </c>
      <c r="L3825" t="str">
        <f t="shared" si="193"/>
        <v>Q2</v>
      </c>
      <c r="M3825" t="str">
        <f t="shared" si="194"/>
        <v>2024</v>
      </c>
    </row>
    <row r="3826" spans="1:13" x14ac:dyDescent="0.25">
      <c r="A3826" s="27">
        <v>45536</v>
      </c>
      <c r="B3826" s="8" t="s">
        <v>6602</v>
      </c>
      <c r="C3826" s="5" t="e">
        <v>#N/A</v>
      </c>
      <c r="D3826" s="8" t="s">
        <v>6638</v>
      </c>
      <c r="E3826" s="5">
        <v>401</v>
      </c>
      <c r="F3826" s="4">
        <v>45569</v>
      </c>
      <c r="G3826" s="5" t="s">
        <v>3470</v>
      </c>
      <c r="H3826" s="16">
        <v>90500</v>
      </c>
      <c r="I3826" s="16"/>
      <c r="K3826" t="str">
        <f t="shared" si="192"/>
        <v>Q2 2024</v>
      </c>
      <c r="L3826" t="str">
        <f t="shared" si="193"/>
        <v>Q2</v>
      </c>
      <c r="M3826" t="str">
        <f t="shared" si="194"/>
        <v>2024</v>
      </c>
    </row>
    <row r="3827" spans="1:13" x14ac:dyDescent="0.25">
      <c r="A3827" s="27">
        <v>45536</v>
      </c>
      <c r="B3827" s="8" t="s">
        <v>6602</v>
      </c>
      <c r="C3827" s="5" t="e">
        <v>#N/A</v>
      </c>
      <c r="D3827" s="8" t="s">
        <v>6638</v>
      </c>
      <c r="E3827" s="5">
        <v>402</v>
      </c>
      <c r="F3827" s="4">
        <v>45569</v>
      </c>
      <c r="G3827" s="5" t="s">
        <v>3471</v>
      </c>
      <c r="H3827" s="16">
        <v>64800</v>
      </c>
      <c r="I3827" s="16"/>
      <c r="K3827" t="str">
        <f t="shared" si="192"/>
        <v>Q2 2024</v>
      </c>
      <c r="L3827" t="str">
        <f t="shared" si="193"/>
        <v>Q2</v>
      </c>
      <c r="M3827" t="str">
        <f t="shared" si="194"/>
        <v>2024</v>
      </c>
    </row>
    <row r="3828" spans="1:13" x14ac:dyDescent="0.25">
      <c r="A3828" s="27">
        <v>45536</v>
      </c>
      <c r="B3828" s="8" t="s">
        <v>6602</v>
      </c>
      <c r="C3828" s="5" t="e">
        <v>#N/A</v>
      </c>
      <c r="D3828" s="8" t="s">
        <v>6638</v>
      </c>
      <c r="E3828" s="5">
        <v>501</v>
      </c>
      <c r="F3828" s="4">
        <v>45569</v>
      </c>
      <c r="G3828" s="5" t="s">
        <v>3472</v>
      </c>
      <c r="H3828" s="16">
        <v>91940</v>
      </c>
      <c r="I3828" s="16"/>
      <c r="K3828" t="str">
        <f t="shared" si="192"/>
        <v>Q2 2024</v>
      </c>
      <c r="L3828" t="str">
        <f t="shared" si="193"/>
        <v>Q2</v>
      </c>
      <c r="M3828" t="str">
        <f t="shared" si="194"/>
        <v>2024</v>
      </c>
    </row>
    <row r="3829" spans="1:13" x14ac:dyDescent="0.25">
      <c r="A3829" s="27">
        <v>45536</v>
      </c>
      <c r="B3829" s="8" t="s">
        <v>6602</v>
      </c>
      <c r="C3829" s="5" t="e">
        <v>#N/A</v>
      </c>
      <c r="D3829" s="8" t="s">
        <v>6638</v>
      </c>
      <c r="E3829" s="5">
        <v>502</v>
      </c>
      <c r="F3829" s="4">
        <v>45569</v>
      </c>
      <c r="G3829" s="5" t="s">
        <v>3473</v>
      </c>
      <c r="H3829" s="16">
        <v>64800</v>
      </c>
      <c r="I3829" s="16"/>
      <c r="K3829" t="str">
        <f t="shared" si="192"/>
        <v>Q2 2024</v>
      </c>
      <c r="L3829" t="str">
        <f t="shared" si="193"/>
        <v>Q2</v>
      </c>
      <c r="M3829" t="str">
        <f t="shared" si="194"/>
        <v>2024</v>
      </c>
    </row>
    <row r="3830" spans="1:13" x14ac:dyDescent="0.25">
      <c r="A3830" s="27">
        <v>45536</v>
      </c>
      <c r="B3830" s="8" t="s">
        <v>6602</v>
      </c>
      <c r="C3830" s="5" t="e">
        <v>#N/A</v>
      </c>
      <c r="D3830" s="8" t="s">
        <v>6638</v>
      </c>
      <c r="E3830" s="5">
        <v>1201</v>
      </c>
      <c r="F3830" s="4">
        <v>45569</v>
      </c>
      <c r="G3830" s="5" t="s">
        <v>3474</v>
      </c>
      <c r="H3830" s="16">
        <v>75770</v>
      </c>
      <c r="I3830" s="16"/>
      <c r="K3830" t="str">
        <f t="shared" si="192"/>
        <v>Q2 2024</v>
      </c>
      <c r="L3830" t="str">
        <f t="shared" si="193"/>
        <v>Q2</v>
      </c>
      <c r="M3830" t="str">
        <f t="shared" si="194"/>
        <v>2024</v>
      </c>
    </row>
    <row r="3831" spans="1:13" x14ac:dyDescent="0.25">
      <c r="A3831" s="27">
        <v>45536</v>
      </c>
      <c r="B3831" s="8" t="s">
        <v>6602</v>
      </c>
      <c r="C3831" s="5" t="e">
        <v>#N/A</v>
      </c>
      <c r="D3831" s="8" t="s">
        <v>6638</v>
      </c>
      <c r="E3831" s="5">
        <v>1202</v>
      </c>
      <c r="F3831" s="4">
        <v>45569</v>
      </c>
      <c r="G3831" s="5" t="s">
        <v>3475</v>
      </c>
      <c r="H3831" s="16">
        <v>64800</v>
      </c>
      <c r="I3831" s="16"/>
      <c r="K3831" t="str">
        <f t="shared" si="192"/>
        <v>Q2 2024</v>
      </c>
      <c r="L3831" t="str">
        <f t="shared" si="193"/>
        <v>Q2</v>
      </c>
      <c r="M3831" t="str">
        <f t="shared" si="194"/>
        <v>2024</v>
      </c>
    </row>
    <row r="3832" spans="1:13" x14ac:dyDescent="0.25">
      <c r="A3832" s="27">
        <v>45536</v>
      </c>
      <c r="B3832" s="8" t="s">
        <v>6602</v>
      </c>
      <c r="C3832" s="5" t="e">
        <v>#N/A</v>
      </c>
      <c r="D3832" s="8" t="s">
        <v>6638</v>
      </c>
      <c r="E3832" s="5">
        <v>1301</v>
      </c>
      <c r="F3832" s="4">
        <v>45569</v>
      </c>
      <c r="G3832" s="5" t="s">
        <v>3476</v>
      </c>
      <c r="H3832" s="16">
        <v>116260</v>
      </c>
      <c r="I3832" s="16"/>
      <c r="K3832" t="str">
        <f t="shared" si="192"/>
        <v>Q2 2024</v>
      </c>
      <c r="L3832" t="str">
        <f t="shared" si="193"/>
        <v>Q2</v>
      </c>
      <c r="M3832" t="str">
        <f t="shared" si="194"/>
        <v>2024</v>
      </c>
    </row>
    <row r="3833" spans="1:13" x14ac:dyDescent="0.25">
      <c r="A3833" s="27">
        <v>45536</v>
      </c>
      <c r="B3833" s="8" t="s">
        <v>6597</v>
      </c>
      <c r="C3833" s="5" t="s">
        <v>6632</v>
      </c>
      <c r="D3833" s="8" t="s">
        <v>6633</v>
      </c>
      <c r="E3833" s="12">
        <v>0</v>
      </c>
      <c r="F3833" s="4">
        <v>45566</v>
      </c>
      <c r="G3833" s="5" t="s">
        <v>3479</v>
      </c>
      <c r="H3833" s="16">
        <v>47670.82</v>
      </c>
      <c r="I3833" s="16"/>
      <c r="K3833" t="str">
        <f t="shared" si="192"/>
        <v>Q2 2024</v>
      </c>
      <c r="L3833" t="str">
        <f t="shared" si="193"/>
        <v>Q2</v>
      </c>
      <c r="M3833" t="str">
        <f t="shared" si="194"/>
        <v>2024</v>
      </c>
    </row>
    <row r="3834" spans="1:13" x14ac:dyDescent="0.25">
      <c r="A3834" s="27">
        <v>45536</v>
      </c>
      <c r="B3834" s="8" t="s">
        <v>6597</v>
      </c>
      <c r="C3834" s="5" t="e">
        <v>#N/A</v>
      </c>
      <c r="D3834" s="8" t="s">
        <v>6615</v>
      </c>
      <c r="E3834" s="12">
        <v>0</v>
      </c>
      <c r="F3834" s="4">
        <v>45565</v>
      </c>
      <c r="G3834" s="5" t="s">
        <v>3481</v>
      </c>
      <c r="H3834" s="16">
        <v>3692.5</v>
      </c>
      <c r="I3834" s="16"/>
      <c r="K3834" t="str">
        <f t="shared" si="192"/>
        <v>Q2 2024</v>
      </c>
      <c r="L3834" t="str">
        <f t="shared" si="193"/>
        <v>Q2</v>
      </c>
      <c r="M3834" t="str">
        <f t="shared" si="194"/>
        <v>2024</v>
      </c>
    </row>
    <row r="3835" spans="1:13" x14ac:dyDescent="0.25">
      <c r="A3835" s="27">
        <v>45536</v>
      </c>
      <c r="B3835" s="8" t="s">
        <v>6597</v>
      </c>
      <c r="C3835" s="5" t="s">
        <v>6616</v>
      </c>
      <c r="D3835" s="8" t="s">
        <v>6617</v>
      </c>
      <c r="E3835" s="12">
        <v>0</v>
      </c>
      <c r="F3835" s="4">
        <v>45566</v>
      </c>
      <c r="G3835" s="5" t="s">
        <v>3483</v>
      </c>
      <c r="H3835" s="16">
        <v>1349</v>
      </c>
      <c r="I3835" s="16"/>
      <c r="K3835" t="str">
        <f t="shared" si="192"/>
        <v>Q2 2024</v>
      </c>
      <c r="L3835" t="str">
        <f t="shared" si="193"/>
        <v>Q2</v>
      </c>
      <c r="M3835" t="str">
        <f t="shared" si="194"/>
        <v>2024</v>
      </c>
    </row>
    <row r="3836" spans="1:13" x14ac:dyDescent="0.25">
      <c r="A3836" s="27">
        <v>45536</v>
      </c>
      <c r="B3836" s="8" t="s">
        <v>6597</v>
      </c>
      <c r="C3836" s="5" t="s">
        <v>6616</v>
      </c>
      <c r="D3836" s="8" t="s">
        <v>6618</v>
      </c>
      <c r="E3836" s="12">
        <v>0</v>
      </c>
      <c r="F3836" s="4">
        <v>45566</v>
      </c>
      <c r="G3836" s="5" t="s">
        <v>3484</v>
      </c>
      <c r="H3836" s="16">
        <v>3047</v>
      </c>
      <c r="I3836" s="16"/>
      <c r="K3836" t="str">
        <f t="shared" si="192"/>
        <v>Q2 2024</v>
      </c>
      <c r="L3836" t="str">
        <f t="shared" si="193"/>
        <v>Q2</v>
      </c>
      <c r="M3836" t="str">
        <f t="shared" si="194"/>
        <v>2024</v>
      </c>
    </row>
    <row r="3837" spans="1:13" x14ac:dyDescent="0.25">
      <c r="A3837" s="27">
        <v>45536</v>
      </c>
      <c r="B3837" s="8" t="s">
        <v>6597</v>
      </c>
      <c r="C3837" s="5" t="s">
        <v>6634</v>
      </c>
      <c r="D3837" s="8" t="s">
        <v>6635</v>
      </c>
      <c r="E3837" s="12">
        <v>0</v>
      </c>
      <c r="F3837" s="4">
        <v>45566</v>
      </c>
      <c r="G3837" s="5" t="s">
        <v>3480</v>
      </c>
      <c r="H3837" s="85">
        <v>20165.41</v>
      </c>
      <c r="I3837" s="85"/>
      <c r="K3837" t="str">
        <f t="shared" si="192"/>
        <v>Q2 2024</v>
      </c>
      <c r="L3837" t="str">
        <f t="shared" si="193"/>
        <v>Q2</v>
      </c>
      <c r="M3837" t="str">
        <f t="shared" si="194"/>
        <v>2024</v>
      </c>
    </row>
    <row r="3838" spans="1:13" x14ac:dyDescent="0.25">
      <c r="A3838" s="27">
        <v>45536</v>
      </c>
      <c r="B3838" s="8" t="s">
        <v>6597</v>
      </c>
      <c r="C3838" s="5" t="e">
        <v>#N/A</v>
      </c>
      <c r="D3838" s="8" t="s">
        <v>6638</v>
      </c>
      <c r="E3838" s="12">
        <v>0</v>
      </c>
      <c r="F3838" s="4">
        <v>45555</v>
      </c>
      <c r="G3838" s="5" t="s">
        <v>3477</v>
      </c>
      <c r="H3838" s="16">
        <v>8640</v>
      </c>
      <c r="I3838" s="16"/>
      <c r="K3838" t="str">
        <f t="shared" si="192"/>
        <v>Q2 2024</v>
      </c>
      <c r="L3838" t="str">
        <f t="shared" si="193"/>
        <v>Q2</v>
      </c>
      <c r="M3838" t="str">
        <f t="shared" si="194"/>
        <v>2024</v>
      </c>
    </row>
    <row r="3839" spans="1:13" x14ac:dyDescent="0.25">
      <c r="A3839" s="27">
        <v>45536</v>
      </c>
      <c r="B3839" s="8" t="s">
        <v>6597</v>
      </c>
      <c r="C3839" s="5" t="s">
        <v>6619</v>
      </c>
      <c r="D3839" s="8" t="s">
        <v>6620</v>
      </c>
      <c r="E3839" s="12">
        <v>0</v>
      </c>
      <c r="F3839" s="4">
        <v>45565</v>
      </c>
      <c r="G3839" s="5" t="s">
        <v>3478</v>
      </c>
      <c r="H3839" s="16">
        <v>2533</v>
      </c>
      <c r="I3839" s="16"/>
      <c r="K3839" t="str">
        <f t="shared" si="192"/>
        <v>Q2 2024</v>
      </c>
      <c r="L3839" t="str">
        <f t="shared" si="193"/>
        <v>Q2</v>
      </c>
      <c r="M3839" t="str">
        <f t="shared" si="194"/>
        <v>2024</v>
      </c>
    </row>
    <row r="3840" spans="1:13" x14ac:dyDescent="0.25">
      <c r="A3840" s="27">
        <v>45536</v>
      </c>
      <c r="B3840" s="8" t="s">
        <v>6597</v>
      </c>
      <c r="C3840" s="5" t="e">
        <v>#N/A</v>
      </c>
      <c r="D3840" s="8" t="s">
        <v>6622</v>
      </c>
      <c r="E3840" s="12">
        <v>0</v>
      </c>
      <c r="F3840" s="4">
        <v>45566</v>
      </c>
      <c r="G3840" s="12" t="s">
        <v>3482</v>
      </c>
      <c r="H3840" s="16">
        <v>9450</v>
      </c>
      <c r="I3840" s="16"/>
      <c r="K3840" t="str">
        <f t="shared" si="192"/>
        <v>Q2 2024</v>
      </c>
      <c r="L3840" t="str">
        <f t="shared" si="193"/>
        <v>Q2</v>
      </c>
      <c r="M3840" t="str">
        <f t="shared" si="194"/>
        <v>2024</v>
      </c>
    </row>
    <row r="3841" spans="1:13" x14ac:dyDescent="0.25">
      <c r="A3841" s="27">
        <v>45536</v>
      </c>
      <c r="B3841" s="8" t="s">
        <v>6597</v>
      </c>
      <c r="C3841" s="5" t="e">
        <v>#N/A</v>
      </c>
      <c r="D3841" s="8" t="s">
        <v>6627</v>
      </c>
      <c r="E3841" s="12">
        <v>0</v>
      </c>
      <c r="F3841" s="4">
        <v>45566</v>
      </c>
      <c r="G3841" s="5">
        <v>1813</v>
      </c>
      <c r="H3841" s="16">
        <v>385</v>
      </c>
      <c r="I3841" s="16"/>
      <c r="K3841" t="str">
        <f t="shared" si="192"/>
        <v>Q2 2024</v>
      </c>
      <c r="L3841" t="str">
        <f t="shared" si="193"/>
        <v>Q2</v>
      </c>
      <c r="M3841" t="str">
        <f t="shared" si="194"/>
        <v>2024</v>
      </c>
    </row>
    <row r="3842" spans="1:13" x14ac:dyDescent="0.25">
      <c r="A3842" s="27">
        <v>45536</v>
      </c>
      <c r="B3842" s="9" t="s">
        <v>6606</v>
      </c>
      <c r="C3842" s="8" t="e">
        <v>#N/A</v>
      </c>
      <c r="D3842" s="9" t="s">
        <v>6615</v>
      </c>
      <c r="E3842" s="12">
        <v>0</v>
      </c>
      <c r="F3842" s="25">
        <v>45565</v>
      </c>
      <c r="G3842" s="12" t="s">
        <v>3592</v>
      </c>
      <c r="H3842" s="16">
        <v>570</v>
      </c>
      <c r="I3842" s="16"/>
      <c r="K3842" t="str">
        <f t="shared" si="192"/>
        <v>Q2 2024</v>
      </c>
      <c r="L3842" t="str">
        <f t="shared" si="193"/>
        <v>Q2</v>
      </c>
      <c r="M3842" t="str">
        <f t="shared" si="194"/>
        <v>2024</v>
      </c>
    </row>
    <row r="3843" spans="1:13" x14ac:dyDescent="0.25">
      <c r="A3843" s="27">
        <v>45536</v>
      </c>
      <c r="B3843" s="8" t="s">
        <v>6598</v>
      </c>
      <c r="C3843" s="5" t="e">
        <v>#N/A</v>
      </c>
      <c r="D3843" s="8" t="s">
        <v>6615</v>
      </c>
      <c r="E3843" s="12">
        <v>0</v>
      </c>
      <c r="F3843" s="4">
        <v>45565</v>
      </c>
      <c r="G3843" s="5" t="s">
        <v>3485</v>
      </c>
      <c r="H3843" s="16">
        <v>95</v>
      </c>
      <c r="I3843" s="16"/>
      <c r="K3843" t="str">
        <f t="shared" si="192"/>
        <v>Q2 2024</v>
      </c>
      <c r="L3843" t="str">
        <f t="shared" si="193"/>
        <v>Q2</v>
      </c>
      <c r="M3843" t="str">
        <f t="shared" si="194"/>
        <v>2024</v>
      </c>
    </row>
    <row r="3844" spans="1:13" x14ac:dyDescent="0.25">
      <c r="A3844" s="27">
        <v>45536</v>
      </c>
      <c r="B3844" s="8" t="s">
        <v>6598</v>
      </c>
      <c r="C3844" s="5" t="e">
        <v>#N/A</v>
      </c>
      <c r="D3844" s="8" t="s">
        <v>6622</v>
      </c>
      <c r="E3844" s="12">
        <v>0</v>
      </c>
      <c r="F3844" s="4">
        <v>45566</v>
      </c>
      <c r="G3844" s="12" t="s">
        <v>3486</v>
      </c>
      <c r="H3844" s="16">
        <v>515</v>
      </c>
      <c r="I3844" s="16"/>
      <c r="K3844" t="str">
        <f t="shared" si="192"/>
        <v>Q2 2024</v>
      </c>
      <c r="L3844" t="str">
        <f t="shared" si="193"/>
        <v>Q2</v>
      </c>
      <c r="M3844" t="str">
        <f t="shared" si="194"/>
        <v>2024</v>
      </c>
    </row>
    <row r="3845" spans="1:13" x14ac:dyDescent="0.25">
      <c r="A3845" s="27">
        <v>45536</v>
      </c>
      <c r="B3845" s="8" t="s">
        <v>6596</v>
      </c>
      <c r="C3845" s="5" t="e">
        <v>#N/A</v>
      </c>
      <c r="D3845" s="8" t="s">
        <v>6615</v>
      </c>
      <c r="E3845" s="12">
        <v>0</v>
      </c>
      <c r="F3845" s="4">
        <v>45565</v>
      </c>
      <c r="G3845" s="5" t="s">
        <v>3487</v>
      </c>
      <c r="H3845" s="16">
        <v>422</v>
      </c>
      <c r="I3845" s="16"/>
      <c r="K3845" t="str">
        <f t="shared" si="192"/>
        <v>Q2 2024</v>
      </c>
      <c r="L3845" t="str">
        <f t="shared" si="193"/>
        <v>Q2</v>
      </c>
      <c r="M3845" t="str">
        <f t="shared" si="194"/>
        <v>2024</v>
      </c>
    </row>
    <row r="3846" spans="1:13" x14ac:dyDescent="0.25">
      <c r="A3846" s="27">
        <v>45536</v>
      </c>
      <c r="B3846" s="8" t="s">
        <v>6596</v>
      </c>
      <c r="C3846" s="5" t="s">
        <v>6616</v>
      </c>
      <c r="D3846" s="8" t="s">
        <v>6617</v>
      </c>
      <c r="E3846" s="12">
        <v>0</v>
      </c>
      <c r="F3846" s="4">
        <v>45566</v>
      </c>
      <c r="G3846" s="5" t="s">
        <v>3489</v>
      </c>
      <c r="H3846" s="16">
        <v>2448</v>
      </c>
      <c r="I3846" s="16"/>
      <c r="K3846" t="str">
        <f t="shared" si="192"/>
        <v>Q2 2024</v>
      </c>
      <c r="L3846" t="str">
        <f t="shared" si="193"/>
        <v>Q2</v>
      </c>
      <c r="M3846" t="str">
        <f t="shared" si="194"/>
        <v>2024</v>
      </c>
    </row>
    <row r="3847" spans="1:13" x14ac:dyDescent="0.25">
      <c r="A3847" s="27">
        <v>45536</v>
      </c>
      <c r="B3847" s="8" t="s">
        <v>6596</v>
      </c>
      <c r="C3847" s="5" t="e">
        <v>#N/A</v>
      </c>
      <c r="D3847" s="8" t="s">
        <v>6622</v>
      </c>
      <c r="E3847" s="12">
        <v>0</v>
      </c>
      <c r="F3847" s="4">
        <v>45566</v>
      </c>
      <c r="G3847" s="12" t="s">
        <v>3488</v>
      </c>
      <c r="H3847" s="16">
        <v>2230</v>
      </c>
      <c r="I3847" s="16"/>
      <c r="K3847" t="str">
        <f t="shared" si="192"/>
        <v>Q2 2024</v>
      </c>
      <c r="L3847" t="str">
        <f t="shared" si="193"/>
        <v>Q2</v>
      </c>
      <c r="M3847" t="str">
        <f t="shared" si="194"/>
        <v>2024</v>
      </c>
    </row>
    <row r="3848" spans="1:13" x14ac:dyDescent="0.25">
      <c r="A3848" s="27">
        <v>45536</v>
      </c>
      <c r="B3848" s="8" t="s">
        <v>6592</v>
      </c>
      <c r="C3848" s="5" t="s">
        <v>6630</v>
      </c>
      <c r="D3848" s="8" t="s">
        <v>6631</v>
      </c>
      <c r="E3848" s="5">
        <v>613</v>
      </c>
      <c r="F3848" s="4">
        <v>45562</v>
      </c>
      <c r="G3848" s="5" t="s">
        <v>3498</v>
      </c>
      <c r="H3848" s="16">
        <v>8685.98</v>
      </c>
      <c r="I3848" s="16"/>
      <c r="K3848" t="str">
        <f t="shared" si="192"/>
        <v>Q2 2024</v>
      </c>
      <c r="L3848" t="str">
        <f t="shared" si="193"/>
        <v>Q2</v>
      </c>
      <c r="M3848" t="str">
        <f t="shared" si="194"/>
        <v>2024</v>
      </c>
    </row>
    <row r="3849" spans="1:13" x14ac:dyDescent="0.25">
      <c r="A3849" s="27">
        <v>45536</v>
      </c>
      <c r="B3849" s="8" t="s">
        <v>6592</v>
      </c>
      <c r="C3849" s="5" t="e">
        <v>#N/A</v>
      </c>
      <c r="D3849" s="8" t="s">
        <v>6662</v>
      </c>
      <c r="E3849" s="5">
        <v>613</v>
      </c>
      <c r="F3849" s="4">
        <v>45537</v>
      </c>
      <c r="G3849" s="5" t="s">
        <v>3492</v>
      </c>
      <c r="H3849" s="16">
        <v>68825</v>
      </c>
      <c r="I3849" s="16"/>
      <c r="K3849" t="str">
        <f t="shared" si="192"/>
        <v>Q2 2024</v>
      </c>
      <c r="L3849" t="str">
        <f t="shared" si="193"/>
        <v>Q2</v>
      </c>
      <c r="M3849" t="str">
        <f t="shared" si="194"/>
        <v>2024</v>
      </c>
    </row>
    <row r="3850" spans="1:13" x14ac:dyDescent="0.25">
      <c r="A3850" s="27">
        <v>45536</v>
      </c>
      <c r="B3850" s="8" t="s">
        <v>6592</v>
      </c>
      <c r="C3850" s="5" t="e">
        <v>#N/A</v>
      </c>
      <c r="D3850" s="8" t="s">
        <v>6651</v>
      </c>
      <c r="E3850" s="5">
        <v>613</v>
      </c>
      <c r="F3850" s="4">
        <v>45554</v>
      </c>
      <c r="G3850" s="5" t="s">
        <v>3495</v>
      </c>
      <c r="H3850" s="16">
        <v>17000</v>
      </c>
      <c r="I3850" s="16"/>
      <c r="K3850" t="str">
        <f t="shared" si="192"/>
        <v>Q2 2024</v>
      </c>
      <c r="L3850" t="str">
        <f t="shared" si="193"/>
        <v>Q2</v>
      </c>
      <c r="M3850" t="str">
        <f t="shared" si="194"/>
        <v>2024</v>
      </c>
    </row>
    <row r="3851" spans="1:13" x14ac:dyDescent="0.25">
      <c r="A3851" s="27">
        <v>45536</v>
      </c>
      <c r="B3851" s="8" t="s">
        <v>6592</v>
      </c>
      <c r="C3851" s="5" t="s">
        <v>6632</v>
      </c>
      <c r="D3851" s="8" t="s">
        <v>6633</v>
      </c>
      <c r="E3851" s="5">
        <v>613</v>
      </c>
      <c r="F3851" s="4">
        <v>45566</v>
      </c>
      <c r="G3851" s="5" t="s">
        <v>3499</v>
      </c>
      <c r="H3851" s="16">
        <v>37342.14</v>
      </c>
      <c r="I3851" s="16"/>
      <c r="K3851" t="str">
        <f t="shared" si="192"/>
        <v>Q2 2024</v>
      </c>
      <c r="L3851" t="str">
        <f t="shared" si="193"/>
        <v>Q2</v>
      </c>
      <c r="M3851" t="str">
        <f t="shared" si="194"/>
        <v>2024</v>
      </c>
    </row>
    <row r="3852" spans="1:13" x14ac:dyDescent="0.25">
      <c r="A3852" s="27">
        <v>45536</v>
      </c>
      <c r="B3852" s="8" t="s">
        <v>6592</v>
      </c>
      <c r="C3852" s="5" t="e">
        <v>#N/A</v>
      </c>
      <c r="D3852" s="8" t="s">
        <v>6617</v>
      </c>
      <c r="E3852" s="5">
        <v>613</v>
      </c>
      <c r="F3852" s="4">
        <v>45555</v>
      </c>
      <c r="G3852" s="5" t="s">
        <v>3496</v>
      </c>
      <c r="H3852" s="16">
        <v>400</v>
      </c>
      <c r="I3852" s="16"/>
      <c r="K3852" t="str">
        <f t="shared" si="192"/>
        <v>Q2 2024</v>
      </c>
      <c r="L3852" t="str">
        <f t="shared" si="193"/>
        <v>Q2</v>
      </c>
      <c r="M3852" t="str">
        <f t="shared" si="194"/>
        <v>2024</v>
      </c>
    </row>
    <row r="3853" spans="1:13" x14ac:dyDescent="0.25">
      <c r="A3853" s="27">
        <v>45536</v>
      </c>
      <c r="B3853" s="8" t="s">
        <v>6592</v>
      </c>
      <c r="C3853" s="5" t="e">
        <v>#N/A</v>
      </c>
      <c r="D3853" s="8" t="s">
        <v>6615</v>
      </c>
      <c r="E3853" s="5">
        <v>613</v>
      </c>
      <c r="F3853" s="4">
        <v>45565</v>
      </c>
      <c r="G3853" s="5" t="s">
        <v>3504</v>
      </c>
      <c r="H3853" s="16">
        <v>22705</v>
      </c>
      <c r="I3853" s="16"/>
      <c r="K3853" t="str">
        <f t="shared" si="192"/>
        <v>Q2 2024</v>
      </c>
      <c r="L3853" t="str">
        <f t="shared" si="193"/>
        <v>Q2</v>
      </c>
      <c r="M3853" t="str">
        <f t="shared" si="194"/>
        <v>2024</v>
      </c>
    </row>
    <row r="3854" spans="1:13" x14ac:dyDescent="0.25">
      <c r="A3854" s="27">
        <v>45536</v>
      </c>
      <c r="B3854" s="8" t="s">
        <v>6592</v>
      </c>
      <c r="C3854" s="5" t="s">
        <v>6616</v>
      </c>
      <c r="D3854" s="8" t="s">
        <v>6617</v>
      </c>
      <c r="E3854" s="5">
        <v>613</v>
      </c>
      <c r="F3854" s="4">
        <v>45566</v>
      </c>
      <c r="G3854" s="5" t="s">
        <v>3507</v>
      </c>
      <c r="H3854" s="16">
        <v>180</v>
      </c>
      <c r="I3854" s="16"/>
      <c r="K3854" t="str">
        <f t="shared" si="192"/>
        <v>Q2 2024</v>
      </c>
      <c r="L3854" t="str">
        <f t="shared" si="193"/>
        <v>Q2</v>
      </c>
      <c r="M3854" t="str">
        <f t="shared" si="194"/>
        <v>2024</v>
      </c>
    </row>
    <row r="3855" spans="1:13" x14ac:dyDescent="0.25">
      <c r="A3855" s="27">
        <v>45536</v>
      </c>
      <c r="B3855" s="8" t="s">
        <v>6592</v>
      </c>
      <c r="C3855" s="5" t="s">
        <v>6616</v>
      </c>
      <c r="D3855" s="8" t="s">
        <v>6618</v>
      </c>
      <c r="E3855" s="5">
        <v>613</v>
      </c>
      <c r="F3855" s="4">
        <v>45566</v>
      </c>
      <c r="G3855" s="5" t="s">
        <v>3508</v>
      </c>
      <c r="H3855" s="16">
        <v>16500</v>
      </c>
      <c r="I3855" s="16"/>
      <c r="K3855" t="str">
        <f t="shared" si="192"/>
        <v>Q2 2024</v>
      </c>
      <c r="L3855" t="str">
        <f t="shared" si="193"/>
        <v>Q2</v>
      </c>
      <c r="M3855" t="str">
        <f t="shared" si="194"/>
        <v>2024</v>
      </c>
    </row>
    <row r="3856" spans="1:13" x14ac:dyDescent="0.25">
      <c r="A3856" s="27">
        <v>45536</v>
      </c>
      <c r="B3856" s="8" t="s">
        <v>6592</v>
      </c>
      <c r="C3856" s="5" t="s">
        <v>6634</v>
      </c>
      <c r="D3856" s="8" t="s">
        <v>6635</v>
      </c>
      <c r="E3856" s="5">
        <v>613</v>
      </c>
      <c r="F3856" s="4">
        <v>45566</v>
      </c>
      <c r="G3856" s="5" t="s">
        <v>3501</v>
      </c>
      <c r="H3856" s="85">
        <v>52524.390000000007</v>
      </c>
      <c r="I3856" s="85"/>
      <c r="K3856" t="str">
        <f t="shared" si="192"/>
        <v>Q2 2024</v>
      </c>
      <c r="L3856" t="str">
        <f t="shared" si="193"/>
        <v>Q2</v>
      </c>
      <c r="M3856" t="str">
        <f t="shared" si="194"/>
        <v>2024</v>
      </c>
    </row>
    <row r="3857" spans="1:13" x14ac:dyDescent="0.25">
      <c r="A3857" s="27">
        <v>45536</v>
      </c>
      <c r="B3857" s="8" t="s">
        <v>6592</v>
      </c>
      <c r="C3857" s="5" t="s">
        <v>6650</v>
      </c>
      <c r="D3857" s="8" t="s">
        <v>6651</v>
      </c>
      <c r="E3857" s="5">
        <v>613</v>
      </c>
      <c r="F3857" s="4">
        <v>45553</v>
      </c>
      <c r="G3857" s="5">
        <v>4250029230</v>
      </c>
      <c r="H3857" s="16">
        <v>11322.5</v>
      </c>
      <c r="I3857" s="16"/>
      <c r="K3857" t="str">
        <f t="shared" si="192"/>
        <v>Q2 2024</v>
      </c>
      <c r="L3857" t="str">
        <f t="shared" si="193"/>
        <v>Q2</v>
      </c>
      <c r="M3857" t="str">
        <f t="shared" si="194"/>
        <v>2024</v>
      </c>
    </row>
    <row r="3858" spans="1:13" x14ac:dyDescent="0.25">
      <c r="A3858" s="27">
        <v>45536</v>
      </c>
      <c r="B3858" s="8" t="s">
        <v>6592</v>
      </c>
      <c r="C3858" s="5" t="e">
        <v>#N/A</v>
      </c>
      <c r="D3858" s="8" t="s">
        <v>6633</v>
      </c>
      <c r="E3858" s="5">
        <v>613</v>
      </c>
      <c r="F3858" s="4">
        <v>45566</v>
      </c>
      <c r="G3858" s="5" t="s">
        <v>3500</v>
      </c>
      <c r="H3858" s="16">
        <v>81438.98</v>
      </c>
      <c r="I3858" s="16"/>
      <c r="K3858" t="str">
        <f t="shared" si="192"/>
        <v>Q2 2024</v>
      </c>
      <c r="L3858" t="str">
        <f t="shared" si="193"/>
        <v>Q2</v>
      </c>
      <c r="M3858" t="str">
        <f t="shared" si="194"/>
        <v>2024</v>
      </c>
    </row>
    <row r="3859" spans="1:13" x14ac:dyDescent="0.25">
      <c r="A3859" s="27">
        <v>45536</v>
      </c>
      <c r="B3859" s="8" t="s">
        <v>6592</v>
      </c>
      <c r="C3859" s="5" t="s">
        <v>6619</v>
      </c>
      <c r="D3859" s="8" t="s">
        <v>6620</v>
      </c>
      <c r="E3859" s="5">
        <v>613</v>
      </c>
      <c r="F3859" s="4">
        <v>45565</v>
      </c>
      <c r="G3859" s="5" t="s">
        <v>3497</v>
      </c>
      <c r="H3859" s="16">
        <v>1500</v>
      </c>
      <c r="I3859" s="16"/>
      <c r="K3859" t="str">
        <f t="shared" si="192"/>
        <v>Q2 2024</v>
      </c>
      <c r="L3859" t="str">
        <f t="shared" si="193"/>
        <v>Q2</v>
      </c>
      <c r="M3859" t="str">
        <f t="shared" si="194"/>
        <v>2024</v>
      </c>
    </row>
    <row r="3860" spans="1:13" x14ac:dyDescent="0.25">
      <c r="A3860" s="27">
        <v>45536</v>
      </c>
      <c r="B3860" s="8" t="s">
        <v>6592</v>
      </c>
      <c r="C3860" s="5" t="s">
        <v>6637</v>
      </c>
      <c r="D3860" s="8" t="s">
        <v>6654</v>
      </c>
      <c r="E3860" s="5">
        <v>613</v>
      </c>
      <c r="F3860" s="4">
        <v>45538</v>
      </c>
      <c r="G3860" s="5" t="s">
        <v>3490</v>
      </c>
      <c r="H3860" s="16">
        <v>25779</v>
      </c>
      <c r="I3860" s="16"/>
      <c r="K3860" t="str">
        <f t="shared" si="192"/>
        <v>Q2 2024</v>
      </c>
      <c r="L3860" t="str">
        <f t="shared" si="193"/>
        <v>Q2</v>
      </c>
      <c r="M3860" t="str">
        <f t="shared" si="194"/>
        <v>2024</v>
      </c>
    </row>
    <row r="3861" spans="1:13" x14ac:dyDescent="0.25">
      <c r="A3861" s="27">
        <v>45536</v>
      </c>
      <c r="B3861" s="8" t="s">
        <v>6592</v>
      </c>
      <c r="C3861" s="5" t="s">
        <v>6637</v>
      </c>
      <c r="D3861" s="8" t="s">
        <v>6654</v>
      </c>
      <c r="E3861" s="5">
        <v>614</v>
      </c>
      <c r="F3861" s="4">
        <v>45538</v>
      </c>
      <c r="G3861" s="5" t="s">
        <v>3491</v>
      </c>
      <c r="H3861" s="16">
        <v>25753</v>
      </c>
      <c r="I3861" s="16"/>
      <c r="K3861" t="str">
        <f t="shared" si="192"/>
        <v>Q2 2024</v>
      </c>
      <c r="L3861" t="str">
        <f t="shared" si="193"/>
        <v>Q2</v>
      </c>
      <c r="M3861" t="str">
        <f t="shared" si="194"/>
        <v>2024</v>
      </c>
    </row>
    <row r="3862" spans="1:13" x14ac:dyDescent="0.25">
      <c r="A3862" s="27">
        <v>45536</v>
      </c>
      <c r="B3862" s="8" t="s">
        <v>6592</v>
      </c>
      <c r="C3862" s="5" t="s">
        <v>6637</v>
      </c>
      <c r="D3862" s="8" t="s">
        <v>6638</v>
      </c>
      <c r="E3862" s="12">
        <v>613</v>
      </c>
      <c r="F3862" s="82">
        <v>45578</v>
      </c>
      <c r="G3862" s="12" t="s">
        <v>3613</v>
      </c>
      <c r="H3862" s="16">
        <v>46871</v>
      </c>
      <c r="K3862" t="str">
        <f t="shared" si="192"/>
        <v>Q2 2024</v>
      </c>
      <c r="L3862" t="str">
        <f t="shared" si="193"/>
        <v>Q2</v>
      </c>
      <c r="M3862" t="str">
        <f t="shared" si="194"/>
        <v>2024</v>
      </c>
    </row>
    <row r="3863" spans="1:13" x14ac:dyDescent="0.25">
      <c r="A3863" s="27">
        <v>45536</v>
      </c>
      <c r="B3863" s="8" t="s">
        <v>6592</v>
      </c>
      <c r="C3863" s="5" t="s">
        <v>6637</v>
      </c>
      <c r="D3863" s="8" t="s">
        <v>6638</v>
      </c>
      <c r="E3863" s="12">
        <v>614</v>
      </c>
      <c r="F3863" s="4">
        <v>45578</v>
      </c>
      <c r="G3863" s="12" t="s">
        <v>3614</v>
      </c>
      <c r="H3863" s="16">
        <v>55972</v>
      </c>
      <c r="K3863" t="str">
        <f t="shared" si="192"/>
        <v>Q2 2024</v>
      </c>
      <c r="L3863" t="str">
        <f t="shared" si="193"/>
        <v>Q2</v>
      </c>
      <c r="M3863" t="str">
        <f t="shared" si="194"/>
        <v>2024</v>
      </c>
    </row>
    <row r="3864" spans="1:13" x14ac:dyDescent="0.25">
      <c r="A3864" s="27">
        <v>45536</v>
      </c>
      <c r="B3864" s="8" t="s">
        <v>6592</v>
      </c>
      <c r="C3864" s="5" t="s">
        <v>6637</v>
      </c>
      <c r="D3864" s="8" t="s">
        <v>6639</v>
      </c>
      <c r="E3864" s="12">
        <v>613</v>
      </c>
      <c r="F3864" s="4">
        <v>45579</v>
      </c>
      <c r="G3864" s="12" t="s">
        <v>3615</v>
      </c>
      <c r="H3864" s="16">
        <v>3531.43</v>
      </c>
      <c r="K3864" t="str">
        <f t="shared" si="192"/>
        <v>Q2 2024</v>
      </c>
      <c r="L3864" t="str">
        <f t="shared" si="193"/>
        <v>Q2</v>
      </c>
      <c r="M3864" t="str">
        <f t="shared" si="194"/>
        <v>2024</v>
      </c>
    </row>
    <row r="3865" spans="1:13" x14ac:dyDescent="0.25">
      <c r="A3865" s="27">
        <v>45536</v>
      </c>
      <c r="B3865" s="8" t="s">
        <v>6592</v>
      </c>
      <c r="C3865" s="5" t="s">
        <v>6637</v>
      </c>
      <c r="D3865" s="8" t="s">
        <v>6639</v>
      </c>
      <c r="E3865" s="12">
        <v>614</v>
      </c>
      <c r="F3865" s="4">
        <v>45579</v>
      </c>
      <c r="G3865" s="12" t="s">
        <v>3616</v>
      </c>
      <c r="H3865" s="16">
        <v>3559.26</v>
      </c>
      <c r="K3865" t="str">
        <f t="shared" si="192"/>
        <v>Q2 2024</v>
      </c>
      <c r="L3865" t="str">
        <f t="shared" si="193"/>
        <v>Q2</v>
      </c>
      <c r="M3865" t="str">
        <f t="shared" si="194"/>
        <v>2024</v>
      </c>
    </row>
    <row r="3866" spans="1:13" x14ac:dyDescent="0.25">
      <c r="A3866" s="27">
        <v>45536</v>
      </c>
      <c r="B3866" s="8" t="s">
        <v>6592</v>
      </c>
      <c r="C3866" s="5" t="e">
        <v>#N/A</v>
      </c>
      <c r="D3866" s="8" t="s">
        <v>6662</v>
      </c>
      <c r="E3866" s="5">
        <v>613</v>
      </c>
      <c r="F3866" s="4">
        <v>45537</v>
      </c>
      <c r="G3866" s="5" t="s">
        <v>3493</v>
      </c>
      <c r="H3866" s="16">
        <v>68832</v>
      </c>
      <c r="I3866" s="16"/>
      <c r="K3866" t="str">
        <f t="shared" si="192"/>
        <v>Q2 2024</v>
      </c>
      <c r="L3866" t="str">
        <f t="shared" si="193"/>
        <v>Q2</v>
      </c>
      <c r="M3866" t="str">
        <f t="shared" si="194"/>
        <v>2024</v>
      </c>
    </row>
    <row r="3867" spans="1:13" x14ac:dyDescent="0.25">
      <c r="A3867" s="27">
        <v>45536</v>
      </c>
      <c r="B3867" s="8" t="s">
        <v>6592</v>
      </c>
      <c r="C3867" s="5" t="e">
        <v>#N/A</v>
      </c>
      <c r="D3867" s="8" t="s">
        <v>6662</v>
      </c>
      <c r="E3867" s="5">
        <v>614</v>
      </c>
      <c r="F3867" s="4">
        <v>45537</v>
      </c>
      <c r="G3867" s="5" t="s">
        <v>3494</v>
      </c>
      <c r="H3867" s="16">
        <v>137596</v>
      </c>
      <c r="I3867" s="16"/>
      <c r="K3867" t="str">
        <f t="shared" si="192"/>
        <v>Q2 2024</v>
      </c>
      <c r="L3867" t="str">
        <f t="shared" si="193"/>
        <v>Q2</v>
      </c>
      <c r="M3867" t="str">
        <f t="shared" si="194"/>
        <v>2024</v>
      </c>
    </row>
    <row r="3868" spans="1:13" x14ac:dyDescent="0.25">
      <c r="A3868" s="27">
        <v>45536</v>
      </c>
      <c r="B3868" s="8" t="s">
        <v>6592</v>
      </c>
      <c r="C3868" s="5" t="e">
        <v>#N/A</v>
      </c>
      <c r="D3868" s="8" t="s">
        <v>6622</v>
      </c>
      <c r="E3868" s="12">
        <v>613</v>
      </c>
      <c r="F3868" s="4">
        <v>45566</v>
      </c>
      <c r="G3868" s="12" t="s">
        <v>3506</v>
      </c>
      <c r="H3868" s="16">
        <v>28935</v>
      </c>
      <c r="I3868" s="16"/>
      <c r="K3868" t="str">
        <f t="shared" si="192"/>
        <v>Q2 2024</v>
      </c>
      <c r="L3868" t="str">
        <f t="shared" si="193"/>
        <v>Q2</v>
      </c>
      <c r="M3868" t="str">
        <f t="shared" si="194"/>
        <v>2024</v>
      </c>
    </row>
    <row r="3869" spans="1:13" x14ac:dyDescent="0.25">
      <c r="A3869" s="27">
        <v>45536</v>
      </c>
      <c r="B3869" s="8" t="s">
        <v>6592</v>
      </c>
      <c r="C3869" s="5" t="e">
        <v>#N/A</v>
      </c>
      <c r="D3869" s="8" t="s">
        <v>6622</v>
      </c>
      <c r="E3869" s="12">
        <v>613</v>
      </c>
      <c r="F3869" s="4">
        <v>45570</v>
      </c>
      <c r="G3869" s="12" t="s">
        <v>3505</v>
      </c>
      <c r="H3869" s="16">
        <v>9715</v>
      </c>
      <c r="I3869" s="16"/>
      <c r="K3869" t="str">
        <f t="shared" si="192"/>
        <v>Q2 2024</v>
      </c>
      <c r="L3869" t="str">
        <f t="shared" si="193"/>
        <v>Q2</v>
      </c>
      <c r="M3869" t="str">
        <f t="shared" si="194"/>
        <v>2024</v>
      </c>
    </row>
    <row r="3870" spans="1:13" x14ac:dyDescent="0.25">
      <c r="A3870" s="27">
        <v>45536</v>
      </c>
      <c r="B3870" s="8" t="s">
        <v>6592</v>
      </c>
      <c r="C3870" s="5" t="s">
        <v>6623</v>
      </c>
      <c r="D3870" s="8" t="s">
        <v>6663</v>
      </c>
      <c r="E3870" s="5">
        <v>613</v>
      </c>
      <c r="F3870" s="4">
        <v>45566</v>
      </c>
      <c r="G3870" s="5" t="s">
        <v>3502</v>
      </c>
      <c r="H3870" s="16">
        <v>2700</v>
      </c>
      <c r="I3870" s="16"/>
      <c r="K3870" t="str">
        <f t="shared" si="192"/>
        <v>Q2 2024</v>
      </c>
      <c r="L3870" t="str">
        <f t="shared" si="193"/>
        <v>Q2</v>
      </c>
      <c r="M3870" t="str">
        <f t="shared" si="194"/>
        <v>2024</v>
      </c>
    </row>
    <row r="3871" spans="1:13" x14ac:dyDescent="0.25">
      <c r="A3871" s="27">
        <v>45536</v>
      </c>
      <c r="B3871" s="8" t="s">
        <v>6592</v>
      </c>
      <c r="C3871" s="5" t="s">
        <v>6623</v>
      </c>
      <c r="D3871" s="8" t="s">
        <v>6624</v>
      </c>
      <c r="E3871" s="5">
        <v>613</v>
      </c>
      <c r="F3871" s="4">
        <v>45566</v>
      </c>
      <c r="G3871" s="5" t="s">
        <v>3503</v>
      </c>
      <c r="H3871" s="16">
        <v>14911.2</v>
      </c>
      <c r="I3871" s="16"/>
      <c r="K3871" t="str">
        <f t="shared" ref="K3871:K3932" si="195">"Q" &amp; IF(MONTH(A3871) &lt; 4, 4, IF(MONTH(A3871) &lt; 7, 1, IF(MONTH(A3871) &lt; 10, 2, 3))) &amp; " " &amp; YEAR(A3871) - IF(MONTH(A3871) &lt; 4, 1, 0)</f>
        <v>Q2 2024</v>
      </c>
      <c r="L3871" t="str">
        <f t="shared" ref="L3871:L3932" si="196">LEFT(K3871,2)</f>
        <v>Q2</v>
      </c>
      <c r="M3871" t="str">
        <f t="shared" ref="M3871:M3932" si="197">RIGHT(K3871,4)</f>
        <v>2024</v>
      </c>
    </row>
    <row r="3872" spans="1:13" x14ac:dyDescent="0.25">
      <c r="A3872" s="27">
        <v>45536</v>
      </c>
      <c r="B3872" s="8" t="s">
        <v>6592</v>
      </c>
      <c r="C3872" s="5" t="e">
        <v>#N/A</v>
      </c>
      <c r="D3872" s="8" t="s">
        <v>6627</v>
      </c>
      <c r="E3872" s="5">
        <v>613</v>
      </c>
      <c r="F3872" s="4">
        <v>45566</v>
      </c>
      <c r="G3872" s="5">
        <v>1809</v>
      </c>
      <c r="H3872" s="16">
        <v>3920</v>
      </c>
      <c r="I3872" s="16"/>
      <c r="K3872" t="str">
        <f t="shared" si="195"/>
        <v>Q2 2024</v>
      </c>
      <c r="L3872" t="str">
        <f t="shared" si="196"/>
        <v>Q2</v>
      </c>
      <c r="M3872" t="str">
        <f t="shared" si="197"/>
        <v>2024</v>
      </c>
    </row>
    <row r="3873" spans="1:13" x14ac:dyDescent="0.25">
      <c r="A3873" s="27">
        <v>45536</v>
      </c>
      <c r="B3873" s="8" t="s">
        <v>6593</v>
      </c>
      <c r="C3873" s="5" t="s">
        <v>6630</v>
      </c>
      <c r="D3873" s="9" t="s">
        <v>6631</v>
      </c>
      <c r="E3873" s="12">
        <v>312</v>
      </c>
      <c r="F3873" s="25">
        <v>45568</v>
      </c>
      <c r="G3873" s="12" t="s">
        <v>3531</v>
      </c>
      <c r="H3873" s="16">
        <v>82882.7</v>
      </c>
      <c r="I3873" s="16"/>
      <c r="K3873" t="str">
        <f t="shared" si="195"/>
        <v>Q2 2024</v>
      </c>
      <c r="L3873" t="str">
        <f t="shared" si="196"/>
        <v>Q2</v>
      </c>
      <c r="M3873" t="str">
        <f t="shared" si="197"/>
        <v>2024</v>
      </c>
    </row>
    <row r="3874" spans="1:13" x14ac:dyDescent="0.25">
      <c r="A3874" s="27">
        <v>45536</v>
      </c>
      <c r="B3874" s="8" t="s">
        <v>6593</v>
      </c>
      <c r="C3874" s="5" t="e">
        <v>#N/A</v>
      </c>
      <c r="D3874" s="9" t="s">
        <v>6662</v>
      </c>
      <c r="E3874" s="12">
        <v>313</v>
      </c>
      <c r="F3874" s="25">
        <v>45536</v>
      </c>
      <c r="G3874" s="12" t="s">
        <v>3519</v>
      </c>
      <c r="H3874" s="16">
        <v>547208</v>
      </c>
      <c r="I3874" s="16"/>
      <c r="K3874" t="str">
        <f t="shared" si="195"/>
        <v>Q2 2024</v>
      </c>
      <c r="L3874" t="str">
        <f t="shared" si="196"/>
        <v>Q2</v>
      </c>
      <c r="M3874" t="str">
        <f t="shared" si="197"/>
        <v>2024</v>
      </c>
    </row>
    <row r="3875" spans="1:13" x14ac:dyDescent="0.25">
      <c r="A3875" s="27">
        <v>45536</v>
      </c>
      <c r="B3875" s="8" t="s">
        <v>6593</v>
      </c>
      <c r="C3875" s="5" t="e">
        <v>#N/A</v>
      </c>
      <c r="D3875" s="9" t="s">
        <v>6654</v>
      </c>
      <c r="E3875" s="12">
        <v>313</v>
      </c>
      <c r="F3875" s="25">
        <v>45536</v>
      </c>
      <c r="G3875" s="12" t="s">
        <v>3520</v>
      </c>
      <c r="H3875" s="16">
        <v>65546</v>
      </c>
      <c r="I3875" s="16"/>
      <c r="K3875" t="str">
        <f t="shared" si="195"/>
        <v>Q2 2024</v>
      </c>
      <c r="L3875" t="str">
        <f t="shared" si="196"/>
        <v>Q2</v>
      </c>
      <c r="M3875" t="str">
        <f t="shared" si="197"/>
        <v>2024</v>
      </c>
    </row>
    <row r="3876" spans="1:13" x14ac:dyDescent="0.25">
      <c r="A3876" s="27">
        <v>45536</v>
      </c>
      <c r="B3876" s="8" t="s">
        <v>6593</v>
      </c>
      <c r="C3876" s="5" t="e">
        <v>#N/A</v>
      </c>
      <c r="D3876" s="9" t="s">
        <v>6662</v>
      </c>
      <c r="E3876" s="12">
        <v>311</v>
      </c>
      <c r="F3876" s="25">
        <v>45538</v>
      </c>
      <c r="G3876" s="12" t="s">
        <v>3517</v>
      </c>
      <c r="H3876" s="16">
        <v>621792</v>
      </c>
      <c r="I3876" s="16"/>
      <c r="K3876" t="str">
        <f t="shared" si="195"/>
        <v>Q2 2024</v>
      </c>
      <c r="L3876" t="str">
        <f t="shared" si="196"/>
        <v>Q2</v>
      </c>
      <c r="M3876" t="str">
        <f t="shared" si="197"/>
        <v>2024</v>
      </c>
    </row>
    <row r="3877" spans="1:13" x14ac:dyDescent="0.25">
      <c r="A3877" s="27">
        <v>45536</v>
      </c>
      <c r="B3877" s="8" t="s">
        <v>6593</v>
      </c>
      <c r="C3877" s="5" t="e">
        <v>#N/A</v>
      </c>
      <c r="D3877" s="9" t="s">
        <v>6662</v>
      </c>
      <c r="E3877" s="12">
        <v>312</v>
      </c>
      <c r="F3877" s="25">
        <v>45538</v>
      </c>
      <c r="G3877" s="12" t="s">
        <v>3518</v>
      </c>
      <c r="H3877" s="16">
        <v>402317</v>
      </c>
      <c r="I3877" s="16"/>
      <c r="K3877" t="str">
        <f t="shared" si="195"/>
        <v>Q2 2024</v>
      </c>
      <c r="L3877" t="str">
        <f t="shared" si="196"/>
        <v>Q2</v>
      </c>
      <c r="M3877" t="str">
        <f t="shared" si="197"/>
        <v>2024</v>
      </c>
    </row>
    <row r="3878" spans="1:13" x14ac:dyDescent="0.25">
      <c r="A3878" s="27">
        <v>45536</v>
      </c>
      <c r="B3878" s="8" t="s">
        <v>6593</v>
      </c>
      <c r="C3878" s="5" t="e">
        <v>#N/A</v>
      </c>
      <c r="D3878" s="9" t="s">
        <v>6662</v>
      </c>
      <c r="E3878" s="12">
        <v>314</v>
      </c>
      <c r="F3878" s="25">
        <v>45536</v>
      </c>
      <c r="G3878" s="12" t="s">
        <v>3521</v>
      </c>
      <c r="H3878" s="16">
        <v>155988</v>
      </c>
      <c r="I3878" s="16"/>
      <c r="K3878" t="str">
        <f t="shared" si="195"/>
        <v>Q2 2024</v>
      </c>
      <c r="L3878" t="str">
        <f t="shared" si="196"/>
        <v>Q2</v>
      </c>
      <c r="M3878" t="str">
        <f t="shared" si="197"/>
        <v>2024</v>
      </c>
    </row>
    <row r="3879" spans="1:13" x14ac:dyDescent="0.25">
      <c r="A3879" s="27">
        <v>45536</v>
      </c>
      <c r="B3879" s="8" t="s">
        <v>6593</v>
      </c>
      <c r="C3879" s="5" t="e">
        <v>#N/A</v>
      </c>
      <c r="D3879" s="9" t="s">
        <v>6662</v>
      </c>
      <c r="E3879" s="12">
        <v>315</v>
      </c>
      <c r="F3879" s="25">
        <v>45539</v>
      </c>
      <c r="G3879" s="12" t="s">
        <v>3522</v>
      </c>
      <c r="H3879" s="16">
        <v>166572</v>
      </c>
      <c r="I3879" s="16"/>
      <c r="K3879" t="str">
        <f t="shared" si="195"/>
        <v>Q2 2024</v>
      </c>
      <c r="L3879" t="str">
        <f t="shared" si="196"/>
        <v>Q2</v>
      </c>
      <c r="M3879" t="str">
        <f t="shared" si="197"/>
        <v>2024</v>
      </c>
    </row>
    <row r="3880" spans="1:13" x14ac:dyDescent="0.25">
      <c r="A3880" s="27">
        <v>45536</v>
      </c>
      <c r="B3880" s="8" t="s">
        <v>6593</v>
      </c>
      <c r="C3880" s="5" t="s">
        <v>6632</v>
      </c>
      <c r="D3880" s="9" t="s">
        <v>6633</v>
      </c>
      <c r="E3880" s="12">
        <v>312</v>
      </c>
      <c r="F3880" s="25">
        <v>45566</v>
      </c>
      <c r="G3880" s="12" t="s">
        <v>3532</v>
      </c>
      <c r="H3880" s="16">
        <v>196244.89</v>
      </c>
      <c r="I3880" s="16"/>
      <c r="K3880" t="str">
        <f t="shared" si="195"/>
        <v>Q2 2024</v>
      </c>
      <c r="L3880" t="str">
        <f t="shared" si="196"/>
        <v>Q2</v>
      </c>
      <c r="M3880" t="str">
        <f t="shared" si="197"/>
        <v>2024</v>
      </c>
    </row>
    <row r="3881" spans="1:13" x14ac:dyDescent="0.25">
      <c r="A3881" s="27">
        <v>45536</v>
      </c>
      <c r="B3881" s="8" t="s">
        <v>6593</v>
      </c>
      <c r="C3881" s="5" t="e">
        <v>#N/A</v>
      </c>
      <c r="D3881" s="9" t="s">
        <v>6662</v>
      </c>
      <c r="E3881" s="12">
        <v>310</v>
      </c>
      <c r="F3881" s="25">
        <v>45536</v>
      </c>
      <c r="G3881" s="12" t="s">
        <v>2555</v>
      </c>
      <c r="H3881" s="16">
        <v>72563</v>
      </c>
      <c r="I3881" s="16"/>
      <c r="K3881" t="str">
        <f t="shared" si="195"/>
        <v>Q2 2024</v>
      </c>
      <c r="L3881" t="str">
        <f t="shared" si="196"/>
        <v>Q2</v>
      </c>
      <c r="M3881" t="str">
        <f t="shared" si="197"/>
        <v>2024</v>
      </c>
    </row>
    <row r="3882" spans="1:13" x14ac:dyDescent="0.25">
      <c r="A3882" s="72">
        <v>45536</v>
      </c>
      <c r="B3882" s="8" t="s">
        <v>6593</v>
      </c>
      <c r="C3882" s="5" t="e">
        <v>#N/A</v>
      </c>
      <c r="D3882" s="71" t="s">
        <v>6654</v>
      </c>
      <c r="E3882" s="73">
        <v>310</v>
      </c>
      <c r="F3882" s="70">
        <v>45536</v>
      </c>
      <c r="G3882" s="73" t="s">
        <v>1435</v>
      </c>
      <c r="H3882" s="16">
        <v>17308</v>
      </c>
      <c r="I3882" s="16"/>
      <c r="K3882" t="str">
        <f t="shared" si="195"/>
        <v>Q2 2024</v>
      </c>
      <c r="L3882" t="str">
        <f t="shared" si="196"/>
        <v>Q2</v>
      </c>
      <c r="M3882" t="str">
        <f t="shared" si="197"/>
        <v>2024</v>
      </c>
    </row>
    <row r="3883" spans="1:13" x14ac:dyDescent="0.25">
      <c r="A3883" s="72">
        <v>45536</v>
      </c>
      <c r="B3883" s="8" t="s">
        <v>6593</v>
      </c>
      <c r="C3883" s="5" t="e">
        <v>#N/A</v>
      </c>
      <c r="D3883" s="71" t="s">
        <v>6654</v>
      </c>
      <c r="E3883" s="73">
        <v>310</v>
      </c>
      <c r="F3883" s="70">
        <v>45566</v>
      </c>
      <c r="G3883" s="73" t="s">
        <v>1480</v>
      </c>
      <c r="H3883" s="16">
        <v>8406</v>
      </c>
      <c r="I3883" s="16"/>
      <c r="K3883" t="str">
        <f t="shared" si="195"/>
        <v>Q2 2024</v>
      </c>
      <c r="L3883" t="str">
        <f t="shared" si="196"/>
        <v>Q2</v>
      </c>
      <c r="M3883" t="str">
        <f t="shared" si="197"/>
        <v>2024</v>
      </c>
    </row>
    <row r="3884" spans="1:13" x14ac:dyDescent="0.25">
      <c r="A3884" s="27">
        <v>45536</v>
      </c>
      <c r="B3884" s="8" t="s">
        <v>6593</v>
      </c>
      <c r="C3884" s="5" t="e">
        <v>#N/A</v>
      </c>
      <c r="D3884" s="9" t="s">
        <v>6662</v>
      </c>
      <c r="E3884" s="12">
        <v>310</v>
      </c>
      <c r="F3884" s="25">
        <v>45536</v>
      </c>
      <c r="G3884" s="12" t="s">
        <v>1434</v>
      </c>
      <c r="H3884" s="16">
        <v>72563</v>
      </c>
      <c r="I3884" s="16"/>
      <c r="K3884" t="str">
        <f t="shared" si="195"/>
        <v>Q2 2024</v>
      </c>
      <c r="L3884" t="str">
        <f t="shared" si="196"/>
        <v>Q2</v>
      </c>
      <c r="M3884" t="str">
        <f t="shared" si="197"/>
        <v>2024</v>
      </c>
    </row>
    <row r="3885" spans="1:13" x14ac:dyDescent="0.25">
      <c r="A3885" s="27">
        <v>45536</v>
      </c>
      <c r="B3885" s="8" t="s">
        <v>6593</v>
      </c>
      <c r="C3885" s="5" t="e">
        <v>#N/A</v>
      </c>
      <c r="D3885" s="9" t="s">
        <v>6617</v>
      </c>
      <c r="E3885" s="12">
        <v>312</v>
      </c>
      <c r="F3885" s="25">
        <v>45541</v>
      </c>
      <c r="G3885" s="12" t="s">
        <v>3525</v>
      </c>
      <c r="H3885" s="16">
        <v>2450</v>
      </c>
      <c r="I3885" s="16"/>
      <c r="K3885" t="str">
        <f t="shared" si="195"/>
        <v>Q2 2024</v>
      </c>
      <c r="L3885" t="str">
        <f t="shared" si="196"/>
        <v>Q2</v>
      </c>
      <c r="M3885" t="str">
        <f t="shared" si="197"/>
        <v>2024</v>
      </c>
    </row>
    <row r="3886" spans="1:13" x14ac:dyDescent="0.25">
      <c r="A3886" s="27">
        <v>45536</v>
      </c>
      <c r="B3886" s="8" t="s">
        <v>6593</v>
      </c>
      <c r="C3886" s="5" t="e">
        <v>#N/A</v>
      </c>
      <c r="D3886" s="9" t="s">
        <v>6617</v>
      </c>
      <c r="E3886" s="12">
        <v>312</v>
      </c>
      <c r="F3886" s="25">
        <v>45565</v>
      </c>
      <c r="G3886" s="12" t="s">
        <v>3529</v>
      </c>
      <c r="H3886" s="16">
        <v>1950</v>
      </c>
      <c r="I3886" s="16"/>
      <c r="K3886" t="str">
        <f t="shared" si="195"/>
        <v>Q2 2024</v>
      </c>
      <c r="L3886" t="str">
        <f t="shared" si="196"/>
        <v>Q2</v>
      </c>
      <c r="M3886" t="str">
        <f t="shared" si="197"/>
        <v>2024</v>
      </c>
    </row>
    <row r="3887" spans="1:13" x14ac:dyDescent="0.25">
      <c r="A3887" s="27">
        <v>45536</v>
      </c>
      <c r="B3887" s="8" t="s">
        <v>6593</v>
      </c>
      <c r="C3887" s="5" t="e">
        <v>#N/A</v>
      </c>
      <c r="D3887" s="9" t="s">
        <v>6615</v>
      </c>
      <c r="E3887" s="12">
        <v>312</v>
      </c>
      <c r="F3887" s="25">
        <v>45565</v>
      </c>
      <c r="G3887" s="12" t="s">
        <v>3535</v>
      </c>
      <c r="H3887" s="16">
        <v>492495</v>
      </c>
      <c r="I3887" s="16"/>
      <c r="K3887" t="str">
        <f t="shared" si="195"/>
        <v>Q2 2024</v>
      </c>
      <c r="L3887" t="str">
        <f t="shared" si="196"/>
        <v>Q2</v>
      </c>
      <c r="M3887" t="str">
        <f t="shared" si="197"/>
        <v>2024</v>
      </c>
    </row>
    <row r="3888" spans="1:13" x14ac:dyDescent="0.25">
      <c r="A3888" s="29">
        <v>45536</v>
      </c>
      <c r="B3888" s="8" t="s">
        <v>6593</v>
      </c>
      <c r="C3888" s="5" t="e">
        <v>#N/A</v>
      </c>
      <c r="D3888" s="9" t="s">
        <v>6615</v>
      </c>
      <c r="E3888" s="12">
        <v>312</v>
      </c>
      <c r="F3888" s="30">
        <v>45565</v>
      </c>
      <c r="G3888" s="12" t="s">
        <v>3536</v>
      </c>
      <c r="H3888" s="16">
        <v>11605</v>
      </c>
      <c r="I3888" s="16"/>
      <c r="K3888" t="str">
        <f t="shared" si="195"/>
        <v>Q2 2024</v>
      </c>
      <c r="L3888" t="str">
        <f t="shared" si="196"/>
        <v>Q2</v>
      </c>
      <c r="M3888" t="str">
        <f t="shared" si="197"/>
        <v>2024</v>
      </c>
    </row>
    <row r="3889" spans="1:13" x14ac:dyDescent="0.25">
      <c r="A3889" s="29">
        <v>45536</v>
      </c>
      <c r="B3889" s="8" t="s">
        <v>6593</v>
      </c>
      <c r="C3889" s="5" t="s">
        <v>6616</v>
      </c>
      <c r="D3889" s="9" t="s">
        <v>6617</v>
      </c>
      <c r="E3889" s="12">
        <v>312</v>
      </c>
      <c r="F3889" s="30">
        <v>45566</v>
      </c>
      <c r="G3889" s="12" t="s">
        <v>3539</v>
      </c>
      <c r="H3889" s="16">
        <v>23908</v>
      </c>
      <c r="I3889" s="16"/>
      <c r="K3889" t="str">
        <f t="shared" si="195"/>
        <v>Q2 2024</v>
      </c>
      <c r="L3889" t="str">
        <f t="shared" si="196"/>
        <v>Q2</v>
      </c>
      <c r="M3889" t="str">
        <f t="shared" si="197"/>
        <v>2024</v>
      </c>
    </row>
    <row r="3890" spans="1:13" x14ac:dyDescent="0.25">
      <c r="A3890" s="29">
        <v>45536</v>
      </c>
      <c r="B3890" s="8" t="s">
        <v>6593</v>
      </c>
      <c r="C3890" s="5" t="s">
        <v>6616</v>
      </c>
      <c r="D3890" s="9" t="s">
        <v>6617</v>
      </c>
      <c r="E3890" s="12">
        <v>312</v>
      </c>
      <c r="F3890" s="30">
        <v>45566</v>
      </c>
      <c r="G3890" s="12" t="s">
        <v>3540</v>
      </c>
      <c r="H3890" s="16">
        <v>1180</v>
      </c>
      <c r="I3890" s="16"/>
      <c r="K3890" t="str">
        <f t="shared" si="195"/>
        <v>Q2 2024</v>
      </c>
      <c r="L3890" t="str">
        <f t="shared" si="196"/>
        <v>Q2</v>
      </c>
      <c r="M3890" t="str">
        <f t="shared" si="197"/>
        <v>2024</v>
      </c>
    </row>
    <row r="3891" spans="1:13" x14ac:dyDescent="0.25">
      <c r="A3891" s="29">
        <v>45536</v>
      </c>
      <c r="B3891" s="8" t="s">
        <v>6593</v>
      </c>
      <c r="C3891" s="5" t="s">
        <v>6616</v>
      </c>
      <c r="D3891" s="9" t="s">
        <v>6618</v>
      </c>
      <c r="E3891" s="12">
        <v>312</v>
      </c>
      <c r="F3891" s="30">
        <v>45566</v>
      </c>
      <c r="G3891" s="12" t="s">
        <v>3541</v>
      </c>
      <c r="H3891" s="16">
        <v>53548</v>
      </c>
      <c r="I3891" s="16"/>
      <c r="K3891" t="str">
        <f t="shared" si="195"/>
        <v>Q2 2024</v>
      </c>
      <c r="L3891" t="str">
        <f t="shared" si="196"/>
        <v>Q2</v>
      </c>
      <c r="M3891" t="str">
        <f t="shared" si="197"/>
        <v>2024</v>
      </c>
    </row>
    <row r="3892" spans="1:13" x14ac:dyDescent="0.25">
      <c r="A3892" s="29">
        <v>45536</v>
      </c>
      <c r="B3892" s="8" t="s">
        <v>6593</v>
      </c>
      <c r="C3892" s="5" t="s">
        <v>6634</v>
      </c>
      <c r="D3892" s="9" t="s">
        <v>6635</v>
      </c>
      <c r="E3892" s="12">
        <v>312</v>
      </c>
      <c r="F3892" s="30">
        <v>45566</v>
      </c>
      <c r="G3892" s="12" t="s">
        <v>3534</v>
      </c>
      <c r="H3892" s="85">
        <v>247243.78999999998</v>
      </c>
      <c r="I3892" s="85"/>
      <c r="K3892" t="str">
        <f t="shared" si="195"/>
        <v>Q2 2024</v>
      </c>
      <c r="L3892" t="str">
        <f t="shared" si="196"/>
        <v>Q2</v>
      </c>
      <c r="M3892" t="str">
        <f t="shared" si="197"/>
        <v>2024</v>
      </c>
    </row>
    <row r="3893" spans="1:13" x14ac:dyDescent="0.25">
      <c r="A3893" s="27">
        <v>45536</v>
      </c>
      <c r="B3893" s="8" t="s">
        <v>6593</v>
      </c>
      <c r="C3893" s="5" t="e">
        <v>#N/A</v>
      </c>
      <c r="D3893" s="9" t="s">
        <v>6662</v>
      </c>
      <c r="E3893" s="12">
        <v>316</v>
      </c>
      <c r="F3893" s="25">
        <v>45536</v>
      </c>
      <c r="G3893" s="12" t="s">
        <v>3523</v>
      </c>
      <c r="H3893" s="16">
        <v>83202</v>
      </c>
      <c r="I3893" s="16"/>
      <c r="K3893" t="str">
        <f t="shared" si="195"/>
        <v>Q2 2024</v>
      </c>
      <c r="L3893" t="str">
        <f t="shared" si="196"/>
        <v>Q2</v>
      </c>
      <c r="M3893" t="str">
        <f t="shared" si="197"/>
        <v>2024</v>
      </c>
    </row>
    <row r="3894" spans="1:13" x14ac:dyDescent="0.25">
      <c r="A3894" s="27">
        <v>45536</v>
      </c>
      <c r="B3894" s="8" t="s">
        <v>6593</v>
      </c>
      <c r="C3894" s="5" t="e">
        <v>#N/A</v>
      </c>
      <c r="D3894" s="9" t="s">
        <v>6662</v>
      </c>
      <c r="E3894" s="12">
        <v>316</v>
      </c>
      <c r="F3894" s="25">
        <v>45536</v>
      </c>
      <c r="G3894" s="12" t="s">
        <v>3524</v>
      </c>
      <c r="H3894" s="16">
        <v>83202</v>
      </c>
      <c r="I3894" s="16"/>
      <c r="K3894" t="str">
        <f t="shared" si="195"/>
        <v>Q2 2024</v>
      </c>
      <c r="L3894" t="str">
        <f t="shared" si="196"/>
        <v>Q2</v>
      </c>
      <c r="M3894" t="str">
        <f t="shared" si="197"/>
        <v>2024</v>
      </c>
    </row>
    <row r="3895" spans="1:13" x14ac:dyDescent="0.25">
      <c r="A3895" s="27">
        <v>45536</v>
      </c>
      <c r="B3895" s="8" t="s">
        <v>6593</v>
      </c>
      <c r="C3895" s="5" t="e">
        <v>#N/A</v>
      </c>
      <c r="D3895" s="9" t="s">
        <v>6671</v>
      </c>
      <c r="E3895" s="12">
        <v>0</v>
      </c>
      <c r="F3895" s="25">
        <v>45565</v>
      </c>
      <c r="G3895" s="12" t="s">
        <v>3528</v>
      </c>
      <c r="H3895" s="16">
        <v>14240</v>
      </c>
      <c r="I3895" s="16"/>
      <c r="K3895" t="str">
        <f t="shared" si="195"/>
        <v>Q2 2024</v>
      </c>
      <c r="L3895" t="str">
        <f t="shared" si="196"/>
        <v>Q2</v>
      </c>
      <c r="M3895" t="str">
        <f t="shared" si="197"/>
        <v>2024</v>
      </c>
    </row>
    <row r="3896" spans="1:13" x14ac:dyDescent="0.25">
      <c r="A3896" s="27">
        <v>45536</v>
      </c>
      <c r="B3896" s="8" t="s">
        <v>6593</v>
      </c>
      <c r="C3896" s="5" t="e">
        <v>#N/A</v>
      </c>
      <c r="D3896" s="9" t="s">
        <v>6633</v>
      </c>
      <c r="E3896" s="12">
        <v>312</v>
      </c>
      <c r="F3896" s="30">
        <v>45566</v>
      </c>
      <c r="G3896" s="12" t="s">
        <v>3533</v>
      </c>
      <c r="H3896" s="16">
        <v>359483.19</v>
      </c>
      <c r="I3896" s="16"/>
      <c r="K3896" t="str">
        <f t="shared" si="195"/>
        <v>Q2 2024</v>
      </c>
      <c r="L3896" t="str">
        <f t="shared" si="196"/>
        <v>Q2</v>
      </c>
      <c r="M3896" t="str">
        <f t="shared" si="197"/>
        <v>2024</v>
      </c>
    </row>
    <row r="3897" spans="1:13" x14ac:dyDescent="0.25">
      <c r="A3897" s="27">
        <v>45536</v>
      </c>
      <c r="B3897" s="8" t="s">
        <v>6593</v>
      </c>
      <c r="C3897" s="8" t="s">
        <v>6619</v>
      </c>
      <c r="D3897" s="9" t="s">
        <v>6620</v>
      </c>
      <c r="E3897" s="12">
        <v>312</v>
      </c>
      <c r="F3897" s="30">
        <v>45565</v>
      </c>
      <c r="G3897" s="12" t="s">
        <v>3725</v>
      </c>
      <c r="H3897" s="16">
        <v>52501</v>
      </c>
      <c r="K3897" t="str">
        <f t="shared" si="195"/>
        <v>Q2 2024</v>
      </c>
      <c r="L3897" t="str">
        <f t="shared" si="196"/>
        <v>Q2</v>
      </c>
      <c r="M3897" t="str">
        <f t="shared" si="197"/>
        <v>2024</v>
      </c>
    </row>
    <row r="3898" spans="1:13" x14ac:dyDescent="0.25">
      <c r="A3898" s="27">
        <v>45536</v>
      </c>
      <c r="B3898" s="8" t="s">
        <v>6593</v>
      </c>
      <c r="C3898" s="5" t="e">
        <v>#N/A</v>
      </c>
      <c r="D3898" s="9" t="s">
        <v>6617</v>
      </c>
      <c r="E3898" s="12">
        <v>312</v>
      </c>
      <c r="F3898" s="30">
        <v>45546</v>
      </c>
      <c r="G3898" s="12" t="s">
        <v>3514</v>
      </c>
      <c r="H3898" s="16">
        <v>270</v>
      </c>
      <c r="I3898" s="16"/>
      <c r="K3898" t="str">
        <f t="shared" si="195"/>
        <v>Q2 2024</v>
      </c>
      <c r="L3898" t="str">
        <f t="shared" si="196"/>
        <v>Q2</v>
      </c>
      <c r="M3898" t="str">
        <f t="shared" si="197"/>
        <v>2024</v>
      </c>
    </row>
    <row r="3899" spans="1:13" x14ac:dyDescent="0.25">
      <c r="A3899" s="27">
        <v>45536</v>
      </c>
      <c r="B3899" s="8" t="s">
        <v>6593</v>
      </c>
      <c r="C3899" s="5" t="e">
        <v>#N/A</v>
      </c>
      <c r="D3899" s="9" t="s">
        <v>6617</v>
      </c>
      <c r="E3899" s="12">
        <v>312</v>
      </c>
      <c r="F3899" s="30">
        <v>45549</v>
      </c>
      <c r="G3899" s="12" t="s">
        <v>3526</v>
      </c>
      <c r="H3899" s="16">
        <v>240</v>
      </c>
      <c r="I3899" s="16"/>
      <c r="K3899" t="str">
        <f t="shared" si="195"/>
        <v>Q2 2024</v>
      </c>
      <c r="L3899" t="str">
        <f t="shared" si="196"/>
        <v>Q2</v>
      </c>
      <c r="M3899" t="str">
        <f t="shared" si="197"/>
        <v>2024</v>
      </c>
    </row>
    <row r="3900" spans="1:13" x14ac:dyDescent="0.25">
      <c r="A3900" s="27">
        <v>45536</v>
      </c>
      <c r="B3900" s="8" t="s">
        <v>6593</v>
      </c>
      <c r="C3900" s="5" t="e">
        <v>#N/A</v>
      </c>
      <c r="D3900" s="9" t="s">
        <v>6617</v>
      </c>
      <c r="E3900" s="12">
        <v>312</v>
      </c>
      <c r="F3900" s="30">
        <v>45555</v>
      </c>
      <c r="G3900" s="12" t="s">
        <v>3527</v>
      </c>
      <c r="H3900" s="16">
        <v>6000</v>
      </c>
      <c r="I3900" s="16"/>
      <c r="K3900" t="str">
        <f t="shared" si="195"/>
        <v>Q2 2024</v>
      </c>
      <c r="L3900" t="str">
        <f t="shared" si="196"/>
        <v>Q2</v>
      </c>
      <c r="M3900" t="str">
        <f t="shared" si="197"/>
        <v>2024</v>
      </c>
    </row>
    <row r="3901" spans="1:13" x14ac:dyDescent="0.25">
      <c r="A3901" s="27">
        <v>45536</v>
      </c>
      <c r="B3901" s="8" t="s">
        <v>6593</v>
      </c>
      <c r="C3901" s="5" t="e">
        <v>#N/A</v>
      </c>
      <c r="D3901" s="9" t="s">
        <v>6617</v>
      </c>
      <c r="E3901" s="12">
        <v>312</v>
      </c>
      <c r="F3901" s="30">
        <v>45570</v>
      </c>
      <c r="G3901" s="12" t="s">
        <v>3530</v>
      </c>
      <c r="H3901" s="16">
        <v>180</v>
      </c>
      <c r="I3901" s="16"/>
      <c r="K3901" t="str">
        <f t="shared" si="195"/>
        <v>Q2 2024</v>
      </c>
      <c r="L3901" t="str">
        <f t="shared" si="196"/>
        <v>Q2</v>
      </c>
      <c r="M3901" t="str">
        <f t="shared" si="197"/>
        <v>2024</v>
      </c>
    </row>
    <row r="3902" spans="1:13" x14ac:dyDescent="0.25">
      <c r="A3902" s="27">
        <v>45536</v>
      </c>
      <c r="B3902" s="8" t="s">
        <v>6593</v>
      </c>
      <c r="C3902" s="5" t="s">
        <v>6637</v>
      </c>
      <c r="D3902" s="9" t="s">
        <v>6654</v>
      </c>
      <c r="E3902" s="12">
        <v>311</v>
      </c>
      <c r="F3902" s="25">
        <v>45538</v>
      </c>
      <c r="G3902" s="12" t="s">
        <v>3509</v>
      </c>
      <c r="H3902" s="16">
        <v>72605</v>
      </c>
      <c r="I3902" s="16"/>
      <c r="K3902" t="str">
        <f t="shared" si="195"/>
        <v>Q2 2024</v>
      </c>
      <c r="L3902" t="str">
        <f t="shared" si="196"/>
        <v>Q2</v>
      </c>
      <c r="M3902" t="str">
        <f t="shared" si="197"/>
        <v>2024</v>
      </c>
    </row>
    <row r="3903" spans="1:13" x14ac:dyDescent="0.25">
      <c r="A3903" s="27">
        <v>45536</v>
      </c>
      <c r="B3903" s="8" t="s">
        <v>6593</v>
      </c>
      <c r="C3903" s="5" t="s">
        <v>6637</v>
      </c>
      <c r="D3903" s="9" t="s">
        <v>6654</v>
      </c>
      <c r="E3903" s="12">
        <v>312</v>
      </c>
      <c r="F3903" s="25">
        <v>45538</v>
      </c>
      <c r="G3903" s="12" t="s">
        <v>3510</v>
      </c>
      <c r="H3903" s="16">
        <v>46982</v>
      </c>
      <c r="I3903" s="16"/>
      <c r="K3903" t="str">
        <f t="shared" si="195"/>
        <v>Q2 2024</v>
      </c>
      <c r="L3903" t="str">
        <f t="shared" si="196"/>
        <v>Q2</v>
      </c>
      <c r="M3903" t="str">
        <f t="shared" si="197"/>
        <v>2024</v>
      </c>
    </row>
    <row r="3904" spans="1:13" x14ac:dyDescent="0.25">
      <c r="A3904" s="27">
        <v>45536</v>
      </c>
      <c r="B3904" s="8" t="s">
        <v>6593</v>
      </c>
      <c r="C3904" s="5" t="s">
        <v>6637</v>
      </c>
      <c r="D3904" s="9" t="s">
        <v>6654</v>
      </c>
      <c r="E3904" s="12">
        <v>314</v>
      </c>
      <c r="F3904" s="30">
        <v>45538</v>
      </c>
      <c r="G3904" s="12" t="s">
        <v>3511</v>
      </c>
      <c r="H3904" s="16">
        <v>24141</v>
      </c>
      <c r="I3904" s="16"/>
      <c r="K3904" t="str">
        <f t="shared" si="195"/>
        <v>Q2 2024</v>
      </c>
      <c r="L3904" t="str">
        <f t="shared" si="196"/>
        <v>Q2</v>
      </c>
      <c r="M3904" t="str">
        <f t="shared" si="197"/>
        <v>2024</v>
      </c>
    </row>
    <row r="3905" spans="1:13" x14ac:dyDescent="0.25">
      <c r="A3905" s="27">
        <v>45536</v>
      </c>
      <c r="B3905" s="8" t="s">
        <v>6593</v>
      </c>
      <c r="C3905" s="5" t="s">
        <v>6637</v>
      </c>
      <c r="D3905" s="9" t="s">
        <v>6654</v>
      </c>
      <c r="E3905" s="12">
        <v>315</v>
      </c>
      <c r="F3905" s="25">
        <v>45538</v>
      </c>
      <c r="G3905" s="12" t="s">
        <v>3512</v>
      </c>
      <c r="H3905" s="16">
        <v>25779</v>
      </c>
      <c r="I3905" s="16"/>
      <c r="K3905" t="str">
        <f t="shared" si="195"/>
        <v>Q2 2024</v>
      </c>
      <c r="L3905" t="str">
        <f t="shared" si="196"/>
        <v>Q2</v>
      </c>
      <c r="M3905" t="str">
        <f t="shared" si="197"/>
        <v>2024</v>
      </c>
    </row>
    <row r="3906" spans="1:13" x14ac:dyDescent="0.25">
      <c r="A3906" s="27">
        <v>45536</v>
      </c>
      <c r="B3906" s="8" t="s">
        <v>6593</v>
      </c>
      <c r="C3906" s="5" t="s">
        <v>6637</v>
      </c>
      <c r="D3906" s="9" t="s">
        <v>6654</v>
      </c>
      <c r="E3906" s="12">
        <v>316</v>
      </c>
      <c r="F3906" s="25">
        <v>45538</v>
      </c>
      <c r="G3906" s="12" t="s">
        <v>3513</v>
      </c>
      <c r="H3906" s="16">
        <v>25753</v>
      </c>
      <c r="I3906" s="16"/>
      <c r="K3906" t="str">
        <f t="shared" si="195"/>
        <v>Q2 2024</v>
      </c>
      <c r="L3906" t="str">
        <f t="shared" si="196"/>
        <v>Q2</v>
      </c>
      <c r="M3906" t="str">
        <f t="shared" si="197"/>
        <v>2024</v>
      </c>
    </row>
    <row r="3907" spans="1:13" x14ac:dyDescent="0.25">
      <c r="A3907" s="27">
        <v>45536</v>
      </c>
      <c r="B3907" s="8" t="s">
        <v>6593</v>
      </c>
      <c r="C3907" s="5" t="s">
        <v>6637</v>
      </c>
      <c r="D3907" s="8" t="s">
        <v>6638</v>
      </c>
      <c r="E3907" s="12">
        <v>309</v>
      </c>
      <c r="F3907" s="4">
        <v>45578</v>
      </c>
      <c r="G3907" s="12" t="s">
        <v>3595</v>
      </c>
      <c r="H3907" s="16">
        <v>105484</v>
      </c>
      <c r="K3907" t="str">
        <f t="shared" si="195"/>
        <v>Q2 2024</v>
      </c>
      <c r="L3907" t="str">
        <f t="shared" si="196"/>
        <v>Q2</v>
      </c>
      <c r="M3907" t="str">
        <f t="shared" si="197"/>
        <v>2024</v>
      </c>
    </row>
    <row r="3908" spans="1:13" x14ac:dyDescent="0.25">
      <c r="A3908" s="27">
        <v>45536</v>
      </c>
      <c r="B3908" s="8" t="s">
        <v>6593</v>
      </c>
      <c r="C3908" s="5" t="s">
        <v>6637</v>
      </c>
      <c r="D3908" s="8" t="s">
        <v>6638</v>
      </c>
      <c r="E3908" s="12">
        <v>311</v>
      </c>
      <c r="F3908" s="4">
        <v>45578</v>
      </c>
      <c r="G3908" s="12" t="s">
        <v>3596</v>
      </c>
      <c r="H3908" s="16">
        <v>143159</v>
      </c>
      <c r="K3908" t="str">
        <f t="shared" si="195"/>
        <v>Q2 2024</v>
      </c>
      <c r="L3908" t="str">
        <f t="shared" si="196"/>
        <v>Q2</v>
      </c>
      <c r="M3908" t="str">
        <f t="shared" si="197"/>
        <v>2024</v>
      </c>
    </row>
    <row r="3909" spans="1:13" x14ac:dyDescent="0.25">
      <c r="A3909" s="27">
        <v>45536</v>
      </c>
      <c r="B3909" s="8" t="s">
        <v>6593</v>
      </c>
      <c r="C3909" s="5" t="s">
        <v>6637</v>
      </c>
      <c r="D3909" s="8" t="s">
        <v>6638</v>
      </c>
      <c r="E3909" s="12">
        <v>312</v>
      </c>
      <c r="F3909" s="4">
        <v>45578</v>
      </c>
      <c r="G3909" s="12" t="s">
        <v>3597</v>
      </c>
      <c r="H3909" s="16">
        <v>174581</v>
      </c>
      <c r="K3909" t="str">
        <f t="shared" si="195"/>
        <v>Q2 2024</v>
      </c>
      <c r="L3909" t="str">
        <f t="shared" si="196"/>
        <v>Q2</v>
      </c>
      <c r="M3909" t="str">
        <f t="shared" si="197"/>
        <v>2024</v>
      </c>
    </row>
    <row r="3910" spans="1:13" x14ac:dyDescent="0.25">
      <c r="A3910" s="27">
        <v>45536</v>
      </c>
      <c r="B3910" s="8" t="s">
        <v>6593</v>
      </c>
      <c r="C3910" s="5" t="s">
        <v>6637</v>
      </c>
      <c r="D3910" s="8" t="s">
        <v>6638</v>
      </c>
      <c r="E3910" s="12">
        <v>313</v>
      </c>
      <c r="F3910" s="4">
        <v>45578</v>
      </c>
      <c r="G3910" s="12" t="s">
        <v>3598</v>
      </c>
      <c r="H3910" s="16">
        <v>140283</v>
      </c>
      <c r="K3910" t="str">
        <f t="shared" si="195"/>
        <v>Q2 2024</v>
      </c>
      <c r="L3910" t="str">
        <f t="shared" si="196"/>
        <v>Q2</v>
      </c>
      <c r="M3910" t="str">
        <f t="shared" si="197"/>
        <v>2024</v>
      </c>
    </row>
    <row r="3911" spans="1:13" x14ac:dyDescent="0.25">
      <c r="A3911" s="27">
        <v>45536</v>
      </c>
      <c r="B3911" s="8" t="s">
        <v>6593</v>
      </c>
      <c r="C3911" s="5" t="s">
        <v>6637</v>
      </c>
      <c r="D3911" s="8" t="s">
        <v>6638</v>
      </c>
      <c r="E3911" s="12">
        <v>314</v>
      </c>
      <c r="F3911" s="4">
        <v>45578</v>
      </c>
      <c r="G3911" s="12" t="s">
        <v>3599</v>
      </c>
      <c r="H3911" s="16">
        <v>26995</v>
      </c>
      <c r="K3911" t="str">
        <f t="shared" si="195"/>
        <v>Q2 2024</v>
      </c>
      <c r="L3911" t="str">
        <f t="shared" si="196"/>
        <v>Q2</v>
      </c>
      <c r="M3911" t="str">
        <f t="shared" si="197"/>
        <v>2024</v>
      </c>
    </row>
    <row r="3912" spans="1:13" x14ac:dyDescent="0.25">
      <c r="A3912" s="27">
        <v>45536</v>
      </c>
      <c r="B3912" s="8" t="s">
        <v>6593</v>
      </c>
      <c r="C3912" s="5" t="s">
        <v>6637</v>
      </c>
      <c r="D3912" s="8" t="s">
        <v>6638</v>
      </c>
      <c r="E3912" s="12">
        <v>315</v>
      </c>
      <c r="F3912" s="4">
        <v>45578</v>
      </c>
      <c r="G3912" s="12" t="s">
        <v>3600</v>
      </c>
      <c r="H3912" s="16">
        <v>32993</v>
      </c>
      <c r="K3912" t="str">
        <f t="shared" si="195"/>
        <v>Q2 2024</v>
      </c>
      <c r="L3912" t="str">
        <f t="shared" si="196"/>
        <v>Q2</v>
      </c>
      <c r="M3912" t="str">
        <f t="shared" si="197"/>
        <v>2024</v>
      </c>
    </row>
    <row r="3913" spans="1:13" x14ac:dyDescent="0.25">
      <c r="A3913" s="27">
        <v>45536</v>
      </c>
      <c r="B3913" s="8" t="s">
        <v>6593</v>
      </c>
      <c r="C3913" s="5" t="s">
        <v>6637</v>
      </c>
      <c r="D3913" s="8" t="s">
        <v>6639</v>
      </c>
      <c r="E3913" s="12">
        <v>309</v>
      </c>
      <c r="F3913" s="4">
        <v>45579</v>
      </c>
      <c r="G3913" s="12" t="s">
        <v>3601</v>
      </c>
      <c r="H3913" s="16">
        <v>7404.16</v>
      </c>
      <c r="K3913" t="str">
        <f t="shared" si="195"/>
        <v>Q2 2024</v>
      </c>
      <c r="L3913" t="str">
        <f t="shared" si="196"/>
        <v>Q2</v>
      </c>
      <c r="M3913" t="str">
        <f t="shared" si="197"/>
        <v>2024</v>
      </c>
    </row>
    <row r="3914" spans="1:13" x14ac:dyDescent="0.25">
      <c r="A3914" s="27">
        <v>45536</v>
      </c>
      <c r="B3914" s="8" t="s">
        <v>6593</v>
      </c>
      <c r="C3914" s="5" t="s">
        <v>6637</v>
      </c>
      <c r="D3914" s="8" t="s">
        <v>6639</v>
      </c>
      <c r="E3914" s="12">
        <v>311</v>
      </c>
      <c r="F3914" s="4">
        <v>45579</v>
      </c>
      <c r="G3914" s="12" t="s">
        <v>3602</v>
      </c>
      <c r="H3914" s="16">
        <v>8742.18</v>
      </c>
      <c r="K3914" t="str">
        <f t="shared" si="195"/>
        <v>Q2 2024</v>
      </c>
      <c r="L3914" t="str">
        <f t="shared" si="196"/>
        <v>Q2</v>
      </c>
      <c r="M3914" t="str">
        <f t="shared" si="197"/>
        <v>2024</v>
      </c>
    </row>
    <row r="3915" spans="1:13" x14ac:dyDescent="0.25">
      <c r="A3915" s="27">
        <v>45536</v>
      </c>
      <c r="B3915" s="8" t="s">
        <v>6593</v>
      </c>
      <c r="C3915" s="5" t="s">
        <v>6637</v>
      </c>
      <c r="D3915" s="8" t="s">
        <v>6639</v>
      </c>
      <c r="E3915" s="12">
        <v>312</v>
      </c>
      <c r="F3915" s="4">
        <v>45579</v>
      </c>
      <c r="G3915" s="12" t="s">
        <v>3603</v>
      </c>
      <c r="H3915" s="16">
        <v>12191.57</v>
      </c>
      <c r="K3915" t="str">
        <f t="shared" si="195"/>
        <v>Q2 2024</v>
      </c>
      <c r="L3915" t="str">
        <f t="shared" si="196"/>
        <v>Q2</v>
      </c>
      <c r="M3915" t="str">
        <f t="shared" si="197"/>
        <v>2024</v>
      </c>
    </row>
    <row r="3916" spans="1:13" x14ac:dyDescent="0.25">
      <c r="A3916" s="27">
        <v>45536</v>
      </c>
      <c r="B3916" s="8" t="s">
        <v>6593</v>
      </c>
      <c r="C3916" s="5" t="s">
        <v>6637</v>
      </c>
      <c r="D3916" s="8" t="s">
        <v>6639</v>
      </c>
      <c r="E3916" s="12">
        <v>313</v>
      </c>
      <c r="F3916" s="4">
        <v>45579</v>
      </c>
      <c r="G3916" s="12" t="s">
        <v>3604</v>
      </c>
      <c r="H3916" s="16">
        <v>8332.01</v>
      </c>
      <c r="K3916" t="str">
        <f t="shared" si="195"/>
        <v>Q2 2024</v>
      </c>
      <c r="L3916" t="str">
        <f t="shared" si="196"/>
        <v>Q2</v>
      </c>
      <c r="M3916" t="str">
        <f t="shared" si="197"/>
        <v>2024</v>
      </c>
    </row>
    <row r="3917" spans="1:13" x14ac:dyDescent="0.25">
      <c r="A3917" s="27">
        <v>45536</v>
      </c>
      <c r="B3917" s="8" t="s">
        <v>6593</v>
      </c>
      <c r="C3917" s="5" t="s">
        <v>6637</v>
      </c>
      <c r="D3917" s="8" t="s">
        <v>6639</v>
      </c>
      <c r="E3917" s="12">
        <v>314</v>
      </c>
      <c r="F3917" s="4">
        <v>45579</v>
      </c>
      <c r="G3917" s="12" t="s">
        <v>3605</v>
      </c>
      <c r="H3917" s="16">
        <v>1540.71</v>
      </c>
      <c r="K3917" t="str">
        <f t="shared" si="195"/>
        <v>Q2 2024</v>
      </c>
      <c r="L3917" t="str">
        <f t="shared" si="196"/>
        <v>Q2</v>
      </c>
      <c r="M3917" t="str">
        <f t="shared" si="197"/>
        <v>2024</v>
      </c>
    </row>
    <row r="3918" spans="1:13" x14ac:dyDescent="0.25">
      <c r="A3918" s="27">
        <v>45536</v>
      </c>
      <c r="B3918" s="8" t="s">
        <v>6593</v>
      </c>
      <c r="C3918" s="5" t="s">
        <v>6637</v>
      </c>
      <c r="D3918" s="8" t="s">
        <v>6639</v>
      </c>
      <c r="E3918" s="12">
        <v>315</v>
      </c>
      <c r="F3918" s="4">
        <v>45579</v>
      </c>
      <c r="G3918" s="12" t="s">
        <v>3606</v>
      </c>
      <c r="H3918" s="16">
        <v>2159.27</v>
      </c>
      <c r="K3918" t="str">
        <f t="shared" si="195"/>
        <v>Q2 2024</v>
      </c>
      <c r="L3918" t="str">
        <f t="shared" si="196"/>
        <v>Q2</v>
      </c>
      <c r="M3918" t="str">
        <f t="shared" si="197"/>
        <v>2024</v>
      </c>
    </row>
    <row r="3919" spans="1:13" x14ac:dyDescent="0.25">
      <c r="A3919" s="27">
        <v>45536</v>
      </c>
      <c r="B3919" s="8" t="s">
        <v>6593</v>
      </c>
      <c r="C3919" s="5" t="e">
        <v>#N/A</v>
      </c>
      <c r="D3919" s="8" t="s">
        <v>6665</v>
      </c>
      <c r="E3919" s="12">
        <v>309</v>
      </c>
      <c r="F3919" s="25">
        <v>45537</v>
      </c>
      <c r="G3919" s="12" t="s">
        <v>3515</v>
      </c>
      <c r="H3919" s="16">
        <v>194880</v>
      </c>
      <c r="I3919" s="16"/>
      <c r="K3919" t="str">
        <f t="shared" si="195"/>
        <v>Q2 2024</v>
      </c>
      <c r="L3919" t="str">
        <f t="shared" si="196"/>
        <v>Q2</v>
      </c>
      <c r="M3919" t="str">
        <f t="shared" si="197"/>
        <v>2024</v>
      </c>
    </row>
    <row r="3920" spans="1:13" x14ac:dyDescent="0.25">
      <c r="A3920" s="27">
        <v>45536</v>
      </c>
      <c r="B3920" s="8" t="s">
        <v>6593</v>
      </c>
      <c r="C3920" s="5" t="e">
        <v>#N/A</v>
      </c>
      <c r="D3920" s="8" t="s">
        <v>6665</v>
      </c>
      <c r="E3920" s="12">
        <v>309</v>
      </c>
      <c r="F3920" s="25">
        <v>45545</v>
      </c>
      <c r="G3920" s="12" t="s">
        <v>3516</v>
      </c>
      <c r="H3920" s="16">
        <v>7888</v>
      </c>
      <c r="I3920" s="16"/>
      <c r="K3920" t="str">
        <f t="shared" si="195"/>
        <v>Q2 2024</v>
      </c>
      <c r="L3920" t="str">
        <f t="shared" si="196"/>
        <v>Q2</v>
      </c>
      <c r="M3920" t="str">
        <f t="shared" si="197"/>
        <v>2024</v>
      </c>
    </row>
    <row r="3921" spans="1:13" x14ac:dyDescent="0.25">
      <c r="A3921" s="27">
        <v>45536</v>
      </c>
      <c r="B3921" s="8" t="s">
        <v>6593</v>
      </c>
      <c r="C3921" s="5" t="e">
        <v>#N/A</v>
      </c>
      <c r="D3921" s="8" t="s">
        <v>6622</v>
      </c>
      <c r="E3921" s="12">
        <v>312</v>
      </c>
      <c r="F3921" s="25">
        <v>45566</v>
      </c>
      <c r="G3921" s="12" t="s">
        <v>3538</v>
      </c>
      <c r="H3921" s="16">
        <v>474185</v>
      </c>
      <c r="I3921" s="16"/>
      <c r="K3921" t="str">
        <f t="shared" si="195"/>
        <v>Q2 2024</v>
      </c>
      <c r="L3921" t="str">
        <f t="shared" si="196"/>
        <v>Q2</v>
      </c>
      <c r="M3921" t="str">
        <f t="shared" si="197"/>
        <v>2024</v>
      </c>
    </row>
    <row r="3922" spans="1:13" x14ac:dyDescent="0.25">
      <c r="A3922" s="27">
        <v>45536</v>
      </c>
      <c r="B3922" s="8" t="s">
        <v>6593</v>
      </c>
      <c r="C3922" s="5" t="e">
        <v>#N/A</v>
      </c>
      <c r="D3922" s="8" t="s">
        <v>6622</v>
      </c>
      <c r="E3922" s="12">
        <v>312</v>
      </c>
      <c r="F3922" s="25">
        <v>45570</v>
      </c>
      <c r="G3922" s="12" t="s">
        <v>3537</v>
      </c>
      <c r="H3922" s="16">
        <v>474570</v>
      </c>
      <c r="I3922" s="16"/>
      <c r="K3922" t="str">
        <f t="shared" si="195"/>
        <v>Q2 2024</v>
      </c>
      <c r="L3922" t="str">
        <f t="shared" si="196"/>
        <v>Q2</v>
      </c>
      <c r="M3922" t="str">
        <f t="shared" si="197"/>
        <v>2024</v>
      </c>
    </row>
    <row r="3923" spans="1:13" x14ac:dyDescent="0.25">
      <c r="A3923" s="27">
        <v>45536</v>
      </c>
      <c r="B3923" s="8" t="s">
        <v>6593</v>
      </c>
      <c r="C3923" s="5" t="e">
        <v>#N/A</v>
      </c>
      <c r="D3923" s="9" t="s">
        <v>6627</v>
      </c>
      <c r="E3923" s="12">
        <v>312</v>
      </c>
      <c r="F3923" s="25">
        <v>45566</v>
      </c>
      <c r="G3923" s="12">
        <v>1810</v>
      </c>
      <c r="H3923" s="16">
        <v>40180</v>
      </c>
      <c r="I3923" s="16"/>
      <c r="K3923" t="str">
        <f t="shared" si="195"/>
        <v>Q2 2024</v>
      </c>
      <c r="L3923" t="str">
        <f t="shared" si="196"/>
        <v>Q2</v>
      </c>
      <c r="M3923" t="str">
        <f t="shared" si="197"/>
        <v>2024</v>
      </c>
    </row>
    <row r="3924" spans="1:13" x14ac:dyDescent="0.25">
      <c r="A3924" s="27">
        <v>45536</v>
      </c>
      <c r="B3924" s="8" t="s">
        <v>6593</v>
      </c>
      <c r="C3924" s="5" t="e">
        <v>#N/A</v>
      </c>
      <c r="D3924" s="9" t="s">
        <v>6672</v>
      </c>
      <c r="E3924" s="12">
        <v>0</v>
      </c>
      <c r="F3924" s="25">
        <v>45555</v>
      </c>
      <c r="G3924" s="12">
        <v>1363981</v>
      </c>
      <c r="H3924" s="16">
        <v>215</v>
      </c>
      <c r="I3924" s="16"/>
      <c r="K3924" t="str">
        <f t="shared" si="195"/>
        <v>Q2 2024</v>
      </c>
      <c r="L3924" t="str">
        <f t="shared" si="196"/>
        <v>Q2</v>
      </c>
      <c r="M3924" t="str">
        <f t="shared" si="197"/>
        <v>2024</v>
      </c>
    </row>
    <row r="3925" spans="1:13" x14ac:dyDescent="0.25">
      <c r="A3925" s="27">
        <v>45536</v>
      </c>
      <c r="B3925" s="8" t="s">
        <v>6594</v>
      </c>
      <c r="C3925" s="5" t="s">
        <v>6632</v>
      </c>
      <c r="D3925" s="8" t="s">
        <v>6633</v>
      </c>
      <c r="E3925" s="5">
        <v>719</v>
      </c>
      <c r="F3925" s="25">
        <v>45566</v>
      </c>
      <c r="G3925" s="5" t="s">
        <v>3544</v>
      </c>
      <c r="H3925" s="16">
        <v>39725.69</v>
      </c>
      <c r="I3925" s="16"/>
      <c r="K3925" t="str">
        <f t="shared" si="195"/>
        <v>Q2 2024</v>
      </c>
      <c r="L3925" t="str">
        <f t="shared" si="196"/>
        <v>Q2</v>
      </c>
      <c r="M3925" t="str">
        <f t="shared" si="197"/>
        <v>2024</v>
      </c>
    </row>
    <row r="3926" spans="1:13" x14ac:dyDescent="0.25">
      <c r="A3926" s="27">
        <v>45536</v>
      </c>
      <c r="B3926" s="8" t="s">
        <v>6594</v>
      </c>
      <c r="C3926" s="5" t="e">
        <v>#N/A</v>
      </c>
      <c r="D3926" s="8" t="s">
        <v>6615</v>
      </c>
      <c r="E3926" s="5">
        <v>719</v>
      </c>
      <c r="F3926" s="25">
        <v>45565</v>
      </c>
      <c r="G3926" s="5" t="s">
        <v>3547</v>
      </c>
      <c r="H3926" s="16">
        <v>7030</v>
      </c>
      <c r="I3926" s="16"/>
      <c r="K3926" t="str">
        <f t="shared" si="195"/>
        <v>Q2 2024</v>
      </c>
      <c r="L3926" t="str">
        <f t="shared" si="196"/>
        <v>Q2</v>
      </c>
      <c r="M3926" t="str">
        <f t="shared" si="197"/>
        <v>2024</v>
      </c>
    </row>
    <row r="3927" spans="1:13" x14ac:dyDescent="0.25">
      <c r="A3927" s="27">
        <v>45536</v>
      </c>
      <c r="B3927" s="8" t="s">
        <v>6594</v>
      </c>
      <c r="C3927" s="5" t="s">
        <v>6634</v>
      </c>
      <c r="D3927" s="8" t="s">
        <v>6635</v>
      </c>
      <c r="E3927" s="5">
        <v>719</v>
      </c>
      <c r="F3927" s="25">
        <v>45566</v>
      </c>
      <c r="G3927" s="5" t="s">
        <v>3546</v>
      </c>
      <c r="H3927" s="85">
        <v>35496.39</v>
      </c>
      <c r="I3927" s="85"/>
      <c r="K3927" t="str">
        <f t="shared" si="195"/>
        <v>Q2 2024</v>
      </c>
      <c r="L3927" t="str">
        <f t="shared" si="196"/>
        <v>Q2</v>
      </c>
      <c r="M3927" t="str">
        <f t="shared" si="197"/>
        <v>2024</v>
      </c>
    </row>
    <row r="3928" spans="1:13" x14ac:dyDescent="0.25">
      <c r="A3928" s="27">
        <v>45536</v>
      </c>
      <c r="B3928" s="8" t="s">
        <v>6594</v>
      </c>
      <c r="C3928" s="5" t="e">
        <v>#N/A</v>
      </c>
      <c r="D3928" s="8" t="s">
        <v>6633</v>
      </c>
      <c r="E3928" s="5">
        <v>719</v>
      </c>
      <c r="F3928" s="25">
        <v>45566</v>
      </c>
      <c r="G3928" s="5" t="s">
        <v>3545</v>
      </c>
      <c r="H3928" s="16">
        <v>82261.600000000006</v>
      </c>
      <c r="I3928" s="16"/>
      <c r="K3928" t="str">
        <f t="shared" si="195"/>
        <v>Q2 2024</v>
      </c>
      <c r="L3928" t="str">
        <f t="shared" si="196"/>
        <v>Q2</v>
      </c>
      <c r="M3928" t="str">
        <f t="shared" si="197"/>
        <v>2024</v>
      </c>
    </row>
    <row r="3929" spans="1:13" x14ac:dyDescent="0.25">
      <c r="A3929" s="27">
        <v>45536</v>
      </c>
      <c r="B3929" s="8" t="s">
        <v>6594</v>
      </c>
      <c r="C3929" s="5" t="s">
        <v>6637</v>
      </c>
      <c r="D3929" s="8" t="s">
        <v>6654</v>
      </c>
      <c r="E3929" s="5">
        <v>719</v>
      </c>
      <c r="F3929" s="25">
        <v>45538</v>
      </c>
      <c r="G3929" s="5" t="s">
        <v>3542</v>
      </c>
      <c r="H3929" s="16">
        <v>24141</v>
      </c>
      <c r="I3929" s="16"/>
      <c r="K3929" t="str">
        <f t="shared" si="195"/>
        <v>Q2 2024</v>
      </c>
      <c r="L3929" t="str">
        <f t="shared" si="196"/>
        <v>Q2</v>
      </c>
      <c r="M3929" t="str">
        <f t="shared" si="197"/>
        <v>2024</v>
      </c>
    </row>
    <row r="3930" spans="1:13" x14ac:dyDescent="0.25">
      <c r="A3930" s="27">
        <v>45536</v>
      </c>
      <c r="B3930" s="8" t="s">
        <v>6594</v>
      </c>
      <c r="C3930" s="5" t="s">
        <v>6637</v>
      </c>
      <c r="D3930" s="8" t="s">
        <v>6638</v>
      </c>
      <c r="E3930" s="12">
        <v>719</v>
      </c>
      <c r="F3930" s="4">
        <v>45578</v>
      </c>
      <c r="G3930" s="12" t="s">
        <v>3617</v>
      </c>
      <c r="H3930" s="16">
        <v>75370</v>
      </c>
      <c r="K3930" t="str">
        <f t="shared" si="195"/>
        <v>Q2 2024</v>
      </c>
      <c r="L3930" t="str">
        <f t="shared" si="196"/>
        <v>Q2</v>
      </c>
      <c r="M3930" t="str">
        <f t="shared" si="197"/>
        <v>2024</v>
      </c>
    </row>
    <row r="3931" spans="1:13" x14ac:dyDescent="0.25">
      <c r="A3931" s="27">
        <v>45536</v>
      </c>
      <c r="B3931" s="8" t="s">
        <v>6594</v>
      </c>
      <c r="C3931" s="5" t="s">
        <v>6637</v>
      </c>
      <c r="D3931" s="8" t="s">
        <v>6639</v>
      </c>
      <c r="E3931" s="12">
        <v>719</v>
      </c>
      <c r="F3931" s="4">
        <v>45579</v>
      </c>
      <c r="G3931" s="12" t="s">
        <v>3618</v>
      </c>
      <c r="H3931" s="16">
        <v>3558.96</v>
      </c>
      <c r="K3931" t="str">
        <f t="shared" si="195"/>
        <v>Q2 2024</v>
      </c>
      <c r="L3931" t="str">
        <f t="shared" si="196"/>
        <v>Q2</v>
      </c>
      <c r="M3931" t="str">
        <f t="shared" si="197"/>
        <v>2024</v>
      </c>
    </row>
    <row r="3932" spans="1:13" x14ac:dyDescent="0.25">
      <c r="A3932" s="27">
        <v>45536</v>
      </c>
      <c r="B3932" s="8" t="s">
        <v>6594</v>
      </c>
      <c r="C3932" s="5" t="e">
        <v>#N/A</v>
      </c>
      <c r="D3932" s="8" t="s">
        <v>6622</v>
      </c>
      <c r="E3932" s="12">
        <v>719</v>
      </c>
      <c r="F3932" s="25">
        <v>45566</v>
      </c>
      <c r="G3932" s="12" t="s">
        <v>3549</v>
      </c>
      <c r="H3932" s="16">
        <v>12460</v>
      </c>
      <c r="I3932" s="16"/>
      <c r="K3932" t="str">
        <f t="shared" si="195"/>
        <v>Q2 2024</v>
      </c>
      <c r="L3932" t="str">
        <f t="shared" si="196"/>
        <v>Q2</v>
      </c>
      <c r="M3932" t="str">
        <f t="shared" si="197"/>
        <v>2024</v>
      </c>
    </row>
    <row r="3933" spans="1:13" x14ac:dyDescent="0.25">
      <c r="A3933" s="27">
        <v>45536</v>
      </c>
      <c r="B3933" s="8" t="s">
        <v>6594</v>
      </c>
      <c r="C3933" s="5" t="e">
        <v>#N/A</v>
      </c>
      <c r="D3933" s="8" t="s">
        <v>6622</v>
      </c>
      <c r="E3933" s="12">
        <v>719</v>
      </c>
      <c r="F3933" s="25">
        <v>45566</v>
      </c>
      <c r="G3933" s="12" t="s">
        <v>3548</v>
      </c>
      <c r="H3933" s="16">
        <v>3810</v>
      </c>
      <c r="I3933" s="16"/>
      <c r="K3933" t="str">
        <f t="shared" ref="K3933:K3988" si="198">"Q" &amp; IF(MONTH(A3933) &lt; 4, 4, IF(MONTH(A3933) &lt; 7, 1, IF(MONTH(A3933) &lt; 10, 2, 3))) &amp; " " &amp; YEAR(A3933) - IF(MONTH(A3933) &lt; 4, 1, 0)</f>
        <v>Q2 2024</v>
      </c>
      <c r="L3933" t="str">
        <f t="shared" ref="L3933:L3988" si="199">LEFT(K3933,2)</f>
        <v>Q2</v>
      </c>
      <c r="M3933" t="str">
        <f t="shared" ref="M3933:M3988" si="200">RIGHT(K3933,4)</f>
        <v>2024</v>
      </c>
    </row>
    <row r="3934" spans="1:13" x14ac:dyDescent="0.25">
      <c r="A3934" s="27">
        <v>45536</v>
      </c>
      <c r="B3934" s="8" t="s">
        <v>6594</v>
      </c>
      <c r="C3934" s="5" t="e">
        <v>#N/A</v>
      </c>
      <c r="D3934" s="8" t="s">
        <v>6627</v>
      </c>
      <c r="E3934" s="5">
        <v>719</v>
      </c>
      <c r="F3934" s="25">
        <v>45566</v>
      </c>
      <c r="G3934" s="5">
        <v>1806</v>
      </c>
      <c r="H3934" s="16">
        <v>2590</v>
      </c>
      <c r="I3934" s="16"/>
      <c r="K3934" t="str">
        <f t="shared" si="198"/>
        <v>Q2 2024</v>
      </c>
      <c r="L3934" t="str">
        <f t="shared" si="199"/>
        <v>Q2</v>
      </c>
      <c r="M3934" t="str">
        <f t="shared" si="200"/>
        <v>2024</v>
      </c>
    </row>
    <row r="3935" spans="1:13" x14ac:dyDescent="0.25">
      <c r="A3935" s="27">
        <v>45536</v>
      </c>
      <c r="B3935" s="8" t="s">
        <v>6594</v>
      </c>
      <c r="C3935" s="5" t="e">
        <v>#N/A</v>
      </c>
      <c r="D3935" s="8" t="s">
        <v>6662</v>
      </c>
      <c r="E3935" s="5">
        <v>719</v>
      </c>
      <c r="F3935" s="25">
        <v>45538</v>
      </c>
      <c r="G3935" s="5" t="s">
        <v>3543</v>
      </c>
      <c r="H3935" s="16">
        <v>136500</v>
      </c>
      <c r="I3935" s="16"/>
      <c r="K3935" t="str">
        <f t="shared" si="198"/>
        <v>Q2 2024</v>
      </c>
      <c r="L3935" t="str">
        <f t="shared" si="199"/>
        <v>Q2</v>
      </c>
      <c r="M3935" t="str">
        <f t="shared" si="200"/>
        <v>2024</v>
      </c>
    </row>
    <row r="3936" spans="1:13" x14ac:dyDescent="0.25">
      <c r="A3936" s="27">
        <v>45536</v>
      </c>
      <c r="B3936" s="8" t="s">
        <v>6599</v>
      </c>
      <c r="C3936" s="5" t="e">
        <v>#N/A</v>
      </c>
      <c r="D3936" s="8" t="s">
        <v>6622</v>
      </c>
      <c r="E3936" s="12">
        <v>0</v>
      </c>
      <c r="F3936" s="4">
        <v>45566</v>
      </c>
      <c r="G3936" s="12" t="s">
        <v>3551</v>
      </c>
      <c r="H3936" s="16">
        <v>13145</v>
      </c>
      <c r="I3936" s="16"/>
      <c r="K3936" t="str">
        <f t="shared" si="198"/>
        <v>Q2 2024</v>
      </c>
      <c r="L3936" t="str">
        <f t="shared" si="199"/>
        <v>Q2</v>
      </c>
      <c r="M3936" t="str">
        <f t="shared" si="200"/>
        <v>2024</v>
      </c>
    </row>
    <row r="3937" spans="1:13" x14ac:dyDescent="0.25">
      <c r="A3937" s="27">
        <v>45536</v>
      </c>
      <c r="B3937" s="8" t="s">
        <v>6599</v>
      </c>
      <c r="C3937" s="5" t="e">
        <v>#N/A</v>
      </c>
      <c r="D3937" s="8" t="s">
        <v>6622</v>
      </c>
      <c r="E3937" s="12">
        <v>0</v>
      </c>
      <c r="F3937" s="4">
        <v>45570</v>
      </c>
      <c r="G3937" s="12" t="s">
        <v>3550</v>
      </c>
      <c r="H3937" s="16">
        <v>710</v>
      </c>
      <c r="I3937" s="16"/>
      <c r="K3937" t="str">
        <f t="shared" si="198"/>
        <v>Q2 2024</v>
      </c>
      <c r="L3937" t="str">
        <f t="shared" si="199"/>
        <v>Q2</v>
      </c>
      <c r="M3937" t="str">
        <f t="shared" si="200"/>
        <v>2024</v>
      </c>
    </row>
    <row r="3938" spans="1:13" x14ac:dyDescent="0.25">
      <c r="A3938" s="27">
        <v>45536</v>
      </c>
      <c r="B3938" s="8" t="s">
        <v>6595</v>
      </c>
      <c r="C3938" s="5" t="s">
        <v>6630</v>
      </c>
      <c r="D3938" s="8" t="s">
        <v>6631</v>
      </c>
      <c r="E3938" s="5">
        <v>319</v>
      </c>
      <c r="F3938" s="4">
        <v>45574</v>
      </c>
      <c r="G3938" s="5" t="s">
        <v>3569</v>
      </c>
      <c r="H3938" s="16">
        <v>5915.61</v>
      </c>
      <c r="I3938" s="16"/>
      <c r="K3938" t="str">
        <f t="shared" si="198"/>
        <v>Q2 2024</v>
      </c>
      <c r="L3938" t="str">
        <f t="shared" si="199"/>
        <v>Q2</v>
      </c>
      <c r="M3938" t="str">
        <f t="shared" si="200"/>
        <v>2024</v>
      </c>
    </row>
    <row r="3939" spans="1:13" x14ac:dyDescent="0.25">
      <c r="A3939" s="27">
        <v>45536</v>
      </c>
      <c r="B3939" s="8" t="s">
        <v>6595</v>
      </c>
      <c r="C3939" s="5" t="s">
        <v>6632</v>
      </c>
      <c r="D3939" s="8" t="s">
        <v>6633</v>
      </c>
      <c r="E3939" s="5">
        <v>319</v>
      </c>
      <c r="F3939" s="4">
        <v>45566</v>
      </c>
      <c r="G3939" s="5" t="s">
        <v>3570</v>
      </c>
      <c r="H3939" s="16">
        <v>107370.29</v>
      </c>
      <c r="I3939" s="16"/>
      <c r="K3939" t="str">
        <f t="shared" si="198"/>
        <v>Q2 2024</v>
      </c>
      <c r="L3939" t="str">
        <f t="shared" si="199"/>
        <v>Q2</v>
      </c>
      <c r="M3939" t="str">
        <f t="shared" si="200"/>
        <v>2024</v>
      </c>
    </row>
    <row r="3940" spans="1:13" x14ac:dyDescent="0.25">
      <c r="A3940" s="27">
        <v>45536</v>
      </c>
      <c r="B3940" s="8" t="s">
        <v>6595</v>
      </c>
      <c r="C3940" s="5" t="e">
        <v>#N/A</v>
      </c>
      <c r="D3940" s="8" t="s">
        <v>6615</v>
      </c>
      <c r="E3940" s="5">
        <v>319</v>
      </c>
      <c r="F3940" s="4">
        <v>45565</v>
      </c>
      <c r="G3940" s="5" t="s">
        <v>3572</v>
      </c>
      <c r="H3940" s="16">
        <v>59280</v>
      </c>
      <c r="I3940" s="16"/>
      <c r="K3940" t="str">
        <f t="shared" si="198"/>
        <v>Q2 2024</v>
      </c>
      <c r="L3940" t="str">
        <f t="shared" si="199"/>
        <v>Q2</v>
      </c>
      <c r="M3940" t="str">
        <f t="shared" si="200"/>
        <v>2024</v>
      </c>
    </row>
    <row r="3941" spans="1:13" x14ac:dyDescent="0.25">
      <c r="A3941" s="27">
        <v>45536</v>
      </c>
      <c r="B3941" s="8" t="s">
        <v>6595</v>
      </c>
      <c r="C3941" s="5" t="e">
        <v>#N/A</v>
      </c>
      <c r="D3941" s="8" t="s">
        <v>6615</v>
      </c>
      <c r="E3941" s="5">
        <v>319</v>
      </c>
      <c r="F3941" s="4">
        <v>45565</v>
      </c>
      <c r="G3941" s="5" t="s">
        <v>3573</v>
      </c>
      <c r="H3941" s="16">
        <v>5169.5</v>
      </c>
      <c r="I3941" s="16"/>
      <c r="K3941" t="str">
        <f t="shared" si="198"/>
        <v>Q2 2024</v>
      </c>
      <c r="L3941" t="str">
        <f t="shared" si="199"/>
        <v>Q2</v>
      </c>
      <c r="M3941" t="str">
        <f t="shared" si="200"/>
        <v>2024</v>
      </c>
    </row>
    <row r="3942" spans="1:13" x14ac:dyDescent="0.25">
      <c r="A3942" s="27">
        <v>45536</v>
      </c>
      <c r="B3942" s="8" t="s">
        <v>6595</v>
      </c>
      <c r="C3942" s="5" t="e">
        <v>#N/A</v>
      </c>
      <c r="D3942" s="8" t="s">
        <v>6615</v>
      </c>
      <c r="E3942" s="5">
        <v>319</v>
      </c>
      <c r="F3942" s="4">
        <v>45565</v>
      </c>
      <c r="G3942" s="5" t="s">
        <v>3574</v>
      </c>
      <c r="H3942" s="16">
        <v>4191</v>
      </c>
      <c r="I3942" s="16"/>
      <c r="K3942" t="str">
        <f t="shared" si="198"/>
        <v>Q2 2024</v>
      </c>
      <c r="L3942" t="str">
        <f t="shared" si="199"/>
        <v>Q2</v>
      </c>
      <c r="M3942" t="str">
        <f t="shared" si="200"/>
        <v>2024</v>
      </c>
    </row>
    <row r="3943" spans="1:13" x14ac:dyDescent="0.25">
      <c r="A3943" s="27">
        <v>45536</v>
      </c>
      <c r="B3943" s="8" t="s">
        <v>6595</v>
      </c>
      <c r="C3943" s="5" t="e">
        <v>#N/A</v>
      </c>
      <c r="D3943" s="8" t="s">
        <v>6615</v>
      </c>
      <c r="E3943" s="5">
        <v>319</v>
      </c>
      <c r="F3943" s="4">
        <v>45565</v>
      </c>
      <c r="G3943" s="5" t="s">
        <v>3575</v>
      </c>
      <c r="H3943" s="16">
        <v>3750</v>
      </c>
      <c r="I3943" s="16"/>
      <c r="K3943" t="str">
        <f t="shared" si="198"/>
        <v>Q2 2024</v>
      </c>
      <c r="L3943" t="str">
        <f t="shared" si="199"/>
        <v>Q2</v>
      </c>
      <c r="M3943" t="str">
        <f t="shared" si="200"/>
        <v>2024</v>
      </c>
    </row>
    <row r="3944" spans="1:13" x14ac:dyDescent="0.25">
      <c r="A3944" s="27">
        <v>45536</v>
      </c>
      <c r="B3944" s="8" t="s">
        <v>6595</v>
      </c>
      <c r="C3944" s="5" t="e">
        <v>#N/A</v>
      </c>
      <c r="D3944" s="8" t="s">
        <v>6643</v>
      </c>
      <c r="E3944" s="5">
        <v>319</v>
      </c>
      <c r="F3944" s="4">
        <v>45537</v>
      </c>
      <c r="G3944" s="5" t="s">
        <v>3552</v>
      </c>
      <c r="H3944" s="16">
        <v>41577</v>
      </c>
      <c r="I3944" s="16"/>
      <c r="K3944" t="str">
        <f t="shared" si="198"/>
        <v>Q2 2024</v>
      </c>
      <c r="L3944" t="str">
        <f t="shared" si="199"/>
        <v>Q2</v>
      </c>
      <c r="M3944" t="str">
        <f t="shared" si="200"/>
        <v>2024</v>
      </c>
    </row>
    <row r="3945" spans="1:13" x14ac:dyDescent="0.25">
      <c r="A3945" s="27">
        <v>45536</v>
      </c>
      <c r="B3945" s="8" t="s">
        <v>6595</v>
      </c>
      <c r="C3945" s="5" t="s">
        <v>6634</v>
      </c>
      <c r="D3945" s="8" t="s">
        <v>6635</v>
      </c>
      <c r="E3945" s="5">
        <v>319</v>
      </c>
      <c r="F3945" s="4">
        <v>45566</v>
      </c>
      <c r="G3945" s="5" t="s">
        <v>3571</v>
      </c>
      <c r="H3945" s="85">
        <v>54459</v>
      </c>
      <c r="I3945" s="85"/>
      <c r="K3945" t="str">
        <f t="shared" si="198"/>
        <v>Q2 2024</v>
      </c>
      <c r="L3945" t="str">
        <f t="shared" si="199"/>
        <v>Q2</v>
      </c>
      <c r="M3945" t="str">
        <f t="shared" si="200"/>
        <v>2024</v>
      </c>
    </row>
    <row r="3946" spans="1:13" x14ac:dyDescent="0.25">
      <c r="A3946" s="27">
        <v>45536</v>
      </c>
      <c r="B3946" s="8" t="s">
        <v>6595</v>
      </c>
      <c r="C3946" s="5" t="e">
        <v>#N/A</v>
      </c>
      <c r="D3946" s="8" t="s">
        <v>6662</v>
      </c>
      <c r="E3946" s="5">
        <v>319</v>
      </c>
      <c r="F3946" s="4">
        <v>45538</v>
      </c>
      <c r="G3946" s="5" t="s">
        <v>3557</v>
      </c>
      <c r="H3946" s="16">
        <v>155988</v>
      </c>
      <c r="I3946" s="16"/>
      <c r="K3946" t="str">
        <f t="shared" si="198"/>
        <v>Q2 2024</v>
      </c>
      <c r="L3946" t="str">
        <f t="shared" si="199"/>
        <v>Q2</v>
      </c>
      <c r="M3946" t="str">
        <f t="shared" si="200"/>
        <v>2024</v>
      </c>
    </row>
    <row r="3947" spans="1:13" x14ac:dyDescent="0.25">
      <c r="A3947" s="27">
        <v>45536</v>
      </c>
      <c r="B3947" s="8" t="s">
        <v>6595</v>
      </c>
      <c r="C3947" s="5" t="s">
        <v>6637</v>
      </c>
      <c r="D3947" s="8" t="s">
        <v>6654</v>
      </c>
      <c r="E3947" s="5">
        <v>317</v>
      </c>
      <c r="F3947" s="4">
        <v>45538</v>
      </c>
      <c r="G3947" s="5" t="s">
        <v>3553</v>
      </c>
      <c r="H3947" s="16">
        <v>25753</v>
      </c>
      <c r="I3947" s="16"/>
      <c r="K3947" t="str">
        <f t="shared" si="198"/>
        <v>Q2 2024</v>
      </c>
      <c r="L3947" t="str">
        <f t="shared" si="199"/>
        <v>Q2</v>
      </c>
      <c r="M3947" t="str">
        <f t="shared" si="200"/>
        <v>2024</v>
      </c>
    </row>
    <row r="3948" spans="1:13" x14ac:dyDescent="0.25">
      <c r="A3948" s="27">
        <v>45536</v>
      </c>
      <c r="B3948" s="8" t="s">
        <v>6595</v>
      </c>
      <c r="C3948" s="5" t="s">
        <v>6637</v>
      </c>
      <c r="D3948" s="8" t="s">
        <v>6654</v>
      </c>
      <c r="E3948" s="5">
        <v>318</v>
      </c>
      <c r="F3948" s="4">
        <v>45538</v>
      </c>
      <c r="G3948" s="5" t="s">
        <v>3554</v>
      </c>
      <c r="H3948" s="16">
        <v>25779</v>
      </c>
      <c r="I3948" s="16"/>
      <c r="K3948" t="str">
        <f t="shared" si="198"/>
        <v>Q2 2024</v>
      </c>
      <c r="L3948" t="str">
        <f t="shared" si="199"/>
        <v>Q2</v>
      </c>
      <c r="M3948" t="str">
        <f t="shared" si="200"/>
        <v>2024</v>
      </c>
    </row>
    <row r="3949" spans="1:13" x14ac:dyDescent="0.25">
      <c r="A3949" s="27">
        <v>45536</v>
      </c>
      <c r="B3949" s="8" t="s">
        <v>6595</v>
      </c>
      <c r="C3949" s="5" t="s">
        <v>6637</v>
      </c>
      <c r="D3949" s="8" t="s">
        <v>6654</v>
      </c>
      <c r="E3949" s="5">
        <v>319</v>
      </c>
      <c r="F3949" s="4">
        <v>45538</v>
      </c>
      <c r="G3949" s="5" t="s">
        <v>3555</v>
      </c>
      <c r="H3949" s="16">
        <v>24141</v>
      </c>
      <c r="I3949" s="16"/>
      <c r="K3949" t="str">
        <f t="shared" si="198"/>
        <v>Q2 2024</v>
      </c>
      <c r="L3949" t="str">
        <f t="shared" si="199"/>
        <v>Q2</v>
      </c>
      <c r="M3949" t="str">
        <f t="shared" si="200"/>
        <v>2024</v>
      </c>
    </row>
    <row r="3950" spans="1:13" x14ac:dyDescent="0.25">
      <c r="A3950" s="27">
        <v>45536</v>
      </c>
      <c r="B3950" s="8" t="s">
        <v>6595</v>
      </c>
      <c r="C3950" s="5" t="s">
        <v>6637</v>
      </c>
      <c r="D3950" s="8" t="s">
        <v>6638</v>
      </c>
      <c r="E3950" s="12">
        <v>317</v>
      </c>
      <c r="F3950" s="4">
        <v>45578</v>
      </c>
      <c r="G3950" s="12" t="s">
        <v>3607</v>
      </c>
      <c r="H3950" s="16">
        <v>139208</v>
      </c>
      <c r="K3950" t="str">
        <f t="shared" si="198"/>
        <v>Q2 2024</v>
      </c>
      <c r="L3950" t="str">
        <f t="shared" si="199"/>
        <v>Q2</v>
      </c>
      <c r="M3950" t="str">
        <f t="shared" si="200"/>
        <v>2024</v>
      </c>
    </row>
    <row r="3951" spans="1:13" x14ac:dyDescent="0.25">
      <c r="A3951" s="27">
        <v>45536</v>
      </c>
      <c r="B3951" s="8" t="s">
        <v>6595</v>
      </c>
      <c r="C3951" s="5" t="s">
        <v>6637</v>
      </c>
      <c r="D3951" s="8" t="s">
        <v>6638</v>
      </c>
      <c r="E3951" s="12">
        <v>318</v>
      </c>
      <c r="F3951" s="4">
        <v>45578</v>
      </c>
      <c r="G3951" s="12" t="s">
        <v>3608</v>
      </c>
      <c r="H3951" s="16">
        <v>143720</v>
      </c>
      <c r="K3951" t="str">
        <f t="shared" si="198"/>
        <v>Q2 2024</v>
      </c>
      <c r="L3951" t="str">
        <f t="shared" si="199"/>
        <v>Q2</v>
      </c>
      <c r="M3951" t="str">
        <f t="shared" si="200"/>
        <v>2024</v>
      </c>
    </row>
    <row r="3952" spans="1:13" x14ac:dyDescent="0.25">
      <c r="A3952" s="27">
        <v>45536</v>
      </c>
      <c r="B3952" s="8" t="s">
        <v>6595</v>
      </c>
      <c r="C3952" s="5" t="s">
        <v>6637</v>
      </c>
      <c r="D3952" s="8" t="s">
        <v>6638</v>
      </c>
      <c r="E3952" s="12">
        <v>319</v>
      </c>
      <c r="F3952" s="4">
        <v>45578</v>
      </c>
      <c r="G3952" s="12" t="s">
        <v>3609</v>
      </c>
      <c r="H3952" s="16">
        <v>142196</v>
      </c>
      <c r="K3952" t="str">
        <f t="shared" si="198"/>
        <v>Q2 2024</v>
      </c>
      <c r="L3952" t="str">
        <f t="shared" si="199"/>
        <v>Q2</v>
      </c>
      <c r="M3952" t="str">
        <f t="shared" si="200"/>
        <v>2024</v>
      </c>
    </row>
    <row r="3953" spans="1:13" x14ac:dyDescent="0.25">
      <c r="A3953" s="27">
        <v>45536</v>
      </c>
      <c r="B3953" s="8" t="s">
        <v>6595</v>
      </c>
      <c r="C3953" s="5" t="s">
        <v>6637</v>
      </c>
      <c r="D3953" s="8" t="s">
        <v>6639</v>
      </c>
      <c r="E3953" s="12">
        <v>317</v>
      </c>
      <c r="F3953" s="4">
        <v>45579</v>
      </c>
      <c r="G3953" s="12" t="s">
        <v>3610</v>
      </c>
      <c r="H3953" s="16">
        <v>8240.09</v>
      </c>
      <c r="K3953" t="str">
        <f t="shared" si="198"/>
        <v>Q2 2024</v>
      </c>
      <c r="L3953" t="str">
        <f t="shared" si="199"/>
        <v>Q2</v>
      </c>
      <c r="M3953" t="str">
        <f t="shared" si="200"/>
        <v>2024</v>
      </c>
    </row>
    <row r="3954" spans="1:13" x14ac:dyDescent="0.25">
      <c r="A3954" s="27">
        <v>45536</v>
      </c>
      <c r="B3954" s="8" t="s">
        <v>6595</v>
      </c>
      <c r="C3954" s="5" t="s">
        <v>6637</v>
      </c>
      <c r="D3954" s="8" t="s">
        <v>6639</v>
      </c>
      <c r="E3954" s="12">
        <v>318</v>
      </c>
      <c r="F3954" s="4">
        <v>45579</v>
      </c>
      <c r="G3954" s="12" t="s">
        <v>3611</v>
      </c>
      <c r="H3954" s="16">
        <v>8702.66</v>
      </c>
      <c r="K3954" t="str">
        <f t="shared" si="198"/>
        <v>Q2 2024</v>
      </c>
      <c r="L3954" t="str">
        <f t="shared" si="199"/>
        <v>Q2</v>
      </c>
      <c r="M3954" t="str">
        <f t="shared" si="200"/>
        <v>2024</v>
      </c>
    </row>
    <row r="3955" spans="1:13" x14ac:dyDescent="0.25">
      <c r="A3955" s="27">
        <v>45536</v>
      </c>
      <c r="B3955" s="8" t="s">
        <v>6595</v>
      </c>
      <c r="C3955" s="5" t="s">
        <v>6637</v>
      </c>
      <c r="D3955" s="8" t="s">
        <v>6639</v>
      </c>
      <c r="E3955" s="12">
        <v>319</v>
      </c>
      <c r="F3955" s="4">
        <v>45579</v>
      </c>
      <c r="G3955" s="12" t="s">
        <v>3612</v>
      </c>
      <c r="H3955" s="16">
        <v>8429.01</v>
      </c>
      <c r="K3955" t="str">
        <f t="shared" si="198"/>
        <v>Q2 2024</v>
      </c>
      <c r="L3955" t="str">
        <f t="shared" si="199"/>
        <v>Q2</v>
      </c>
      <c r="M3955" t="str">
        <f t="shared" si="200"/>
        <v>2024</v>
      </c>
    </row>
    <row r="3956" spans="1:13" x14ac:dyDescent="0.25">
      <c r="A3956" s="27">
        <v>45536</v>
      </c>
      <c r="B3956" s="8" t="s">
        <v>6595</v>
      </c>
      <c r="C3956" s="5" t="e">
        <v>#N/A</v>
      </c>
      <c r="D3956" s="8" t="s">
        <v>6662</v>
      </c>
      <c r="E3956" s="5">
        <v>317</v>
      </c>
      <c r="F3956" s="4">
        <v>45536</v>
      </c>
      <c r="G3956" s="5" t="s">
        <v>1777</v>
      </c>
      <c r="H3956" s="16">
        <v>99842</v>
      </c>
      <c r="I3956" s="16"/>
      <c r="K3956" t="str">
        <f t="shared" si="198"/>
        <v>Q2 2024</v>
      </c>
      <c r="L3956" t="str">
        <f t="shared" si="199"/>
        <v>Q2</v>
      </c>
      <c r="M3956" t="str">
        <f t="shared" si="200"/>
        <v>2024</v>
      </c>
    </row>
    <row r="3957" spans="1:13" x14ac:dyDescent="0.25">
      <c r="A3957" s="27">
        <v>45536</v>
      </c>
      <c r="B3957" s="8" t="s">
        <v>6595</v>
      </c>
      <c r="C3957" s="5" t="e">
        <v>#N/A</v>
      </c>
      <c r="D3957" s="8" t="s">
        <v>6662</v>
      </c>
      <c r="E3957" s="5">
        <v>317</v>
      </c>
      <c r="F3957" s="4">
        <v>45536</v>
      </c>
      <c r="G3957" s="5" t="s">
        <v>1776</v>
      </c>
      <c r="H3957" s="16">
        <v>66562</v>
      </c>
      <c r="I3957" s="16"/>
      <c r="K3957" t="str">
        <f t="shared" si="198"/>
        <v>Q2 2024</v>
      </c>
      <c r="L3957" t="str">
        <f t="shared" si="199"/>
        <v>Q2</v>
      </c>
      <c r="M3957" t="str">
        <f t="shared" si="200"/>
        <v>2024</v>
      </c>
    </row>
    <row r="3958" spans="1:13" x14ac:dyDescent="0.25">
      <c r="A3958" s="27">
        <v>45536</v>
      </c>
      <c r="B3958" s="8" t="s">
        <v>6595</v>
      </c>
      <c r="C3958" s="5" t="e">
        <v>#N/A</v>
      </c>
      <c r="D3958" s="8" t="s">
        <v>6662</v>
      </c>
      <c r="E3958" s="5">
        <v>318</v>
      </c>
      <c r="F3958" s="4">
        <v>45538</v>
      </c>
      <c r="G3958" s="5" t="s">
        <v>3556</v>
      </c>
      <c r="H3958" s="16">
        <v>166572</v>
      </c>
      <c r="I3958" s="16"/>
      <c r="K3958" t="str">
        <f t="shared" si="198"/>
        <v>Q2 2024</v>
      </c>
      <c r="L3958" t="str">
        <f t="shared" si="199"/>
        <v>Q2</v>
      </c>
      <c r="M3958" t="str">
        <f t="shared" si="200"/>
        <v>2024</v>
      </c>
    </row>
    <row r="3959" spans="1:13" x14ac:dyDescent="0.25">
      <c r="A3959" s="27">
        <v>45536</v>
      </c>
      <c r="B3959" s="8" t="s">
        <v>6595</v>
      </c>
      <c r="C3959" s="5" t="e">
        <v>#N/A</v>
      </c>
      <c r="D3959" s="8" t="s">
        <v>6622</v>
      </c>
      <c r="E3959" s="12">
        <v>319</v>
      </c>
      <c r="F3959" s="82">
        <v>45566</v>
      </c>
      <c r="G3959" s="12" t="s">
        <v>3577</v>
      </c>
      <c r="H3959" s="16">
        <v>67505</v>
      </c>
      <c r="I3959" s="16"/>
      <c r="K3959" t="str">
        <f t="shared" si="198"/>
        <v>Q2 2024</v>
      </c>
      <c r="L3959" t="str">
        <f t="shared" si="199"/>
        <v>Q2</v>
      </c>
      <c r="M3959" t="str">
        <f t="shared" si="200"/>
        <v>2024</v>
      </c>
    </row>
    <row r="3960" spans="1:13" x14ac:dyDescent="0.25">
      <c r="A3960" s="27">
        <v>45536</v>
      </c>
      <c r="B3960" s="8" t="s">
        <v>6595</v>
      </c>
      <c r="C3960" s="5" t="e">
        <v>#N/A</v>
      </c>
      <c r="D3960" s="8" t="s">
        <v>6622</v>
      </c>
      <c r="E3960" s="12">
        <v>319</v>
      </c>
      <c r="F3960" s="4">
        <v>45540</v>
      </c>
      <c r="G3960" s="12" t="s">
        <v>3576</v>
      </c>
      <c r="H3960" s="16">
        <v>64225</v>
      </c>
      <c r="I3960" s="16"/>
      <c r="K3960" t="str">
        <f t="shared" si="198"/>
        <v>Q2 2024</v>
      </c>
      <c r="L3960" t="str">
        <f t="shared" si="199"/>
        <v>Q2</v>
      </c>
      <c r="M3960" t="str">
        <f t="shared" si="200"/>
        <v>2024</v>
      </c>
    </row>
    <row r="3961" spans="1:13" x14ac:dyDescent="0.25">
      <c r="A3961" s="27">
        <v>45536</v>
      </c>
      <c r="B3961" s="8" t="s">
        <v>6595</v>
      </c>
      <c r="C3961" s="5" t="e">
        <v>#N/A</v>
      </c>
      <c r="D3961" s="8" t="s">
        <v>6631</v>
      </c>
      <c r="E3961" s="5">
        <v>319</v>
      </c>
      <c r="F3961" s="4">
        <v>45566</v>
      </c>
      <c r="G3961" s="5" t="s">
        <v>3558</v>
      </c>
      <c r="H3961" s="16">
        <v>646.64</v>
      </c>
      <c r="I3961" s="16"/>
      <c r="K3961" t="str">
        <f t="shared" si="198"/>
        <v>Q2 2024</v>
      </c>
      <c r="L3961" t="str">
        <f t="shared" si="199"/>
        <v>Q2</v>
      </c>
      <c r="M3961" t="str">
        <f t="shared" si="200"/>
        <v>2024</v>
      </c>
    </row>
    <row r="3962" spans="1:13" x14ac:dyDescent="0.25">
      <c r="A3962" s="27">
        <v>45536</v>
      </c>
      <c r="B3962" s="8" t="s">
        <v>6595</v>
      </c>
      <c r="C3962" s="5" t="e">
        <v>#N/A</v>
      </c>
      <c r="D3962" s="8" t="s">
        <v>6631</v>
      </c>
      <c r="E3962" s="5">
        <v>319</v>
      </c>
      <c r="F3962" s="4">
        <v>45566</v>
      </c>
      <c r="G3962" s="5" t="s">
        <v>3559</v>
      </c>
      <c r="H3962" s="16">
        <v>470.82</v>
      </c>
      <c r="I3962" s="16"/>
      <c r="K3962" t="str">
        <f t="shared" si="198"/>
        <v>Q2 2024</v>
      </c>
      <c r="L3962" t="str">
        <f t="shared" si="199"/>
        <v>Q2</v>
      </c>
      <c r="M3962" t="str">
        <f t="shared" si="200"/>
        <v>2024</v>
      </c>
    </row>
    <row r="3963" spans="1:13" x14ac:dyDescent="0.25">
      <c r="A3963" s="27">
        <v>45536</v>
      </c>
      <c r="B3963" s="8" t="s">
        <v>6595</v>
      </c>
      <c r="C3963" s="5" t="e">
        <v>#N/A</v>
      </c>
      <c r="D3963" s="8" t="s">
        <v>6631</v>
      </c>
      <c r="E3963" s="5">
        <v>319</v>
      </c>
      <c r="F3963" s="4">
        <v>45566</v>
      </c>
      <c r="G3963" s="5" t="s">
        <v>3560</v>
      </c>
      <c r="H3963" s="16">
        <v>446.74</v>
      </c>
      <c r="I3963" s="16"/>
      <c r="K3963" t="str">
        <f t="shared" si="198"/>
        <v>Q2 2024</v>
      </c>
      <c r="L3963" t="str">
        <f t="shared" si="199"/>
        <v>Q2</v>
      </c>
      <c r="M3963" t="str">
        <f t="shared" si="200"/>
        <v>2024</v>
      </c>
    </row>
    <row r="3964" spans="1:13" x14ac:dyDescent="0.25">
      <c r="A3964" s="27">
        <v>45536</v>
      </c>
      <c r="B3964" s="8" t="s">
        <v>6595</v>
      </c>
      <c r="C3964" s="5" t="e">
        <v>#N/A</v>
      </c>
      <c r="D3964" s="8" t="s">
        <v>6631</v>
      </c>
      <c r="E3964" s="5">
        <v>319</v>
      </c>
      <c r="F3964" s="4">
        <v>45566</v>
      </c>
      <c r="G3964" s="5" t="s">
        <v>3561</v>
      </c>
      <c r="H3964" s="16">
        <v>444.04</v>
      </c>
      <c r="I3964" s="16"/>
      <c r="K3964" t="str">
        <f t="shared" si="198"/>
        <v>Q2 2024</v>
      </c>
      <c r="L3964" t="str">
        <f t="shared" si="199"/>
        <v>Q2</v>
      </c>
      <c r="M3964" t="str">
        <f t="shared" si="200"/>
        <v>2024</v>
      </c>
    </row>
    <row r="3965" spans="1:13" x14ac:dyDescent="0.25">
      <c r="A3965" s="27">
        <v>45536</v>
      </c>
      <c r="B3965" s="8" t="s">
        <v>6595</v>
      </c>
      <c r="C3965" s="5" t="e">
        <v>#N/A</v>
      </c>
      <c r="D3965" s="8" t="s">
        <v>6631</v>
      </c>
      <c r="E3965" s="5">
        <v>319</v>
      </c>
      <c r="F3965" s="4">
        <v>45566</v>
      </c>
      <c r="G3965" s="5" t="s">
        <v>3562</v>
      </c>
      <c r="H3965" s="16">
        <v>417.72</v>
      </c>
      <c r="I3965" s="16"/>
      <c r="K3965" t="str">
        <f t="shared" si="198"/>
        <v>Q2 2024</v>
      </c>
      <c r="L3965" t="str">
        <f t="shared" si="199"/>
        <v>Q2</v>
      </c>
      <c r="M3965" t="str">
        <f t="shared" si="200"/>
        <v>2024</v>
      </c>
    </row>
    <row r="3966" spans="1:13" x14ac:dyDescent="0.25">
      <c r="A3966" s="27">
        <v>45536</v>
      </c>
      <c r="B3966" s="8" t="s">
        <v>6595</v>
      </c>
      <c r="C3966" s="5" t="e">
        <v>#N/A</v>
      </c>
      <c r="D3966" s="8" t="s">
        <v>6631</v>
      </c>
      <c r="E3966" s="5">
        <v>319</v>
      </c>
      <c r="F3966" s="4">
        <v>45566</v>
      </c>
      <c r="G3966" s="5" t="s">
        <v>3563</v>
      </c>
      <c r="H3966" s="16">
        <v>411.82</v>
      </c>
      <c r="I3966" s="16"/>
      <c r="K3966" t="str">
        <f t="shared" si="198"/>
        <v>Q2 2024</v>
      </c>
      <c r="L3966" t="str">
        <f t="shared" si="199"/>
        <v>Q2</v>
      </c>
      <c r="M3966" t="str">
        <f t="shared" si="200"/>
        <v>2024</v>
      </c>
    </row>
    <row r="3967" spans="1:13" x14ac:dyDescent="0.25">
      <c r="A3967" s="27">
        <v>45536</v>
      </c>
      <c r="B3967" s="8" t="s">
        <v>6595</v>
      </c>
      <c r="C3967" s="5" t="e">
        <v>#N/A</v>
      </c>
      <c r="D3967" s="8" t="s">
        <v>6631</v>
      </c>
      <c r="E3967" s="5">
        <v>319</v>
      </c>
      <c r="F3967" s="4">
        <v>45566</v>
      </c>
      <c r="G3967" s="5" t="s">
        <v>3564</v>
      </c>
      <c r="H3967" s="16">
        <v>411.82</v>
      </c>
      <c r="I3967" s="16"/>
      <c r="K3967" t="str">
        <f t="shared" si="198"/>
        <v>Q2 2024</v>
      </c>
      <c r="L3967" t="str">
        <f t="shared" si="199"/>
        <v>Q2</v>
      </c>
      <c r="M3967" t="str">
        <f t="shared" si="200"/>
        <v>2024</v>
      </c>
    </row>
    <row r="3968" spans="1:13" x14ac:dyDescent="0.25">
      <c r="A3968" s="27">
        <v>45536</v>
      </c>
      <c r="B3968" s="8" t="s">
        <v>6595</v>
      </c>
      <c r="C3968" s="5" t="e">
        <v>#N/A</v>
      </c>
      <c r="D3968" s="8" t="s">
        <v>6631</v>
      </c>
      <c r="E3968" s="5">
        <v>319</v>
      </c>
      <c r="F3968" s="4">
        <v>45566</v>
      </c>
      <c r="G3968" s="5" t="s">
        <v>3565</v>
      </c>
      <c r="H3968" s="16">
        <v>411.82</v>
      </c>
      <c r="I3968" s="16"/>
      <c r="K3968" t="str">
        <f t="shared" si="198"/>
        <v>Q2 2024</v>
      </c>
      <c r="L3968" t="str">
        <f t="shared" si="199"/>
        <v>Q2</v>
      </c>
      <c r="M3968" t="str">
        <f t="shared" si="200"/>
        <v>2024</v>
      </c>
    </row>
    <row r="3969" spans="1:13" x14ac:dyDescent="0.25">
      <c r="A3969" s="27">
        <v>45536</v>
      </c>
      <c r="B3969" s="8" t="s">
        <v>6595</v>
      </c>
      <c r="C3969" s="5" t="e">
        <v>#N/A</v>
      </c>
      <c r="D3969" s="8" t="s">
        <v>6631</v>
      </c>
      <c r="E3969" s="5">
        <v>319</v>
      </c>
      <c r="F3969" s="4">
        <v>45566</v>
      </c>
      <c r="G3969" s="5" t="s">
        <v>3566</v>
      </c>
      <c r="H3969" s="16">
        <v>411.82</v>
      </c>
      <c r="I3969" s="16"/>
      <c r="K3969" t="str">
        <f t="shared" si="198"/>
        <v>Q2 2024</v>
      </c>
      <c r="L3969" t="str">
        <f t="shared" si="199"/>
        <v>Q2</v>
      </c>
      <c r="M3969" t="str">
        <f t="shared" si="200"/>
        <v>2024</v>
      </c>
    </row>
    <row r="3970" spans="1:13" x14ac:dyDescent="0.25">
      <c r="A3970" s="27">
        <v>45536</v>
      </c>
      <c r="B3970" s="8" t="s">
        <v>6595</v>
      </c>
      <c r="C3970" s="5" t="e">
        <v>#N/A</v>
      </c>
      <c r="D3970" s="8" t="s">
        <v>6631</v>
      </c>
      <c r="E3970" s="5">
        <v>319</v>
      </c>
      <c r="F3970" s="4">
        <v>45566</v>
      </c>
      <c r="G3970" s="5" t="s">
        <v>3567</v>
      </c>
      <c r="H3970" s="16">
        <v>411.82</v>
      </c>
      <c r="I3970" s="16"/>
      <c r="K3970" t="str">
        <f t="shared" si="198"/>
        <v>Q2 2024</v>
      </c>
      <c r="L3970" t="str">
        <f t="shared" si="199"/>
        <v>Q2</v>
      </c>
      <c r="M3970" t="str">
        <f t="shared" si="200"/>
        <v>2024</v>
      </c>
    </row>
    <row r="3971" spans="1:13" x14ac:dyDescent="0.25">
      <c r="A3971" s="27">
        <v>45536</v>
      </c>
      <c r="B3971" s="8" t="s">
        <v>6595</v>
      </c>
      <c r="C3971" s="5" t="e">
        <v>#N/A</v>
      </c>
      <c r="D3971" s="8" t="s">
        <v>6631</v>
      </c>
      <c r="E3971" s="5">
        <v>319</v>
      </c>
      <c r="F3971" s="4">
        <v>45566</v>
      </c>
      <c r="G3971" s="5" t="s">
        <v>3568</v>
      </c>
      <c r="H3971" s="16">
        <v>5506</v>
      </c>
      <c r="I3971" s="16"/>
      <c r="K3971" t="str">
        <f t="shared" si="198"/>
        <v>Q2 2024</v>
      </c>
      <c r="L3971" t="str">
        <f t="shared" si="199"/>
        <v>Q2</v>
      </c>
      <c r="M3971" t="str">
        <f t="shared" si="200"/>
        <v>2024</v>
      </c>
    </row>
    <row r="3972" spans="1:13" x14ac:dyDescent="0.25">
      <c r="A3972" s="27">
        <v>45536</v>
      </c>
      <c r="B3972" s="8" t="s">
        <v>6600</v>
      </c>
      <c r="C3972" s="5" t="s">
        <v>6642</v>
      </c>
      <c r="D3972" s="8" t="s">
        <v>6643</v>
      </c>
      <c r="E3972" s="12">
        <v>1100</v>
      </c>
      <c r="F3972" s="4">
        <v>45548</v>
      </c>
      <c r="G3972" s="12" t="s">
        <v>3822</v>
      </c>
      <c r="H3972" s="16">
        <v>20169.55</v>
      </c>
      <c r="K3972" t="str">
        <f t="shared" si="198"/>
        <v>Q2 2024</v>
      </c>
      <c r="L3972" t="str">
        <f t="shared" si="199"/>
        <v>Q2</v>
      </c>
      <c r="M3972" t="str">
        <f t="shared" si="200"/>
        <v>2024</v>
      </c>
    </row>
    <row r="3973" spans="1:13" x14ac:dyDescent="0.25">
      <c r="A3973" s="27">
        <v>45536</v>
      </c>
      <c r="B3973" s="8" t="s">
        <v>6600</v>
      </c>
      <c r="C3973" s="5" t="s">
        <v>6632</v>
      </c>
      <c r="D3973" s="8" t="s">
        <v>6633</v>
      </c>
      <c r="E3973" s="5">
        <v>1100</v>
      </c>
      <c r="F3973" s="4">
        <v>45566</v>
      </c>
      <c r="G3973" s="5" t="s">
        <v>3583</v>
      </c>
      <c r="H3973" s="16">
        <v>60383.040000000001</v>
      </c>
      <c r="I3973" s="16"/>
      <c r="K3973" t="str">
        <f t="shared" si="198"/>
        <v>Q2 2024</v>
      </c>
      <c r="L3973" t="str">
        <f t="shared" si="199"/>
        <v>Q2</v>
      </c>
      <c r="M3973" t="str">
        <f t="shared" si="200"/>
        <v>2024</v>
      </c>
    </row>
    <row r="3974" spans="1:13" x14ac:dyDescent="0.25">
      <c r="A3974" s="27">
        <v>45536</v>
      </c>
      <c r="B3974" s="8" t="s">
        <v>6600</v>
      </c>
      <c r="C3974" s="5" t="e">
        <v>#N/A</v>
      </c>
      <c r="D3974" s="8" t="s">
        <v>6617</v>
      </c>
      <c r="E3974" s="5">
        <v>1100</v>
      </c>
      <c r="F3974" s="4">
        <v>45548</v>
      </c>
      <c r="G3974" s="5" t="s">
        <v>3578</v>
      </c>
      <c r="H3974" s="16">
        <v>3950</v>
      </c>
      <c r="I3974" s="16"/>
      <c r="K3974" t="str">
        <f t="shared" si="198"/>
        <v>Q2 2024</v>
      </c>
      <c r="L3974" t="str">
        <f t="shared" si="199"/>
        <v>Q2</v>
      </c>
      <c r="M3974" t="str">
        <f t="shared" si="200"/>
        <v>2024</v>
      </c>
    </row>
    <row r="3975" spans="1:13" x14ac:dyDescent="0.25">
      <c r="A3975" s="27">
        <v>45536</v>
      </c>
      <c r="B3975" s="8" t="s">
        <v>6600</v>
      </c>
      <c r="C3975" s="5" t="e">
        <v>#N/A</v>
      </c>
      <c r="D3975" s="8" t="s">
        <v>6615</v>
      </c>
      <c r="E3975" s="5">
        <v>1100</v>
      </c>
      <c r="F3975" s="4">
        <v>45565</v>
      </c>
      <c r="G3975" s="5" t="s">
        <v>3587</v>
      </c>
      <c r="H3975" s="16">
        <v>190</v>
      </c>
      <c r="I3975" s="16"/>
      <c r="K3975" t="str">
        <f t="shared" si="198"/>
        <v>Q2 2024</v>
      </c>
      <c r="L3975" t="str">
        <f t="shared" si="199"/>
        <v>Q2</v>
      </c>
      <c r="M3975" t="str">
        <f t="shared" si="200"/>
        <v>2024</v>
      </c>
    </row>
    <row r="3976" spans="1:13" x14ac:dyDescent="0.25">
      <c r="A3976" s="27">
        <v>45536</v>
      </c>
      <c r="B3976" s="8" t="s">
        <v>6600</v>
      </c>
      <c r="C3976" s="5" t="s">
        <v>6616</v>
      </c>
      <c r="D3976" s="8" t="s">
        <v>6617</v>
      </c>
      <c r="E3976" s="5">
        <v>1100</v>
      </c>
      <c r="F3976" s="4">
        <v>45566</v>
      </c>
      <c r="G3976" s="5" t="s">
        <v>3590</v>
      </c>
      <c r="H3976" s="16">
        <v>7557.7</v>
      </c>
      <c r="I3976" s="16"/>
      <c r="K3976" t="str">
        <f t="shared" si="198"/>
        <v>Q2 2024</v>
      </c>
      <c r="L3976" t="str">
        <f t="shared" si="199"/>
        <v>Q2</v>
      </c>
      <c r="M3976" t="str">
        <f t="shared" si="200"/>
        <v>2024</v>
      </c>
    </row>
    <row r="3977" spans="1:13" x14ac:dyDescent="0.25">
      <c r="A3977" s="27">
        <v>45536</v>
      </c>
      <c r="B3977" s="8" t="s">
        <v>6600</v>
      </c>
      <c r="C3977" s="5" t="s">
        <v>6616</v>
      </c>
      <c r="D3977" s="8" t="s">
        <v>6618</v>
      </c>
      <c r="E3977" s="5">
        <v>1100</v>
      </c>
      <c r="F3977" s="4">
        <v>45566</v>
      </c>
      <c r="G3977" s="5" t="s">
        <v>3591</v>
      </c>
      <c r="H3977" s="16">
        <v>9336</v>
      </c>
      <c r="I3977" s="16"/>
      <c r="K3977" t="str">
        <f t="shared" si="198"/>
        <v>Q2 2024</v>
      </c>
      <c r="L3977" t="str">
        <f t="shared" si="199"/>
        <v>Q2</v>
      </c>
      <c r="M3977" t="str">
        <f t="shared" si="200"/>
        <v>2024</v>
      </c>
    </row>
    <row r="3978" spans="1:13" x14ac:dyDescent="0.25">
      <c r="A3978" s="27">
        <v>45536</v>
      </c>
      <c r="B3978" s="8" t="s">
        <v>6600</v>
      </c>
      <c r="C3978" s="5" t="s">
        <v>6634</v>
      </c>
      <c r="D3978" s="8" t="s">
        <v>6635</v>
      </c>
      <c r="E3978" s="5">
        <v>1100</v>
      </c>
      <c r="F3978" s="4">
        <v>45566</v>
      </c>
      <c r="G3978" s="5" t="s">
        <v>3584</v>
      </c>
      <c r="H3978" s="85">
        <v>111846.37</v>
      </c>
      <c r="I3978" s="85"/>
      <c r="K3978" t="str">
        <f t="shared" si="198"/>
        <v>Q2 2024</v>
      </c>
      <c r="L3978" t="str">
        <f t="shared" si="199"/>
        <v>Q2</v>
      </c>
      <c r="M3978" t="str">
        <f t="shared" si="200"/>
        <v>2024</v>
      </c>
    </row>
    <row r="3979" spans="1:13" x14ac:dyDescent="0.25">
      <c r="A3979" s="27">
        <v>45536</v>
      </c>
      <c r="B3979" s="8" t="s">
        <v>6600</v>
      </c>
      <c r="C3979" s="5" t="e">
        <v>#N/A</v>
      </c>
      <c r="D3979" s="8" t="s">
        <v>6638</v>
      </c>
      <c r="E3979" s="5">
        <v>1101</v>
      </c>
      <c r="F3979" s="4">
        <v>45569</v>
      </c>
      <c r="G3979" s="5" t="s">
        <v>3581</v>
      </c>
      <c r="H3979" s="16">
        <v>188220</v>
      </c>
      <c r="I3979" s="16"/>
      <c r="K3979" t="str">
        <f t="shared" si="198"/>
        <v>Q2 2024</v>
      </c>
      <c r="L3979" t="str">
        <f t="shared" si="199"/>
        <v>Q2</v>
      </c>
      <c r="M3979" t="str">
        <f t="shared" si="200"/>
        <v>2024</v>
      </c>
    </row>
    <row r="3980" spans="1:13" x14ac:dyDescent="0.25">
      <c r="A3980" s="27">
        <v>45536</v>
      </c>
      <c r="B3980" s="8" t="s">
        <v>6600</v>
      </c>
      <c r="C3980" s="5" t="e">
        <v>#N/A</v>
      </c>
      <c r="D3980" s="8" t="s">
        <v>6638</v>
      </c>
      <c r="E3980" s="5">
        <v>1102</v>
      </c>
      <c r="F3980" s="4">
        <v>45569</v>
      </c>
      <c r="G3980" s="5" t="s">
        <v>3582</v>
      </c>
      <c r="H3980" s="16">
        <v>15820</v>
      </c>
      <c r="I3980" s="16"/>
      <c r="K3980" t="str">
        <f t="shared" si="198"/>
        <v>Q2 2024</v>
      </c>
      <c r="L3980" t="str">
        <f t="shared" si="199"/>
        <v>Q2</v>
      </c>
      <c r="M3980" t="str">
        <f t="shared" si="200"/>
        <v>2024</v>
      </c>
    </row>
    <row r="3981" spans="1:13" x14ac:dyDescent="0.25">
      <c r="A3981" s="27">
        <v>45536</v>
      </c>
      <c r="B3981" s="8" t="s">
        <v>6600</v>
      </c>
      <c r="C3981" s="5" t="s">
        <v>6650</v>
      </c>
      <c r="D3981" s="8" t="s">
        <v>6651</v>
      </c>
      <c r="E3981" s="12">
        <v>1100</v>
      </c>
      <c r="F3981" s="4">
        <v>45553</v>
      </c>
      <c r="G3981" s="12">
        <v>4250029234</v>
      </c>
      <c r="H3981" s="16">
        <v>23793</v>
      </c>
      <c r="K3981" t="str">
        <f t="shared" si="198"/>
        <v>Q2 2024</v>
      </c>
      <c r="L3981" t="str">
        <f t="shared" si="199"/>
        <v>Q2</v>
      </c>
      <c r="M3981" t="str">
        <f t="shared" si="200"/>
        <v>2024</v>
      </c>
    </row>
    <row r="3982" spans="1:13" x14ac:dyDescent="0.25">
      <c r="A3982" s="27">
        <v>45536</v>
      </c>
      <c r="B3982" s="8" t="s">
        <v>6600</v>
      </c>
      <c r="C3982" s="5" t="s">
        <v>6619</v>
      </c>
      <c r="D3982" s="8" t="s">
        <v>6620</v>
      </c>
      <c r="E3982" s="5">
        <v>1100</v>
      </c>
      <c r="F3982" s="4">
        <v>45565</v>
      </c>
      <c r="G3982" s="5" t="s">
        <v>3580</v>
      </c>
      <c r="H3982" s="16">
        <v>3090</v>
      </c>
      <c r="I3982" s="16"/>
      <c r="K3982" t="str">
        <f t="shared" si="198"/>
        <v>Q2 2024</v>
      </c>
      <c r="L3982" t="str">
        <f t="shared" si="199"/>
        <v>Q2</v>
      </c>
      <c r="M3982" t="str">
        <f t="shared" si="200"/>
        <v>2024</v>
      </c>
    </row>
    <row r="3983" spans="1:13" x14ac:dyDescent="0.25">
      <c r="A3983" s="27">
        <v>45536</v>
      </c>
      <c r="B3983" s="8" t="s">
        <v>6600</v>
      </c>
      <c r="C3983" s="5" t="e">
        <v>#N/A</v>
      </c>
      <c r="D3983" s="8" t="s">
        <v>6617</v>
      </c>
      <c r="E3983" s="5">
        <v>1100</v>
      </c>
      <c r="F3983" s="4">
        <v>45548</v>
      </c>
      <c r="G3983" s="5" t="s">
        <v>3579</v>
      </c>
      <c r="H3983" s="16">
        <v>3240</v>
      </c>
      <c r="I3983" s="16"/>
      <c r="K3983" t="str">
        <f t="shared" si="198"/>
        <v>Q2 2024</v>
      </c>
      <c r="L3983" t="str">
        <f t="shared" si="199"/>
        <v>Q2</v>
      </c>
      <c r="M3983" t="str">
        <f t="shared" si="200"/>
        <v>2024</v>
      </c>
    </row>
    <row r="3984" spans="1:13" x14ac:dyDescent="0.25">
      <c r="A3984" s="27">
        <v>45536</v>
      </c>
      <c r="B3984" s="8" t="s">
        <v>6600</v>
      </c>
      <c r="C3984" s="5" t="e">
        <v>#N/A</v>
      </c>
      <c r="D3984" s="8" t="s">
        <v>6622</v>
      </c>
      <c r="E3984" s="12">
        <v>1100</v>
      </c>
      <c r="F3984" s="4">
        <v>45566</v>
      </c>
      <c r="G3984" s="12" t="s">
        <v>3589</v>
      </c>
      <c r="H3984" s="16">
        <v>24200</v>
      </c>
      <c r="I3984" s="16"/>
      <c r="K3984" t="str">
        <f t="shared" si="198"/>
        <v>Q2 2024</v>
      </c>
      <c r="L3984" t="str">
        <f t="shared" si="199"/>
        <v>Q2</v>
      </c>
      <c r="M3984" t="str">
        <f t="shared" si="200"/>
        <v>2024</v>
      </c>
    </row>
    <row r="3985" spans="1:13" x14ac:dyDescent="0.25">
      <c r="A3985" s="27">
        <v>45536</v>
      </c>
      <c r="B3985" s="8" t="s">
        <v>6600</v>
      </c>
      <c r="C3985" s="5" t="e">
        <v>#N/A</v>
      </c>
      <c r="D3985" s="8" t="s">
        <v>6622</v>
      </c>
      <c r="E3985" s="12">
        <v>1100</v>
      </c>
      <c r="F3985" s="4">
        <v>45566</v>
      </c>
      <c r="G3985" s="12" t="s">
        <v>3588</v>
      </c>
      <c r="H3985" s="16">
        <v>2815</v>
      </c>
      <c r="I3985" s="16"/>
      <c r="K3985" t="str">
        <f t="shared" si="198"/>
        <v>Q2 2024</v>
      </c>
      <c r="L3985" t="str">
        <f t="shared" si="199"/>
        <v>Q2</v>
      </c>
      <c r="M3985" t="str">
        <f t="shared" si="200"/>
        <v>2024</v>
      </c>
    </row>
    <row r="3986" spans="1:13" x14ac:dyDescent="0.25">
      <c r="A3986" s="29">
        <v>45536</v>
      </c>
      <c r="B3986" s="8" t="s">
        <v>6600</v>
      </c>
      <c r="C3986" s="5" t="s">
        <v>6623</v>
      </c>
      <c r="D3986" s="8" t="s">
        <v>6663</v>
      </c>
      <c r="E3986" s="5">
        <v>1100</v>
      </c>
      <c r="F3986" s="4">
        <v>45566</v>
      </c>
      <c r="G3986" s="5" t="s">
        <v>3585</v>
      </c>
      <c r="H3986" s="16">
        <v>2700</v>
      </c>
      <c r="I3986" s="16"/>
      <c r="K3986" t="str">
        <f t="shared" si="198"/>
        <v>Q2 2024</v>
      </c>
      <c r="L3986" t="str">
        <f t="shared" si="199"/>
        <v>Q2</v>
      </c>
      <c r="M3986" t="str">
        <f t="shared" si="200"/>
        <v>2024</v>
      </c>
    </row>
    <row r="3987" spans="1:13" x14ac:dyDescent="0.25">
      <c r="A3987" s="29">
        <v>45536</v>
      </c>
      <c r="B3987" s="8" t="s">
        <v>6600</v>
      </c>
      <c r="C3987" s="5" t="s">
        <v>6623</v>
      </c>
      <c r="D3987" s="8" t="s">
        <v>6624</v>
      </c>
      <c r="E3987" s="5">
        <v>1100</v>
      </c>
      <c r="F3987" s="4">
        <v>45566</v>
      </c>
      <c r="G3987" s="5" t="s">
        <v>3586</v>
      </c>
      <c r="H3987" s="16">
        <v>19438.2</v>
      </c>
      <c r="I3987" s="16"/>
      <c r="K3987" t="str">
        <f t="shared" si="198"/>
        <v>Q2 2024</v>
      </c>
      <c r="L3987" t="str">
        <f t="shared" si="199"/>
        <v>Q2</v>
      </c>
      <c r="M3987" t="str">
        <f t="shared" si="200"/>
        <v>2024</v>
      </c>
    </row>
    <row r="3988" spans="1:13" x14ac:dyDescent="0.25">
      <c r="A3988" s="29">
        <v>45536</v>
      </c>
      <c r="B3988" s="8" t="s">
        <v>6600</v>
      </c>
      <c r="C3988" s="5" t="e">
        <v>#N/A</v>
      </c>
      <c r="D3988" s="8" t="s">
        <v>6627</v>
      </c>
      <c r="E3988" s="5">
        <v>1100</v>
      </c>
      <c r="F3988" s="4">
        <v>45566</v>
      </c>
      <c r="G3988" s="5">
        <v>1814</v>
      </c>
      <c r="H3988" s="16">
        <v>4375</v>
      </c>
      <c r="I3988" s="16"/>
      <c r="K3988" t="str">
        <f t="shared" si="198"/>
        <v>Q2 2024</v>
      </c>
      <c r="L3988" t="str">
        <f t="shared" si="199"/>
        <v>Q2</v>
      </c>
      <c r="M3988" t="str">
        <f t="shared" si="200"/>
        <v>2024</v>
      </c>
    </row>
    <row r="3989" spans="1:13" x14ac:dyDescent="0.25">
      <c r="A3989" s="27">
        <v>45566</v>
      </c>
      <c r="B3989" s="8" t="s">
        <v>6613</v>
      </c>
      <c r="C3989" s="5" t="e">
        <v>#N/A</v>
      </c>
      <c r="D3989" s="8" t="s">
        <v>6643</v>
      </c>
      <c r="E3989" s="12">
        <v>0</v>
      </c>
      <c r="F3989" s="4">
        <v>45580</v>
      </c>
      <c r="G3989" s="12" t="s">
        <v>3627</v>
      </c>
      <c r="H3989" s="16">
        <v>72080</v>
      </c>
      <c r="K3989" t="str">
        <f t="shared" ref="K3989:K4048" si="201">"Q" &amp; IF(MONTH(A3989) &lt; 4, 4, IF(MONTH(A3989) &lt; 7, 1, IF(MONTH(A3989) &lt; 10, 2, 3))) &amp; " " &amp; YEAR(A3989) - IF(MONTH(A3989) &lt; 4, 1, 0)</f>
        <v>Q3 2024</v>
      </c>
      <c r="L3989" t="str">
        <f t="shared" ref="L3989:L4048" si="202">LEFT(K3989,2)</f>
        <v>Q3</v>
      </c>
      <c r="M3989" t="str">
        <f t="shared" ref="M3989:M4048" si="203">RIGHT(K3989,4)</f>
        <v>2024</v>
      </c>
    </row>
    <row r="3990" spans="1:13" x14ac:dyDescent="0.25">
      <c r="A3990" s="27">
        <v>45566</v>
      </c>
      <c r="B3990" s="8" t="s">
        <v>6613</v>
      </c>
      <c r="C3990" s="5" t="e">
        <v>#N/A</v>
      </c>
      <c r="D3990" s="8" t="s">
        <v>6615</v>
      </c>
      <c r="E3990" s="12">
        <v>0</v>
      </c>
      <c r="F3990" s="4">
        <v>45596</v>
      </c>
      <c r="G3990" s="12" t="s">
        <v>3632</v>
      </c>
      <c r="H3990" s="16">
        <v>3895</v>
      </c>
      <c r="K3990" t="str">
        <f t="shared" si="201"/>
        <v>Q3 2024</v>
      </c>
      <c r="L3990" t="str">
        <f t="shared" si="202"/>
        <v>Q3</v>
      </c>
      <c r="M3990" t="str">
        <f t="shared" si="203"/>
        <v>2024</v>
      </c>
    </row>
    <row r="3991" spans="1:13" x14ac:dyDescent="0.25">
      <c r="A3991" s="27">
        <v>45566</v>
      </c>
      <c r="B3991" s="8" t="s">
        <v>6613</v>
      </c>
      <c r="C3991" s="5" t="s">
        <v>6616</v>
      </c>
      <c r="D3991" s="8" t="s">
        <v>6617</v>
      </c>
      <c r="E3991" s="12">
        <v>0</v>
      </c>
      <c r="F3991" s="4">
        <v>45597</v>
      </c>
      <c r="G3991" s="12" t="s">
        <v>3635</v>
      </c>
      <c r="H3991" s="16">
        <v>530</v>
      </c>
      <c r="K3991" t="str">
        <f t="shared" si="201"/>
        <v>Q3 2024</v>
      </c>
      <c r="L3991" t="str">
        <f t="shared" si="202"/>
        <v>Q3</v>
      </c>
      <c r="M3991" t="str">
        <f t="shared" si="203"/>
        <v>2024</v>
      </c>
    </row>
    <row r="3992" spans="1:13" x14ac:dyDescent="0.25">
      <c r="A3992" s="27">
        <v>45566</v>
      </c>
      <c r="B3992" s="8" t="s">
        <v>6613</v>
      </c>
      <c r="C3992" s="5" t="s">
        <v>6616</v>
      </c>
      <c r="D3992" s="8" t="s">
        <v>6618</v>
      </c>
      <c r="E3992" s="12">
        <v>0</v>
      </c>
      <c r="F3992" s="4">
        <v>45597</v>
      </c>
      <c r="G3992" s="12" t="s">
        <v>3636</v>
      </c>
      <c r="H3992" s="16">
        <v>22199</v>
      </c>
      <c r="K3992" t="str">
        <f t="shared" si="201"/>
        <v>Q3 2024</v>
      </c>
      <c r="L3992" t="str">
        <f t="shared" si="202"/>
        <v>Q3</v>
      </c>
      <c r="M3992" t="str">
        <f t="shared" si="203"/>
        <v>2024</v>
      </c>
    </row>
    <row r="3993" spans="1:13" x14ac:dyDescent="0.25">
      <c r="A3993" s="27">
        <v>45566</v>
      </c>
      <c r="B3993" s="8" t="s">
        <v>6613</v>
      </c>
      <c r="C3993" s="5" t="e">
        <v>#N/A</v>
      </c>
      <c r="D3993" s="8" t="s">
        <v>6629</v>
      </c>
      <c r="E3993" s="12">
        <v>0</v>
      </c>
      <c r="F3993" s="4">
        <v>45601</v>
      </c>
      <c r="G3993" s="12" t="s">
        <v>3629</v>
      </c>
      <c r="H3993" s="16">
        <v>93400</v>
      </c>
      <c r="K3993" t="str">
        <f t="shared" si="201"/>
        <v>Q3 2024</v>
      </c>
      <c r="L3993" t="str">
        <f t="shared" si="202"/>
        <v>Q3</v>
      </c>
      <c r="M3993" t="str">
        <f t="shared" si="203"/>
        <v>2024</v>
      </c>
    </row>
    <row r="3994" spans="1:13" x14ac:dyDescent="0.25">
      <c r="A3994" s="27">
        <v>45566</v>
      </c>
      <c r="B3994" s="8" t="s">
        <v>6613</v>
      </c>
      <c r="C3994" s="5" t="s">
        <v>6619</v>
      </c>
      <c r="D3994" s="8" t="s">
        <v>6620</v>
      </c>
      <c r="E3994" s="12">
        <v>0</v>
      </c>
      <c r="F3994" s="4">
        <v>45596</v>
      </c>
      <c r="G3994" s="12" t="s">
        <v>3630</v>
      </c>
      <c r="H3994" s="16">
        <v>1150</v>
      </c>
      <c r="K3994" t="str">
        <f t="shared" si="201"/>
        <v>Q3 2024</v>
      </c>
      <c r="L3994" t="str">
        <f t="shared" si="202"/>
        <v>Q3</v>
      </c>
      <c r="M3994" t="str">
        <f t="shared" si="203"/>
        <v>2024</v>
      </c>
    </row>
    <row r="3995" spans="1:13" x14ac:dyDescent="0.25">
      <c r="A3995" s="27">
        <v>45566</v>
      </c>
      <c r="B3995" s="8" t="s">
        <v>6613</v>
      </c>
      <c r="C3995" s="5" t="e">
        <v>#N/A</v>
      </c>
      <c r="D3995" s="8" t="s">
        <v>6617</v>
      </c>
      <c r="E3995" s="12">
        <v>0</v>
      </c>
      <c r="F3995" s="4">
        <v>45593</v>
      </c>
      <c r="G3995" s="12" t="s">
        <v>3628</v>
      </c>
      <c r="H3995" s="16">
        <v>1500</v>
      </c>
      <c r="K3995" t="str">
        <f t="shared" si="201"/>
        <v>Q3 2024</v>
      </c>
      <c r="L3995" t="str">
        <f t="shared" si="202"/>
        <v>Q3</v>
      </c>
      <c r="M3995" t="str">
        <f t="shared" si="203"/>
        <v>2024</v>
      </c>
    </row>
    <row r="3996" spans="1:13" x14ac:dyDescent="0.25">
      <c r="A3996" s="27">
        <v>45566</v>
      </c>
      <c r="B3996" s="8" t="s">
        <v>6613</v>
      </c>
      <c r="C3996" s="5" t="e">
        <v>#N/A</v>
      </c>
      <c r="D3996" s="8" t="s">
        <v>6643</v>
      </c>
      <c r="E3996" s="12">
        <v>702</v>
      </c>
      <c r="F3996" s="4">
        <v>45566</v>
      </c>
      <c r="G3996" s="12" t="s">
        <v>3625</v>
      </c>
      <c r="H3996" s="16">
        <v>13685</v>
      </c>
      <c r="K3996" t="str">
        <f t="shared" si="201"/>
        <v>Q3 2024</v>
      </c>
      <c r="L3996" t="str">
        <f t="shared" si="202"/>
        <v>Q3</v>
      </c>
      <c r="M3996" t="str">
        <f t="shared" si="203"/>
        <v>2024</v>
      </c>
    </row>
    <row r="3997" spans="1:13" x14ac:dyDescent="0.25">
      <c r="A3997" s="27">
        <v>45566</v>
      </c>
      <c r="B3997" s="8" t="s">
        <v>6613</v>
      </c>
      <c r="C3997" s="5" t="e">
        <v>#N/A</v>
      </c>
      <c r="D3997" s="8" t="s">
        <v>6643</v>
      </c>
      <c r="E3997" s="12">
        <v>703</v>
      </c>
      <c r="F3997" s="4">
        <v>45566</v>
      </c>
      <c r="G3997" s="12" t="s">
        <v>3626</v>
      </c>
      <c r="H3997" s="16">
        <v>13685</v>
      </c>
      <c r="K3997" t="str">
        <f t="shared" si="201"/>
        <v>Q3 2024</v>
      </c>
      <c r="L3997" t="str">
        <f t="shared" si="202"/>
        <v>Q3</v>
      </c>
      <c r="M3997" t="str">
        <f t="shared" si="203"/>
        <v>2024</v>
      </c>
    </row>
    <row r="3998" spans="1:13" x14ac:dyDescent="0.25">
      <c r="A3998" s="27">
        <v>45566</v>
      </c>
      <c r="B3998" s="8" t="s">
        <v>6613</v>
      </c>
      <c r="C3998" s="5" t="e">
        <v>#N/A</v>
      </c>
      <c r="D3998" s="8" t="s">
        <v>6622</v>
      </c>
      <c r="E3998" s="12">
        <v>0</v>
      </c>
      <c r="F3998" s="4">
        <v>45597</v>
      </c>
      <c r="G3998" s="12" t="s">
        <v>3634</v>
      </c>
      <c r="H3998" s="16">
        <v>1660</v>
      </c>
      <c r="K3998" t="str">
        <f t="shared" si="201"/>
        <v>Q3 2024</v>
      </c>
      <c r="L3998" t="str">
        <f t="shared" si="202"/>
        <v>Q3</v>
      </c>
      <c r="M3998" t="str">
        <f t="shared" si="203"/>
        <v>2024</v>
      </c>
    </row>
    <row r="3999" spans="1:13" x14ac:dyDescent="0.25">
      <c r="A3999" s="27">
        <v>45566</v>
      </c>
      <c r="B3999" s="8" t="s">
        <v>6613</v>
      </c>
      <c r="C3999" s="5" t="e">
        <v>#N/A</v>
      </c>
      <c r="D3999" s="8" t="s">
        <v>6622</v>
      </c>
      <c r="E3999" s="12">
        <v>0</v>
      </c>
      <c r="F3999" s="4">
        <v>45601</v>
      </c>
      <c r="G3999" s="12" t="s">
        <v>3633</v>
      </c>
      <c r="H3999" s="16">
        <v>4670</v>
      </c>
      <c r="K3999" t="str">
        <f t="shared" si="201"/>
        <v>Q3 2024</v>
      </c>
      <c r="L3999" t="str">
        <f t="shared" si="202"/>
        <v>Q3</v>
      </c>
      <c r="M3999" t="str">
        <f t="shared" si="203"/>
        <v>2024</v>
      </c>
    </row>
    <row r="4000" spans="1:13" x14ac:dyDescent="0.25">
      <c r="A4000" s="29">
        <v>45566</v>
      </c>
      <c r="B4000" s="8" t="s">
        <v>6613</v>
      </c>
      <c r="C4000" s="5" t="s">
        <v>6623</v>
      </c>
      <c r="D4000" s="8" t="s">
        <v>6624</v>
      </c>
      <c r="E4000" s="12">
        <v>0</v>
      </c>
      <c r="F4000" s="4">
        <v>45602</v>
      </c>
      <c r="G4000" s="12" t="s">
        <v>3631</v>
      </c>
      <c r="H4000" s="16">
        <v>3328.48</v>
      </c>
      <c r="K4000" t="str">
        <f t="shared" si="201"/>
        <v>Q3 2024</v>
      </c>
      <c r="L4000" t="str">
        <f t="shared" si="202"/>
        <v>Q3</v>
      </c>
      <c r="M4000" t="str">
        <f t="shared" si="203"/>
        <v>2024</v>
      </c>
    </row>
    <row r="4001" spans="1:13" x14ac:dyDescent="0.25">
      <c r="A4001" s="27">
        <v>45566</v>
      </c>
      <c r="B4001" s="9" t="s">
        <v>6613</v>
      </c>
      <c r="C4001" s="8" t="s">
        <v>6623</v>
      </c>
      <c r="D4001" s="9" t="s">
        <v>6663</v>
      </c>
      <c r="E4001" s="12">
        <v>0</v>
      </c>
      <c r="F4001" s="25">
        <v>45602</v>
      </c>
      <c r="G4001" s="25" t="s">
        <v>4232</v>
      </c>
      <c r="H4001" s="46">
        <v>2700</v>
      </c>
      <c r="K4001" t="str">
        <f t="shared" si="201"/>
        <v>Q3 2024</v>
      </c>
      <c r="L4001" t="str">
        <f t="shared" si="202"/>
        <v>Q3</v>
      </c>
      <c r="M4001" t="str">
        <f t="shared" si="203"/>
        <v>2024</v>
      </c>
    </row>
    <row r="4002" spans="1:13" x14ac:dyDescent="0.25">
      <c r="A4002" s="27">
        <v>45566</v>
      </c>
      <c r="B4002" s="8" t="s">
        <v>6613</v>
      </c>
      <c r="C4002" s="5" t="e">
        <v>#N/A</v>
      </c>
      <c r="D4002" s="8" t="s">
        <v>6627</v>
      </c>
      <c r="E4002" s="12">
        <v>0</v>
      </c>
      <c r="F4002" s="4">
        <v>45596</v>
      </c>
      <c r="G4002" s="12">
        <v>1837</v>
      </c>
      <c r="H4002" s="16">
        <v>1435</v>
      </c>
      <c r="K4002" t="str">
        <f t="shared" si="201"/>
        <v>Q3 2024</v>
      </c>
      <c r="L4002" t="str">
        <f t="shared" si="202"/>
        <v>Q3</v>
      </c>
      <c r="M4002" t="str">
        <f t="shared" si="203"/>
        <v>2024</v>
      </c>
    </row>
    <row r="4003" spans="1:13" x14ac:dyDescent="0.25">
      <c r="A4003" s="27">
        <v>45566</v>
      </c>
      <c r="B4003" s="8" t="s">
        <v>6584</v>
      </c>
      <c r="C4003" s="5" t="s">
        <v>6630</v>
      </c>
      <c r="D4003" s="8" t="s">
        <v>6631</v>
      </c>
      <c r="E4003" s="12">
        <v>102</v>
      </c>
      <c r="F4003" s="4">
        <v>45605</v>
      </c>
      <c r="G4003" s="12" t="s">
        <v>3638</v>
      </c>
      <c r="H4003" s="16">
        <v>823.64</v>
      </c>
      <c r="K4003" t="str">
        <f t="shared" si="201"/>
        <v>Q3 2024</v>
      </c>
      <c r="L4003" t="str">
        <f t="shared" si="202"/>
        <v>Q3</v>
      </c>
      <c r="M4003" t="str">
        <f t="shared" si="203"/>
        <v>2024</v>
      </c>
    </row>
    <row r="4004" spans="1:13" x14ac:dyDescent="0.25">
      <c r="A4004" s="27">
        <v>45566</v>
      </c>
      <c r="B4004" s="8" t="s">
        <v>6584</v>
      </c>
      <c r="C4004" s="5" t="e">
        <v>#N/A</v>
      </c>
      <c r="D4004" s="8" t="s">
        <v>6662</v>
      </c>
      <c r="E4004" s="12">
        <v>102</v>
      </c>
      <c r="F4004" s="4">
        <v>45566</v>
      </c>
      <c r="G4004" s="12">
        <v>20241001001</v>
      </c>
      <c r="H4004" s="16">
        <v>216696.48</v>
      </c>
      <c r="K4004" t="str">
        <f t="shared" si="201"/>
        <v>Q3 2024</v>
      </c>
      <c r="L4004" t="str">
        <f t="shared" si="202"/>
        <v>Q3</v>
      </c>
      <c r="M4004" t="str">
        <f t="shared" si="203"/>
        <v>2024</v>
      </c>
    </row>
    <row r="4005" spans="1:13" x14ac:dyDescent="0.25">
      <c r="A4005" s="27">
        <v>45566</v>
      </c>
      <c r="B4005" s="8" t="s">
        <v>6584</v>
      </c>
      <c r="C4005" s="5" t="s">
        <v>6632</v>
      </c>
      <c r="D4005" s="8" t="s">
        <v>6633</v>
      </c>
      <c r="E4005" s="12">
        <v>102</v>
      </c>
      <c r="F4005" s="4">
        <v>45597</v>
      </c>
      <c r="G4005" s="12" t="s">
        <v>3639</v>
      </c>
      <c r="H4005" s="16">
        <v>39725.69</v>
      </c>
      <c r="K4005" t="str">
        <f t="shared" si="201"/>
        <v>Q3 2024</v>
      </c>
      <c r="L4005" t="str">
        <f t="shared" si="202"/>
        <v>Q3</v>
      </c>
      <c r="M4005" t="str">
        <f t="shared" si="203"/>
        <v>2024</v>
      </c>
    </row>
    <row r="4006" spans="1:13" x14ac:dyDescent="0.25">
      <c r="A4006" s="27">
        <v>45566</v>
      </c>
      <c r="B4006" s="8" t="s">
        <v>6584</v>
      </c>
      <c r="C4006" s="5" t="e">
        <v>#N/A</v>
      </c>
      <c r="D4006" s="8" t="s">
        <v>6615</v>
      </c>
      <c r="E4006" s="12">
        <v>102</v>
      </c>
      <c r="F4006" s="4">
        <v>45596</v>
      </c>
      <c r="G4006" s="12" t="s">
        <v>3640</v>
      </c>
      <c r="H4006" s="16">
        <v>6840</v>
      </c>
      <c r="K4006" t="str">
        <f t="shared" si="201"/>
        <v>Q3 2024</v>
      </c>
      <c r="L4006" t="str">
        <f t="shared" si="202"/>
        <v>Q3</v>
      </c>
      <c r="M4006" t="str">
        <f t="shared" si="203"/>
        <v>2024</v>
      </c>
    </row>
    <row r="4007" spans="1:13" x14ac:dyDescent="0.25">
      <c r="A4007" s="27">
        <v>45566</v>
      </c>
      <c r="B4007" s="8" t="s">
        <v>6584</v>
      </c>
      <c r="C4007" s="5" t="s">
        <v>6616</v>
      </c>
      <c r="D4007" s="8" t="s">
        <v>6618</v>
      </c>
      <c r="E4007" s="12">
        <v>102</v>
      </c>
      <c r="F4007" s="4">
        <v>45597</v>
      </c>
      <c r="G4007" s="12" t="s">
        <v>3643</v>
      </c>
      <c r="H4007" s="16">
        <v>11000</v>
      </c>
      <c r="K4007" t="str">
        <f t="shared" si="201"/>
        <v>Q3 2024</v>
      </c>
      <c r="L4007" t="str">
        <f t="shared" si="202"/>
        <v>Q3</v>
      </c>
      <c r="M4007" t="str">
        <f t="shared" si="203"/>
        <v>2024</v>
      </c>
    </row>
    <row r="4008" spans="1:13" x14ac:dyDescent="0.25">
      <c r="A4008" s="27">
        <v>45566</v>
      </c>
      <c r="B4008" s="8" t="s">
        <v>6584</v>
      </c>
      <c r="C4008" s="5" t="s">
        <v>6634</v>
      </c>
      <c r="D4008" s="8" t="s">
        <v>6635</v>
      </c>
      <c r="E4008" s="12">
        <v>102</v>
      </c>
      <c r="F4008" s="4">
        <v>45597</v>
      </c>
      <c r="G4008" s="12" t="s">
        <v>4456</v>
      </c>
      <c r="H4008" s="85">
        <v>65756.63</v>
      </c>
      <c r="I4008" s="90"/>
      <c r="K4008" t="str">
        <f t="shared" si="201"/>
        <v>Q3 2024</v>
      </c>
      <c r="L4008" t="str">
        <f t="shared" si="202"/>
        <v>Q3</v>
      </c>
      <c r="M4008" t="str">
        <f t="shared" si="203"/>
        <v>2024</v>
      </c>
    </row>
    <row r="4009" spans="1:13" x14ac:dyDescent="0.25">
      <c r="A4009" s="27">
        <v>45566</v>
      </c>
      <c r="B4009" s="8" t="s">
        <v>6584</v>
      </c>
      <c r="C4009" s="5" t="s">
        <v>6637</v>
      </c>
      <c r="D4009" s="8" t="s">
        <v>6654</v>
      </c>
      <c r="E4009" s="12">
        <v>102</v>
      </c>
      <c r="F4009" s="4">
        <v>45568</v>
      </c>
      <c r="G4009" s="12" t="s">
        <v>3637</v>
      </c>
      <c r="H4009" s="16">
        <v>28392</v>
      </c>
      <c r="K4009" t="str">
        <f t="shared" si="201"/>
        <v>Q3 2024</v>
      </c>
      <c r="L4009" t="str">
        <f t="shared" si="202"/>
        <v>Q3</v>
      </c>
      <c r="M4009" t="str">
        <f t="shared" si="203"/>
        <v>2024</v>
      </c>
    </row>
    <row r="4010" spans="1:13" x14ac:dyDescent="0.25">
      <c r="A4010" s="27">
        <v>45566</v>
      </c>
      <c r="B4010" s="8" t="s">
        <v>6584</v>
      </c>
      <c r="C4010" s="5" t="s">
        <v>6637</v>
      </c>
      <c r="D4010" s="8" t="s">
        <v>6638</v>
      </c>
      <c r="E4010" s="12">
        <v>102</v>
      </c>
      <c r="F4010" s="4">
        <v>45608</v>
      </c>
      <c r="G4010" s="12" t="s">
        <v>3644</v>
      </c>
      <c r="H4010" s="16">
        <v>55949</v>
      </c>
      <c r="K4010" t="str">
        <f t="shared" si="201"/>
        <v>Q3 2024</v>
      </c>
      <c r="L4010" t="str">
        <f t="shared" si="202"/>
        <v>Q3</v>
      </c>
      <c r="M4010" t="str">
        <f t="shared" si="203"/>
        <v>2024</v>
      </c>
    </row>
    <row r="4011" spans="1:13" x14ac:dyDescent="0.25">
      <c r="A4011" s="27">
        <v>45566</v>
      </c>
      <c r="B4011" s="8" t="s">
        <v>6584</v>
      </c>
      <c r="C4011" s="5" t="s">
        <v>6637</v>
      </c>
      <c r="D4011" s="8" t="s">
        <v>6639</v>
      </c>
      <c r="E4011" s="12">
        <v>102</v>
      </c>
      <c r="F4011" s="4">
        <v>45609</v>
      </c>
      <c r="G4011" s="12" t="s">
        <v>3645</v>
      </c>
      <c r="H4011" s="16">
        <v>7918.69</v>
      </c>
      <c r="K4011" t="str">
        <f t="shared" si="201"/>
        <v>Q3 2024</v>
      </c>
      <c r="L4011" t="str">
        <f t="shared" si="202"/>
        <v>Q3</v>
      </c>
      <c r="M4011" t="str">
        <f t="shared" si="203"/>
        <v>2024</v>
      </c>
    </row>
    <row r="4012" spans="1:13" x14ac:dyDescent="0.25">
      <c r="A4012" s="27">
        <v>45566</v>
      </c>
      <c r="B4012" s="8" t="s">
        <v>6584</v>
      </c>
      <c r="C4012" s="5" t="e">
        <v>#N/A</v>
      </c>
      <c r="D4012" s="8" t="s">
        <v>6622</v>
      </c>
      <c r="E4012" s="12">
        <v>102</v>
      </c>
      <c r="F4012" s="4">
        <v>45597</v>
      </c>
      <c r="G4012" s="12" t="s">
        <v>3642</v>
      </c>
      <c r="H4012" s="16">
        <v>1495</v>
      </c>
      <c r="K4012" t="str">
        <f t="shared" si="201"/>
        <v>Q3 2024</v>
      </c>
      <c r="L4012" t="str">
        <f t="shared" si="202"/>
        <v>Q3</v>
      </c>
      <c r="M4012" t="str">
        <f t="shared" si="203"/>
        <v>2024</v>
      </c>
    </row>
    <row r="4013" spans="1:13" x14ac:dyDescent="0.25">
      <c r="A4013" s="27">
        <v>45566</v>
      </c>
      <c r="B4013" s="8" t="s">
        <v>6584</v>
      </c>
      <c r="C4013" s="5" t="e">
        <v>#N/A</v>
      </c>
      <c r="D4013" s="8" t="s">
        <v>6622</v>
      </c>
      <c r="E4013" s="12">
        <v>102</v>
      </c>
      <c r="F4013" s="4">
        <v>45601</v>
      </c>
      <c r="G4013" s="12" t="s">
        <v>3641</v>
      </c>
      <c r="H4013" s="16">
        <v>12915</v>
      </c>
      <c r="K4013" t="str">
        <f t="shared" si="201"/>
        <v>Q3 2024</v>
      </c>
      <c r="L4013" t="str">
        <f t="shared" si="202"/>
        <v>Q3</v>
      </c>
      <c r="M4013" t="str">
        <f t="shared" si="203"/>
        <v>2024</v>
      </c>
    </row>
    <row r="4014" spans="1:13" x14ac:dyDescent="0.25">
      <c r="A4014" s="27">
        <v>45566</v>
      </c>
      <c r="B4014" s="8" t="s">
        <v>6584</v>
      </c>
      <c r="C4014" s="5" t="e">
        <v>#N/A</v>
      </c>
      <c r="D4014" s="8" t="s">
        <v>6627</v>
      </c>
      <c r="E4014" s="12">
        <v>102</v>
      </c>
      <c r="F4014" s="4">
        <v>45596</v>
      </c>
      <c r="G4014" s="12">
        <v>1836</v>
      </c>
      <c r="H4014" s="16">
        <v>980</v>
      </c>
      <c r="K4014" t="str">
        <f t="shared" si="201"/>
        <v>Q3 2024</v>
      </c>
      <c r="L4014" t="str">
        <f t="shared" si="202"/>
        <v>Q3</v>
      </c>
      <c r="M4014" t="str">
        <f t="shared" si="203"/>
        <v>2024</v>
      </c>
    </row>
    <row r="4015" spans="1:13" x14ac:dyDescent="0.25">
      <c r="A4015" s="27">
        <v>45566</v>
      </c>
      <c r="B4015" s="8" t="s">
        <v>6585</v>
      </c>
      <c r="C4015" s="5" t="s">
        <v>6632</v>
      </c>
      <c r="D4015" s="8" t="s">
        <v>6633</v>
      </c>
      <c r="E4015" s="12">
        <v>0</v>
      </c>
      <c r="F4015" s="4">
        <v>45597</v>
      </c>
      <c r="G4015" s="12" t="s">
        <v>3646</v>
      </c>
      <c r="H4015" s="16">
        <v>40189</v>
      </c>
      <c r="K4015" t="str">
        <f t="shared" si="201"/>
        <v>Q3 2024</v>
      </c>
      <c r="L4015" t="str">
        <f t="shared" si="202"/>
        <v>Q3</v>
      </c>
      <c r="M4015" t="str">
        <f t="shared" si="203"/>
        <v>2024</v>
      </c>
    </row>
    <row r="4016" spans="1:13" x14ac:dyDescent="0.25">
      <c r="A4016" s="27">
        <v>45566</v>
      </c>
      <c r="B4016" s="8" t="s">
        <v>6585</v>
      </c>
      <c r="C4016" s="5" t="s">
        <v>6616</v>
      </c>
      <c r="D4016" s="8" t="s">
        <v>6617</v>
      </c>
      <c r="E4016" s="12">
        <v>0</v>
      </c>
      <c r="F4016" s="4">
        <v>45597</v>
      </c>
      <c r="G4016" s="12" t="s">
        <v>3647</v>
      </c>
      <c r="H4016" s="16">
        <v>7102</v>
      </c>
      <c r="K4016" t="str">
        <f t="shared" si="201"/>
        <v>Q3 2024</v>
      </c>
      <c r="L4016" t="str">
        <f t="shared" si="202"/>
        <v>Q3</v>
      </c>
      <c r="M4016" t="str">
        <f t="shared" si="203"/>
        <v>2024</v>
      </c>
    </row>
    <row r="4017" spans="1:13" x14ac:dyDescent="0.25">
      <c r="A4017" s="27">
        <v>45566</v>
      </c>
      <c r="B4017" s="8" t="s">
        <v>6585</v>
      </c>
      <c r="C4017" s="5" t="s">
        <v>6616</v>
      </c>
      <c r="D4017" s="8" t="s">
        <v>6618</v>
      </c>
      <c r="E4017" s="12">
        <v>0</v>
      </c>
      <c r="F4017" s="4">
        <v>45597</v>
      </c>
      <c r="G4017" s="12" t="s">
        <v>3648</v>
      </c>
      <c r="H4017" s="16">
        <v>2179</v>
      </c>
      <c r="K4017" t="str">
        <f t="shared" si="201"/>
        <v>Q3 2024</v>
      </c>
      <c r="L4017" t="str">
        <f t="shared" si="202"/>
        <v>Q3</v>
      </c>
      <c r="M4017" t="str">
        <f t="shared" si="203"/>
        <v>2024</v>
      </c>
    </row>
    <row r="4018" spans="1:13" x14ac:dyDescent="0.25">
      <c r="A4018" s="27">
        <v>45566</v>
      </c>
      <c r="B4018" s="8" t="s">
        <v>6585</v>
      </c>
      <c r="C4018" s="5" t="e">
        <v>#N/A</v>
      </c>
      <c r="D4018" s="8" t="s">
        <v>6627</v>
      </c>
      <c r="E4018" s="12">
        <v>0</v>
      </c>
      <c r="F4018" s="4">
        <v>45596</v>
      </c>
      <c r="G4018" s="12">
        <v>1834</v>
      </c>
      <c r="H4018" s="16">
        <v>7245</v>
      </c>
      <c r="K4018" t="str">
        <f t="shared" si="201"/>
        <v>Q3 2024</v>
      </c>
      <c r="L4018" t="str">
        <f t="shared" si="202"/>
        <v>Q3</v>
      </c>
      <c r="M4018" t="str">
        <f t="shared" si="203"/>
        <v>2024</v>
      </c>
    </row>
    <row r="4019" spans="1:13" x14ac:dyDescent="0.25">
      <c r="A4019" s="27">
        <v>45566</v>
      </c>
      <c r="B4019" s="8" t="s">
        <v>6586</v>
      </c>
      <c r="C4019" s="5" t="s">
        <v>6632</v>
      </c>
      <c r="D4019" s="8" t="s">
        <v>6633</v>
      </c>
      <c r="E4019" s="12">
        <v>0</v>
      </c>
      <c r="F4019" s="4">
        <v>45597</v>
      </c>
      <c r="G4019" s="12" t="s">
        <v>3649</v>
      </c>
      <c r="H4019" s="16">
        <v>19213.8</v>
      </c>
      <c r="K4019" t="str">
        <f t="shared" si="201"/>
        <v>Q3 2024</v>
      </c>
      <c r="L4019" t="str">
        <f t="shared" si="202"/>
        <v>Q3</v>
      </c>
      <c r="M4019" t="str">
        <f t="shared" si="203"/>
        <v>2024</v>
      </c>
    </row>
    <row r="4020" spans="1:13" x14ac:dyDescent="0.25">
      <c r="A4020" s="27">
        <v>45566</v>
      </c>
      <c r="B4020" s="8" t="s">
        <v>6586</v>
      </c>
      <c r="C4020" s="5" t="e">
        <v>#N/A</v>
      </c>
      <c r="D4020" s="8" t="s">
        <v>6615</v>
      </c>
      <c r="E4020" s="12">
        <v>0</v>
      </c>
      <c r="F4020" s="4">
        <v>45596</v>
      </c>
      <c r="G4020" s="12" t="s">
        <v>3651</v>
      </c>
      <c r="H4020" s="16">
        <v>1830.48</v>
      </c>
      <c r="K4020" t="str">
        <f t="shared" si="201"/>
        <v>Q3 2024</v>
      </c>
      <c r="L4020" t="str">
        <f t="shared" si="202"/>
        <v>Q3</v>
      </c>
      <c r="M4020" t="str">
        <f t="shared" si="203"/>
        <v>2024</v>
      </c>
    </row>
    <row r="4021" spans="1:13" x14ac:dyDescent="0.25">
      <c r="A4021" s="29">
        <v>45566</v>
      </c>
      <c r="B4021" s="8" t="s">
        <v>6586</v>
      </c>
      <c r="C4021" s="5" t="s">
        <v>6616</v>
      </c>
      <c r="D4021" s="8" t="s">
        <v>6618</v>
      </c>
      <c r="E4021" s="12">
        <v>0</v>
      </c>
      <c r="F4021" s="4">
        <v>45597</v>
      </c>
      <c r="G4021" s="12" t="s">
        <v>3652</v>
      </c>
      <c r="H4021" s="16">
        <v>3547</v>
      </c>
      <c r="K4021" t="str">
        <f t="shared" si="201"/>
        <v>Q3 2024</v>
      </c>
      <c r="L4021" t="str">
        <f t="shared" si="202"/>
        <v>Q3</v>
      </c>
      <c r="M4021" t="str">
        <f t="shared" si="203"/>
        <v>2024</v>
      </c>
    </row>
    <row r="4022" spans="1:13" x14ac:dyDescent="0.25">
      <c r="A4022" s="29">
        <v>45566</v>
      </c>
      <c r="B4022" s="8" t="s">
        <v>6586</v>
      </c>
      <c r="C4022" s="5" t="e">
        <v>#N/A</v>
      </c>
      <c r="D4022" s="8" t="s">
        <v>6635</v>
      </c>
      <c r="E4022" s="12">
        <v>0</v>
      </c>
      <c r="F4022" s="4">
        <v>45596</v>
      </c>
      <c r="G4022" s="12" t="s">
        <v>3650</v>
      </c>
      <c r="H4022" s="16">
        <v>40923.39</v>
      </c>
      <c r="K4022" t="str">
        <f t="shared" si="201"/>
        <v>Q3 2024</v>
      </c>
      <c r="L4022" t="str">
        <f t="shared" si="202"/>
        <v>Q3</v>
      </c>
      <c r="M4022" t="str">
        <f t="shared" si="203"/>
        <v>2024</v>
      </c>
    </row>
    <row r="4023" spans="1:13" x14ac:dyDescent="0.25">
      <c r="A4023" s="29">
        <v>45566</v>
      </c>
      <c r="B4023" s="8" t="s">
        <v>6587</v>
      </c>
      <c r="C4023" s="5" t="e">
        <v>#N/A</v>
      </c>
      <c r="D4023" s="8" t="s">
        <v>6615</v>
      </c>
      <c r="E4023" s="12">
        <v>0</v>
      </c>
      <c r="F4023" s="4">
        <v>45596</v>
      </c>
      <c r="G4023" s="12" t="s">
        <v>3653</v>
      </c>
      <c r="H4023" s="16">
        <v>1266</v>
      </c>
      <c r="K4023" t="str">
        <f t="shared" si="201"/>
        <v>Q3 2024</v>
      </c>
      <c r="L4023" t="str">
        <f t="shared" si="202"/>
        <v>Q3</v>
      </c>
      <c r="M4023" t="str">
        <f t="shared" si="203"/>
        <v>2024</v>
      </c>
    </row>
    <row r="4024" spans="1:13" x14ac:dyDescent="0.25">
      <c r="A4024" s="27">
        <v>45566</v>
      </c>
      <c r="B4024" s="8" t="s">
        <v>6587</v>
      </c>
      <c r="C4024" s="5" t="e">
        <v>#N/A</v>
      </c>
      <c r="D4024" s="8" t="s">
        <v>6622</v>
      </c>
      <c r="E4024" s="12">
        <v>0</v>
      </c>
      <c r="F4024" s="4">
        <v>45601</v>
      </c>
      <c r="G4024" s="12" t="s">
        <v>3654</v>
      </c>
      <c r="H4024" s="16">
        <v>18405</v>
      </c>
      <c r="K4024" t="str">
        <f t="shared" si="201"/>
        <v>Q3 2024</v>
      </c>
      <c r="L4024" t="str">
        <f t="shared" si="202"/>
        <v>Q3</v>
      </c>
      <c r="M4024" t="str">
        <f t="shared" si="203"/>
        <v>2024</v>
      </c>
    </row>
    <row r="4025" spans="1:13" x14ac:dyDescent="0.25">
      <c r="A4025" s="27">
        <v>45566</v>
      </c>
      <c r="B4025" s="8" t="s">
        <v>6588</v>
      </c>
      <c r="C4025" s="5" t="e">
        <v>#N/A</v>
      </c>
      <c r="D4025" s="8" t="s">
        <v>6615</v>
      </c>
      <c r="E4025" s="12">
        <v>0</v>
      </c>
      <c r="F4025" s="4">
        <v>45596</v>
      </c>
      <c r="G4025" s="12" t="s">
        <v>3656</v>
      </c>
      <c r="H4025" s="16">
        <v>95</v>
      </c>
      <c r="K4025" t="str">
        <f t="shared" si="201"/>
        <v>Q3 2024</v>
      </c>
      <c r="L4025" t="str">
        <f t="shared" si="202"/>
        <v>Q3</v>
      </c>
      <c r="M4025" t="str">
        <f t="shared" si="203"/>
        <v>2024</v>
      </c>
    </row>
    <row r="4026" spans="1:13" x14ac:dyDescent="0.25">
      <c r="A4026" s="27">
        <v>45566</v>
      </c>
      <c r="B4026" s="8" t="s">
        <v>6588</v>
      </c>
      <c r="C4026" s="5" t="s">
        <v>6616</v>
      </c>
      <c r="D4026" s="8" t="s">
        <v>6617</v>
      </c>
      <c r="E4026" s="12">
        <v>0</v>
      </c>
      <c r="F4026" s="4">
        <v>45597</v>
      </c>
      <c r="G4026" s="12" t="s">
        <v>3658</v>
      </c>
      <c r="H4026" s="16">
        <v>1171.5</v>
      </c>
      <c r="K4026" t="str">
        <f t="shared" si="201"/>
        <v>Q3 2024</v>
      </c>
      <c r="L4026" t="str">
        <f t="shared" si="202"/>
        <v>Q3</v>
      </c>
      <c r="M4026" t="str">
        <f t="shared" si="203"/>
        <v>2024</v>
      </c>
    </row>
    <row r="4027" spans="1:13" x14ac:dyDescent="0.25">
      <c r="A4027" s="27">
        <v>45566</v>
      </c>
      <c r="B4027" s="8" t="s">
        <v>6588</v>
      </c>
      <c r="C4027" s="5" t="e">
        <v>#N/A</v>
      </c>
      <c r="D4027" s="8" t="s">
        <v>6617</v>
      </c>
      <c r="E4027" s="12">
        <v>0</v>
      </c>
      <c r="F4027" s="4">
        <v>45568</v>
      </c>
      <c r="G4027" s="12" t="s">
        <v>3655</v>
      </c>
      <c r="H4027" s="16">
        <v>500</v>
      </c>
      <c r="K4027" t="str">
        <f t="shared" si="201"/>
        <v>Q3 2024</v>
      </c>
      <c r="L4027" t="str">
        <f t="shared" si="202"/>
        <v>Q3</v>
      </c>
      <c r="M4027" t="str">
        <f t="shared" si="203"/>
        <v>2024</v>
      </c>
    </row>
    <row r="4028" spans="1:13" x14ac:dyDescent="0.25">
      <c r="A4028" s="27">
        <v>45566</v>
      </c>
      <c r="B4028" s="8" t="s">
        <v>6588</v>
      </c>
      <c r="C4028" s="5" t="e">
        <v>#N/A</v>
      </c>
      <c r="D4028" s="8" t="s">
        <v>6622</v>
      </c>
      <c r="E4028" s="12">
        <v>0</v>
      </c>
      <c r="F4028" s="4">
        <v>45601</v>
      </c>
      <c r="G4028" s="12" t="s">
        <v>3657</v>
      </c>
      <c r="H4028" s="16">
        <v>4230</v>
      </c>
      <c r="K4028" t="str">
        <f t="shared" si="201"/>
        <v>Q3 2024</v>
      </c>
      <c r="L4028" t="str">
        <f t="shared" si="202"/>
        <v>Q3</v>
      </c>
      <c r="M4028" t="str">
        <f t="shared" si="203"/>
        <v>2024</v>
      </c>
    </row>
    <row r="4029" spans="1:13" x14ac:dyDescent="0.25">
      <c r="A4029" s="27">
        <v>45566</v>
      </c>
      <c r="B4029" s="8" t="s">
        <v>6589</v>
      </c>
      <c r="C4029" s="5" t="e">
        <v>#N/A</v>
      </c>
      <c r="D4029" s="8" t="s">
        <v>6643</v>
      </c>
      <c r="E4029" s="12">
        <v>2</v>
      </c>
      <c r="F4029" s="4">
        <v>45587</v>
      </c>
      <c r="G4029" s="12">
        <v>24140</v>
      </c>
      <c r="H4029" s="16">
        <v>7500</v>
      </c>
      <c r="K4029" t="str">
        <f t="shared" si="201"/>
        <v>Q3 2024</v>
      </c>
      <c r="L4029" t="str">
        <f t="shared" si="202"/>
        <v>Q3</v>
      </c>
      <c r="M4029" t="str">
        <f t="shared" si="203"/>
        <v>2024</v>
      </c>
    </row>
    <row r="4030" spans="1:13" x14ac:dyDescent="0.25">
      <c r="A4030" s="27">
        <v>45566</v>
      </c>
      <c r="B4030" s="8" t="s">
        <v>6589</v>
      </c>
      <c r="C4030" s="5" t="s">
        <v>6632</v>
      </c>
      <c r="D4030" s="8" t="s">
        <v>6633</v>
      </c>
      <c r="E4030" s="12">
        <v>2</v>
      </c>
      <c r="F4030" s="4">
        <v>45597</v>
      </c>
      <c r="G4030" s="12" t="s">
        <v>3665</v>
      </c>
      <c r="H4030" s="16">
        <v>82394.02</v>
      </c>
      <c r="K4030" t="str">
        <f t="shared" si="201"/>
        <v>Q3 2024</v>
      </c>
      <c r="L4030" t="str">
        <f t="shared" si="202"/>
        <v>Q3</v>
      </c>
      <c r="M4030" t="str">
        <f t="shared" si="203"/>
        <v>2024</v>
      </c>
    </row>
    <row r="4031" spans="1:13" x14ac:dyDescent="0.25">
      <c r="A4031" s="27">
        <v>45566</v>
      </c>
      <c r="B4031" s="8" t="s">
        <v>6589</v>
      </c>
      <c r="C4031" s="5" t="e">
        <v>#N/A</v>
      </c>
      <c r="D4031" s="8" t="s">
        <v>6617</v>
      </c>
      <c r="E4031" s="12">
        <v>2</v>
      </c>
      <c r="F4031" s="4">
        <v>45572</v>
      </c>
      <c r="G4031" s="12" t="s">
        <v>3660</v>
      </c>
      <c r="H4031" s="16">
        <v>1850</v>
      </c>
      <c r="K4031" t="str">
        <f t="shared" si="201"/>
        <v>Q3 2024</v>
      </c>
      <c r="L4031" t="str">
        <f t="shared" si="202"/>
        <v>Q3</v>
      </c>
      <c r="M4031" t="str">
        <f t="shared" si="203"/>
        <v>2024</v>
      </c>
    </row>
    <row r="4032" spans="1:13" x14ac:dyDescent="0.25">
      <c r="A4032" s="27">
        <v>45566</v>
      </c>
      <c r="B4032" s="8" t="s">
        <v>6589</v>
      </c>
      <c r="C4032" s="5" t="e">
        <v>#N/A</v>
      </c>
      <c r="D4032" s="8" t="s">
        <v>6617</v>
      </c>
      <c r="E4032" s="12">
        <v>2</v>
      </c>
      <c r="F4032" s="4">
        <v>45593</v>
      </c>
      <c r="G4032" s="12" t="s">
        <v>3662</v>
      </c>
      <c r="H4032" s="16">
        <v>2100</v>
      </c>
      <c r="K4032" t="str">
        <f t="shared" si="201"/>
        <v>Q3 2024</v>
      </c>
      <c r="L4032" t="str">
        <f t="shared" si="202"/>
        <v>Q3</v>
      </c>
      <c r="M4032" t="str">
        <f t="shared" si="203"/>
        <v>2024</v>
      </c>
    </row>
    <row r="4033" spans="1:13" x14ac:dyDescent="0.25">
      <c r="A4033" s="27">
        <v>45566</v>
      </c>
      <c r="B4033" s="8" t="s">
        <v>6589</v>
      </c>
      <c r="C4033" s="5" t="e">
        <v>#N/A</v>
      </c>
      <c r="D4033" s="8" t="s">
        <v>6617</v>
      </c>
      <c r="E4033" s="12">
        <v>2</v>
      </c>
      <c r="F4033" s="4">
        <v>45593</v>
      </c>
      <c r="G4033" s="12" t="s">
        <v>3661</v>
      </c>
      <c r="H4033" s="16">
        <v>2527</v>
      </c>
      <c r="K4033" t="str">
        <f t="shared" si="201"/>
        <v>Q3 2024</v>
      </c>
      <c r="L4033" t="str">
        <f t="shared" si="202"/>
        <v>Q3</v>
      </c>
      <c r="M4033" t="str">
        <f t="shared" si="203"/>
        <v>2024</v>
      </c>
    </row>
    <row r="4034" spans="1:13" x14ac:dyDescent="0.25">
      <c r="A4034" s="27">
        <v>45566</v>
      </c>
      <c r="B4034" s="8" t="s">
        <v>6589</v>
      </c>
      <c r="C4034" s="5" t="e">
        <v>#N/A</v>
      </c>
      <c r="D4034" s="8" t="s">
        <v>6615</v>
      </c>
      <c r="E4034" s="12">
        <v>2</v>
      </c>
      <c r="F4034" s="4">
        <v>45596</v>
      </c>
      <c r="G4034" s="12" t="s">
        <v>3670</v>
      </c>
      <c r="H4034" s="16">
        <v>760</v>
      </c>
      <c r="K4034" t="str">
        <f t="shared" si="201"/>
        <v>Q3 2024</v>
      </c>
      <c r="L4034" t="str">
        <f t="shared" si="202"/>
        <v>Q3</v>
      </c>
      <c r="M4034" t="str">
        <f t="shared" si="203"/>
        <v>2024</v>
      </c>
    </row>
    <row r="4035" spans="1:13" x14ac:dyDescent="0.25">
      <c r="A4035" s="27">
        <v>45566</v>
      </c>
      <c r="B4035" s="8" t="s">
        <v>6589</v>
      </c>
      <c r="C4035" s="5" t="e">
        <v>#N/A</v>
      </c>
      <c r="D4035" s="8" t="s">
        <v>6615</v>
      </c>
      <c r="E4035" s="12">
        <v>2</v>
      </c>
      <c r="F4035" s="4">
        <v>45596</v>
      </c>
      <c r="G4035" s="12" t="s">
        <v>3671</v>
      </c>
      <c r="H4035" s="16">
        <v>422</v>
      </c>
      <c r="K4035" t="str">
        <f t="shared" si="201"/>
        <v>Q3 2024</v>
      </c>
      <c r="L4035" t="str">
        <f t="shared" si="202"/>
        <v>Q3</v>
      </c>
      <c r="M4035" t="str">
        <f t="shared" si="203"/>
        <v>2024</v>
      </c>
    </row>
    <row r="4036" spans="1:13" x14ac:dyDescent="0.25">
      <c r="A4036" s="27">
        <v>45566</v>
      </c>
      <c r="B4036" s="8" t="s">
        <v>6589</v>
      </c>
      <c r="C4036" s="5" t="s">
        <v>6616</v>
      </c>
      <c r="D4036" s="8" t="s">
        <v>6617</v>
      </c>
      <c r="E4036" s="12">
        <v>2</v>
      </c>
      <c r="F4036" s="4">
        <v>45597</v>
      </c>
      <c r="G4036" s="12" t="s">
        <v>3674</v>
      </c>
      <c r="H4036" s="16">
        <v>5006</v>
      </c>
      <c r="K4036" t="str">
        <f t="shared" si="201"/>
        <v>Q3 2024</v>
      </c>
      <c r="L4036" t="str">
        <f t="shared" si="202"/>
        <v>Q3</v>
      </c>
      <c r="M4036" t="str">
        <f t="shared" si="203"/>
        <v>2024</v>
      </c>
    </row>
    <row r="4037" spans="1:13" x14ac:dyDescent="0.25">
      <c r="A4037" s="27">
        <v>45566</v>
      </c>
      <c r="B4037" s="8" t="s">
        <v>6589</v>
      </c>
      <c r="C4037" s="5" t="s">
        <v>6616</v>
      </c>
      <c r="D4037" s="8" t="s">
        <v>6617</v>
      </c>
      <c r="E4037" s="12">
        <v>2</v>
      </c>
      <c r="F4037" s="4">
        <v>45597</v>
      </c>
      <c r="G4037" s="12" t="s">
        <v>3675</v>
      </c>
      <c r="H4037" s="16">
        <v>47675</v>
      </c>
      <c r="K4037" t="str">
        <f t="shared" si="201"/>
        <v>Q3 2024</v>
      </c>
      <c r="L4037" t="str">
        <f t="shared" si="202"/>
        <v>Q3</v>
      </c>
      <c r="M4037" t="str">
        <f t="shared" si="203"/>
        <v>2024</v>
      </c>
    </row>
    <row r="4038" spans="1:13" x14ac:dyDescent="0.25">
      <c r="A4038" s="27">
        <v>45566</v>
      </c>
      <c r="B4038" s="8" t="s">
        <v>6589</v>
      </c>
      <c r="C4038" s="5" t="s">
        <v>6634</v>
      </c>
      <c r="D4038" s="8" t="s">
        <v>6635</v>
      </c>
      <c r="E4038" s="12">
        <v>2</v>
      </c>
      <c r="F4038" s="4">
        <v>45597</v>
      </c>
      <c r="G4038" s="12" t="s">
        <v>3667</v>
      </c>
      <c r="H4038" s="85">
        <v>243777.58</v>
      </c>
      <c r="I4038" s="90"/>
      <c r="K4038" t="str">
        <f t="shared" si="201"/>
        <v>Q3 2024</v>
      </c>
      <c r="L4038" t="str">
        <f t="shared" si="202"/>
        <v>Q3</v>
      </c>
      <c r="M4038" t="str">
        <f t="shared" si="203"/>
        <v>2024</v>
      </c>
    </row>
    <row r="4039" spans="1:13" x14ac:dyDescent="0.25">
      <c r="A4039" s="27">
        <v>45566</v>
      </c>
      <c r="B4039" s="8" t="s">
        <v>6589</v>
      </c>
      <c r="C4039" s="5" t="e">
        <v>#N/A</v>
      </c>
      <c r="D4039" s="8" t="s">
        <v>6638</v>
      </c>
      <c r="E4039" s="12">
        <v>2</v>
      </c>
      <c r="F4039" s="4">
        <v>45604</v>
      </c>
      <c r="G4039" s="12" t="s">
        <v>3664</v>
      </c>
      <c r="H4039" s="16">
        <v>255700</v>
      </c>
      <c r="K4039" t="str">
        <f t="shared" si="201"/>
        <v>Q3 2024</v>
      </c>
      <c r="L4039" t="str">
        <f t="shared" si="202"/>
        <v>Q3</v>
      </c>
      <c r="M4039" t="str">
        <f t="shared" si="203"/>
        <v>2024</v>
      </c>
    </row>
    <row r="4040" spans="1:13" x14ac:dyDescent="0.25">
      <c r="A4040" s="27">
        <v>45566</v>
      </c>
      <c r="B4040" s="8" t="s">
        <v>6589</v>
      </c>
      <c r="C4040" s="5" t="e">
        <v>#N/A</v>
      </c>
      <c r="D4040" s="8" t="s">
        <v>6633</v>
      </c>
      <c r="E4040" s="12">
        <v>2</v>
      </c>
      <c r="F4040" s="4">
        <v>45597</v>
      </c>
      <c r="G4040" s="12" t="s">
        <v>3666</v>
      </c>
      <c r="H4040" s="16">
        <v>225457.72</v>
      </c>
      <c r="K4040" t="str">
        <f t="shared" si="201"/>
        <v>Q3 2024</v>
      </c>
      <c r="L4040" t="str">
        <f t="shared" si="202"/>
        <v>Q3</v>
      </c>
      <c r="M4040" t="str">
        <f t="shared" si="203"/>
        <v>2024</v>
      </c>
    </row>
    <row r="4041" spans="1:13" x14ac:dyDescent="0.25">
      <c r="A4041" s="27">
        <v>45566</v>
      </c>
      <c r="B4041" s="8" t="s">
        <v>6589</v>
      </c>
      <c r="C4041" s="5" t="s">
        <v>6619</v>
      </c>
      <c r="D4041" s="8" t="s">
        <v>6620</v>
      </c>
      <c r="E4041" s="12">
        <v>2</v>
      </c>
      <c r="F4041" s="4">
        <v>45596</v>
      </c>
      <c r="G4041" s="12" t="s">
        <v>3663</v>
      </c>
      <c r="H4041" s="16">
        <v>3812</v>
      </c>
      <c r="K4041" t="str">
        <f t="shared" si="201"/>
        <v>Q3 2024</v>
      </c>
      <c r="L4041" t="str">
        <f t="shared" si="202"/>
        <v>Q3</v>
      </c>
      <c r="M4041" t="str">
        <f t="shared" si="203"/>
        <v>2024</v>
      </c>
    </row>
    <row r="4042" spans="1:13" x14ac:dyDescent="0.25">
      <c r="A4042" s="27">
        <v>45566</v>
      </c>
      <c r="B4042" s="8" t="s">
        <v>6589</v>
      </c>
      <c r="C4042" s="5" t="s">
        <v>6653</v>
      </c>
      <c r="D4042" s="8" t="s">
        <v>6654</v>
      </c>
      <c r="E4042" s="12">
        <v>2</v>
      </c>
      <c r="F4042" s="4">
        <v>45565</v>
      </c>
      <c r="G4042" s="12" t="s">
        <v>3659</v>
      </c>
      <c r="H4042" s="16">
        <v>204002.34</v>
      </c>
      <c r="K4042" t="str">
        <f t="shared" si="201"/>
        <v>Q3 2024</v>
      </c>
      <c r="L4042" t="str">
        <f t="shared" si="202"/>
        <v>Q3</v>
      </c>
      <c r="M4042" t="str">
        <f t="shared" si="203"/>
        <v>2024</v>
      </c>
    </row>
    <row r="4043" spans="1:13" x14ac:dyDescent="0.25">
      <c r="A4043" s="27">
        <v>45566</v>
      </c>
      <c r="B4043" s="8" t="s">
        <v>6589</v>
      </c>
      <c r="C4043" s="5" t="s">
        <v>6653</v>
      </c>
      <c r="D4043" s="8" t="s">
        <v>6627</v>
      </c>
      <c r="E4043" s="12">
        <v>2</v>
      </c>
      <c r="F4043" s="4">
        <v>45604</v>
      </c>
      <c r="G4043" s="12" t="s">
        <v>3668</v>
      </c>
      <c r="H4043" s="16">
        <v>10418.700000000001</v>
      </c>
      <c r="K4043" t="str">
        <f t="shared" si="201"/>
        <v>Q3 2024</v>
      </c>
      <c r="L4043" t="str">
        <f t="shared" si="202"/>
        <v>Q3</v>
      </c>
      <c r="M4043" t="str">
        <f t="shared" si="203"/>
        <v>2024</v>
      </c>
    </row>
    <row r="4044" spans="1:13" x14ac:dyDescent="0.25">
      <c r="A4044" s="27">
        <v>45566</v>
      </c>
      <c r="B4044" s="8" t="s">
        <v>6589</v>
      </c>
      <c r="C4044" s="5" t="s">
        <v>6653</v>
      </c>
      <c r="D4044" s="8" t="s">
        <v>6638</v>
      </c>
      <c r="E4044" s="12">
        <v>2</v>
      </c>
      <c r="F4044" s="4">
        <v>45609</v>
      </c>
      <c r="G4044" s="12" t="s">
        <v>3676</v>
      </c>
      <c r="H4044" s="16">
        <v>1016097.16</v>
      </c>
      <c r="K4044" t="str">
        <f t="shared" si="201"/>
        <v>Q3 2024</v>
      </c>
      <c r="L4044" t="str">
        <f t="shared" si="202"/>
        <v>Q3</v>
      </c>
      <c r="M4044" t="str">
        <f t="shared" si="203"/>
        <v>2024</v>
      </c>
    </row>
    <row r="4045" spans="1:13" x14ac:dyDescent="0.25">
      <c r="A4045" s="27">
        <v>45566</v>
      </c>
      <c r="B4045" s="8" t="s">
        <v>6589</v>
      </c>
      <c r="C4045" s="5" t="e">
        <v>#N/A</v>
      </c>
      <c r="D4045" s="8" t="s">
        <v>6622</v>
      </c>
      <c r="E4045" s="12">
        <v>2</v>
      </c>
      <c r="F4045" s="4">
        <v>45597</v>
      </c>
      <c r="G4045" s="12" t="s">
        <v>3673</v>
      </c>
      <c r="H4045" s="16">
        <v>6315</v>
      </c>
      <c r="K4045" t="str">
        <f t="shared" si="201"/>
        <v>Q3 2024</v>
      </c>
      <c r="L4045" t="str">
        <f t="shared" si="202"/>
        <v>Q3</v>
      </c>
      <c r="M4045" t="str">
        <f t="shared" si="203"/>
        <v>2024</v>
      </c>
    </row>
    <row r="4046" spans="1:13" x14ac:dyDescent="0.25">
      <c r="A4046" s="27">
        <v>45566</v>
      </c>
      <c r="B4046" s="8" t="s">
        <v>6589</v>
      </c>
      <c r="C4046" s="5" t="e">
        <v>#N/A</v>
      </c>
      <c r="D4046" s="8" t="s">
        <v>6622</v>
      </c>
      <c r="E4046" s="12">
        <v>2</v>
      </c>
      <c r="F4046" s="4">
        <v>45601</v>
      </c>
      <c r="G4046" s="12" t="s">
        <v>3672</v>
      </c>
      <c r="H4046" s="16">
        <v>10830</v>
      </c>
      <c r="K4046" t="str">
        <f t="shared" si="201"/>
        <v>Q3 2024</v>
      </c>
      <c r="L4046" t="str">
        <f t="shared" si="202"/>
        <v>Q3</v>
      </c>
      <c r="M4046" t="str">
        <f t="shared" si="203"/>
        <v>2024</v>
      </c>
    </row>
    <row r="4047" spans="1:13" x14ac:dyDescent="0.25">
      <c r="A4047" s="27">
        <v>45566</v>
      </c>
      <c r="B4047" s="8" t="s">
        <v>6589</v>
      </c>
      <c r="C4047" s="5" t="s">
        <v>6623</v>
      </c>
      <c r="D4047" s="8" t="s">
        <v>6624</v>
      </c>
      <c r="E4047" s="12">
        <v>2</v>
      </c>
      <c r="F4047" s="4">
        <v>45602</v>
      </c>
      <c r="G4047" s="12" t="s">
        <v>3669</v>
      </c>
      <c r="H4047" s="16">
        <v>3227.72</v>
      </c>
      <c r="K4047" t="str">
        <f t="shared" si="201"/>
        <v>Q3 2024</v>
      </c>
      <c r="L4047" t="str">
        <f t="shared" si="202"/>
        <v>Q3</v>
      </c>
      <c r="M4047" t="str">
        <f t="shared" si="203"/>
        <v>2024</v>
      </c>
    </row>
    <row r="4048" spans="1:13" x14ac:dyDescent="0.25">
      <c r="A4048" s="27">
        <v>45566</v>
      </c>
      <c r="B4048" s="8" t="s">
        <v>6589</v>
      </c>
      <c r="C4048" s="5" t="e">
        <v>#N/A</v>
      </c>
      <c r="D4048" s="8" t="s">
        <v>6627</v>
      </c>
      <c r="E4048" s="12">
        <v>2</v>
      </c>
      <c r="F4048" s="4">
        <v>45596</v>
      </c>
      <c r="G4048" s="12">
        <v>1840</v>
      </c>
      <c r="H4048" s="16">
        <v>19915</v>
      </c>
      <c r="K4048" t="str">
        <f t="shared" si="201"/>
        <v>Q3 2024</v>
      </c>
      <c r="L4048" t="str">
        <f t="shared" si="202"/>
        <v>Q3</v>
      </c>
      <c r="M4048" t="str">
        <f t="shared" si="203"/>
        <v>2024</v>
      </c>
    </row>
    <row r="4049" spans="1:13" x14ac:dyDescent="0.25">
      <c r="A4049" s="29">
        <v>45566</v>
      </c>
      <c r="B4049" s="8" t="s">
        <v>6590</v>
      </c>
      <c r="C4049" s="5" t="e">
        <v>#N/A</v>
      </c>
      <c r="D4049" s="8" t="s">
        <v>6615</v>
      </c>
      <c r="E4049" s="12">
        <v>0</v>
      </c>
      <c r="F4049" s="4">
        <v>45596</v>
      </c>
      <c r="G4049" s="12" t="s">
        <v>3677</v>
      </c>
      <c r="H4049" s="16">
        <v>95</v>
      </c>
      <c r="K4049" t="str">
        <f t="shared" ref="K4049:K4103" si="204">"Q" &amp; IF(MONTH(A4049) &lt; 4, 4, IF(MONTH(A4049) &lt; 7, 1, IF(MONTH(A4049) &lt; 10, 2, 3))) &amp; " " &amp; YEAR(A4049) - IF(MONTH(A4049) &lt; 4, 1, 0)</f>
        <v>Q3 2024</v>
      </c>
      <c r="L4049" t="str">
        <f t="shared" ref="L4049:L4103" si="205">LEFT(K4049,2)</f>
        <v>Q3</v>
      </c>
      <c r="M4049" t="str">
        <f t="shared" ref="M4049:M4103" si="206">RIGHT(K4049,4)</f>
        <v>2024</v>
      </c>
    </row>
    <row r="4050" spans="1:13" x14ac:dyDescent="0.25">
      <c r="A4050" s="29">
        <v>45566</v>
      </c>
      <c r="B4050" s="8" t="s">
        <v>6590</v>
      </c>
      <c r="C4050" s="5" t="e">
        <v>#N/A</v>
      </c>
      <c r="D4050" s="8" t="s">
        <v>6615</v>
      </c>
      <c r="E4050" s="12">
        <v>0</v>
      </c>
      <c r="F4050" s="4">
        <v>45596</v>
      </c>
      <c r="G4050" s="12" t="s">
        <v>3678</v>
      </c>
      <c r="H4050" s="16">
        <v>1477</v>
      </c>
      <c r="K4050" t="str">
        <f t="shared" si="204"/>
        <v>Q3 2024</v>
      </c>
      <c r="L4050" t="str">
        <f t="shared" si="205"/>
        <v>Q3</v>
      </c>
      <c r="M4050" t="str">
        <f t="shared" si="206"/>
        <v>2024</v>
      </c>
    </row>
    <row r="4051" spans="1:13" x14ac:dyDescent="0.25">
      <c r="A4051" s="27">
        <v>45566</v>
      </c>
      <c r="B4051" s="8" t="s">
        <v>6590</v>
      </c>
      <c r="C4051" s="5" t="e">
        <v>#N/A</v>
      </c>
      <c r="D4051" s="8" t="s">
        <v>6622</v>
      </c>
      <c r="E4051" s="12">
        <v>0</v>
      </c>
      <c r="F4051" s="4">
        <v>45597</v>
      </c>
      <c r="G4051" s="12" t="s">
        <v>3680</v>
      </c>
      <c r="H4051" s="16">
        <v>2145</v>
      </c>
      <c r="K4051" t="str">
        <f t="shared" si="204"/>
        <v>Q3 2024</v>
      </c>
      <c r="L4051" t="str">
        <f t="shared" si="205"/>
        <v>Q3</v>
      </c>
      <c r="M4051" t="str">
        <f t="shared" si="206"/>
        <v>2024</v>
      </c>
    </row>
    <row r="4052" spans="1:13" x14ac:dyDescent="0.25">
      <c r="A4052" s="27">
        <v>45566</v>
      </c>
      <c r="B4052" s="8" t="s">
        <v>6590</v>
      </c>
      <c r="C4052" s="5" t="e">
        <v>#N/A</v>
      </c>
      <c r="D4052" s="8" t="s">
        <v>6622</v>
      </c>
      <c r="E4052" s="12">
        <v>0</v>
      </c>
      <c r="F4052" s="4">
        <v>45601</v>
      </c>
      <c r="G4052" s="12" t="s">
        <v>3679</v>
      </c>
      <c r="H4052" s="16">
        <v>38315</v>
      </c>
      <c r="K4052" t="str">
        <f t="shared" si="204"/>
        <v>Q3 2024</v>
      </c>
      <c r="L4052" t="str">
        <f t="shared" si="205"/>
        <v>Q3</v>
      </c>
      <c r="M4052" t="str">
        <f t="shared" si="206"/>
        <v>2024</v>
      </c>
    </row>
    <row r="4053" spans="1:13" x14ac:dyDescent="0.25">
      <c r="A4053" s="27">
        <v>45566</v>
      </c>
      <c r="B4053" s="8" t="s">
        <v>6591</v>
      </c>
      <c r="C4053" s="5" t="s">
        <v>6632</v>
      </c>
      <c r="D4053" s="8" t="s">
        <v>6633</v>
      </c>
      <c r="E4053" s="12">
        <v>0</v>
      </c>
      <c r="F4053" s="4">
        <v>45597</v>
      </c>
      <c r="G4053" s="12" t="s">
        <v>3681</v>
      </c>
      <c r="H4053" s="16">
        <v>47082.29</v>
      </c>
      <c r="K4053" t="str">
        <f t="shared" si="204"/>
        <v>Q3 2024</v>
      </c>
      <c r="L4053" t="str">
        <f t="shared" si="205"/>
        <v>Q3</v>
      </c>
      <c r="M4053" t="str">
        <f t="shared" si="206"/>
        <v>2024</v>
      </c>
    </row>
    <row r="4054" spans="1:13" x14ac:dyDescent="0.25">
      <c r="A4054" s="29">
        <v>45566</v>
      </c>
      <c r="B4054" s="8" t="s">
        <v>6591</v>
      </c>
      <c r="C4054" s="5" t="e">
        <v>#N/A</v>
      </c>
      <c r="D4054" s="8" t="s">
        <v>6622</v>
      </c>
      <c r="E4054" s="12">
        <v>0</v>
      </c>
      <c r="F4054" s="4">
        <v>45597</v>
      </c>
      <c r="G4054" s="12" t="s">
        <v>3683</v>
      </c>
      <c r="H4054" s="16">
        <v>6485</v>
      </c>
      <c r="K4054" t="str">
        <f t="shared" si="204"/>
        <v>Q3 2024</v>
      </c>
      <c r="L4054" t="str">
        <f t="shared" si="205"/>
        <v>Q3</v>
      </c>
      <c r="M4054" t="str">
        <f t="shared" si="206"/>
        <v>2024</v>
      </c>
    </row>
    <row r="4055" spans="1:13" x14ac:dyDescent="0.25">
      <c r="A4055" s="29">
        <v>45566</v>
      </c>
      <c r="B4055" s="8" t="s">
        <v>6591</v>
      </c>
      <c r="C4055" s="5" t="e">
        <v>#N/A</v>
      </c>
      <c r="D4055" s="8" t="s">
        <v>6622</v>
      </c>
      <c r="E4055" s="12">
        <v>0</v>
      </c>
      <c r="F4055" s="4">
        <v>45601</v>
      </c>
      <c r="G4055" s="12" t="s">
        <v>3682</v>
      </c>
      <c r="H4055" s="16">
        <v>10675</v>
      </c>
      <c r="K4055" t="str">
        <f t="shared" si="204"/>
        <v>Q3 2024</v>
      </c>
      <c r="L4055" t="str">
        <f t="shared" si="205"/>
        <v>Q3</v>
      </c>
      <c r="M4055" t="str">
        <f t="shared" si="206"/>
        <v>2024</v>
      </c>
    </row>
    <row r="4056" spans="1:13" x14ac:dyDescent="0.25">
      <c r="A4056" s="29">
        <v>45566</v>
      </c>
      <c r="B4056" s="8" t="s">
        <v>6601</v>
      </c>
      <c r="C4056" s="5" t="s">
        <v>6630</v>
      </c>
      <c r="D4056" s="5" t="s">
        <v>6631</v>
      </c>
      <c r="E4056" s="12">
        <v>0</v>
      </c>
      <c r="F4056" s="4">
        <v>45602</v>
      </c>
      <c r="G4056" s="12" t="s">
        <v>3686</v>
      </c>
      <c r="H4056" s="16">
        <v>1991.73</v>
      </c>
      <c r="K4056" t="str">
        <f t="shared" si="204"/>
        <v>Q3 2024</v>
      </c>
      <c r="L4056" t="str">
        <f t="shared" si="205"/>
        <v>Q3</v>
      </c>
      <c r="M4056" t="str">
        <f t="shared" si="206"/>
        <v>2024</v>
      </c>
    </row>
    <row r="4057" spans="1:13" x14ac:dyDescent="0.25">
      <c r="A4057" s="29">
        <v>45566</v>
      </c>
      <c r="B4057" s="8" t="s">
        <v>6601</v>
      </c>
      <c r="C4057" s="5" t="e">
        <v>#N/A</v>
      </c>
      <c r="D4057" s="5" t="s">
        <v>6643</v>
      </c>
      <c r="E4057" s="12">
        <v>0</v>
      </c>
      <c r="F4057" s="4">
        <v>45570</v>
      </c>
      <c r="G4057" s="12" t="s">
        <v>3685</v>
      </c>
      <c r="H4057" s="16">
        <v>24500</v>
      </c>
      <c r="K4057" t="str">
        <f t="shared" si="204"/>
        <v>Q3 2024</v>
      </c>
      <c r="L4057" t="str">
        <f t="shared" si="205"/>
        <v>Q3</v>
      </c>
      <c r="M4057" t="str">
        <f t="shared" si="206"/>
        <v>2024</v>
      </c>
    </row>
    <row r="4058" spans="1:13" x14ac:dyDescent="0.25">
      <c r="A4058" s="27">
        <v>45566</v>
      </c>
      <c r="B4058" s="8" t="s">
        <v>6601</v>
      </c>
      <c r="C4058" s="5" t="s">
        <v>6619</v>
      </c>
      <c r="D4058" s="5" t="s">
        <v>6620</v>
      </c>
      <c r="E4058" s="12">
        <v>0</v>
      </c>
      <c r="F4058" s="4">
        <v>45596</v>
      </c>
      <c r="G4058" s="12" t="s">
        <v>3687</v>
      </c>
      <c r="H4058" s="16">
        <v>3032</v>
      </c>
      <c r="K4058" t="str">
        <f t="shared" si="204"/>
        <v>Q3 2024</v>
      </c>
      <c r="L4058" t="str">
        <f t="shared" si="205"/>
        <v>Q3</v>
      </c>
      <c r="M4058" t="str">
        <f t="shared" si="206"/>
        <v>2024</v>
      </c>
    </row>
    <row r="4059" spans="1:13" x14ac:dyDescent="0.25">
      <c r="A4059" s="27">
        <v>45566</v>
      </c>
      <c r="B4059" s="8" t="s">
        <v>6601</v>
      </c>
      <c r="C4059" s="5" t="e">
        <v>#N/A</v>
      </c>
      <c r="D4059" s="5" t="s">
        <v>6617</v>
      </c>
      <c r="E4059" s="12">
        <v>0</v>
      </c>
      <c r="F4059" s="4">
        <v>45568</v>
      </c>
      <c r="G4059" s="12" t="s">
        <v>3684</v>
      </c>
      <c r="H4059" s="16">
        <v>250</v>
      </c>
      <c r="K4059" t="str">
        <f t="shared" si="204"/>
        <v>Q3 2024</v>
      </c>
      <c r="L4059" t="str">
        <f t="shared" si="205"/>
        <v>Q3</v>
      </c>
      <c r="M4059" t="str">
        <f t="shared" si="206"/>
        <v>2024</v>
      </c>
    </row>
    <row r="4060" spans="1:13" x14ac:dyDescent="0.25">
      <c r="A4060" s="27">
        <v>45566</v>
      </c>
      <c r="B4060" s="8" t="s">
        <v>6601</v>
      </c>
      <c r="C4060" s="5" t="e">
        <v>#N/A</v>
      </c>
      <c r="D4060" s="5" t="s">
        <v>6617</v>
      </c>
      <c r="E4060" s="12">
        <v>0</v>
      </c>
      <c r="F4060" s="4">
        <v>45587</v>
      </c>
      <c r="G4060" s="12" t="s">
        <v>3688</v>
      </c>
      <c r="H4060" s="16">
        <v>600</v>
      </c>
      <c r="K4060" t="str">
        <f t="shared" si="204"/>
        <v>Q3 2024</v>
      </c>
      <c r="L4060" t="str">
        <f t="shared" si="205"/>
        <v>Q3</v>
      </c>
      <c r="M4060" t="str">
        <f t="shared" si="206"/>
        <v>2024</v>
      </c>
    </row>
    <row r="4061" spans="1:13" x14ac:dyDescent="0.25">
      <c r="A4061" s="27">
        <v>45566</v>
      </c>
      <c r="B4061" s="8" t="s">
        <v>6601</v>
      </c>
      <c r="C4061" s="5" t="e">
        <v>#N/A</v>
      </c>
      <c r="D4061" s="8" t="s">
        <v>6622</v>
      </c>
      <c r="E4061" s="12">
        <v>0</v>
      </c>
      <c r="F4061" s="4">
        <v>45601</v>
      </c>
      <c r="G4061" s="12" t="s">
        <v>3689</v>
      </c>
      <c r="H4061" s="16">
        <v>7735</v>
      </c>
      <c r="K4061" t="str">
        <f t="shared" si="204"/>
        <v>Q3 2024</v>
      </c>
      <c r="L4061" t="str">
        <f t="shared" si="205"/>
        <v>Q3</v>
      </c>
      <c r="M4061" t="str">
        <f t="shared" si="206"/>
        <v>2024</v>
      </c>
    </row>
    <row r="4062" spans="1:13" x14ac:dyDescent="0.25">
      <c r="A4062" s="27">
        <v>45566</v>
      </c>
      <c r="B4062" s="8" t="s">
        <v>6602</v>
      </c>
      <c r="C4062" s="5" t="e">
        <v>#N/A</v>
      </c>
      <c r="D4062" s="8" t="s">
        <v>6638</v>
      </c>
      <c r="E4062" s="12">
        <v>401</v>
      </c>
      <c r="F4062" s="4">
        <v>45602</v>
      </c>
      <c r="G4062" s="12" t="s">
        <v>3690</v>
      </c>
      <c r="H4062" s="16">
        <v>107350</v>
      </c>
      <c r="K4062" t="str">
        <f t="shared" si="204"/>
        <v>Q3 2024</v>
      </c>
      <c r="L4062" t="str">
        <f t="shared" si="205"/>
        <v>Q3</v>
      </c>
      <c r="M4062" t="str">
        <f t="shared" si="206"/>
        <v>2024</v>
      </c>
    </row>
    <row r="4063" spans="1:13" x14ac:dyDescent="0.25">
      <c r="A4063" s="27">
        <v>45566</v>
      </c>
      <c r="B4063" s="8" t="s">
        <v>6602</v>
      </c>
      <c r="C4063" s="5" t="e">
        <v>#N/A</v>
      </c>
      <c r="D4063" s="8" t="s">
        <v>6638</v>
      </c>
      <c r="E4063" s="12">
        <v>402</v>
      </c>
      <c r="F4063" s="4">
        <v>45602</v>
      </c>
      <c r="G4063" s="12" t="s">
        <v>3691</v>
      </c>
      <c r="H4063" s="16">
        <v>81350</v>
      </c>
      <c r="K4063" t="str">
        <f t="shared" si="204"/>
        <v>Q3 2024</v>
      </c>
      <c r="L4063" t="str">
        <f t="shared" si="205"/>
        <v>Q3</v>
      </c>
      <c r="M4063" t="str">
        <f t="shared" si="206"/>
        <v>2024</v>
      </c>
    </row>
    <row r="4064" spans="1:13" x14ac:dyDescent="0.25">
      <c r="A4064" s="27">
        <v>45566</v>
      </c>
      <c r="B4064" s="8" t="s">
        <v>6602</v>
      </c>
      <c r="C4064" s="5" t="e">
        <v>#N/A</v>
      </c>
      <c r="D4064" s="8" t="s">
        <v>6638</v>
      </c>
      <c r="E4064" s="12">
        <v>501</v>
      </c>
      <c r="F4064" s="4">
        <v>45602</v>
      </c>
      <c r="G4064" s="12" t="s">
        <v>3692</v>
      </c>
      <c r="H4064" s="16">
        <v>108790</v>
      </c>
      <c r="K4064" t="str">
        <f t="shared" si="204"/>
        <v>Q3 2024</v>
      </c>
      <c r="L4064" t="str">
        <f t="shared" si="205"/>
        <v>Q3</v>
      </c>
      <c r="M4064" t="str">
        <f t="shared" si="206"/>
        <v>2024</v>
      </c>
    </row>
    <row r="4065" spans="1:13" x14ac:dyDescent="0.25">
      <c r="A4065" s="29">
        <v>45566</v>
      </c>
      <c r="B4065" s="8" t="s">
        <v>6602</v>
      </c>
      <c r="C4065" s="5" t="e">
        <v>#N/A</v>
      </c>
      <c r="D4065" s="8" t="s">
        <v>6638</v>
      </c>
      <c r="E4065" s="12">
        <v>502</v>
      </c>
      <c r="F4065" s="4">
        <v>45602</v>
      </c>
      <c r="G4065" s="12" t="s">
        <v>3693</v>
      </c>
      <c r="H4065" s="16">
        <v>81350</v>
      </c>
      <c r="K4065" t="str">
        <f t="shared" si="204"/>
        <v>Q3 2024</v>
      </c>
      <c r="L4065" t="str">
        <f t="shared" si="205"/>
        <v>Q3</v>
      </c>
      <c r="M4065" t="str">
        <f t="shared" si="206"/>
        <v>2024</v>
      </c>
    </row>
    <row r="4066" spans="1:13" x14ac:dyDescent="0.25">
      <c r="A4066" s="27">
        <v>45566</v>
      </c>
      <c r="B4066" s="8" t="s">
        <v>6602</v>
      </c>
      <c r="C4066" s="5" t="e">
        <v>#N/A</v>
      </c>
      <c r="D4066" s="8" t="s">
        <v>6638</v>
      </c>
      <c r="E4066" s="12">
        <v>1201</v>
      </c>
      <c r="F4066" s="4">
        <v>45602</v>
      </c>
      <c r="G4066" s="12" t="s">
        <v>3694</v>
      </c>
      <c r="H4066" s="16">
        <v>92420</v>
      </c>
      <c r="K4066" t="str">
        <f t="shared" si="204"/>
        <v>Q3 2024</v>
      </c>
      <c r="L4066" t="str">
        <f t="shared" si="205"/>
        <v>Q3</v>
      </c>
      <c r="M4066" t="str">
        <f t="shared" si="206"/>
        <v>2024</v>
      </c>
    </row>
    <row r="4067" spans="1:13" x14ac:dyDescent="0.25">
      <c r="A4067" s="27">
        <v>45566</v>
      </c>
      <c r="B4067" s="8" t="s">
        <v>6602</v>
      </c>
      <c r="C4067" s="5" t="e">
        <v>#N/A</v>
      </c>
      <c r="D4067" s="8" t="s">
        <v>6638</v>
      </c>
      <c r="E4067" s="12">
        <v>1202</v>
      </c>
      <c r="F4067" s="4">
        <v>45602</v>
      </c>
      <c r="G4067" s="12" t="s">
        <v>3695</v>
      </c>
      <c r="H4067" s="16">
        <v>81350</v>
      </c>
      <c r="K4067" t="str">
        <f t="shared" si="204"/>
        <v>Q3 2024</v>
      </c>
      <c r="L4067" t="str">
        <f t="shared" si="205"/>
        <v>Q3</v>
      </c>
      <c r="M4067" t="str">
        <f t="shared" si="206"/>
        <v>2024</v>
      </c>
    </row>
    <row r="4068" spans="1:13" x14ac:dyDescent="0.25">
      <c r="A4068" s="27">
        <v>45566</v>
      </c>
      <c r="B4068" s="8" t="s">
        <v>6602</v>
      </c>
      <c r="C4068" s="5" t="e">
        <v>#N/A</v>
      </c>
      <c r="D4068" s="8" t="s">
        <v>6638</v>
      </c>
      <c r="E4068" s="12">
        <v>1301</v>
      </c>
      <c r="F4068" s="4">
        <v>45602</v>
      </c>
      <c r="G4068" s="12" t="s">
        <v>3696</v>
      </c>
      <c r="H4068" s="16">
        <v>133220</v>
      </c>
      <c r="K4068" t="str">
        <f t="shared" si="204"/>
        <v>Q3 2024</v>
      </c>
      <c r="L4068" t="str">
        <f t="shared" si="205"/>
        <v>Q3</v>
      </c>
      <c r="M4068" t="str">
        <f t="shared" si="206"/>
        <v>2024</v>
      </c>
    </row>
    <row r="4069" spans="1:13" x14ac:dyDescent="0.25">
      <c r="A4069" s="27">
        <v>45566</v>
      </c>
      <c r="B4069" s="8" t="s">
        <v>6597</v>
      </c>
      <c r="C4069" s="5" t="s">
        <v>6632</v>
      </c>
      <c r="D4069" s="8" t="s">
        <v>6633</v>
      </c>
      <c r="E4069" s="12">
        <v>0</v>
      </c>
      <c r="F4069" s="4">
        <v>45597</v>
      </c>
      <c r="G4069" s="12" t="s">
        <v>3700</v>
      </c>
      <c r="H4069" s="16">
        <v>47082.29</v>
      </c>
      <c r="K4069" t="str">
        <f t="shared" si="204"/>
        <v>Q3 2024</v>
      </c>
      <c r="L4069" t="str">
        <f t="shared" si="205"/>
        <v>Q3</v>
      </c>
      <c r="M4069" t="str">
        <f t="shared" si="206"/>
        <v>2024</v>
      </c>
    </row>
    <row r="4070" spans="1:13" x14ac:dyDescent="0.25">
      <c r="A4070" s="27">
        <v>45566</v>
      </c>
      <c r="B4070" s="8" t="s">
        <v>6597</v>
      </c>
      <c r="C4070" s="5" t="e">
        <v>#N/A</v>
      </c>
      <c r="D4070" s="8" t="s">
        <v>6615</v>
      </c>
      <c r="E4070" s="12">
        <v>0</v>
      </c>
      <c r="F4070" s="4">
        <v>45596</v>
      </c>
      <c r="G4070" s="12" t="s">
        <v>3701</v>
      </c>
      <c r="H4070" s="16">
        <v>95</v>
      </c>
      <c r="K4070" t="str">
        <f t="shared" si="204"/>
        <v>Q3 2024</v>
      </c>
      <c r="L4070" t="str">
        <f t="shared" si="205"/>
        <v>Q3</v>
      </c>
      <c r="M4070" t="str">
        <f t="shared" si="206"/>
        <v>2024</v>
      </c>
    </row>
    <row r="4071" spans="1:13" x14ac:dyDescent="0.25">
      <c r="A4071" s="27">
        <v>45566</v>
      </c>
      <c r="B4071" s="8" t="s">
        <v>6597</v>
      </c>
      <c r="C4071" s="5" t="e">
        <v>#N/A</v>
      </c>
      <c r="D4071" s="8" t="s">
        <v>6615</v>
      </c>
      <c r="E4071" s="12">
        <v>0</v>
      </c>
      <c r="F4071" s="4">
        <v>45596</v>
      </c>
      <c r="G4071" s="12" t="s">
        <v>3702</v>
      </c>
      <c r="H4071" s="16">
        <v>949.5</v>
      </c>
      <c r="K4071" t="str">
        <f t="shared" si="204"/>
        <v>Q3 2024</v>
      </c>
      <c r="L4071" t="str">
        <f t="shared" si="205"/>
        <v>Q3</v>
      </c>
      <c r="M4071" t="str">
        <f t="shared" si="206"/>
        <v>2024</v>
      </c>
    </row>
    <row r="4072" spans="1:13" x14ac:dyDescent="0.25">
      <c r="A4072" s="27">
        <v>45566</v>
      </c>
      <c r="B4072" s="8" t="s">
        <v>6597</v>
      </c>
      <c r="C4072" s="5" t="e">
        <v>#N/A</v>
      </c>
      <c r="D4072" s="8" t="s">
        <v>6615</v>
      </c>
      <c r="E4072" s="12">
        <v>0</v>
      </c>
      <c r="F4072" s="4">
        <v>45596</v>
      </c>
      <c r="G4072" s="12" t="s">
        <v>3703</v>
      </c>
      <c r="H4072" s="16">
        <v>844</v>
      </c>
      <c r="K4072" t="str">
        <f t="shared" si="204"/>
        <v>Q3 2024</v>
      </c>
      <c r="L4072" t="str">
        <f t="shared" si="205"/>
        <v>Q3</v>
      </c>
      <c r="M4072" t="str">
        <f t="shared" si="206"/>
        <v>2024</v>
      </c>
    </row>
    <row r="4073" spans="1:13" x14ac:dyDescent="0.25">
      <c r="A4073" s="27">
        <v>45566</v>
      </c>
      <c r="B4073" s="8" t="s">
        <v>6597</v>
      </c>
      <c r="C4073" s="5" t="s">
        <v>6634</v>
      </c>
      <c r="D4073" s="8" t="s">
        <v>6635</v>
      </c>
      <c r="E4073" s="12">
        <v>0</v>
      </c>
      <c r="F4073" s="4">
        <v>45597</v>
      </c>
      <c r="G4073" s="12" t="s">
        <v>4457</v>
      </c>
      <c r="H4073" s="85">
        <v>20915.21</v>
      </c>
      <c r="I4073" s="90"/>
      <c r="K4073" t="str">
        <f t="shared" si="204"/>
        <v>Q3 2024</v>
      </c>
      <c r="L4073" t="str">
        <f t="shared" si="205"/>
        <v>Q3</v>
      </c>
      <c r="M4073" t="str">
        <f t="shared" si="206"/>
        <v>2024</v>
      </c>
    </row>
    <row r="4074" spans="1:13" x14ac:dyDescent="0.25">
      <c r="A4074" s="27">
        <v>45566</v>
      </c>
      <c r="B4074" s="8" t="s">
        <v>6597</v>
      </c>
      <c r="C4074" s="5" t="e">
        <v>#N/A</v>
      </c>
      <c r="D4074" s="8" t="s">
        <v>6638</v>
      </c>
      <c r="E4074" s="12">
        <v>0</v>
      </c>
      <c r="F4074" s="4">
        <v>45585</v>
      </c>
      <c r="G4074" s="12" t="s">
        <v>3698</v>
      </c>
      <c r="H4074" s="16">
        <v>8040</v>
      </c>
      <c r="K4074" t="str">
        <f t="shared" si="204"/>
        <v>Q3 2024</v>
      </c>
      <c r="L4074" t="str">
        <f t="shared" si="205"/>
        <v>Q3</v>
      </c>
      <c r="M4074" t="str">
        <f t="shared" si="206"/>
        <v>2024</v>
      </c>
    </row>
    <row r="4075" spans="1:13" x14ac:dyDescent="0.25">
      <c r="A4075" s="27">
        <v>45566</v>
      </c>
      <c r="B4075" s="8" t="s">
        <v>6597</v>
      </c>
      <c r="C4075" s="5" t="s">
        <v>6619</v>
      </c>
      <c r="D4075" s="8" t="s">
        <v>6620</v>
      </c>
      <c r="E4075" s="12">
        <v>0</v>
      </c>
      <c r="F4075" s="82">
        <v>45596</v>
      </c>
      <c r="G4075" s="12" t="s">
        <v>3699</v>
      </c>
      <c r="H4075" s="16">
        <v>1221</v>
      </c>
      <c r="K4075" t="str">
        <f t="shared" si="204"/>
        <v>Q3 2024</v>
      </c>
      <c r="L4075" t="str">
        <f t="shared" si="205"/>
        <v>Q3</v>
      </c>
      <c r="M4075" t="str">
        <f t="shared" si="206"/>
        <v>2024</v>
      </c>
    </row>
    <row r="4076" spans="1:13" x14ac:dyDescent="0.25">
      <c r="A4076" s="29">
        <v>45566</v>
      </c>
      <c r="B4076" s="8" t="s">
        <v>6597</v>
      </c>
      <c r="C4076" s="5" t="e">
        <v>#N/A</v>
      </c>
      <c r="D4076" s="8" t="s">
        <v>6617</v>
      </c>
      <c r="E4076" s="12">
        <v>0</v>
      </c>
      <c r="F4076" s="4">
        <v>45568</v>
      </c>
      <c r="G4076" s="12" t="s">
        <v>3697</v>
      </c>
      <c r="H4076" s="16">
        <v>250</v>
      </c>
      <c r="K4076" t="str">
        <f t="shared" si="204"/>
        <v>Q3 2024</v>
      </c>
      <c r="L4076" t="str">
        <f t="shared" si="205"/>
        <v>Q3</v>
      </c>
      <c r="M4076" t="str">
        <f t="shared" si="206"/>
        <v>2024</v>
      </c>
    </row>
    <row r="4077" spans="1:13" x14ac:dyDescent="0.25">
      <c r="A4077" s="27">
        <v>45566</v>
      </c>
      <c r="B4077" s="8" t="s">
        <v>6597</v>
      </c>
      <c r="C4077" s="5" t="e">
        <v>#N/A</v>
      </c>
      <c r="D4077" s="8" t="s">
        <v>6622</v>
      </c>
      <c r="E4077" s="12">
        <v>0</v>
      </c>
      <c r="F4077" s="4">
        <v>45601</v>
      </c>
      <c r="G4077" s="12" t="s">
        <v>3704</v>
      </c>
      <c r="H4077" s="16">
        <v>6115</v>
      </c>
      <c r="K4077" t="str">
        <f t="shared" si="204"/>
        <v>Q3 2024</v>
      </c>
      <c r="L4077" t="str">
        <f t="shared" si="205"/>
        <v>Q3</v>
      </c>
      <c r="M4077" t="str">
        <f t="shared" si="206"/>
        <v>2024</v>
      </c>
    </row>
    <row r="4078" spans="1:13" x14ac:dyDescent="0.25">
      <c r="A4078" s="27">
        <v>45566</v>
      </c>
      <c r="B4078" s="8" t="s">
        <v>6597</v>
      </c>
      <c r="C4078" s="5" t="e">
        <v>#N/A</v>
      </c>
      <c r="D4078" s="8" t="s">
        <v>6627</v>
      </c>
      <c r="E4078" s="12">
        <v>0</v>
      </c>
      <c r="F4078" s="4">
        <v>45596</v>
      </c>
      <c r="G4078" s="12">
        <v>1841</v>
      </c>
      <c r="H4078" s="16">
        <v>420</v>
      </c>
      <c r="K4078" t="str">
        <f t="shared" si="204"/>
        <v>Q3 2024</v>
      </c>
      <c r="L4078" t="str">
        <f t="shared" si="205"/>
        <v>Q3</v>
      </c>
      <c r="M4078" t="str">
        <f t="shared" si="206"/>
        <v>2024</v>
      </c>
    </row>
    <row r="4079" spans="1:13" x14ac:dyDescent="0.25">
      <c r="A4079" s="27">
        <v>45566</v>
      </c>
      <c r="B4079" s="8" t="s">
        <v>6596</v>
      </c>
      <c r="C4079" s="5" t="e">
        <v>#N/A</v>
      </c>
      <c r="D4079" s="8" t="s">
        <v>6622</v>
      </c>
      <c r="E4079" s="12">
        <v>0</v>
      </c>
      <c r="F4079" s="25">
        <v>45601</v>
      </c>
      <c r="G4079" s="12" t="s">
        <v>3705</v>
      </c>
      <c r="H4079" s="16">
        <v>1930</v>
      </c>
      <c r="K4079" t="str">
        <f t="shared" si="204"/>
        <v>Q3 2024</v>
      </c>
      <c r="L4079" t="str">
        <f t="shared" si="205"/>
        <v>Q3</v>
      </c>
      <c r="M4079" t="str">
        <f t="shared" si="206"/>
        <v>2024</v>
      </c>
    </row>
    <row r="4080" spans="1:13" x14ac:dyDescent="0.25">
      <c r="A4080" s="27">
        <v>45566</v>
      </c>
      <c r="B4080" s="8" t="s">
        <v>6592</v>
      </c>
      <c r="C4080" s="5" t="s">
        <v>6630</v>
      </c>
      <c r="D4080" s="8" t="s">
        <v>6631</v>
      </c>
      <c r="E4080" s="12">
        <v>613</v>
      </c>
      <c r="F4080" s="4">
        <v>45592</v>
      </c>
      <c r="G4080" s="12" t="s">
        <v>3711</v>
      </c>
      <c r="H4080" s="16">
        <v>5910.26</v>
      </c>
      <c r="K4080" t="str">
        <f t="shared" si="204"/>
        <v>Q3 2024</v>
      </c>
      <c r="L4080" t="str">
        <f t="shared" si="205"/>
        <v>Q3</v>
      </c>
      <c r="M4080" t="str">
        <f t="shared" si="206"/>
        <v>2024</v>
      </c>
    </row>
    <row r="4081" spans="1:13" x14ac:dyDescent="0.25">
      <c r="A4081" s="27">
        <v>45566</v>
      </c>
      <c r="B4081" s="8" t="s">
        <v>6592</v>
      </c>
      <c r="C4081" s="5" t="e">
        <v>#N/A</v>
      </c>
      <c r="D4081" s="8" t="s">
        <v>6662</v>
      </c>
      <c r="E4081" s="12">
        <v>613</v>
      </c>
      <c r="F4081" s="4">
        <v>45566</v>
      </c>
      <c r="G4081" s="12" t="s">
        <v>3708</v>
      </c>
      <c r="H4081" s="16">
        <v>68825</v>
      </c>
      <c r="K4081" t="str">
        <f t="shared" si="204"/>
        <v>Q3 2024</v>
      </c>
      <c r="L4081" t="str">
        <f t="shared" si="205"/>
        <v>Q3</v>
      </c>
      <c r="M4081" t="str">
        <f t="shared" si="206"/>
        <v>2024</v>
      </c>
    </row>
    <row r="4082" spans="1:13" x14ac:dyDescent="0.25">
      <c r="A4082" s="27">
        <v>45566</v>
      </c>
      <c r="B4082" s="8" t="s">
        <v>6592</v>
      </c>
      <c r="C4082" s="5" t="s">
        <v>6632</v>
      </c>
      <c r="D4082" s="8" t="s">
        <v>6633</v>
      </c>
      <c r="E4082" s="12">
        <v>613</v>
      </c>
      <c r="F4082" s="4">
        <v>45597</v>
      </c>
      <c r="G4082" s="12" t="s">
        <v>3713</v>
      </c>
      <c r="H4082" s="16">
        <v>40461.35</v>
      </c>
      <c r="K4082" t="str">
        <f t="shared" si="204"/>
        <v>Q3 2024</v>
      </c>
      <c r="L4082" t="str">
        <f t="shared" si="205"/>
        <v>Q3</v>
      </c>
      <c r="M4082" t="str">
        <f t="shared" si="206"/>
        <v>2024</v>
      </c>
    </row>
    <row r="4083" spans="1:13" x14ac:dyDescent="0.25">
      <c r="A4083" s="27">
        <v>45566</v>
      </c>
      <c r="B4083" s="8" t="s">
        <v>6592</v>
      </c>
      <c r="C4083" s="5" t="e">
        <v>#N/A</v>
      </c>
      <c r="D4083" s="8" t="s">
        <v>6615</v>
      </c>
      <c r="E4083" s="12">
        <v>613</v>
      </c>
      <c r="F4083" s="4">
        <v>45596</v>
      </c>
      <c r="G4083" s="12" t="s">
        <v>3718</v>
      </c>
      <c r="H4083" s="16">
        <v>20520</v>
      </c>
      <c r="K4083" t="str">
        <f t="shared" si="204"/>
        <v>Q3 2024</v>
      </c>
      <c r="L4083" t="str">
        <f t="shared" si="205"/>
        <v>Q3</v>
      </c>
      <c r="M4083" t="str">
        <f t="shared" si="206"/>
        <v>2024</v>
      </c>
    </row>
    <row r="4084" spans="1:13" x14ac:dyDescent="0.25">
      <c r="A4084" s="27">
        <v>45566</v>
      </c>
      <c r="B4084" s="8" t="s">
        <v>6592</v>
      </c>
      <c r="C4084" s="5" t="s">
        <v>6634</v>
      </c>
      <c r="D4084" s="8" t="s">
        <v>6635</v>
      </c>
      <c r="E4084" s="12">
        <v>613</v>
      </c>
      <c r="F4084" s="4">
        <v>45597</v>
      </c>
      <c r="G4084" s="12" t="s">
        <v>3715</v>
      </c>
      <c r="H4084" s="85">
        <v>52968.3</v>
      </c>
      <c r="I4084" s="90"/>
      <c r="K4084" t="str">
        <f t="shared" si="204"/>
        <v>Q3 2024</v>
      </c>
      <c r="L4084" t="str">
        <f t="shared" si="205"/>
        <v>Q3</v>
      </c>
      <c r="M4084" t="str">
        <f t="shared" si="206"/>
        <v>2024</v>
      </c>
    </row>
    <row r="4085" spans="1:13" x14ac:dyDescent="0.25">
      <c r="A4085" s="27">
        <v>45566</v>
      </c>
      <c r="B4085" s="8" t="s">
        <v>6592</v>
      </c>
      <c r="C4085" s="5" t="e">
        <v>#N/A</v>
      </c>
      <c r="D4085" s="8" t="s">
        <v>6633</v>
      </c>
      <c r="E4085" s="12">
        <v>613</v>
      </c>
      <c r="F4085" s="4">
        <v>45597</v>
      </c>
      <c r="G4085" s="12" t="s">
        <v>3714</v>
      </c>
      <c r="H4085" s="16">
        <v>79976.56</v>
      </c>
      <c r="K4085" t="str">
        <f t="shared" si="204"/>
        <v>Q3 2024</v>
      </c>
      <c r="L4085" t="str">
        <f t="shared" si="205"/>
        <v>Q3</v>
      </c>
      <c r="M4085" t="str">
        <f t="shared" si="206"/>
        <v>2024</v>
      </c>
    </row>
    <row r="4086" spans="1:13" x14ac:dyDescent="0.25">
      <c r="A4086" s="27">
        <v>45566</v>
      </c>
      <c r="B4086" s="8" t="s">
        <v>6592</v>
      </c>
      <c r="C4086" s="5" t="s">
        <v>6619</v>
      </c>
      <c r="D4086" s="8" t="s">
        <v>6620</v>
      </c>
      <c r="E4086" s="12">
        <v>613</v>
      </c>
      <c r="F4086" s="4">
        <v>45596</v>
      </c>
      <c r="G4086" s="12" t="s">
        <v>3712</v>
      </c>
      <c r="H4086" s="16">
        <v>1810</v>
      </c>
      <c r="K4086" t="str">
        <f t="shared" si="204"/>
        <v>Q3 2024</v>
      </c>
      <c r="L4086" t="str">
        <f t="shared" si="205"/>
        <v>Q3</v>
      </c>
      <c r="M4086" t="str">
        <f t="shared" si="206"/>
        <v>2024</v>
      </c>
    </row>
    <row r="4087" spans="1:13" x14ac:dyDescent="0.25">
      <c r="A4087" s="27">
        <v>45566</v>
      </c>
      <c r="B4087" s="8" t="s">
        <v>6592</v>
      </c>
      <c r="C4087" s="5" t="s">
        <v>6637</v>
      </c>
      <c r="D4087" s="8" t="s">
        <v>6654</v>
      </c>
      <c r="E4087" s="12">
        <v>613</v>
      </c>
      <c r="F4087" s="4">
        <v>45568</v>
      </c>
      <c r="G4087" s="12" t="s">
        <v>3706</v>
      </c>
      <c r="H4087" s="16">
        <v>25779</v>
      </c>
      <c r="K4087" t="str">
        <f t="shared" si="204"/>
        <v>Q3 2024</v>
      </c>
      <c r="L4087" t="str">
        <f t="shared" si="205"/>
        <v>Q3</v>
      </c>
      <c r="M4087" t="str">
        <f t="shared" si="206"/>
        <v>2024</v>
      </c>
    </row>
    <row r="4088" spans="1:13" x14ac:dyDescent="0.25">
      <c r="A4088" s="27">
        <v>45566</v>
      </c>
      <c r="B4088" s="8" t="s">
        <v>6592</v>
      </c>
      <c r="C4088" s="5" t="s">
        <v>6637</v>
      </c>
      <c r="D4088" s="8" t="s">
        <v>6654</v>
      </c>
      <c r="E4088" s="12">
        <v>614</v>
      </c>
      <c r="F4088" s="4">
        <v>45568</v>
      </c>
      <c r="G4088" s="12" t="s">
        <v>3707</v>
      </c>
      <c r="H4088" s="16">
        <v>25753</v>
      </c>
      <c r="K4088" t="str">
        <f t="shared" si="204"/>
        <v>Q3 2024</v>
      </c>
      <c r="L4088" t="str">
        <f t="shared" si="205"/>
        <v>Q3</v>
      </c>
      <c r="M4088" t="str">
        <f t="shared" si="206"/>
        <v>2024</v>
      </c>
    </row>
    <row r="4089" spans="1:13" x14ac:dyDescent="0.25">
      <c r="A4089" s="27">
        <v>45566</v>
      </c>
      <c r="B4089" s="8" t="s">
        <v>6592</v>
      </c>
      <c r="C4089" s="5" t="s">
        <v>6637</v>
      </c>
      <c r="D4089" s="8" t="s">
        <v>6638</v>
      </c>
      <c r="E4089" s="12">
        <v>613</v>
      </c>
      <c r="F4089" s="4">
        <v>45608</v>
      </c>
      <c r="G4089" s="12" t="s">
        <v>3721</v>
      </c>
      <c r="H4089" s="16">
        <v>54566</v>
      </c>
      <c r="K4089" t="str">
        <f t="shared" si="204"/>
        <v>Q3 2024</v>
      </c>
      <c r="L4089" t="str">
        <f t="shared" si="205"/>
        <v>Q3</v>
      </c>
      <c r="M4089" t="str">
        <f t="shared" si="206"/>
        <v>2024</v>
      </c>
    </row>
    <row r="4090" spans="1:13" x14ac:dyDescent="0.25">
      <c r="A4090" s="27">
        <v>45566</v>
      </c>
      <c r="B4090" s="8" t="s">
        <v>6592</v>
      </c>
      <c r="C4090" s="5" t="s">
        <v>6637</v>
      </c>
      <c r="D4090" s="8" t="s">
        <v>6638</v>
      </c>
      <c r="E4090" s="12">
        <v>614</v>
      </c>
      <c r="F4090" s="4">
        <v>45608</v>
      </c>
      <c r="G4090" s="12" t="s">
        <v>3722</v>
      </c>
      <c r="H4090" s="16">
        <v>60398</v>
      </c>
      <c r="K4090" t="str">
        <f t="shared" si="204"/>
        <v>Q3 2024</v>
      </c>
      <c r="L4090" t="str">
        <f t="shared" si="205"/>
        <v>Q3</v>
      </c>
      <c r="M4090" t="str">
        <f t="shared" si="206"/>
        <v>2024</v>
      </c>
    </row>
    <row r="4091" spans="1:13" x14ac:dyDescent="0.25">
      <c r="A4091" s="27">
        <v>45566</v>
      </c>
      <c r="B4091" s="8" t="s">
        <v>6592</v>
      </c>
      <c r="C4091" s="5" t="s">
        <v>6637</v>
      </c>
      <c r="D4091" s="8" t="s">
        <v>6639</v>
      </c>
      <c r="E4091" s="12">
        <v>613</v>
      </c>
      <c r="F4091" s="4">
        <v>45609</v>
      </c>
      <c r="G4091" s="12" t="s">
        <v>3723</v>
      </c>
      <c r="H4091" s="16">
        <v>7998.84</v>
      </c>
      <c r="K4091" t="str">
        <f t="shared" si="204"/>
        <v>Q3 2024</v>
      </c>
      <c r="L4091" t="str">
        <f t="shared" si="205"/>
        <v>Q3</v>
      </c>
      <c r="M4091" t="str">
        <f t="shared" si="206"/>
        <v>2024</v>
      </c>
    </row>
    <row r="4092" spans="1:13" x14ac:dyDescent="0.25">
      <c r="A4092" s="27">
        <v>45566</v>
      </c>
      <c r="B4092" s="8" t="s">
        <v>6592</v>
      </c>
      <c r="C4092" s="5" t="s">
        <v>6637</v>
      </c>
      <c r="D4092" s="8" t="s">
        <v>6639</v>
      </c>
      <c r="E4092" s="12">
        <v>614</v>
      </c>
      <c r="F4092" s="4">
        <v>45609</v>
      </c>
      <c r="G4092" s="12" t="s">
        <v>3724</v>
      </c>
      <c r="H4092" s="16">
        <v>8365.11</v>
      </c>
      <c r="K4092" t="str">
        <f t="shared" si="204"/>
        <v>Q3 2024</v>
      </c>
      <c r="L4092" t="str">
        <f t="shared" si="205"/>
        <v>Q3</v>
      </c>
      <c r="M4092" t="str">
        <f t="shared" si="206"/>
        <v>2024</v>
      </c>
    </row>
    <row r="4093" spans="1:13" x14ac:dyDescent="0.25">
      <c r="A4093" s="27">
        <v>45566</v>
      </c>
      <c r="B4093" s="8" t="s">
        <v>6592</v>
      </c>
      <c r="C4093" s="5" t="e">
        <v>#N/A</v>
      </c>
      <c r="D4093" s="8" t="s">
        <v>6662</v>
      </c>
      <c r="E4093" s="12">
        <v>613</v>
      </c>
      <c r="F4093" s="4">
        <v>45566</v>
      </c>
      <c r="G4093" s="12" t="s">
        <v>3709</v>
      </c>
      <c r="H4093" s="16">
        <v>68832</v>
      </c>
      <c r="K4093" t="str">
        <f t="shared" si="204"/>
        <v>Q3 2024</v>
      </c>
      <c r="L4093" t="str">
        <f t="shared" si="205"/>
        <v>Q3</v>
      </c>
      <c r="M4093" t="str">
        <f t="shared" si="206"/>
        <v>2024</v>
      </c>
    </row>
    <row r="4094" spans="1:13" x14ac:dyDescent="0.25">
      <c r="A4094" s="27">
        <v>45566</v>
      </c>
      <c r="B4094" s="8" t="s">
        <v>6592</v>
      </c>
      <c r="C4094" s="5" t="e">
        <v>#N/A</v>
      </c>
      <c r="D4094" s="8" t="s">
        <v>6662</v>
      </c>
      <c r="E4094" s="12">
        <v>614</v>
      </c>
      <c r="F4094" s="4">
        <v>45566</v>
      </c>
      <c r="G4094" s="12" t="s">
        <v>3710</v>
      </c>
      <c r="H4094" s="16">
        <v>137596</v>
      </c>
      <c r="K4094" t="str">
        <f t="shared" si="204"/>
        <v>Q3 2024</v>
      </c>
      <c r="L4094" t="str">
        <f t="shared" si="205"/>
        <v>Q3</v>
      </c>
      <c r="M4094" t="str">
        <f t="shared" si="206"/>
        <v>2024</v>
      </c>
    </row>
    <row r="4095" spans="1:13" x14ac:dyDescent="0.25">
      <c r="A4095" s="27">
        <v>45566</v>
      </c>
      <c r="B4095" s="8" t="s">
        <v>6592</v>
      </c>
      <c r="C4095" s="5" t="e">
        <v>#N/A</v>
      </c>
      <c r="D4095" s="8" t="s">
        <v>6622</v>
      </c>
      <c r="E4095" s="12">
        <v>613</v>
      </c>
      <c r="F4095" s="4">
        <v>45597</v>
      </c>
      <c r="G4095" s="12" t="s">
        <v>3720</v>
      </c>
      <c r="H4095" s="16">
        <v>13745</v>
      </c>
      <c r="K4095" t="str">
        <f t="shared" si="204"/>
        <v>Q3 2024</v>
      </c>
      <c r="L4095" t="str">
        <f t="shared" si="205"/>
        <v>Q3</v>
      </c>
      <c r="M4095" t="str">
        <f t="shared" si="206"/>
        <v>2024</v>
      </c>
    </row>
    <row r="4096" spans="1:13" x14ac:dyDescent="0.25">
      <c r="A4096" s="27">
        <v>45566</v>
      </c>
      <c r="B4096" s="8" t="s">
        <v>6592</v>
      </c>
      <c r="C4096" s="5" t="e">
        <v>#N/A</v>
      </c>
      <c r="D4096" s="8" t="s">
        <v>6622</v>
      </c>
      <c r="E4096" s="12">
        <v>613</v>
      </c>
      <c r="F4096" s="82">
        <v>45597</v>
      </c>
      <c r="G4096" s="12" t="s">
        <v>3719</v>
      </c>
      <c r="H4096" s="16">
        <v>28735</v>
      </c>
      <c r="K4096" t="str">
        <f t="shared" si="204"/>
        <v>Q3 2024</v>
      </c>
      <c r="L4096" t="str">
        <f t="shared" si="205"/>
        <v>Q3</v>
      </c>
      <c r="M4096" t="str">
        <f t="shared" si="206"/>
        <v>2024</v>
      </c>
    </row>
    <row r="4097" spans="1:13" x14ac:dyDescent="0.25">
      <c r="A4097" s="27">
        <v>45566</v>
      </c>
      <c r="B4097" s="8" t="s">
        <v>6592</v>
      </c>
      <c r="C4097" s="5" t="s">
        <v>6623</v>
      </c>
      <c r="D4097" s="8" t="s">
        <v>6663</v>
      </c>
      <c r="E4097" s="12">
        <v>613</v>
      </c>
      <c r="F4097" s="4">
        <v>45602</v>
      </c>
      <c r="G4097" s="12" t="s">
        <v>3716</v>
      </c>
      <c r="H4097" s="16">
        <v>2700</v>
      </c>
      <c r="K4097" t="str">
        <f t="shared" si="204"/>
        <v>Q3 2024</v>
      </c>
      <c r="L4097" t="str">
        <f t="shared" si="205"/>
        <v>Q3</v>
      </c>
      <c r="M4097" t="str">
        <f t="shared" si="206"/>
        <v>2024</v>
      </c>
    </row>
    <row r="4098" spans="1:13" x14ac:dyDescent="0.25">
      <c r="A4098" s="27">
        <v>45566</v>
      </c>
      <c r="B4098" s="8" t="s">
        <v>6592</v>
      </c>
      <c r="C4098" s="5" t="s">
        <v>6623</v>
      </c>
      <c r="D4098" s="8" t="s">
        <v>6624</v>
      </c>
      <c r="E4098" s="12">
        <v>613</v>
      </c>
      <c r="F4098" s="4">
        <v>45602</v>
      </c>
      <c r="G4098" s="12" t="s">
        <v>3717</v>
      </c>
      <c r="H4098" s="16">
        <v>19033.52</v>
      </c>
      <c r="K4098" t="str">
        <f t="shared" si="204"/>
        <v>Q3 2024</v>
      </c>
      <c r="L4098" t="str">
        <f t="shared" si="205"/>
        <v>Q3</v>
      </c>
      <c r="M4098" t="str">
        <f t="shared" si="206"/>
        <v>2024</v>
      </c>
    </row>
    <row r="4099" spans="1:13" x14ac:dyDescent="0.25">
      <c r="A4099" s="27">
        <v>45566</v>
      </c>
      <c r="B4099" s="8" t="s">
        <v>6592</v>
      </c>
      <c r="C4099" s="5" t="e">
        <v>#N/A</v>
      </c>
      <c r="D4099" s="8" t="s">
        <v>6627</v>
      </c>
      <c r="E4099" s="12">
        <v>613</v>
      </c>
      <c r="F4099" s="4">
        <v>45596</v>
      </c>
      <c r="G4099" s="12">
        <v>1838</v>
      </c>
      <c r="H4099" s="16">
        <v>4550</v>
      </c>
      <c r="K4099" t="str">
        <f t="shared" si="204"/>
        <v>Q3 2024</v>
      </c>
      <c r="L4099" t="str">
        <f t="shared" si="205"/>
        <v>Q3</v>
      </c>
      <c r="M4099" t="str">
        <f t="shared" si="206"/>
        <v>2024</v>
      </c>
    </row>
    <row r="4100" spans="1:13" x14ac:dyDescent="0.25">
      <c r="A4100" s="27">
        <v>45566</v>
      </c>
      <c r="B4100" s="8" t="s">
        <v>6593</v>
      </c>
      <c r="C4100" s="5" t="s">
        <v>6630</v>
      </c>
      <c r="D4100" s="8" t="s">
        <v>6631</v>
      </c>
      <c r="E4100" s="12">
        <v>312</v>
      </c>
      <c r="F4100" s="4">
        <v>45599</v>
      </c>
      <c r="G4100" s="12" t="s">
        <v>3748</v>
      </c>
      <c r="H4100" s="16">
        <v>76873.679999999993</v>
      </c>
      <c r="K4100" t="str">
        <f t="shared" si="204"/>
        <v>Q3 2024</v>
      </c>
      <c r="L4100" t="str">
        <f t="shared" si="205"/>
        <v>Q3</v>
      </c>
      <c r="M4100" t="str">
        <f t="shared" si="206"/>
        <v>2024</v>
      </c>
    </row>
    <row r="4101" spans="1:13" x14ac:dyDescent="0.25">
      <c r="A4101" s="27">
        <v>45566</v>
      </c>
      <c r="B4101" s="8" t="s">
        <v>6593</v>
      </c>
      <c r="C4101" s="5" t="e">
        <v>#N/A</v>
      </c>
      <c r="D4101" s="8" t="s">
        <v>6662</v>
      </c>
      <c r="E4101" s="12">
        <v>313</v>
      </c>
      <c r="F4101" s="4">
        <v>45566</v>
      </c>
      <c r="G4101" s="12" t="s">
        <v>3739</v>
      </c>
      <c r="H4101" s="16">
        <v>547208</v>
      </c>
      <c r="K4101" t="str">
        <f t="shared" si="204"/>
        <v>Q3 2024</v>
      </c>
      <c r="L4101" t="str">
        <f t="shared" si="205"/>
        <v>Q3</v>
      </c>
      <c r="M4101" t="str">
        <f t="shared" si="206"/>
        <v>2024</v>
      </c>
    </row>
    <row r="4102" spans="1:13" x14ac:dyDescent="0.25">
      <c r="A4102" s="27">
        <v>45566</v>
      </c>
      <c r="B4102" s="8" t="s">
        <v>6593</v>
      </c>
      <c r="C4102" s="5" t="e">
        <v>#N/A</v>
      </c>
      <c r="D4102" s="8" t="s">
        <v>6654</v>
      </c>
      <c r="E4102" s="12">
        <v>313</v>
      </c>
      <c r="F4102" s="4">
        <v>45566</v>
      </c>
      <c r="G4102" s="12" t="s">
        <v>3740</v>
      </c>
      <c r="H4102" s="16">
        <v>65546</v>
      </c>
      <c r="K4102" t="str">
        <f t="shared" si="204"/>
        <v>Q3 2024</v>
      </c>
      <c r="L4102" t="str">
        <f t="shared" si="205"/>
        <v>Q3</v>
      </c>
      <c r="M4102" t="str">
        <f t="shared" si="206"/>
        <v>2024</v>
      </c>
    </row>
    <row r="4103" spans="1:13" x14ac:dyDescent="0.25">
      <c r="A4103" s="29">
        <v>45566</v>
      </c>
      <c r="B4103" s="8" t="s">
        <v>6593</v>
      </c>
      <c r="C4103" s="5" t="e">
        <v>#N/A</v>
      </c>
      <c r="D4103" s="8" t="s">
        <v>6662</v>
      </c>
      <c r="E4103" s="12">
        <v>311</v>
      </c>
      <c r="F4103" s="4">
        <v>45567</v>
      </c>
      <c r="G4103" s="12" t="s">
        <v>3737</v>
      </c>
      <c r="H4103" s="16">
        <v>621792</v>
      </c>
      <c r="K4103" t="str">
        <f t="shared" si="204"/>
        <v>Q3 2024</v>
      </c>
      <c r="L4103" t="str">
        <f t="shared" si="205"/>
        <v>Q3</v>
      </c>
      <c r="M4103" t="str">
        <f t="shared" si="206"/>
        <v>2024</v>
      </c>
    </row>
    <row r="4104" spans="1:13" x14ac:dyDescent="0.25">
      <c r="A4104" s="29">
        <v>45566</v>
      </c>
      <c r="B4104" s="8" t="s">
        <v>6593</v>
      </c>
      <c r="C4104" s="5" t="e">
        <v>#N/A</v>
      </c>
      <c r="D4104" s="8" t="s">
        <v>6662</v>
      </c>
      <c r="E4104" s="12">
        <v>312</v>
      </c>
      <c r="F4104" s="4">
        <v>45567</v>
      </c>
      <c r="G4104" s="12" t="s">
        <v>3738</v>
      </c>
      <c r="H4104" s="16">
        <v>402317</v>
      </c>
      <c r="K4104" t="str">
        <f t="shared" ref="K4104:K4166" si="207">"Q" &amp; IF(MONTH(A4104) &lt; 4, 4, IF(MONTH(A4104) &lt; 7, 1, IF(MONTH(A4104) &lt; 10, 2, 3))) &amp; " " &amp; YEAR(A4104) - IF(MONTH(A4104) &lt; 4, 1, 0)</f>
        <v>Q3 2024</v>
      </c>
      <c r="L4104" t="str">
        <f t="shared" ref="L4104:L4166" si="208">LEFT(K4104,2)</f>
        <v>Q3</v>
      </c>
      <c r="M4104" t="str">
        <f t="shared" ref="M4104:M4166" si="209">RIGHT(K4104,4)</f>
        <v>2024</v>
      </c>
    </row>
    <row r="4105" spans="1:13" x14ac:dyDescent="0.25">
      <c r="A4105" s="27">
        <v>45566</v>
      </c>
      <c r="B4105" s="8" t="s">
        <v>6593</v>
      </c>
      <c r="C4105" s="5" t="e">
        <v>#N/A</v>
      </c>
      <c r="D4105" s="8" t="s">
        <v>6662</v>
      </c>
      <c r="E4105" s="12">
        <v>314</v>
      </c>
      <c r="F4105" s="4">
        <v>45566</v>
      </c>
      <c r="G4105" s="12" t="s">
        <v>3741</v>
      </c>
      <c r="H4105" s="16">
        <v>155988</v>
      </c>
      <c r="K4105" t="str">
        <f t="shared" si="207"/>
        <v>Q3 2024</v>
      </c>
      <c r="L4105" t="str">
        <f t="shared" si="208"/>
        <v>Q3</v>
      </c>
      <c r="M4105" t="str">
        <f t="shared" si="209"/>
        <v>2024</v>
      </c>
    </row>
    <row r="4106" spans="1:13" x14ac:dyDescent="0.25">
      <c r="A4106" s="27">
        <v>45566</v>
      </c>
      <c r="B4106" s="8" t="s">
        <v>6593</v>
      </c>
      <c r="C4106" s="5" t="e">
        <v>#N/A</v>
      </c>
      <c r="D4106" s="8" t="s">
        <v>6662</v>
      </c>
      <c r="E4106" s="12">
        <v>315</v>
      </c>
      <c r="F4106" s="4">
        <v>45570</v>
      </c>
      <c r="G4106" s="12" t="s">
        <v>3742</v>
      </c>
      <c r="H4106" s="16">
        <v>166572</v>
      </c>
      <c r="K4106" t="str">
        <f t="shared" si="207"/>
        <v>Q3 2024</v>
      </c>
      <c r="L4106" t="str">
        <f t="shared" si="208"/>
        <v>Q3</v>
      </c>
      <c r="M4106" t="str">
        <f t="shared" si="209"/>
        <v>2024</v>
      </c>
    </row>
    <row r="4107" spans="1:13" x14ac:dyDescent="0.25">
      <c r="A4107" s="27">
        <v>45566</v>
      </c>
      <c r="B4107" s="8" t="s">
        <v>6593</v>
      </c>
      <c r="C4107" s="5" t="e">
        <v>#N/A</v>
      </c>
      <c r="D4107" s="8" t="s">
        <v>6643</v>
      </c>
      <c r="E4107" s="12">
        <v>312</v>
      </c>
      <c r="F4107" s="4">
        <v>45592</v>
      </c>
      <c r="G4107" s="12" t="s">
        <v>3751</v>
      </c>
      <c r="H4107" s="16">
        <v>36300</v>
      </c>
      <c r="K4107" t="str">
        <f t="shared" si="207"/>
        <v>Q3 2024</v>
      </c>
      <c r="L4107" t="str">
        <f t="shared" si="208"/>
        <v>Q3</v>
      </c>
      <c r="M4107" t="str">
        <f t="shared" si="209"/>
        <v>2024</v>
      </c>
    </row>
    <row r="4108" spans="1:13" x14ac:dyDescent="0.25">
      <c r="A4108" s="27">
        <v>45566</v>
      </c>
      <c r="B4108" s="8" t="s">
        <v>6593</v>
      </c>
      <c r="C4108" s="5" t="s">
        <v>6632</v>
      </c>
      <c r="D4108" s="8" t="s">
        <v>6633</v>
      </c>
      <c r="E4108" s="12">
        <v>312</v>
      </c>
      <c r="F4108" s="4">
        <v>45597</v>
      </c>
      <c r="G4108" s="12" t="s">
        <v>3752</v>
      </c>
      <c r="H4108" s="16">
        <v>182443.89</v>
      </c>
      <c r="K4108" t="str">
        <f t="shared" si="207"/>
        <v>Q3 2024</v>
      </c>
      <c r="L4108" t="str">
        <f t="shared" si="208"/>
        <v>Q3</v>
      </c>
      <c r="M4108" t="str">
        <f t="shared" si="209"/>
        <v>2024</v>
      </c>
    </row>
    <row r="4109" spans="1:13" x14ac:dyDescent="0.25">
      <c r="A4109" s="27">
        <v>45566</v>
      </c>
      <c r="B4109" s="8" t="s">
        <v>6593</v>
      </c>
      <c r="C4109" s="5" t="e">
        <v>#N/A</v>
      </c>
      <c r="D4109" s="8" t="s">
        <v>6662</v>
      </c>
      <c r="E4109" s="12">
        <v>310</v>
      </c>
      <c r="F4109" s="4">
        <v>45566</v>
      </c>
      <c r="G4109" s="12" t="s">
        <v>3736</v>
      </c>
      <c r="H4109" s="16">
        <v>74976</v>
      </c>
      <c r="K4109" t="str">
        <f t="shared" si="207"/>
        <v>Q3 2024</v>
      </c>
      <c r="L4109" t="str">
        <f t="shared" si="208"/>
        <v>Q3</v>
      </c>
      <c r="M4109" t="str">
        <f t="shared" si="209"/>
        <v>2024</v>
      </c>
    </row>
    <row r="4110" spans="1:13" x14ac:dyDescent="0.25">
      <c r="A4110" s="27">
        <v>45566</v>
      </c>
      <c r="B4110" s="8" t="s">
        <v>6593</v>
      </c>
      <c r="C4110" s="5" t="e">
        <v>#N/A</v>
      </c>
      <c r="D4110" s="8" t="s">
        <v>6654</v>
      </c>
      <c r="E4110" s="12">
        <v>310</v>
      </c>
      <c r="F4110" s="4">
        <v>45566</v>
      </c>
      <c r="G4110" s="12" t="s">
        <v>1545</v>
      </c>
      <c r="H4110" s="16">
        <v>25714</v>
      </c>
      <c r="K4110" t="str">
        <f t="shared" si="207"/>
        <v>Q3 2024</v>
      </c>
      <c r="L4110" t="str">
        <f t="shared" si="208"/>
        <v>Q3</v>
      </c>
      <c r="M4110" t="str">
        <f t="shared" si="209"/>
        <v>2024</v>
      </c>
    </row>
    <row r="4111" spans="1:13" x14ac:dyDescent="0.25">
      <c r="A4111" s="27">
        <v>45566</v>
      </c>
      <c r="B4111" s="8" t="s">
        <v>6593</v>
      </c>
      <c r="C4111" s="5" t="e">
        <v>#N/A</v>
      </c>
      <c r="D4111" s="8" t="s">
        <v>6662</v>
      </c>
      <c r="E4111" s="12">
        <v>310</v>
      </c>
      <c r="F4111" s="4">
        <v>45566</v>
      </c>
      <c r="G4111" s="12" t="s">
        <v>1479</v>
      </c>
      <c r="H4111" s="16">
        <v>74976</v>
      </c>
      <c r="K4111" t="str">
        <f t="shared" si="207"/>
        <v>Q3 2024</v>
      </c>
      <c r="L4111" t="str">
        <f t="shared" si="208"/>
        <v>Q3</v>
      </c>
      <c r="M4111" t="str">
        <f t="shared" si="209"/>
        <v>2024</v>
      </c>
    </row>
    <row r="4112" spans="1:13" x14ac:dyDescent="0.25">
      <c r="A4112" s="27">
        <v>45566</v>
      </c>
      <c r="B4112" s="8" t="s">
        <v>6593</v>
      </c>
      <c r="C4112" s="5" t="e">
        <v>#N/A</v>
      </c>
      <c r="D4112" s="8" t="s">
        <v>6643</v>
      </c>
      <c r="E4112" s="12">
        <v>312</v>
      </c>
      <c r="F4112" s="4">
        <v>45573</v>
      </c>
      <c r="G4112" s="12" t="s">
        <v>3732</v>
      </c>
      <c r="H4112" s="16">
        <v>700</v>
      </c>
      <c r="K4112" t="str">
        <f t="shared" si="207"/>
        <v>Q3 2024</v>
      </c>
      <c r="L4112" t="str">
        <f t="shared" si="208"/>
        <v>Q3</v>
      </c>
      <c r="M4112" t="str">
        <f t="shared" si="209"/>
        <v>2024</v>
      </c>
    </row>
    <row r="4113" spans="1:13" x14ac:dyDescent="0.25">
      <c r="A4113" s="27">
        <v>45566</v>
      </c>
      <c r="B4113" s="8" t="s">
        <v>6593</v>
      </c>
      <c r="C4113" s="5" t="e">
        <v>#N/A</v>
      </c>
      <c r="D4113" s="8" t="s">
        <v>6617</v>
      </c>
      <c r="E4113" s="12">
        <v>312</v>
      </c>
      <c r="F4113" s="4">
        <v>45582</v>
      </c>
      <c r="G4113" s="12" t="s">
        <v>3745</v>
      </c>
      <c r="H4113" s="16">
        <v>900</v>
      </c>
      <c r="K4113" t="str">
        <f t="shared" si="207"/>
        <v>Q3 2024</v>
      </c>
      <c r="L4113" t="str">
        <f t="shared" si="208"/>
        <v>Q3</v>
      </c>
      <c r="M4113" t="str">
        <f t="shared" si="209"/>
        <v>2024</v>
      </c>
    </row>
    <row r="4114" spans="1:13" x14ac:dyDescent="0.25">
      <c r="A4114" s="27">
        <v>45566</v>
      </c>
      <c r="B4114" s="9" t="s">
        <v>6593</v>
      </c>
      <c r="C4114" s="5" t="e">
        <v>#N/A</v>
      </c>
      <c r="D4114" s="9" t="s">
        <v>6643</v>
      </c>
      <c r="E4114" s="12">
        <v>312</v>
      </c>
      <c r="F4114" s="4">
        <v>45624</v>
      </c>
      <c r="G4114" s="12" t="s">
        <v>3903</v>
      </c>
      <c r="H4114" s="16">
        <v>262.5</v>
      </c>
      <c r="K4114" t="str">
        <f t="shared" si="207"/>
        <v>Q3 2024</v>
      </c>
      <c r="L4114" t="str">
        <f t="shared" si="208"/>
        <v>Q3</v>
      </c>
      <c r="M4114" t="str">
        <f t="shared" si="209"/>
        <v>2024</v>
      </c>
    </row>
    <row r="4115" spans="1:13" x14ac:dyDescent="0.25">
      <c r="A4115" s="27">
        <v>45566</v>
      </c>
      <c r="B4115" s="8" t="s">
        <v>6593</v>
      </c>
      <c r="C4115" s="5" t="e">
        <v>#N/A</v>
      </c>
      <c r="D4115" s="8" t="s">
        <v>6615</v>
      </c>
      <c r="E4115" s="12">
        <v>312</v>
      </c>
      <c r="F4115" s="4">
        <v>45596</v>
      </c>
      <c r="G4115" s="12" t="s">
        <v>3754</v>
      </c>
      <c r="H4115" s="16">
        <v>523355</v>
      </c>
      <c r="K4115" t="str">
        <f t="shared" si="207"/>
        <v>Q3 2024</v>
      </c>
      <c r="L4115" t="str">
        <f t="shared" si="208"/>
        <v>Q3</v>
      </c>
      <c r="M4115" t="str">
        <f t="shared" si="209"/>
        <v>2024</v>
      </c>
    </row>
    <row r="4116" spans="1:13" x14ac:dyDescent="0.25">
      <c r="A4116" s="27">
        <v>45566</v>
      </c>
      <c r="B4116" s="8" t="s">
        <v>6593</v>
      </c>
      <c r="C4116" s="5" t="e">
        <v>#N/A</v>
      </c>
      <c r="D4116" s="8" t="s">
        <v>6615</v>
      </c>
      <c r="E4116" s="12">
        <v>312</v>
      </c>
      <c r="F4116" s="4">
        <v>45596</v>
      </c>
      <c r="G4116" s="12" t="s">
        <v>3755</v>
      </c>
      <c r="H4116" s="16">
        <v>13926</v>
      </c>
      <c r="K4116" t="str">
        <f t="shared" si="207"/>
        <v>Q3 2024</v>
      </c>
      <c r="L4116" t="str">
        <f t="shared" si="208"/>
        <v>Q3</v>
      </c>
      <c r="M4116" t="str">
        <f t="shared" si="209"/>
        <v>2024</v>
      </c>
    </row>
    <row r="4117" spans="1:13" x14ac:dyDescent="0.25">
      <c r="A4117" s="27">
        <v>45566</v>
      </c>
      <c r="B4117" s="8" t="s">
        <v>6593</v>
      </c>
      <c r="C4117" s="5" t="s">
        <v>6616</v>
      </c>
      <c r="D4117" s="8" t="s">
        <v>6617</v>
      </c>
      <c r="E4117" s="12">
        <v>312</v>
      </c>
      <c r="F4117" s="4">
        <v>45597</v>
      </c>
      <c r="G4117" s="12" t="s">
        <v>3758</v>
      </c>
      <c r="H4117" s="16">
        <v>1505</v>
      </c>
      <c r="K4117" t="str">
        <f t="shared" si="207"/>
        <v>Q3 2024</v>
      </c>
      <c r="L4117" t="str">
        <f t="shared" si="208"/>
        <v>Q3</v>
      </c>
      <c r="M4117" t="str">
        <f t="shared" si="209"/>
        <v>2024</v>
      </c>
    </row>
    <row r="4118" spans="1:13" x14ac:dyDescent="0.25">
      <c r="A4118" s="27">
        <v>45566</v>
      </c>
      <c r="B4118" s="8" t="s">
        <v>6593</v>
      </c>
      <c r="C4118" s="5" t="s">
        <v>6616</v>
      </c>
      <c r="D4118" s="8" t="s">
        <v>6617</v>
      </c>
      <c r="E4118" s="12">
        <v>312</v>
      </c>
      <c r="F4118" s="4">
        <v>45597</v>
      </c>
      <c r="G4118" s="12" t="s">
        <v>3759</v>
      </c>
      <c r="H4118" s="16">
        <v>15982.6</v>
      </c>
      <c r="K4118" t="str">
        <f t="shared" si="207"/>
        <v>Q3 2024</v>
      </c>
      <c r="L4118" t="str">
        <f t="shared" si="208"/>
        <v>Q3</v>
      </c>
      <c r="M4118" t="str">
        <f t="shared" si="209"/>
        <v>2024</v>
      </c>
    </row>
    <row r="4119" spans="1:13" x14ac:dyDescent="0.25">
      <c r="A4119" s="27">
        <v>45566</v>
      </c>
      <c r="B4119" s="8" t="s">
        <v>6593</v>
      </c>
      <c r="C4119" s="5" t="s">
        <v>6616</v>
      </c>
      <c r="D4119" s="8" t="s">
        <v>6618</v>
      </c>
      <c r="E4119" s="12">
        <v>312</v>
      </c>
      <c r="F4119" s="4">
        <v>45597</v>
      </c>
      <c r="G4119" s="12" t="s">
        <v>3760</v>
      </c>
      <c r="H4119" s="16">
        <v>60721</v>
      </c>
      <c r="K4119" t="str">
        <f t="shared" si="207"/>
        <v>Q3 2024</v>
      </c>
      <c r="L4119" t="str">
        <f t="shared" si="208"/>
        <v>Q3</v>
      </c>
      <c r="M4119" t="str">
        <f t="shared" si="209"/>
        <v>2024</v>
      </c>
    </row>
    <row r="4120" spans="1:13" x14ac:dyDescent="0.25">
      <c r="A4120" s="27">
        <v>45566</v>
      </c>
      <c r="B4120" s="8" t="s">
        <v>6593</v>
      </c>
      <c r="C4120" s="5" t="s">
        <v>6634</v>
      </c>
      <c r="D4120" s="8" t="s">
        <v>6635</v>
      </c>
      <c r="E4120" s="12">
        <v>312</v>
      </c>
      <c r="F4120" s="4">
        <v>45597</v>
      </c>
      <c r="G4120" s="12" t="s">
        <v>4458</v>
      </c>
      <c r="H4120" s="85">
        <v>188343.66999999998</v>
      </c>
      <c r="I4120" s="90"/>
      <c r="K4120" t="str">
        <f t="shared" si="207"/>
        <v>Q3 2024</v>
      </c>
      <c r="L4120" t="str">
        <f t="shared" si="208"/>
        <v>Q3</v>
      </c>
      <c r="M4120" t="str">
        <f t="shared" si="209"/>
        <v>2024</v>
      </c>
    </row>
    <row r="4121" spans="1:13" x14ac:dyDescent="0.25">
      <c r="A4121" s="27">
        <v>45566</v>
      </c>
      <c r="B4121" s="8" t="s">
        <v>6593</v>
      </c>
      <c r="C4121" s="5" t="e">
        <v>#N/A</v>
      </c>
      <c r="D4121" s="8" t="s">
        <v>6662</v>
      </c>
      <c r="E4121" s="12">
        <v>316</v>
      </c>
      <c r="F4121" s="4">
        <v>45566</v>
      </c>
      <c r="G4121" s="12" t="s">
        <v>3743</v>
      </c>
      <c r="H4121" s="16">
        <v>83202</v>
      </c>
      <c r="K4121" t="str">
        <f t="shared" si="207"/>
        <v>Q3 2024</v>
      </c>
      <c r="L4121" t="str">
        <f t="shared" si="208"/>
        <v>Q3</v>
      </c>
      <c r="M4121" t="str">
        <f t="shared" si="209"/>
        <v>2024</v>
      </c>
    </row>
    <row r="4122" spans="1:13" x14ac:dyDescent="0.25">
      <c r="A4122" s="27">
        <v>45566</v>
      </c>
      <c r="B4122" s="8" t="s">
        <v>6593</v>
      </c>
      <c r="C4122" s="5" t="e">
        <v>#N/A</v>
      </c>
      <c r="D4122" s="8" t="s">
        <v>6662</v>
      </c>
      <c r="E4122" s="12">
        <v>316</v>
      </c>
      <c r="F4122" s="4">
        <v>45566</v>
      </c>
      <c r="G4122" s="12" t="s">
        <v>3744</v>
      </c>
      <c r="H4122" s="16">
        <v>83202</v>
      </c>
      <c r="K4122" t="str">
        <f t="shared" si="207"/>
        <v>Q3 2024</v>
      </c>
      <c r="L4122" t="str">
        <f t="shared" si="208"/>
        <v>Q3</v>
      </c>
      <c r="M4122" t="str">
        <f t="shared" si="209"/>
        <v>2024</v>
      </c>
    </row>
    <row r="4123" spans="1:13" x14ac:dyDescent="0.25">
      <c r="A4123" s="27">
        <v>45566</v>
      </c>
      <c r="B4123" s="8" t="s">
        <v>6593</v>
      </c>
      <c r="C4123" s="5" t="e">
        <v>#N/A</v>
      </c>
      <c r="D4123" s="8" t="s">
        <v>6671</v>
      </c>
      <c r="E4123" s="12">
        <v>312</v>
      </c>
      <c r="F4123" s="4">
        <v>45595</v>
      </c>
      <c r="G4123" s="12" t="s">
        <v>3749</v>
      </c>
      <c r="H4123" s="16">
        <v>30100</v>
      </c>
      <c r="K4123" t="str">
        <f t="shared" si="207"/>
        <v>Q3 2024</v>
      </c>
      <c r="L4123" t="str">
        <f t="shared" si="208"/>
        <v>Q3</v>
      </c>
      <c r="M4123" t="str">
        <f t="shared" si="209"/>
        <v>2024</v>
      </c>
    </row>
    <row r="4124" spans="1:13" x14ac:dyDescent="0.25">
      <c r="A4124" s="27">
        <v>45566</v>
      </c>
      <c r="B4124" s="8" t="s">
        <v>6593</v>
      </c>
      <c r="C4124" s="5" t="s">
        <v>6650</v>
      </c>
      <c r="D4124" s="8" t="s">
        <v>6651</v>
      </c>
      <c r="E4124" s="12">
        <v>312</v>
      </c>
      <c r="F4124" s="4">
        <v>45590</v>
      </c>
      <c r="G4124" s="12">
        <v>4250029316</v>
      </c>
      <c r="H4124" s="16">
        <v>28659</v>
      </c>
      <c r="K4124" t="str">
        <f t="shared" si="207"/>
        <v>Q3 2024</v>
      </c>
      <c r="L4124" t="str">
        <f t="shared" si="208"/>
        <v>Q3</v>
      </c>
      <c r="M4124" t="str">
        <f t="shared" si="209"/>
        <v>2024</v>
      </c>
    </row>
    <row r="4125" spans="1:13" x14ac:dyDescent="0.25">
      <c r="A4125" s="27">
        <v>45566</v>
      </c>
      <c r="B4125" s="8" t="s">
        <v>6593</v>
      </c>
      <c r="C4125" s="5" t="e">
        <v>#N/A</v>
      </c>
      <c r="D4125" s="8" t="s">
        <v>6633</v>
      </c>
      <c r="E4125" s="12">
        <v>312</v>
      </c>
      <c r="F4125" s="4">
        <v>45597</v>
      </c>
      <c r="G4125" s="12" t="s">
        <v>3753</v>
      </c>
      <c r="H4125" s="16">
        <v>353420.21</v>
      </c>
      <c r="K4125" t="str">
        <f t="shared" si="207"/>
        <v>Q3 2024</v>
      </c>
      <c r="L4125" t="str">
        <f t="shared" si="208"/>
        <v>Q3</v>
      </c>
      <c r="M4125" t="str">
        <f t="shared" si="209"/>
        <v>2024</v>
      </c>
    </row>
    <row r="4126" spans="1:13" x14ac:dyDescent="0.25">
      <c r="A4126" s="27">
        <v>45566</v>
      </c>
      <c r="B4126" s="8" t="s">
        <v>6593</v>
      </c>
      <c r="C4126" s="5" t="s">
        <v>6619</v>
      </c>
      <c r="D4126" s="8" t="s">
        <v>6620</v>
      </c>
      <c r="E4126" s="12">
        <v>312</v>
      </c>
      <c r="F4126" s="4">
        <v>45596</v>
      </c>
      <c r="G4126" s="12" t="s">
        <v>3750</v>
      </c>
      <c r="H4126" s="16">
        <v>88218</v>
      </c>
      <c r="K4126" t="str">
        <f t="shared" si="207"/>
        <v>Q3 2024</v>
      </c>
      <c r="L4126" t="str">
        <f t="shared" si="208"/>
        <v>Q3</v>
      </c>
      <c r="M4126" t="str">
        <f t="shared" si="209"/>
        <v>2024</v>
      </c>
    </row>
    <row r="4127" spans="1:13" x14ac:dyDescent="0.25">
      <c r="A4127" s="27">
        <v>45566</v>
      </c>
      <c r="B4127" s="8" t="s">
        <v>6593</v>
      </c>
      <c r="C4127" s="5" t="e">
        <v>#N/A</v>
      </c>
      <c r="D4127" s="8" t="s">
        <v>6617</v>
      </c>
      <c r="E4127" s="12">
        <v>312</v>
      </c>
      <c r="F4127" s="4">
        <v>45579</v>
      </c>
      <c r="G4127" s="12" t="s">
        <v>3726</v>
      </c>
      <c r="H4127" s="16">
        <v>6000</v>
      </c>
      <c r="K4127" t="str">
        <f t="shared" si="207"/>
        <v>Q3 2024</v>
      </c>
      <c r="L4127" t="str">
        <f t="shared" si="208"/>
        <v>Q3</v>
      </c>
      <c r="M4127" t="str">
        <f t="shared" si="209"/>
        <v>2024</v>
      </c>
    </row>
    <row r="4128" spans="1:13" x14ac:dyDescent="0.25">
      <c r="A4128" s="27">
        <v>45566</v>
      </c>
      <c r="B4128" s="8" t="s">
        <v>6593</v>
      </c>
      <c r="C4128" s="5" t="e">
        <v>#N/A</v>
      </c>
      <c r="D4128" s="8" t="s">
        <v>6617</v>
      </c>
      <c r="E4128" s="12">
        <v>312</v>
      </c>
      <c r="F4128" s="4">
        <v>45581</v>
      </c>
      <c r="G4128" s="12" t="s">
        <v>3733</v>
      </c>
      <c r="H4128" s="16">
        <v>270</v>
      </c>
      <c r="K4128" t="str">
        <f t="shared" si="207"/>
        <v>Q3 2024</v>
      </c>
      <c r="L4128" t="str">
        <f t="shared" si="208"/>
        <v>Q3</v>
      </c>
      <c r="M4128" t="str">
        <f t="shared" si="209"/>
        <v>2024</v>
      </c>
    </row>
    <row r="4129" spans="1:13" x14ac:dyDescent="0.25">
      <c r="A4129" s="27">
        <v>45566</v>
      </c>
      <c r="B4129" s="8" t="s">
        <v>6593</v>
      </c>
      <c r="C4129" s="5" t="e">
        <v>#N/A</v>
      </c>
      <c r="D4129" s="8" t="s">
        <v>6617</v>
      </c>
      <c r="E4129" s="12">
        <v>312</v>
      </c>
      <c r="F4129" s="4">
        <v>45587</v>
      </c>
      <c r="G4129" s="12" t="s">
        <v>3746</v>
      </c>
      <c r="H4129" s="16">
        <v>280</v>
      </c>
      <c r="K4129" t="str">
        <f t="shared" si="207"/>
        <v>Q3 2024</v>
      </c>
      <c r="L4129" t="str">
        <f t="shared" si="208"/>
        <v>Q3</v>
      </c>
      <c r="M4129" t="str">
        <f t="shared" si="209"/>
        <v>2024</v>
      </c>
    </row>
    <row r="4130" spans="1:13" x14ac:dyDescent="0.25">
      <c r="A4130" s="27">
        <v>45566</v>
      </c>
      <c r="B4130" s="8" t="s">
        <v>6593</v>
      </c>
      <c r="C4130" s="5" t="e">
        <v>#N/A</v>
      </c>
      <c r="D4130" s="8" t="s">
        <v>6617</v>
      </c>
      <c r="E4130" s="12">
        <v>312</v>
      </c>
      <c r="F4130" s="4">
        <v>45588</v>
      </c>
      <c r="G4130" s="12" t="s">
        <v>3747</v>
      </c>
      <c r="H4130" s="16">
        <v>280</v>
      </c>
      <c r="K4130" t="str">
        <f t="shared" si="207"/>
        <v>Q3 2024</v>
      </c>
      <c r="L4130" t="str">
        <f t="shared" si="208"/>
        <v>Q3</v>
      </c>
      <c r="M4130" t="str">
        <f t="shared" si="209"/>
        <v>2024</v>
      </c>
    </row>
    <row r="4131" spans="1:13" x14ac:dyDescent="0.25">
      <c r="A4131" s="27">
        <v>45566</v>
      </c>
      <c r="B4131" s="8" t="s">
        <v>6593</v>
      </c>
      <c r="C4131" s="5" t="s">
        <v>6637</v>
      </c>
      <c r="D4131" s="8" t="s">
        <v>6654</v>
      </c>
      <c r="E4131" s="12">
        <v>311</v>
      </c>
      <c r="F4131" s="4">
        <v>45568</v>
      </c>
      <c r="G4131" s="12" t="s">
        <v>3727</v>
      </c>
      <c r="H4131" s="16">
        <v>72605</v>
      </c>
      <c r="K4131" t="str">
        <f t="shared" si="207"/>
        <v>Q3 2024</v>
      </c>
      <c r="L4131" t="str">
        <f t="shared" si="208"/>
        <v>Q3</v>
      </c>
      <c r="M4131" t="str">
        <f t="shared" si="209"/>
        <v>2024</v>
      </c>
    </row>
    <row r="4132" spans="1:13" x14ac:dyDescent="0.25">
      <c r="A4132" s="27">
        <v>45566</v>
      </c>
      <c r="B4132" s="8" t="s">
        <v>6593</v>
      </c>
      <c r="C4132" s="5" t="s">
        <v>6637</v>
      </c>
      <c r="D4132" s="8" t="s">
        <v>6654</v>
      </c>
      <c r="E4132" s="12">
        <v>312</v>
      </c>
      <c r="F4132" s="4">
        <v>45568</v>
      </c>
      <c r="G4132" s="12" t="s">
        <v>3728</v>
      </c>
      <c r="H4132" s="16">
        <v>46982</v>
      </c>
      <c r="K4132" t="str">
        <f t="shared" si="207"/>
        <v>Q3 2024</v>
      </c>
      <c r="L4132" t="str">
        <f t="shared" si="208"/>
        <v>Q3</v>
      </c>
      <c r="M4132" t="str">
        <f t="shared" si="209"/>
        <v>2024</v>
      </c>
    </row>
    <row r="4133" spans="1:13" x14ac:dyDescent="0.25">
      <c r="A4133" s="27">
        <v>45566</v>
      </c>
      <c r="B4133" s="8" t="s">
        <v>6593</v>
      </c>
      <c r="C4133" s="5" t="s">
        <v>6637</v>
      </c>
      <c r="D4133" s="8" t="s">
        <v>6654</v>
      </c>
      <c r="E4133" s="12">
        <v>314</v>
      </c>
      <c r="F4133" s="4">
        <v>45568</v>
      </c>
      <c r="G4133" s="12" t="s">
        <v>3729</v>
      </c>
      <c r="H4133" s="16">
        <v>24141</v>
      </c>
      <c r="K4133" t="str">
        <f t="shared" si="207"/>
        <v>Q3 2024</v>
      </c>
      <c r="L4133" t="str">
        <f t="shared" si="208"/>
        <v>Q3</v>
      </c>
      <c r="M4133" t="str">
        <f t="shared" si="209"/>
        <v>2024</v>
      </c>
    </row>
    <row r="4134" spans="1:13" x14ac:dyDescent="0.25">
      <c r="A4134" s="27">
        <v>45566</v>
      </c>
      <c r="B4134" s="8" t="s">
        <v>6593</v>
      </c>
      <c r="C4134" s="5" t="s">
        <v>6637</v>
      </c>
      <c r="D4134" s="8" t="s">
        <v>6654</v>
      </c>
      <c r="E4134" s="12">
        <v>315</v>
      </c>
      <c r="F4134" s="4">
        <v>45568</v>
      </c>
      <c r="G4134" s="12" t="s">
        <v>3730</v>
      </c>
      <c r="H4134" s="16">
        <v>25779</v>
      </c>
      <c r="K4134" t="str">
        <f t="shared" si="207"/>
        <v>Q3 2024</v>
      </c>
      <c r="L4134" t="str">
        <f t="shared" si="208"/>
        <v>Q3</v>
      </c>
      <c r="M4134" t="str">
        <f t="shared" si="209"/>
        <v>2024</v>
      </c>
    </row>
    <row r="4135" spans="1:13" x14ac:dyDescent="0.25">
      <c r="A4135" s="27">
        <v>45566</v>
      </c>
      <c r="B4135" s="8" t="s">
        <v>6593</v>
      </c>
      <c r="C4135" s="5" t="s">
        <v>6637</v>
      </c>
      <c r="D4135" s="8" t="s">
        <v>6654</v>
      </c>
      <c r="E4135" s="12">
        <v>316</v>
      </c>
      <c r="F4135" s="4">
        <v>45568</v>
      </c>
      <c r="G4135" s="12" t="s">
        <v>3731</v>
      </c>
      <c r="H4135" s="16">
        <v>25753</v>
      </c>
      <c r="K4135" t="str">
        <f t="shared" si="207"/>
        <v>Q3 2024</v>
      </c>
      <c r="L4135" t="str">
        <f t="shared" si="208"/>
        <v>Q3</v>
      </c>
      <c r="M4135" t="str">
        <f t="shared" si="209"/>
        <v>2024</v>
      </c>
    </row>
    <row r="4136" spans="1:13" x14ac:dyDescent="0.25">
      <c r="A4136" s="27">
        <v>45566</v>
      </c>
      <c r="B4136" s="8" t="s">
        <v>6593</v>
      </c>
      <c r="C4136" s="5" t="s">
        <v>6637</v>
      </c>
      <c r="D4136" s="8" t="s">
        <v>6638</v>
      </c>
      <c r="E4136" s="12">
        <v>309</v>
      </c>
      <c r="F4136" s="4">
        <v>45608</v>
      </c>
      <c r="G4136" s="12" t="s">
        <v>3761</v>
      </c>
      <c r="H4136" s="16">
        <v>120562</v>
      </c>
      <c r="K4136" t="str">
        <f t="shared" si="207"/>
        <v>Q3 2024</v>
      </c>
      <c r="L4136" t="str">
        <f t="shared" si="208"/>
        <v>Q3</v>
      </c>
      <c r="M4136" t="str">
        <f t="shared" si="209"/>
        <v>2024</v>
      </c>
    </row>
    <row r="4137" spans="1:13" x14ac:dyDescent="0.25">
      <c r="A4137" s="27">
        <v>45566</v>
      </c>
      <c r="B4137" s="8" t="s">
        <v>6593</v>
      </c>
      <c r="C4137" s="5" t="s">
        <v>6637</v>
      </c>
      <c r="D4137" s="8" t="s">
        <v>6638</v>
      </c>
      <c r="E4137" s="12">
        <v>311</v>
      </c>
      <c r="F4137" s="4">
        <v>45608</v>
      </c>
      <c r="G4137" s="12" t="s">
        <v>3762</v>
      </c>
      <c r="H4137" s="16">
        <v>172841</v>
      </c>
      <c r="K4137" t="str">
        <f t="shared" si="207"/>
        <v>Q3 2024</v>
      </c>
      <c r="L4137" t="str">
        <f t="shared" si="208"/>
        <v>Q3</v>
      </c>
      <c r="M4137" t="str">
        <f t="shared" si="209"/>
        <v>2024</v>
      </c>
    </row>
    <row r="4138" spans="1:13" x14ac:dyDescent="0.25">
      <c r="A4138" s="27">
        <v>45566</v>
      </c>
      <c r="B4138" s="8" t="s">
        <v>6593</v>
      </c>
      <c r="C4138" s="5" t="s">
        <v>6637</v>
      </c>
      <c r="D4138" s="8" t="s">
        <v>6638</v>
      </c>
      <c r="E4138" s="12">
        <v>312</v>
      </c>
      <c r="F4138" s="4">
        <v>45608</v>
      </c>
      <c r="G4138" s="12" t="s">
        <v>3763</v>
      </c>
      <c r="H4138" s="16">
        <v>173721</v>
      </c>
      <c r="K4138" t="str">
        <f t="shared" si="207"/>
        <v>Q3 2024</v>
      </c>
      <c r="L4138" t="str">
        <f t="shared" si="208"/>
        <v>Q3</v>
      </c>
      <c r="M4138" t="str">
        <f t="shared" si="209"/>
        <v>2024</v>
      </c>
    </row>
    <row r="4139" spans="1:13" x14ac:dyDescent="0.25">
      <c r="A4139" s="27">
        <v>45566</v>
      </c>
      <c r="B4139" s="8" t="s">
        <v>6593</v>
      </c>
      <c r="C4139" s="5" t="s">
        <v>6637</v>
      </c>
      <c r="D4139" s="8" t="s">
        <v>6638</v>
      </c>
      <c r="E4139" s="12">
        <v>313</v>
      </c>
      <c r="F4139" s="4">
        <v>45608</v>
      </c>
      <c r="G4139" s="12" t="s">
        <v>3764</v>
      </c>
      <c r="H4139" s="16">
        <v>156711</v>
      </c>
      <c r="K4139" t="str">
        <f t="shared" si="207"/>
        <v>Q3 2024</v>
      </c>
      <c r="L4139" t="str">
        <f t="shared" si="208"/>
        <v>Q3</v>
      </c>
      <c r="M4139" t="str">
        <f t="shared" si="209"/>
        <v>2024</v>
      </c>
    </row>
    <row r="4140" spans="1:13" x14ac:dyDescent="0.25">
      <c r="A4140" s="27">
        <v>45566</v>
      </c>
      <c r="B4140" s="8" t="s">
        <v>6593</v>
      </c>
      <c r="C4140" s="5" t="s">
        <v>6637</v>
      </c>
      <c r="D4140" s="8" t="s">
        <v>6638</v>
      </c>
      <c r="E4140" s="12">
        <v>314</v>
      </c>
      <c r="F4140" s="4">
        <v>45608</v>
      </c>
      <c r="G4140" s="12" t="s">
        <v>3765</v>
      </c>
      <c r="H4140" s="16">
        <v>31157</v>
      </c>
      <c r="K4140" t="str">
        <f t="shared" si="207"/>
        <v>Q3 2024</v>
      </c>
      <c r="L4140" t="str">
        <f t="shared" si="208"/>
        <v>Q3</v>
      </c>
      <c r="M4140" t="str">
        <f t="shared" si="209"/>
        <v>2024</v>
      </c>
    </row>
    <row r="4141" spans="1:13" x14ac:dyDescent="0.25">
      <c r="A4141" s="27">
        <v>45566</v>
      </c>
      <c r="B4141" s="8" t="s">
        <v>6593</v>
      </c>
      <c r="C4141" s="5" t="s">
        <v>6637</v>
      </c>
      <c r="D4141" s="8" t="s">
        <v>6638</v>
      </c>
      <c r="E4141" s="12">
        <v>315</v>
      </c>
      <c r="F4141" s="4">
        <v>45608</v>
      </c>
      <c r="G4141" s="12" t="s">
        <v>3766</v>
      </c>
      <c r="H4141" s="16">
        <v>39969</v>
      </c>
      <c r="K4141" t="str">
        <f t="shared" si="207"/>
        <v>Q3 2024</v>
      </c>
      <c r="L4141" t="str">
        <f t="shared" si="208"/>
        <v>Q3</v>
      </c>
      <c r="M4141" t="str">
        <f t="shared" si="209"/>
        <v>2024</v>
      </c>
    </row>
    <row r="4142" spans="1:13" x14ac:dyDescent="0.25">
      <c r="A4142" s="27">
        <v>45566</v>
      </c>
      <c r="B4142" s="8" t="s">
        <v>6593</v>
      </c>
      <c r="C4142" s="5" t="s">
        <v>6637</v>
      </c>
      <c r="D4142" s="8" t="s">
        <v>6638</v>
      </c>
      <c r="E4142" s="12">
        <v>316</v>
      </c>
      <c r="F4142" s="4">
        <v>45608</v>
      </c>
      <c r="G4142" s="12" t="s">
        <v>3767</v>
      </c>
      <c r="H4142" s="16">
        <v>170</v>
      </c>
      <c r="K4142" t="str">
        <f t="shared" si="207"/>
        <v>Q3 2024</v>
      </c>
      <c r="L4142" t="str">
        <f t="shared" si="208"/>
        <v>Q3</v>
      </c>
      <c r="M4142" t="str">
        <f t="shared" si="209"/>
        <v>2024</v>
      </c>
    </row>
    <row r="4143" spans="1:13" x14ac:dyDescent="0.25">
      <c r="A4143" s="27">
        <v>45566</v>
      </c>
      <c r="B4143" s="8" t="s">
        <v>6593</v>
      </c>
      <c r="C4143" s="5" t="s">
        <v>6637</v>
      </c>
      <c r="D4143" s="8" t="s">
        <v>6639</v>
      </c>
      <c r="E4143" s="12">
        <v>309</v>
      </c>
      <c r="F4143" s="4">
        <v>45609</v>
      </c>
      <c r="G4143" s="12" t="s">
        <v>3768</v>
      </c>
      <c r="H4143" s="16">
        <v>15646.84</v>
      </c>
      <c r="K4143" t="str">
        <f t="shared" si="207"/>
        <v>Q3 2024</v>
      </c>
      <c r="L4143" t="str">
        <f t="shared" si="208"/>
        <v>Q3</v>
      </c>
      <c r="M4143" t="str">
        <f t="shared" si="209"/>
        <v>2024</v>
      </c>
    </row>
    <row r="4144" spans="1:13" x14ac:dyDescent="0.25">
      <c r="A4144" s="27">
        <v>45566</v>
      </c>
      <c r="B4144" s="8" t="s">
        <v>6593</v>
      </c>
      <c r="C4144" s="5" t="s">
        <v>6637</v>
      </c>
      <c r="D4144" s="8" t="s">
        <v>6639</v>
      </c>
      <c r="E4144" s="12">
        <v>311</v>
      </c>
      <c r="F4144" s="4">
        <v>45609</v>
      </c>
      <c r="G4144" s="12" t="s">
        <v>3769</v>
      </c>
      <c r="H4144" s="16">
        <v>21491.9</v>
      </c>
      <c r="K4144" t="str">
        <f t="shared" si="207"/>
        <v>Q3 2024</v>
      </c>
      <c r="L4144" t="str">
        <f t="shared" si="208"/>
        <v>Q3</v>
      </c>
      <c r="M4144" t="str">
        <f t="shared" si="209"/>
        <v>2024</v>
      </c>
    </row>
    <row r="4145" spans="1:13" x14ac:dyDescent="0.25">
      <c r="A4145" s="27">
        <v>45566</v>
      </c>
      <c r="B4145" s="8" t="s">
        <v>6593</v>
      </c>
      <c r="C4145" s="5" t="s">
        <v>6637</v>
      </c>
      <c r="D4145" s="8" t="s">
        <v>6639</v>
      </c>
      <c r="E4145" s="12">
        <v>312</v>
      </c>
      <c r="F4145" s="4">
        <v>45609</v>
      </c>
      <c r="G4145" s="12" t="s">
        <v>3770</v>
      </c>
      <c r="H4145" s="16">
        <v>22012.31</v>
      </c>
      <c r="K4145" t="str">
        <f t="shared" si="207"/>
        <v>Q3 2024</v>
      </c>
      <c r="L4145" t="str">
        <f t="shared" si="208"/>
        <v>Q3</v>
      </c>
      <c r="M4145" t="str">
        <f t="shared" si="209"/>
        <v>2024</v>
      </c>
    </row>
    <row r="4146" spans="1:13" x14ac:dyDescent="0.25">
      <c r="A4146" s="27">
        <v>45566</v>
      </c>
      <c r="B4146" s="8" t="s">
        <v>6593</v>
      </c>
      <c r="C4146" s="5" t="s">
        <v>6637</v>
      </c>
      <c r="D4146" s="8" t="s">
        <v>6639</v>
      </c>
      <c r="E4146" s="12">
        <v>313</v>
      </c>
      <c r="F4146" s="4">
        <v>45609</v>
      </c>
      <c r="G4146" s="12" t="s">
        <v>3771</v>
      </c>
      <c r="H4146" s="16">
        <v>21672.57</v>
      </c>
      <c r="K4146" t="str">
        <f t="shared" si="207"/>
        <v>Q3 2024</v>
      </c>
      <c r="L4146" t="str">
        <f t="shared" si="208"/>
        <v>Q3</v>
      </c>
      <c r="M4146" t="str">
        <f t="shared" si="209"/>
        <v>2024</v>
      </c>
    </row>
    <row r="4147" spans="1:13" x14ac:dyDescent="0.25">
      <c r="A4147" s="27">
        <v>45566</v>
      </c>
      <c r="B4147" s="8" t="s">
        <v>6593</v>
      </c>
      <c r="C4147" s="5" t="s">
        <v>6637</v>
      </c>
      <c r="D4147" s="8" t="s">
        <v>6639</v>
      </c>
      <c r="E4147" s="12">
        <v>314</v>
      </c>
      <c r="F4147" s="4">
        <v>45609</v>
      </c>
      <c r="G4147" s="12" t="s">
        <v>3772</v>
      </c>
      <c r="H4147" s="16">
        <v>3429.84</v>
      </c>
      <c r="K4147" t="str">
        <f t="shared" si="207"/>
        <v>Q3 2024</v>
      </c>
      <c r="L4147" t="str">
        <f t="shared" si="208"/>
        <v>Q3</v>
      </c>
      <c r="M4147" t="str">
        <f t="shared" si="209"/>
        <v>2024</v>
      </c>
    </row>
    <row r="4148" spans="1:13" x14ac:dyDescent="0.25">
      <c r="A4148" s="27">
        <v>45566</v>
      </c>
      <c r="B4148" s="8" t="s">
        <v>6593</v>
      </c>
      <c r="C4148" s="5" t="s">
        <v>6637</v>
      </c>
      <c r="D4148" s="8" t="s">
        <v>6639</v>
      </c>
      <c r="E4148" s="12">
        <v>315</v>
      </c>
      <c r="F4148" s="4">
        <v>45609</v>
      </c>
      <c r="G4148" s="12" t="s">
        <v>3773</v>
      </c>
      <c r="H4148" s="16">
        <v>4313.43</v>
      </c>
      <c r="K4148" t="str">
        <f t="shared" si="207"/>
        <v>Q3 2024</v>
      </c>
      <c r="L4148" t="str">
        <f t="shared" si="208"/>
        <v>Q3</v>
      </c>
      <c r="M4148" t="str">
        <f t="shared" si="209"/>
        <v>2024</v>
      </c>
    </row>
    <row r="4149" spans="1:13" x14ac:dyDescent="0.25">
      <c r="A4149" s="27">
        <v>45566</v>
      </c>
      <c r="B4149" s="8" t="s">
        <v>6593</v>
      </c>
      <c r="C4149" s="5" t="s">
        <v>6637</v>
      </c>
      <c r="D4149" s="8" t="s">
        <v>6639</v>
      </c>
      <c r="E4149" s="12">
        <v>316</v>
      </c>
      <c r="F4149" s="4">
        <v>45609</v>
      </c>
      <c r="G4149" s="12" t="s">
        <v>3774</v>
      </c>
      <c r="H4149" s="16">
        <v>25.9</v>
      </c>
      <c r="K4149" t="str">
        <f t="shared" si="207"/>
        <v>Q3 2024</v>
      </c>
      <c r="L4149" t="str">
        <f t="shared" si="208"/>
        <v>Q3</v>
      </c>
      <c r="M4149" t="str">
        <f t="shared" si="209"/>
        <v>2024</v>
      </c>
    </row>
    <row r="4150" spans="1:13" x14ac:dyDescent="0.25">
      <c r="A4150" s="27">
        <v>45566</v>
      </c>
      <c r="B4150" s="8" t="s">
        <v>6593</v>
      </c>
      <c r="C4150" s="5" t="e">
        <v>#N/A</v>
      </c>
      <c r="D4150" s="8" t="s">
        <v>6665</v>
      </c>
      <c r="E4150" s="12">
        <v>309</v>
      </c>
      <c r="F4150" s="4">
        <v>45568</v>
      </c>
      <c r="G4150" s="12" t="s">
        <v>3734</v>
      </c>
      <c r="H4150" s="16">
        <v>219008</v>
      </c>
      <c r="K4150" t="str">
        <f t="shared" si="207"/>
        <v>Q3 2024</v>
      </c>
      <c r="L4150" t="str">
        <f t="shared" si="208"/>
        <v>Q3</v>
      </c>
      <c r="M4150" t="str">
        <f t="shared" si="209"/>
        <v>2024</v>
      </c>
    </row>
    <row r="4151" spans="1:13" x14ac:dyDescent="0.25">
      <c r="A4151" s="27">
        <v>45566</v>
      </c>
      <c r="B4151" s="8" t="s">
        <v>6593</v>
      </c>
      <c r="C4151" s="5" t="e">
        <v>#N/A</v>
      </c>
      <c r="D4151" s="8" t="s">
        <v>6665</v>
      </c>
      <c r="E4151" s="12">
        <v>309</v>
      </c>
      <c r="F4151" s="4">
        <v>45568</v>
      </c>
      <c r="G4151" s="12" t="s">
        <v>3735</v>
      </c>
      <c r="H4151" s="16">
        <v>6434.13</v>
      </c>
      <c r="K4151" t="str">
        <f t="shared" si="207"/>
        <v>Q3 2024</v>
      </c>
      <c r="L4151" t="str">
        <f t="shared" si="208"/>
        <v>Q3</v>
      </c>
      <c r="M4151" t="str">
        <f t="shared" si="209"/>
        <v>2024</v>
      </c>
    </row>
    <row r="4152" spans="1:13" x14ac:dyDescent="0.25">
      <c r="A4152" s="27">
        <v>45566</v>
      </c>
      <c r="B4152" s="8" t="s">
        <v>6593</v>
      </c>
      <c r="C4152" s="5" t="e">
        <v>#N/A</v>
      </c>
      <c r="D4152" s="8" t="s">
        <v>6622</v>
      </c>
      <c r="E4152" s="12">
        <v>312</v>
      </c>
      <c r="F4152" s="4">
        <v>45597</v>
      </c>
      <c r="G4152" s="12" t="s">
        <v>3757</v>
      </c>
      <c r="H4152" s="16">
        <v>556170</v>
      </c>
      <c r="K4152" t="str">
        <f t="shared" si="207"/>
        <v>Q3 2024</v>
      </c>
      <c r="L4152" t="str">
        <f t="shared" si="208"/>
        <v>Q3</v>
      </c>
      <c r="M4152" t="str">
        <f t="shared" si="209"/>
        <v>2024</v>
      </c>
    </row>
    <row r="4153" spans="1:13" x14ac:dyDescent="0.25">
      <c r="A4153" s="29">
        <v>45566</v>
      </c>
      <c r="B4153" s="8" t="s">
        <v>6593</v>
      </c>
      <c r="C4153" s="5" t="e">
        <v>#N/A</v>
      </c>
      <c r="D4153" s="8" t="s">
        <v>6622</v>
      </c>
      <c r="E4153" s="12">
        <v>312</v>
      </c>
      <c r="F4153" s="4">
        <v>45601</v>
      </c>
      <c r="G4153" s="12" t="s">
        <v>3756</v>
      </c>
      <c r="H4153" s="16">
        <v>467530</v>
      </c>
      <c r="K4153" t="str">
        <f t="shared" si="207"/>
        <v>Q3 2024</v>
      </c>
      <c r="L4153" t="str">
        <f t="shared" si="208"/>
        <v>Q3</v>
      </c>
      <c r="M4153" t="str">
        <f t="shared" si="209"/>
        <v>2024</v>
      </c>
    </row>
    <row r="4154" spans="1:13" x14ac:dyDescent="0.25">
      <c r="A4154" s="29">
        <v>45566</v>
      </c>
      <c r="B4154" s="8" t="s">
        <v>6593</v>
      </c>
      <c r="C4154" s="5" t="e">
        <v>#N/A</v>
      </c>
      <c r="D4154" s="8" t="s">
        <v>6627</v>
      </c>
      <c r="E4154" s="12">
        <v>312</v>
      </c>
      <c r="F4154" s="4">
        <v>45596</v>
      </c>
      <c r="G4154" s="12">
        <v>1839</v>
      </c>
      <c r="H4154" s="16">
        <v>46060</v>
      </c>
      <c r="K4154" t="str">
        <f t="shared" si="207"/>
        <v>Q3 2024</v>
      </c>
      <c r="L4154" t="str">
        <f t="shared" si="208"/>
        <v>Q3</v>
      </c>
      <c r="M4154" t="str">
        <f t="shared" si="209"/>
        <v>2024</v>
      </c>
    </row>
    <row r="4155" spans="1:13" x14ac:dyDescent="0.25">
      <c r="A4155" s="27">
        <v>45566</v>
      </c>
      <c r="B4155" s="8" t="s">
        <v>6593</v>
      </c>
      <c r="C4155" s="5" t="e">
        <v>#N/A</v>
      </c>
      <c r="D4155" s="8" t="s">
        <v>6672</v>
      </c>
      <c r="E4155" s="12">
        <v>312</v>
      </c>
      <c r="F4155" s="4">
        <v>45587</v>
      </c>
      <c r="G4155" s="12">
        <v>1375001</v>
      </c>
      <c r="H4155" s="16">
        <v>562</v>
      </c>
      <c r="K4155" t="str">
        <f t="shared" si="207"/>
        <v>Q3 2024</v>
      </c>
      <c r="L4155" t="str">
        <f t="shared" si="208"/>
        <v>Q3</v>
      </c>
      <c r="M4155" t="str">
        <f t="shared" si="209"/>
        <v>2024</v>
      </c>
    </row>
    <row r="4156" spans="1:13" x14ac:dyDescent="0.25">
      <c r="A4156" s="27">
        <v>45566</v>
      </c>
      <c r="B4156" s="8" t="s">
        <v>6594</v>
      </c>
      <c r="C4156" s="5" t="s">
        <v>6632</v>
      </c>
      <c r="D4156" s="8" t="s">
        <v>6633</v>
      </c>
      <c r="E4156" s="12">
        <v>719</v>
      </c>
      <c r="F4156" s="4">
        <v>45597</v>
      </c>
      <c r="G4156" s="12" t="s">
        <v>3777</v>
      </c>
      <c r="H4156" s="16">
        <v>41197.01</v>
      </c>
      <c r="K4156" t="str">
        <f t="shared" si="207"/>
        <v>Q3 2024</v>
      </c>
      <c r="L4156" t="str">
        <f t="shared" si="208"/>
        <v>Q3</v>
      </c>
      <c r="M4156" t="str">
        <f t="shared" si="209"/>
        <v>2024</v>
      </c>
    </row>
    <row r="4157" spans="1:13" x14ac:dyDescent="0.25">
      <c r="A4157" s="27">
        <v>45566</v>
      </c>
      <c r="B4157" s="8" t="s">
        <v>6594</v>
      </c>
      <c r="C4157" s="5" t="e">
        <v>#N/A</v>
      </c>
      <c r="D4157" s="8" t="s">
        <v>6615</v>
      </c>
      <c r="E4157" s="12">
        <v>719</v>
      </c>
      <c r="F4157" s="4">
        <v>45596</v>
      </c>
      <c r="G4157" s="12" t="s">
        <v>3780</v>
      </c>
      <c r="H4157" s="16">
        <v>10640</v>
      </c>
      <c r="K4157" t="str">
        <f t="shared" si="207"/>
        <v>Q3 2024</v>
      </c>
      <c r="L4157" t="str">
        <f t="shared" si="208"/>
        <v>Q3</v>
      </c>
      <c r="M4157" t="str">
        <f t="shared" si="209"/>
        <v>2024</v>
      </c>
    </row>
    <row r="4158" spans="1:13" x14ac:dyDescent="0.25">
      <c r="A4158" s="27">
        <v>45566</v>
      </c>
      <c r="B4158" s="8" t="s">
        <v>6594</v>
      </c>
      <c r="C4158" s="5" t="s">
        <v>6634</v>
      </c>
      <c r="D4158" s="8" t="s">
        <v>6635</v>
      </c>
      <c r="E4158" s="12">
        <v>719</v>
      </c>
      <c r="F4158" s="4">
        <v>45597</v>
      </c>
      <c r="G4158" s="12" t="s">
        <v>3779</v>
      </c>
      <c r="H4158" s="85">
        <v>35107.67</v>
      </c>
      <c r="I4158" s="90"/>
      <c r="K4158" t="str">
        <f t="shared" si="207"/>
        <v>Q3 2024</v>
      </c>
      <c r="L4158" t="str">
        <f t="shared" si="208"/>
        <v>Q3</v>
      </c>
      <c r="M4158" t="str">
        <f t="shared" si="209"/>
        <v>2024</v>
      </c>
    </row>
    <row r="4159" spans="1:13" x14ac:dyDescent="0.25">
      <c r="A4159" s="27">
        <v>45566</v>
      </c>
      <c r="B4159" s="8" t="s">
        <v>6594</v>
      </c>
      <c r="C4159" s="5" t="s">
        <v>6650</v>
      </c>
      <c r="D4159" s="8" t="s">
        <v>6651</v>
      </c>
      <c r="E4159" s="12">
        <v>719</v>
      </c>
      <c r="F4159" s="4">
        <v>45581</v>
      </c>
      <c r="G4159" s="12">
        <v>4250029303</v>
      </c>
      <c r="H4159" s="16">
        <v>23793</v>
      </c>
      <c r="K4159" t="str">
        <f t="shared" si="207"/>
        <v>Q3 2024</v>
      </c>
      <c r="L4159" t="str">
        <f t="shared" si="208"/>
        <v>Q3</v>
      </c>
      <c r="M4159" t="str">
        <f t="shared" si="209"/>
        <v>2024</v>
      </c>
    </row>
    <row r="4160" spans="1:13" x14ac:dyDescent="0.25">
      <c r="A4160" s="27">
        <v>45566</v>
      </c>
      <c r="B4160" s="8" t="s">
        <v>6594</v>
      </c>
      <c r="C4160" s="5" t="e">
        <v>#N/A</v>
      </c>
      <c r="D4160" s="8" t="s">
        <v>6633</v>
      </c>
      <c r="E4160" s="12">
        <v>719</v>
      </c>
      <c r="F4160" s="4">
        <v>45597</v>
      </c>
      <c r="G4160" s="12" t="s">
        <v>3778</v>
      </c>
      <c r="H4160" s="16">
        <v>85308.33</v>
      </c>
      <c r="K4160" t="str">
        <f t="shared" si="207"/>
        <v>Q3 2024</v>
      </c>
      <c r="L4160" t="str">
        <f t="shared" si="208"/>
        <v>Q3</v>
      </c>
      <c r="M4160" t="str">
        <f t="shared" si="209"/>
        <v>2024</v>
      </c>
    </row>
    <row r="4161" spans="1:13" x14ac:dyDescent="0.25">
      <c r="A4161" s="27">
        <v>45566</v>
      </c>
      <c r="B4161" s="8" t="s">
        <v>6594</v>
      </c>
      <c r="C4161" s="5" t="s">
        <v>6637</v>
      </c>
      <c r="D4161" s="8" t="s">
        <v>6654</v>
      </c>
      <c r="E4161" s="12">
        <v>719</v>
      </c>
      <c r="F4161" s="4">
        <v>45568</v>
      </c>
      <c r="G4161" s="12" t="s">
        <v>3775</v>
      </c>
      <c r="H4161" s="16">
        <v>24141</v>
      </c>
      <c r="K4161" t="str">
        <f t="shared" si="207"/>
        <v>Q3 2024</v>
      </c>
      <c r="L4161" t="str">
        <f t="shared" si="208"/>
        <v>Q3</v>
      </c>
      <c r="M4161" t="str">
        <f t="shared" si="209"/>
        <v>2024</v>
      </c>
    </row>
    <row r="4162" spans="1:13" x14ac:dyDescent="0.25">
      <c r="A4162" s="27">
        <v>45566</v>
      </c>
      <c r="B4162" s="8" t="s">
        <v>6594</v>
      </c>
      <c r="C4162" s="5" t="s">
        <v>6637</v>
      </c>
      <c r="D4162" s="8" t="s">
        <v>6638</v>
      </c>
      <c r="E4162" s="12">
        <v>719</v>
      </c>
      <c r="F4162" s="4">
        <v>45608</v>
      </c>
      <c r="G4162" s="12" t="s">
        <v>3783</v>
      </c>
      <c r="H4162" s="16">
        <v>86497</v>
      </c>
      <c r="K4162" t="str">
        <f t="shared" si="207"/>
        <v>Q3 2024</v>
      </c>
      <c r="L4162" t="str">
        <f t="shared" si="208"/>
        <v>Q3</v>
      </c>
      <c r="M4162" t="str">
        <f t="shared" si="209"/>
        <v>2024</v>
      </c>
    </row>
    <row r="4163" spans="1:13" x14ac:dyDescent="0.25">
      <c r="A4163" s="27">
        <v>45566</v>
      </c>
      <c r="B4163" s="8" t="s">
        <v>6594</v>
      </c>
      <c r="C4163" s="5" t="s">
        <v>6637</v>
      </c>
      <c r="D4163" s="8" t="s">
        <v>6639</v>
      </c>
      <c r="E4163" s="12">
        <v>719</v>
      </c>
      <c r="F4163" s="4">
        <v>45609</v>
      </c>
      <c r="G4163" s="12" t="s">
        <v>3784</v>
      </c>
      <c r="H4163" s="16">
        <v>9022.7099999999991</v>
      </c>
      <c r="K4163" t="str">
        <f t="shared" si="207"/>
        <v>Q3 2024</v>
      </c>
      <c r="L4163" t="str">
        <f t="shared" si="208"/>
        <v>Q3</v>
      </c>
      <c r="M4163" t="str">
        <f t="shared" si="209"/>
        <v>2024</v>
      </c>
    </row>
    <row r="4164" spans="1:13" x14ac:dyDescent="0.25">
      <c r="A4164" s="27">
        <v>45566</v>
      </c>
      <c r="B4164" s="8" t="s">
        <v>6594</v>
      </c>
      <c r="C4164" s="5" t="e">
        <v>#N/A</v>
      </c>
      <c r="D4164" s="8" t="s">
        <v>6622</v>
      </c>
      <c r="E4164" s="12">
        <v>719</v>
      </c>
      <c r="F4164" s="4">
        <v>45597</v>
      </c>
      <c r="G4164" s="12" t="s">
        <v>3782</v>
      </c>
      <c r="H4164" s="16">
        <v>8975</v>
      </c>
      <c r="K4164" t="str">
        <f t="shared" si="207"/>
        <v>Q3 2024</v>
      </c>
      <c r="L4164" t="str">
        <f t="shared" si="208"/>
        <v>Q3</v>
      </c>
      <c r="M4164" t="str">
        <f t="shared" si="209"/>
        <v>2024</v>
      </c>
    </row>
    <row r="4165" spans="1:13" x14ac:dyDescent="0.25">
      <c r="A4165" s="27">
        <v>45566</v>
      </c>
      <c r="B4165" s="8" t="s">
        <v>6594</v>
      </c>
      <c r="C4165" s="5" t="e">
        <v>#N/A</v>
      </c>
      <c r="D4165" s="8" t="s">
        <v>6622</v>
      </c>
      <c r="E4165" s="12">
        <v>719</v>
      </c>
      <c r="F4165" s="4">
        <v>45601</v>
      </c>
      <c r="G4165" s="12" t="s">
        <v>3781</v>
      </c>
      <c r="H4165" s="16">
        <v>21780</v>
      </c>
      <c r="K4165" t="str">
        <f t="shared" si="207"/>
        <v>Q3 2024</v>
      </c>
      <c r="L4165" t="str">
        <f t="shared" si="208"/>
        <v>Q3</v>
      </c>
      <c r="M4165" t="str">
        <f t="shared" si="209"/>
        <v>2024</v>
      </c>
    </row>
    <row r="4166" spans="1:13" x14ac:dyDescent="0.25">
      <c r="A4166" s="27">
        <v>45566</v>
      </c>
      <c r="B4166" s="8" t="s">
        <v>6594</v>
      </c>
      <c r="C4166" s="5" t="e">
        <v>#N/A</v>
      </c>
      <c r="D4166" s="8" t="s">
        <v>6627</v>
      </c>
      <c r="E4166" s="12">
        <v>719</v>
      </c>
      <c r="F4166" s="4">
        <v>45596</v>
      </c>
      <c r="G4166" s="12">
        <v>1835</v>
      </c>
      <c r="H4166" s="16">
        <v>2765</v>
      </c>
      <c r="K4166" t="str">
        <f t="shared" si="207"/>
        <v>Q3 2024</v>
      </c>
      <c r="L4166" t="str">
        <f t="shared" si="208"/>
        <v>Q3</v>
      </c>
      <c r="M4166" t="str">
        <f t="shared" si="209"/>
        <v>2024</v>
      </c>
    </row>
    <row r="4167" spans="1:13" x14ac:dyDescent="0.25">
      <c r="A4167" s="29">
        <v>45566</v>
      </c>
      <c r="B4167" s="8" t="s">
        <v>6594</v>
      </c>
      <c r="C4167" s="5" t="e">
        <v>#N/A</v>
      </c>
      <c r="D4167" s="8" t="s">
        <v>6662</v>
      </c>
      <c r="E4167" s="12">
        <v>719</v>
      </c>
      <c r="F4167" s="4">
        <v>45568</v>
      </c>
      <c r="G4167" s="12" t="s">
        <v>3776</v>
      </c>
      <c r="H4167" s="16">
        <v>136500</v>
      </c>
      <c r="K4167" t="str">
        <f t="shared" ref="K4167:K4221" si="210">"Q" &amp; IF(MONTH(A4167) &lt; 4, 4, IF(MONTH(A4167) &lt; 7, 1, IF(MONTH(A4167) &lt; 10, 2, 3))) &amp; " " &amp; YEAR(A4167) - IF(MONTH(A4167) &lt; 4, 1, 0)</f>
        <v>Q3 2024</v>
      </c>
      <c r="L4167" t="str">
        <f t="shared" ref="L4167:L4221" si="211">LEFT(K4167,2)</f>
        <v>Q3</v>
      </c>
      <c r="M4167" t="str">
        <f t="shared" ref="M4167:M4221" si="212">RIGHT(K4167,4)</f>
        <v>2024</v>
      </c>
    </row>
    <row r="4168" spans="1:13" x14ac:dyDescent="0.25">
      <c r="A4168" s="27">
        <v>45566</v>
      </c>
      <c r="B4168" s="8" t="s">
        <v>6599</v>
      </c>
      <c r="C4168" s="5" t="e">
        <v>#N/A</v>
      </c>
      <c r="D4168" s="8" t="s">
        <v>6615</v>
      </c>
      <c r="E4168" s="12">
        <v>0</v>
      </c>
      <c r="F4168" s="4">
        <v>45596</v>
      </c>
      <c r="G4168" s="12" t="s">
        <v>3785</v>
      </c>
      <c r="H4168" s="16">
        <v>190</v>
      </c>
      <c r="K4168" t="str">
        <f t="shared" si="210"/>
        <v>Q3 2024</v>
      </c>
      <c r="L4168" t="str">
        <f t="shared" si="211"/>
        <v>Q3</v>
      </c>
      <c r="M4168" t="str">
        <f t="shared" si="212"/>
        <v>2024</v>
      </c>
    </row>
    <row r="4169" spans="1:13" x14ac:dyDescent="0.25">
      <c r="A4169" s="27">
        <v>45566</v>
      </c>
      <c r="B4169" s="8" t="s">
        <v>6599</v>
      </c>
      <c r="C4169" s="5" t="e">
        <v>#N/A</v>
      </c>
      <c r="D4169" s="8" t="s">
        <v>6622</v>
      </c>
      <c r="E4169" s="12">
        <v>0</v>
      </c>
      <c r="F4169" s="4">
        <v>45597</v>
      </c>
      <c r="G4169" s="12" t="s">
        <v>3787</v>
      </c>
      <c r="H4169" s="16">
        <v>1645</v>
      </c>
      <c r="K4169" t="str">
        <f t="shared" si="210"/>
        <v>Q3 2024</v>
      </c>
      <c r="L4169" t="str">
        <f t="shared" si="211"/>
        <v>Q3</v>
      </c>
      <c r="M4169" t="str">
        <f t="shared" si="212"/>
        <v>2024</v>
      </c>
    </row>
    <row r="4170" spans="1:13" x14ac:dyDescent="0.25">
      <c r="A4170" s="27">
        <v>45566</v>
      </c>
      <c r="B4170" s="8" t="s">
        <v>6599</v>
      </c>
      <c r="C4170" s="5" t="e">
        <v>#N/A</v>
      </c>
      <c r="D4170" s="8" t="s">
        <v>6622</v>
      </c>
      <c r="E4170" s="12">
        <v>0</v>
      </c>
      <c r="F4170" s="4">
        <v>45601</v>
      </c>
      <c r="G4170" s="12" t="s">
        <v>3786</v>
      </c>
      <c r="H4170" s="16">
        <v>8890</v>
      </c>
      <c r="K4170" t="str">
        <f t="shared" si="210"/>
        <v>Q3 2024</v>
      </c>
      <c r="L4170" t="str">
        <f t="shared" si="211"/>
        <v>Q3</v>
      </c>
      <c r="M4170" t="str">
        <f t="shared" si="212"/>
        <v>2024</v>
      </c>
    </row>
    <row r="4171" spans="1:13" x14ac:dyDescent="0.25">
      <c r="A4171" s="27">
        <v>45566</v>
      </c>
      <c r="B4171" s="8" t="s">
        <v>6595</v>
      </c>
      <c r="C4171" s="5" t="s">
        <v>6630</v>
      </c>
      <c r="D4171" s="8" t="s">
        <v>6631</v>
      </c>
      <c r="E4171" s="12">
        <v>319</v>
      </c>
      <c r="F4171" s="4">
        <v>45605</v>
      </c>
      <c r="G4171" s="12" t="s">
        <v>3804</v>
      </c>
      <c r="H4171" s="16">
        <v>6370.92</v>
      </c>
      <c r="K4171" t="str">
        <f t="shared" si="210"/>
        <v>Q3 2024</v>
      </c>
      <c r="L4171" t="str">
        <f t="shared" si="211"/>
        <v>Q3</v>
      </c>
      <c r="M4171" t="str">
        <f t="shared" si="212"/>
        <v>2024</v>
      </c>
    </row>
    <row r="4172" spans="1:13" x14ac:dyDescent="0.25">
      <c r="A4172" s="27">
        <v>45566</v>
      </c>
      <c r="B4172" s="8" t="s">
        <v>6595</v>
      </c>
      <c r="C4172" s="5" t="s">
        <v>6632</v>
      </c>
      <c r="D4172" s="8" t="s">
        <v>6633</v>
      </c>
      <c r="E4172" s="12">
        <v>319</v>
      </c>
      <c r="F4172" s="4">
        <v>45597</v>
      </c>
      <c r="G4172" s="12" t="s">
        <v>3806</v>
      </c>
      <c r="H4172" s="16">
        <v>110548.59</v>
      </c>
      <c r="K4172" t="str">
        <f t="shared" si="210"/>
        <v>Q3 2024</v>
      </c>
      <c r="L4172" t="str">
        <f t="shared" si="211"/>
        <v>Q3</v>
      </c>
      <c r="M4172" t="str">
        <f t="shared" si="212"/>
        <v>2024</v>
      </c>
    </row>
    <row r="4173" spans="1:13" x14ac:dyDescent="0.25">
      <c r="A4173" s="27">
        <v>45566</v>
      </c>
      <c r="B4173" s="8" t="s">
        <v>6595</v>
      </c>
      <c r="C4173" s="5" t="e">
        <v>#N/A</v>
      </c>
      <c r="D4173" s="8" t="s">
        <v>6615</v>
      </c>
      <c r="E4173" s="12">
        <v>319</v>
      </c>
      <c r="F4173" s="4">
        <v>45596</v>
      </c>
      <c r="G4173" s="12" t="s">
        <v>3808</v>
      </c>
      <c r="H4173" s="16">
        <v>54980</v>
      </c>
      <c r="K4173" t="str">
        <f t="shared" si="210"/>
        <v>Q3 2024</v>
      </c>
      <c r="L4173" t="str">
        <f t="shared" si="211"/>
        <v>Q3</v>
      </c>
      <c r="M4173" t="str">
        <f t="shared" si="212"/>
        <v>2024</v>
      </c>
    </row>
    <row r="4174" spans="1:13" x14ac:dyDescent="0.25">
      <c r="A4174" s="27">
        <v>45566</v>
      </c>
      <c r="B4174" s="8" t="s">
        <v>6595</v>
      </c>
      <c r="C4174" s="5" t="e">
        <v>#N/A</v>
      </c>
      <c r="D4174" s="8" t="s">
        <v>6615</v>
      </c>
      <c r="E4174" s="12">
        <v>319</v>
      </c>
      <c r="F4174" s="4">
        <v>45596</v>
      </c>
      <c r="G4174" s="12" t="s">
        <v>3809</v>
      </c>
      <c r="H4174" s="16">
        <v>1147</v>
      </c>
      <c r="K4174" t="str">
        <f t="shared" si="210"/>
        <v>Q3 2024</v>
      </c>
      <c r="L4174" t="str">
        <f t="shared" si="211"/>
        <v>Q3</v>
      </c>
      <c r="M4174" t="str">
        <f t="shared" si="212"/>
        <v>2024</v>
      </c>
    </row>
    <row r="4175" spans="1:13" x14ac:dyDescent="0.25">
      <c r="A4175" s="27">
        <v>45566</v>
      </c>
      <c r="B4175" s="8" t="s">
        <v>6595</v>
      </c>
      <c r="C4175" s="5" t="e">
        <v>#N/A</v>
      </c>
      <c r="D4175" s="8" t="s">
        <v>6615</v>
      </c>
      <c r="E4175" s="12">
        <v>319</v>
      </c>
      <c r="F4175" s="4">
        <v>45596</v>
      </c>
      <c r="G4175" s="12" t="s">
        <v>3810</v>
      </c>
      <c r="H4175" s="16">
        <v>5833</v>
      </c>
      <c r="K4175" t="str">
        <f t="shared" si="210"/>
        <v>Q3 2024</v>
      </c>
      <c r="L4175" t="str">
        <f t="shared" si="211"/>
        <v>Q3</v>
      </c>
      <c r="M4175" t="str">
        <f t="shared" si="212"/>
        <v>2024</v>
      </c>
    </row>
    <row r="4176" spans="1:13" x14ac:dyDescent="0.25">
      <c r="A4176" s="27">
        <v>45566</v>
      </c>
      <c r="B4176" s="8" t="s">
        <v>6595</v>
      </c>
      <c r="C4176" s="5" t="e">
        <v>#N/A</v>
      </c>
      <c r="D4176" s="8" t="s">
        <v>6615</v>
      </c>
      <c r="E4176" s="12">
        <v>319</v>
      </c>
      <c r="F4176" s="4">
        <v>45596</v>
      </c>
      <c r="G4176" s="12" t="s">
        <v>3811</v>
      </c>
      <c r="H4176" s="16">
        <v>8988</v>
      </c>
      <c r="K4176" t="str">
        <f t="shared" si="210"/>
        <v>Q3 2024</v>
      </c>
      <c r="L4176" t="str">
        <f t="shared" si="211"/>
        <v>Q3</v>
      </c>
      <c r="M4176" t="str">
        <f t="shared" si="212"/>
        <v>2024</v>
      </c>
    </row>
    <row r="4177" spans="1:13" x14ac:dyDescent="0.25">
      <c r="A4177" s="27">
        <v>45566</v>
      </c>
      <c r="B4177" s="8" t="s">
        <v>6595</v>
      </c>
      <c r="C4177" s="5" t="e">
        <v>#N/A</v>
      </c>
      <c r="D4177" s="8" t="s">
        <v>6615</v>
      </c>
      <c r="E4177" s="12">
        <v>319</v>
      </c>
      <c r="F4177" s="4">
        <v>45596</v>
      </c>
      <c r="G4177" s="12" t="s">
        <v>3812</v>
      </c>
      <c r="H4177" s="16">
        <v>3798</v>
      </c>
      <c r="K4177" t="str">
        <f t="shared" si="210"/>
        <v>Q3 2024</v>
      </c>
      <c r="L4177" t="str">
        <f t="shared" si="211"/>
        <v>Q3</v>
      </c>
      <c r="M4177" t="str">
        <f t="shared" si="212"/>
        <v>2024</v>
      </c>
    </row>
    <row r="4178" spans="1:13" x14ac:dyDescent="0.25">
      <c r="A4178" s="27">
        <v>45566</v>
      </c>
      <c r="B4178" s="8" t="s">
        <v>6595</v>
      </c>
      <c r="C4178" s="5" t="s">
        <v>6616</v>
      </c>
      <c r="D4178" s="8" t="s">
        <v>6617</v>
      </c>
      <c r="E4178" s="12">
        <v>319</v>
      </c>
      <c r="F4178" s="4">
        <v>45597</v>
      </c>
      <c r="G4178" s="12" t="s">
        <v>3815</v>
      </c>
      <c r="H4178" s="16">
        <v>60</v>
      </c>
      <c r="K4178" t="str">
        <f t="shared" si="210"/>
        <v>Q3 2024</v>
      </c>
      <c r="L4178" t="str">
        <f t="shared" si="211"/>
        <v>Q3</v>
      </c>
      <c r="M4178" t="str">
        <f t="shared" si="212"/>
        <v>2024</v>
      </c>
    </row>
    <row r="4179" spans="1:13" x14ac:dyDescent="0.25">
      <c r="A4179" s="27">
        <v>45566</v>
      </c>
      <c r="B4179" s="8" t="s">
        <v>6595</v>
      </c>
      <c r="C4179" s="5" t="s">
        <v>6634</v>
      </c>
      <c r="D4179" s="8" t="s">
        <v>6635</v>
      </c>
      <c r="E4179" s="12">
        <v>319</v>
      </c>
      <c r="F4179" s="4">
        <v>45597</v>
      </c>
      <c r="G4179" s="12" t="s">
        <v>3807</v>
      </c>
      <c r="H4179" s="85">
        <v>63139.360000000001</v>
      </c>
      <c r="I4179" s="90"/>
      <c r="K4179" t="str">
        <f t="shared" si="210"/>
        <v>Q3 2024</v>
      </c>
      <c r="L4179" t="str">
        <f t="shared" si="211"/>
        <v>Q3</v>
      </c>
      <c r="M4179" t="str">
        <f t="shared" si="212"/>
        <v>2024</v>
      </c>
    </row>
    <row r="4180" spans="1:13" x14ac:dyDescent="0.25">
      <c r="A4180" s="27">
        <v>45566</v>
      </c>
      <c r="B4180" s="8" t="s">
        <v>6595</v>
      </c>
      <c r="C4180" s="5" t="e">
        <v>#N/A</v>
      </c>
      <c r="D4180" s="8" t="s">
        <v>6662</v>
      </c>
      <c r="E4180" s="12">
        <v>319</v>
      </c>
      <c r="F4180" s="4">
        <v>45570</v>
      </c>
      <c r="G4180" s="12" t="s">
        <v>3792</v>
      </c>
      <c r="H4180" s="16">
        <v>155988</v>
      </c>
      <c r="K4180" t="str">
        <f t="shared" si="210"/>
        <v>Q3 2024</v>
      </c>
      <c r="L4180" t="str">
        <f t="shared" si="211"/>
        <v>Q3</v>
      </c>
      <c r="M4180" t="str">
        <f t="shared" si="212"/>
        <v>2024</v>
      </c>
    </row>
    <row r="4181" spans="1:13" x14ac:dyDescent="0.25">
      <c r="A4181" s="27">
        <v>45566</v>
      </c>
      <c r="B4181" s="8" t="s">
        <v>6595</v>
      </c>
      <c r="C4181" s="5" t="s">
        <v>6619</v>
      </c>
      <c r="D4181" s="8" t="s">
        <v>6620</v>
      </c>
      <c r="E4181" s="12">
        <v>319</v>
      </c>
      <c r="F4181" s="4">
        <v>45596</v>
      </c>
      <c r="G4181" s="12" t="s">
        <v>3805</v>
      </c>
      <c r="H4181" s="16">
        <v>1570</v>
      </c>
      <c r="K4181" t="str">
        <f t="shared" si="210"/>
        <v>Q3 2024</v>
      </c>
      <c r="L4181" t="str">
        <f t="shared" si="211"/>
        <v>Q3</v>
      </c>
      <c r="M4181" t="str">
        <f t="shared" si="212"/>
        <v>2024</v>
      </c>
    </row>
    <row r="4182" spans="1:13" x14ac:dyDescent="0.25">
      <c r="A4182" s="27">
        <v>45566</v>
      </c>
      <c r="B4182" s="8" t="s">
        <v>6595</v>
      </c>
      <c r="C4182" s="5" t="s">
        <v>6637</v>
      </c>
      <c r="D4182" s="8" t="s">
        <v>6654</v>
      </c>
      <c r="E4182" s="12">
        <v>317</v>
      </c>
      <c r="F4182" s="4">
        <v>45568</v>
      </c>
      <c r="G4182" s="12" t="s">
        <v>3788</v>
      </c>
      <c r="H4182" s="16">
        <v>25753</v>
      </c>
      <c r="K4182" t="str">
        <f t="shared" si="210"/>
        <v>Q3 2024</v>
      </c>
      <c r="L4182" t="str">
        <f t="shared" si="211"/>
        <v>Q3</v>
      </c>
      <c r="M4182" t="str">
        <f t="shared" si="212"/>
        <v>2024</v>
      </c>
    </row>
    <row r="4183" spans="1:13" x14ac:dyDescent="0.25">
      <c r="A4183" s="27">
        <v>45566</v>
      </c>
      <c r="B4183" s="8" t="s">
        <v>6595</v>
      </c>
      <c r="C4183" s="5" t="s">
        <v>6637</v>
      </c>
      <c r="D4183" s="8" t="s">
        <v>6654</v>
      </c>
      <c r="E4183" s="12">
        <v>318</v>
      </c>
      <c r="F4183" s="4">
        <v>45568</v>
      </c>
      <c r="G4183" s="12" t="s">
        <v>3789</v>
      </c>
      <c r="H4183" s="16">
        <v>25779</v>
      </c>
      <c r="K4183" t="str">
        <f t="shared" si="210"/>
        <v>Q3 2024</v>
      </c>
      <c r="L4183" t="str">
        <f t="shared" si="211"/>
        <v>Q3</v>
      </c>
      <c r="M4183" t="str">
        <f t="shared" si="212"/>
        <v>2024</v>
      </c>
    </row>
    <row r="4184" spans="1:13" x14ac:dyDescent="0.25">
      <c r="A4184" s="27">
        <v>45566</v>
      </c>
      <c r="B4184" s="8" t="s">
        <v>6595</v>
      </c>
      <c r="C4184" s="5" t="s">
        <v>6637</v>
      </c>
      <c r="D4184" s="8" t="s">
        <v>6654</v>
      </c>
      <c r="E4184" s="12">
        <v>319</v>
      </c>
      <c r="F4184" s="4">
        <v>45568</v>
      </c>
      <c r="G4184" s="12" t="s">
        <v>3790</v>
      </c>
      <c r="H4184" s="16">
        <v>24141</v>
      </c>
      <c r="K4184" t="str">
        <f t="shared" si="210"/>
        <v>Q3 2024</v>
      </c>
      <c r="L4184" t="str">
        <f t="shared" si="211"/>
        <v>Q3</v>
      </c>
      <c r="M4184" t="str">
        <f t="shared" si="212"/>
        <v>2024</v>
      </c>
    </row>
    <row r="4185" spans="1:13" x14ac:dyDescent="0.25">
      <c r="A4185" s="27">
        <v>45566</v>
      </c>
      <c r="B4185" s="8" t="s">
        <v>6595</v>
      </c>
      <c r="C4185" s="5" t="s">
        <v>6637</v>
      </c>
      <c r="D4185" s="8" t="s">
        <v>6638</v>
      </c>
      <c r="E4185" s="12">
        <v>317</v>
      </c>
      <c r="F4185" s="4">
        <v>45608</v>
      </c>
      <c r="G4185" s="12" t="s">
        <v>3816</v>
      </c>
      <c r="H4185" s="16">
        <v>155427</v>
      </c>
      <c r="K4185" t="str">
        <f t="shared" si="210"/>
        <v>Q3 2024</v>
      </c>
      <c r="L4185" t="str">
        <f t="shared" si="211"/>
        <v>Q3</v>
      </c>
      <c r="M4185" t="str">
        <f t="shared" si="212"/>
        <v>2024</v>
      </c>
    </row>
    <row r="4186" spans="1:13" x14ac:dyDescent="0.25">
      <c r="A4186" s="27">
        <v>45566</v>
      </c>
      <c r="B4186" s="8" t="s">
        <v>6595</v>
      </c>
      <c r="C4186" s="5" t="s">
        <v>6637</v>
      </c>
      <c r="D4186" s="8" t="s">
        <v>6638</v>
      </c>
      <c r="E4186" s="12">
        <v>318</v>
      </c>
      <c r="F4186" s="4">
        <v>45608</v>
      </c>
      <c r="G4186" s="12" t="s">
        <v>3817</v>
      </c>
      <c r="H4186" s="16">
        <v>159547</v>
      </c>
      <c r="K4186" t="str">
        <f t="shared" si="210"/>
        <v>Q3 2024</v>
      </c>
      <c r="L4186" t="str">
        <f t="shared" si="211"/>
        <v>Q3</v>
      </c>
      <c r="M4186" t="str">
        <f t="shared" si="212"/>
        <v>2024</v>
      </c>
    </row>
    <row r="4187" spans="1:13" x14ac:dyDescent="0.25">
      <c r="A4187" s="27">
        <v>45566</v>
      </c>
      <c r="B4187" s="8" t="s">
        <v>6595</v>
      </c>
      <c r="C4187" s="5" t="s">
        <v>6637</v>
      </c>
      <c r="D4187" s="8" t="s">
        <v>6638</v>
      </c>
      <c r="E4187" s="12">
        <v>319</v>
      </c>
      <c r="F4187" s="4">
        <v>45608</v>
      </c>
      <c r="G4187" s="12" t="s">
        <v>3818</v>
      </c>
      <c r="H4187" s="16">
        <v>152685</v>
      </c>
      <c r="K4187" t="str">
        <f t="shared" si="210"/>
        <v>Q3 2024</v>
      </c>
      <c r="L4187" t="str">
        <f t="shared" si="211"/>
        <v>Q3</v>
      </c>
      <c r="M4187" t="str">
        <f t="shared" si="212"/>
        <v>2024</v>
      </c>
    </row>
    <row r="4188" spans="1:13" x14ac:dyDescent="0.25">
      <c r="A4188" s="27">
        <v>45566</v>
      </c>
      <c r="B4188" s="8" t="s">
        <v>6595</v>
      </c>
      <c r="C4188" s="5" t="s">
        <v>6637</v>
      </c>
      <c r="D4188" s="8" t="s">
        <v>6639</v>
      </c>
      <c r="E4188" s="12">
        <v>317</v>
      </c>
      <c r="F4188" s="4">
        <v>45609</v>
      </c>
      <c r="G4188" s="12" t="s">
        <v>3819</v>
      </c>
      <c r="H4188" s="16">
        <v>20378.02</v>
      </c>
      <c r="K4188" t="str">
        <f t="shared" si="210"/>
        <v>Q3 2024</v>
      </c>
      <c r="L4188" t="str">
        <f t="shared" si="211"/>
        <v>Q3</v>
      </c>
      <c r="M4188" t="str">
        <f t="shared" si="212"/>
        <v>2024</v>
      </c>
    </row>
    <row r="4189" spans="1:13" x14ac:dyDescent="0.25">
      <c r="A4189" s="27">
        <v>45566</v>
      </c>
      <c r="B4189" s="8" t="s">
        <v>6595</v>
      </c>
      <c r="C4189" s="5" t="s">
        <v>6637</v>
      </c>
      <c r="D4189" s="8" t="s">
        <v>6639</v>
      </c>
      <c r="E4189" s="12">
        <v>318</v>
      </c>
      <c r="F4189" s="4">
        <v>45609</v>
      </c>
      <c r="G4189" s="12" t="s">
        <v>3820</v>
      </c>
      <c r="H4189" s="16">
        <v>20254.38</v>
      </c>
      <c r="K4189" t="str">
        <f t="shared" si="210"/>
        <v>Q3 2024</v>
      </c>
      <c r="L4189" t="str">
        <f t="shared" si="211"/>
        <v>Q3</v>
      </c>
      <c r="M4189" t="str">
        <f t="shared" si="212"/>
        <v>2024</v>
      </c>
    </row>
    <row r="4190" spans="1:13" x14ac:dyDescent="0.25">
      <c r="A4190" s="27">
        <v>45566</v>
      </c>
      <c r="B4190" s="8" t="s">
        <v>6595</v>
      </c>
      <c r="C4190" s="5" t="s">
        <v>6637</v>
      </c>
      <c r="D4190" s="8" t="s">
        <v>6639</v>
      </c>
      <c r="E4190" s="12">
        <v>319</v>
      </c>
      <c r="F4190" s="4">
        <v>45609</v>
      </c>
      <c r="G4190" s="12" t="s">
        <v>3821</v>
      </c>
      <c r="H4190" s="16">
        <v>19754.93</v>
      </c>
      <c r="K4190" t="str">
        <f t="shared" si="210"/>
        <v>Q3 2024</v>
      </c>
      <c r="L4190" t="str">
        <f t="shared" si="211"/>
        <v>Q3</v>
      </c>
      <c r="M4190" t="str">
        <f t="shared" si="212"/>
        <v>2024</v>
      </c>
    </row>
    <row r="4191" spans="1:13" x14ac:dyDescent="0.25">
      <c r="A4191" s="27">
        <v>45566</v>
      </c>
      <c r="B4191" s="8" t="s">
        <v>6595</v>
      </c>
      <c r="C4191" s="5" t="e">
        <v>#N/A</v>
      </c>
      <c r="D4191" s="8" t="s">
        <v>6662</v>
      </c>
      <c r="E4191" s="12">
        <v>317</v>
      </c>
      <c r="F4191" s="4">
        <v>45566</v>
      </c>
      <c r="G4191" s="12" t="s">
        <v>1802</v>
      </c>
      <c r="H4191" s="16">
        <v>99842</v>
      </c>
      <c r="K4191" t="str">
        <f t="shared" si="210"/>
        <v>Q3 2024</v>
      </c>
      <c r="L4191" t="str">
        <f t="shared" si="211"/>
        <v>Q3</v>
      </c>
      <c r="M4191" t="str">
        <f t="shared" si="212"/>
        <v>2024</v>
      </c>
    </row>
    <row r="4192" spans="1:13" x14ac:dyDescent="0.25">
      <c r="A4192" s="27">
        <v>45566</v>
      </c>
      <c r="B4192" s="8" t="s">
        <v>6595</v>
      </c>
      <c r="C4192" s="5" t="e">
        <v>#N/A</v>
      </c>
      <c r="D4192" s="8" t="s">
        <v>6662</v>
      </c>
      <c r="E4192" s="12">
        <v>317</v>
      </c>
      <c r="F4192" s="4">
        <v>45566</v>
      </c>
      <c r="G4192" s="12" t="s">
        <v>1803</v>
      </c>
      <c r="H4192" s="16">
        <v>66562</v>
      </c>
      <c r="K4192" t="str">
        <f t="shared" si="210"/>
        <v>Q3 2024</v>
      </c>
      <c r="L4192" t="str">
        <f t="shared" si="211"/>
        <v>Q3</v>
      </c>
      <c r="M4192" t="str">
        <f t="shared" si="212"/>
        <v>2024</v>
      </c>
    </row>
    <row r="4193" spans="1:13" x14ac:dyDescent="0.25">
      <c r="A4193" s="27">
        <v>45566</v>
      </c>
      <c r="B4193" s="8" t="s">
        <v>6595</v>
      </c>
      <c r="C4193" s="5" t="e">
        <v>#N/A</v>
      </c>
      <c r="D4193" s="8" t="s">
        <v>6662</v>
      </c>
      <c r="E4193" s="12">
        <v>318</v>
      </c>
      <c r="F4193" s="4">
        <v>45570</v>
      </c>
      <c r="G4193" s="12" t="s">
        <v>3791</v>
      </c>
      <c r="H4193" s="16">
        <v>166572</v>
      </c>
      <c r="K4193" t="str">
        <f t="shared" si="210"/>
        <v>Q3 2024</v>
      </c>
      <c r="L4193" t="str">
        <f t="shared" si="211"/>
        <v>Q3</v>
      </c>
      <c r="M4193" t="str">
        <f t="shared" si="212"/>
        <v>2024</v>
      </c>
    </row>
    <row r="4194" spans="1:13" x14ac:dyDescent="0.25">
      <c r="A4194" s="27">
        <v>45566</v>
      </c>
      <c r="B4194" s="8" t="s">
        <v>6595</v>
      </c>
      <c r="C4194" s="5" t="e">
        <v>#N/A</v>
      </c>
      <c r="D4194" s="8" t="s">
        <v>6622</v>
      </c>
      <c r="E4194" s="12">
        <v>319</v>
      </c>
      <c r="F4194" s="4">
        <v>45597</v>
      </c>
      <c r="G4194" s="12" t="s">
        <v>3814</v>
      </c>
      <c r="H4194" s="16">
        <v>70015</v>
      </c>
      <c r="K4194" t="str">
        <f t="shared" si="210"/>
        <v>Q3 2024</v>
      </c>
      <c r="L4194" t="str">
        <f t="shared" si="211"/>
        <v>Q3</v>
      </c>
      <c r="M4194" t="str">
        <f t="shared" si="212"/>
        <v>2024</v>
      </c>
    </row>
    <row r="4195" spans="1:13" x14ac:dyDescent="0.25">
      <c r="A4195" s="27">
        <v>45566</v>
      </c>
      <c r="B4195" s="8" t="s">
        <v>6595</v>
      </c>
      <c r="C4195" s="5" t="e">
        <v>#N/A</v>
      </c>
      <c r="D4195" s="8" t="s">
        <v>6622</v>
      </c>
      <c r="E4195" s="12">
        <v>319</v>
      </c>
      <c r="F4195" s="4">
        <v>45601</v>
      </c>
      <c r="G4195" s="12" t="s">
        <v>3813</v>
      </c>
      <c r="H4195" s="16">
        <v>62620</v>
      </c>
      <c r="K4195" t="str">
        <f t="shared" si="210"/>
        <v>Q3 2024</v>
      </c>
      <c r="L4195" t="str">
        <f t="shared" si="211"/>
        <v>Q3</v>
      </c>
      <c r="M4195" t="str">
        <f t="shared" si="212"/>
        <v>2024</v>
      </c>
    </row>
    <row r="4196" spans="1:13" x14ac:dyDescent="0.25">
      <c r="A4196" s="27">
        <v>45566</v>
      </c>
      <c r="B4196" s="8" t="s">
        <v>6595</v>
      </c>
      <c r="C4196" s="5" t="e">
        <v>#N/A</v>
      </c>
      <c r="D4196" s="8" t="s">
        <v>6631</v>
      </c>
      <c r="E4196" s="12">
        <v>319</v>
      </c>
      <c r="F4196" s="4">
        <v>45597</v>
      </c>
      <c r="G4196" s="12" t="s">
        <v>3793</v>
      </c>
      <c r="H4196" s="16">
        <v>5913</v>
      </c>
      <c r="K4196" t="str">
        <f t="shared" si="210"/>
        <v>Q3 2024</v>
      </c>
      <c r="L4196" t="str">
        <f t="shared" si="211"/>
        <v>Q3</v>
      </c>
      <c r="M4196" t="str">
        <f t="shared" si="212"/>
        <v>2024</v>
      </c>
    </row>
    <row r="4197" spans="1:13" x14ac:dyDescent="0.25">
      <c r="A4197" s="27">
        <v>45566</v>
      </c>
      <c r="B4197" s="8" t="s">
        <v>6595</v>
      </c>
      <c r="C4197" s="5" t="e">
        <v>#N/A</v>
      </c>
      <c r="D4197" s="8" t="s">
        <v>6631</v>
      </c>
      <c r="E4197" s="12">
        <v>319</v>
      </c>
      <c r="F4197" s="4">
        <v>45597</v>
      </c>
      <c r="G4197" s="12" t="s">
        <v>3794</v>
      </c>
      <c r="H4197" s="16">
        <v>441.32</v>
      </c>
      <c r="K4197" t="str">
        <f t="shared" si="210"/>
        <v>Q3 2024</v>
      </c>
      <c r="L4197" t="str">
        <f t="shared" si="211"/>
        <v>Q3</v>
      </c>
      <c r="M4197" t="str">
        <f t="shared" si="212"/>
        <v>2024</v>
      </c>
    </row>
    <row r="4198" spans="1:13" x14ac:dyDescent="0.25">
      <c r="A4198" s="27">
        <v>45566</v>
      </c>
      <c r="B4198" s="8" t="s">
        <v>6595</v>
      </c>
      <c r="C4198" s="5" t="e">
        <v>#N/A</v>
      </c>
      <c r="D4198" s="8" t="s">
        <v>6631</v>
      </c>
      <c r="E4198" s="12">
        <v>319</v>
      </c>
      <c r="F4198" s="4">
        <v>45597</v>
      </c>
      <c r="G4198" s="12" t="s">
        <v>3795</v>
      </c>
      <c r="H4198" s="16">
        <v>442.67</v>
      </c>
      <c r="K4198" t="str">
        <f t="shared" si="210"/>
        <v>Q3 2024</v>
      </c>
      <c r="L4198" t="str">
        <f t="shared" si="211"/>
        <v>Q3</v>
      </c>
      <c r="M4198" t="str">
        <f t="shared" si="212"/>
        <v>2024</v>
      </c>
    </row>
    <row r="4199" spans="1:13" x14ac:dyDescent="0.25">
      <c r="A4199" s="27">
        <v>45566</v>
      </c>
      <c r="B4199" s="8" t="s">
        <v>6595</v>
      </c>
      <c r="C4199" s="5" t="e">
        <v>#N/A</v>
      </c>
      <c r="D4199" s="8" t="s">
        <v>6631</v>
      </c>
      <c r="E4199" s="12">
        <v>319</v>
      </c>
      <c r="F4199" s="4">
        <v>45597</v>
      </c>
      <c r="G4199" s="12" t="s">
        <v>3796</v>
      </c>
      <c r="H4199" s="16">
        <v>411.82</v>
      </c>
      <c r="K4199" t="str">
        <f t="shared" si="210"/>
        <v>Q3 2024</v>
      </c>
      <c r="L4199" t="str">
        <f t="shared" si="211"/>
        <v>Q3</v>
      </c>
      <c r="M4199" t="str">
        <f t="shared" si="212"/>
        <v>2024</v>
      </c>
    </row>
    <row r="4200" spans="1:13" x14ac:dyDescent="0.25">
      <c r="A4200" s="27">
        <v>45566</v>
      </c>
      <c r="B4200" s="8" t="s">
        <v>6595</v>
      </c>
      <c r="C4200" s="5" t="e">
        <v>#N/A</v>
      </c>
      <c r="D4200" s="8" t="s">
        <v>6631</v>
      </c>
      <c r="E4200" s="12">
        <v>319</v>
      </c>
      <c r="F4200" s="4">
        <v>45597</v>
      </c>
      <c r="G4200" s="12" t="s">
        <v>3797</v>
      </c>
      <c r="H4200" s="16">
        <v>411.82</v>
      </c>
      <c r="K4200" t="str">
        <f t="shared" si="210"/>
        <v>Q3 2024</v>
      </c>
      <c r="L4200" t="str">
        <f t="shared" si="211"/>
        <v>Q3</v>
      </c>
      <c r="M4200" t="str">
        <f t="shared" si="212"/>
        <v>2024</v>
      </c>
    </row>
    <row r="4201" spans="1:13" x14ac:dyDescent="0.25">
      <c r="A4201" s="27">
        <v>45566</v>
      </c>
      <c r="B4201" s="8" t="s">
        <v>6595</v>
      </c>
      <c r="C4201" s="5" t="e">
        <v>#N/A</v>
      </c>
      <c r="D4201" s="8" t="s">
        <v>6631</v>
      </c>
      <c r="E4201" s="12">
        <v>319</v>
      </c>
      <c r="F4201" s="4">
        <v>45597</v>
      </c>
      <c r="G4201" s="12" t="s">
        <v>3798</v>
      </c>
      <c r="H4201" s="16">
        <v>411.82</v>
      </c>
      <c r="K4201" t="str">
        <f t="shared" si="210"/>
        <v>Q3 2024</v>
      </c>
      <c r="L4201" t="str">
        <f t="shared" si="211"/>
        <v>Q3</v>
      </c>
      <c r="M4201" t="str">
        <f t="shared" si="212"/>
        <v>2024</v>
      </c>
    </row>
    <row r="4202" spans="1:13" x14ac:dyDescent="0.25">
      <c r="A4202" s="27">
        <v>45566</v>
      </c>
      <c r="B4202" s="8" t="s">
        <v>6595</v>
      </c>
      <c r="C4202" s="5" t="e">
        <v>#N/A</v>
      </c>
      <c r="D4202" s="8" t="s">
        <v>6631</v>
      </c>
      <c r="E4202" s="12">
        <v>319</v>
      </c>
      <c r="F4202" s="4">
        <v>45597</v>
      </c>
      <c r="G4202" s="12" t="s">
        <v>3799</v>
      </c>
      <c r="H4202" s="16">
        <v>411.82</v>
      </c>
      <c r="K4202" t="str">
        <f t="shared" si="210"/>
        <v>Q3 2024</v>
      </c>
      <c r="L4202" t="str">
        <f t="shared" si="211"/>
        <v>Q3</v>
      </c>
      <c r="M4202" t="str">
        <f t="shared" si="212"/>
        <v>2024</v>
      </c>
    </row>
    <row r="4203" spans="1:13" x14ac:dyDescent="0.25">
      <c r="A4203" s="27">
        <v>45566</v>
      </c>
      <c r="B4203" s="8" t="s">
        <v>6595</v>
      </c>
      <c r="C4203" s="5" t="e">
        <v>#N/A</v>
      </c>
      <c r="D4203" s="8" t="s">
        <v>6631</v>
      </c>
      <c r="E4203" s="12">
        <v>319</v>
      </c>
      <c r="F4203" s="4">
        <v>45597</v>
      </c>
      <c r="G4203" s="12" t="s">
        <v>3800</v>
      </c>
      <c r="H4203" s="16">
        <v>411.82</v>
      </c>
      <c r="K4203" t="str">
        <f t="shared" si="210"/>
        <v>Q3 2024</v>
      </c>
      <c r="L4203" t="str">
        <f t="shared" si="211"/>
        <v>Q3</v>
      </c>
      <c r="M4203" t="str">
        <f t="shared" si="212"/>
        <v>2024</v>
      </c>
    </row>
    <row r="4204" spans="1:13" x14ac:dyDescent="0.25">
      <c r="A4204" s="27">
        <v>45566</v>
      </c>
      <c r="B4204" s="8" t="s">
        <v>6595</v>
      </c>
      <c r="C4204" s="5" t="e">
        <v>#N/A</v>
      </c>
      <c r="D4204" s="8" t="s">
        <v>6631</v>
      </c>
      <c r="E4204" s="12">
        <v>319</v>
      </c>
      <c r="F4204" s="4">
        <v>45597</v>
      </c>
      <c r="G4204" s="12" t="s">
        <v>3801</v>
      </c>
      <c r="H4204" s="16">
        <v>411.82</v>
      </c>
      <c r="K4204" t="str">
        <f t="shared" si="210"/>
        <v>Q3 2024</v>
      </c>
      <c r="L4204" t="str">
        <f t="shared" si="211"/>
        <v>Q3</v>
      </c>
      <c r="M4204" t="str">
        <f t="shared" si="212"/>
        <v>2024</v>
      </c>
    </row>
    <row r="4205" spans="1:13" x14ac:dyDescent="0.25">
      <c r="A4205" s="27">
        <v>45566</v>
      </c>
      <c r="B4205" s="8" t="s">
        <v>6595</v>
      </c>
      <c r="C4205" s="5" t="e">
        <v>#N/A</v>
      </c>
      <c r="D4205" s="8" t="s">
        <v>6631</v>
      </c>
      <c r="E4205" s="12">
        <v>319</v>
      </c>
      <c r="F4205" s="4">
        <v>45597</v>
      </c>
      <c r="G4205" s="12" t="s">
        <v>3802</v>
      </c>
      <c r="H4205" s="16">
        <v>965.25</v>
      </c>
      <c r="K4205" t="str">
        <f t="shared" si="210"/>
        <v>Q3 2024</v>
      </c>
      <c r="L4205" t="str">
        <f t="shared" si="211"/>
        <v>Q3</v>
      </c>
      <c r="M4205" t="str">
        <f t="shared" si="212"/>
        <v>2024</v>
      </c>
    </row>
    <row r="4206" spans="1:13" x14ac:dyDescent="0.25">
      <c r="A4206" s="27">
        <v>45566</v>
      </c>
      <c r="B4206" s="8" t="s">
        <v>6595</v>
      </c>
      <c r="C4206" s="5" t="e">
        <v>#N/A</v>
      </c>
      <c r="D4206" s="8" t="s">
        <v>6631</v>
      </c>
      <c r="E4206" s="12">
        <v>319</v>
      </c>
      <c r="F4206" s="4">
        <v>45597</v>
      </c>
      <c r="G4206" s="12" t="s">
        <v>3803</v>
      </c>
      <c r="H4206" s="16">
        <v>470.82</v>
      </c>
      <c r="K4206" t="str">
        <f t="shared" si="210"/>
        <v>Q3 2024</v>
      </c>
      <c r="L4206" t="str">
        <f t="shared" si="211"/>
        <v>Q3</v>
      </c>
      <c r="M4206" t="str">
        <f t="shared" si="212"/>
        <v>2024</v>
      </c>
    </row>
    <row r="4207" spans="1:13" x14ac:dyDescent="0.25">
      <c r="A4207" s="27">
        <v>45566</v>
      </c>
      <c r="B4207" s="8" t="s">
        <v>6600</v>
      </c>
      <c r="C4207" s="5" t="s">
        <v>6632</v>
      </c>
      <c r="D4207" s="8" t="s">
        <v>6633</v>
      </c>
      <c r="E4207" s="12">
        <v>1100</v>
      </c>
      <c r="F4207" s="4">
        <v>45597</v>
      </c>
      <c r="G4207" s="12" t="s">
        <v>3826</v>
      </c>
      <c r="H4207" s="16">
        <v>61059.85</v>
      </c>
      <c r="K4207" t="str">
        <f t="shared" si="210"/>
        <v>Q3 2024</v>
      </c>
      <c r="L4207" t="str">
        <f t="shared" si="211"/>
        <v>Q3</v>
      </c>
      <c r="M4207" t="str">
        <f t="shared" si="212"/>
        <v>2024</v>
      </c>
    </row>
    <row r="4208" spans="1:13" x14ac:dyDescent="0.25">
      <c r="A4208" s="27">
        <v>45566</v>
      </c>
      <c r="B4208" s="8" t="s">
        <v>6600</v>
      </c>
      <c r="C4208" s="5" t="e">
        <v>#N/A</v>
      </c>
      <c r="D4208" s="8" t="s">
        <v>6615</v>
      </c>
      <c r="E4208" s="12">
        <v>1100</v>
      </c>
      <c r="F4208" s="4">
        <v>45596</v>
      </c>
      <c r="G4208" s="12" t="s">
        <v>3830</v>
      </c>
      <c r="H4208" s="16">
        <v>4325</v>
      </c>
      <c r="K4208" t="str">
        <f t="shared" si="210"/>
        <v>Q3 2024</v>
      </c>
      <c r="L4208" t="str">
        <f t="shared" si="211"/>
        <v>Q3</v>
      </c>
      <c r="M4208" t="str">
        <f t="shared" si="212"/>
        <v>2024</v>
      </c>
    </row>
    <row r="4209" spans="1:13" x14ac:dyDescent="0.25">
      <c r="A4209" s="27">
        <v>45566</v>
      </c>
      <c r="B4209" s="8" t="s">
        <v>6600</v>
      </c>
      <c r="C4209" s="5" t="e">
        <v>#N/A</v>
      </c>
      <c r="D4209" s="8" t="s">
        <v>6615</v>
      </c>
      <c r="E4209" s="12">
        <v>1100</v>
      </c>
      <c r="F4209" s="4">
        <v>45596</v>
      </c>
      <c r="G4209" s="12" t="s">
        <v>3831</v>
      </c>
      <c r="H4209" s="16">
        <v>1688</v>
      </c>
      <c r="K4209" t="str">
        <f t="shared" si="210"/>
        <v>Q3 2024</v>
      </c>
      <c r="L4209" t="str">
        <f t="shared" si="211"/>
        <v>Q3</v>
      </c>
      <c r="M4209" t="str">
        <f t="shared" si="212"/>
        <v>2024</v>
      </c>
    </row>
    <row r="4210" spans="1:13" x14ac:dyDescent="0.25">
      <c r="A4210" s="27">
        <v>45566</v>
      </c>
      <c r="B4210" s="8" t="s">
        <v>6600</v>
      </c>
      <c r="C4210" s="5" t="s">
        <v>6616</v>
      </c>
      <c r="D4210" s="8" t="s">
        <v>6618</v>
      </c>
      <c r="E4210" s="12">
        <v>1100</v>
      </c>
      <c r="F4210" s="4">
        <v>45597</v>
      </c>
      <c r="G4210" s="12" t="s">
        <v>3834</v>
      </c>
      <c r="H4210" s="16">
        <v>18326</v>
      </c>
      <c r="K4210" t="str">
        <f t="shared" si="210"/>
        <v>Q3 2024</v>
      </c>
      <c r="L4210" t="str">
        <f t="shared" si="211"/>
        <v>Q3</v>
      </c>
      <c r="M4210" t="str">
        <f t="shared" si="212"/>
        <v>2024</v>
      </c>
    </row>
    <row r="4211" spans="1:13" x14ac:dyDescent="0.25">
      <c r="A4211" s="27">
        <v>45566</v>
      </c>
      <c r="B4211" s="8" t="s">
        <v>6600</v>
      </c>
      <c r="C4211" s="5" t="s">
        <v>6634</v>
      </c>
      <c r="D4211" s="8" t="s">
        <v>6635</v>
      </c>
      <c r="E4211" s="12">
        <v>1100</v>
      </c>
      <c r="F4211" s="4">
        <v>45597</v>
      </c>
      <c r="G4211" s="12" t="s">
        <v>3827</v>
      </c>
      <c r="H4211" s="85">
        <v>94223.23</v>
      </c>
      <c r="I4211" s="90"/>
      <c r="K4211" t="str">
        <f t="shared" si="210"/>
        <v>Q3 2024</v>
      </c>
      <c r="L4211" t="str">
        <f t="shared" si="211"/>
        <v>Q3</v>
      </c>
      <c r="M4211" t="str">
        <f t="shared" si="212"/>
        <v>2024</v>
      </c>
    </row>
    <row r="4212" spans="1:13" x14ac:dyDescent="0.25">
      <c r="A4212" s="27">
        <v>45566</v>
      </c>
      <c r="B4212" s="8" t="s">
        <v>6600</v>
      </c>
      <c r="C4212" s="5" t="e">
        <v>#N/A</v>
      </c>
      <c r="D4212" s="8" t="s">
        <v>6638</v>
      </c>
      <c r="E4212" s="12">
        <v>1101</v>
      </c>
      <c r="F4212" s="4">
        <v>45602</v>
      </c>
      <c r="G4212" s="12" t="s">
        <v>3823</v>
      </c>
      <c r="H4212" s="16">
        <v>215160</v>
      </c>
      <c r="K4212" t="str">
        <f t="shared" si="210"/>
        <v>Q3 2024</v>
      </c>
      <c r="L4212" t="str">
        <f t="shared" si="211"/>
        <v>Q3</v>
      </c>
      <c r="M4212" t="str">
        <f t="shared" si="212"/>
        <v>2024</v>
      </c>
    </row>
    <row r="4213" spans="1:13" x14ac:dyDescent="0.25">
      <c r="A4213" s="27">
        <v>45566</v>
      </c>
      <c r="B4213" s="8" t="s">
        <v>6600</v>
      </c>
      <c r="C4213" s="5" t="e">
        <v>#N/A</v>
      </c>
      <c r="D4213" s="8" t="s">
        <v>6638</v>
      </c>
      <c r="E4213" s="12">
        <v>1102</v>
      </c>
      <c r="F4213" s="4">
        <v>45602</v>
      </c>
      <c r="G4213" s="12" t="s">
        <v>3824</v>
      </c>
      <c r="H4213" s="16">
        <v>15830</v>
      </c>
      <c r="K4213" t="str">
        <f t="shared" si="210"/>
        <v>Q3 2024</v>
      </c>
      <c r="L4213" t="str">
        <f t="shared" si="211"/>
        <v>Q3</v>
      </c>
      <c r="M4213" t="str">
        <f t="shared" si="212"/>
        <v>2024</v>
      </c>
    </row>
    <row r="4214" spans="1:13" x14ac:dyDescent="0.25">
      <c r="A4214" s="27">
        <v>45566</v>
      </c>
      <c r="B4214" s="8" t="s">
        <v>6600</v>
      </c>
      <c r="C4214" s="5" t="s">
        <v>6619</v>
      </c>
      <c r="D4214" s="8" t="s">
        <v>6620</v>
      </c>
      <c r="E4214" s="12">
        <v>1100</v>
      </c>
      <c r="F4214" s="4">
        <v>45596</v>
      </c>
      <c r="G4214" s="12" t="s">
        <v>3825</v>
      </c>
      <c r="H4214" s="16">
        <v>1704</v>
      </c>
      <c r="K4214" t="str">
        <f t="shared" si="210"/>
        <v>Q3 2024</v>
      </c>
      <c r="L4214" t="str">
        <f t="shared" si="211"/>
        <v>Q3</v>
      </c>
      <c r="M4214" t="str">
        <f t="shared" si="212"/>
        <v>2024</v>
      </c>
    </row>
    <row r="4215" spans="1:13" x14ac:dyDescent="0.25">
      <c r="A4215" s="27">
        <v>45566</v>
      </c>
      <c r="B4215" s="8" t="s">
        <v>6600</v>
      </c>
      <c r="C4215" s="5" t="e">
        <v>#N/A</v>
      </c>
      <c r="D4215" s="8" t="s">
        <v>6622</v>
      </c>
      <c r="E4215" s="12">
        <v>1100</v>
      </c>
      <c r="F4215" s="4">
        <v>45597</v>
      </c>
      <c r="G4215" s="12" t="s">
        <v>3833</v>
      </c>
      <c r="H4215" s="16">
        <v>500</v>
      </c>
      <c r="K4215" t="str">
        <f t="shared" si="210"/>
        <v>Q3 2024</v>
      </c>
      <c r="L4215" t="str">
        <f t="shared" si="211"/>
        <v>Q3</v>
      </c>
      <c r="M4215" t="str">
        <f t="shared" si="212"/>
        <v>2024</v>
      </c>
    </row>
    <row r="4216" spans="1:13" x14ac:dyDescent="0.25">
      <c r="A4216" s="27">
        <v>45566</v>
      </c>
      <c r="B4216" s="8" t="s">
        <v>6600</v>
      </c>
      <c r="C4216" s="5" t="e">
        <v>#N/A</v>
      </c>
      <c r="D4216" s="8" t="s">
        <v>6622</v>
      </c>
      <c r="E4216" s="12">
        <v>1100</v>
      </c>
      <c r="F4216" s="4">
        <v>45601</v>
      </c>
      <c r="G4216" s="12" t="s">
        <v>3832</v>
      </c>
      <c r="H4216" s="16">
        <v>31490</v>
      </c>
      <c r="K4216" t="str">
        <f t="shared" si="210"/>
        <v>Q3 2024</v>
      </c>
      <c r="L4216" t="str">
        <f t="shared" si="211"/>
        <v>Q3</v>
      </c>
      <c r="M4216" t="str">
        <f t="shared" si="212"/>
        <v>2024</v>
      </c>
    </row>
    <row r="4217" spans="1:13" x14ac:dyDescent="0.25">
      <c r="A4217" s="27">
        <v>45566</v>
      </c>
      <c r="B4217" s="8" t="s">
        <v>6600</v>
      </c>
      <c r="C4217" s="5" t="s">
        <v>6623</v>
      </c>
      <c r="D4217" s="8" t="s">
        <v>6663</v>
      </c>
      <c r="E4217" s="12">
        <v>1100</v>
      </c>
      <c r="F4217" s="4">
        <v>45602</v>
      </c>
      <c r="G4217" s="12" t="s">
        <v>3828</v>
      </c>
      <c r="H4217" s="16">
        <v>2700</v>
      </c>
      <c r="K4217" t="str">
        <f t="shared" si="210"/>
        <v>Q3 2024</v>
      </c>
      <c r="L4217" t="str">
        <f t="shared" si="211"/>
        <v>Q3</v>
      </c>
      <c r="M4217" t="str">
        <f t="shared" si="212"/>
        <v>2024</v>
      </c>
    </row>
    <row r="4218" spans="1:13" x14ac:dyDescent="0.25">
      <c r="A4218" s="27">
        <v>45566</v>
      </c>
      <c r="B4218" s="8" t="s">
        <v>6600</v>
      </c>
      <c r="C4218" s="5" t="s">
        <v>6623</v>
      </c>
      <c r="D4218" s="8" t="s">
        <v>6624</v>
      </c>
      <c r="E4218" s="12">
        <v>1100</v>
      </c>
      <c r="F4218" s="4">
        <v>45602</v>
      </c>
      <c r="G4218" s="12" t="s">
        <v>3829</v>
      </c>
      <c r="H4218" s="16">
        <v>10430.4</v>
      </c>
      <c r="K4218" t="str">
        <f t="shared" si="210"/>
        <v>Q3 2024</v>
      </c>
      <c r="L4218" t="str">
        <f t="shared" si="211"/>
        <v>Q3</v>
      </c>
      <c r="M4218" t="str">
        <f t="shared" si="212"/>
        <v>2024</v>
      </c>
    </row>
    <row r="4219" spans="1:13" x14ac:dyDescent="0.25">
      <c r="A4219" s="27">
        <v>45566</v>
      </c>
      <c r="B4219" s="8" t="s">
        <v>6600</v>
      </c>
      <c r="C4219" s="5" t="e">
        <v>#N/A</v>
      </c>
      <c r="D4219" s="8" t="s">
        <v>6627</v>
      </c>
      <c r="E4219" s="12">
        <v>1100</v>
      </c>
      <c r="F4219" s="4">
        <v>45596</v>
      </c>
      <c r="G4219" s="12">
        <v>1842</v>
      </c>
      <c r="H4219" s="16">
        <v>3815</v>
      </c>
      <c r="K4219" t="str">
        <f t="shared" si="210"/>
        <v>Q3 2024</v>
      </c>
      <c r="L4219" t="str">
        <f t="shared" si="211"/>
        <v>Q3</v>
      </c>
      <c r="M4219" t="str">
        <f t="shared" si="212"/>
        <v>2024</v>
      </c>
    </row>
    <row r="4220" spans="1:13" x14ac:dyDescent="0.25">
      <c r="A4220" s="27">
        <v>45597</v>
      </c>
      <c r="B4220" s="8" t="s">
        <v>6613</v>
      </c>
      <c r="C4220" s="5" t="e">
        <v>#N/A</v>
      </c>
      <c r="D4220" s="8" t="s">
        <v>6615</v>
      </c>
      <c r="E4220" s="12">
        <v>0</v>
      </c>
      <c r="F4220" s="4">
        <v>45626</v>
      </c>
      <c r="G4220" s="12" t="s">
        <v>3971</v>
      </c>
      <c r="H4220" s="16">
        <v>4180</v>
      </c>
      <c r="K4220" t="str">
        <f t="shared" si="210"/>
        <v>Q3 2024</v>
      </c>
      <c r="L4220" t="str">
        <f t="shared" si="211"/>
        <v>Q3</v>
      </c>
      <c r="M4220" t="str">
        <f t="shared" si="212"/>
        <v>2024</v>
      </c>
    </row>
    <row r="4221" spans="1:13" x14ac:dyDescent="0.25">
      <c r="A4221" s="27">
        <v>45597</v>
      </c>
      <c r="B4221" s="8" t="s">
        <v>6613</v>
      </c>
      <c r="C4221" s="5" t="e">
        <v>#N/A</v>
      </c>
      <c r="D4221" s="8" t="s">
        <v>6615</v>
      </c>
      <c r="E4221" s="12">
        <v>0</v>
      </c>
      <c r="F4221" s="4">
        <v>45626</v>
      </c>
      <c r="G4221" s="12" t="s">
        <v>3972</v>
      </c>
      <c r="H4221" s="16">
        <v>317</v>
      </c>
      <c r="K4221" t="str">
        <f t="shared" si="210"/>
        <v>Q3 2024</v>
      </c>
      <c r="L4221" t="str">
        <f t="shared" si="211"/>
        <v>Q3</v>
      </c>
      <c r="M4221" t="str">
        <f t="shared" si="212"/>
        <v>2024</v>
      </c>
    </row>
    <row r="4222" spans="1:13" x14ac:dyDescent="0.25">
      <c r="A4222" s="27">
        <v>45597</v>
      </c>
      <c r="B4222" s="8" t="s">
        <v>6613</v>
      </c>
      <c r="C4222" s="5" t="s">
        <v>6616</v>
      </c>
      <c r="D4222" s="8" t="s">
        <v>6617</v>
      </c>
      <c r="E4222" s="12">
        <v>0</v>
      </c>
      <c r="F4222" s="4">
        <v>45628</v>
      </c>
      <c r="G4222" s="12" t="s">
        <v>3839</v>
      </c>
      <c r="H4222" s="16">
        <v>760</v>
      </c>
      <c r="K4222" t="str">
        <f t="shared" ref="K4222:K4281" si="213">"Q" &amp; IF(MONTH(A4222) &lt; 4, 4, IF(MONTH(A4222) &lt; 7, 1, IF(MONTH(A4222) &lt; 10, 2, 3))) &amp; " " &amp; YEAR(A4222) - IF(MONTH(A4222) &lt; 4, 1, 0)</f>
        <v>Q3 2024</v>
      </c>
      <c r="L4222" t="str">
        <f t="shared" ref="L4222:L4281" si="214">LEFT(K4222,2)</f>
        <v>Q3</v>
      </c>
      <c r="M4222" t="str">
        <f t="shared" ref="M4222:M4281" si="215">RIGHT(K4222,4)</f>
        <v>2024</v>
      </c>
    </row>
    <row r="4223" spans="1:13" x14ac:dyDescent="0.25">
      <c r="A4223" s="27">
        <v>45597</v>
      </c>
      <c r="B4223" s="8" t="s">
        <v>6613</v>
      </c>
      <c r="C4223" s="5" t="s">
        <v>6616</v>
      </c>
      <c r="D4223" s="8" t="s">
        <v>6618</v>
      </c>
      <c r="E4223" s="12">
        <v>0</v>
      </c>
      <c r="F4223" s="4">
        <v>45628</v>
      </c>
      <c r="G4223" s="12" t="s">
        <v>3840</v>
      </c>
      <c r="H4223" s="16">
        <v>24194</v>
      </c>
      <c r="K4223" t="str">
        <f t="shared" si="213"/>
        <v>Q3 2024</v>
      </c>
      <c r="L4223" t="str">
        <f t="shared" si="214"/>
        <v>Q3</v>
      </c>
      <c r="M4223" t="str">
        <f t="shared" si="215"/>
        <v>2024</v>
      </c>
    </row>
    <row r="4224" spans="1:13" x14ac:dyDescent="0.25">
      <c r="A4224" s="27">
        <v>45597</v>
      </c>
      <c r="B4224" s="8" t="s">
        <v>6613</v>
      </c>
      <c r="C4224" s="5" t="e">
        <v>#N/A</v>
      </c>
      <c r="D4224" s="8" t="s">
        <v>6638</v>
      </c>
      <c r="E4224" s="12">
        <v>0</v>
      </c>
      <c r="F4224" s="4">
        <v>45630</v>
      </c>
      <c r="G4224" s="12" t="s">
        <v>3981</v>
      </c>
      <c r="H4224" s="16">
        <v>65990</v>
      </c>
      <c r="K4224" t="str">
        <f t="shared" si="213"/>
        <v>Q3 2024</v>
      </c>
      <c r="L4224" t="str">
        <f t="shared" si="214"/>
        <v>Q3</v>
      </c>
      <c r="M4224" t="str">
        <f t="shared" si="215"/>
        <v>2024</v>
      </c>
    </row>
    <row r="4225" spans="1:13" x14ac:dyDescent="0.25">
      <c r="A4225" s="27">
        <v>45597</v>
      </c>
      <c r="B4225" s="9" t="s">
        <v>6613</v>
      </c>
      <c r="C4225" s="8" t="s">
        <v>6619</v>
      </c>
      <c r="D4225" s="9" t="s">
        <v>6620</v>
      </c>
      <c r="E4225" s="12">
        <v>0</v>
      </c>
      <c r="F4225" s="25">
        <v>45626</v>
      </c>
      <c r="G4225" s="12" t="s">
        <v>4027</v>
      </c>
      <c r="H4225" s="46">
        <v>1700</v>
      </c>
      <c r="K4225" t="str">
        <f t="shared" si="213"/>
        <v>Q3 2024</v>
      </c>
      <c r="L4225" t="str">
        <f t="shared" si="214"/>
        <v>Q3</v>
      </c>
      <c r="M4225" t="str">
        <f t="shared" si="215"/>
        <v>2024</v>
      </c>
    </row>
    <row r="4226" spans="1:13" x14ac:dyDescent="0.25">
      <c r="A4226" s="27">
        <v>45597</v>
      </c>
      <c r="B4226" s="8" t="s">
        <v>6613</v>
      </c>
      <c r="C4226" s="5" t="e">
        <v>#N/A</v>
      </c>
      <c r="D4226" s="8" t="s">
        <v>6622</v>
      </c>
      <c r="E4226" s="12">
        <v>0</v>
      </c>
      <c r="F4226" s="4">
        <v>45627</v>
      </c>
      <c r="G4226" s="12" t="s">
        <v>3838</v>
      </c>
      <c r="H4226" s="16">
        <v>4905</v>
      </c>
      <c r="K4226" t="str">
        <f t="shared" si="213"/>
        <v>Q3 2024</v>
      </c>
      <c r="L4226" t="str">
        <f t="shared" si="214"/>
        <v>Q3</v>
      </c>
      <c r="M4226" t="str">
        <f t="shared" si="215"/>
        <v>2024</v>
      </c>
    </row>
    <row r="4227" spans="1:13" x14ac:dyDescent="0.25">
      <c r="A4227" s="27">
        <v>45597</v>
      </c>
      <c r="B4227" s="8" t="s">
        <v>6613</v>
      </c>
      <c r="C4227" s="5" t="e">
        <v>#N/A</v>
      </c>
      <c r="D4227" s="8" t="s">
        <v>6622</v>
      </c>
      <c r="E4227" s="12">
        <v>0</v>
      </c>
      <c r="F4227" s="4">
        <v>45631</v>
      </c>
      <c r="G4227" s="12" t="s">
        <v>3837</v>
      </c>
      <c r="H4227" s="16">
        <v>1380</v>
      </c>
      <c r="K4227" t="str">
        <f t="shared" si="213"/>
        <v>Q3 2024</v>
      </c>
      <c r="L4227" t="str">
        <f t="shared" si="214"/>
        <v>Q3</v>
      </c>
      <c r="M4227" t="str">
        <f t="shared" si="215"/>
        <v>2024</v>
      </c>
    </row>
    <row r="4228" spans="1:13" x14ac:dyDescent="0.25">
      <c r="A4228" s="27">
        <v>45597</v>
      </c>
      <c r="B4228" s="8" t="s">
        <v>6613</v>
      </c>
      <c r="C4228" s="5" t="s">
        <v>6623</v>
      </c>
      <c r="D4228" s="8" t="s">
        <v>6624</v>
      </c>
      <c r="E4228" s="12">
        <v>0</v>
      </c>
      <c r="F4228" s="4">
        <v>45630</v>
      </c>
      <c r="G4228" s="12" t="s">
        <v>3835</v>
      </c>
      <c r="H4228" s="16">
        <v>3680.4</v>
      </c>
      <c r="K4228" t="str">
        <f t="shared" si="213"/>
        <v>Q3 2024</v>
      </c>
      <c r="L4228" t="str">
        <f t="shared" si="214"/>
        <v>Q3</v>
      </c>
      <c r="M4228" t="str">
        <f t="shared" si="215"/>
        <v>2024</v>
      </c>
    </row>
    <row r="4229" spans="1:13" x14ac:dyDescent="0.25">
      <c r="A4229" s="27">
        <v>45597</v>
      </c>
      <c r="B4229" s="8" t="s">
        <v>6613</v>
      </c>
      <c r="C4229" s="5" t="s">
        <v>6623</v>
      </c>
      <c r="D4229" s="8" t="s">
        <v>6663</v>
      </c>
      <c r="E4229" s="12">
        <v>0</v>
      </c>
      <c r="F4229" s="4">
        <v>45630</v>
      </c>
      <c r="G4229" s="12" t="s">
        <v>3836</v>
      </c>
      <c r="H4229" s="16">
        <v>2700</v>
      </c>
      <c r="K4229" t="str">
        <f t="shared" si="213"/>
        <v>Q3 2024</v>
      </c>
      <c r="L4229" t="str">
        <f t="shared" si="214"/>
        <v>Q3</v>
      </c>
      <c r="M4229" t="str">
        <f t="shared" si="215"/>
        <v>2024</v>
      </c>
    </row>
    <row r="4230" spans="1:13" x14ac:dyDescent="0.25">
      <c r="A4230" s="27">
        <v>45597</v>
      </c>
      <c r="B4230" s="8" t="s">
        <v>6613</v>
      </c>
      <c r="C4230" s="5" t="e">
        <v>#N/A</v>
      </c>
      <c r="D4230" s="8" t="s">
        <v>6627</v>
      </c>
      <c r="E4230" s="12">
        <v>0</v>
      </c>
      <c r="F4230" s="4">
        <v>45626</v>
      </c>
      <c r="G4230" s="12">
        <v>1866</v>
      </c>
      <c r="H4230" s="16">
        <v>1365</v>
      </c>
      <c r="K4230" t="str">
        <f t="shared" si="213"/>
        <v>Q3 2024</v>
      </c>
      <c r="L4230" t="str">
        <f t="shared" si="214"/>
        <v>Q3</v>
      </c>
      <c r="M4230" t="str">
        <f t="shared" si="215"/>
        <v>2024</v>
      </c>
    </row>
    <row r="4231" spans="1:13" x14ac:dyDescent="0.25">
      <c r="A4231" s="27">
        <v>45597</v>
      </c>
      <c r="B4231" s="8" t="s">
        <v>6584</v>
      </c>
      <c r="C4231" s="5" t="s">
        <v>6630</v>
      </c>
      <c r="D4231" s="8" t="s">
        <v>6631</v>
      </c>
      <c r="E4231" s="12">
        <v>102</v>
      </c>
      <c r="F4231" s="4">
        <v>45635</v>
      </c>
      <c r="G4231" s="12" t="s">
        <v>4013</v>
      </c>
      <c r="H4231" s="5">
        <v>823.64</v>
      </c>
      <c r="K4231" t="str">
        <f t="shared" si="213"/>
        <v>Q3 2024</v>
      </c>
      <c r="L4231" t="str">
        <f t="shared" si="214"/>
        <v>Q3</v>
      </c>
      <c r="M4231" t="str">
        <f t="shared" si="215"/>
        <v>2024</v>
      </c>
    </row>
    <row r="4232" spans="1:13" x14ac:dyDescent="0.25">
      <c r="A4232" s="27">
        <v>45597</v>
      </c>
      <c r="B4232" s="8" t="s">
        <v>6584</v>
      </c>
      <c r="C4232" s="5" t="e">
        <v>#N/A</v>
      </c>
      <c r="D4232" s="8" t="s">
        <v>6662</v>
      </c>
      <c r="E4232" s="12">
        <v>102</v>
      </c>
      <c r="F4232" s="4">
        <v>45597</v>
      </c>
      <c r="G4232" s="12">
        <v>20241101001</v>
      </c>
      <c r="H4232" s="16">
        <v>216696.48</v>
      </c>
      <c r="K4232" t="str">
        <f t="shared" si="213"/>
        <v>Q3 2024</v>
      </c>
      <c r="L4232" t="str">
        <f t="shared" si="214"/>
        <v>Q3</v>
      </c>
      <c r="M4232" t="str">
        <f t="shared" si="215"/>
        <v>2024</v>
      </c>
    </row>
    <row r="4233" spans="1:13" x14ac:dyDescent="0.25">
      <c r="A4233" s="27">
        <v>45597</v>
      </c>
      <c r="B4233" s="8" t="s">
        <v>6584</v>
      </c>
      <c r="C4233" s="5" t="s">
        <v>6632</v>
      </c>
      <c r="D4233" s="8" t="s">
        <v>6633</v>
      </c>
      <c r="E4233" s="12">
        <v>102</v>
      </c>
      <c r="F4233" s="4">
        <v>45627</v>
      </c>
      <c r="G4233" s="12" t="s">
        <v>3845</v>
      </c>
      <c r="H4233" s="16">
        <v>38961.730000000003</v>
      </c>
      <c r="K4233" t="str">
        <f t="shared" si="213"/>
        <v>Q3 2024</v>
      </c>
      <c r="L4233" t="str">
        <f t="shared" si="214"/>
        <v>Q3</v>
      </c>
      <c r="M4233" t="str">
        <f t="shared" si="215"/>
        <v>2024</v>
      </c>
    </row>
    <row r="4234" spans="1:13" x14ac:dyDescent="0.25">
      <c r="A4234" s="27">
        <v>45597</v>
      </c>
      <c r="B4234" s="8" t="s">
        <v>6584</v>
      </c>
      <c r="C4234" s="5" t="e">
        <v>#N/A</v>
      </c>
      <c r="D4234" s="8" t="s">
        <v>6615</v>
      </c>
      <c r="E4234" s="12">
        <v>0</v>
      </c>
      <c r="F4234" s="4">
        <v>45626</v>
      </c>
      <c r="G4234" s="12" t="s">
        <v>3976</v>
      </c>
      <c r="H4234" s="16">
        <v>8550</v>
      </c>
      <c r="K4234" t="str">
        <f t="shared" si="213"/>
        <v>Q3 2024</v>
      </c>
      <c r="L4234" t="str">
        <f t="shared" si="214"/>
        <v>Q3</v>
      </c>
      <c r="M4234" t="str">
        <f t="shared" si="215"/>
        <v>2024</v>
      </c>
    </row>
    <row r="4235" spans="1:13" x14ac:dyDescent="0.25">
      <c r="A4235" s="27">
        <v>45597</v>
      </c>
      <c r="B4235" s="8" t="s">
        <v>6584</v>
      </c>
      <c r="C4235" s="5" t="s">
        <v>6616</v>
      </c>
      <c r="D4235" s="8" t="s">
        <v>6617</v>
      </c>
      <c r="E4235" s="12">
        <v>102</v>
      </c>
      <c r="F4235" s="4">
        <v>45628</v>
      </c>
      <c r="G4235" s="12" t="s">
        <v>3844</v>
      </c>
      <c r="H4235" s="16">
        <v>1785</v>
      </c>
      <c r="K4235" t="str">
        <f t="shared" si="213"/>
        <v>Q3 2024</v>
      </c>
      <c r="L4235" t="str">
        <f t="shared" si="214"/>
        <v>Q3</v>
      </c>
      <c r="M4235" t="str">
        <f t="shared" si="215"/>
        <v>2024</v>
      </c>
    </row>
    <row r="4236" spans="1:13" x14ac:dyDescent="0.25">
      <c r="A4236" s="27">
        <v>45597</v>
      </c>
      <c r="B4236" s="8" t="s">
        <v>6584</v>
      </c>
      <c r="C4236" s="5" t="s">
        <v>6634</v>
      </c>
      <c r="D4236" s="8" t="s">
        <v>6635</v>
      </c>
      <c r="E4236" s="12">
        <v>102</v>
      </c>
      <c r="F4236" s="82">
        <v>45627</v>
      </c>
      <c r="G4236" s="12" t="s">
        <v>4465</v>
      </c>
      <c r="H4236" s="85">
        <v>60970.23</v>
      </c>
      <c r="I4236" s="90"/>
      <c r="K4236" t="str">
        <f t="shared" si="213"/>
        <v>Q3 2024</v>
      </c>
      <c r="L4236" t="str">
        <f t="shared" si="214"/>
        <v>Q3</v>
      </c>
      <c r="M4236" t="str">
        <f t="shared" si="215"/>
        <v>2024</v>
      </c>
    </row>
    <row r="4237" spans="1:13" x14ac:dyDescent="0.25">
      <c r="A4237" s="27">
        <v>45597</v>
      </c>
      <c r="B4237" s="9" t="s">
        <v>6584</v>
      </c>
      <c r="C4237" s="8" t="s">
        <v>6619</v>
      </c>
      <c r="D4237" s="9" t="s">
        <v>6620</v>
      </c>
      <c r="E4237" s="12">
        <v>102</v>
      </c>
      <c r="F4237" s="30">
        <v>45626</v>
      </c>
      <c r="G4237" s="12" t="s">
        <v>4028</v>
      </c>
      <c r="H4237" s="46">
        <v>560</v>
      </c>
      <c r="K4237" t="str">
        <f t="shared" si="213"/>
        <v>Q3 2024</v>
      </c>
      <c r="L4237" t="str">
        <f t="shared" si="214"/>
        <v>Q3</v>
      </c>
      <c r="M4237" t="str">
        <f t="shared" si="215"/>
        <v>2024</v>
      </c>
    </row>
    <row r="4238" spans="1:13" x14ac:dyDescent="0.25">
      <c r="A4238" s="27">
        <v>45597</v>
      </c>
      <c r="B4238" s="8" t="s">
        <v>6584</v>
      </c>
      <c r="C4238" s="5" t="s">
        <v>6637</v>
      </c>
      <c r="D4238" s="8" t="s">
        <v>6654</v>
      </c>
      <c r="E4238" s="12">
        <v>102</v>
      </c>
      <c r="F4238" s="4">
        <v>45597</v>
      </c>
      <c r="G4238" s="12" t="s">
        <v>3841</v>
      </c>
      <c r="H4238" s="16">
        <v>28392</v>
      </c>
      <c r="K4238" t="str">
        <f t="shared" si="213"/>
        <v>Q3 2024</v>
      </c>
      <c r="L4238" t="str">
        <f t="shared" si="214"/>
        <v>Q3</v>
      </c>
      <c r="M4238" t="str">
        <f t="shared" si="215"/>
        <v>2024</v>
      </c>
    </row>
    <row r="4239" spans="1:13" x14ac:dyDescent="0.25">
      <c r="A4239" s="27">
        <v>45597</v>
      </c>
      <c r="B4239" s="8" t="s">
        <v>6584</v>
      </c>
      <c r="C4239" s="5" t="s">
        <v>6637</v>
      </c>
      <c r="D4239" s="8" t="s">
        <v>6638</v>
      </c>
      <c r="E4239" s="12">
        <v>102</v>
      </c>
      <c r="F4239" s="4">
        <v>45635</v>
      </c>
      <c r="G4239" s="12" t="s">
        <v>3982</v>
      </c>
      <c r="H4239" s="16">
        <v>52821.95</v>
      </c>
      <c r="K4239" t="str">
        <f t="shared" si="213"/>
        <v>Q3 2024</v>
      </c>
      <c r="L4239" t="str">
        <f t="shared" si="214"/>
        <v>Q3</v>
      </c>
      <c r="M4239" t="str">
        <f t="shared" si="215"/>
        <v>2024</v>
      </c>
    </row>
    <row r="4240" spans="1:13" x14ac:dyDescent="0.25">
      <c r="A4240" s="27">
        <v>45597</v>
      </c>
      <c r="B4240" s="8" t="s">
        <v>6584</v>
      </c>
      <c r="C4240" s="5" t="s">
        <v>6637</v>
      </c>
      <c r="D4240" s="8" t="s">
        <v>6639</v>
      </c>
      <c r="E4240" s="12">
        <v>102</v>
      </c>
      <c r="F4240" s="4">
        <v>45635</v>
      </c>
      <c r="G4240" s="12" t="s">
        <v>3983</v>
      </c>
      <c r="H4240" s="16">
        <v>730.29</v>
      </c>
      <c r="K4240" t="str">
        <f t="shared" si="213"/>
        <v>Q3 2024</v>
      </c>
      <c r="L4240" t="str">
        <f t="shared" si="214"/>
        <v>Q3</v>
      </c>
      <c r="M4240" t="str">
        <f t="shared" si="215"/>
        <v>2024</v>
      </c>
    </row>
    <row r="4241" spans="1:13" x14ac:dyDescent="0.25">
      <c r="A4241" s="27">
        <v>45597</v>
      </c>
      <c r="B4241" s="8" t="s">
        <v>6584</v>
      </c>
      <c r="C4241" s="5" t="e">
        <v>#N/A</v>
      </c>
      <c r="D4241" s="8" t="s">
        <v>6622</v>
      </c>
      <c r="E4241" s="12">
        <v>102</v>
      </c>
      <c r="F4241" s="4">
        <v>45627</v>
      </c>
      <c r="G4241" s="12" t="s">
        <v>3843</v>
      </c>
      <c r="H4241" s="16">
        <v>14065</v>
      </c>
      <c r="K4241" t="str">
        <f t="shared" si="213"/>
        <v>Q3 2024</v>
      </c>
      <c r="L4241" t="str">
        <f t="shared" si="214"/>
        <v>Q3</v>
      </c>
      <c r="M4241" t="str">
        <f t="shared" si="215"/>
        <v>2024</v>
      </c>
    </row>
    <row r="4242" spans="1:13" x14ac:dyDescent="0.25">
      <c r="A4242" s="27">
        <v>45597</v>
      </c>
      <c r="B4242" s="8" t="s">
        <v>6584</v>
      </c>
      <c r="C4242" s="5" t="e">
        <v>#N/A</v>
      </c>
      <c r="D4242" s="8" t="s">
        <v>6622</v>
      </c>
      <c r="E4242" s="12">
        <v>102</v>
      </c>
      <c r="F4242" s="4">
        <v>45631</v>
      </c>
      <c r="G4242" s="12" t="s">
        <v>3842</v>
      </c>
      <c r="H4242" s="16">
        <v>2015</v>
      </c>
      <c r="K4242" t="str">
        <f t="shared" si="213"/>
        <v>Q3 2024</v>
      </c>
      <c r="L4242" t="str">
        <f t="shared" si="214"/>
        <v>Q3</v>
      </c>
      <c r="M4242" t="str">
        <f t="shared" si="215"/>
        <v>2024</v>
      </c>
    </row>
    <row r="4243" spans="1:13" x14ac:dyDescent="0.25">
      <c r="A4243" s="27">
        <v>45597</v>
      </c>
      <c r="B4243" s="8" t="s">
        <v>6584</v>
      </c>
      <c r="C4243" s="5" t="e">
        <v>#N/A</v>
      </c>
      <c r="D4243" s="8" t="s">
        <v>6627</v>
      </c>
      <c r="E4243" s="12">
        <v>102</v>
      </c>
      <c r="F4243" s="4">
        <v>45626</v>
      </c>
      <c r="G4243" s="12">
        <v>1865</v>
      </c>
      <c r="H4243" s="16">
        <v>980</v>
      </c>
      <c r="K4243" t="str">
        <f t="shared" si="213"/>
        <v>Q3 2024</v>
      </c>
      <c r="L4243" t="str">
        <f t="shared" si="214"/>
        <v>Q3</v>
      </c>
      <c r="M4243" t="str">
        <f t="shared" si="215"/>
        <v>2024</v>
      </c>
    </row>
    <row r="4244" spans="1:13" x14ac:dyDescent="0.25">
      <c r="A4244" s="27">
        <v>45597</v>
      </c>
      <c r="B4244" s="8" t="s">
        <v>6585</v>
      </c>
      <c r="C4244" s="5" t="s">
        <v>6632</v>
      </c>
      <c r="D4244" s="8" t="s">
        <v>6633</v>
      </c>
      <c r="E4244" s="12">
        <v>0</v>
      </c>
      <c r="F4244" s="4">
        <v>45627</v>
      </c>
      <c r="G4244" s="12" t="s">
        <v>3847</v>
      </c>
      <c r="H4244" s="16">
        <v>38933.089999999997</v>
      </c>
      <c r="K4244" t="str">
        <f t="shared" si="213"/>
        <v>Q3 2024</v>
      </c>
      <c r="L4244" t="str">
        <f t="shared" si="214"/>
        <v>Q3</v>
      </c>
      <c r="M4244" t="str">
        <f t="shared" si="215"/>
        <v>2024</v>
      </c>
    </row>
    <row r="4245" spans="1:13" x14ac:dyDescent="0.25">
      <c r="A4245" s="27">
        <v>45597</v>
      </c>
      <c r="B4245" s="8" t="s">
        <v>6585</v>
      </c>
      <c r="C4245" s="5" t="e">
        <v>#N/A</v>
      </c>
      <c r="D4245" s="8" t="s">
        <v>6617</v>
      </c>
      <c r="E4245" s="12">
        <v>0</v>
      </c>
      <c r="F4245" s="4">
        <v>45616</v>
      </c>
      <c r="G4245" s="12" t="s">
        <v>3846</v>
      </c>
      <c r="H4245" s="16">
        <v>1200</v>
      </c>
      <c r="K4245" t="str">
        <f t="shared" si="213"/>
        <v>Q3 2024</v>
      </c>
      <c r="L4245" t="str">
        <f t="shared" si="214"/>
        <v>Q3</v>
      </c>
      <c r="M4245" t="str">
        <f t="shared" si="215"/>
        <v>2024</v>
      </c>
    </row>
    <row r="4246" spans="1:13" x14ac:dyDescent="0.25">
      <c r="A4246" s="27">
        <v>45597</v>
      </c>
      <c r="B4246" s="8" t="s">
        <v>6585</v>
      </c>
      <c r="C4246" s="5" t="s">
        <v>6616</v>
      </c>
      <c r="D4246" s="8" t="s">
        <v>6617</v>
      </c>
      <c r="E4246" s="12">
        <v>0</v>
      </c>
      <c r="F4246" s="4">
        <v>45628</v>
      </c>
      <c r="G4246" s="12" t="s">
        <v>3848</v>
      </c>
      <c r="H4246" s="16">
        <v>1854</v>
      </c>
      <c r="K4246" t="str">
        <f t="shared" si="213"/>
        <v>Q3 2024</v>
      </c>
      <c r="L4246" t="str">
        <f t="shared" si="214"/>
        <v>Q3</v>
      </c>
      <c r="M4246" t="str">
        <f t="shared" si="215"/>
        <v>2024</v>
      </c>
    </row>
    <row r="4247" spans="1:13" x14ac:dyDescent="0.25">
      <c r="A4247" s="27">
        <v>45597</v>
      </c>
      <c r="B4247" s="8" t="s">
        <v>6585</v>
      </c>
      <c r="C4247" s="5" t="e">
        <v>#N/A</v>
      </c>
      <c r="D4247" s="8" t="s">
        <v>6627</v>
      </c>
      <c r="E4247" s="12">
        <v>0</v>
      </c>
      <c r="F4247" s="4">
        <v>45626</v>
      </c>
      <c r="G4247" s="12">
        <v>1857</v>
      </c>
      <c r="H4247" s="16">
        <v>6685</v>
      </c>
      <c r="K4247" t="str">
        <f t="shared" si="213"/>
        <v>Q3 2024</v>
      </c>
      <c r="L4247" t="str">
        <f t="shared" si="214"/>
        <v>Q3</v>
      </c>
      <c r="M4247" t="str">
        <f t="shared" si="215"/>
        <v>2024</v>
      </c>
    </row>
    <row r="4248" spans="1:13" x14ac:dyDescent="0.25">
      <c r="A4248" s="27">
        <v>45597</v>
      </c>
      <c r="B4248" s="8" t="s">
        <v>6586</v>
      </c>
      <c r="C4248" s="5" t="s">
        <v>6632</v>
      </c>
      <c r="D4248" s="8" t="s">
        <v>6633</v>
      </c>
      <c r="E4248" s="12">
        <v>0</v>
      </c>
      <c r="F4248" s="25">
        <v>45627</v>
      </c>
      <c r="G4248" s="12" t="s">
        <v>3850</v>
      </c>
      <c r="H4248" s="16">
        <v>18613.36</v>
      </c>
      <c r="K4248" t="str">
        <f t="shared" si="213"/>
        <v>Q3 2024</v>
      </c>
      <c r="L4248" t="str">
        <f t="shared" si="214"/>
        <v>Q3</v>
      </c>
      <c r="M4248" t="str">
        <f t="shared" si="215"/>
        <v>2024</v>
      </c>
    </row>
    <row r="4249" spans="1:13" x14ac:dyDescent="0.25">
      <c r="A4249" s="27">
        <v>45597</v>
      </c>
      <c r="B4249" s="8" t="s">
        <v>6586</v>
      </c>
      <c r="C4249" s="5" t="e">
        <v>#N/A</v>
      </c>
      <c r="D4249" s="8" t="s">
        <v>6615</v>
      </c>
      <c r="E4249" s="12">
        <v>0</v>
      </c>
      <c r="F4249" s="4">
        <v>45605</v>
      </c>
      <c r="G4249" s="12" t="s">
        <v>3958</v>
      </c>
      <c r="H4249" s="16">
        <v>377</v>
      </c>
      <c r="K4249" t="str">
        <f t="shared" si="213"/>
        <v>Q3 2024</v>
      </c>
      <c r="L4249" t="str">
        <f t="shared" si="214"/>
        <v>Q3</v>
      </c>
      <c r="M4249" t="str">
        <f t="shared" si="215"/>
        <v>2024</v>
      </c>
    </row>
    <row r="4250" spans="1:13" x14ac:dyDescent="0.25">
      <c r="A4250" s="27">
        <v>45597</v>
      </c>
      <c r="B4250" s="8" t="s">
        <v>6586</v>
      </c>
      <c r="C4250" s="5" t="e">
        <v>#N/A</v>
      </c>
      <c r="D4250" s="8" t="s">
        <v>6615</v>
      </c>
      <c r="E4250" s="12">
        <v>0</v>
      </c>
      <c r="F4250" s="4">
        <v>45604</v>
      </c>
      <c r="G4250" s="12" t="s">
        <v>3960</v>
      </c>
      <c r="H4250" s="16">
        <v>377</v>
      </c>
      <c r="K4250" t="str">
        <f t="shared" si="213"/>
        <v>Q3 2024</v>
      </c>
      <c r="L4250" t="str">
        <f t="shared" si="214"/>
        <v>Q3</v>
      </c>
      <c r="M4250" t="str">
        <f t="shared" si="215"/>
        <v>2024</v>
      </c>
    </row>
    <row r="4251" spans="1:13" x14ac:dyDescent="0.25">
      <c r="A4251" s="27">
        <v>45597</v>
      </c>
      <c r="B4251" s="8" t="s">
        <v>6586</v>
      </c>
      <c r="C4251" s="5" t="e">
        <v>#N/A</v>
      </c>
      <c r="D4251" s="8" t="s">
        <v>6615</v>
      </c>
      <c r="E4251" s="12">
        <v>0</v>
      </c>
      <c r="F4251" s="4">
        <v>45626</v>
      </c>
      <c r="G4251" s="12" t="s">
        <v>3961</v>
      </c>
      <c r="H4251" s="16">
        <v>106</v>
      </c>
      <c r="K4251" t="str">
        <f t="shared" si="213"/>
        <v>Q3 2024</v>
      </c>
      <c r="L4251" t="str">
        <f t="shared" si="214"/>
        <v>Q3</v>
      </c>
      <c r="M4251" t="str">
        <f t="shared" si="215"/>
        <v>2024</v>
      </c>
    </row>
    <row r="4252" spans="1:13" x14ac:dyDescent="0.25">
      <c r="A4252" s="27">
        <v>45597</v>
      </c>
      <c r="B4252" s="9" t="s">
        <v>6586</v>
      </c>
      <c r="C4252" s="8" t="s">
        <v>6619</v>
      </c>
      <c r="D4252" s="9" t="s">
        <v>6620</v>
      </c>
      <c r="E4252" s="12">
        <v>0</v>
      </c>
      <c r="F4252" s="25">
        <v>45626</v>
      </c>
      <c r="G4252" s="12" t="s">
        <v>4030</v>
      </c>
      <c r="H4252" s="46">
        <v>700</v>
      </c>
      <c r="K4252" t="str">
        <f t="shared" si="213"/>
        <v>Q3 2024</v>
      </c>
      <c r="L4252" t="str">
        <f t="shared" si="214"/>
        <v>Q3</v>
      </c>
      <c r="M4252" t="str">
        <f t="shared" si="215"/>
        <v>2024</v>
      </c>
    </row>
    <row r="4253" spans="1:13" x14ac:dyDescent="0.25">
      <c r="A4253" s="27">
        <v>45597</v>
      </c>
      <c r="B4253" s="8" t="s">
        <v>6586</v>
      </c>
      <c r="C4253" s="5" t="e">
        <v>#N/A</v>
      </c>
      <c r="D4253" s="8" t="s">
        <v>6635</v>
      </c>
      <c r="E4253" s="12">
        <v>0</v>
      </c>
      <c r="F4253" s="25">
        <v>45626</v>
      </c>
      <c r="G4253" s="12" t="s">
        <v>3849</v>
      </c>
      <c r="H4253" s="16">
        <v>41683.4</v>
      </c>
      <c r="K4253" t="str">
        <f t="shared" si="213"/>
        <v>Q3 2024</v>
      </c>
      <c r="L4253" t="str">
        <f t="shared" si="214"/>
        <v>Q3</v>
      </c>
      <c r="M4253" t="str">
        <f t="shared" si="215"/>
        <v>2024</v>
      </c>
    </row>
    <row r="4254" spans="1:13" x14ac:dyDescent="0.25">
      <c r="A4254" s="27">
        <v>45597</v>
      </c>
      <c r="B4254" s="9" t="s">
        <v>6587</v>
      </c>
      <c r="C4254" s="8" t="e">
        <v>#N/A</v>
      </c>
      <c r="D4254" s="9" t="s">
        <v>6615</v>
      </c>
      <c r="E4254" s="12">
        <v>0</v>
      </c>
      <c r="F4254" s="25">
        <v>45657</v>
      </c>
      <c r="G4254" s="12" t="s">
        <v>4065</v>
      </c>
      <c r="H4254" s="46">
        <v>844</v>
      </c>
      <c r="K4254" t="str">
        <f t="shared" si="213"/>
        <v>Q3 2024</v>
      </c>
      <c r="L4254" t="str">
        <f t="shared" si="214"/>
        <v>Q3</v>
      </c>
      <c r="M4254" t="str">
        <f t="shared" si="215"/>
        <v>2024</v>
      </c>
    </row>
    <row r="4255" spans="1:13" x14ac:dyDescent="0.25">
      <c r="A4255" s="27">
        <v>45597</v>
      </c>
      <c r="B4255" s="9" t="s">
        <v>6587</v>
      </c>
      <c r="C4255" s="8" t="e">
        <v>#N/A</v>
      </c>
      <c r="D4255" s="8" t="s">
        <v>6622</v>
      </c>
      <c r="E4255" s="12">
        <v>0</v>
      </c>
      <c r="F4255" s="4">
        <v>45627</v>
      </c>
      <c r="G4255" s="12" t="s">
        <v>3851</v>
      </c>
      <c r="H4255" s="16">
        <v>15865</v>
      </c>
      <c r="K4255" t="str">
        <f t="shared" si="213"/>
        <v>Q3 2024</v>
      </c>
      <c r="L4255" t="str">
        <f t="shared" si="214"/>
        <v>Q3</v>
      </c>
      <c r="M4255" t="str">
        <f t="shared" si="215"/>
        <v>2024</v>
      </c>
    </row>
    <row r="4256" spans="1:13" x14ac:dyDescent="0.25">
      <c r="A4256" s="27">
        <v>45597</v>
      </c>
      <c r="B4256" s="9" t="s">
        <v>6587</v>
      </c>
      <c r="C4256" s="8" t="e">
        <v>#N/A</v>
      </c>
      <c r="D4256" s="8" t="s">
        <v>6622</v>
      </c>
      <c r="E4256" s="12">
        <v>0</v>
      </c>
      <c r="F4256" s="25">
        <v>45665</v>
      </c>
      <c r="G4256" s="12" t="s">
        <v>4066</v>
      </c>
      <c r="H4256" s="46">
        <v>13275</v>
      </c>
      <c r="K4256" t="str">
        <f t="shared" si="213"/>
        <v>Q3 2024</v>
      </c>
      <c r="L4256" t="str">
        <f t="shared" si="214"/>
        <v>Q3</v>
      </c>
      <c r="M4256" t="str">
        <f t="shared" si="215"/>
        <v>2024</v>
      </c>
    </row>
    <row r="4257" spans="1:13" x14ac:dyDescent="0.25">
      <c r="A4257" s="27">
        <v>45597</v>
      </c>
      <c r="B4257" s="8" t="s">
        <v>6588</v>
      </c>
      <c r="C4257" s="5" t="s">
        <v>6616</v>
      </c>
      <c r="D4257" s="8" t="s">
        <v>6617</v>
      </c>
      <c r="E4257" s="12">
        <v>0</v>
      </c>
      <c r="F4257" s="4">
        <v>45628</v>
      </c>
      <c r="G4257" s="12" t="s">
        <v>3852</v>
      </c>
      <c r="H4257" s="16">
        <v>7710</v>
      </c>
      <c r="K4257" t="str">
        <f t="shared" si="213"/>
        <v>Q3 2024</v>
      </c>
      <c r="L4257" t="str">
        <f t="shared" si="214"/>
        <v>Q3</v>
      </c>
      <c r="M4257" t="str">
        <f t="shared" si="215"/>
        <v>2024</v>
      </c>
    </row>
    <row r="4258" spans="1:13" x14ac:dyDescent="0.25">
      <c r="A4258" s="27">
        <v>45597</v>
      </c>
      <c r="B4258" s="9" t="s">
        <v>6588</v>
      </c>
      <c r="C4258" s="8" t="s">
        <v>6619</v>
      </c>
      <c r="D4258" s="9" t="s">
        <v>6620</v>
      </c>
      <c r="E4258" s="12">
        <v>0</v>
      </c>
      <c r="F4258" s="25">
        <v>45626</v>
      </c>
      <c r="G4258" s="12" t="s">
        <v>4032</v>
      </c>
      <c r="H4258" s="46">
        <v>1090</v>
      </c>
      <c r="K4258" t="str">
        <f t="shared" si="213"/>
        <v>Q3 2024</v>
      </c>
      <c r="L4258" t="str">
        <f t="shared" si="214"/>
        <v>Q3</v>
      </c>
      <c r="M4258" t="str">
        <f t="shared" si="215"/>
        <v>2024</v>
      </c>
    </row>
    <row r="4259" spans="1:13" x14ac:dyDescent="0.25">
      <c r="A4259" s="27">
        <v>45597</v>
      </c>
      <c r="B4259" s="8" t="s">
        <v>6588</v>
      </c>
      <c r="C4259" s="5" t="e">
        <v>#N/A</v>
      </c>
      <c r="D4259" s="8" t="s">
        <v>6622</v>
      </c>
      <c r="E4259" s="12">
        <v>0</v>
      </c>
      <c r="F4259" s="4">
        <v>45627</v>
      </c>
      <c r="G4259" s="12" t="s">
        <v>3854</v>
      </c>
      <c r="H4259" s="16">
        <v>3305</v>
      </c>
      <c r="K4259" t="str">
        <f t="shared" si="213"/>
        <v>Q3 2024</v>
      </c>
      <c r="L4259" t="str">
        <f t="shared" si="214"/>
        <v>Q3</v>
      </c>
      <c r="M4259" t="str">
        <f t="shared" si="215"/>
        <v>2024</v>
      </c>
    </row>
    <row r="4260" spans="1:13" x14ac:dyDescent="0.25">
      <c r="A4260" s="27">
        <v>45597</v>
      </c>
      <c r="B4260" s="8" t="s">
        <v>6588</v>
      </c>
      <c r="C4260" s="5" t="e">
        <v>#N/A</v>
      </c>
      <c r="D4260" s="8" t="s">
        <v>6622</v>
      </c>
      <c r="E4260" s="12">
        <v>0</v>
      </c>
      <c r="F4260" s="4">
        <v>45631</v>
      </c>
      <c r="G4260" s="12" t="s">
        <v>3853</v>
      </c>
      <c r="H4260" s="16">
        <v>75</v>
      </c>
      <c r="K4260" t="str">
        <f t="shared" si="213"/>
        <v>Q3 2024</v>
      </c>
      <c r="L4260" t="str">
        <f t="shared" si="214"/>
        <v>Q3</v>
      </c>
      <c r="M4260" t="str">
        <f t="shared" si="215"/>
        <v>2024</v>
      </c>
    </row>
    <row r="4261" spans="1:13" x14ac:dyDescent="0.25">
      <c r="A4261" s="27">
        <v>45597</v>
      </c>
      <c r="B4261" s="9" t="s">
        <v>6589</v>
      </c>
      <c r="C4261" s="8" t="e">
        <v>#N/A</v>
      </c>
      <c r="D4261" s="9" t="s">
        <v>6643</v>
      </c>
      <c r="E4261" s="12">
        <v>2</v>
      </c>
      <c r="F4261" s="25">
        <v>45608</v>
      </c>
      <c r="G4261" s="12">
        <v>72</v>
      </c>
      <c r="H4261" s="46">
        <v>277000</v>
      </c>
      <c r="K4261" t="str">
        <f t="shared" si="213"/>
        <v>Q3 2024</v>
      </c>
      <c r="L4261" t="str">
        <f t="shared" si="214"/>
        <v>Q3</v>
      </c>
      <c r="M4261" t="str">
        <f t="shared" si="215"/>
        <v>2024</v>
      </c>
    </row>
    <row r="4262" spans="1:13" x14ac:dyDescent="0.25">
      <c r="A4262" s="27">
        <v>45597</v>
      </c>
      <c r="B4262" s="9" t="s">
        <v>6589</v>
      </c>
      <c r="C4262" s="8" t="e">
        <v>#N/A</v>
      </c>
      <c r="D4262" s="9" t="s">
        <v>6643</v>
      </c>
      <c r="E4262" s="12">
        <v>2</v>
      </c>
      <c r="F4262" s="25">
        <v>45609</v>
      </c>
      <c r="G4262" s="12">
        <v>73</v>
      </c>
      <c r="H4262" s="46">
        <v>12250</v>
      </c>
      <c r="K4262" t="str">
        <f t="shared" si="213"/>
        <v>Q3 2024</v>
      </c>
      <c r="L4262" t="str">
        <f t="shared" si="214"/>
        <v>Q3</v>
      </c>
      <c r="M4262" t="str">
        <f t="shared" si="215"/>
        <v>2024</v>
      </c>
    </row>
    <row r="4263" spans="1:13" x14ac:dyDescent="0.25">
      <c r="A4263" s="27">
        <v>45597</v>
      </c>
      <c r="B4263" s="8" t="s">
        <v>6589</v>
      </c>
      <c r="C4263" s="5" t="s">
        <v>6632</v>
      </c>
      <c r="D4263" s="8" t="s">
        <v>6633</v>
      </c>
      <c r="E4263" s="12">
        <v>2</v>
      </c>
      <c r="F4263" s="4">
        <v>45627</v>
      </c>
      <c r="G4263" s="12" t="s">
        <v>3860</v>
      </c>
      <c r="H4263" s="16">
        <v>52712.92</v>
      </c>
      <c r="K4263" t="str">
        <f t="shared" si="213"/>
        <v>Q3 2024</v>
      </c>
      <c r="L4263" t="str">
        <f t="shared" si="214"/>
        <v>Q3</v>
      </c>
      <c r="M4263" t="str">
        <f t="shared" si="215"/>
        <v>2024</v>
      </c>
    </row>
    <row r="4264" spans="1:13" x14ac:dyDescent="0.25">
      <c r="A4264" s="27">
        <v>45597</v>
      </c>
      <c r="B4264" s="8" t="s">
        <v>6589</v>
      </c>
      <c r="C4264" s="5" t="e">
        <v>#N/A</v>
      </c>
      <c r="D4264" s="8" t="s">
        <v>6617</v>
      </c>
      <c r="E4264" s="12">
        <v>2</v>
      </c>
      <c r="F4264" s="82">
        <v>45600</v>
      </c>
      <c r="G4264" s="12" t="s">
        <v>3855</v>
      </c>
      <c r="H4264" s="16">
        <v>1500</v>
      </c>
      <c r="K4264" t="str">
        <f t="shared" si="213"/>
        <v>Q3 2024</v>
      </c>
      <c r="L4264" t="str">
        <f t="shared" si="214"/>
        <v>Q3</v>
      </c>
      <c r="M4264" t="str">
        <f t="shared" si="215"/>
        <v>2024</v>
      </c>
    </row>
    <row r="4265" spans="1:13" x14ac:dyDescent="0.25">
      <c r="A4265" s="27">
        <v>45597</v>
      </c>
      <c r="B4265" s="8" t="s">
        <v>6589</v>
      </c>
      <c r="C4265" s="5" t="e">
        <v>#N/A</v>
      </c>
      <c r="D4265" s="8" t="s">
        <v>6617</v>
      </c>
      <c r="E4265" s="12">
        <v>2</v>
      </c>
      <c r="F4265" s="82">
        <v>45621</v>
      </c>
      <c r="G4265" s="12" t="s">
        <v>3857</v>
      </c>
      <c r="H4265" s="16">
        <v>800</v>
      </c>
      <c r="K4265" t="str">
        <f t="shared" si="213"/>
        <v>Q3 2024</v>
      </c>
      <c r="L4265" t="str">
        <f t="shared" si="214"/>
        <v>Q3</v>
      </c>
      <c r="M4265" t="str">
        <f t="shared" si="215"/>
        <v>2024</v>
      </c>
    </row>
    <row r="4266" spans="1:13" x14ac:dyDescent="0.25">
      <c r="A4266" s="27">
        <v>45597</v>
      </c>
      <c r="B4266" s="8" t="s">
        <v>6589</v>
      </c>
      <c r="C4266" s="5" t="e">
        <v>#N/A</v>
      </c>
      <c r="D4266" s="8" t="s">
        <v>6615</v>
      </c>
      <c r="E4266" s="12">
        <v>0</v>
      </c>
      <c r="F4266" s="82">
        <v>45626</v>
      </c>
      <c r="G4266" s="12" t="s">
        <v>3973</v>
      </c>
      <c r="H4266" s="16">
        <v>2185</v>
      </c>
      <c r="K4266" t="str">
        <f t="shared" si="213"/>
        <v>Q3 2024</v>
      </c>
      <c r="L4266" t="str">
        <f t="shared" si="214"/>
        <v>Q3</v>
      </c>
      <c r="M4266" t="str">
        <f t="shared" si="215"/>
        <v>2024</v>
      </c>
    </row>
    <row r="4267" spans="1:13" x14ac:dyDescent="0.25">
      <c r="A4267" s="27">
        <v>45597</v>
      </c>
      <c r="B4267" s="8" t="s">
        <v>6589</v>
      </c>
      <c r="C4267" s="5" t="e">
        <v>#N/A</v>
      </c>
      <c r="D4267" s="8" t="s">
        <v>6615</v>
      </c>
      <c r="E4267" s="12">
        <v>0</v>
      </c>
      <c r="F4267" s="82">
        <v>45626</v>
      </c>
      <c r="G4267" s="12" t="s">
        <v>3974</v>
      </c>
      <c r="H4267" s="16">
        <v>528</v>
      </c>
      <c r="K4267" t="str">
        <f t="shared" si="213"/>
        <v>Q3 2024</v>
      </c>
      <c r="L4267" t="str">
        <f t="shared" si="214"/>
        <v>Q3</v>
      </c>
      <c r="M4267" t="str">
        <f t="shared" si="215"/>
        <v>2024</v>
      </c>
    </row>
    <row r="4268" spans="1:13" x14ac:dyDescent="0.25">
      <c r="A4268" s="27">
        <v>45597</v>
      </c>
      <c r="B4268" s="8" t="s">
        <v>6589</v>
      </c>
      <c r="C4268" s="5" t="s">
        <v>6616</v>
      </c>
      <c r="D4268" s="8" t="s">
        <v>6618</v>
      </c>
      <c r="E4268" s="12">
        <v>2</v>
      </c>
      <c r="F4268" s="4">
        <v>45598</v>
      </c>
      <c r="G4268" s="12" t="s">
        <v>3866</v>
      </c>
      <c r="H4268" s="16">
        <v>49729</v>
      </c>
      <c r="K4268" t="str">
        <f t="shared" si="213"/>
        <v>Q3 2024</v>
      </c>
      <c r="L4268" t="str">
        <f t="shared" si="214"/>
        <v>Q3</v>
      </c>
      <c r="M4268" t="str">
        <f t="shared" si="215"/>
        <v>2024</v>
      </c>
    </row>
    <row r="4269" spans="1:13" x14ac:dyDescent="0.25">
      <c r="A4269" s="27">
        <v>45597</v>
      </c>
      <c r="B4269" s="8" t="s">
        <v>6589</v>
      </c>
      <c r="C4269" s="5" t="s">
        <v>6616</v>
      </c>
      <c r="D4269" s="8" t="s">
        <v>6617</v>
      </c>
      <c r="E4269" s="12">
        <v>2</v>
      </c>
      <c r="F4269" s="4">
        <v>45598</v>
      </c>
      <c r="G4269" s="12" t="s">
        <v>3867</v>
      </c>
      <c r="H4269" s="16">
        <v>4342</v>
      </c>
      <c r="K4269" t="str">
        <f t="shared" si="213"/>
        <v>Q3 2024</v>
      </c>
      <c r="L4269" t="str">
        <f t="shared" si="214"/>
        <v>Q3</v>
      </c>
      <c r="M4269" t="str">
        <f t="shared" si="215"/>
        <v>2024</v>
      </c>
    </row>
    <row r="4270" spans="1:13" x14ac:dyDescent="0.25">
      <c r="A4270" s="27">
        <v>45597</v>
      </c>
      <c r="B4270" s="8" t="s">
        <v>6589</v>
      </c>
      <c r="C4270" s="5" t="s">
        <v>6634</v>
      </c>
      <c r="D4270" s="8" t="s">
        <v>6635</v>
      </c>
      <c r="E4270" s="12">
        <v>2</v>
      </c>
      <c r="F4270" s="4">
        <v>45627</v>
      </c>
      <c r="G4270" s="12" t="s">
        <v>4460</v>
      </c>
      <c r="H4270" s="85">
        <v>172486.34</v>
      </c>
      <c r="I4270" s="90"/>
      <c r="K4270" t="str">
        <f t="shared" si="213"/>
        <v>Q3 2024</v>
      </c>
      <c r="L4270" t="str">
        <f t="shared" si="214"/>
        <v>Q3</v>
      </c>
      <c r="M4270" t="str">
        <f t="shared" si="215"/>
        <v>2024</v>
      </c>
    </row>
    <row r="4271" spans="1:13" x14ac:dyDescent="0.25">
      <c r="A4271" s="27">
        <v>45597</v>
      </c>
      <c r="B4271" s="8" t="s">
        <v>6589</v>
      </c>
      <c r="C4271" s="5" t="e">
        <v>#N/A</v>
      </c>
      <c r="D4271" s="8" t="s">
        <v>6638</v>
      </c>
      <c r="E4271" s="12">
        <v>2</v>
      </c>
      <c r="F4271" s="4">
        <v>45631</v>
      </c>
      <c r="G4271" s="12" t="s">
        <v>3859</v>
      </c>
      <c r="H4271" s="16">
        <v>224860</v>
      </c>
      <c r="K4271" t="str">
        <f t="shared" si="213"/>
        <v>Q3 2024</v>
      </c>
      <c r="L4271" t="str">
        <f t="shared" si="214"/>
        <v>Q3</v>
      </c>
      <c r="M4271" t="str">
        <f t="shared" si="215"/>
        <v>2024</v>
      </c>
    </row>
    <row r="4272" spans="1:13" x14ac:dyDescent="0.25">
      <c r="A4272" s="27">
        <v>45597</v>
      </c>
      <c r="B4272" s="8" t="s">
        <v>6589</v>
      </c>
      <c r="C4272" s="5" t="e">
        <v>#N/A</v>
      </c>
      <c r="D4272" s="8" t="s">
        <v>6633</v>
      </c>
      <c r="E4272" s="12">
        <v>2</v>
      </c>
      <c r="F4272" s="4">
        <v>45627</v>
      </c>
      <c r="G4272" s="12" t="s">
        <v>3861</v>
      </c>
      <c r="H4272" s="16">
        <v>178760.78</v>
      </c>
      <c r="K4272" t="str">
        <f t="shared" si="213"/>
        <v>Q3 2024</v>
      </c>
      <c r="L4272" t="str">
        <f t="shared" si="214"/>
        <v>Q3</v>
      </c>
      <c r="M4272" t="str">
        <f t="shared" si="215"/>
        <v>2024</v>
      </c>
    </row>
    <row r="4273" spans="1:13" x14ac:dyDescent="0.25">
      <c r="A4273" s="27">
        <v>45597</v>
      </c>
      <c r="B4273" s="9" t="s">
        <v>6589</v>
      </c>
      <c r="C4273" s="8" t="s">
        <v>6619</v>
      </c>
      <c r="D4273" s="9" t="s">
        <v>6620</v>
      </c>
      <c r="E4273" s="12">
        <v>2</v>
      </c>
      <c r="F4273" s="25">
        <v>45626</v>
      </c>
      <c r="G4273" s="12" t="s">
        <v>4033</v>
      </c>
      <c r="H4273" s="46">
        <v>2080</v>
      </c>
      <c r="K4273" t="str">
        <f t="shared" si="213"/>
        <v>Q3 2024</v>
      </c>
      <c r="L4273" t="str">
        <f t="shared" si="214"/>
        <v>Q3</v>
      </c>
      <c r="M4273" t="str">
        <f t="shared" si="215"/>
        <v>2024</v>
      </c>
    </row>
    <row r="4274" spans="1:13" x14ac:dyDescent="0.25">
      <c r="A4274" s="27">
        <v>45597</v>
      </c>
      <c r="B4274" s="8" t="s">
        <v>6589</v>
      </c>
      <c r="C4274" s="5" t="s">
        <v>6653</v>
      </c>
      <c r="D4274" s="8" t="s">
        <v>6654</v>
      </c>
      <c r="E4274" s="12">
        <v>2</v>
      </c>
      <c r="F4274" s="4">
        <v>45597</v>
      </c>
      <c r="G4274" s="12" t="s">
        <v>3856</v>
      </c>
      <c r="H4274" s="16">
        <v>204002</v>
      </c>
      <c r="K4274" t="str">
        <f t="shared" si="213"/>
        <v>Q3 2024</v>
      </c>
      <c r="L4274" t="str">
        <f t="shared" si="214"/>
        <v>Q3</v>
      </c>
      <c r="M4274" t="str">
        <f t="shared" si="215"/>
        <v>2024</v>
      </c>
    </row>
    <row r="4275" spans="1:13" x14ac:dyDescent="0.25">
      <c r="A4275" s="27">
        <v>45597</v>
      </c>
      <c r="B4275" s="8" t="s">
        <v>6589</v>
      </c>
      <c r="C4275" s="5" t="s">
        <v>6653</v>
      </c>
      <c r="D4275" s="8" t="s">
        <v>6638</v>
      </c>
      <c r="E4275" s="12">
        <v>2</v>
      </c>
      <c r="F4275" s="4">
        <v>45632</v>
      </c>
      <c r="G4275" s="12" t="s">
        <v>3858</v>
      </c>
      <c r="H4275" s="16">
        <v>808336.71</v>
      </c>
      <c r="K4275" t="str">
        <f t="shared" si="213"/>
        <v>Q3 2024</v>
      </c>
      <c r="L4275" t="str">
        <f t="shared" si="214"/>
        <v>Q3</v>
      </c>
      <c r="M4275" t="str">
        <f t="shared" si="215"/>
        <v>2024</v>
      </c>
    </row>
    <row r="4276" spans="1:13" x14ac:dyDescent="0.25">
      <c r="A4276" s="27">
        <v>45597</v>
      </c>
      <c r="B4276" s="8" t="s">
        <v>6589</v>
      </c>
      <c r="C4276" s="5" t="s">
        <v>6653</v>
      </c>
      <c r="D4276" s="8" t="s">
        <v>6627</v>
      </c>
      <c r="E4276" s="12">
        <v>2</v>
      </c>
      <c r="F4276" s="4">
        <v>45628</v>
      </c>
      <c r="G4276" s="12" t="s">
        <v>3862</v>
      </c>
      <c r="H4276" s="16">
        <v>22418.7</v>
      </c>
      <c r="K4276" t="str">
        <f t="shared" si="213"/>
        <v>Q3 2024</v>
      </c>
      <c r="L4276" t="str">
        <f t="shared" si="214"/>
        <v>Q3</v>
      </c>
      <c r="M4276" t="str">
        <f t="shared" si="215"/>
        <v>2024</v>
      </c>
    </row>
    <row r="4277" spans="1:13" x14ac:dyDescent="0.25">
      <c r="A4277" s="27">
        <v>45597</v>
      </c>
      <c r="B4277" s="8" t="s">
        <v>6589</v>
      </c>
      <c r="C4277" s="5" t="e">
        <v>#N/A</v>
      </c>
      <c r="D4277" s="8" t="s">
        <v>6622</v>
      </c>
      <c r="E4277" s="12">
        <v>2</v>
      </c>
      <c r="F4277" s="4">
        <v>45627</v>
      </c>
      <c r="G4277" s="12" t="s">
        <v>3864</v>
      </c>
      <c r="H4277" s="16">
        <v>10075</v>
      </c>
      <c r="K4277" t="str">
        <f t="shared" si="213"/>
        <v>Q3 2024</v>
      </c>
      <c r="L4277" t="str">
        <f t="shared" si="214"/>
        <v>Q3</v>
      </c>
      <c r="M4277" t="str">
        <f t="shared" si="215"/>
        <v>2024</v>
      </c>
    </row>
    <row r="4278" spans="1:13" x14ac:dyDescent="0.25">
      <c r="A4278" s="27">
        <v>45597</v>
      </c>
      <c r="B4278" s="8" t="s">
        <v>6589</v>
      </c>
      <c r="C4278" s="5" t="e">
        <v>#N/A</v>
      </c>
      <c r="D4278" s="8" t="s">
        <v>6622</v>
      </c>
      <c r="E4278" s="12">
        <v>2</v>
      </c>
      <c r="F4278" s="4">
        <v>45631</v>
      </c>
      <c r="G4278" s="12" t="s">
        <v>3865</v>
      </c>
      <c r="H4278" s="16">
        <v>7330</v>
      </c>
      <c r="K4278" t="str">
        <f t="shared" si="213"/>
        <v>Q3 2024</v>
      </c>
      <c r="L4278" t="str">
        <f t="shared" si="214"/>
        <v>Q3</v>
      </c>
      <c r="M4278" t="str">
        <f t="shared" si="215"/>
        <v>2024</v>
      </c>
    </row>
    <row r="4279" spans="1:13" x14ac:dyDescent="0.25">
      <c r="A4279" s="27">
        <v>45597</v>
      </c>
      <c r="B4279" s="8" t="s">
        <v>6589</v>
      </c>
      <c r="C4279" s="5" t="s">
        <v>6623</v>
      </c>
      <c r="D4279" s="8" t="s">
        <v>6624</v>
      </c>
      <c r="E4279" s="12">
        <v>2</v>
      </c>
      <c r="F4279" s="82">
        <v>45630</v>
      </c>
      <c r="G4279" s="12" t="s">
        <v>3868</v>
      </c>
      <c r="H4279" s="16">
        <v>5770</v>
      </c>
      <c r="K4279" t="str">
        <f t="shared" si="213"/>
        <v>Q3 2024</v>
      </c>
      <c r="L4279" t="str">
        <f t="shared" si="214"/>
        <v>Q3</v>
      </c>
      <c r="M4279" t="str">
        <f t="shared" si="215"/>
        <v>2024</v>
      </c>
    </row>
    <row r="4280" spans="1:13" x14ac:dyDescent="0.25">
      <c r="A4280" s="27">
        <v>45597</v>
      </c>
      <c r="B4280" s="8" t="s">
        <v>6589</v>
      </c>
      <c r="C4280" s="5" t="e">
        <v>#N/A</v>
      </c>
      <c r="D4280" s="8" t="s">
        <v>6627</v>
      </c>
      <c r="E4280" s="12">
        <v>2</v>
      </c>
      <c r="F4280" s="4">
        <v>45626</v>
      </c>
      <c r="G4280" s="12">
        <v>1869</v>
      </c>
      <c r="H4280" s="16">
        <v>17255</v>
      </c>
      <c r="K4280" t="str">
        <f t="shared" si="213"/>
        <v>Q3 2024</v>
      </c>
      <c r="L4280" t="str">
        <f t="shared" si="214"/>
        <v>Q3</v>
      </c>
      <c r="M4280" t="str">
        <f t="shared" si="215"/>
        <v>2024</v>
      </c>
    </row>
    <row r="4281" spans="1:13" x14ac:dyDescent="0.25">
      <c r="A4281" s="27">
        <v>45597</v>
      </c>
      <c r="B4281" s="8" t="s">
        <v>6589</v>
      </c>
      <c r="C4281" s="5" t="e">
        <v>#N/A</v>
      </c>
      <c r="D4281" s="8" t="s">
        <v>6624</v>
      </c>
      <c r="E4281" s="12">
        <v>2</v>
      </c>
      <c r="F4281" s="4">
        <v>45625</v>
      </c>
      <c r="G4281" s="12" t="s">
        <v>3863</v>
      </c>
      <c r="H4281" s="16">
        <v>9600</v>
      </c>
      <c r="K4281" t="str">
        <f t="shared" si="213"/>
        <v>Q3 2024</v>
      </c>
      <c r="L4281" t="str">
        <f t="shared" si="214"/>
        <v>Q3</v>
      </c>
      <c r="M4281" t="str">
        <f t="shared" si="215"/>
        <v>2024</v>
      </c>
    </row>
    <row r="4282" spans="1:13" x14ac:dyDescent="0.25">
      <c r="A4282" s="27">
        <v>45597</v>
      </c>
      <c r="B4282" s="8" t="s">
        <v>6590</v>
      </c>
      <c r="C4282" s="5" t="e">
        <v>#N/A</v>
      </c>
      <c r="D4282" s="8" t="s">
        <v>6617</v>
      </c>
      <c r="E4282" s="12">
        <v>0</v>
      </c>
      <c r="F4282" s="4">
        <v>45618</v>
      </c>
      <c r="G4282" s="12" t="s">
        <v>3869</v>
      </c>
      <c r="H4282" s="16">
        <v>950</v>
      </c>
      <c r="K4282" t="str">
        <f t="shared" ref="K4282:K4341" si="216">"Q" &amp; IF(MONTH(A4282) &lt; 4, 4, IF(MONTH(A4282) &lt; 7, 1, IF(MONTH(A4282) &lt; 10, 2, 3))) &amp; " " &amp; YEAR(A4282) - IF(MONTH(A4282) &lt; 4, 1, 0)</f>
        <v>Q3 2024</v>
      </c>
      <c r="L4282" t="str">
        <f t="shared" ref="L4282:L4341" si="217">LEFT(K4282,2)</f>
        <v>Q3</v>
      </c>
      <c r="M4282" t="str">
        <f t="shared" ref="M4282:M4341" si="218">RIGHT(K4282,4)</f>
        <v>2024</v>
      </c>
    </row>
    <row r="4283" spans="1:13" x14ac:dyDescent="0.25">
      <c r="A4283" s="27">
        <v>45597</v>
      </c>
      <c r="B4283" s="8" t="s">
        <v>6590</v>
      </c>
      <c r="C4283" s="5" t="e">
        <v>#N/A</v>
      </c>
      <c r="D4283" s="8" t="s">
        <v>6622</v>
      </c>
      <c r="E4283" s="12">
        <v>0</v>
      </c>
      <c r="F4283" s="4">
        <v>45627</v>
      </c>
      <c r="G4283" s="12" t="s">
        <v>3870</v>
      </c>
      <c r="H4283" s="16">
        <v>34470</v>
      </c>
      <c r="K4283" t="str">
        <f t="shared" si="216"/>
        <v>Q3 2024</v>
      </c>
      <c r="L4283" t="str">
        <f t="shared" si="217"/>
        <v>Q3</v>
      </c>
      <c r="M4283" t="str">
        <f t="shared" si="218"/>
        <v>2024</v>
      </c>
    </row>
    <row r="4284" spans="1:13" x14ac:dyDescent="0.25">
      <c r="A4284" s="27">
        <v>45597</v>
      </c>
      <c r="B4284" s="8" t="s">
        <v>6590</v>
      </c>
      <c r="C4284" s="5" t="e">
        <v>#N/A</v>
      </c>
      <c r="D4284" s="8" t="s">
        <v>6622</v>
      </c>
      <c r="E4284" s="12">
        <v>0</v>
      </c>
      <c r="F4284" s="4">
        <v>45627</v>
      </c>
      <c r="G4284" s="12" t="s">
        <v>3871</v>
      </c>
      <c r="H4284" s="16">
        <v>1660</v>
      </c>
      <c r="K4284" t="str">
        <f t="shared" si="216"/>
        <v>Q3 2024</v>
      </c>
      <c r="L4284" t="str">
        <f t="shared" si="217"/>
        <v>Q3</v>
      </c>
      <c r="M4284" t="str">
        <f t="shared" si="218"/>
        <v>2024</v>
      </c>
    </row>
    <row r="4285" spans="1:13" x14ac:dyDescent="0.25">
      <c r="A4285" s="27">
        <v>45597</v>
      </c>
      <c r="B4285" s="8" t="s">
        <v>6591</v>
      </c>
      <c r="C4285" s="5" t="s">
        <v>6632</v>
      </c>
      <c r="D4285" s="8" t="s">
        <v>6633</v>
      </c>
      <c r="E4285" s="12">
        <v>0</v>
      </c>
      <c r="F4285" s="25">
        <v>45627</v>
      </c>
      <c r="G4285" s="12" t="s">
        <v>3874</v>
      </c>
      <c r="H4285" s="16">
        <v>45837.33</v>
      </c>
      <c r="K4285" t="str">
        <f t="shared" si="216"/>
        <v>Q3 2024</v>
      </c>
      <c r="L4285" t="str">
        <f t="shared" si="217"/>
        <v>Q3</v>
      </c>
      <c r="M4285" t="str">
        <f t="shared" si="218"/>
        <v>2024</v>
      </c>
    </row>
    <row r="4286" spans="1:13" x14ac:dyDescent="0.25">
      <c r="A4286" s="27">
        <v>45597</v>
      </c>
      <c r="B4286" s="8" t="s">
        <v>6591</v>
      </c>
      <c r="C4286" s="5" t="s">
        <v>6616</v>
      </c>
      <c r="D4286" s="8" t="s">
        <v>6617</v>
      </c>
      <c r="E4286" s="12">
        <v>0</v>
      </c>
      <c r="F4286" s="25">
        <v>45628</v>
      </c>
      <c r="G4286" s="12" t="s">
        <v>3872</v>
      </c>
      <c r="H4286" s="16">
        <v>300</v>
      </c>
      <c r="K4286" t="str">
        <f t="shared" si="216"/>
        <v>Q3 2024</v>
      </c>
      <c r="L4286" t="str">
        <f t="shared" si="217"/>
        <v>Q3</v>
      </c>
      <c r="M4286" t="str">
        <f t="shared" si="218"/>
        <v>2024</v>
      </c>
    </row>
    <row r="4287" spans="1:13" x14ac:dyDescent="0.25">
      <c r="A4287" s="27">
        <v>45597</v>
      </c>
      <c r="B4287" s="9" t="s">
        <v>6591</v>
      </c>
      <c r="C4287" s="8" t="s">
        <v>6619</v>
      </c>
      <c r="D4287" s="9" t="s">
        <v>6620</v>
      </c>
      <c r="E4287" s="12">
        <v>0</v>
      </c>
      <c r="F4287" s="25">
        <v>45626</v>
      </c>
      <c r="G4287" s="12" t="s">
        <v>3462</v>
      </c>
      <c r="H4287" s="46">
        <v>5070</v>
      </c>
      <c r="K4287" t="str">
        <f t="shared" si="216"/>
        <v>Q3 2024</v>
      </c>
      <c r="L4287" t="str">
        <f t="shared" si="217"/>
        <v>Q3</v>
      </c>
      <c r="M4287" t="str">
        <f t="shared" si="218"/>
        <v>2024</v>
      </c>
    </row>
    <row r="4288" spans="1:13" x14ac:dyDescent="0.25">
      <c r="A4288" s="27">
        <v>45597</v>
      </c>
      <c r="B4288" s="8" t="s">
        <v>6591</v>
      </c>
      <c r="C4288" s="5" t="e">
        <v>#N/A</v>
      </c>
      <c r="D4288" s="8" t="s">
        <v>6622</v>
      </c>
      <c r="E4288" s="12">
        <v>0</v>
      </c>
      <c r="F4288" s="25">
        <v>45627</v>
      </c>
      <c r="G4288" s="12" t="s">
        <v>3875</v>
      </c>
      <c r="H4288" s="16">
        <v>7575</v>
      </c>
      <c r="K4288" t="str">
        <f t="shared" si="216"/>
        <v>Q3 2024</v>
      </c>
      <c r="L4288" t="str">
        <f t="shared" si="217"/>
        <v>Q3</v>
      </c>
      <c r="M4288" t="str">
        <f t="shared" si="218"/>
        <v>2024</v>
      </c>
    </row>
    <row r="4289" spans="1:13" x14ac:dyDescent="0.25">
      <c r="A4289" s="27">
        <v>45597</v>
      </c>
      <c r="B4289" s="8" t="s">
        <v>6591</v>
      </c>
      <c r="C4289" s="5" t="e">
        <v>#N/A</v>
      </c>
      <c r="D4289" s="8" t="s">
        <v>6622</v>
      </c>
      <c r="E4289" s="12">
        <v>0</v>
      </c>
      <c r="F4289" s="25">
        <v>45631</v>
      </c>
      <c r="G4289" s="12" t="s">
        <v>3873</v>
      </c>
      <c r="H4289" s="16">
        <v>6070</v>
      </c>
      <c r="K4289" t="str">
        <f t="shared" si="216"/>
        <v>Q3 2024</v>
      </c>
      <c r="L4289" t="str">
        <f t="shared" si="217"/>
        <v>Q3</v>
      </c>
      <c r="M4289" t="str">
        <f t="shared" si="218"/>
        <v>2024</v>
      </c>
    </row>
    <row r="4290" spans="1:13" x14ac:dyDescent="0.25">
      <c r="A4290" s="27">
        <v>45597</v>
      </c>
      <c r="B4290" s="8" t="s">
        <v>6601</v>
      </c>
      <c r="C4290" s="5" t="s">
        <v>6630</v>
      </c>
      <c r="D4290" s="8" t="s">
        <v>6631</v>
      </c>
      <c r="E4290" s="12">
        <v>0</v>
      </c>
      <c r="F4290" s="4">
        <v>45632</v>
      </c>
      <c r="G4290" s="12" t="s">
        <v>4014</v>
      </c>
      <c r="H4290" s="5">
        <v>2587.7399999999998</v>
      </c>
      <c r="K4290" t="str">
        <f t="shared" si="216"/>
        <v>Q3 2024</v>
      </c>
      <c r="L4290" t="str">
        <f t="shared" si="217"/>
        <v>Q3</v>
      </c>
      <c r="M4290" t="str">
        <f t="shared" si="218"/>
        <v>2024</v>
      </c>
    </row>
    <row r="4291" spans="1:13" x14ac:dyDescent="0.25">
      <c r="A4291" s="27">
        <v>45597</v>
      </c>
      <c r="B4291" s="8" t="s">
        <v>6601</v>
      </c>
      <c r="C4291" s="5" t="e">
        <v>#N/A</v>
      </c>
      <c r="D4291" s="8" t="s">
        <v>6615</v>
      </c>
      <c r="E4291" s="12">
        <v>0</v>
      </c>
      <c r="F4291" s="4">
        <v>45626</v>
      </c>
      <c r="G4291" s="12" t="s">
        <v>3977</v>
      </c>
      <c r="H4291" s="16">
        <v>2577</v>
      </c>
      <c r="K4291" t="str">
        <f t="shared" si="216"/>
        <v>Q3 2024</v>
      </c>
      <c r="L4291" t="str">
        <f t="shared" si="217"/>
        <v>Q3</v>
      </c>
      <c r="M4291" t="str">
        <f t="shared" si="218"/>
        <v>2024</v>
      </c>
    </row>
    <row r="4292" spans="1:13" x14ac:dyDescent="0.25">
      <c r="A4292" s="27">
        <v>45597</v>
      </c>
      <c r="B4292" s="8" t="s">
        <v>6601</v>
      </c>
      <c r="C4292" s="5" t="s">
        <v>6616</v>
      </c>
      <c r="D4292" s="9" t="s">
        <v>6617</v>
      </c>
      <c r="E4292" s="12">
        <v>0</v>
      </c>
      <c r="F4292" s="4">
        <v>45628</v>
      </c>
      <c r="G4292" s="12" t="s">
        <v>3876</v>
      </c>
      <c r="H4292" s="16">
        <v>3250</v>
      </c>
      <c r="K4292" t="str">
        <f t="shared" si="216"/>
        <v>Q3 2024</v>
      </c>
      <c r="L4292" t="str">
        <f t="shared" si="217"/>
        <v>Q3</v>
      </c>
      <c r="M4292" t="str">
        <f t="shared" si="218"/>
        <v>2024</v>
      </c>
    </row>
    <row r="4293" spans="1:13" x14ac:dyDescent="0.25">
      <c r="A4293" s="27">
        <v>45597</v>
      </c>
      <c r="B4293" s="9" t="s">
        <v>6601</v>
      </c>
      <c r="C4293" s="8" t="s">
        <v>6619</v>
      </c>
      <c r="D4293" s="9" t="s">
        <v>6620</v>
      </c>
      <c r="E4293" s="12">
        <v>0</v>
      </c>
      <c r="F4293" s="25">
        <v>45626</v>
      </c>
      <c r="G4293" s="12" t="s">
        <v>4029</v>
      </c>
      <c r="H4293" s="46">
        <v>3618</v>
      </c>
      <c r="K4293" t="str">
        <f t="shared" si="216"/>
        <v>Q3 2024</v>
      </c>
      <c r="L4293" t="str">
        <f t="shared" si="217"/>
        <v>Q3</v>
      </c>
      <c r="M4293" t="str">
        <f t="shared" si="218"/>
        <v>2024</v>
      </c>
    </row>
    <row r="4294" spans="1:13" x14ac:dyDescent="0.25">
      <c r="A4294" s="27">
        <v>45597</v>
      </c>
      <c r="B4294" s="8" t="s">
        <v>6601</v>
      </c>
      <c r="C4294" s="5" t="e">
        <v>#N/A</v>
      </c>
      <c r="D4294" s="8" t="s">
        <v>6622</v>
      </c>
      <c r="E4294" s="12">
        <v>0</v>
      </c>
      <c r="F4294" s="4">
        <v>45627</v>
      </c>
      <c r="G4294" s="12" t="s">
        <v>3877</v>
      </c>
      <c r="H4294" s="16">
        <v>5245</v>
      </c>
      <c r="K4294" t="str">
        <f t="shared" si="216"/>
        <v>Q3 2024</v>
      </c>
      <c r="L4294" t="str">
        <f t="shared" si="217"/>
        <v>Q3</v>
      </c>
      <c r="M4294" t="str">
        <f t="shared" si="218"/>
        <v>2024</v>
      </c>
    </row>
    <row r="4295" spans="1:13" x14ac:dyDescent="0.25">
      <c r="A4295" s="27">
        <v>45597</v>
      </c>
      <c r="B4295" s="9" t="s">
        <v>6602</v>
      </c>
      <c r="C4295" s="5" t="e">
        <v>#N/A</v>
      </c>
      <c r="D4295" s="8" t="s">
        <v>6638</v>
      </c>
      <c r="E4295" s="12">
        <v>401</v>
      </c>
      <c r="F4295" s="4">
        <v>45630</v>
      </c>
      <c r="G4295" s="12" t="s">
        <v>3878</v>
      </c>
      <c r="H4295" s="16">
        <v>124610</v>
      </c>
      <c r="K4295" t="str">
        <f t="shared" si="216"/>
        <v>Q3 2024</v>
      </c>
      <c r="L4295" t="str">
        <f t="shared" si="217"/>
        <v>Q3</v>
      </c>
      <c r="M4295" t="str">
        <f t="shared" si="218"/>
        <v>2024</v>
      </c>
    </row>
    <row r="4296" spans="1:13" x14ac:dyDescent="0.25">
      <c r="A4296" s="27">
        <v>45597</v>
      </c>
      <c r="B4296" s="9" t="s">
        <v>6602</v>
      </c>
      <c r="C4296" s="5" t="e">
        <v>#N/A</v>
      </c>
      <c r="D4296" s="8" t="s">
        <v>6638</v>
      </c>
      <c r="E4296" s="12">
        <v>402</v>
      </c>
      <c r="F4296" s="4">
        <v>45630</v>
      </c>
      <c r="G4296" s="12" t="s">
        <v>3879</v>
      </c>
      <c r="H4296" s="16">
        <v>98280</v>
      </c>
      <c r="K4296" t="str">
        <f t="shared" si="216"/>
        <v>Q3 2024</v>
      </c>
      <c r="L4296" t="str">
        <f t="shared" si="217"/>
        <v>Q3</v>
      </c>
      <c r="M4296" t="str">
        <f t="shared" si="218"/>
        <v>2024</v>
      </c>
    </row>
    <row r="4297" spans="1:13" x14ac:dyDescent="0.25">
      <c r="A4297" s="27">
        <v>45597</v>
      </c>
      <c r="B4297" s="9" t="s">
        <v>6602</v>
      </c>
      <c r="C4297" s="5" t="e">
        <v>#N/A</v>
      </c>
      <c r="D4297" s="8" t="s">
        <v>6638</v>
      </c>
      <c r="E4297" s="12">
        <v>501</v>
      </c>
      <c r="F4297" s="4">
        <v>45630</v>
      </c>
      <c r="G4297" s="12" t="s">
        <v>3880</v>
      </c>
      <c r="H4297" s="16">
        <v>126070</v>
      </c>
      <c r="K4297" t="str">
        <f t="shared" si="216"/>
        <v>Q3 2024</v>
      </c>
      <c r="L4297" t="str">
        <f t="shared" si="217"/>
        <v>Q3</v>
      </c>
      <c r="M4297" t="str">
        <f t="shared" si="218"/>
        <v>2024</v>
      </c>
    </row>
    <row r="4298" spans="1:13" x14ac:dyDescent="0.25">
      <c r="A4298" s="27">
        <v>45597</v>
      </c>
      <c r="B4298" s="9" t="s">
        <v>6602</v>
      </c>
      <c r="C4298" s="5" t="e">
        <v>#N/A</v>
      </c>
      <c r="D4298" s="8" t="s">
        <v>6638</v>
      </c>
      <c r="E4298" s="12">
        <v>502</v>
      </c>
      <c r="F4298" s="4">
        <v>45630</v>
      </c>
      <c r="G4298" s="12" t="s">
        <v>3881</v>
      </c>
      <c r="H4298" s="16">
        <v>98280</v>
      </c>
      <c r="K4298" t="str">
        <f t="shared" si="216"/>
        <v>Q3 2024</v>
      </c>
      <c r="L4298" t="str">
        <f t="shared" si="217"/>
        <v>Q3</v>
      </c>
      <c r="M4298" t="str">
        <f t="shared" si="218"/>
        <v>2024</v>
      </c>
    </row>
    <row r="4299" spans="1:13" x14ac:dyDescent="0.25">
      <c r="A4299" s="27">
        <v>45597</v>
      </c>
      <c r="B4299" s="9" t="s">
        <v>6602</v>
      </c>
      <c r="C4299" s="5" t="e">
        <v>#N/A</v>
      </c>
      <c r="D4299" s="8" t="s">
        <v>6638</v>
      </c>
      <c r="E4299" s="12">
        <v>1201</v>
      </c>
      <c r="F4299" s="4">
        <v>45630</v>
      </c>
      <c r="G4299" s="12" t="s">
        <v>3882</v>
      </c>
      <c r="H4299" s="16">
        <v>109500</v>
      </c>
      <c r="K4299" t="str">
        <f t="shared" si="216"/>
        <v>Q3 2024</v>
      </c>
      <c r="L4299" t="str">
        <f t="shared" si="217"/>
        <v>Q3</v>
      </c>
      <c r="M4299" t="str">
        <f t="shared" si="218"/>
        <v>2024</v>
      </c>
    </row>
    <row r="4300" spans="1:13" x14ac:dyDescent="0.25">
      <c r="A4300" s="27">
        <v>45597</v>
      </c>
      <c r="B4300" s="9" t="s">
        <v>6602</v>
      </c>
      <c r="C4300" s="5" t="e">
        <v>#N/A</v>
      </c>
      <c r="D4300" s="8" t="s">
        <v>6638</v>
      </c>
      <c r="E4300" s="12">
        <v>1202</v>
      </c>
      <c r="F4300" s="4">
        <v>45630</v>
      </c>
      <c r="G4300" s="12" t="s">
        <v>3883</v>
      </c>
      <c r="H4300" s="16">
        <v>98280</v>
      </c>
      <c r="K4300" t="str">
        <f t="shared" si="216"/>
        <v>Q3 2024</v>
      </c>
      <c r="L4300" t="str">
        <f t="shared" si="217"/>
        <v>Q3</v>
      </c>
      <c r="M4300" t="str">
        <f t="shared" si="218"/>
        <v>2024</v>
      </c>
    </row>
    <row r="4301" spans="1:13" x14ac:dyDescent="0.25">
      <c r="A4301" s="27">
        <v>45597</v>
      </c>
      <c r="B4301" s="9" t="s">
        <v>6602</v>
      </c>
      <c r="C4301" s="5" t="e">
        <v>#N/A</v>
      </c>
      <c r="D4301" s="8" t="s">
        <v>6638</v>
      </c>
      <c r="E4301" s="12">
        <v>1301</v>
      </c>
      <c r="F4301" s="4">
        <v>45630</v>
      </c>
      <c r="G4301" s="12" t="s">
        <v>3884</v>
      </c>
      <c r="H4301" s="16">
        <v>150760</v>
      </c>
      <c r="K4301" t="str">
        <f t="shared" si="216"/>
        <v>Q3 2024</v>
      </c>
      <c r="L4301" t="str">
        <f t="shared" si="217"/>
        <v>Q3</v>
      </c>
      <c r="M4301" t="str">
        <f t="shared" si="218"/>
        <v>2024</v>
      </c>
    </row>
    <row r="4302" spans="1:13" x14ac:dyDescent="0.25">
      <c r="A4302" s="27">
        <v>45597</v>
      </c>
      <c r="B4302" s="8" t="s">
        <v>6597</v>
      </c>
      <c r="C4302" s="5" t="s">
        <v>6632</v>
      </c>
      <c r="D4302" s="9" t="s">
        <v>6633</v>
      </c>
      <c r="E4302" s="12">
        <v>0</v>
      </c>
      <c r="F4302" s="4">
        <v>45627</v>
      </c>
      <c r="G4302" s="12" t="s">
        <v>3887</v>
      </c>
      <c r="H4302" s="16">
        <v>45837.33</v>
      </c>
      <c r="K4302" t="str">
        <f t="shared" si="216"/>
        <v>Q3 2024</v>
      </c>
      <c r="L4302" t="str">
        <f t="shared" si="217"/>
        <v>Q3</v>
      </c>
      <c r="M4302" t="str">
        <f t="shared" si="218"/>
        <v>2024</v>
      </c>
    </row>
    <row r="4303" spans="1:13" x14ac:dyDescent="0.25">
      <c r="A4303" s="27">
        <v>45597</v>
      </c>
      <c r="B4303" s="8" t="s">
        <v>6597</v>
      </c>
      <c r="C4303" s="5" t="e">
        <v>#N/A</v>
      </c>
      <c r="D4303" s="8" t="s">
        <v>6615</v>
      </c>
      <c r="E4303" s="12">
        <v>0</v>
      </c>
      <c r="F4303" s="4">
        <v>45626</v>
      </c>
      <c r="G4303" s="12" t="s">
        <v>3957</v>
      </c>
      <c r="H4303" s="16">
        <v>950</v>
      </c>
      <c r="K4303" t="str">
        <f t="shared" si="216"/>
        <v>Q3 2024</v>
      </c>
      <c r="L4303" t="str">
        <f t="shared" si="217"/>
        <v>Q3</v>
      </c>
      <c r="M4303" t="str">
        <f t="shared" si="218"/>
        <v>2024</v>
      </c>
    </row>
    <row r="4304" spans="1:13" x14ac:dyDescent="0.25">
      <c r="A4304" s="27">
        <v>45597</v>
      </c>
      <c r="B4304" s="8" t="s">
        <v>6597</v>
      </c>
      <c r="C4304" s="5" t="e">
        <v>#N/A</v>
      </c>
      <c r="D4304" s="9" t="s">
        <v>6638</v>
      </c>
      <c r="E4304" s="12">
        <v>0</v>
      </c>
      <c r="F4304" s="4">
        <v>45616</v>
      </c>
      <c r="G4304" s="12" t="s">
        <v>3885</v>
      </c>
      <c r="H4304" s="16">
        <v>8070</v>
      </c>
      <c r="K4304" t="str">
        <f t="shared" si="216"/>
        <v>Q3 2024</v>
      </c>
      <c r="L4304" t="str">
        <f t="shared" si="217"/>
        <v>Q3</v>
      </c>
      <c r="M4304" t="str">
        <f t="shared" si="218"/>
        <v>2024</v>
      </c>
    </row>
    <row r="4305" spans="1:13" x14ac:dyDescent="0.25">
      <c r="A4305" s="27">
        <v>45597</v>
      </c>
      <c r="B4305" s="9" t="s">
        <v>6597</v>
      </c>
      <c r="C4305" s="8" t="s">
        <v>6619</v>
      </c>
      <c r="D4305" s="9" t="s">
        <v>6620</v>
      </c>
      <c r="E4305" s="12">
        <v>0</v>
      </c>
      <c r="F4305" s="25">
        <v>45626</v>
      </c>
      <c r="G4305" s="12" t="s">
        <v>4031</v>
      </c>
      <c r="H4305" s="46">
        <v>8600</v>
      </c>
      <c r="K4305" t="str">
        <f t="shared" si="216"/>
        <v>Q3 2024</v>
      </c>
      <c r="L4305" t="str">
        <f t="shared" si="217"/>
        <v>Q3</v>
      </c>
      <c r="M4305" t="str">
        <f t="shared" si="218"/>
        <v>2024</v>
      </c>
    </row>
    <row r="4306" spans="1:13" x14ac:dyDescent="0.25">
      <c r="A4306" s="27">
        <v>45597</v>
      </c>
      <c r="B4306" s="8" t="s">
        <v>6597</v>
      </c>
      <c r="C4306" s="5" t="e">
        <v>#N/A</v>
      </c>
      <c r="D4306" s="8" t="s">
        <v>6622</v>
      </c>
      <c r="E4306" s="12">
        <v>0</v>
      </c>
      <c r="F4306" s="4">
        <v>45627</v>
      </c>
      <c r="G4306" s="12" t="s">
        <v>3886</v>
      </c>
      <c r="H4306" s="16">
        <v>6440</v>
      </c>
      <c r="K4306" t="str">
        <f t="shared" si="216"/>
        <v>Q3 2024</v>
      </c>
      <c r="L4306" t="str">
        <f t="shared" si="217"/>
        <v>Q3</v>
      </c>
      <c r="M4306" t="str">
        <f t="shared" si="218"/>
        <v>2024</v>
      </c>
    </row>
    <row r="4307" spans="1:13" x14ac:dyDescent="0.25">
      <c r="A4307" s="27">
        <v>45597</v>
      </c>
      <c r="B4307" s="8" t="s">
        <v>6597</v>
      </c>
      <c r="C4307" s="5" t="e">
        <v>#N/A</v>
      </c>
      <c r="D4307" s="8" t="s">
        <v>6622</v>
      </c>
      <c r="E4307" s="12">
        <v>0</v>
      </c>
      <c r="F4307" s="4">
        <v>45626</v>
      </c>
      <c r="G4307" s="12">
        <v>1870</v>
      </c>
      <c r="H4307" s="16">
        <v>210</v>
      </c>
      <c r="K4307" t="str">
        <f t="shared" si="216"/>
        <v>Q3 2024</v>
      </c>
      <c r="L4307" t="str">
        <f t="shared" si="217"/>
        <v>Q3</v>
      </c>
      <c r="M4307" t="str">
        <f t="shared" si="218"/>
        <v>2024</v>
      </c>
    </row>
    <row r="4308" spans="1:13" x14ac:dyDescent="0.25">
      <c r="A4308" s="27">
        <v>45597</v>
      </c>
      <c r="B4308" s="9" t="s">
        <v>6606</v>
      </c>
      <c r="C4308" s="8" t="s">
        <v>6619</v>
      </c>
      <c r="D4308" s="9" t="s">
        <v>6620</v>
      </c>
      <c r="E4308" s="12">
        <v>0</v>
      </c>
      <c r="F4308" s="25">
        <v>45626</v>
      </c>
      <c r="G4308" s="12" t="s">
        <v>4034</v>
      </c>
      <c r="H4308" s="46">
        <v>130</v>
      </c>
      <c r="K4308" t="str">
        <f t="shared" si="216"/>
        <v>Q3 2024</v>
      </c>
      <c r="L4308" t="str">
        <f t="shared" si="217"/>
        <v>Q3</v>
      </c>
      <c r="M4308" t="str">
        <f t="shared" si="218"/>
        <v>2024</v>
      </c>
    </row>
    <row r="4309" spans="1:13" x14ac:dyDescent="0.25">
      <c r="A4309" s="27">
        <v>45597</v>
      </c>
      <c r="B4309" s="9" t="s">
        <v>6596</v>
      </c>
      <c r="C4309" s="8" t="s">
        <v>6619</v>
      </c>
      <c r="D4309" s="9" t="s">
        <v>6620</v>
      </c>
      <c r="E4309" s="12">
        <v>0</v>
      </c>
      <c r="F4309" s="25">
        <v>45626</v>
      </c>
      <c r="G4309" s="12" t="s">
        <v>4035</v>
      </c>
      <c r="H4309" s="46">
        <v>1060</v>
      </c>
      <c r="K4309" t="str">
        <f t="shared" si="216"/>
        <v>Q3 2024</v>
      </c>
      <c r="L4309" t="str">
        <f t="shared" si="217"/>
        <v>Q3</v>
      </c>
      <c r="M4309" t="str">
        <f t="shared" si="218"/>
        <v>2024</v>
      </c>
    </row>
    <row r="4310" spans="1:13" x14ac:dyDescent="0.25">
      <c r="A4310" s="27">
        <v>45597</v>
      </c>
      <c r="B4310" s="8" t="s">
        <v>6596</v>
      </c>
      <c r="C4310" s="8" t="e">
        <v>#N/A</v>
      </c>
      <c r="D4310" s="8" t="s">
        <v>6622</v>
      </c>
      <c r="E4310" s="12">
        <v>0</v>
      </c>
      <c r="F4310" s="25">
        <v>45627</v>
      </c>
      <c r="G4310" s="12" t="s">
        <v>3888</v>
      </c>
      <c r="H4310" s="16">
        <v>1735</v>
      </c>
      <c r="K4310" t="str">
        <f t="shared" si="216"/>
        <v>Q3 2024</v>
      </c>
      <c r="L4310" t="str">
        <f t="shared" si="217"/>
        <v>Q3</v>
      </c>
      <c r="M4310" t="str">
        <f t="shared" si="218"/>
        <v>2024</v>
      </c>
    </row>
    <row r="4311" spans="1:13" x14ac:dyDescent="0.25">
      <c r="A4311" s="27">
        <v>45597</v>
      </c>
      <c r="B4311" s="8" t="s">
        <v>6592</v>
      </c>
      <c r="C4311" s="5" t="s">
        <v>6630</v>
      </c>
      <c r="D4311" s="8" t="s">
        <v>6631</v>
      </c>
      <c r="E4311" s="12">
        <v>613</v>
      </c>
      <c r="F4311" s="4">
        <v>45623</v>
      </c>
      <c r="G4311" s="12" t="s">
        <v>4012</v>
      </c>
      <c r="H4311" s="5">
        <v>6467.58</v>
      </c>
      <c r="K4311" t="str">
        <f t="shared" si="216"/>
        <v>Q3 2024</v>
      </c>
      <c r="L4311" t="str">
        <f t="shared" si="217"/>
        <v>Q3</v>
      </c>
      <c r="M4311" t="str">
        <f t="shared" si="218"/>
        <v>2024</v>
      </c>
    </row>
    <row r="4312" spans="1:13" x14ac:dyDescent="0.25">
      <c r="A4312" s="27">
        <v>45597</v>
      </c>
      <c r="B4312" s="8" t="s">
        <v>6592</v>
      </c>
      <c r="C4312" s="5" t="e">
        <v>#N/A</v>
      </c>
      <c r="D4312" s="8" t="s">
        <v>6662</v>
      </c>
      <c r="E4312" s="12">
        <v>613</v>
      </c>
      <c r="F4312" s="4">
        <v>45597</v>
      </c>
      <c r="G4312" s="12" t="s">
        <v>3889</v>
      </c>
      <c r="H4312" s="16">
        <v>68825</v>
      </c>
      <c r="K4312" t="str">
        <f t="shared" si="216"/>
        <v>Q3 2024</v>
      </c>
      <c r="L4312" t="str">
        <f t="shared" si="217"/>
        <v>Q3</v>
      </c>
      <c r="M4312" t="str">
        <f t="shared" si="218"/>
        <v>2024</v>
      </c>
    </row>
    <row r="4313" spans="1:13" x14ac:dyDescent="0.25">
      <c r="A4313" s="27">
        <v>45597</v>
      </c>
      <c r="B4313" s="8" t="s">
        <v>6592</v>
      </c>
      <c r="C4313" s="5" t="s">
        <v>6632</v>
      </c>
      <c r="D4313" s="8" t="s">
        <v>6633</v>
      </c>
      <c r="E4313" s="12">
        <v>613</v>
      </c>
      <c r="F4313" s="4">
        <v>45627</v>
      </c>
      <c r="G4313" s="12" t="s">
        <v>3899</v>
      </c>
      <c r="H4313" s="16">
        <v>38961.730000000003</v>
      </c>
      <c r="K4313" t="str">
        <f t="shared" si="216"/>
        <v>Q3 2024</v>
      </c>
      <c r="L4313" t="str">
        <f t="shared" si="217"/>
        <v>Q3</v>
      </c>
      <c r="M4313" t="str">
        <f t="shared" si="218"/>
        <v>2024</v>
      </c>
    </row>
    <row r="4314" spans="1:13" x14ac:dyDescent="0.25">
      <c r="A4314" s="27">
        <v>45597</v>
      </c>
      <c r="B4314" s="8" t="s">
        <v>6592</v>
      </c>
      <c r="C4314" s="5" t="e">
        <v>#N/A</v>
      </c>
      <c r="D4314" s="8" t="s">
        <v>6615</v>
      </c>
      <c r="E4314" s="12">
        <v>0</v>
      </c>
      <c r="F4314" s="4">
        <v>45626</v>
      </c>
      <c r="G4314" s="12" t="s">
        <v>3959</v>
      </c>
      <c r="H4314" s="16">
        <v>17955</v>
      </c>
      <c r="K4314" t="str">
        <f t="shared" si="216"/>
        <v>Q3 2024</v>
      </c>
      <c r="L4314" t="str">
        <f t="shared" si="217"/>
        <v>Q3</v>
      </c>
      <c r="M4314" t="str">
        <f t="shared" si="218"/>
        <v>2024</v>
      </c>
    </row>
    <row r="4315" spans="1:13" x14ac:dyDescent="0.25">
      <c r="A4315" s="27">
        <v>45597</v>
      </c>
      <c r="B4315" s="8" t="s">
        <v>6592</v>
      </c>
      <c r="C4315" s="5" t="s">
        <v>6616</v>
      </c>
      <c r="D4315" s="8" t="s">
        <v>6617</v>
      </c>
      <c r="E4315" s="12">
        <v>613</v>
      </c>
      <c r="F4315" s="4">
        <v>45628</v>
      </c>
      <c r="G4315" s="12" t="s">
        <v>3898</v>
      </c>
      <c r="H4315" s="16">
        <v>545</v>
      </c>
      <c r="K4315" t="str">
        <f t="shared" si="216"/>
        <v>Q3 2024</v>
      </c>
      <c r="L4315" t="str">
        <f t="shared" si="217"/>
        <v>Q3</v>
      </c>
      <c r="M4315" t="str">
        <f t="shared" si="218"/>
        <v>2024</v>
      </c>
    </row>
    <row r="4316" spans="1:13" x14ac:dyDescent="0.25">
      <c r="A4316" s="27">
        <v>45597</v>
      </c>
      <c r="B4316" s="8" t="s">
        <v>6592</v>
      </c>
      <c r="C4316" s="5" t="s">
        <v>6616</v>
      </c>
      <c r="D4316" s="8" t="s">
        <v>6618</v>
      </c>
      <c r="E4316" s="12">
        <v>613</v>
      </c>
      <c r="F4316" s="4">
        <v>45628</v>
      </c>
      <c r="G4316" s="12" t="s">
        <v>3900</v>
      </c>
      <c r="H4316" s="16">
        <v>11000</v>
      </c>
      <c r="K4316" t="str">
        <f t="shared" si="216"/>
        <v>Q3 2024</v>
      </c>
      <c r="L4316" t="str">
        <f t="shared" si="217"/>
        <v>Q3</v>
      </c>
      <c r="M4316" t="str">
        <f t="shared" si="218"/>
        <v>2024</v>
      </c>
    </row>
    <row r="4317" spans="1:13" x14ac:dyDescent="0.25">
      <c r="A4317" s="27">
        <v>45597</v>
      </c>
      <c r="B4317" s="8" t="s">
        <v>6592</v>
      </c>
      <c r="C4317" s="5" t="s">
        <v>6634</v>
      </c>
      <c r="D4317" s="8" t="s">
        <v>6635</v>
      </c>
      <c r="E4317" s="12">
        <v>613</v>
      </c>
      <c r="F4317" s="4">
        <v>45627</v>
      </c>
      <c r="G4317" s="12" t="s">
        <v>4462</v>
      </c>
      <c r="H4317" s="85">
        <v>53816.87</v>
      </c>
      <c r="I4317" s="90"/>
      <c r="K4317" t="str">
        <f t="shared" si="216"/>
        <v>Q3 2024</v>
      </c>
      <c r="L4317" t="str">
        <f t="shared" si="217"/>
        <v>Q3</v>
      </c>
      <c r="M4317" t="str">
        <f t="shared" si="218"/>
        <v>2024</v>
      </c>
    </row>
    <row r="4318" spans="1:13" x14ac:dyDescent="0.25">
      <c r="A4318" s="27">
        <v>45597</v>
      </c>
      <c r="B4318" s="8" t="s">
        <v>6592</v>
      </c>
      <c r="C4318" s="5" t="e">
        <v>#N/A</v>
      </c>
      <c r="D4318" s="8" t="s">
        <v>6633</v>
      </c>
      <c r="E4318" s="12">
        <v>613</v>
      </c>
      <c r="F4318" s="4">
        <v>45627</v>
      </c>
      <c r="G4318" s="12" t="s">
        <v>3897</v>
      </c>
      <c r="H4318" s="16">
        <v>40339.82</v>
      </c>
      <c r="K4318" t="str">
        <f t="shared" si="216"/>
        <v>Q3 2024</v>
      </c>
      <c r="L4318" t="str">
        <f t="shared" si="217"/>
        <v>Q3</v>
      </c>
      <c r="M4318" t="str">
        <f t="shared" si="218"/>
        <v>2024</v>
      </c>
    </row>
    <row r="4319" spans="1:13" x14ac:dyDescent="0.25">
      <c r="A4319" s="27">
        <v>45597</v>
      </c>
      <c r="B4319" s="9" t="s">
        <v>6592</v>
      </c>
      <c r="C4319" s="8" t="s">
        <v>6619</v>
      </c>
      <c r="D4319" s="9" t="s">
        <v>6620</v>
      </c>
      <c r="E4319" s="12">
        <v>613</v>
      </c>
      <c r="F4319" s="25">
        <v>45626</v>
      </c>
      <c r="G4319" s="12" t="s">
        <v>4036</v>
      </c>
      <c r="H4319" s="46">
        <v>4446</v>
      </c>
      <c r="K4319" t="str">
        <f t="shared" si="216"/>
        <v>Q3 2024</v>
      </c>
      <c r="L4319" t="str">
        <f t="shared" si="217"/>
        <v>Q3</v>
      </c>
      <c r="M4319" t="str">
        <f t="shared" si="218"/>
        <v>2024</v>
      </c>
    </row>
    <row r="4320" spans="1:13" x14ac:dyDescent="0.25">
      <c r="A4320" s="27">
        <v>45597</v>
      </c>
      <c r="B4320" s="8" t="s">
        <v>6592</v>
      </c>
      <c r="C4320" s="5" t="e">
        <v>#N/A</v>
      </c>
      <c r="D4320" s="8" t="s">
        <v>6617</v>
      </c>
      <c r="E4320" s="12">
        <v>613</v>
      </c>
      <c r="F4320" s="4">
        <v>45625</v>
      </c>
      <c r="G4320" s="12" t="s">
        <v>3894</v>
      </c>
      <c r="H4320" s="16">
        <v>1090</v>
      </c>
      <c r="K4320" t="str">
        <f t="shared" si="216"/>
        <v>Q3 2024</v>
      </c>
      <c r="L4320" t="str">
        <f t="shared" si="217"/>
        <v>Q3</v>
      </c>
      <c r="M4320" t="str">
        <f t="shared" si="218"/>
        <v>2024</v>
      </c>
    </row>
    <row r="4321" spans="1:13" x14ac:dyDescent="0.25">
      <c r="A4321" s="27">
        <v>45597</v>
      </c>
      <c r="B4321" s="8" t="s">
        <v>6592</v>
      </c>
      <c r="C4321" s="5" t="s">
        <v>6637</v>
      </c>
      <c r="D4321" s="8" t="s">
        <v>6654</v>
      </c>
      <c r="E4321" s="12">
        <v>613</v>
      </c>
      <c r="F4321" s="4">
        <v>45600</v>
      </c>
      <c r="G4321" s="12" t="s">
        <v>3892</v>
      </c>
      <c r="H4321" s="16">
        <v>25779</v>
      </c>
      <c r="K4321" t="str">
        <f t="shared" si="216"/>
        <v>Q3 2024</v>
      </c>
      <c r="L4321" t="str">
        <f t="shared" si="217"/>
        <v>Q3</v>
      </c>
      <c r="M4321" t="str">
        <f t="shared" si="218"/>
        <v>2024</v>
      </c>
    </row>
    <row r="4322" spans="1:13" x14ac:dyDescent="0.25">
      <c r="A4322" s="27">
        <v>45597</v>
      </c>
      <c r="B4322" s="8" t="s">
        <v>6592</v>
      </c>
      <c r="C4322" s="5" t="s">
        <v>6637</v>
      </c>
      <c r="D4322" s="8" t="s">
        <v>6654</v>
      </c>
      <c r="E4322" s="12">
        <v>614</v>
      </c>
      <c r="F4322" s="4">
        <v>45600</v>
      </c>
      <c r="G4322" s="12" t="s">
        <v>3893</v>
      </c>
      <c r="H4322" s="16">
        <v>25753</v>
      </c>
      <c r="K4322" t="str">
        <f t="shared" si="216"/>
        <v>Q3 2024</v>
      </c>
      <c r="L4322" t="str">
        <f t="shared" si="217"/>
        <v>Q3</v>
      </c>
      <c r="M4322" t="str">
        <f t="shared" si="218"/>
        <v>2024</v>
      </c>
    </row>
    <row r="4323" spans="1:13" x14ac:dyDescent="0.25">
      <c r="A4323" s="27">
        <v>45597</v>
      </c>
      <c r="B4323" s="8" t="s">
        <v>6592</v>
      </c>
      <c r="C4323" s="5" t="s">
        <v>6637</v>
      </c>
      <c r="D4323" s="8" t="s">
        <v>6638</v>
      </c>
      <c r="E4323" s="12">
        <v>613</v>
      </c>
      <c r="F4323" s="4">
        <v>45635</v>
      </c>
      <c r="G4323" s="12" t="s">
        <v>4004</v>
      </c>
      <c r="H4323" s="16">
        <v>49210.69</v>
      </c>
      <c r="K4323" t="str">
        <f t="shared" si="216"/>
        <v>Q3 2024</v>
      </c>
      <c r="L4323" t="str">
        <f t="shared" si="217"/>
        <v>Q3</v>
      </c>
      <c r="M4323" t="str">
        <f t="shared" si="218"/>
        <v>2024</v>
      </c>
    </row>
    <row r="4324" spans="1:13" x14ac:dyDescent="0.25">
      <c r="A4324" s="27">
        <v>45597</v>
      </c>
      <c r="B4324" s="8" t="s">
        <v>6592</v>
      </c>
      <c r="C4324" s="5" t="s">
        <v>6637</v>
      </c>
      <c r="D4324" s="8" t="s">
        <v>6638</v>
      </c>
      <c r="E4324" s="12">
        <v>614</v>
      </c>
      <c r="F4324" s="4">
        <v>45635</v>
      </c>
      <c r="G4324" s="12" t="s">
        <v>4005</v>
      </c>
      <c r="H4324" s="16">
        <v>57004.91</v>
      </c>
      <c r="K4324" t="str">
        <f t="shared" si="216"/>
        <v>Q3 2024</v>
      </c>
      <c r="L4324" t="str">
        <f t="shared" si="217"/>
        <v>Q3</v>
      </c>
      <c r="M4324" t="str">
        <f t="shared" si="218"/>
        <v>2024</v>
      </c>
    </row>
    <row r="4325" spans="1:13" x14ac:dyDescent="0.25">
      <c r="A4325" s="27">
        <v>45597</v>
      </c>
      <c r="B4325" s="8" t="s">
        <v>6592</v>
      </c>
      <c r="C4325" s="5" t="s">
        <v>6637</v>
      </c>
      <c r="D4325" s="8" t="s">
        <v>6639</v>
      </c>
      <c r="E4325" s="12">
        <v>613</v>
      </c>
      <c r="F4325" s="4">
        <v>45635</v>
      </c>
      <c r="G4325" s="12" t="s">
        <v>4006</v>
      </c>
      <c r="H4325" s="16">
        <v>615.12</v>
      </c>
      <c r="K4325" t="str">
        <f t="shared" si="216"/>
        <v>Q3 2024</v>
      </c>
      <c r="L4325" t="str">
        <f t="shared" si="217"/>
        <v>Q3</v>
      </c>
      <c r="M4325" t="str">
        <f t="shared" si="218"/>
        <v>2024</v>
      </c>
    </row>
    <row r="4326" spans="1:13" x14ac:dyDescent="0.25">
      <c r="A4326" s="27">
        <v>45597</v>
      </c>
      <c r="B4326" s="8" t="s">
        <v>6592</v>
      </c>
      <c r="C4326" s="5" t="s">
        <v>6637</v>
      </c>
      <c r="D4326" s="8" t="s">
        <v>6639</v>
      </c>
      <c r="E4326" s="12">
        <v>614</v>
      </c>
      <c r="F4326" s="4">
        <v>45635</v>
      </c>
      <c r="G4326" s="12" t="s">
        <v>4007</v>
      </c>
      <c r="H4326" s="16">
        <v>967.89</v>
      </c>
      <c r="K4326" t="str">
        <f t="shared" si="216"/>
        <v>Q3 2024</v>
      </c>
      <c r="L4326" t="str">
        <f t="shared" si="217"/>
        <v>Q3</v>
      </c>
      <c r="M4326" t="str">
        <f t="shared" si="218"/>
        <v>2024</v>
      </c>
    </row>
    <row r="4327" spans="1:13" x14ac:dyDescent="0.25">
      <c r="A4327" s="27">
        <v>45597</v>
      </c>
      <c r="B4327" s="8" t="s">
        <v>6592</v>
      </c>
      <c r="C4327" s="5" t="e">
        <v>#N/A</v>
      </c>
      <c r="D4327" s="8" t="s">
        <v>6662</v>
      </c>
      <c r="E4327" s="12">
        <v>613</v>
      </c>
      <c r="F4327" s="4">
        <v>45603</v>
      </c>
      <c r="G4327" s="12" t="s">
        <v>3890</v>
      </c>
      <c r="H4327" s="16">
        <v>68832</v>
      </c>
      <c r="K4327" t="str">
        <f t="shared" si="216"/>
        <v>Q3 2024</v>
      </c>
      <c r="L4327" t="str">
        <f t="shared" si="217"/>
        <v>Q3</v>
      </c>
      <c r="M4327" t="str">
        <f t="shared" si="218"/>
        <v>2024</v>
      </c>
    </row>
    <row r="4328" spans="1:13" x14ac:dyDescent="0.25">
      <c r="A4328" s="27">
        <v>45597</v>
      </c>
      <c r="B4328" s="8" t="s">
        <v>6592</v>
      </c>
      <c r="C4328" s="5" t="e">
        <v>#N/A</v>
      </c>
      <c r="D4328" s="8" t="s">
        <v>6662</v>
      </c>
      <c r="E4328" s="12">
        <v>614</v>
      </c>
      <c r="F4328" s="4">
        <v>45599</v>
      </c>
      <c r="G4328" s="12" t="s">
        <v>3891</v>
      </c>
      <c r="H4328" s="16">
        <v>137596</v>
      </c>
      <c r="K4328" t="str">
        <f t="shared" si="216"/>
        <v>Q3 2024</v>
      </c>
      <c r="L4328" t="str">
        <f t="shared" si="217"/>
        <v>Q3</v>
      </c>
      <c r="M4328" t="str">
        <f t="shared" si="218"/>
        <v>2024</v>
      </c>
    </row>
    <row r="4329" spans="1:13" x14ac:dyDescent="0.25">
      <c r="A4329" s="27">
        <v>45597</v>
      </c>
      <c r="B4329" s="8" t="s">
        <v>6592</v>
      </c>
      <c r="C4329" s="5" t="e">
        <v>#N/A</v>
      </c>
      <c r="D4329" s="8" t="s">
        <v>6622</v>
      </c>
      <c r="E4329" s="12">
        <v>613</v>
      </c>
      <c r="F4329" s="4">
        <v>45627</v>
      </c>
      <c r="G4329" s="12" t="s">
        <v>3896</v>
      </c>
      <c r="H4329" s="16">
        <v>23265</v>
      </c>
      <c r="K4329" t="str">
        <f t="shared" si="216"/>
        <v>Q3 2024</v>
      </c>
      <c r="L4329" t="str">
        <f t="shared" si="217"/>
        <v>Q3</v>
      </c>
      <c r="M4329" t="str">
        <f t="shared" si="218"/>
        <v>2024</v>
      </c>
    </row>
    <row r="4330" spans="1:13" x14ac:dyDescent="0.25">
      <c r="A4330" s="27">
        <v>45597</v>
      </c>
      <c r="B4330" s="8" t="s">
        <v>6592</v>
      </c>
      <c r="C4330" s="5" t="e">
        <v>#N/A</v>
      </c>
      <c r="D4330" s="8" t="s">
        <v>6622</v>
      </c>
      <c r="E4330" s="12">
        <v>613</v>
      </c>
      <c r="F4330" s="4">
        <v>45631</v>
      </c>
      <c r="G4330" s="12" t="s">
        <v>3895</v>
      </c>
      <c r="H4330" s="16">
        <v>11435</v>
      </c>
      <c r="K4330" t="str">
        <f t="shared" si="216"/>
        <v>Q3 2024</v>
      </c>
      <c r="L4330" t="str">
        <f t="shared" si="217"/>
        <v>Q3</v>
      </c>
      <c r="M4330" t="str">
        <f t="shared" si="218"/>
        <v>2024</v>
      </c>
    </row>
    <row r="4331" spans="1:13" x14ac:dyDescent="0.25">
      <c r="A4331" s="27">
        <v>45597</v>
      </c>
      <c r="B4331" s="8" t="s">
        <v>6592</v>
      </c>
      <c r="C4331" s="5" t="s">
        <v>6623</v>
      </c>
      <c r="D4331" s="8" t="s">
        <v>6663</v>
      </c>
      <c r="E4331" s="12">
        <v>613</v>
      </c>
      <c r="F4331" s="4">
        <v>45630</v>
      </c>
      <c r="G4331" s="12" t="s">
        <v>3901</v>
      </c>
      <c r="H4331" s="16">
        <v>2700</v>
      </c>
      <c r="K4331" t="str">
        <f t="shared" si="216"/>
        <v>Q3 2024</v>
      </c>
      <c r="L4331" t="str">
        <f t="shared" si="217"/>
        <v>Q3</v>
      </c>
      <c r="M4331" t="str">
        <f t="shared" si="218"/>
        <v>2024</v>
      </c>
    </row>
    <row r="4332" spans="1:13" x14ac:dyDescent="0.25">
      <c r="A4332" s="27">
        <v>45597</v>
      </c>
      <c r="B4332" s="8" t="s">
        <v>6592</v>
      </c>
      <c r="C4332" s="5" t="s">
        <v>6623</v>
      </c>
      <c r="D4332" s="8" t="s">
        <v>6624</v>
      </c>
      <c r="E4332" s="12">
        <v>613</v>
      </c>
      <c r="F4332" s="4">
        <v>45630</v>
      </c>
      <c r="G4332" s="12" t="s">
        <v>3902</v>
      </c>
      <c r="H4332" s="16">
        <v>18056.8</v>
      </c>
      <c r="K4332" t="str">
        <f t="shared" si="216"/>
        <v>Q3 2024</v>
      </c>
      <c r="L4332" t="str">
        <f t="shared" si="217"/>
        <v>Q3</v>
      </c>
      <c r="M4332" t="str">
        <f t="shared" si="218"/>
        <v>2024</v>
      </c>
    </row>
    <row r="4333" spans="1:13" x14ac:dyDescent="0.25">
      <c r="A4333" s="27">
        <v>45597</v>
      </c>
      <c r="B4333" s="8" t="s">
        <v>6592</v>
      </c>
      <c r="C4333" s="5" t="e">
        <v>#N/A</v>
      </c>
      <c r="D4333" s="8" t="s">
        <v>6627</v>
      </c>
      <c r="E4333" s="12">
        <v>613</v>
      </c>
      <c r="F4333" s="4">
        <v>45626</v>
      </c>
      <c r="G4333" s="12">
        <v>1867</v>
      </c>
      <c r="H4333" s="16">
        <v>3780</v>
      </c>
      <c r="K4333" t="str">
        <f t="shared" si="216"/>
        <v>Q3 2024</v>
      </c>
      <c r="L4333" t="str">
        <f t="shared" si="217"/>
        <v>Q3</v>
      </c>
      <c r="M4333" t="str">
        <f t="shared" si="218"/>
        <v>2024</v>
      </c>
    </row>
    <row r="4334" spans="1:13" x14ac:dyDescent="0.25">
      <c r="A4334" s="27">
        <v>45597</v>
      </c>
      <c r="B4334" s="8" t="s">
        <v>6593</v>
      </c>
      <c r="C4334" s="5" t="s">
        <v>6630</v>
      </c>
      <c r="D4334" s="8" t="s">
        <v>6631</v>
      </c>
      <c r="E4334" s="12">
        <v>312</v>
      </c>
      <c r="F4334" s="4">
        <v>45629</v>
      </c>
      <c r="G4334" s="12" t="s">
        <v>4011</v>
      </c>
      <c r="H4334" s="5">
        <v>68794.55</v>
      </c>
      <c r="K4334" t="str">
        <f t="shared" si="216"/>
        <v>Q3 2024</v>
      </c>
      <c r="L4334" t="str">
        <f t="shared" si="217"/>
        <v>Q3</v>
      </c>
      <c r="M4334" t="str">
        <f t="shared" si="218"/>
        <v>2024</v>
      </c>
    </row>
    <row r="4335" spans="1:13" x14ac:dyDescent="0.25">
      <c r="A4335" s="27">
        <v>45597</v>
      </c>
      <c r="B4335" s="9" t="s">
        <v>6593</v>
      </c>
      <c r="C4335" s="5" t="e">
        <v>#N/A</v>
      </c>
      <c r="D4335" s="8" t="s">
        <v>6662</v>
      </c>
      <c r="E4335" s="12">
        <v>313</v>
      </c>
      <c r="F4335" s="4">
        <v>45597</v>
      </c>
      <c r="G4335" s="12" t="s">
        <v>3909</v>
      </c>
      <c r="H4335" s="16">
        <v>547208</v>
      </c>
      <c r="K4335" t="str">
        <f t="shared" si="216"/>
        <v>Q3 2024</v>
      </c>
      <c r="L4335" t="str">
        <f t="shared" si="217"/>
        <v>Q3</v>
      </c>
      <c r="M4335" t="str">
        <f t="shared" si="218"/>
        <v>2024</v>
      </c>
    </row>
    <row r="4336" spans="1:13" x14ac:dyDescent="0.25">
      <c r="A4336" s="27">
        <v>45597</v>
      </c>
      <c r="B4336" s="9" t="s">
        <v>6593</v>
      </c>
      <c r="C4336" s="5" t="e">
        <v>#N/A</v>
      </c>
      <c r="D4336" s="8" t="s">
        <v>6654</v>
      </c>
      <c r="E4336" s="12">
        <v>313</v>
      </c>
      <c r="F4336" s="4">
        <v>45597</v>
      </c>
      <c r="G4336" s="12" t="s">
        <v>3910</v>
      </c>
      <c r="H4336" s="16">
        <v>65546</v>
      </c>
      <c r="K4336" t="str">
        <f t="shared" si="216"/>
        <v>Q3 2024</v>
      </c>
      <c r="L4336" t="str">
        <f t="shared" si="217"/>
        <v>Q3</v>
      </c>
      <c r="M4336" t="str">
        <f t="shared" si="218"/>
        <v>2024</v>
      </c>
    </row>
    <row r="4337" spans="1:13" x14ac:dyDescent="0.25">
      <c r="A4337" s="27">
        <v>45597</v>
      </c>
      <c r="B4337" s="9" t="s">
        <v>6593</v>
      </c>
      <c r="C4337" s="5" t="e">
        <v>#N/A</v>
      </c>
      <c r="D4337" s="8" t="s">
        <v>6643</v>
      </c>
      <c r="E4337" s="12">
        <v>312</v>
      </c>
      <c r="F4337" s="4">
        <v>45626</v>
      </c>
      <c r="G4337" s="12" t="s">
        <v>3921</v>
      </c>
      <c r="H4337" s="16">
        <v>2950</v>
      </c>
      <c r="K4337" t="str">
        <f t="shared" si="216"/>
        <v>Q3 2024</v>
      </c>
      <c r="L4337" t="str">
        <f t="shared" si="217"/>
        <v>Q3</v>
      </c>
      <c r="M4337" t="str">
        <f t="shared" si="218"/>
        <v>2024</v>
      </c>
    </row>
    <row r="4338" spans="1:13" x14ac:dyDescent="0.25">
      <c r="A4338" s="27">
        <v>45597</v>
      </c>
      <c r="B4338" s="9" t="s">
        <v>6593</v>
      </c>
      <c r="C4338" s="5" t="e">
        <v>#N/A</v>
      </c>
      <c r="D4338" s="8" t="s">
        <v>6662</v>
      </c>
      <c r="E4338" s="12">
        <v>311</v>
      </c>
      <c r="F4338" s="4">
        <v>45603</v>
      </c>
      <c r="G4338" s="12" t="s">
        <v>3907</v>
      </c>
      <c r="H4338" s="16">
        <v>621792</v>
      </c>
      <c r="K4338" t="str">
        <f t="shared" si="216"/>
        <v>Q3 2024</v>
      </c>
      <c r="L4338" t="str">
        <f t="shared" si="217"/>
        <v>Q3</v>
      </c>
      <c r="M4338" t="str">
        <f t="shared" si="218"/>
        <v>2024</v>
      </c>
    </row>
    <row r="4339" spans="1:13" x14ac:dyDescent="0.25">
      <c r="A4339" s="27">
        <v>45597</v>
      </c>
      <c r="B4339" s="9" t="s">
        <v>6593</v>
      </c>
      <c r="C4339" s="5" t="e">
        <v>#N/A</v>
      </c>
      <c r="D4339" s="8" t="s">
        <v>6662</v>
      </c>
      <c r="E4339" s="12">
        <v>312</v>
      </c>
      <c r="F4339" s="4">
        <v>45603</v>
      </c>
      <c r="G4339" s="12" t="s">
        <v>3908</v>
      </c>
      <c r="H4339" s="16">
        <v>402317</v>
      </c>
      <c r="K4339" t="str">
        <f t="shared" si="216"/>
        <v>Q3 2024</v>
      </c>
      <c r="L4339" t="str">
        <f t="shared" si="217"/>
        <v>Q3</v>
      </c>
      <c r="M4339" t="str">
        <f t="shared" si="218"/>
        <v>2024</v>
      </c>
    </row>
    <row r="4340" spans="1:13" x14ac:dyDescent="0.25">
      <c r="A4340" s="27">
        <v>45597</v>
      </c>
      <c r="B4340" s="9" t="s">
        <v>6593</v>
      </c>
      <c r="C4340" s="5" t="e">
        <v>#N/A</v>
      </c>
      <c r="D4340" s="8" t="s">
        <v>6662</v>
      </c>
      <c r="E4340" s="12">
        <v>314</v>
      </c>
      <c r="F4340" s="4">
        <v>45597</v>
      </c>
      <c r="G4340" s="12" t="s">
        <v>3911</v>
      </c>
      <c r="H4340" s="16">
        <v>155988</v>
      </c>
      <c r="K4340" t="str">
        <f t="shared" si="216"/>
        <v>Q3 2024</v>
      </c>
      <c r="L4340" t="str">
        <f t="shared" si="217"/>
        <v>Q3</v>
      </c>
      <c r="M4340" t="str">
        <f t="shared" si="218"/>
        <v>2024</v>
      </c>
    </row>
    <row r="4341" spans="1:13" x14ac:dyDescent="0.25">
      <c r="A4341" s="27">
        <v>45597</v>
      </c>
      <c r="B4341" s="9" t="s">
        <v>6593</v>
      </c>
      <c r="C4341" s="5" t="e">
        <v>#N/A</v>
      </c>
      <c r="D4341" s="8" t="s">
        <v>6662</v>
      </c>
      <c r="E4341" s="12">
        <v>315</v>
      </c>
      <c r="F4341" s="4">
        <v>45607</v>
      </c>
      <c r="G4341" s="12" t="s">
        <v>3912</v>
      </c>
      <c r="H4341" s="16">
        <v>166572</v>
      </c>
      <c r="K4341" t="str">
        <f t="shared" si="216"/>
        <v>Q3 2024</v>
      </c>
      <c r="L4341" t="str">
        <f t="shared" si="217"/>
        <v>Q3</v>
      </c>
      <c r="M4341" t="str">
        <f t="shared" si="218"/>
        <v>2024</v>
      </c>
    </row>
    <row r="4342" spans="1:13" x14ac:dyDescent="0.25">
      <c r="A4342" s="27">
        <v>45597</v>
      </c>
      <c r="B4342" s="9" t="s">
        <v>6593</v>
      </c>
      <c r="C4342" s="5" t="s">
        <v>6632</v>
      </c>
      <c r="D4342" s="8" t="s">
        <v>6633</v>
      </c>
      <c r="E4342" s="12">
        <v>312</v>
      </c>
      <c r="F4342" s="4">
        <v>45627</v>
      </c>
      <c r="G4342" s="12" t="s">
        <v>3924</v>
      </c>
      <c r="H4342" s="16">
        <v>114593.33</v>
      </c>
      <c r="K4342" t="str">
        <f t="shared" ref="K4342:K4403" si="219">"Q" &amp; IF(MONTH(A4342) &lt; 4, 4, IF(MONTH(A4342) &lt; 7, 1, IF(MONTH(A4342) &lt; 10, 2, 3))) &amp; " " &amp; YEAR(A4342) - IF(MONTH(A4342) &lt; 4, 1, 0)</f>
        <v>Q3 2024</v>
      </c>
      <c r="L4342" t="str">
        <f t="shared" ref="L4342:L4403" si="220">LEFT(K4342,2)</f>
        <v>Q3</v>
      </c>
      <c r="M4342" t="str">
        <f t="shared" ref="M4342:M4403" si="221">RIGHT(K4342,4)</f>
        <v>2024</v>
      </c>
    </row>
    <row r="4343" spans="1:13" x14ac:dyDescent="0.25">
      <c r="A4343" s="27">
        <v>45597</v>
      </c>
      <c r="B4343" s="9" t="s">
        <v>6593</v>
      </c>
      <c r="C4343" s="5" t="e">
        <v>#N/A</v>
      </c>
      <c r="D4343" s="8" t="s">
        <v>6662</v>
      </c>
      <c r="E4343" s="12">
        <v>310</v>
      </c>
      <c r="F4343" s="4">
        <v>45597</v>
      </c>
      <c r="G4343" s="12" t="s">
        <v>3906</v>
      </c>
      <c r="H4343" s="16">
        <v>76183</v>
      </c>
      <c r="K4343" t="str">
        <f t="shared" si="219"/>
        <v>Q3 2024</v>
      </c>
      <c r="L4343" t="str">
        <f t="shared" si="220"/>
        <v>Q3</v>
      </c>
      <c r="M4343" t="str">
        <f t="shared" si="221"/>
        <v>2024</v>
      </c>
    </row>
    <row r="4344" spans="1:13" x14ac:dyDescent="0.25">
      <c r="A4344" s="27">
        <v>45597</v>
      </c>
      <c r="B4344" s="9" t="s">
        <v>6593</v>
      </c>
      <c r="C4344" s="5" t="e">
        <v>#N/A</v>
      </c>
      <c r="D4344" s="8" t="s">
        <v>6654</v>
      </c>
      <c r="E4344" s="12">
        <v>310</v>
      </c>
      <c r="F4344" s="4">
        <v>45597</v>
      </c>
      <c r="G4344" s="12" t="s">
        <v>1596</v>
      </c>
      <c r="H4344" s="16">
        <v>25714</v>
      </c>
      <c r="K4344" t="str">
        <f t="shared" si="219"/>
        <v>Q3 2024</v>
      </c>
      <c r="L4344" t="str">
        <f t="shared" si="220"/>
        <v>Q3</v>
      </c>
      <c r="M4344" t="str">
        <f t="shared" si="221"/>
        <v>2024</v>
      </c>
    </row>
    <row r="4345" spans="1:13" x14ac:dyDescent="0.25">
      <c r="A4345" s="27">
        <v>45597</v>
      </c>
      <c r="B4345" s="9" t="s">
        <v>6593</v>
      </c>
      <c r="C4345" s="5" t="e">
        <v>#N/A</v>
      </c>
      <c r="D4345" s="8" t="s">
        <v>6662</v>
      </c>
      <c r="E4345" s="12">
        <v>310</v>
      </c>
      <c r="F4345" s="4">
        <v>45597</v>
      </c>
      <c r="G4345" s="12" t="s">
        <v>1544</v>
      </c>
      <c r="H4345" s="16">
        <v>76182</v>
      </c>
      <c r="K4345" t="str">
        <f t="shared" si="219"/>
        <v>Q3 2024</v>
      </c>
      <c r="L4345" t="str">
        <f t="shared" si="220"/>
        <v>Q3</v>
      </c>
      <c r="M4345" t="str">
        <f t="shared" si="221"/>
        <v>2024</v>
      </c>
    </row>
    <row r="4346" spans="1:13" x14ac:dyDescent="0.25">
      <c r="A4346" s="27">
        <v>45597</v>
      </c>
      <c r="B4346" s="9" t="s">
        <v>6593</v>
      </c>
      <c r="C4346" s="8" t="e">
        <v>#N/A</v>
      </c>
      <c r="D4346" s="9" t="s">
        <v>6617</v>
      </c>
      <c r="E4346" s="12">
        <v>312</v>
      </c>
      <c r="F4346" s="25">
        <v>45601</v>
      </c>
      <c r="G4346" s="12" t="s">
        <v>4026</v>
      </c>
      <c r="H4346" s="46">
        <v>1850</v>
      </c>
      <c r="K4346" t="str">
        <f t="shared" si="219"/>
        <v>Q3 2024</v>
      </c>
      <c r="L4346" t="str">
        <f t="shared" si="220"/>
        <v>Q3</v>
      </c>
      <c r="M4346" t="str">
        <f t="shared" si="221"/>
        <v>2024</v>
      </c>
    </row>
    <row r="4347" spans="1:13" x14ac:dyDescent="0.25">
      <c r="A4347" s="27">
        <v>45597</v>
      </c>
      <c r="B4347" s="8" t="s">
        <v>6593</v>
      </c>
      <c r="C4347" s="5" t="e">
        <v>#N/A</v>
      </c>
      <c r="D4347" s="8" t="s">
        <v>6615</v>
      </c>
      <c r="E4347" s="12">
        <v>0</v>
      </c>
      <c r="F4347" s="4">
        <v>45626</v>
      </c>
      <c r="G4347" s="12" t="s">
        <v>3969</v>
      </c>
      <c r="H4347" s="16">
        <v>10972</v>
      </c>
      <c r="K4347" t="str">
        <f t="shared" si="219"/>
        <v>Q3 2024</v>
      </c>
      <c r="L4347" t="str">
        <f t="shared" si="220"/>
        <v>Q3</v>
      </c>
      <c r="M4347" t="str">
        <f t="shared" si="221"/>
        <v>2024</v>
      </c>
    </row>
    <row r="4348" spans="1:13" x14ac:dyDescent="0.25">
      <c r="A4348" s="27">
        <v>45597</v>
      </c>
      <c r="B4348" s="8" t="s">
        <v>6593</v>
      </c>
      <c r="C4348" s="5" t="e">
        <v>#N/A</v>
      </c>
      <c r="D4348" s="8" t="s">
        <v>6615</v>
      </c>
      <c r="E4348" s="12">
        <v>0</v>
      </c>
      <c r="F4348" s="4">
        <v>45626</v>
      </c>
      <c r="G4348" s="12" t="s">
        <v>3970</v>
      </c>
      <c r="H4348" s="16">
        <v>396910</v>
      </c>
      <c r="K4348" t="str">
        <f t="shared" si="219"/>
        <v>Q3 2024</v>
      </c>
      <c r="L4348" t="str">
        <f t="shared" si="220"/>
        <v>Q3</v>
      </c>
      <c r="M4348" t="str">
        <f t="shared" si="221"/>
        <v>2024</v>
      </c>
    </row>
    <row r="4349" spans="1:13" x14ac:dyDescent="0.25">
      <c r="A4349" s="27">
        <v>45597</v>
      </c>
      <c r="B4349" s="9" t="s">
        <v>6593</v>
      </c>
      <c r="C4349" s="5" t="s">
        <v>6616</v>
      </c>
      <c r="D4349" s="8" t="s">
        <v>6617</v>
      </c>
      <c r="E4349" s="12">
        <v>312</v>
      </c>
      <c r="F4349" s="4">
        <v>45628</v>
      </c>
      <c r="G4349" s="12" t="s">
        <v>3923</v>
      </c>
      <c r="H4349" s="16">
        <v>12509.5</v>
      </c>
      <c r="K4349" t="str">
        <f t="shared" si="219"/>
        <v>Q3 2024</v>
      </c>
      <c r="L4349" t="str">
        <f t="shared" si="220"/>
        <v>Q3</v>
      </c>
      <c r="M4349" t="str">
        <f t="shared" si="221"/>
        <v>2024</v>
      </c>
    </row>
    <row r="4350" spans="1:13" x14ac:dyDescent="0.25">
      <c r="A4350" s="27">
        <v>45597</v>
      </c>
      <c r="B4350" s="9" t="s">
        <v>6593</v>
      </c>
      <c r="C4350" s="5" t="s">
        <v>6616</v>
      </c>
      <c r="D4350" s="8" t="s">
        <v>6618</v>
      </c>
      <c r="E4350" s="12">
        <v>312</v>
      </c>
      <c r="F4350" s="4">
        <v>45628</v>
      </c>
      <c r="G4350" s="12" t="s">
        <v>3925</v>
      </c>
      <c r="H4350" s="16">
        <v>55135</v>
      </c>
      <c r="K4350" t="str">
        <f t="shared" si="219"/>
        <v>Q3 2024</v>
      </c>
      <c r="L4350" t="str">
        <f t="shared" si="220"/>
        <v>Q3</v>
      </c>
      <c r="M4350" t="str">
        <f t="shared" si="221"/>
        <v>2024</v>
      </c>
    </row>
    <row r="4351" spans="1:13" x14ac:dyDescent="0.25">
      <c r="A4351" s="27">
        <v>45597</v>
      </c>
      <c r="B4351" s="9" t="s">
        <v>6593</v>
      </c>
      <c r="C4351" s="5" t="s">
        <v>6616</v>
      </c>
      <c r="D4351" s="8" t="s">
        <v>6617</v>
      </c>
      <c r="E4351" s="12">
        <v>312</v>
      </c>
      <c r="F4351" s="4">
        <v>45628</v>
      </c>
      <c r="G4351" s="12" t="s">
        <v>3926</v>
      </c>
      <c r="H4351" s="16">
        <v>2120</v>
      </c>
      <c r="K4351" t="str">
        <f t="shared" si="219"/>
        <v>Q3 2024</v>
      </c>
      <c r="L4351" t="str">
        <f t="shared" si="220"/>
        <v>Q3</v>
      </c>
      <c r="M4351" t="str">
        <f t="shared" si="221"/>
        <v>2024</v>
      </c>
    </row>
    <row r="4352" spans="1:13" x14ac:dyDescent="0.25">
      <c r="A4352" s="27">
        <v>45597</v>
      </c>
      <c r="B4352" s="9" t="s">
        <v>6593</v>
      </c>
      <c r="C4352" s="5" t="s">
        <v>6634</v>
      </c>
      <c r="D4352" s="8" t="s">
        <v>6635</v>
      </c>
      <c r="E4352" s="12">
        <v>312</v>
      </c>
      <c r="F4352" s="4">
        <v>45627</v>
      </c>
      <c r="G4352" s="12" t="s">
        <v>4459</v>
      </c>
      <c r="H4352" s="85">
        <v>136295.84</v>
      </c>
      <c r="I4352" s="90"/>
      <c r="K4352" t="str">
        <f t="shared" si="219"/>
        <v>Q3 2024</v>
      </c>
      <c r="L4352" t="str">
        <f t="shared" si="220"/>
        <v>Q3</v>
      </c>
      <c r="M4352" t="str">
        <f t="shared" si="221"/>
        <v>2024</v>
      </c>
    </row>
    <row r="4353" spans="1:13" x14ac:dyDescent="0.25">
      <c r="A4353" s="27">
        <v>45597</v>
      </c>
      <c r="B4353" s="9" t="s">
        <v>6593</v>
      </c>
      <c r="C4353" s="5" t="e">
        <v>#N/A</v>
      </c>
      <c r="D4353" s="8" t="s">
        <v>6662</v>
      </c>
      <c r="E4353" s="12">
        <v>316</v>
      </c>
      <c r="F4353" s="4">
        <v>45597</v>
      </c>
      <c r="G4353" s="12" t="s">
        <v>3913</v>
      </c>
      <c r="H4353" s="16">
        <v>83202</v>
      </c>
      <c r="K4353" t="str">
        <f t="shared" si="219"/>
        <v>Q3 2024</v>
      </c>
      <c r="L4353" t="str">
        <f t="shared" si="220"/>
        <v>Q3</v>
      </c>
      <c r="M4353" t="str">
        <f t="shared" si="221"/>
        <v>2024</v>
      </c>
    </row>
    <row r="4354" spans="1:13" x14ac:dyDescent="0.25">
      <c r="A4354" s="27">
        <v>45597</v>
      </c>
      <c r="B4354" s="9" t="s">
        <v>6593</v>
      </c>
      <c r="C4354" s="5" t="e">
        <v>#N/A</v>
      </c>
      <c r="D4354" s="8" t="s">
        <v>6662</v>
      </c>
      <c r="E4354" s="12">
        <v>316</v>
      </c>
      <c r="F4354" s="4">
        <v>45597</v>
      </c>
      <c r="G4354" s="12" t="s">
        <v>3914</v>
      </c>
      <c r="H4354" s="16">
        <v>83202</v>
      </c>
      <c r="K4354" t="str">
        <f t="shared" si="219"/>
        <v>Q3 2024</v>
      </c>
      <c r="L4354" t="str">
        <f t="shared" si="220"/>
        <v>Q3</v>
      </c>
      <c r="M4354" t="str">
        <f t="shared" si="221"/>
        <v>2024</v>
      </c>
    </row>
    <row r="4355" spans="1:13" x14ac:dyDescent="0.25">
      <c r="A4355" s="27">
        <v>45597</v>
      </c>
      <c r="B4355" s="9" t="s">
        <v>6593</v>
      </c>
      <c r="C4355" s="5" t="e">
        <v>#N/A</v>
      </c>
      <c r="D4355" s="8" t="s">
        <v>6671</v>
      </c>
      <c r="E4355" s="12">
        <v>312</v>
      </c>
      <c r="F4355" s="4">
        <v>45626</v>
      </c>
      <c r="G4355" s="12" t="s">
        <v>3931</v>
      </c>
      <c r="H4355" s="16">
        <v>18900</v>
      </c>
      <c r="K4355" t="str">
        <f t="shared" si="219"/>
        <v>Q3 2024</v>
      </c>
      <c r="L4355" t="str">
        <f t="shared" si="220"/>
        <v>Q3</v>
      </c>
      <c r="M4355" t="str">
        <f t="shared" si="221"/>
        <v>2024</v>
      </c>
    </row>
    <row r="4356" spans="1:13" x14ac:dyDescent="0.25">
      <c r="A4356" s="27">
        <v>45597</v>
      </c>
      <c r="B4356" s="9" t="s">
        <v>6593</v>
      </c>
      <c r="C4356" s="5" t="e">
        <v>#N/A</v>
      </c>
      <c r="D4356" s="8" t="s">
        <v>6633</v>
      </c>
      <c r="E4356" s="12">
        <v>312</v>
      </c>
      <c r="F4356" s="4">
        <v>45627</v>
      </c>
      <c r="G4356" s="12" t="s">
        <v>3929</v>
      </c>
      <c r="H4356" s="16">
        <v>318763.7</v>
      </c>
      <c r="K4356" t="str">
        <f t="shared" si="219"/>
        <v>Q3 2024</v>
      </c>
      <c r="L4356" t="str">
        <f t="shared" si="220"/>
        <v>Q3</v>
      </c>
      <c r="M4356" t="str">
        <f t="shared" si="221"/>
        <v>2024</v>
      </c>
    </row>
    <row r="4357" spans="1:13" x14ac:dyDescent="0.25">
      <c r="A4357" s="27">
        <v>45597</v>
      </c>
      <c r="B4357" s="9" t="s">
        <v>6593</v>
      </c>
      <c r="C4357" s="5" t="s">
        <v>6619</v>
      </c>
      <c r="D4357" s="8" t="s">
        <v>6620</v>
      </c>
      <c r="E4357" s="12">
        <v>312</v>
      </c>
      <c r="F4357" s="4">
        <v>45626</v>
      </c>
      <c r="G4357" s="12" t="s">
        <v>3922</v>
      </c>
      <c r="H4357" s="16">
        <v>68451</v>
      </c>
      <c r="K4357" t="str">
        <f t="shared" si="219"/>
        <v>Q3 2024</v>
      </c>
      <c r="L4357" t="str">
        <f t="shared" si="220"/>
        <v>Q3</v>
      </c>
      <c r="M4357" t="str">
        <f t="shared" si="221"/>
        <v>2024</v>
      </c>
    </row>
    <row r="4358" spans="1:13" x14ac:dyDescent="0.25">
      <c r="A4358" s="27">
        <v>45597</v>
      </c>
      <c r="B4358" s="9" t="s">
        <v>6593</v>
      </c>
      <c r="C4358" s="5" t="e">
        <v>#N/A</v>
      </c>
      <c r="D4358" s="8" t="s">
        <v>6617</v>
      </c>
      <c r="E4358" s="12">
        <v>312</v>
      </c>
      <c r="F4358" s="4">
        <v>45610</v>
      </c>
      <c r="G4358" s="12" t="s">
        <v>3904</v>
      </c>
      <c r="H4358" s="16">
        <v>6000</v>
      </c>
      <c r="K4358" t="str">
        <f t="shared" si="219"/>
        <v>Q3 2024</v>
      </c>
      <c r="L4358" t="str">
        <f t="shared" si="220"/>
        <v>Q3</v>
      </c>
      <c r="M4358" t="str">
        <f t="shared" si="221"/>
        <v>2024</v>
      </c>
    </row>
    <row r="4359" spans="1:13" x14ac:dyDescent="0.25">
      <c r="A4359" s="27">
        <v>45597</v>
      </c>
      <c r="B4359" s="9" t="s">
        <v>6593</v>
      </c>
      <c r="C4359" s="5" t="e">
        <v>#N/A</v>
      </c>
      <c r="D4359" s="8" t="s">
        <v>6617</v>
      </c>
      <c r="E4359" s="12">
        <v>312</v>
      </c>
      <c r="F4359" s="4">
        <v>45617</v>
      </c>
      <c r="G4359" s="12" t="s">
        <v>3920</v>
      </c>
      <c r="H4359" s="16">
        <v>510</v>
      </c>
      <c r="K4359" t="str">
        <f t="shared" si="219"/>
        <v>Q3 2024</v>
      </c>
      <c r="L4359" t="str">
        <f t="shared" si="220"/>
        <v>Q3</v>
      </c>
      <c r="M4359" t="str">
        <f t="shared" si="221"/>
        <v>2024</v>
      </c>
    </row>
    <row r="4360" spans="1:13" x14ac:dyDescent="0.25">
      <c r="A4360" s="27">
        <v>45597</v>
      </c>
      <c r="B4360" s="9" t="s">
        <v>6593</v>
      </c>
      <c r="C4360" s="8" t="e">
        <v>#N/A</v>
      </c>
      <c r="D4360" s="9" t="s">
        <v>6617</v>
      </c>
      <c r="E4360" s="12">
        <v>312</v>
      </c>
      <c r="F4360" s="25">
        <v>45636</v>
      </c>
      <c r="G4360" s="12" t="s">
        <v>4025</v>
      </c>
      <c r="H4360" s="46">
        <v>6000</v>
      </c>
      <c r="K4360" t="str">
        <f t="shared" si="219"/>
        <v>Q3 2024</v>
      </c>
      <c r="L4360" t="str">
        <f t="shared" si="220"/>
        <v>Q3</v>
      </c>
      <c r="M4360" t="str">
        <f t="shared" si="221"/>
        <v>2024</v>
      </c>
    </row>
    <row r="4361" spans="1:13" x14ac:dyDescent="0.25">
      <c r="A4361" s="27">
        <v>45597</v>
      </c>
      <c r="B4361" s="9" t="s">
        <v>6593</v>
      </c>
      <c r="C4361" s="5" t="s">
        <v>6637</v>
      </c>
      <c r="D4361" s="8" t="s">
        <v>6654</v>
      </c>
      <c r="E4361" s="12">
        <v>311</v>
      </c>
      <c r="F4361" s="4">
        <v>45600</v>
      </c>
      <c r="G4361" s="12" t="s">
        <v>3915</v>
      </c>
      <c r="H4361" s="16">
        <v>72605</v>
      </c>
      <c r="K4361" t="str">
        <f t="shared" si="219"/>
        <v>Q3 2024</v>
      </c>
      <c r="L4361" t="str">
        <f t="shared" si="220"/>
        <v>Q3</v>
      </c>
      <c r="M4361" t="str">
        <f t="shared" si="221"/>
        <v>2024</v>
      </c>
    </row>
    <row r="4362" spans="1:13" x14ac:dyDescent="0.25">
      <c r="A4362" s="27">
        <v>45597</v>
      </c>
      <c r="B4362" s="9" t="s">
        <v>6593</v>
      </c>
      <c r="C4362" s="5" t="s">
        <v>6637</v>
      </c>
      <c r="D4362" s="8" t="s">
        <v>6654</v>
      </c>
      <c r="E4362" s="12">
        <v>312</v>
      </c>
      <c r="F4362" s="4">
        <v>45600</v>
      </c>
      <c r="G4362" s="12" t="s">
        <v>3916</v>
      </c>
      <c r="H4362" s="16">
        <v>46982</v>
      </c>
      <c r="K4362" t="str">
        <f t="shared" si="219"/>
        <v>Q3 2024</v>
      </c>
      <c r="L4362" t="str">
        <f t="shared" si="220"/>
        <v>Q3</v>
      </c>
      <c r="M4362" t="str">
        <f t="shared" si="221"/>
        <v>2024</v>
      </c>
    </row>
    <row r="4363" spans="1:13" x14ac:dyDescent="0.25">
      <c r="A4363" s="27">
        <v>45597</v>
      </c>
      <c r="B4363" s="9" t="s">
        <v>6593</v>
      </c>
      <c r="C4363" s="5" t="s">
        <v>6637</v>
      </c>
      <c r="D4363" s="8" t="s">
        <v>6654</v>
      </c>
      <c r="E4363" s="12">
        <v>314</v>
      </c>
      <c r="F4363" s="4">
        <v>45600</v>
      </c>
      <c r="G4363" s="12" t="s">
        <v>3917</v>
      </c>
      <c r="H4363" s="16">
        <v>24141</v>
      </c>
      <c r="K4363" t="str">
        <f t="shared" si="219"/>
        <v>Q3 2024</v>
      </c>
      <c r="L4363" t="str">
        <f t="shared" si="220"/>
        <v>Q3</v>
      </c>
      <c r="M4363" t="str">
        <f t="shared" si="221"/>
        <v>2024</v>
      </c>
    </row>
    <row r="4364" spans="1:13" x14ac:dyDescent="0.25">
      <c r="A4364" s="27">
        <v>45597</v>
      </c>
      <c r="B4364" s="9" t="s">
        <v>6593</v>
      </c>
      <c r="C4364" s="5" t="s">
        <v>6637</v>
      </c>
      <c r="D4364" s="8" t="s">
        <v>6654</v>
      </c>
      <c r="E4364" s="12">
        <v>315</v>
      </c>
      <c r="F4364" s="4">
        <v>45600</v>
      </c>
      <c r="G4364" s="12" t="s">
        <v>3918</v>
      </c>
      <c r="H4364" s="16">
        <v>25779</v>
      </c>
      <c r="K4364" t="str">
        <f t="shared" si="219"/>
        <v>Q3 2024</v>
      </c>
      <c r="L4364" t="str">
        <f t="shared" si="220"/>
        <v>Q3</v>
      </c>
      <c r="M4364" t="str">
        <f t="shared" si="221"/>
        <v>2024</v>
      </c>
    </row>
    <row r="4365" spans="1:13" x14ac:dyDescent="0.25">
      <c r="A4365" s="27">
        <v>45597</v>
      </c>
      <c r="B4365" s="9" t="s">
        <v>6593</v>
      </c>
      <c r="C4365" s="5" t="s">
        <v>6637</v>
      </c>
      <c r="D4365" s="8" t="s">
        <v>6654</v>
      </c>
      <c r="E4365" s="12">
        <v>316</v>
      </c>
      <c r="F4365" s="4">
        <v>45600</v>
      </c>
      <c r="G4365" s="12" t="s">
        <v>3919</v>
      </c>
      <c r="H4365" s="16">
        <v>25753</v>
      </c>
      <c r="K4365" t="str">
        <f t="shared" si="219"/>
        <v>Q3 2024</v>
      </c>
      <c r="L4365" t="str">
        <f t="shared" si="220"/>
        <v>Q3</v>
      </c>
      <c r="M4365" t="str">
        <f t="shared" si="221"/>
        <v>2024</v>
      </c>
    </row>
    <row r="4366" spans="1:13" x14ac:dyDescent="0.25">
      <c r="A4366" s="27">
        <v>45597</v>
      </c>
      <c r="B4366" s="8" t="s">
        <v>6593</v>
      </c>
      <c r="C4366" s="5" t="s">
        <v>6637</v>
      </c>
      <c r="D4366" s="8" t="s">
        <v>6638</v>
      </c>
      <c r="E4366" s="12">
        <v>309</v>
      </c>
      <c r="F4366" s="4">
        <v>45635</v>
      </c>
      <c r="G4366" s="12" t="s">
        <v>3984</v>
      </c>
      <c r="H4366" s="16">
        <v>103671.47</v>
      </c>
      <c r="K4366" t="str">
        <f t="shared" si="219"/>
        <v>Q3 2024</v>
      </c>
      <c r="L4366" t="str">
        <f t="shared" si="220"/>
        <v>Q3</v>
      </c>
      <c r="M4366" t="str">
        <f t="shared" si="221"/>
        <v>2024</v>
      </c>
    </row>
    <row r="4367" spans="1:13" x14ac:dyDescent="0.25">
      <c r="A4367" s="27">
        <v>45597</v>
      </c>
      <c r="B4367" s="8" t="s">
        <v>6593</v>
      </c>
      <c r="C4367" s="5" t="s">
        <v>6637</v>
      </c>
      <c r="D4367" s="8" t="s">
        <v>6638</v>
      </c>
      <c r="E4367" s="12">
        <v>311</v>
      </c>
      <c r="F4367" s="4">
        <v>45635</v>
      </c>
      <c r="G4367" s="12" t="s">
        <v>3985</v>
      </c>
      <c r="H4367" s="16">
        <v>154174.65</v>
      </c>
      <c r="K4367" t="str">
        <f t="shared" si="219"/>
        <v>Q3 2024</v>
      </c>
      <c r="L4367" t="str">
        <f t="shared" si="220"/>
        <v>Q3</v>
      </c>
      <c r="M4367" t="str">
        <f t="shared" si="221"/>
        <v>2024</v>
      </c>
    </row>
    <row r="4368" spans="1:13" x14ac:dyDescent="0.25">
      <c r="A4368" s="27">
        <v>45597</v>
      </c>
      <c r="B4368" s="8" t="s">
        <v>6593</v>
      </c>
      <c r="C4368" s="5" t="s">
        <v>6637</v>
      </c>
      <c r="D4368" s="8" t="s">
        <v>6638</v>
      </c>
      <c r="E4368" s="12">
        <v>312</v>
      </c>
      <c r="F4368" s="4">
        <v>45635</v>
      </c>
      <c r="G4368" s="12" t="s">
        <v>3986</v>
      </c>
      <c r="H4368" s="16">
        <v>156018.62</v>
      </c>
      <c r="K4368" t="str">
        <f t="shared" si="219"/>
        <v>Q3 2024</v>
      </c>
      <c r="L4368" t="str">
        <f t="shared" si="220"/>
        <v>Q3</v>
      </c>
      <c r="M4368" t="str">
        <f t="shared" si="221"/>
        <v>2024</v>
      </c>
    </row>
    <row r="4369" spans="1:13" x14ac:dyDescent="0.25">
      <c r="A4369" s="27">
        <v>45597</v>
      </c>
      <c r="B4369" s="8" t="s">
        <v>6593</v>
      </c>
      <c r="C4369" s="5" t="s">
        <v>6637</v>
      </c>
      <c r="D4369" s="8" t="s">
        <v>6638</v>
      </c>
      <c r="E4369" s="12">
        <v>313</v>
      </c>
      <c r="F4369" s="4">
        <v>45635</v>
      </c>
      <c r="G4369" s="12" t="s">
        <v>3987</v>
      </c>
      <c r="H4369" s="16">
        <v>125357.62</v>
      </c>
      <c r="K4369" t="str">
        <f t="shared" si="219"/>
        <v>Q3 2024</v>
      </c>
      <c r="L4369" t="str">
        <f t="shared" si="220"/>
        <v>Q3</v>
      </c>
      <c r="M4369" t="str">
        <f t="shared" si="221"/>
        <v>2024</v>
      </c>
    </row>
    <row r="4370" spans="1:13" x14ac:dyDescent="0.25">
      <c r="A4370" s="27">
        <v>45597</v>
      </c>
      <c r="B4370" s="8" t="s">
        <v>6593</v>
      </c>
      <c r="C4370" s="5" t="s">
        <v>6637</v>
      </c>
      <c r="D4370" s="8" t="s">
        <v>6638</v>
      </c>
      <c r="E4370" s="12">
        <v>314</v>
      </c>
      <c r="F4370" s="4">
        <v>45635</v>
      </c>
      <c r="G4370" s="12" t="s">
        <v>3988</v>
      </c>
      <c r="H4370" s="16">
        <v>28350.52</v>
      </c>
      <c r="K4370" t="str">
        <f t="shared" si="219"/>
        <v>Q3 2024</v>
      </c>
      <c r="L4370" t="str">
        <f t="shared" si="220"/>
        <v>Q3</v>
      </c>
      <c r="M4370" t="str">
        <f t="shared" si="221"/>
        <v>2024</v>
      </c>
    </row>
    <row r="4371" spans="1:13" x14ac:dyDescent="0.25">
      <c r="A4371" s="27">
        <v>45597</v>
      </c>
      <c r="B4371" s="8" t="s">
        <v>6593</v>
      </c>
      <c r="C4371" s="5" t="s">
        <v>6637</v>
      </c>
      <c r="D4371" s="8" t="s">
        <v>6638</v>
      </c>
      <c r="E4371" s="12">
        <v>315</v>
      </c>
      <c r="F4371" s="4">
        <v>45635</v>
      </c>
      <c r="G4371" s="12" t="s">
        <v>3989</v>
      </c>
      <c r="H4371" s="16">
        <v>33237.279999999999</v>
      </c>
      <c r="K4371" t="str">
        <f t="shared" si="219"/>
        <v>Q3 2024</v>
      </c>
      <c r="L4371" t="str">
        <f t="shared" si="220"/>
        <v>Q3</v>
      </c>
      <c r="M4371" t="str">
        <f t="shared" si="221"/>
        <v>2024</v>
      </c>
    </row>
    <row r="4372" spans="1:13" x14ac:dyDescent="0.25">
      <c r="A4372" s="27">
        <v>45597</v>
      </c>
      <c r="B4372" s="8" t="s">
        <v>6593</v>
      </c>
      <c r="C4372" s="5" t="s">
        <v>6637</v>
      </c>
      <c r="D4372" s="8" t="s">
        <v>6638</v>
      </c>
      <c r="E4372" s="12">
        <v>316</v>
      </c>
      <c r="F4372" s="4">
        <v>45635</v>
      </c>
      <c r="G4372" s="12" t="s">
        <v>3990</v>
      </c>
      <c r="H4372" s="16">
        <v>54.82</v>
      </c>
      <c r="K4372" t="str">
        <f t="shared" si="219"/>
        <v>Q3 2024</v>
      </c>
      <c r="L4372" t="str">
        <f t="shared" si="220"/>
        <v>Q3</v>
      </c>
      <c r="M4372" t="str">
        <f t="shared" si="221"/>
        <v>2024</v>
      </c>
    </row>
    <row r="4373" spans="1:13" x14ac:dyDescent="0.25">
      <c r="A4373" s="27">
        <v>45597</v>
      </c>
      <c r="B4373" s="8" t="s">
        <v>6593</v>
      </c>
      <c r="C4373" s="5" t="s">
        <v>6637</v>
      </c>
      <c r="D4373" s="8" t="s">
        <v>6639</v>
      </c>
      <c r="E4373" s="12">
        <v>309</v>
      </c>
      <c r="F4373" s="4">
        <v>45635</v>
      </c>
      <c r="G4373" s="12" t="s">
        <v>3991</v>
      </c>
      <c r="H4373" s="16">
        <v>827.64</v>
      </c>
      <c r="K4373" t="str">
        <f t="shared" si="219"/>
        <v>Q3 2024</v>
      </c>
      <c r="L4373" t="str">
        <f t="shared" si="220"/>
        <v>Q3</v>
      </c>
      <c r="M4373" t="str">
        <f t="shared" si="221"/>
        <v>2024</v>
      </c>
    </row>
    <row r="4374" spans="1:13" x14ac:dyDescent="0.25">
      <c r="A4374" s="27">
        <v>45597</v>
      </c>
      <c r="B4374" s="8" t="s">
        <v>6593</v>
      </c>
      <c r="C4374" s="5" t="s">
        <v>6637</v>
      </c>
      <c r="D4374" s="8" t="s">
        <v>6639</v>
      </c>
      <c r="E4374" s="12">
        <v>311</v>
      </c>
      <c r="F4374" s="4">
        <v>45635</v>
      </c>
      <c r="G4374" s="12" t="s">
        <v>3992</v>
      </c>
      <c r="H4374" s="16">
        <v>1606.11</v>
      </c>
      <c r="K4374" t="str">
        <f t="shared" si="219"/>
        <v>Q3 2024</v>
      </c>
      <c r="L4374" t="str">
        <f t="shared" si="220"/>
        <v>Q3</v>
      </c>
      <c r="M4374" t="str">
        <f t="shared" si="221"/>
        <v>2024</v>
      </c>
    </row>
    <row r="4375" spans="1:13" x14ac:dyDescent="0.25">
      <c r="A4375" s="27">
        <v>45597</v>
      </c>
      <c r="B4375" s="8" t="s">
        <v>6593</v>
      </c>
      <c r="C4375" s="5" t="s">
        <v>6637</v>
      </c>
      <c r="D4375" s="8" t="s">
        <v>6639</v>
      </c>
      <c r="E4375" s="12">
        <v>312</v>
      </c>
      <c r="F4375" s="4">
        <v>45635</v>
      </c>
      <c r="G4375" s="12" t="s">
        <v>3993</v>
      </c>
      <c r="H4375" s="16">
        <v>1667.16</v>
      </c>
      <c r="K4375" t="str">
        <f t="shared" si="219"/>
        <v>Q3 2024</v>
      </c>
      <c r="L4375" t="str">
        <f t="shared" si="220"/>
        <v>Q3</v>
      </c>
      <c r="M4375" t="str">
        <f t="shared" si="221"/>
        <v>2024</v>
      </c>
    </row>
    <row r="4376" spans="1:13" x14ac:dyDescent="0.25">
      <c r="A4376" s="27">
        <v>45597</v>
      </c>
      <c r="B4376" s="8" t="s">
        <v>6593</v>
      </c>
      <c r="C4376" s="5" t="s">
        <v>6637</v>
      </c>
      <c r="D4376" s="8" t="s">
        <v>6639</v>
      </c>
      <c r="E4376" s="12">
        <v>313</v>
      </c>
      <c r="F4376" s="4">
        <v>45635</v>
      </c>
      <c r="G4376" s="12" t="s">
        <v>3994</v>
      </c>
      <c r="H4376" s="16">
        <v>1221.6600000000001</v>
      </c>
      <c r="K4376" t="str">
        <f t="shared" si="219"/>
        <v>Q3 2024</v>
      </c>
      <c r="L4376" t="str">
        <f t="shared" si="220"/>
        <v>Q3</v>
      </c>
      <c r="M4376" t="str">
        <f t="shared" si="221"/>
        <v>2024</v>
      </c>
    </row>
    <row r="4377" spans="1:13" x14ac:dyDescent="0.25">
      <c r="A4377" s="27">
        <v>45597</v>
      </c>
      <c r="B4377" s="8" t="s">
        <v>6593</v>
      </c>
      <c r="C4377" s="5" t="s">
        <v>6637</v>
      </c>
      <c r="D4377" s="8" t="s">
        <v>6639</v>
      </c>
      <c r="E4377" s="12">
        <v>314</v>
      </c>
      <c r="F4377" s="4">
        <v>45635</v>
      </c>
      <c r="G4377" s="12" t="s">
        <v>3995</v>
      </c>
      <c r="H4377" s="16">
        <v>231.66</v>
      </c>
      <c r="K4377" t="str">
        <f t="shared" si="219"/>
        <v>Q3 2024</v>
      </c>
      <c r="L4377" t="str">
        <f t="shared" si="220"/>
        <v>Q3</v>
      </c>
      <c r="M4377" t="str">
        <f t="shared" si="221"/>
        <v>2024</v>
      </c>
    </row>
    <row r="4378" spans="1:13" x14ac:dyDescent="0.25">
      <c r="A4378" s="27">
        <v>45597</v>
      </c>
      <c r="B4378" s="8" t="s">
        <v>6593</v>
      </c>
      <c r="C4378" s="5" t="s">
        <v>6637</v>
      </c>
      <c r="D4378" s="8" t="s">
        <v>6639</v>
      </c>
      <c r="E4378" s="12">
        <v>315</v>
      </c>
      <c r="F4378" s="4">
        <v>45635</v>
      </c>
      <c r="G4378" s="12" t="s">
        <v>3996</v>
      </c>
      <c r="H4378" s="16">
        <v>282.81</v>
      </c>
      <c r="K4378" t="str">
        <f t="shared" si="219"/>
        <v>Q3 2024</v>
      </c>
      <c r="L4378" t="str">
        <f t="shared" si="220"/>
        <v>Q3</v>
      </c>
      <c r="M4378" t="str">
        <f t="shared" si="221"/>
        <v>2024</v>
      </c>
    </row>
    <row r="4379" spans="1:13" x14ac:dyDescent="0.25">
      <c r="A4379" s="27">
        <v>45597</v>
      </c>
      <c r="B4379" s="8" t="s">
        <v>6593</v>
      </c>
      <c r="C4379" s="5" t="s">
        <v>6637</v>
      </c>
      <c r="D4379" s="8" t="s">
        <v>6639</v>
      </c>
      <c r="E4379" s="12">
        <v>316</v>
      </c>
      <c r="F4379" s="4">
        <v>45635</v>
      </c>
      <c r="G4379" s="12" t="s">
        <v>3997</v>
      </c>
      <c r="H4379" s="16">
        <v>0.66</v>
      </c>
      <c r="K4379" t="str">
        <f t="shared" si="219"/>
        <v>Q3 2024</v>
      </c>
      <c r="L4379" t="str">
        <f t="shared" si="220"/>
        <v>Q3</v>
      </c>
      <c r="M4379" t="str">
        <f t="shared" si="221"/>
        <v>2024</v>
      </c>
    </row>
    <row r="4380" spans="1:13" x14ac:dyDescent="0.25">
      <c r="A4380" s="27">
        <v>45597</v>
      </c>
      <c r="B4380" s="9" t="s">
        <v>6593</v>
      </c>
      <c r="C4380" s="5" t="e">
        <v>#N/A</v>
      </c>
      <c r="D4380" s="8" t="s">
        <v>6665</v>
      </c>
      <c r="E4380" s="12">
        <v>309</v>
      </c>
      <c r="F4380" s="4">
        <v>45600</v>
      </c>
      <c r="G4380" s="12" t="s">
        <v>3905</v>
      </c>
      <c r="H4380" s="16">
        <v>228659.20000000001</v>
      </c>
      <c r="K4380" t="str">
        <f t="shared" si="219"/>
        <v>Q3 2024</v>
      </c>
      <c r="L4380" t="str">
        <f t="shared" si="220"/>
        <v>Q3</v>
      </c>
      <c r="M4380" t="str">
        <f t="shared" si="221"/>
        <v>2024</v>
      </c>
    </row>
    <row r="4381" spans="1:13" x14ac:dyDescent="0.25">
      <c r="A4381" s="27">
        <v>45597</v>
      </c>
      <c r="B4381" s="9" t="s">
        <v>6593</v>
      </c>
      <c r="C4381" s="5" t="e">
        <v>#N/A</v>
      </c>
      <c r="D4381" s="8" t="s">
        <v>6622</v>
      </c>
      <c r="E4381" s="12">
        <v>312</v>
      </c>
      <c r="F4381" s="4">
        <v>45627</v>
      </c>
      <c r="G4381" s="12" t="s">
        <v>3928</v>
      </c>
      <c r="H4381" s="16">
        <v>425740</v>
      </c>
      <c r="K4381" t="str">
        <f t="shared" si="219"/>
        <v>Q3 2024</v>
      </c>
      <c r="L4381" t="str">
        <f t="shared" si="220"/>
        <v>Q3</v>
      </c>
      <c r="M4381" t="str">
        <f t="shared" si="221"/>
        <v>2024</v>
      </c>
    </row>
    <row r="4382" spans="1:13" x14ac:dyDescent="0.25">
      <c r="A4382" s="27">
        <v>45597</v>
      </c>
      <c r="B4382" s="9" t="s">
        <v>6593</v>
      </c>
      <c r="C4382" s="5" t="e">
        <v>#N/A</v>
      </c>
      <c r="D4382" s="8" t="s">
        <v>6622</v>
      </c>
      <c r="E4382" s="12">
        <v>312</v>
      </c>
      <c r="F4382" s="4">
        <v>45631</v>
      </c>
      <c r="G4382" s="12" t="s">
        <v>3927</v>
      </c>
      <c r="H4382" s="16">
        <v>452200</v>
      </c>
      <c r="K4382" t="str">
        <f t="shared" si="219"/>
        <v>Q3 2024</v>
      </c>
      <c r="L4382" t="str">
        <f t="shared" si="220"/>
        <v>Q3</v>
      </c>
      <c r="M4382" t="str">
        <f t="shared" si="221"/>
        <v>2024</v>
      </c>
    </row>
    <row r="4383" spans="1:13" x14ac:dyDescent="0.25">
      <c r="A4383" s="27">
        <v>45597</v>
      </c>
      <c r="B4383" s="9" t="s">
        <v>6593</v>
      </c>
      <c r="C4383" s="5" t="e">
        <v>#N/A</v>
      </c>
      <c r="D4383" s="8" t="s">
        <v>6627</v>
      </c>
      <c r="E4383" s="12">
        <v>312</v>
      </c>
      <c r="F4383" s="4">
        <v>45626</v>
      </c>
      <c r="G4383" s="12">
        <v>1868</v>
      </c>
      <c r="H4383" s="16">
        <v>37345</v>
      </c>
      <c r="K4383" t="str">
        <f t="shared" si="219"/>
        <v>Q3 2024</v>
      </c>
      <c r="L4383" t="str">
        <f t="shared" si="220"/>
        <v>Q3</v>
      </c>
      <c r="M4383" t="str">
        <f t="shared" si="221"/>
        <v>2024</v>
      </c>
    </row>
    <row r="4384" spans="1:13" x14ac:dyDescent="0.25">
      <c r="A4384" s="27">
        <v>45597</v>
      </c>
      <c r="B4384" s="9" t="s">
        <v>6593</v>
      </c>
      <c r="C4384" s="5" t="e">
        <v>#N/A</v>
      </c>
      <c r="D4384" s="8" t="s">
        <v>6672</v>
      </c>
      <c r="E4384" s="12">
        <v>312</v>
      </c>
      <c r="F4384" s="4">
        <v>45618</v>
      </c>
      <c r="G4384" s="12">
        <v>1384260</v>
      </c>
      <c r="H4384" s="16">
        <v>307</v>
      </c>
      <c r="K4384" t="str">
        <f t="shared" si="219"/>
        <v>Q3 2024</v>
      </c>
      <c r="L4384" t="str">
        <f t="shared" si="220"/>
        <v>Q3</v>
      </c>
      <c r="M4384" t="str">
        <f t="shared" si="221"/>
        <v>2024</v>
      </c>
    </row>
    <row r="4385" spans="1:13" x14ac:dyDescent="0.25">
      <c r="A4385" s="27">
        <v>45597</v>
      </c>
      <c r="B4385" s="9" t="s">
        <v>6593</v>
      </c>
      <c r="C4385" s="5" t="e">
        <v>#N/A</v>
      </c>
      <c r="D4385" s="8" t="s">
        <v>6624</v>
      </c>
      <c r="E4385" s="12">
        <v>312</v>
      </c>
      <c r="F4385" s="4">
        <v>45625</v>
      </c>
      <c r="G4385" s="12" t="s">
        <v>3930</v>
      </c>
      <c r="H4385" s="16">
        <v>28800</v>
      </c>
      <c r="K4385" t="str">
        <f t="shared" si="219"/>
        <v>Q3 2024</v>
      </c>
      <c r="L4385" t="str">
        <f t="shared" si="220"/>
        <v>Q3</v>
      </c>
      <c r="M4385" t="str">
        <f t="shared" si="221"/>
        <v>2024</v>
      </c>
    </row>
    <row r="4386" spans="1:13" x14ac:dyDescent="0.25">
      <c r="A4386" s="27">
        <v>45597</v>
      </c>
      <c r="B4386" s="8" t="s">
        <v>6594</v>
      </c>
      <c r="C4386" s="5" t="s">
        <v>6632</v>
      </c>
      <c r="D4386" s="8" t="s">
        <v>6633</v>
      </c>
      <c r="E4386" s="12">
        <v>719</v>
      </c>
      <c r="F4386" s="4">
        <v>45627</v>
      </c>
      <c r="G4386" s="12" t="s">
        <v>3934</v>
      </c>
      <c r="H4386" s="16">
        <v>39725.69</v>
      </c>
      <c r="K4386" t="str">
        <f t="shared" si="219"/>
        <v>Q3 2024</v>
      </c>
      <c r="L4386" t="str">
        <f t="shared" si="220"/>
        <v>Q3</v>
      </c>
      <c r="M4386" t="str">
        <f t="shared" si="221"/>
        <v>2024</v>
      </c>
    </row>
    <row r="4387" spans="1:13" x14ac:dyDescent="0.25">
      <c r="A4387" s="27">
        <v>45597</v>
      </c>
      <c r="B4387" s="8" t="s">
        <v>6594</v>
      </c>
      <c r="C4387" s="5" t="e">
        <v>#N/A</v>
      </c>
      <c r="D4387" s="8" t="s">
        <v>6615</v>
      </c>
      <c r="E4387" s="12">
        <v>0</v>
      </c>
      <c r="F4387" s="4">
        <v>45626</v>
      </c>
      <c r="G4387" s="12" t="s">
        <v>3962</v>
      </c>
      <c r="H4387" s="16">
        <v>317</v>
      </c>
      <c r="K4387" t="str">
        <f t="shared" si="219"/>
        <v>Q3 2024</v>
      </c>
      <c r="L4387" t="str">
        <f t="shared" si="220"/>
        <v>Q3</v>
      </c>
      <c r="M4387" t="str">
        <f t="shared" si="221"/>
        <v>2024</v>
      </c>
    </row>
    <row r="4388" spans="1:13" x14ac:dyDescent="0.25">
      <c r="A4388" s="27">
        <v>45597</v>
      </c>
      <c r="B4388" s="8" t="s">
        <v>6594</v>
      </c>
      <c r="C4388" s="5" t="e">
        <v>#N/A</v>
      </c>
      <c r="D4388" s="8" t="s">
        <v>6615</v>
      </c>
      <c r="E4388" s="12">
        <v>0</v>
      </c>
      <c r="F4388" s="4">
        <v>45626</v>
      </c>
      <c r="G4388" s="12" t="s">
        <v>3980</v>
      </c>
      <c r="H4388" s="16">
        <v>6935</v>
      </c>
      <c r="K4388" t="str">
        <f t="shared" si="219"/>
        <v>Q3 2024</v>
      </c>
      <c r="L4388" t="str">
        <f t="shared" si="220"/>
        <v>Q3</v>
      </c>
      <c r="M4388" t="str">
        <f t="shared" si="221"/>
        <v>2024</v>
      </c>
    </row>
    <row r="4389" spans="1:13" x14ac:dyDescent="0.25">
      <c r="A4389" s="27">
        <v>45597</v>
      </c>
      <c r="B4389" s="8" t="s">
        <v>6594</v>
      </c>
      <c r="C4389" s="5" t="s">
        <v>6616</v>
      </c>
      <c r="D4389" s="8" t="s">
        <v>6617</v>
      </c>
      <c r="E4389" s="12">
        <v>719</v>
      </c>
      <c r="F4389" s="4">
        <v>45628</v>
      </c>
      <c r="G4389" s="12" t="s">
        <v>3936</v>
      </c>
      <c r="H4389" s="16">
        <v>150</v>
      </c>
      <c r="K4389" t="str">
        <f t="shared" si="219"/>
        <v>Q3 2024</v>
      </c>
      <c r="L4389" t="str">
        <f t="shared" si="220"/>
        <v>Q3</v>
      </c>
      <c r="M4389" t="str">
        <f t="shared" si="221"/>
        <v>2024</v>
      </c>
    </row>
    <row r="4390" spans="1:13" x14ac:dyDescent="0.25">
      <c r="A4390" s="27">
        <v>45597</v>
      </c>
      <c r="B4390" s="8" t="s">
        <v>6594</v>
      </c>
      <c r="C4390" s="5" t="s">
        <v>6634</v>
      </c>
      <c r="D4390" s="8" t="s">
        <v>6635</v>
      </c>
      <c r="E4390" s="12">
        <v>719</v>
      </c>
      <c r="F4390" s="4">
        <v>45627</v>
      </c>
      <c r="G4390" s="12" t="s">
        <v>4461</v>
      </c>
      <c r="H4390" s="85">
        <v>39561.160000000003</v>
      </c>
      <c r="I4390" s="90"/>
      <c r="K4390" t="str">
        <f t="shared" si="219"/>
        <v>Q3 2024</v>
      </c>
      <c r="L4390" t="str">
        <f t="shared" si="220"/>
        <v>Q3</v>
      </c>
      <c r="M4390" t="str">
        <f t="shared" si="221"/>
        <v>2024</v>
      </c>
    </row>
    <row r="4391" spans="1:13" x14ac:dyDescent="0.25">
      <c r="A4391" s="27">
        <v>45597</v>
      </c>
      <c r="B4391" s="8" t="s">
        <v>6594</v>
      </c>
      <c r="C4391" s="5" t="e">
        <v>#N/A</v>
      </c>
      <c r="D4391" s="8" t="s">
        <v>6633</v>
      </c>
      <c r="E4391" s="12">
        <v>719</v>
      </c>
      <c r="F4391" s="4">
        <v>45627</v>
      </c>
      <c r="G4391" s="12" t="s">
        <v>3938</v>
      </c>
      <c r="H4391" s="16">
        <v>39548.85</v>
      </c>
      <c r="K4391" t="str">
        <f t="shared" si="219"/>
        <v>Q3 2024</v>
      </c>
      <c r="L4391" t="str">
        <f t="shared" si="220"/>
        <v>Q3</v>
      </c>
      <c r="M4391" t="str">
        <f t="shared" si="221"/>
        <v>2024</v>
      </c>
    </row>
    <row r="4392" spans="1:13" x14ac:dyDescent="0.25">
      <c r="A4392" s="27">
        <v>45597</v>
      </c>
      <c r="B4392" s="8" t="s">
        <v>6594</v>
      </c>
      <c r="C4392" s="5" t="s">
        <v>6637</v>
      </c>
      <c r="D4392" s="8" t="s">
        <v>6654</v>
      </c>
      <c r="E4392" s="12">
        <v>719</v>
      </c>
      <c r="F4392" s="4">
        <v>45600</v>
      </c>
      <c r="G4392" s="12" t="s">
        <v>3933</v>
      </c>
      <c r="H4392" s="16">
        <v>24141</v>
      </c>
      <c r="K4392" t="str">
        <f t="shared" si="219"/>
        <v>Q3 2024</v>
      </c>
      <c r="L4392" t="str">
        <f t="shared" si="220"/>
        <v>Q3</v>
      </c>
      <c r="M4392" t="str">
        <f t="shared" si="221"/>
        <v>2024</v>
      </c>
    </row>
    <row r="4393" spans="1:13" x14ac:dyDescent="0.25">
      <c r="A4393" s="27">
        <v>45597</v>
      </c>
      <c r="B4393" s="8" t="s">
        <v>6594</v>
      </c>
      <c r="C4393" s="5" t="s">
        <v>6637</v>
      </c>
      <c r="D4393" s="8" t="s">
        <v>6638</v>
      </c>
      <c r="E4393" s="12">
        <v>719</v>
      </c>
      <c r="F4393" s="4">
        <v>45635</v>
      </c>
      <c r="G4393" s="12" t="s">
        <v>4008</v>
      </c>
      <c r="H4393" s="16">
        <v>76781.14</v>
      </c>
      <c r="K4393" t="str">
        <f t="shared" si="219"/>
        <v>Q3 2024</v>
      </c>
      <c r="L4393" t="str">
        <f t="shared" si="220"/>
        <v>Q3</v>
      </c>
      <c r="M4393" t="str">
        <f t="shared" si="221"/>
        <v>2024</v>
      </c>
    </row>
    <row r="4394" spans="1:13" x14ac:dyDescent="0.25">
      <c r="A4394" s="27">
        <v>45597</v>
      </c>
      <c r="B4394" s="8" t="s">
        <v>6594</v>
      </c>
      <c r="C4394" s="5" t="s">
        <v>6637</v>
      </c>
      <c r="D4394" s="8" t="s">
        <v>6639</v>
      </c>
      <c r="E4394" s="12">
        <v>719</v>
      </c>
      <c r="F4394" s="4">
        <v>45635</v>
      </c>
      <c r="G4394" s="12" t="s">
        <v>4009</v>
      </c>
      <c r="H4394" s="16">
        <v>648.12</v>
      </c>
      <c r="K4394" t="str">
        <f t="shared" si="219"/>
        <v>Q3 2024</v>
      </c>
      <c r="L4394" t="str">
        <f t="shared" si="220"/>
        <v>Q3</v>
      </c>
      <c r="M4394" t="str">
        <f t="shared" si="221"/>
        <v>2024</v>
      </c>
    </row>
    <row r="4395" spans="1:13" x14ac:dyDescent="0.25">
      <c r="A4395" s="27">
        <v>45597</v>
      </c>
      <c r="B4395" s="8" t="s">
        <v>6594</v>
      </c>
      <c r="C4395" s="5" t="e">
        <v>#N/A</v>
      </c>
      <c r="D4395" s="8" t="s">
        <v>6622</v>
      </c>
      <c r="E4395" s="12">
        <v>719</v>
      </c>
      <c r="F4395" s="4">
        <v>45627</v>
      </c>
      <c r="G4395" s="12" t="s">
        <v>3937</v>
      </c>
      <c r="H4395" s="16">
        <v>17020</v>
      </c>
      <c r="K4395" t="str">
        <f t="shared" si="219"/>
        <v>Q3 2024</v>
      </c>
      <c r="L4395" t="str">
        <f t="shared" si="220"/>
        <v>Q3</v>
      </c>
      <c r="M4395" t="str">
        <f t="shared" si="221"/>
        <v>2024</v>
      </c>
    </row>
    <row r="4396" spans="1:13" x14ac:dyDescent="0.25">
      <c r="A4396" s="27">
        <v>45597</v>
      </c>
      <c r="B4396" s="8" t="s">
        <v>6594</v>
      </c>
      <c r="C4396" s="5" t="e">
        <v>#N/A</v>
      </c>
      <c r="D4396" s="8" t="s">
        <v>6622</v>
      </c>
      <c r="E4396" s="12">
        <v>719</v>
      </c>
      <c r="F4396" s="4">
        <v>45631</v>
      </c>
      <c r="G4396" s="12" t="s">
        <v>3935</v>
      </c>
      <c r="H4396" s="16">
        <v>5865</v>
      </c>
      <c r="K4396" t="str">
        <f t="shared" si="219"/>
        <v>Q3 2024</v>
      </c>
      <c r="L4396" t="str">
        <f t="shared" si="220"/>
        <v>Q3</v>
      </c>
      <c r="M4396" t="str">
        <f t="shared" si="221"/>
        <v>2024</v>
      </c>
    </row>
    <row r="4397" spans="1:13" x14ac:dyDescent="0.25">
      <c r="A4397" s="27">
        <v>45597</v>
      </c>
      <c r="B4397" s="8" t="s">
        <v>6594</v>
      </c>
      <c r="C4397" s="5" t="e">
        <v>#N/A</v>
      </c>
      <c r="D4397" s="8" t="s">
        <v>6627</v>
      </c>
      <c r="E4397" s="12">
        <v>719</v>
      </c>
      <c r="F4397" s="4">
        <v>45626</v>
      </c>
      <c r="G4397" s="12">
        <v>1864</v>
      </c>
      <c r="H4397" s="16">
        <v>2415</v>
      </c>
      <c r="K4397" t="str">
        <f t="shared" si="219"/>
        <v>Q3 2024</v>
      </c>
      <c r="L4397" t="str">
        <f t="shared" si="220"/>
        <v>Q3</v>
      </c>
      <c r="M4397" t="str">
        <f t="shared" si="221"/>
        <v>2024</v>
      </c>
    </row>
    <row r="4398" spans="1:13" x14ac:dyDescent="0.25">
      <c r="A4398" s="27">
        <v>45597</v>
      </c>
      <c r="B4398" s="8" t="s">
        <v>6594</v>
      </c>
      <c r="C4398" s="5" t="e">
        <v>#N/A</v>
      </c>
      <c r="D4398" s="8" t="s">
        <v>6662</v>
      </c>
      <c r="E4398" s="12">
        <v>719</v>
      </c>
      <c r="F4398" s="4">
        <v>45599</v>
      </c>
      <c r="G4398" s="12" t="s">
        <v>3932</v>
      </c>
      <c r="H4398" s="16">
        <v>136500</v>
      </c>
      <c r="K4398" t="str">
        <f t="shared" si="219"/>
        <v>Q3 2024</v>
      </c>
      <c r="L4398" t="str">
        <f t="shared" si="220"/>
        <v>Q3</v>
      </c>
      <c r="M4398" t="str">
        <f t="shared" si="221"/>
        <v>2024</v>
      </c>
    </row>
    <row r="4399" spans="1:13" x14ac:dyDescent="0.25">
      <c r="A4399" s="27">
        <v>45597</v>
      </c>
      <c r="B4399" s="8" t="s">
        <v>6599</v>
      </c>
      <c r="C4399" s="5" t="e">
        <v>#N/A</v>
      </c>
      <c r="D4399" s="8" t="s">
        <v>6615</v>
      </c>
      <c r="E4399" s="12">
        <v>0</v>
      </c>
      <c r="F4399" s="4">
        <v>45626</v>
      </c>
      <c r="G4399" s="12" t="s">
        <v>3978</v>
      </c>
      <c r="H4399" s="16">
        <v>380</v>
      </c>
      <c r="K4399" t="str">
        <f t="shared" si="219"/>
        <v>Q3 2024</v>
      </c>
      <c r="L4399" t="str">
        <f t="shared" si="220"/>
        <v>Q3</v>
      </c>
      <c r="M4399" t="str">
        <f t="shared" si="221"/>
        <v>2024</v>
      </c>
    </row>
    <row r="4400" spans="1:13" x14ac:dyDescent="0.25">
      <c r="A4400" s="27">
        <v>45597</v>
      </c>
      <c r="B4400" s="8" t="s">
        <v>6599</v>
      </c>
      <c r="C4400" s="5" t="e">
        <v>#N/A</v>
      </c>
      <c r="D4400" s="8" t="s">
        <v>6615</v>
      </c>
      <c r="E4400" s="12">
        <v>0</v>
      </c>
      <c r="F4400" s="4">
        <v>45626</v>
      </c>
      <c r="G4400" s="12" t="s">
        <v>3979</v>
      </c>
      <c r="H4400" s="16">
        <v>528</v>
      </c>
      <c r="K4400" t="str">
        <f t="shared" si="219"/>
        <v>Q3 2024</v>
      </c>
      <c r="L4400" t="str">
        <f t="shared" si="220"/>
        <v>Q3</v>
      </c>
      <c r="M4400" t="str">
        <f t="shared" si="221"/>
        <v>2024</v>
      </c>
    </row>
    <row r="4401" spans="1:13" x14ac:dyDescent="0.25">
      <c r="A4401" s="27">
        <v>45597</v>
      </c>
      <c r="B4401" s="9" t="s">
        <v>6599</v>
      </c>
      <c r="C4401" s="8" t="s">
        <v>6619</v>
      </c>
      <c r="D4401" s="9" t="s">
        <v>6620</v>
      </c>
      <c r="E4401" s="12">
        <v>0</v>
      </c>
      <c r="F4401" s="25">
        <v>45626</v>
      </c>
      <c r="G4401" s="12" t="s">
        <v>4037</v>
      </c>
      <c r="H4401" s="46">
        <v>2596</v>
      </c>
      <c r="K4401" t="str">
        <f t="shared" si="219"/>
        <v>Q3 2024</v>
      </c>
      <c r="L4401" t="str">
        <f t="shared" si="220"/>
        <v>Q3</v>
      </c>
      <c r="M4401" t="str">
        <f t="shared" si="221"/>
        <v>2024</v>
      </c>
    </row>
    <row r="4402" spans="1:13" x14ac:dyDescent="0.25">
      <c r="A4402" s="27">
        <v>45597</v>
      </c>
      <c r="B4402" s="9" t="s">
        <v>6599</v>
      </c>
      <c r="C4402" s="5" t="e">
        <v>#N/A</v>
      </c>
      <c r="D4402" s="8" t="s">
        <v>6622</v>
      </c>
      <c r="E4402" s="12">
        <v>0</v>
      </c>
      <c r="F4402" s="4">
        <v>45627</v>
      </c>
      <c r="G4402" s="12" t="s">
        <v>3940</v>
      </c>
      <c r="H4402" s="16">
        <v>8810</v>
      </c>
      <c r="K4402" t="str">
        <f t="shared" si="219"/>
        <v>Q3 2024</v>
      </c>
      <c r="L4402" t="str">
        <f t="shared" si="220"/>
        <v>Q3</v>
      </c>
      <c r="M4402" t="str">
        <f t="shared" si="221"/>
        <v>2024</v>
      </c>
    </row>
    <row r="4403" spans="1:13" x14ac:dyDescent="0.25">
      <c r="A4403" s="27">
        <v>45597</v>
      </c>
      <c r="B4403" s="9" t="s">
        <v>6599</v>
      </c>
      <c r="C4403" s="5" t="e">
        <v>#N/A</v>
      </c>
      <c r="D4403" s="8" t="s">
        <v>6622</v>
      </c>
      <c r="E4403" s="12">
        <v>0</v>
      </c>
      <c r="F4403" s="4">
        <v>45631</v>
      </c>
      <c r="G4403" s="12" t="s">
        <v>3939</v>
      </c>
      <c r="H4403" s="16">
        <v>2595</v>
      </c>
      <c r="K4403" t="str">
        <f t="shared" si="219"/>
        <v>Q3 2024</v>
      </c>
      <c r="L4403" t="str">
        <f t="shared" si="220"/>
        <v>Q3</v>
      </c>
      <c r="M4403" t="str">
        <f t="shared" si="221"/>
        <v>2024</v>
      </c>
    </row>
    <row r="4404" spans="1:13" x14ac:dyDescent="0.25">
      <c r="A4404" s="27">
        <v>45597</v>
      </c>
      <c r="B4404" s="8" t="s">
        <v>6595</v>
      </c>
      <c r="C4404" s="5" t="s">
        <v>6630</v>
      </c>
      <c r="D4404" s="8" t="s">
        <v>6631</v>
      </c>
      <c r="E4404" s="12">
        <v>319</v>
      </c>
      <c r="F4404" s="4">
        <v>45635</v>
      </c>
      <c r="G4404" s="12" t="s">
        <v>4010</v>
      </c>
      <c r="H4404" s="5">
        <v>6284.8</v>
      </c>
      <c r="K4404" t="str">
        <f t="shared" ref="K4404:K4462" si="222">"Q" &amp; IF(MONTH(A4404) &lt; 4, 4, IF(MONTH(A4404) &lt; 7, 1, IF(MONTH(A4404) &lt; 10, 2, 3))) &amp; " " &amp; YEAR(A4404) - IF(MONTH(A4404) &lt; 4, 1, 0)</f>
        <v>Q3 2024</v>
      </c>
      <c r="L4404" t="str">
        <f t="shared" ref="L4404:L4462" si="223">LEFT(K4404,2)</f>
        <v>Q3</v>
      </c>
      <c r="M4404" t="str">
        <f t="shared" ref="M4404:M4462" si="224">RIGHT(K4404,4)</f>
        <v>2024</v>
      </c>
    </row>
    <row r="4405" spans="1:13" x14ac:dyDescent="0.25">
      <c r="A4405" s="27">
        <v>45597</v>
      </c>
      <c r="B4405" s="8" t="s">
        <v>6595</v>
      </c>
      <c r="C4405" s="5" t="s">
        <v>6632</v>
      </c>
      <c r="D4405" s="8" t="s">
        <v>6633</v>
      </c>
      <c r="E4405" s="12">
        <v>319</v>
      </c>
      <c r="F4405" s="4">
        <v>45627</v>
      </c>
      <c r="G4405" s="12" t="s">
        <v>3949</v>
      </c>
      <c r="H4405" s="16">
        <v>101679.27</v>
      </c>
      <c r="K4405" t="str">
        <f t="shared" si="222"/>
        <v>Q3 2024</v>
      </c>
      <c r="L4405" t="str">
        <f t="shared" si="223"/>
        <v>Q3</v>
      </c>
      <c r="M4405" t="str">
        <f t="shared" si="224"/>
        <v>2024</v>
      </c>
    </row>
    <row r="4406" spans="1:13" x14ac:dyDescent="0.25">
      <c r="A4406" s="27">
        <v>45597</v>
      </c>
      <c r="B4406" s="8" t="s">
        <v>6595</v>
      </c>
      <c r="C4406" s="5" t="e">
        <v>#N/A</v>
      </c>
      <c r="D4406" s="8" t="s">
        <v>6615</v>
      </c>
      <c r="E4406" s="12">
        <v>0</v>
      </c>
      <c r="F4406" s="4">
        <v>45626</v>
      </c>
      <c r="G4406" s="12" t="s">
        <v>3963</v>
      </c>
      <c r="H4406" s="16">
        <v>499</v>
      </c>
      <c r="K4406" t="str">
        <f t="shared" si="222"/>
        <v>Q3 2024</v>
      </c>
      <c r="L4406" t="str">
        <f t="shared" si="223"/>
        <v>Q3</v>
      </c>
      <c r="M4406" t="str">
        <f t="shared" si="224"/>
        <v>2024</v>
      </c>
    </row>
    <row r="4407" spans="1:13" x14ac:dyDescent="0.25">
      <c r="A4407" s="27">
        <v>45597</v>
      </c>
      <c r="B4407" s="8" t="s">
        <v>6595</v>
      </c>
      <c r="C4407" s="5" t="e">
        <v>#N/A</v>
      </c>
      <c r="D4407" s="8" t="s">
        <v>6615</v>
      </c>
      <c r="E4407" s="12">
        <v>0</v>
      </c>
      <c r="F4407" s="4">
        <v>45626</v>
      </c>
      <c r="G4407" s="12" t="s">
        <v>3964</v>
      </c>
      <c r="H4407" s="16">
        <v>1424</v>
      </c>
      <c r="K4407" t="str">
        <f t="shared" si="222"/>
        <v>Q3 2024</v>
      </c>
      <c r="L4407" t="str">
        <f t="shared" si="223"/>
        <v>Q3</v>
      </c>
      <c r="M4407" t="str">
        <f t="shared" si="224"/>
        <v>2024</v>
      </c>
    </row>
    <row r="4408" spans="1:13" x14ac:dyDescent="0.25">
      <c r="A4408" s="27">
        <v>45597</v>
      </c>
      <c r="B4408" s="8" t="s">
        <v>6595</v>
      </c>
      <c r="C4408" s="5" t="e">
        <v>#N/A</v>
      </c>
      <c r="D4408" s="8" t="s">
        <v>6615</v>
      </c>
      <c r="E4408" s="12">
        <v>0</v>
      </c>
      <c r="F4408" s="4">
        <v>45626</v>
      </c>
      <c r="G4408" s="12" t="s">
        <v>3965</v>
      </c>
      <c r="H4408" s="16">
        <v>2142</v>
      </c>
      <c r="K4408" t="str">
        <f t="shared" si="222"/>
        <v>Q3 2024</v>
      </c>
      <c r="L4408" t="str">
        <f t="shared" si="223"/>
        <v>Q3</v>
      </c>
      <c r="M4408" t="str">
        <f t="shared" si="224"/>
        <v>2024</v>
      </c>
    </row>
    <row r="4409" spans="1:13" x14ac:dyDescent="0.25">
      <c r="A4409" s="27">
        <v>45597</v>
      </c>
      <c r="B4409" s="8" t="s">
        <v>6595</v>
      </c>
      <c r="C4409" s="5" t="e">
        <v>#N/A</v>
      </c>
      <c r="D4409" s="8" t="s">
        <v>6615</v>
      </c>
      <c r="E4409" s="12">
        <v>0</v>
      </c>
      <c r="F4409" s="4">
        <v>45626</v>
      </c>
      <c r="G4409" s="12" t="s">
        <v>3966</v>
      </c>
      <c r="H4409" s="16">
        <v>996</v>
      </c>
      <c r="K4409" t="str">
        <f t="shared" si="222"/>
        <v>Q3 2024</v>
      </c>
      <c r="L4409" t="str">
        <f t="shared" si="223"/>
        <v>Q3</v>
      </c>
      <c r="M4409" t="str">
        <f t="shared" si="224"/>
        <v>2024</v>
      </c>
    </row>
    <row r="4410" spans="1:13" x14ac:dyDescent="0.25">
      <c r="A4410" s="27">
        <v>45597</v>
      </c>
      <c r="B4410" s="8" t="s">
        <v>6595</v>
      </c>
      <c r="C4410" s="5" t="e">
        <v>#N/A</v>
      </c>
      <c r="D4410" s="8" t="s">
        <v>6615</v>
      </c>
      <c r="E4410" s="12">
        <v>0</v>
      </c>
      <c r="F4410" s="4">
        <v>45626</v>
      </c>
      <c r="G4410" s="12" t="s">
        <v>3967</v>
      </c>
      <c r="H4410" s="16">
        <v>45410</v>
      </c>
      <c r="K4410" t="str">
        <f t="shared" si="222"/>
        <v>Q3 2024</v>
      </c>
      <c r="L4410" t="str">
        <f t="shared" si="223"/>
        <v>Q3</v>
      </c>
      <c r="M4410" t="str">
        <f t="shared" si="224"/>
        <v>2024</v>
      </c>
    </row>
    <row r="4411" spans="1:13" x14ac:dyDescent="0.25">
      <c r="A4411" s="27">
        <v>45597</v>
      </c>
      <c r="B4411" s="8" t="s">
        <v>6595</v>
      </c>
      <c r="C4411" s="5" t="e">
        <v>#N/A</v>
      </c>
      <c r="D4411" s="8" t="s">
        <v>6615</v>
      </c>
      <c r="E4411" s="12">
        <v>0</v>
      </c>
      <c r="F4411" s="4">
        <v>45626</v>
      </c>
      <c r="G4411" s="12" t="s">
        <v>3968</v>
      </c>
      <c r="H4411" s="16">
        <v>4009</v>
      </c>
      <c r="K4411" t="str">
        <f t="shared" si="222"/>
        <v>Q3 2024</v>
      </c>
      <c r="L4411" t="str">
        <f t="shared" si="223"/>
        <v>Q3</v>
      </c>
      <c r="M4411" t="str">
        <f t="shared" si="224"/>
        <v>2024</v>
      </c>
    </row>
    <row r="4412" spans="1:13" x14ac:dyDescent="0.25">
      <c r="A4412" s="27">
        <v>45597</v>
      </c>
      <c r="B4412" s="8" t="s">
        <v>6595</v>
      </c>
      <c r="C4412" s="5" t="s">
        <v>6634</v>
      </c>
      <c r="D4412" s="8" t="s">
        <v>6635</v>
      </c>
      <c r="E4412" s="12">
        <v>319</v>
      </c>
      <c r="F4412" s="4">
        <v>45627</v>
      </c>
      <c r="G4412" s="12" t="s">
        <v>4463</v>
      </c>
      <c r="H4412" s="85">
        <v>59867.66</v>
      </c>
      <c r="I4412" s="90"/>
      <c r="K4412" t="str">
        <f t="shared" si="222"/>
        <v>Q3 2024</v>
      </c>
      <c r="L4412" t="str">
        <f t="shared" si="223"/>
        <v>Q3</v>
      </c>
      <c r="M4412" t="str">
        <f t="shared" si="224"/>
        <v>2024</v>
      </c>
    </row>
    <row r="4413" spans="1:13" x14ac:dyDescent="0.25">
      <c r="A4413" s="27">
        <v>45597</v>
      </c>
      <c r="B4413" s="8" t="s">
        <v>6595</v>
      </c>
      <c r="C4413" s="5" t="e">
        <v>#N/A</v>
      </c>
      <c r="D4413" s="8" t="s">
        <v>6662</v>
      </c>
      <c r="E4413" s="12">
        <v>319</v>
      </c>
      <c r="F4413" s="4">
        <v>45607</v>
      </c>
      <c r="G4413" s="12" t="s">
        <v>3942</v>
      </c>
      <c r="H4413" s="16">
        <v>155988</v>
      </c>
      <c r="K4413" t="str">
        <f t="shared" si="222"/>
        <v>Q3 2024</v>
      </c>
      <c r="L4413" t="str">
        <f t="shared" si="223"/>
        <v>Q3</v>
      </c>
      <c r="M4413" t="str">
        <f t="shared" si="224"/>
        <v>2024</v>
      </c>
    </row>
    <row r="4414" spans="1:13" x14ac:dyDescent="0.25">
      <c r="A4414" s="27">
        <v>45597</v>
      </c>
      <c r="B4414" s="8" t="s">
        <v>6595</v>
      </c>
      <c r="C4414" s="5" t="s">
        <v>6637</v>
      </c>
      <c r="D4414" s="8" t="s">
        <v>6654</v>
      </c>
      <c r="E4414" s="12">
        <v>317</v>
      </c>
      <c r="F4414" s="4">
        <v>45600</v>
      </c>
      <c r="G4414" s="12" t="s">
        <v>3943</v>
      </c>
      <c r="H4414" s="16">
        <v>25753</v>
      </c>
      <c r="K4414" t="str">
        <f t="shared" si="222"/>
        <v>Q3 2024</v>
      </c>
      <c r="L4414" t="str">
        <f t="shared" si="223"/>
        <v>Q3</v>
      </c>
      <c r="M4414" t="str">
        <f t="shared" si="224"/>
        <v>2024</v>
      </c>
    </row>
    <row r="4415" spans="1:13" x14ac:dyDescent="0.25">
      <c r="A4415" s="27">
        <v>45597</v>
      </c>
      <c r="B4415" s="8" t="s">
        <v>6595</v>
      </c>
      <c r="C4415" s="5" t="s">
        <v>6637</v>
      </c>
      <c r="D4415" s="8" t="s">
        <v>6654</v>
      </c>
      <c r="E4415" s="12">
        <v>318</v>
      </c>
      <c r="F4415" s="4">
        <v>45600</v>
      </c>
      <c r="G4415" s="12" t="s">
        <v>3944</v>
      </c>
      <c r="H4415" s="16">
        <v>25779</v>
      </c>
      <c r="K4415" t="str">
        <f t="shared" si="222"/>
        <v>Q3 2024</v>
      </c>
      <c r="L4415" t="str">
        <f t="shared" si="223"/>
        <v>Q3</v>
      </c>
      <c r="M4415" t="str">
        <f t="shared" si="224"/>
        <v>2024</v>
      </c>
    </row>
    <row r="4416" spans="1:13" x14ac:dyDescent="0.25">
      <c r="A4416" s="27">
        <v>45597</v>
      </c>
      <c r="B4416" s="8" t="s">
        <v>6595</v>
      </c>
      <c r="C4416" s="5" t="s">
        <v>6637</v>
      </c>
      <c r="D4416" s="8" t="s">
        <v>6654</v>
      </c>
      <c r="E4416" s="12">
        <v>319</v>
      </c>
      <c r="F4416" s="4">
        <v>45600</v>
      </c>
      <c r="G4416" s="12" t="s">
        <v>3945</v>
      </c>
      <c r="H4416" s="16">
        <v>24141</v>
      </c>
      <c r="K4416" t="str">
        <f t="shared" si="222"/>
        <v>Q3 2024</v>
      </c>
      <c r="L4416" t="str">
        <f t="shared" si="223"/>
        <v>Q3</v>
      </c>
      <c r="M4416" t="str">
        <f t="shared" si="224"/>
        <v>2024</v>
      </c>
    </row>
    <row r="4417" spans="1:13" x14ac:dyDescent="0.25">
      <c r="A4417" s="27">
        <v>45597</v>
      </c>
      <c r="B4417" s="8" t="s">
        <v>6595</v>
      </c>
      <c r="C4417" s="5" t="s">
        <v>6637</v>
      </c>
      <c r="D4417" s="8" t="s">
        <v>6638</v>
      </c>
      <c r="E4417" s="12">
        <v>317</v>
      </c>
      <c r="F4417" s="4">
        <v>45635</v>
      </c>
      <c r="G4417" s="12" t="s">
        <v>3998</v>
      </c>
      <c r="H4417" s="16">
        <v>133037.32999999999</v>
      </c>
      <c r="K4417" t="str">
        <f t="shared" si="222"/>
        <v>Q3 2024</v>
      </c>
      <c r="L4417" t="str">
        <f t="shared" si="223"/>
        <v>Q3</v>
      </c>
      <c r="M4417" t="str">
        <f t="shared" si="224"/>
        <v>2024</v>
      </c>
    </row>
    <row r="4418" spans="1:13" x14ac:dyDescent="0.25">
      <c r="A4418" s="27">
        <v>45597</v>
      </c>
      <c r="B4418" s="8" t="s">
        <v>6595</v>
      </c>
      <c r="C4418" s="5" t="s">
        <v>6637</v>
      </c>
      <c r="D4418" s="8" t="s">
        <v>6638</v>
      </c>
      <c r="E4418" s="12">
        <v>318</v>
      </c>
      <c r="F4418" s="4">
        <v>45635</v>
      </c>
      <c r="G4418" s="12" t="s">
        <v>3999</v>
      </c>
      <c r="H4418" s="16">
        <v>136815.29</v>
      </c>
      <c r="K4418" t="str">
        <f t="shared" si="222"/>
        <v>Q3 2024</v>
      </c>
      <c r="L4418" t="str">
        <f t="shared" si="223"/>
        <v>Q3</v>
      </c>
      <c r="M4418" t="str">
        <f t="shared" si="224"/>
        <v>2024</v>
      </c>
    </row>
    <row r="4419" spans="1:13" x14ac:dyDescent="0.25">
      <c r="A4419" s="27">
        <v>45597</v>
      </c>
      <c r="B4419" s="8" t="s">
        <v>6595</v>
      </c>
      <c r="C4419" s="5" t="s">
        <v>6637</v>
      </c>
      <c r="D4419" s="8" t="s">
        <v>6638</v>
      </c>
      <c r="E4419" s="12">
        <v>319</v>
      </c>
      <c r="F4419" s="4">
        <v>45635</v>
      </c>
      <c r="G4419" s="12" t="s">
        <v>4000</v>
      </c>
      <c r="H4419" s="16">
        <v>132744.81</v>
      </c>
      <c r="K4419" t="str">
        <f t="shared" si="222"/>
        <v>Q3 2024</v>
      </c>
      <c r="L4419" t="str">
        <f t="shared" si="223"/>
        <v>Q3</v>
      </c>
      <c r="M4419" t="str">
        <f t="shared" si="224"/>
        <v>2024</v>
      </c>
    </row>
    <row r="4420" spans="1:13" x14ac:dyDescent="0.25">
      <c r="A4420" s="27">
        <v>45597</v>
      </c>
      <c r="B4420" s="8" t="s">
        <v>6595</v>
      </c>
      <c r="C4420" s="5" t="s">
        <v>6637</v>
      </c>
      <c r="D4420" s="8" t="s">
        <v>6639</v>
      </c>
      <c r="E4420" s="12">
        <v>317</v>
      </c>
      <c r="F4420" s="4">
        <v>45635</v>
      </c>
      <c r="G4420" s="12" t="s">
        <v>4001</v>
      </c>
      <c r="H4420" s="16">
        <v>1259.28</v>
      </c>
      <c r="K4420" t="str">
        <f t="shared" si="222"/>
        <v>Q3 2024</v>
      </c>
      <c r="L4420" t="str">
        <f t="shared" si="223"/>
        <v>Q3</v>
      </c>
      <c r="M4420" t="str">
        <f t="shared" si="224"/>
        <v>2024</v>
      </c>
    </row>
    <row r="4421" spans="1:13" x14ac:dyDescent="0.25">
      <c r="A4421" s="27">
        <v>45597</v>
      </c>
      <c r="B4421" s="8" t="s">
        <v>6595</v>
      </c>
      <c r="C4421" s="5" t="s">
        <v>6637</v>
      </c>
      <c r="D4421" s="8" t="s">
        <v>6639</v>
      </c>
      <c r="E4421" s="12">
        <v>318</v>
      </c>
      <c r="F4421" s="4">
        <v>45635</v>
      </c>
      <c r="G4421" s="12" t="s">
        <v>4002</v>
      </c>
      <c r="H4421" s="16">
        <v>1429.23</v>
      </c>
      <c r="K4421" t="str">
        <f t="shared" si="222"/>
        <v>Q3 2024</v>
      </c>
      <c r="L4421" t="str">
        <f t="shared" si="223"/>
        <v>Q3</v>
      </c>
      <c r="M4421" t="str">
        <f t="shared" si="224"/>
        <v>2024</v>
      </c>
    </row>
    <row r="4422" spans="1:13" x14ac:dyDescent="0.25">
      <c r="A4422" s="27">
        <v>45597</v>
      </c>
      <c r="B4422" s="8" t="s">
        <v>6595</v>
      </c>
      <c r="C4422" s="5" t="s">
        <v>6637</v>
      </c>
      <c r="D4422" s="8" t="s">
        <v>6639</v>
      </c>
      <c r="E4422" s="12">
        <v>319</v>
      </c>
      <c r="F4422" s="4">
        <v>45635</v>
      </c>
      <c r="G4422" s="12" t="s">
        <v>4003</v>
      </c>
      <c r="H4422" s="16">
        <v>1324.29</v>
      </c>
      <c r="K4422" t="str">
        <f t="shared" si="222"/>
        <v>Q3 2024</v>
      </c>
      <c r="L4422" t="str">
        <f t="shared" si="223"/>
        <v>Q3</v>
      </c>
      <c r="M4422" t="str">
        <f t="shared" si="224"/>
        <v>2024</v>
      </c>
    </row>
    <row r="4423" spans="1:13" x14ac:dyDescent="0.25">
      <c r="A4423" s="27">
        <v>45597</v>
      </c>
      <c r="B4423" s="8" t="s">
        <v>6595</v>
      </c>
      <c r="C4423" s="5" t="e">
        <v>#N/A</v>
      </c>
      <c r="D4423" s="8" t="s">
        <v>6662</v>
      </c>
      <c r="E4423" s="12">
        <v>317</v>
      </c>
      <c r="F4423" s="4">
        <v>45597</v>
      </c>
      <c r="G4423" s="12" t="s">
        <v>1830</v>
      </c>
      <c r="H4423" s="16">
        <v>99842</v>
      </c>
      <c r="K4423" t="str">
        <f t="shared" si="222"/>
        <v>Q3 2024</v>
      </c>
      <c r="L4423" t="str">
        <f t="shared" si="223"/>
        <v>Q3</v>
      </c>
      <c r="M4423" t="str">
        <f t="shared" si="224"/>
        <v>2024</v>
      </c>
    </row>
    <row r="4424" spans="1:13" x14ac:dyDescent="0.25">
      <c r="A4424" s="27">
        <v>45597</v>
      </c>
      <c r="B4424" s="8" t="s">
        <v>6595</v>
      </c>
      <c r="C4424" s="5" t="e">
        <v>#N/A</v>
      </c>
      <c r="D4424" s="8" t="s">
        <v>6662</v>
      </c>
      <c r="E4424" s="12">
        <v>317</v>
      </c>
      <c r="F4424" s="4">
        <v>45597</v>
      </c>
      <c r="G4424" s="12" t="s">
        <v>1831</v>
      </c>
      <c r="H4424" s="16">
        <v>66562</v>
      </c>
      <c r="K4424" t="str">
        <f t="shared" si="222"/>
        <v>Q3 2024</v>
      </c>
      <c r="L4424" t="str">
        <f t="shared" si="223"/>
        <v>Q3</v>
      </c>
      <c r="M4424" t="str">
        <f t="shared" si="224"/>
        <v>2024</v>
      </c>
    </row>
    <row r="4425" spans="1:13" x14ac:dyDescent="0.25">
      <c r="A4425" s="27">
        <v>45597</v>
      </c>
      <c r="B4425" s="8" t="s">
        <v>6595</v>
      </c>
      <c r="C4425" s="5" t="e">
        <v>#N/A</v>
      </c>
      <c r="D4425" s="8" t="s">
        <v>6662</v>
      </c>
      <c r="E4425" s="12">
        <v>318</v>
      </c>
      <c r="F4425" s="4">
        <v>45607</v>
      </c>
      <c r="G4425" s="12" t="s">
        <v>3941</v>
      </c>
      <c r="H4425" s="16">
        <v>166572</v>
      </c>
      <c r="K4425" t="str">
        <f t="shared" si="222"/>
        <v>Q3 2024</v>
      </c>
      <c r="L4425" t="str">
        <f t="shared" si="223"/>
        <v>Q3</v>
      </c>
      <c r="M4425" t="str">
        <f t="shared" si="224"/>
        <v>2024</v>
      </c>
    </row>
    <row r="4426" spans="1:13" x14ac:dyDescent="0.25">
      <c r="A4426" s="27">
        <v>45597</v>
      </c>
      <c r="B4426" s="8" t="s">
        <v>6595</v>
      </c>
      <c r="C4426" s="5" t="e">
        <v>#N/A</v>
      </c>
      <c r="D4426" s="8" t="s">
        <v>6622</v>
      </c>
      <c r="E4426" s="12">
        <v>319</v>
      </c>
      <c r="F4426" s="4">
        <v>45627</v>
      </c>
      <c r="G4426" s="12" t="s">
        <v>3948</v>
      </c>
      <c r="H4426" s="16">
        <v>48265</v>
      </c>
      <c r="K4426" t="str">
        <f t="shared" si="222"/>
        <v>Q3 2024</v>
      </c>
      <c r="L4426" t="str">
        <f t="shared" si="223"/>
        <v>Q3</v>
      </c>
      <c r="M4426" t="str">
        <f t="shared" si="224"/>
        <v>2024</v>
      </c>
    </row>
    <row r="4427" spans="1:13" x14ac:dyDescent="0.25">
      <c r="A4427" s="27">
        <v>45597</v>
      </c>
      <c r="B4427" s="8" t="s">
        <v>6595</v>
      </c>
      <c r="C4427" s="5" t="e">
        <v>#N/A</v>
      </c>
      <c r="D4427" s="8" t="s">
        <v>6622</v>
      </c>
      <c r="E4427" s="12">
        <v>319</v>
      </c>
      <c r="F4427" s="4">
        <v>45631</v>
      </c>
      <c r="G4427" s="12" t="s">
        <v>3947</v>
      </c>
      <c r="H4427" s="16">
        <v>53810</v>
      </c>
      <c r="K4427" t="str">
        <f t="shared" si="222"/>
        <v>Q3 2024</v>
      </c>
      <c r="L4427" t="str">
        <f t="shared" si="223"/>
        <v>Q3</v>
      </c>
      <c r="M4427" t="str">
        <f t="shared" si="224"/>
        <v>2024</v>
      </c>
    </row>
    <row r="4428" spans="1:13" x14ac:dyDescent="0.25">
      <c r="A4428" s="27">
        <v>45597</v>
      </c>
      <c r="B4428" s="8" t="s">
        <v>6595</v>
      </c>
      <c r="C4428" s="5" t="e">
        <v>#N/A</v>
      </c>
      <c r="D4428" s="8" t="s">
        <v>6631</v>
      </c>
      <c r="E4428" s="12">
        <v>319</v>
      </c>
      <c r="F4428" s="4">
        <v>45627</v>
      </c>
      <c r="G4428" s="12" t="s">
        <v>3946</v>
      </c>
      <c r="H4428" s="16">
        <v>6490</v>
      </c>
      <c r="K4428" t="str">
        <f t="shared" si="222"/>
        <v>Q3 2024</v>
      </c>
      <c r="L4428" t="str">
        <f t="shared" si="223"/>
        <v>Q3</v>
      </c>
      <c r="M4428" t="str">
        <f t="shared" si="224"/>
        <v>2024</v>
      </c>
    </row>
    <row r="4429" spans="1:13" x14ac:dyDescent="0.25">
      <c r="A4429" s="27">
        <v>45597</v>
      </c>
      <c r="B4429" s="8" t="s">
        <v>6595</v>
      </c>
      <c r="C4429" s="5" t="e">
        <v>#N/A</v>
      </c>
      <c r="D4429" s="8" t="s">
        <v>6631</v>
      </c>
      <c r="E4429" s="12">
        <v>319</v>
      </c>
      <c r="F4429" s="4">
        <v>45627</v>
      </c>
      <c r="G4429" s="12" t="s">
        <v>4015</v>
      </c>
      <c r="H4429" s="5">
        <v>441.32</v>
      </c>
      <c r="K4429" t="str">
        <f t="shared" si="222"/>
        <v>Q3 2024</v>
      </c>
      <c r="L4429" t="str">
        <f t="shared" si="223"/>
        <v>Q3</v>
      </c>
      <c r="M4429" t="str">
        <f t="shared" si="224"/>
        <v>2024</v>
      </c>
    </row>
    <row r="4430" spans="1:13" x14ac:dyDescent="0.25">
      <c r="A4430" s="27">
        <v>45597</v>
      </c>
      <c r="B4430" s="8" t="s">
        <v>6595</v>
      </c>
      <c r="C4430" s="5" t="e">
        <v>#N/A</v>
      </c>
      <c r="D4430" s="8" t="s">
        <v>6631</v>
      </c>
      <c r="E4430" s="12">
        <v>319</v>
      </c>
      <c r="F4430" s="4">
        <v>45627</v>
      </c>
      <c r="G4430" s="12" t="s">
        <v>4016</v>
      </c>
      <c r="H4430" s="5">
        <v>441.32</v>
      </c>
      <c r="K4430" t="str">
        <f t="shared" si="222"/>
        <v>Q3 2024</v>
      </c>
      <c r="L4430" t="str">
        <f t="shared" si="223"/>
        <v>Q3</v>
      </c>
      <c r="M4430" t="str">
        <f t="shared" si="224"/>
        <v>2024</v>
      </c>
    </row>
    <row r="4431" spans="1:13" x14ac:dyDescent="0.25">
      <c r="A4431" s="27">
        <v>45597</v>
      </c>
      <c r="B4431" s="8" t="s">
        <v>6595</v>
      </c>
      <c r="C4431" s="5" t="e">
        <v>#N/A</v>
      </c>
      <c r="D4431" s="8" t="s">
        <v>6631</v>
      </c>
      <c r="E4431" s="12">
        <v>319</v>
      </c>
      <c r="F4431" s="4">
        <v>45627</v>
      </c>
      <c r="G4431" s="12" t="s">
        <v>4017</v>
      </c>
      <c r="H4431" s="5">
        <v>411.82</v>
      </c>
      <c r="K4431" t="str">
        <f t="shared" si="222"/>
        <v>Q3 2024</v>
      </c>
      <c r="L4431" t="str">
        <f t="shared" si="223"/>
        <v>Q3</v>
      </c>
      <c r="M4431" t="str">
        <f t="shared" si="224"/>
        <v>2024</v>
      </c>
    </row>
    <row r="4432" spans="1:13" x14ac:dyDescent="0.25">
      <c r="A4432" s="27">
        <v>45597</v>
      </c>
      <c r="B4432" s="8" t="s">
        <v>6595</v>
      </c>
      <c r="C4432" s="5" t="e">
        <v>#N/A</v>
      </c>
      <c r="D4432" s="8" t="s">
        <v>6631</v>
      </c>
      <c r="E4432" s="12">
        <v>319</v>
      </c>
      <c r="F4432" s="82">
        <v>45627</v>
      </c>
      <c r="G4432" s="12" t="s">
        <v>4018</v>
      </c>
      <c r="H4432" s="64">
        <v>653.72</v>
      </c>
      <c r="K4432" t="str">
        <f t="shared" si="222"/>
        <v>Q3 2024</v>
      </c>
      <c r="L4432" t="str">
        <f t="shared" si="223"/>
        <v>Q3</v>
      </c>
      <c r="M4432" t="str">
        <f t="shared" si="224"/>
        <v>2024</v>
      </c>
    </row>
    <row r="4433" spans="1:13" x14ac:dyDescent="0.25">
      <c r="A4433" s="27">
        <v>45597</v>
      </c>
      <c r="B4433" s="8" t="s">
        <v>6595</v>
      </c>
      <c r="C4433" s="5" t="e">
        <v>#N/A</v>
      </c>
      <c r="D4433" s="8" t="s">
        <v>6631</v>
      </c>
      <c r="E4433" s="12">
        <v>319</v>
      </c>
      <c r="F4433" s="82">
        <v>45627</v>
      </c>
      <c r="G4433" s="12" t="s">
        <v>4019</v>
      </c>
      <c r="H4433" s="64">
        <v>411.82</v>
      </c>
      <c r="K4433" t="str">
        <f t="shared" si="222"/>
        <v>Q3 2024</v>
      </c>
      <c r="L4433" t="str">
        <f t="shared" si="223"/>
        <v>Q3</v>
      </c>
      <c r="M4433" t="str">
        <f t="shared" si="224"/>
        <v>2024</v>
      </c>
    </row>
    <row r="4434" spans="1:13" x14ac:dyDescent="0.25">
      <c r="A4434" s="27">
        <v>45597</v>
      </c>
      <c r="B4434" s="8" t="s">
        <v>6595</v>
      </c>
      <c r="C4434" s="5" t="e">
        <v>#N/A</v>
      </c>
      <c r="D4434" s="8" t="s">
        <v>6631</v>
      </c>
      <c r="E4434" s="12">
        <v>319</v>
      </c>
      <c r="F4434" s="82">
        <v>45627</v>
      </c>
      <c r="G4434" s="12" t="s">
        <v>4020</v>
      </c>
      <c r="H4434" s="64">
        <v>411.82</v>
      </c>
      <c r="K4434" t="str">
        <f t="shared" si="222"/>
        <v>Q3 2024</v>
      </c>
      <c r="L4434" t="str">
        <f t="shared" si="223"/>
        <v>Q3</v>
      </c>
      <c r="M4434" t="str">
        <f t="shared" si="224"/>
        <v>2024</v>
      </c>
    </row>
    <row r="4435" spans="1:13" x14ac:dyDescent="0.25">
      <c r="A4435" s="27">
        <v>45597</v>
      </c>
      <c r="B4435" s="8" t="s">
        <v>6595</v>
      </c>
      <c r="C4435" s="5" t="e">
        <v>#N/A</v>
      </c>
      <c r="D4435" s="8" t="s">
        <v>6631</v>
      </c>
      <c r="E4435" s="12">
        <v>319</v>
      </c>
      <c r="F4435" s="82">
        <v>45627</v>
      </c>
      <c r="G4435" s="12" t="s">
        <v>4021</v>
      </c>
      <c r="H4435" s="64">
        <v>411.82</v>
      </c>
      <c r="K4435" t="str">
        <f t="shared" si="222"/>
        <v>Q3 2024</v>
      </c>
      <c r="L4435" t="str">
        <f t="shared" si="223"/>
        <v>Q3</v>
      </c>
      <c r="M4435" t="str">
        <f t="shared" si="224"/>
        <v>2024</v>
      </c>
    </row>
    <row r="4436" spans="1:13" x14ac:dyDescent="0.25">
      <c r="A4436" s="27">
        <v>45597</v>
      </c>
      <c r="B4436" s="8" t="s">
        <v>6595</v>
      </c>
      <c r="C4436" s="5" t="e">
        <v>#N/A</v>
      </c>
      <c r="D4436" s="8" t="s">
        <v>6631</v>
      </c>
      <c r="E4436" s="12">
        <v>319</v>
      </c>
      <c r="F4436" s="82">
        <v>45627</v>
      </c>
      <c r="G4436" s="12" t="s">
        <v>4022</v>
      </c>
      <c r="H4436" s="64">
        <v>411.82</v>
      </c>
      <c r="K4436" t="str">
        <f t="shared" si="222"/>
        <v>Q3 2024</v>
      </c>
      <c r="L4436" t="str">
        <f t="shared" si="223"/>
        <v>Q3</v>
      </c>
      <c r="M4436" t="str">
        <f t="shared" si="224"/>
        <v>2024</v>
      </c>
    </row>
    <row r="4437" spans="1:13" x14ac:dyDescent="0.25">
      <c r="A4437" s="27">
        <v>45597</v>
      </c>
      <c r="B4437" s="8" t="s">
        <v>6595</v>
      </c>
      <c r="C4437" s="5" t="e">
        <v>#N/A</v>
      </c>
      <c r="D4437" s="8" t="s">
        <v>6631</v>
      </c>
      <c r="E4437" s="12">
        <v>319</v>
      </c>
      <c r="F4437" s="82">
        <v>45627</v>
      </c>
      <c r="G4437" s="12" t="s">
        <v>4023</v>
      </c>
      <c r="H4437" s="64">
        <v>646.64</v>
      </c>
      <c r="K4437" t="str">
        <f t="shared" si="222"/>
        <v>Q3 2024</v>
      </c>
      <c r="L4437" t="str">
        <f t="shared" si="223"/>
        <v>Q3</v>
      </c>
      <c r="M4437" t="str">
        <f t="shared" si="224"/>
        <v>2024</v>
      </c>
    </row>
    <row r="4438" spans="1:13" x14ac:dyDescent="0.25">
      <c r="A4438" s="27">
        <v>45597</v>
      </c>
      <c r="B4438" s="8" t="s">
        <v>6595</v>
      </c>
      <c r="C4438" s="5" t="e">
        <v>#N/A</v>
      </c>
      <c r="D4438" s="8" t="s">
        <v>6631</v>
      </c>
      <c r="E4438" s="12">
        <v>319</v>
      </c>
      <c r="F4438" s="82">
        <v>45627</v>
      </c>
      <c r="G4438" s="12" t="s">
        <v>4024</v>
      </c>
      <c r="H4438" s="64">
        <v>470.82</v>
      </c>
      <c r="K4438" t="str">
        <f t="shared" si="222"/>
        <v>Q3 2024</v>
      </c>
      <c r="L4438" t="str">
        <f t="shared" si="223"/>
        <v>Q3</v>
      </c>
      <c r="M4438" t="str">
        <f t="shared" si="224"/>
        <v>2024</v>
      </c>
    </row>
    <row r="4439" spans="1:13" x14ac:dyDescent="0.25">
      <c r="A4439" s="27">
        <v>45597</v>
      </c>
      <c r="B4439" s="9" t="s">
        <v>6600</v>
      </c>
      <c r="C4439" s="8" t="s">
        <v>6632</v>
      </c>
      <c r="D4439" s="9" t="s">
        <v>6633</v>
      </c>
      <c r="E4439" s="12">
        <v>1100</v>
      </c>
      <c r="F4439" s="82">
        <v>45627</v>
      </c>
      <c r="G4439" s="12" t="s">
        <v>3951</v>
      </c>
      <c r="H4439" s="68">
        <v>60352.480000000003</v>
      </c>
      <c r="K4439" t="str">
        <f t="shared" si="222"/>
        <v>Q3 2024</v>
      </c>
      <c r="L4439" t="str">
        <f t="shared" si="223"/>
        <v>Q3</v>
      </c>
      <c r="M4439" t="str">
        <f t="shared" si="224"/>
        <v>2024</v>
      </c>
    </row>
    <row r="4440" spans="1:13" x14ac:dyDescent="0.25">
      <c r="A4440" s="27">
        <v>45597</v>
      </c>
      <c r="B4440" s="8" t="s">
        <v>6600</v>
      </c>
      <c r="C4440" s="5" t="e">
        <v>#N/A</v>
      </c>
      <c r="D4440" s="8" t="s">
        <v>6615</v>
      </c>
      <c r="E4440" s="12">
        <v>0</v>
      </c>
      <c r="F4440" s="82">
        <v>45626</v>
      </c>
      <c r="G4440" s="12" t="s">
        <v>3975</v>
      </c>
      <c r="H4440" s="68">
        <v>95</v>
      </c>
      <c r="K4440" t="str">
        <f t="shared" si="222"/>
        <v>Q3 2024</v>
      </c>
      <c r="L4440" t="str">
        <f t="shared" si="223"/>
        <v>Q3</v>
      </c>
      <c r="M4440" t="str">
        <f t="shared" si="224"/>
        <v>2024</v>
      </c>
    </row>
    <row r="4441" spans="1:13" x14ac:dyDescent="0.25">
      <c r="A4441" s="27">
        <v>45597</v>
      </c>
      <c r="B4441" s="9" t="s">
        <v>6600</v>
      </c>
      <c r="C4441" s="8" t="s">
        <v>6616</v>
      </c>
      <c r="D4441" s="9" t="s">
        <v>6618</v>
      </c>
      <c r="E4441" s="12">
        <v>1100</v>
      </c>
      <c r="F4441" s="82">
        <v>45628</v>
      </c>
      <c r="G4441" s="12" t="s">
        <v>3954</v>
      </c>
      <c r="H4441" s="68">
        <v>7590</v>
      </c>
      <c r="K4441" t="str">
        <f t="shared" si="222"/>
        <v>Q3 2024</v>
      </c>
      <c r="L4441" t="str">
        <f t="shared" si="223"/>
        <v>Q3</v>
      </c>
      <c r="M4441" t="str">
        <f t="shared" si="224"/>
        <v>2024</v>
      </c>
    </row>
    <row r="4442" spans="1:13" x14ac:dyDescent="0.25">
      <c r="A4442" s="27">
        <v>45597</v>
      </c>
      <c r="B4442" s="9" t="s">
        <v>6600</v>
      </c>
      <c r="C4442" s="8" t="s">
        <v>6634</v>
      </c>
      <c r="D4442" s="9" t="s">
        <v>6635</v>
      </c>
      <c r="E4442" s="12">
        <v>1100</v>
      </c>
      <c r="F4442" s="82">
        <v>45627</v>
      </c>
      <c r="G4442" s="12" t="s">
        <v>4464</v>
      </c>
      <c r="H4442" s="91">
        <v>80222.83</v>
      </c>
      <c r="I4442" s="90"/>
      <c r="K4442" t="str">
        <f t="shared" si="222"/>
        <v>Q3 2024</v>
      </c>
      <c r="L4442" t="str">
        <f t="shared" si="223"/>
        <v>Q3</v>
      </c>
      <c r="M4442" t="str">
        <f t="shared" si="224"/>
        <v>2024</v>
      </c>
    </row>
    <row r="4443" spans="1:13" x14ac:dyDescent="0.25">
      <c r="A4443" s="27">
        <v>45597</v>
      </c>
      <c r="B4443" s="9" t="s">
        <v>6600</v>
      </c>
      <c r="C4443" s="8" t="e">
        <v>#N/A</v>
      </c>
      <c r="D4443" s="9" t="s">
        <v>6638</v>
      </c>
      <c r="E4443" s="12">
        <v>1101</v>
      </c>
      <c r="F4443" s="82">
        <v>45630</v>
      </c>
      <c r="G4443" s="12" t="s">
        <v>3955</v>
      </c>
      <c r="H4443" s="68">
        <v>183820</v>
      </c>
      <c r="K4443" t="str">
        <f t="shared" si="222"/>
        <v>Q3 2024</v>
      </c>
      <c r="L4443" t="str">
        <f t="shared" si="223"/>
        <v>Q3</v>
      </c>
      <c r="M4443" t="str">
        <f t="shared" si="224"/>
        <v>2024</v>
      </c>
    </row>
    <row r="4444" spans="1:13" x14ac:dyDescent="0.25">
      <c r="A4444" s="27">
        <v>45597</v>
      </c>
      <c r="B4444" s="9" t="s">
        <v>6600</v>
      </c>
      <c r="C4444" s="8" t="e">
        <v>#N/A</v>
      </c>
      <c r="D4444" s="9" t="s">
        <v>6638</v>
      </c>
      <c r="E4444" s="12">
        <v>1102</v>
      </c>
      <c r="F4444" s="82">
        <v>45630</v>
      </c>
      <c r="G4444" s="12" t="s">
        <v>3956</v>
      </c>
      <c r="H4444" s="68">
        <v>15990</v>
      </c>
      <c r="K4444" t="str">
        <f t="shared" si="222"/>
        <v>Q3 2024</v>
      </c>
      <c r="L4444" t="str">
        <f t="shared" si="223"/>
        <v>Q3</v>
      </c>
      <c r="M4444" t="str">
        <f t="shared" si="224"/>
        <v>2024</v>
      </c>
    </row>
    <row r="4445" spans="1:13" x14ac:dyDescent="0.25">
      <c r="A4445" s="27">
        <v>45597</v>
      </c>
      <c r="B4445" s="9" t="s">
        <v>6600</v>
      </c>
      <c r="C4445" s="8" t="s">
        <v>6650</v>
      </c>
      <c r="D4445" s="9" t="s">
        <v>6651</v>
      </c>
      <c r="E4445" s="12">
        <v>1100</v>
      </c>
      <c r="F4445" s="82">
        <v>45600</v>
      </c>
      <c r="G4445" s="12">
        <v>4250029330</v>
      </c>
      <c r="H4445" s="68">
        <v>10815</v>
      </c>
      <c r="K4445" t="str">
        <f t="shared" si="222"/>
        <v>Q3 2024</v>
      </c>
      <c r="L4445" t="str">
        <f t="shared" si="223"/>
        <v>Q3</v>
      </c>
      <c r="M4445" t="str">
        <f t="shared" si="224"/>
        <v>2024</v>
      </c>
    </row>
    <row r="4446" spans="1:13" x14ac:dyDescent="0.25">
      <c r="A4446" s="27">
        <v>45597</v>
      </c>
      <c r="B4446" s="9" t="s">
        <v>6600</v>
      </c>
      <c r="C4446" s="8" t="s">
        <v>6619</v>
      </c>
      <c r="D4446" s="9" t="s">
        <v>6620</v>
      </c>
      <c r="E4446" s="12">
        <v>1100</v>
      </c>
      <c r="F4446" s="30">
        <v>45626</v>
      </c>
      <c r="G4446" s="12" t="s">
        <v>4038</v>
      </c>
      <c r="H4446" s="75">
        <v>2475</v>
      </c>
      <c r="K4446" t="str">
        <f t="shared" si="222"/>
        <v>Q3 2024</v>
      </c>
      <c r="L4446" t="str">
        <f t="shared" si="223"/>
        <v>Q3</v>
      </c>
      <c r="M4446" t="str">
        <f t="shared" si="224"/>
        <v>2024</v>
      </c>
    </row>
    <row r="4447" spans="1:13" x14ac:dyDescent="0.25">
      <c r="A4447" s="27">
        <v>45597</v>
      </c>
      <c r="B4447" s="9" t="s">
        <v>6600</v>
      </c>
      <c r="C4447" s="8" t="e">
        <v>#N/A</v>
      </c>
      <c r="D4447" s="8" t="s">
        <v>6622</v>
      </c>
      <c r="E4447" s="12">
        <v>1100</v>
      </c>
      <c r="F4447" s="82">
        <v>45627</v>
      </c>
      <c r="G4447" s="12" t="s">
        <v>3950</v>
      </c>
      <c r="H4447" s="68">
        <v>27775</v>
      </c>
      <c r="K4447" t="str">
        <f t="shared" si="222"/>
        <v>Q3 2024</v>
      </c>
      <c r="L4447" t="str">
        <f t="shared" si="223"/>
        <v>Q3</v>
      </c>
      <c r="M4447" t="str">
        <f t="shared" si="224"/>
        <v>2024</v>
      </c>
    </row>
    <row r="4448" spans="1:13" x14ac:dyDescent="0.25">
      <c r="A4448" s="27">
        <v>45597</v>
      </c>
      <c r="B4448" s="9" t="s">
        <v>6600</v>
      </c>
      <c r="C4448" s="8" t="s">
        <v>6623</v>
      </c>
      <c r="D4448" s="9" t="s">
        <v>6624</v>
      </c>
      <c r="E4448" s="12">
        <v>1100</v>
      </c>
      <c r="F4448" s="82">
        <v>45630</v>
      </c>
      <c r="G4448" s="28" t="s">
        <v>3952</v>
      </c>
      <c r="H4448" s="68">
        <v>10978.8</v>
      </c>
      <c r="K4448" t="str">
        <f t="shared" si="222"/>
        <v>Q3 2024</v>
      </c>
      <c r="L4448" t="str">
        <f t="shared" si="223"/>
        <v>Q3</v>
      </c>
      <c r="M4448" t="str">
        <f t="shared" si="224"/>
        <v>2024</v>
      </c>
    </row>
    <row r="4449" spans="1:13" x14ac:dyDescent="0.25">
      <c r="A4449" s="27">
        <v>45597</v>
      </c>
      <c r="B4449" s="9" t="s">
        <v>6600</v>
      </c>
      <c r="C4449" s="8" t="s">
        <v>6623</v>
      </c>
      <c r="D4449" s="9" t="s">
        <v>6663</v>
      </c>
      <c r="E4449" s="12">
        <v>1100</v>
      </c>
      <c r="F4449" s="82">
        <v>45630</v>
      </c>
      <c r="G4449" s="12" t="s">
        <v>3953</v>
      </c>
      <c r="H4449" s="68">
        <v>2700</v>
      </c>
      <c r="K4449" t="str">
        <f t="shared" si="222"/>
        <v>Q3 2024</v>
      </c>
      <c r="L4449" t="str">
        <f t="shared" si="223"/>
        <v>Q3</v>
      </c>
      <c r="M4449" t="str">
        <f t="shared" si="224"/>
        <v>2024</v>
      </c>
    </row>
    <row r="4450" spans="1:13" x14ac:dyDescent="0.25">
      <c r="A4450" s="27">
        <v>45597</v>
      </c>
      <c r="B4450" s="9" t="s">
        <v>6600</v>
      </c>
      <c r="C4450" s="8" t="e">
        <v>#N/A</v>
      </c>
      <c r="D4450" s="9" t="s">
        <v>6627</v>
      </c>
      <c r="E4450" s="12">
        <v>1100</v>
      </c>
      <c r="F4450" s="82">
        <v>45626</v>
      </c>
      <c r="G4450" s="12">
        <v>1871</v>
      </c>
      <c r="H4450" s="68">
        <v>3045</v>
      </c>
      <c r="K4450" t="str">
        <f t="shared" si="222"/>
        <v>Q3 2024</v>
      </c>
      <c r="L4450" t="str">
        <f t="shared" si="223"/>
        <v>Q3</v>
      </c>
      <c r="M4450" t="str">
        <f t="shared" si="224"/>
        <v>2024</v>
      </c>
    </row>
    <row r="4451" spans="1:13" x14ac:dyDescent="0.25">
      <c r="A4451" s="27">
        <v>45627</v>
      </c>
      <c r="B4451" s="9" t="s">
        <v>6613</v>
      </c>
      <c r="C4451" s="8" t="e">
        <v>#N/A</v>
      </c>
      <c r="D4451" s="9" t="s">
        <v>6615</v>
      </c>
      <c r="E4451" s="12">
        <v>0</v>
      </c>
      <c r="F4451" s="30">
        <v>45657</v>
      </c>
      <c r="G4451" s="12" t="s">
        <v>4045</v>
      </c>
      <c r="H4451" s="75">
        <v>5035</v>
      </c>
      <c r="I4451" s="5">
        <v>5035</v>
      </c>
      <c r="K4451" t="str">
        <f t="shared" si="222"/>
        <v>Q3 2024</v>
      </c>
      <c r="L4451" t="str">
        <f t="shared" si="223"/>
        <v>Q3</v>
      </c>
      <c r="M4451" t="str">
        <f t="shared" si="224"/>
        <v>2024</v>
      </c>
    </row>
    <row r="4452" spans="1:13" x14ac:dyDescent="0.25">
      <c r="A4452" s="27">
        <v>45627</v>
      </c>
      <c r="B4452" s="9" t="s">
        <v>6613</v>
      </c>
      <c r="C4452" s="8" t="e">
        <v>#N/A</v>
      </c>
      <c r="D4452" s="9" t="s">
        <v>6615</v>
      </c>
      <c r="E4452" s="12">
        <v>0</v>
      </c>
      <c r="F4452" s="30">
        <v>45657</v>
      </c>
      <c r="G4452" s="12" t="s">
        <v>4046</v>
      </c>
      <c r="H4452" s="75">
        <v>422</v>
      </c>
      <c r="I4452" s="5">
        <v>422</v>
      </c>
      <c r="K4452" t="str">
        <f t="shared" si="222"/>
        <v>Q3 2024</v>
      </c>
      <c r="L4452" t="str">
        <f t="shared" si="223"/>
        <v>Q3</v>
      </c>
      <c r="M4452" t="str">
        <f t="shared" si="224"/>
        <v>2024</v>
      </c>
    </row>
    <row r="4453" spans="1:13" x14ac:dyDescent="0.25">
      <c r="A4453" s="27">
        <v>45627</v>
      </c>
      <c r="B4453" s="9" t="s">
        <v>6613</v>
      </c>
      <c r="C4453" s="8" t="s">
        <v>6616</v>
      </c>
      <c r="D4453" s="9" t="s">
        <v>6617</v>
      </c>
      <c r="E4453" s="12">
        <v>0</v>
      </c>
      <c r="F4453" s="30">
        <v>45658</v>
      </c>
      <c r="G4453" s="12" t="s">
        <v>4043</v>
      </c>
      <c r="H4453" s="75">
        <v>1242</v>
      </c>
      <c r="I4453" s="5">
        <v>1242</v>
      </c>
      <c r="K4453" t="str">
        <f t="shared" si="222"/>
        <v>Q3 2024</v>
      </c>
      <c r="L4453" t="str">
        <f t="shared" si="223"/>
        <v>Q3</v>
      </c>
      <c r="M4453" t="str">
        <f t="shared" si="224"/>
        <v>2024</v>
      </c>
    </row>
    <row r="4454" spans="1:13" x14ac:dyDescent="0.25">
      <c r="A4454" s="27">
        <v>45627</v>
      </c>
      <c r="B4454" s="9" t="s">
        <v>6613</v>
      </c>
      <c r="C4454" s="8" t="s">
        <v>6616</v>
      </c>
      <c r="D4454" s="9" t="s">
        <v>6618</v>
      </c>
      <c r="E4454" s="12">
        <v>0</v>
      </c>
      <c r="F4454" s="30">
        <v>45658</v>
      </c>
      <c r="G4454" s="12" t="s">
        <v>4044</v>
      </c>
      <c r="H4454" s="75">
        <v>19638</v>
      </c>
      <c r="I4454" s="5">
        <v>19638</v>
      </c>
      <c r="K4454" t="str">
        <f t="shared" si="222"/>
        <v>Q3 2024</v>
      </c>
      <c r="L4454" t="str">
        <f t="shared" si="223"/>
        <v>Q3</v>
      </c>
      <c r="M4454" t="str">
        <f t="shared" si="224"/>
        <v>2024</v>
      </c>
    </row>
    <row r="4455" spans="1:13" x14ac:dyDescent="0.25">
      <c r="A4455" s="27">
        <v>45627</v>
      </c>
      <c r="B4455" s="9" t="s">
        <v>6613</v>
      </c>
      <c r="C4455" s="8" t="e">
        <v>#N/A</v>
      </c>
      <c r="D4455" s="9" t="s">
        <v>6629</v>
      </c>
      <c r="E4455" s="12">
        <v>0</v>
      </c>
      <c r="F4455" s="30">
        <v>45662</v>
      </c>
      <c r="G4455" s="31" t="s">
        <v>4039</v>
      </c>
      <c r="H4455" s="75">
        <v>71830</v>
      </c>
      <c r="I4455" s="5">
        <v>71830</v>
      </c>
      <c r="K4455" t="str">
        <f t="shared" si="222"/>
        <v>Q3 2024</v>
      </c>
      <c r="L4455" t="str">
        <f t="shared" si="223"/>
        <v>Q3</v>
      </c>
      <c r="M4455" t="str">
        <f t="shared" si="224"/>
        <v>2024</v>
      </c>
    </row>
    <row r="4456" spans="1:13" x14ac:dyDescent="0.25">
      <c r="A4456" s="27">
        <v>45627</v>
      </c>
      <c r="B4456" s="9" t="s">
        <v>6613</v>
      </c>
      <c r="C4456" s="8" t="s">
        <v>6619</v>
      </c>
      <c r="D4456" s="9" t="s">
        <v>6620</v>
      </c>
      <c r="E4456" s="12">
        <v>0</v>
      </c>
      <c r="F4456" s="30">
        <v>45657</v>
      </c>
      <c r="G4456" s="12" t="s">
        <v>4040</v>
      </c>
      <c r="H4456" s="75">
        <v>550</v>
      </c>
      <c r="I4456" s="5">
        <v>550</v>
      </c>
      <c r="K4456" t="str">
        <f t="shared" si="222"/>
        <v>Q3 2024</v>
      </c>
      <c r="L4456" t="str">
        <f t="shared" si="223"/>
        <v>Q3</v>
      </c>
      <c r="M4456" t="str">
        <f t="shared" si="224"/>
        <v>2024</v>
      </c>
    </row>
    <row r="4457" spans="1:13" x14ac:dyDescent="0.25">
      <c r="A4457" s="27">
        <v>45627</v>
      </c>
      <c r="B4457" s="9" t="s">
        <v>6613</v>
      </c>
      <c r="C4457" s="8" t="e">
        <v>#N/A</v>
      </c>
      <c r="D4457" s="8" t="s">
        <v>6622</v>
      </c>
      <c r="E4457" s="12">
        <v>0</v>
      </c>
      <c r="F4457" s="30">
        <v>45658</v>
      </c>
      <c r="G4457" s="12" t="s">
        <v>4042</v>
      </c>
      <c r="H4457" s="75">
        <v>2090</v>
      </c>
      <c r="I4457" s="5">
        <v>2090</v>
      </c>
      <c r="K4457" t="str">
        <f t="shared" si="222"/>
        <v>Q3 2024</v>
      </c>
      <c r="L4457" t="str">
        <f t="shared" si="223"/>
        <v>Q3</v>
      </c>
      <c r="M4457" t="str">
        <f t="shared" si="224"/>
        <v>2024</v>
      </c>
    </row>
    <row r="4458" spans="1:13" x14ac:dyDescent="0.25">
      <c r="A4458" s="27">
        <v>45627</v>
      </c>
      <c r="B4458" s="9" t="s">
        <v>6613</v>
      </c>
      <c r="C4458" s="8" t="e">
        <v>#N/A</v>
      </c>
      <c r="D4458" s="8" t="s">
        <v>6622</v>
      </c>
      <c r="E4458" s="12">
        <v>0</v>
      </c>
      <c r="F4458" s="30">
        <v>45665</v>
      </c>
      <c r="G4458" s="12" t="s">
        <v>4233</v>
      </c>
      <c r="H4458" s="75">
        <v>4370</v>
      </c>
      <c r="I4458" s="5">
        <v>4370</v>
      </c>
      <c r="K4458" t="str">
        <f t="shared" si="222"/>
        <v>Q3 2024</v>
      </c>
      <c r="L4458" t="str">
        <f t="shared" si="223"/>
        <v>Q3</v>
      </c>
      <c r="M4458" t="str">
        <f t="shared" si="224"/>
        <v>2024</v>
      </c>
    </row>
    <row r="4459" spans="1:13" x14ac:dyDescent="0.25">
      <c r="A4459" s="27">
        <v>45627</v>
      </c>
      <c r="B4459" s="9" t="s">
        <v>6613</v>
      </c>
      <c r="C4459" s="8" t="s">
        <v>6623</v>
      </c>
      <c r="D4459" s="9" t="s">
        <v>6663</v>
      </c>
      <c r="E4459" s="12">
        <v>0</v>
      </c>
      <c r="F4459" s="30">
        <v>45630</v>
      </c>
      <c r="G4459" s="25" t="s">
        <v>4041</v>
      </c>
      <c r="H4459" s="75">
        <v>2700</v>
      </c>
      <c r="I4459" s="5">
        <v>2700</v>
      </c>
      <c r="K4459" t="str">
        <f t="shared" si="222"/>
        <v>Q3 2024</v>
      </c>
      <c r="L4459" t="str">
        <f t="shared" si="223"/>
        <v>Q3</v>
      </c>
      <c r="M4459" t="str">
        <f t="shared" si="224"/>
        <v>2024</v>
      </c>
    </row>
    <row r="4460" spans="1:13" x14ac:dyDescent="0.25">
      <c r="A4460" s="27">
        <v>45627</v>
      </c>
      <c r="B4460" s="9" t="s">
        <v>6613</v>
      </c>
      <c r="C4460" s="8" t="e">
        <v>#N/A</v>
      </c>
      <c r="D4460" s="9" t="s">
        <v>6627</v>
      </c>
      <c r="E4460" s="12">
        <v>0</v>
      </c>
      <c r="F4460" s="30">
        <v>45657</v>
      </c>
      <c r="G4460" s="12">
        <v>1886</v>
      </c>
      <c r="H4460" s="75">
        <v>1050</v>
      </c>
      <c r="I4460" s="5">
        <v>1050</v>
      </c>
      <c r="K4460" t="str">
        <f t="shared" si="222"/>
        <v>Q3 2024</v>
      </c>
      <c r="L4460" t="str">
        <f t="shared" si="223"/>
        <v>Q3</v>
      </c>
      <c r="M4460" t="str">
        <f t="shared" si="224"/>
        <v>2024</v>
      </c>
    </row>
    <row r="4461" spans="1:13" x14ac:dyDescent="0.25">
      <c r="A4461" s="27">
        <v>45627</v>
      </c>
      <c r="B4461" s="9" t="s">
        <v>6584</v>
      </c>
      <c r="C4461" s="8" t="s">
        <v>6630</v>
      </c>
      <c r="D4461" s="9" t="s">
        <v>6631</v>
      </c>
      <c r="E4461" s="12">
        <v>102</v>
      </c>
      <c r="F4461" s="30">
        <v>45666</v>
      </c>
      <c r="G4461" s="12" t="s">
        <v>4048</v>
      </c>
      <c r="H4461" s="75">
        <v>823.64</v>
      </c>
      <c r="I4461" s="5">
        <v>823.64</v>
      </c>
      <c r="K4461" t="str">
        <f t="shared" si="222"/>
        <v>Q3 2024</v>
      </c>
      <c r="L4461" t="str">
        <f t="shared" si="223"/>
        <v>Q3</v>
      </c>
      <c r="M4461" t="str">
        <f t="shared" si="224"/>
        <v>2024</v>
      </c>
    </row>
    <row r="4462" spans="1:13" x14ac:dyDescent="0.25">
      <c r="A4462" s="27">
        <v>45627</v>
      </c>
      <c r="B4462" s="9" t="s">
        <v>6584</v>
      </c>
      <c r="C4462" s="8" t="e">
        <v>#N/A</v>
      </c>
      <c r="D4462" s="9" t="s">
        <v>6662</v>
      </c>
      <c r="E4462" s="12">
        <v>102</v>
      </c>
      <c r="F4462" s="30">
        <v>45627</v>
      </c>
      <c r="G4462" s="12">
        <v>20241201001</v>
      </c>
      <c r="H4462" s="75">
        <v>216696.48</v>
      </c>
      <c r="I4462" s="5">
        <v>216696.48</v>
      </c>
      <c r="K4462" t="str">
        <f t="shared" si="222"/>
        <v>Q3 2024</v>
      </c>
      <c r="L4462" t="str">
        <f t="shared" si="223"/>
        <v>Q3</v>
      </c>
      <c r="M4462" t="str">
        <f t="shared" si="224"/>
        <v>2024</v>
      </c>
    </row>
    <row r="4463" spans="1:13" x14ac:dyDescent="0.25">
      <c r="A4463" s="27">
        <v>45627</v>
      </c>
      <c r="B4463" s="9" t="s">
        <v>6584</v>
      </c>
      <c r="C4463" s="8" t="s">
        <v>6632</v>
      </c>
      <c r="D4463" s="9" t="s">
        <v>6633</v>
      </c>
      <c r="E4463" s="12">
        <v>102</v>
      </c>
      <c r="F4463" s="30">
        <v>45658</v>
      </c>
      <c r="G4463" s="12" t="s">
        <v>4054</v>
      </c>
      <c r="H4463" s="75">
        <v>38962</v>
      </c>
      <c r="I4463" s="5">
        <v>38962</v>
      </c>
      <c r="K4463" t="str">
        <f t="shared" ref="K4463:K4521" si="225">"Q" &amp; IF(MONTH(A4463) &lt; 4, 4, IF(MONTH(A4463) &lt; 7, 1, IF(MONTH(A4463) &lt; 10, 2, 3))) &amp; " " &amp; YEAR(A4463) - IF(MONTH(A4463) &lt; 4, 1, 0)</f>
        <v>Q3 2024</v>
      </c>
      <c r="L4463" t="str">
        <f t="shared" ref="L4463:L4521" si="226">LEFT(K4463,2)</f>
        <v>Q3</v>
      </c>
      <c r="M4463" t="str">
        <f t="shared" ref="M4463:M4521" si="227">RIGHT(K4463,4)</f>
        <v>2024</v>
      </c>
    </row>
    <row r="4464" spans="1:13" x14ac:dyDescent="0.25">
      <c r="A4464" s="27">
        <v>45627</v>
      </c>
      <c r="B4464" s="9" t="s">
        <v>6584</v>
      </c>
      <c r="C4464" s="8" t="e">
        <v>#N/A</v>
      </c>
      <c r="D4464" s="9" t="s">
        <v>6615</v>
      </c>
      <c r="E4464" s="12">
        <v>0</v>
      </c>
      <c r="F4464" s="30">
        <v>45657</v>
      </c>
      <c r="G4464" s="12" t="s">
        <v>4055</v>
      </c>
      <c r="H4464" s="75">
        <v>8360</v>
      </c>
      <c r="I4464" s="5">
        <v>8360</v>
      </c>
      <c r="K4464" t="str">
        <f t="shared" si="225"/>
        <v>Q3 2024</v>
      </c>
      <c r="L4464" t="str">
        <f t="shared" si="226"/>
        <v>Q3</v>
      </c>
      <c r="M4464" t="str">
        <f t="shared" si="227"/>
        <v>2024</v>
      </c>
    </row>
    <row r="4465" spans="1:13" x14ac:dyDescent="0.25">
      <c r="A4465" s="27">
        <v>45627</v>
      </c>
      <c r="B4465" s="9" t="s">
        <v>6584</v>
      </c>
      <c r="C4465" s="8" t="s">
        <v>6634</v>
      </c>
      <c r="D4465" s="9" t="s">
        <v>6635</v>
      </c>
      <c r="E4465" s="12">
        <v>102</v>
      </c>
      <c r="F4465" s="30">
        <v>45658</v>
      </c>
      <c r="G4465" s="12" t="s">
        <v>4472</v>
      </c>
      <c r="H4465" s="91">
        <v>62133.02</v>
      </c>
      <c r="I4465" s="90">
        <v>62133.02</v>
      </c>
      <c r="K4465" t="str">
        <f t="shared" si="225"/>
        <v>Q3 2024</v>
      </c>
      <c r="L4465" t="str">
        <f t="shared" si="226"/>
        <v>Q3</v>
      </c>
      <c r="M4465" t="str">
        <f t="shared" si="227"/>
        <v>2024</v>
      </c>
    </row>
    <row r="4466" spans="1:13" x14ac:dyDescent="0.25">
      <c r="A4466" s="27">
        <v>45627</v>
      </c>
      <c r="B4466" s="9" t="s">
        <v>6584</v>
      </c>
      <c r="C4466" s="8" t="s">
        <v>6619</v>
      </c>
      <c r="D4466" s="9" t="s">
        <v>6620</v>
      </c>
      <c r="E4466" s="12">
        <v>102</v>
      </c>
      <c r="F4466" s="30">
        <v>45657</v>
      </c>
      <c r="G4466" s="12" t="s">
        <v>4049</v>
      </c>
      <c r="H4466" s="75">
        <v>130</v>
      </c>
      <c r="I4466" s="5">
        <v>130</v>
      </c>
      <c r="K4466" t="str">
        <f t="shared" si="225"/>
        <v>Q3 2024</v>
      </c>
      <c r="L4466" t="str">
        <f t="shared" si="226"/>
        <v>Q3</v>
      </c>
      <c r="M4466" t="str">
        <f t="shared" si="227"/>
        <v>2024</v>
      </c>
    </row>
    <row r="4467" spans="1:13" x14ac:dyDescent="0.25">
      <c r="A4467" s="27">
        <v>45627</v>
      </c>
      <c r="B4467" s="9" t="s">
        <v>6584</v>
      </c>
      <c r="C4467" s="8" t="s">
        <v>6637</v>
      </c>
      <c r="D4467" s="9" t="s">
        <v>6654</v>
      </c>
      <c r="E4467" s="12">
        <v>102</v>
      </c>
      <c r="F4467" s="30">
        <v>45628</v>
      </c>
      <c r="G4467" s="12" t="s">
        <v>4047</v>
      </c>
      <c r="H4467" s="75">
        <v>28392</v>
      </c>
      <c r="I4467" s="5">
        <v>28392</v>
      </c>
      <c r="K4467" t="str">
        <f t="shared" si="225"/>
        <v>Q3 2024</v>
      </c>
      <c r="L4467" t="str">
        <f t="shared" si="226"/>
        <v>Q3</v>
      </c>
      <c r="M4467" t="str">
        <f t="shared" si="227"/>
        <v>2024</v>
      </c>
    </row>
    <row r="4468" spans="1:13" x14ac:dyDescent="0.25">
      <c r="A4468" s="27">
        <v>45627</v>
      </c>
      <c r="B4468" s="9" t="s">
        <v>6584</v>
      </c>
      <c r="C4468" s="8" t="s">
        <v>6637</v>
      </c>
      <c r="D4468" s="9" t="s">
        <v>6638</v>
      </c>
      <c r="E4468" s="12">
        <v>102</v>
      </c>
      <c r="F4468" s="30">
        <v>45665</v>
      </c>
      <c r="G4468" s="12" t="s">
        <v>4050</v>
      </c>
      <c r="H4468" s="75">
        <v>46519.34</v>
      </c>
      <c r="I4468" s="5">
        <v>46519.34</v>
      </c>
      <c r="K4468" t="str">
        <f t="shared" si="225"/>
        <v>Q3 2024</v>
      </c>
      <c r="L4468" t="str">
        <f t="shared" si="226"/>
        <v>Q3</v>
      </c>
      <c r="M4468" t="str">
        <f t="shared" si="227"/>
        <v>2024</v>
      </c>
    </row>
    <row r="4469" spans="1:13" x14ac:dyDescent="0.25">
      <c r="A4469" s="27">
        <v>45627</v>
      </c>
      <c r="B4469" s="9" t="s">
        <v>6584</v>
      </c>
      <c r="C4469" s="8" t="s">
        <v>6637</v>
      </c>
      <c r="D4469" s="9" t="s">
        <v>6639</v>
      </c>
      <c r="E4469" s="12">
        <v>102</v>
      </c>
      <c r="F4469" s="30">
        <v>45666</v>
      </c>
      <c r="G4469" s="12" t="s">
        <v>4051</v>
      </c>
      <c r="H4469" s="75">
        <v>2311.73</v>
      </c>
      <c r="I4469" s="5">
        <v>2311.73</v>
      </c>
      <c r="K4469" t="str">
        <f t="shared" si="225"/>
        <v>Q3 2024</v>
      </c>
      <c r="L4469" t="str">
        <f t="shared" si="226"/>
        <v>Q3</v>
      </c>
      <c r="M4469" t="str">
        <f t="shared" si="227"/>
        <v>2024</v>
      </c>
    </row>
    <row r="4470" spans="1:13" x14ac:dyDescent="0.25">
      <c r="A4470" s="27">
        <v>45627</v>
      </c>
      <c r="B4470" s="9" t="s">
        <v>6584</v>
      </c>
      <c r="C4470" s="8" t="e">
        <v>#N/A</v>
      </c>
      <c r="D4470" s="8" t="s">
        <v>6622</v>
      </c>
      <c r="E4470" s="12">
        <v>102</v>
      </c>
      <c r="F4470" s="30">
        <v>45658</v>
      </c>
      <c r="G4470" s="12" t="s">
        <v>4053</v>
      </c>
      <c r="H4470" s="75">
        <v>1515</v>
      </c>
      <c r="I4470" s="5">
        <v>1515</v>
      </c>
      <c r="K4470" t="str">
        <f t="shared" si="225"/>
        <v>Q3 2024</v>
      </c>
      <c r="L4470" t="str">
        <f t="shared" si="226"/>
        <v>Q3</v>
      </c>
      <c r="M4470" t="str">
        <f t="shared" si="227"/>
        <v>2024</v>
      </c>
    </row>
    <row r="4471" spans="1:13" x14ac:dyDescent="0.25">
      <c r="A4471" s="27">
        <v>45627</v>
      </c>
      <c r="B4471" s="9" t="s">
        <v>6584</v>
      </c>
      <c r="C4471" s="8" t="e">
        <v>#N/A</v>
      </c>
      <c r="D4471" s="8" t="s">
        <v>6622</v>
      </c>
      <c r="E4471" s="12">
        <v>102</v>
      </c>
      <c r="F4471" s="30">
        <v>45665</v>
      </c>
      <c r="G4471" s="12" t="s">
        <v>4052</v>
      </c>
      <c r="H4471" s="75">
        <v>11835</v>
      </c>
      <c r="I4471" s="5">
        <v>11835</v>
      </c>
      <c r="K4471" t="str">
        <f t="shared" si="225"/>
        <v>Q3 2024</v>
      </c>
      <c r="L4471" t="str">
        <f t="shared" si="226"/>
        <v>Q3</v>
      </c>
      <c r="M4471" t="str">
        <f t="shared" si="227"/>
        <v>2024</v>
      </c>
    </row>
    <row r="4472" spans="1:13" x14ac:dyDescent="0.25">
      <c r="A4472" s="27">
        <v>45627</v>
      </c>
      <c r="B4472" s="9" t="s">
        <v>6584</v>
      </c>
      <c r="C4472" s="8" t="e">
        <v>#N/A</v>
      </c>
      <c r="D4472" s="9" t="s">
        <v>6627</v>
      </c>
      <c r="E4472" s="12">
        <v>102</v>
      </c>
      <c r="F4472" s="30">
        <v>45657</v>
      </c>
      <c r="G4472" s="12">
        <v>1884</v>
      </c>
      <c r="H4472" s="75">
        <v>805</v>
      </c>
      <c r="I4472" s="5">
        <v>805</v>
      </c>
      <c r="K4472" t="str">
        <f t="shared" si="225"/>
        <v>Q3 2024</v>
      </c>
      <c r="L4472" t="str">
        <f t="shared" si="226"/>
        <v>Q3</v>
      </c>
      <c r="M4472" t="str">
        <f t="shared" si="227"/>
        <v>2024</v>
      </c>
    </row>
    <row r="4473" spans="1:13" x14ac:dyDescent="0.25">
      <c r="A4473" s="27">
        <v>45627</v>
      </c>
      <c r="B4473" s="9" t="s">
        <v>6585</v>
      </c>
      <c r="C4473" s="8" t="s">
        <v>6632</v>
      </c>
      <c r="D4473" s="9" t="s">
        <v>6633</v>
      </c>
      <c r="E4473" s="12">
        <v>0</v>
      </c>
      <c r="F4473" s="30">
        <v>45658</v>
      </c>
      <c r="G4473" s="12" t="s">
        <v>4056</v>
      </c>
      <c r="H4473" s="75">
        <v>38933</v>
      </c>
      <c r="I4473" s="5">
        <v>38933</v>
      </c>
      <c r="K4473" t="str">
        <f t="shared" si="225"/>
        <v>Q3 2024</v>
      </c>
      <c r="L4473" t="str">
        <f t="shared" si="226"/>
        <v>Q3</v>
      </c>
      <c r="M4473" t="str">
        <f t="shared" si="227"/>
        <v>2024</v>
      </c>
    </row>
    <row r="4474" spans="1:13" x14ac:dyDescent="0.25">
      <c r="A4474" s="27">
        <v>45627</v>
      </c>
      <c r="B4474" s="9" t="s">
        <v>6585</v>
      </c>
      <c r="C4474" s="8" t="s">
        <v>6616</v>
      </c>
      <c r="D4474" s="9" t="s">
        <v>6617</v>
      </c>
      <c r="E4474" s="12">
        <v>0</v>
      </c>
      <c r="F4474" s="30">
        <v>45658</v>
      </c>
      <c r="G4474" s="12" t="s">
        <v>4057</v>
      </c>
      <c r="H4474" s="75">
        <v>4454</v>
      </c>
      <c r="I4474" s="5">
        <v>4454</v>
      </c>
      <c r="K4474" t="str">
        <f t="shared" si="225"/>
        <v>Q3 2024</v>
      </c>
      <c r="L4474" t="str">
        <f t="shared" si="226"/>
        <v>Q3</v>
      </c>
      <c r="M4474" t="str">
        <f t="shared" si="227"/>
        <v>2024</v>
      </c>
    </row>
    <row r="4475" spans="1:13" x14ac:dyDescent="0.25">
      <c r="A4475" s="27">
        <v>45627</v>
      </c>
      <c r="B4475" s="9" t="s">
        <v>6585</v>
      </c>
      <c r="C4475" s="8" t="s">
        <v>6616</v>
      </c>
      <c r="D4475" s="9" t="s">
        <v>6618</v>
      </c>
      <c r="E4475" s="12">
        <v>0</v>
      </c>
      <c r="F4475" s="30">
        <v>45658</v>
      </c>
      <c r="G4475" s="12" t="s">
        <v>4059</v>
      </c>
      <c r="H4475" s="75">
        <v>11899.5</v>
      </c>
      <c r="I4475" s="5">
        <v>11899.5</v>
      </c>
      <c r="K4475" t="str">
        <f t="shared" si="225"/>
        <v>Q3 2024</v>
      </c>
      <c r="L4475" t="str">
        <f t="shared" si="226"/>
        <v>Q3</v>
      </c>
      <c r="M4475" t="str">
        <f t="shared" si="227"/>
        <v>2024</v>
      </c>
    </row>
    <row r="4476" spans="1:13" x14ac:dyDescent="0.25">
      <c r="A4476" s="27">
        <v>45627</v>
      </c>
      <c r="B4476" s="9" t="s">
        <v>6585</v>
      </c>
      <c r="C4476" s="8" t="e">
        <v>#N/A</v>
      </c>
      <c r="D4476" s="8" t="s">
        <v>6622</v>
      </c>
      <c r="E4476" s="12">
        <v>0</v>
      </c>
      <c r="F4476" s="30">
        <v>45665</v>
      </c>
      <c r="G4476" s="12" t="s">
        <v>4058</v>
      </c>
      <c r="H4476" s="75">
        <v>1360</v>
      </c>
      <c r="I4476" s="5">
        <v>1360</v>
      </c>
      <c r="K4476" t="str">
        <f t="shared" si="225"/>
        <v>Q3 2024</v>
      </c>
      <c r="L4476" t="str">
        <f t="shared" si="226"/>
        <v>Q3</v>
      </c>
      <c r="M4476" t="str">
        <f t="shared" si="227"/>
        <v>2024</v>
      </c>
    </row>
    <row r="4477" spans="1:13" x14ac:dyDescent="0.25">
      <c r="A4477" s="27">
        <v>45627</v>
      </c>
      <c r="B4477" s="9" t="s">
        <v>6585</v>
      </c>
      <c r="C4477" s="8" t="e">
        <v>#N/A</v>
      </c>
      <c r="D4477" s="9" t="s">
        <v>6627</v>
      </c>
      <c r="E4477" s="12">
        <v>0</v>
      </c>
      <c r="F4477" s="30">
        <v>45657</v>
      </c>
      <c r="G4477" s="12">
        <v>1882</v>
      </c>
      <c r="H4477" s="75">
        <v>5915</v>
      </c>
      <c r="I4477" s="5">
        <v>5915</v>
      </c>
      <c r="K4477" t="str">
        <f t="shared" si="225"/>
        <v>Q3 2024</v>
      </c>
      <c r="L4477" t="str">
        <f t="shared" si="226"/>
        <v>Q3</v>
      </c>
      <c r="M4477" t="str">
        <f t="shared" si="227"/>
        <v>2024</v>
      </c>
    </row>
    <row r="4478" spans="1:13" x14ac:dyDescent="0.25">
      <c r="A4478" s="27">
        <v>45627</v>
      </c>
      <c r="B4478" s="9" t="s">
        <v>6586</v>
      </c>
      <c r="C4478" s="8" t="s">
        <v>6632</v>
      </c>
      <c r="D4478" s="9" t="s">
        <v>6633</v>
      </c>
      <c r="E4478" s="12">
        <v>0</v>
      </c>
      <c r="F4478" s="30">
        <v>45658</v>
      </c>
      <c r="G4478" s="12" t="s">
        <v>4061</v>
      </c>
      <c r="H4478" s="75">
        <v>18613</v>
      </c>
      <c r="I4478" s="5">
        <v>18613</v>
      </c>
      <c r="K4478" t="str">
        <f t="shared" si="225"/>
        <v>Q3 2024</v>
      </c>
      <c r="L4478" t="str">
        <f t="shared" si="226"/>
        <v>Q3</v>
      </c>
      <c r="M4478" t="str">
        <f t="shared" si="227"/>
        <v>2024</v>
      </c>
    </row>
    <row r="4479" spans="1:13" x14ac:dyDescent="0.25">
      <c r="A4479" s="27">
        <v>45627</v>
      </c>
      <c r="B4479" s="9" t="s">
        <v>6586</v>
      </c>
      <c r="C4479" s="8" t="e">
        <v>#N/A</v>
      </c>
      <c r="D4479" s="9" t="s">
        <v>6615</v>
      </c>
      <c r="E4479" s="12">
        <v>0</v>
      </c>
      <c r="F4479" s="30">
        <v>45657</v>
      </c>
      <c r="G4479" s="12" t="s">
        <v>4062</v>
      </c>
      <c r="H4479" s="75">
        <v>3403.75</v>
      </c>
      <c r="I4479" s="5">
        <v>3403.75</v>
      </c>
      <c r="K4479" t="str">
        <f t="shared" si="225"/>
        <v>Q3 2024</v>
      </c>
      <c r="L4479" t="str">
        <f t="shared" si="226"/>
        <v>Q3</v>
      </c>
      <c r="M4479" t="str">
        <f t="shared" si="227"/>
        <v>2024</v>
      </c>
    </row>
    <row r="4480" spans="1:13" x14ac:dyDescent="0.25">
      <c r="A4480" s="27">
        <v>45627</v>
      </c>
      <c r="B4480" s="9" t="s">
        <v>6586</v>
      </c>
      <c r="C4480" s="8" t="e">
        <v>#N/A</v>
      </c>
      <c r="D4480" s="9" t="s">
        <v>6615</v>
      </c>
      <c r="E4480" s="12">
        <v>0</v>
      </c>
      <c r="F4480" s="30">
        <v>45657</v>
      </c>
      <c r="G4480" s="12" t="s">
        <v>4063</v>
      </c>
      <c r="H4480" s="75">
        <v>106</v>
      </c>
      <c r="I4480" s="5">
        <v>106</v>
      </c>
      <c r="K4480" t="str">
        <f t="shared" si="225"/>
        <v>Q3 2024</v>
      </c>
      <c r="L4480" t="str">
        <f t="shared" si="226"/>
        <v>Q3</v>
      </c>
      <c r="M4480" t="str">
        <f t="shared" si="227"/>
        <v>2024</v>
      </c>
    </row>
    <row r="4481" spans="1:13" x14ac:dyDescent="0.25">
      <c r="A4481" s="27">
        <v>45627</v>
      </c>
      <c r="B4481" s="9" t="s">
        <v>6586</v>
      </c>
      <c r="C4481" s="8" t="s">
        <v>6616</v>
      </c>
      <c r="D4481" s="9" t="s">
        <v>6618</v>
      </c>
      <c r="E4481" s="12">
        <v>0</v>
      </c>
      <c r="F4481" s="30">
        <v>45658</v>
      </c>
      <c r="G4481" s="12" t="s">
        <v>4064</v>
      </c>
      <c r="H4481" s="75">
        <v>5296</v>
      </c>
      <c r="I4481" s="5">
        <v>5296</v>
      </c>
      <c r="K4481" t="str">
        <f t="shared" si="225"/>
        <v>Q3 2024</v>
      </c>
      <c r="L4481" t="str">
        <f t="shared" si="226"/>
        <v>Q3</v>
      </c>
      <c r="M4481" t="str">
        <f t="shared" si="227"/>
        <v>2024</v>
      </c>
    </row>
    <row r="4482" spans="1:13" x14ac:dyDescent="0.25">
      <c r="A4482" s="27">
        <v>45627</v>
      </c>
      <c r="B4482" s="9" t="s">
        <v>6586</v>
      </c>
      <c r="C4482" s="8" t="e">
        <v>#N/A</v>
      </c>
      <c r="D4482" s="9" t="s">
        <v>6635</v>
      </c>
      <c r="E4482" s="12">
        <v>0</v>
      </c>
      <c r="F4482" s="30">
        <v>45657</v>
      </c>
      <c r="G4482" s="12" t="s">
        <v>4060</v>
      </c>
      <c r="H4482" s="75">
        <v>51446.54</v>
      </c>
      <c r="I4482" s="5">
        <v>51446.54</v>
      </c>
      <c r="K4482" t="str">
        <f t="shared" si="225"/>
        <v>Q3 2024</v>
      </c>
      <c r="L4482" t="str">
        <f t="shared" si="226"/>
        <v>Q3</v>
      </c>
      <c r="M4482" t="str">
        <f t="shared" si="227"/>
        <v>2024</v>
      </c>
    </row>
    <row r="4483" spans="1:13" x14ac:dyDescent="0.25">
      <c r="A4483" s="27">
        <v>45627</v>
      </c>
      <c r="B4483" s="9" t="s">
        <v>6586</v>
      </c>
      <c r="C4483" s="8" t="e">
        <v>#N/A</v>
      </c>
      <c r="D4483" s="8" t="s">
        <v>6622</v>
      </c>
      <c r="E4483" s="12">
        <v>0</v>
      </c>
      <c r="F4483" s="30">
        <v>45665</v>
      </c>
      <c r="G4483" s="12" t="s">
        <v>4052</v>
      </c>
      <c r="H4483" s="75">
        <v>505</v>
      </c>
      <c r="I4483" s="5">
        <v>11835</v>
      </c>
      <c r="K4483" t="str">
        <f t="shared" si="225"/>
        <v>Q3 2024</v>
      </c>
      <c r="L4483" t="str">
        <f t="shared" si="226"/>
        <v>Q3</v>
      </c>
      <c r="M4483" t="str">
        <f t="shared" si="227"/>
        <v>2024</v>
      </c>
    </row>
    <row r="4484" spans="1:13" x14ac:dyDescent="0.25">
      <c r="A4484" s="27">
        <v>45627</v>
      </c>
      <c r="B4484" s="9" t="s">
        <v>6587</v>
      </c>
      <c r="C4484" s="8" t="e">
        <v>#N/A</v>
      </c>
      <c r="D4484" s="9" t="s">
        <v>6615</v>
      </c>
      <c r="E4484" s="12">
        <v>0</v>
      </c>
      <c r="F4484" s="30">
        <v>45657</v>
      </c>
      <c r="G4484" s="12" t="s">
        <v>4231</v>
      </c>
      <c r="H4484" s="75">
        <v>844</v>
      </c>
      <c r="I4484" s="5">
        <v>844</v>
      </c>
      <c r="K4484" t="str">
        <f t="shared" si="225"/>
        <v>Q3 2024</v>
      </c>
      <c r="L4484" t="str">
        <f t="shared" si="226"/>
        <v>Q3</v>
      </c>
      <c r="M4484" t="str">
        <f t="shared" si="227"/>
        <v>2024</v>
      </c>
    </row>
    <row r="4485" spans="1:13" x14ac:dyDescent="0.25">
      <c r="A4485" s="27">
        <v>45627</v>
      </c>
      <c r="B4485" s="9" t="s">
        <v>6587</v>
      </c>
      <c r="C4485" s="8" t="e">
        <v>#N/A</v>
      </c>
      <c r="D4485" s="9" t="s">
        <v>6622</v>
      </c>
      <c r="E4485" s="12">
        <v>0</v>
      </c>
      <c r="F4485" s="30">
        <v>45665</v>
      </c>
      <c r="G4485" s="12" t="s">
        <v>4230</v>
      </c>
      <c r="H4485" s="75">
        <v>13275</v>
      </c>
      <c r="I4485" s="5">
        <v>13275</v>
      </c>
      <c r="K4485" t="str">
        <f t="shared" si="225"/>
        <v>Q3 2024</v>
      </c>
      <c r="L4485" t="str">
        <f t="shared" si="226"/>
        <v>Q3</v>
      </c>
      <c r="M4485" t="str">
        <f t="shared" si="227"/>
        <v>2024</v>
      </c>
    </row>
    <row r="4486" spans="1:13" x14ac:dyDescent="0.25">
      <c r="A4486" s="27">
        <v>45627</v>
      </c>
      <c r="B4486" s="9" t="s">
        <v>6588</v>
      </c>
      <c r="C4486" s="8" t="s">
        <v>6616</v>
      </c>
      <c r="D4486" s="9" t="s">
        <v>6617</v>
      </c>
      <c r="E4486" s="12">
        <v>0</v>
      </c>
      <c r="F4486" s="30">
        <v>45658</v>
      </c>
      <c r="G4486" s="12" t="s">
        <v>4068</v>
      </c>
      <c r="H4486" s="75">
        <v>1060</v>
      </c>
      <c r="I4486" s="5">
        <v>1060</v>
      </c>
      <c r="K4486" t="str">
        <f t="shared" si="225"/>
        <v>Q3 2024</v>
      </c>
      <c r="L4486" t="str">
        <f t="shared" si="226"/>
        <v>Q3</v>
      </c>
      <c r="M4486" t="str">
        <f t="shared" si="227"/>
        <v>2024</v>
      </c>
    </row>
    <row r="4487" spans="1:13" x14ac:dyDescent="0.25">
      <c r="A4487" s="27">
        <v>45627</v>
      </c>
      <c r="B4487" s="9" t="s">
        <v>6588</v>
      </c>
      <c r="C4487" s="8" t="s">
        <v>6619</v>
      </c>
      <c r="D4487" s="9" t="s">
        <v>6620</v>
      </c>
      <c r="E4487" s="12">
        <v>0</v>
      </c>
      <c r="F4487" s="30">
        <v>45657</v>
      </c>
      <c r="G4487" s="12" t="s">
        <v>4067</v>
      </c>
      <c r="H4487" s="75">
        <v>550</v>
      </c>
      <c r="I4487" s="5">
        <v>550</v>
      </c>
      <c r="K4487" t="str">
        <f t="shared" si="225"/>
        <v>Q3 2024</v>
      </c>
      <c r="L4487" t="str">
        <f t="shared" si="226"/>
        <v>Q3</v>
      </c>
      <c r="M4487" t="str">
        <f t="shared" si="227"/>
        <v>2024</v>
      </c>
    </row>
    <row r="4488" spans="1:13" x14ac:dyDescent="0.25">
      <c r="A4488" s="27">
        <v>45627</v>
      </c>
      <c r="B4488" s="9" t="s">
        <v>6588</v>
      </c>
      <c r="C4488" s="8" t="e">
        <v>#N/A</v>
      </c>
      <c r="D4488" s="8" t="s">
        <v>6622</v>
      </c>
      <c r="E4488" s="12">
        <v>0</v>
      </c>
      <c r="F4488" s="30">
        <v>45658</v>
      </c>
      <c r="G4488" s="12" t="s">
        <v>4070</v>
      </c>
      <c r="H4488" s="75">
        <v>360</v>
      </c>
      <c r="I4488" s="5">
        <v>360</v>
      </c>
      <c r="K4488" t="str">
        <f t="shared" si="225"/>
        <v>Q3 2024</v>
      </c>
      <c r="L4488" t="str">
        <f t="shared" si="226"/>
        <v>Q3</v>
      </c>
      <c r="M4488" t="str">
        <f t="shared" si="227"/>
        <v>2024</v>
      </c>
    </row>
    <row r="4489" spans="1:13" x14ac:dyDescent="0.25">
      <c r="A4489" s="27">
        <v>45627</v>
      </c>
      <c r="B4489" s="9" t="s">
        <v>6588</v>
      </c>
      <c r="C4489" s="8" t="e">
        <v>#N/A</v>
      </c>
      <c r="D4489" s="8" t="s">
        <v>6622</v>
      </c>
      <c r="E4489" s="12">
        <v>0</v>
      </c>
      <c r="F4489" s="30">
        <v>45665</v>
      </c>
      <c r="G4489" s="12" t="s">
        <v>4069</v>
      </c>
      <c r="H4489" s="75">
        <v>3185</v>
      </c>
      <c r="I4489" s="5">
        <v>3185</v>
      </c>
      <c r="K4489" t="str">
        <f t="shared" si="225"/>
        <v>Q3 2024</v>
      </c>
      <c r="L4489" t="str">
        <f t="shared" si="226"/>
        <v>Q3</v>
      </c>
      <c r="M4489" t="str">
        <f t="shared" si="227"/>
        <v>2024</v>
      </c>
    </row>
    <row r="4490" spans="1:13" x14ac:dyDescent="0.25">
      <c r="A4490" s="27">
        <v>45627</v>
      </c>
      <c r="B4490" s="9" t="s">
        <v>6589</v>
      </c>
      <c r="C4490" s="8" t="e">
        <v>#N/A</v>
      </c>
      <c r="D4490" s="9" t="s">
        <v>6643</v>
      </c>
      <c r="E4490" s="12">
        <v>2</v>
      </c>
      <c r="F4490" s="30">
        <v>45635</v>
      </c>
      <c r="G4490" s="12">
        <v>326</v>
      </c>
      <c r="H4490" s="75">
        <f>61200+31000</f>
        <v>92200</v>
      </c>
      <c r="I4490" s="5">
        <v>2885</v>
      </c>
      <c r="K4490" t="str">
        <f t="shared" si="225"/>
        <v>Q3 2024</v>
      </c>
      <c r="L4490" t="str">
        <f t="shared" si="226"/>
        <v>Q3</v>
      </c>
      <c r="M4490" t="str">
        <f t="shared" si="227"/>
        <v>2024</v>
      </c>
    </row>
    <row r="4491" spans="1:13" x14ac:dyDescent="0.25">
      <c r="A4491" s="27">
        <v>45627</v>
      </c>
      <c r="B4491" s="9" t="s">
        <v>6589</v>
      </c>
      <c r="C4491" s="8" t="s">
        <v>6632</v>
      </c>
      <c r="D4491" s="9" t="s">
        <v>6633</v>
      </c>
      <c r="E4491" s="12">
        <v>2</v>
      </c>
      <c r="F4491" s="30">
        <v>45658</v>
      </c>
      <c r="G4491" s="12" t="s">
        <v>4076</v>
      </c>
      <c r="H4491" s="75">
        <v>59589</v>
      </c>
      <c r="I4491" s="5">
        <v>59589</v>
      </c>
      <c r="K4491" t="str">
        <f t="shared" si="225"/>
        <v>Q3 2024</v>
      </c>
      <c r="L4491" t="str">
        <f t="shared" si="226"/>
        <v>Q3</v>
      </c>
      <c r="M4491" t="str">
        <f t="shared" si="227"/>
        <v>2024</v>
      </c>
    </row>
    <row r="4492" spans="1:13" x14ac:dyDescent="0.25">
      <c r="A4492" s="27">
        <v>45627</v>
      </c>
      <c r="B4492" s="9" t="s">
        <v>6589</v>
      </c>
      <c r="C4492" s="8" t="e">
        <v>#N/A</v>
      </c>
      <c r="D4492" s="9" t="s">
        <v>6617</v>
      </c>
      <c r="E4492" s="12">
        <v>2</v>
      </c>
      <c r="F4492" s="30">
        <v>45643</v>
      </c>
      <c r="G4492" s="12" t="s">
        <v>4071</v>
      </c>
      <c r="H4492" s="75">
        <v>1900</v>
      </c>
      <c r="I4492" s="5">
        <v>1900</v>
      </c>
      <c r="K4492" t="str">
        <f t="shared" si="225"/>
        <v>Q3 2024</v>
      </c>
      <c r="L4492" t="str">
        <f t="shared" si="226"/>
        <v>Q3</v>
      </c>
      <c r="M4492" t="str">
        <f t="shared" si="227"/>
        <v>2024</v>
      </c>
    </row>
    <row r="4493" spans="1:13" x14ac:dyDescent="0.25">
      <c r="A4493" s="27">
        <v>45627</v>
      </c>
      <c r="B4493" s="9" t="s">
        <v>6589</v>
      </c>
      <c r="C4493" s="8" t="e">
        <v>#N/A</v>
      </c>
      <c r="D4493" s="9" t="s">
        <v>6615</v>
      </c>
      <c r="E4493" s="12">
        <v>0</v>
      </c>
      <c r="F4493" s="30">
        <v>45657</v>
      </c>
      <c r="G4493" s="12" t="s">
        <v>4083</v>
      </c>
      <c r="H4493" s="75">
        <v>2755</v>
      </c>
      <c r="I4493" s="5">
        <v>2755</v>
      </c>
      <c r="K4493" t="str">
        <f t="shared" si="225"/>
        <v>Q3 2024</v>
      </c>
      <c r="L4493" t="str">
        <f t="shared" si="226"/>
        <v>Q3</v>
      </c>
      <c r="M4493" t="str">
        <f t="shared" si="227"/>
        <v>2024</v>
      </c>
    </row>
    <row r="4494" spans="1:13" x14ac:dyDescent="0.25">
      <c r="A4494" s="27">
        <v>45627</v>
      </c>
      <c r="B4494" s="9" t="s">
        <v>6589</v>
      </c>
      <c r="C4494" s="8" t="e">
        <v>#N/A</v>
      </c>
      <c r="D4494" s="9" t="s">
        <v>6615</v>
      </c>
      <c r="E4494" s="12">
        <v>0</v>
      </c>
      <c r="F4494" s="30">
        <v>45657</v>
      </c>
      <c r="G4494" s="12" t="s">
        <v>4084</v>
      </c>
      <c r="H4494" s="75">
        <v>4748</v>
      </c>
      <c r="I4494" s="5">
        <v>4748</v>
      </c>
      <c r="K4494" t="str">
        <f t="shared" si="225"/>
        <v>Q3 2024</v>
      </c>
      <c r="L4494" t="str">
        <f t="shared" si="226"/>
        <v>Q3</v>
      </c>
      <c r="M4494" t="str">
        <f t="shared" si="227"/>
        <v>2024</v>
      </c>
    </row>
    <row r="4495" spans="1:13" x14ac:dyDescent="0.25">
      <c r="A4495" s="27">
        <v>45627</v>
      </c>
      <c r="B4495" s="9" t="s">
        <v>6589</v>
      </c>
      <c r="C4495" s="8" t="s">
        <v>6616</v>
      </c>
      <c r="D4495" s="9" t="s">
        <v>6618</v>
      </c>
      <c r="E4495" s="12">
        <v>2</v>
      </c>
      <c r="F4495" s="30">
        <v>45658</v>
      </c>
      <c r="G4495" s="12" t="s">
        <v>4081</v>
      </c>
      <c r="H4495" s="75">
        <v>46885</v>
      </c>
      <c r="I4495" s="5">
        <v>46885</v>
      </c>
      <c r="K4495" t="str">
        <f t="shared" si="225"/>
        <v>Q3 2024</v>
      </c>
      <c r="L4495" t="str">
        <f t="shared" si="226"/>
        <v>Q3</v>
      </c>
      <c r="M4495" t="str">
        <f t="shared" si="227"/>
        <v>2024</v>
      </c>
    </row>
    <row r="4496" spans="1:13" x14ac:dyDescent="0.25">
      <c r="A4496" s="27">
        <v>45627</v>
      </c>
      <c r="B4496" s="9" t="s">
        <v>6589</v>
      </c>
      <c r="C4496" s="8" t="s">
        <v>6616</v>
      </c>
      <c r="D4496" s="9" t="s">
        <v>6617</v>
      </c>
      <c r="E4496" s="12">
        <v>2</v>
      </c>
      <c r="F4496" s="30">
        <v>45658</v>
      </c>
      <c r="G4496" s="12" t="s">
        <v>4082</v>
      </c>
      <c r="H4496" s="75">
        <v>8046</v>
      </c>
      <c r="I4496" s="5">
        <v>8046</v>
      </c>
      <c r="K4496" t="str">
        <f t="shared" si="225"/>
        <v>Q3 2024</v>
      </c>
      <c r="L4496" t="str">
        <f t="shared" si="226"/>
        <v>Q3</v>
      </c>
      <c r="M4496" t="str">
        <f t="shared" si="227"/>
        <v>2024</v>
      </c>
    </row>
    <row r="4497" spans="1:13" x14ac:dyDescent="0.25">
      <c r="A4497" s="27">
        <v>45627</v>
      </c>
      <c r="B4497" s="9" t="s">
        <v>6589</v>
      </c>
      <c r="C4497" s="8" t="s">
        <v>6634</v>
      </c>
      <c r="D4497" s="9" t="s">
        <v>6635</v>
      </c>
      <c r="E4497" s="12">
        <v>2</v>
      </c>
      <c r="F4497" s="30">
        <v>45992</v>
      </c>
      <c r="G4497" s="12" t="s">
        <v>4466</v>
      </c>
      <c r="H4497" s="91">
        <v>188284.75</v>
      </c>
      <c r="I4497" s="90">
        <v>188284.75</v>
      </c>
      <c r="K4497" t="str">
        <f t="shared" si="225"/>
        <v>Q3 2024</v>
      </c>
      <c r="L4497" t="str">
        <f t="shared" si="226"/>
        <v>Q3</v>
      </c>
      <c r="M4497" t="str">
        <f t="shared" si="227"/>
        <v>2024</v>
      </c>
    </row>
    <row r="4498" spans="1:13" x14ac:dyDescent="0.25">
      <c r="A4498" s="27">
        <v>45627</v>
      </c>
      <c r="B4498" s="9" t="s">
        <v>6589</v>
      </c>
      <c r="C4498" s="8" t="e">
        <v>#N/A</v>
      </c>
      <c r="D4498" s="9" t="s">
        <v>6638</v>
      </c>
      <c r="E4498" s="12">
        <v>2</v>
      </c>
      <c r="F4498" s="30">
        <v>45666</v>
      </c>
      <c r="G4498" s="31" t="s">
        <v>4072</v>
      </c>
      <c r="H4498" s="75">
        <v>440790</v>
      </c>
      <c r="I4498" s="5">
        <v>440790</v>
      </c>
      <c r="K4498" t="str">
        <f t="shared" si="225"/>
        <v>Q3 2024</v>
      </c>
      <c r="L4498" t="str">
        <f t="shared" si="226"/>
        <v>Q3</v>
      </c>
      <c r="M4498" t="str">
        <f t="shared" si="227"/>
        <v>2024</v>
      </c>
    </row>
    <row r="4499" spans="1:13" x14ac:dyDescent="0.25">
      <c r="A4499" s="27">
        <v>45627</v>
      </c>
      <c r="B4499" s="9" t="s">
        <v>6589</v>
      </c>
      <c r="C4499" s="8" t="e">
        <v>#N/A</v>
      </c>
      <c r="D4499" s="9" t="s">
        <v>6633</v>
      </c>
      <c r="E4499" s="12">
        <v>2</v>
      </c>
      <c r="F4499" s="30">
        <v>45658</v>
      </c>
      <c r="G4499" s="12" t="s">
        <v>4077</v>
      </c>
      <c r="H4499" s="75">
        <v>179551.76</v>
      </c>
      <c r="I4499" s="5">
        <v>179551.76</v>
      </c>
      <c r="K4499" t="str">
        <f t="shared" si="225"/>
        <v>Q3 2024</v>
      </c>
      <c r="L4499" t="str">
        <f t="shared" si="226"/>
        <v>Q3</v>
      </c>
      <c r="M4499" t="str">
        <f t="shared" si="227"/>
        <v>2024</v>
      </c>
    </row>
    <row r="4500" spans="1:13" x14ac:dyDescent="0.25">
      <c r="A4500" s="27">
        <v>45627</v>
      </c>
      <c r="B4500" s="9" t="s">
        <v>6589</v>
      </c>
      <c r="C4500" s="8" t="s">
        <v>6619</v>
      </c>
      <c r="D4500" s="9" t="s">
        <v>6620</v>
      </c>
      <c r="E4500" s="12">
        <v>2</v>
      </c>
      <c r="F4500" s="30">
        <v>45657</v>
      </c>
      <c r="G4500" s="12" t="s">
        <v>4073</v>
      </c>
      <c r="H4500" s="75">
        <v>2545</v>
      </c>
      <c r="I4500" s="5">
        <v>2545</v>
      </c>
      <c r="K4500" t="str">
        <f t="shared" si="225"/>
        <v>Q3 2024</v>
      </c>
      <c r="L4500" t="str">
        <f t="shared" si="226"/>
        <v>Q3</v>
      </c>
      <c r="M4500" t="str">
        <f t="shared" si="227"/>
        <v>2024</v>
      </c>
    </row>
    <row r="4501" spans="1:13" x14ac:dyDescent="0.25">
      <c r="A4501" s="27">
        <v>45627</v>
      </c>
      <c r="B4501" s="9" t="s">
        <v>6589</v>
      </c>
      <c r="C4501" s="8" t="s">
        <v>6653</v>
      </c>
      <c r="D4501" s="9" t="s">
        <v>6638</v>
      </c>
      <c r="E4501" s="12">
        <v>2</v>
      </c>
      <c r="F4501" s="30">
        <v>45669</v>
      </c>
      <c r="G4501" s="12" t="s">
        <v>4075</v>
      </c>
      <c r="H4501" s="75">
        <v>735736.47</v>
      </c>
      <c r="I4501" s="5">
        <v>735736.47</v>
      </c>
      <c r="K4501" t="str">
        <f t="shared" si="225"/>
        <v>Q3 2024</v>
      </c>
      <c r="L4501" t="str">
        <f t="shared" si="226"/>
        <v>Q3</v>
      </c>
      <c r="M4501" t="str">
        <f t="shared" si="227"/>
        <v>2024</v>
      </c>
    </row>
    <row r="4502" spans="1:13" x14ac:dyDescent="0.25">
      <c r="A4502" s="27">
        <v>45627</v>
      </c>
      <c r="B4502" s="9" t="s">
        <v>6589</v>
      </c>
      <c r="C4502" s="8" t="s">
        <v>6653</v>
      </c>
      <c r="D4502" s="9" t="s">
        <v>6627</v>
      </c>
      <c r="E4502" s="12">
        <v>2</v>
      </c>
      <c r="F4502" s="30">
        <v>45669</v>
      </c>
      <c r="G4502" s="12" t="s">
        <v>4078</v>
      </c>
      <c r="H4502" s="75">
        <v>33968.699999999997</v>
      </c>
      <c r="I4502" s="5">
        <v>33968.699999999997</v>
      </c>
      <c r="K4502" t="str">
        <f t="shared" si="225"/>
        <v>Q3 2024</v>
      </c>
      <c r="L4502" t="str">
        <f t="shared" si="226"/>
        <v>Q3</v>
      </c>
      <c r="M4502" t="str">
        <f t="shared" si="227"/>
        <v>2024</v>
      </c>
    </row>
    <row r="4503" spans="1:13" x14ac:dyDescent="0.25">
      <c r="A4503" s="27">
        <v>45627</v>
      </c>
      <c r="B4503" s="9" t="s">
        <v>6589</v>
      </c>
      <c r="C4503" s="8" t="s">
        <v>6653</v>
      </c>
      <c r="D4503" s="9" t="s">
        <v>6654</v>
      </c>
      <c r="E4503" s="12">
        <v>2</v>
      </c>
      <c r="F4503" s="30">
        <v>45629</v>
      </c>
      <c r="G4503" s="12" t="s">
        <v>4229</v>
      </c>
      <c r="H4503" s="68">
        <v>204002.34</v>
      </c>
      <c r="I4503" s="5">
        <v>204002.34</v>
      </c>
      <c r="K4503" t="str">
        <f t="shared" si="225"/>
        <v>Q3 2024</v>
      </c>
      <c r="L4503" t="str">
        <f t="shared" si="226"/>
        <v>Q3</v>
      </c>
      <c r="M4503" t="str">
        <f t="shared" si="227"/>
        <v>2024</v>
      </c>
    </row>
    <row r="4504" spans="1:13" x14ac:dyDescent="0.25">
      <c r="A4504" s="27">
        <v>45627</v>
      </c>
      <c r="B4504" s="9" t="s">
        <v>6589</v>
      </c>
      <c r="C4504" s="8" t="e">
        <v>#N/A</v>
      </c>
      <c r="D4504" s="8" t="s">
        <v>6622</v>
      </c>
      <c r="E4504" s="12">
        <v>2</v>
      </c>
      <c r="F4504" s="30">
        <v>45658</v>
      </c>
      <c r="G4504" s="12" t="s">
        <v>4079</v>
      </c>
      <c r="H4504" s="75">
        <v>5225</v>
      </c>
      <c r="I4504" s="5">
        <v>5225</v>
      </c>
      <c r="K4504" t="str">
        <f t="shared" si="225"/>
        <v>Q3 2024</v>
      </c>
      <c r="L4504" t="str">
        <f t="shared" si="226"/>
        <v>Q3</v>
      </c>
      <c r="M4504" t="str">
        <f t="shared" si="227"/>
        <v>2024</v>
      </c>
    </row>
    <row r="4505" spans="1:13" x14ac:dyDescent="0.25">
      <c r="A4505" s="27">
        <v>45627</v>
      </c>
      <c r="B4505" s="9" t="s">
        <v>6589</v>
      </c>
      <c r="C4505" s="8" t="e">
        <v>#N/A</v>
      </c>
      <c r="D4505" s="8" t="s">
        <v>6622</v>
      </c>
      <c r="E4505" s="12">
        <v>2</v>
      </c>
      <c r="F4505" s="30">
        <v>45665</v>
      </c>
      <c r="G4505" s="12" t="s">
        <v>4080</v>
      </c>
      <c r="H4505" s="75">
        <v>8895</v>
      </c>
      <c r="I4505" s="5">
        <v>8895</v>
      </c>
      <c r="K4505" t="str">
        <f t="shared" si="225"/>
        <v>Q3 2024</v>
      </c>
      <c r="L4505" t="str">
        <f t="shared" si="226"/>
        <v>Q3</v>
      </c>
      <c r="M4505" t="str">
        <f t="shared" si="227"/>
        <v>2024</v>
      </c>
    </row>
    <row r="4506" spans="1:13" x14ac:dyDescent="0.25">
      <c r="A4506" s="27">
        <v>45627</v>
      </c>
      <c r="B4506" s="9" t="s">
        <v>6589</v>
      </c>
      <c r="C4506" s="8" t="e">
        <v>#N/A</v>
      </c>
      <c r="D4506" s="9" t="s">
        <v>6627</v>
      </c>
      <c r="E4506" s="12">
        <v>2</v>
      </c>
      <c r="F4506" s="30">
        <v>45657</v>
      </c>
      <c r="G4506" s="12">
        <v>1889</v>
      </c>
      <c r="H4506" s="75">
        <v>16555</v>
      </c>
      <c r="I4506" s="5">
        <v>16555</v>
      </c>
      <c r="K4506" t="str">
        <f t="shared" si="225"/>
        <v>Q3 2024</v>
      </c>
      <c r="L4506" t="str">
        <f t="shared" si="226"/>
        <v>Q3</v>
      </c>
      <c r="M4506" t="str">
        <f t="shared" si="227"/>
        <v>2024</v>
      </c>
    </row>
    <row r="4507" spans="1:13" x14ac:dyDescent="0.25">
      <c r="A4507" s="27">
        <v>45627</v>
      </c>
      <c r="B4507" s="9" t="s">
        <v>6590</v>
      </c>
      <c r="C4507" s="8" t="e">
        <v>#N/A</v>
      </c>
      <c r="D4507" s="9" t="s">
        <v>6615</v>
      </c>
      <c r="E4507" s="12">
        <v>0</v>
      </c>
      <c r="F4507" s="30">
        <v>45657</v>
      </c>
      <c r="G4507" s="12" t="s">
        <v>4088</v>
      </c>
      <c r="H4507" s="75">
        <v>5592</v>
      </c>
      <c r="I4507" s="5">
        <v>5592</v>
      </c>
      <c r="K4507" t="str">
        <f t="shared" si="225"/>
        <v>Q3 2024</v>
      </c>
      <c r="L4507" t="str">
        <f t="shared" si="226"/>
        <v>Q3</v>
      </c>
      <c r="M4507" t="str">
        <f t="shared" si="227"/>
        <v>2024</v>
      </c>
    </row>
    <row r="4508" spans="1:13" x14ac:dyDescent="0.25">
      <c r="A4508" s="27">
        <v>45627</v>
      </c>
      <c r="B4508" s="9" t="s">
        <v>6590</v>
      </c>
      <c r="C4508" s="8" t="s">
        <v>6616</v>
      </c>
      <c r="D4508" s="9" t="s">
        <v>6617</v>
      </c>
      <c r="E4508" s="12">
        <v>0</v>
      </c>
      <c r="F4508" s="30">
        <v>45658</v>
      </c>
      <c r="G4508" s="12" t="s">
        <v>4089</v>
      </c>
      <c r="H4508" s="75">
        <v>1349</v>
      </c>
      <c r="I4508" s="5">
        <v>1349</v>
      </c>
      <c r="K4508" t="str">
        <f t="shared" si="225"/>
        <v>Q3 2024</v>
      </c>
      <c r="L4508" t="str">
        <f t="shared" si="226"/>
        <v>Q3</v>
      </c>
      <c r="M4508" t="str">
        <f t="shared" si="227"/>
        <v>2024</v>
      </c>
    </row>
    <row r="4509" spans="1:13" x14ac:dyDescent="0.25">
      <c r="A4509" s="27">
        <v>45627</v>
      </c>
      <c r="B4509" s="9" t="s">
        <v>6590</v>
      </c>
      <c r="C4509" s="8" t="s">
        <v>6619</v>
      </c>
      <c r="D4509" s="9" t="s">
        <v>6620</v>
      </c>
      <c r="E4509" s="12">
        <v>0</v>
      </c>
      <c r="F4509" s="30">
        <v>45657</v>
      </c>
      <c r="G4509" s="12" t="s">
        <v>4085</v>
      </c>
      <c r="H4509" s="75">
        <v>1090</v>
      </c>
      <c r="I4509" s="5">
        <v>1090</v>
      </c>
      <c r="K4509" t="str">
        <f t="shared" si="225"/>
        <v>Q3 2024</v>
      </c>
      <c r="L4509" t="str">
        <f t="shared" si="226"/>
        <v>Q3</v>
      </c>
      <c r="M4509" t="str">
        <f t="shared" si="227"/>
        <v>2024</v>
      </c>
    </row>
    <row r="4510" spans="1:13" x14ac:dyDescent="0.25">
      <c r="A4510" s="27">
        <v>45627</v>
      </c>
      <c r="B4510" s="9" t="s">
        <v>6590</v>
      </c>
      <c r="C4510" s="8" t="e">
        <v>#N/A</v>
      </c>
      <c r="D4510" s="8" t="s">
        <v>6622</v>
      </c>
      <c r="E4510" s="12">
        <v>0</v>
      </c>
      <c r="F4510" s="30">
        <v>45658</v>
      </c>
      <c r="G4510" s="12" t="s">
        <v>4086</v>
      </c>
      <c r="H4510" s="75">
        <v>2575</v>
      </c>
      <c r="I4510" s="5">
        <v>2575</v>
      </c>
      <c r="K4510" t="str">
        <f t="shared" si="225"/>
        <v>Q3 2024</v>
      </c>
      <c r="L4510" t="str">
        <f t="shared" si="226"/>
        <v>Q3</v>
      </c>
      <c r="M4510" t="str">
        <f t="shared" si="227"/>
        <v>2024</v>
      </c>
    </row>
    <row r="4511" spans="1:13" x14ac:dyDescent="0.25">
      <c r="A4511" s="27">
        <v>45627</v>
      </c>
      <c r="B4511" s="9" t="s">
        <v>6590</v>
      </c>
      <c r="C4511" s="8" t="e">
        <v>#N/A</v>
      </c>
      <c r="D4511" s="8" t="s">
        <v>6622</v>
      </c>
      <c r="E4511" s="12">
        <v>0</v>
      </c>
      <c r="F4511" s="30">
        <v>45665</v>
      </c>
      <c r="G4511" s="12" t="s">
        <v>4087</v>
      </c>
      <c r="H4511" s="75">
        <v>28160</v>
      </c>
      <c r="I4511" s="5">
        <v>28160</v>
      </c>
      <c r="K4511" t="str">
        <f t="shared" si="225"/>
        <v>Q3 2024</v>
      </c>
      <c r="L4511" t="str">
        <f t="shared" si="226"/>
        <v>Q3</v>
      </c>
      <c r="M4511" t="str">
        <f t="shared" si="227"/>
        <v>2024</v>
      </c>
    </row>
    <row r="4512" spans="1:13" x14ac:dyDescent="0.25">
      <c r="A4512" s="27">
        <v>45627</v>
      </c>
      <c r="B4512" s="9" t="s">
        <v>6591</v>
      </c>
      <c r="C4512" s="8" t="s">
        <v>6632</v>
      </c>
      <c r="D4512" s="9" t="s">
        <v>6633</v>
      </c>
      <c r="E4512" s="12">
        <v>0</v>
      </c>
      <c r="F4512" s="30">
        <v>45658</v>
      </c>
      <c r="G4512" s="12" t="s">
        <v>4091</v>
      </c>
      <c r="H4512" s="75">
        <v>47365</v>
      </c>
      <c r="I4512" s="5">
        <v>47365</v>
      </c>
      <c r="K4512" t="str">
        <f t="shared" si="225"/>
        <v>Q3 2024</v>
      </c>
      <c r="L4512" t="str">
        <f t="shared" si="226"/>
        <v>Q3</v>
      </c>
      <c r="M4512" t="str">
        <f t="shared" si="227"/>
        <v>2024</v>
      </c>
    </row>
    <row r="4513" spans="1:13" x14ac:dyDescent="0.25">
      <c r="A4513" s="27">
        <v>45627</v>
      </c>
      <c r="B4513" s="9" t="s">
        <v>6591</v>
      </c>
      <c r="C4513" s="8" t="e">
        <v>#N/A</v>
      </c>
      <c r="D4513" s="8" t="s">
        <v>6622</v>
      </c>
      <c r="E4513" s="12">
        <v>0</v>
      </c>
      <c r="F4513" s="30">
        <v>45658</v>
      </c>
      <c r="G4513" s="12" t="s">
        <v>4092</v>
      </c>
      <c r="H4513" s="75">
        <v>4745</v>
      </c>
      <c r="I4513" s="5">
        <v>4745</v>
      </c>
      <c r="K4513" t="str">
        <f t="shared" si="225"/>
        <v>Q3 2024</v>
      </c>
      <c r="L4513" t="str">
        <f t="shared" si="226"/>
        <v>Q3</v>
      </c>
      <c r="M4513" t="str">
        <f t="shared" si="227"/>
        <v>2024</v>
      </c>
    </row>
    <row r="4514" spans="1:13" x14ac:dyDescent="0.25">
      <c r="A4514" s="27">
        <v>45627</v>
      </c>
      <c r="B4514" s="9" t="s">
        <v>6591</v>
      </c>
      <c r="C4514" s="8" t="e">
        <v>#N/A</v>
      </c>
      <c r="D4514" s="8" t="s">
        <v>6622</v>
      </c>
      <c r="E4514" s="12">
        <v>0</v>
      </c>
      <c r="F4514" s="30">
        <v>45665</v>
      </c>
      <c r="G4514" s="12" t="s">
        <v>4090</v>
      </c>
      <c r="H4514" s="75">
        <v>7780</v>
      </c>
      <c r="I4514" s="5">
        <v>7780</v>
      </c>
      <c r="K4514" t="str">
        <f t="shared" si="225"/>
        <v>Q3 2024</v>
      </c>
      <c r="L4514" t="str">
        <f t="shared" si="226"/>
        <v>Q3</v>
      </c>
      <c r="M4514" t="str">
        <f t="shared" si="227"/>
        <v>2024</v>
      </c>
    </row>
    <row r="4515" spans="1:13" x14ac:dyDescent="0.25">
      <c r="A4515" s="27">
        <v>45627</v>
      </c>
      <c r="B4515" s="9" t="s">
        <v>6601</v>
      </c>
      <c r="C4515" s="8" t="s">
        <v>6630</v>
      </c>
      <c r="D4515" s="9" t="s">
        <v>6631</v>
      </c>
      <c r="E4515" s="12">
        <v>0</v>
      </c>
      <c r="F4515" s="30">
        <v>45663</v>
      </c>
      <c r="G4515" s="12" t="s">
        <v>4093</v>
      </c>
      <c r="H4515" s="75">
        <v>1832.4</v>
      </c>
      <c r="I4515" s="5">
        <v>1832.4</v>
      </c>
      <c r="K4515" t="str">
        <f t="shared" si="225"/>
        <v>Q3 2024</v>
      </c>
      <c r="L4515" t="str">
        <f t="shared" si="226"/>
        <v>Q3</v>
      </c>
      <c r="M4515" t="str">
        <f t="shared" si="227"/>
        <v>2024</v>
      </c>
    </row>
    <row r="4516" spans="1:13" x14ac:dyDescent="0.25">
      <c r="A4516" s="27">
        <v>45627</v>
      </c>
      <c r="B4516" s="9" t="s">
        <v>6601</v>
      </c>
      <c r="C4516" s="8" t="s">
        <v>6616</v>
      </c>
      <c r="D4516" s="9" t="s">
        <v>6617</v>
      </c>
      <c r="E4516" s="12">
        <v>0</v>
      </c>
      <c r="F4516" s="30">
        <v>45658</v>
      </c>
      <c r="G4516" s="12" t="s">
        <v>4095</v>
      </c>
      <c r="H4516" s="75">
        <v>930</v>
      </c>
      <c r="I4516" s="5">
        <v>930</v>
      </c>
      <c r="K4516" t="str">
        <f t="shared" si="225"/>
        <v>Q3 2024</v>
      </c>
      <c r="L4516" t="str">
        <f t="shared" si="226"/>
        <v>Q3</v>
      </c>
      <c r="M4516" t="str">
        <f t="shared" si="227"/>
        <v>2024</v>
      </c>
    </row>
    <row r="4517" spans="1:13" x14ac:dyDescent="0.25">
      <c r="A4517" s="27">
        <v>45627</v>
      </c>
      <c r="B4517" s="9" t="s">
        <v>6601</v>
      </c>
      <c r="C4517" s="8" t="s">
        <v>6619</v>
      </c>
      <c r="D4517" s="9" t="s">
        <v>6620</v>
      </c>
      <c r="E4517" s="12">
        <v>0</v>
      </c>
      <c r="F4517" s="30">
        <v>45657</v>
      </c>
      <c r="G4517" s="12" t="s">
        <v>4094</v>
      </c>
      <c r="H4517" s="75">
        <v>3706</v>
      </c>
      <c r="I4517" s="5">
        <v>3706</v>
      </c>
      <c r="K4517" t="str">
        <f t="shared" si="225"/>
        <v>Q3 2024</v>
      </c>
      <c r="L4517" t="str">
        <f t="shared" si="226"/>
        <v>Q3</v>
      </c>
      <c r="M4517" t="str">
        <f t="shared" si="227"/>
        <v>2024</v>
      </c>
    </row>
    <row r="4518" spans="1:13" x14ac:dyDescent="0.25">
      <c r="A4518" s="27">
        <v>45627</v>
      </c>
      <c r="B4518" s="9" t="s">
        <v>6601</v>
      </c>
      <c r="C4518" s="8" t="e">
        <v>#N/A</v>
      </c>
      <c r="D4518" s="8" t="s">
        <v>6622</v>
      </c>
      <c r="E4518" s="12">
        <v>0</v>
      </c>
      <c r="F4518" s="30">
        <v>45665</v>
      </c>
      <c r="G4518" s="12" t="s">
        <v>4096</v>
      </c>
      <c r="H4518" s="75">
        <v>5665</v>
      </c>
      <c r="I4518" s="5">
        <v>5665</v>
      </c>
      <c r="K4518" t="str">
        <f t="shared" si="225"/>
        <v>Q3 2024</v>
      </c>
      <c r="L4518" t="str">
        <f t="shared" si="226"/>
        <v>Q3</v>
      </c>
      <c r="M4518" t="str">
        <f t="shared" si="227"/>
        <v>2024</v>
      </c>
    </row>
    <row r="4519" spans="1:13" x14ac:dyDescent="0.25">
      <c r="A4519" s="27">
        <v>45627</v>
      </c>
      <c r="B4519" s="9" t="s">
        <v>6602</v>
      </c>
      <c r="C4519" s="8" t="e">
        <v>#N/A</v>
      </c>
      <c r="D4519" s="9" t="s">
        <v>6638</v>
      </c>
      <c r="E4519" s="12">
        <v>401</v>
      </c>
      <c r="F4519" s="30">
        <v>45668</v>
      </c>
      <c r="G4519" s="31" t="s">
        <v>4097</v>
      </c>
      <c r="H4519" s="75">
        <v>142160</v>
      </c>
      <c r="I4519" s="5">
        <v>142160</v>
      </c>
      <c r="K4519" t="str">
        <f t="shared" si="225"/>
        <v>Q3 2024</v>
      </c>
      <c r="L4519" t="str">
        <f t="shared" si="226"/>
        <v>Q3</v>
      </c>
      <c r="M4519" t="str">
        <f t="shared" si="227"/>
        <v>2024</v>
      </c>
    </row>
    <row r="4520" spans="1:13" x14ac:dyDescent="0.25">
      <c r="A4520" s="27">
        <v>45627</v>
      </c>
      <c r="B4520" s="9" t="s">
        <v>6602</v>
      </c>
      <c r="C4520" s="8" t="e">
        <v>#N/A</v>
      </c>
      <c r="D4520" s="9" t="s">
        <v>6638</v>
      </c>
      <c r="E4520" s="12">
        <v>402</v>
      </c>
      <c r="F4520" s="30">
        <v>45662</v>
      </c>
      <c r="G4520" s="31" t="s">
        <v>4098</v>
      </c>
      <c r="H4520" s="75">
        <v>99790</v>
      </c>
      <c r="I4520" s="5">
        <v>99790</v>
      </c>
      <c r="K4520" t="str">
        <f t="shared" si="225"/>
        <v>Q3 2024</v>
      </c>
      <c r="L4520" t="str">
        <f t="shared" si="226"/>
        <v>Q3</v>
      </c>
      <c r="M4520" t="str">
        <f t="shared" si="227"/>
        <v>2024</v>
      </c>
    </row>
    <row r="4521" spans="1:13" x14ac:dyDescent="0.25">
      <c r="A4521" s="27">
        <v>45627</v>
      </c>
      <c r="B4521" s="9" t="s">
        <v>6602</v>
      </c>
      <c r="C4521" s="8" t="e">
        <v>#N/A</v>
      </c>
      <c r="D4521" s="9" t="s">
        <v>6638</v>
      </c>
      <c r="E4521" s="12">
        <v>501</v>
      </c>
      <c r="F4521" s="30">
        <v>45668</v>
      </c>
      <c r="G4521" s="31" t="s">
        <v>4099</v>
      </c>
      <c r="H4521" s="75">
        <v>143650</v>
      </c>
      <c r="I4521" s="5">
        <v>143650</v>
      </c>
      <c r="K4521" t="str">
        <f t="shared" si="225"/>
        <v>Q3 2024</v>
      </c>
      <c r="L4521" t="str">
        <f t="shared" si="226"/>
        <v>Q3</v>
      </c>
      <c r="M4521" t="str">
        <f t="shared" si="227"/>
        <v>2024</v>
      </c>
    </row>
    <row r="4522" spans="1:13" x14ac:dyDescent="0.25">
      <c r="A4522" s="27">
        <v>45627</v>
      </c>
      <c r="B4522" s="9" t="s">
        <v>6602</v>
      </c>
      <c r="C4522" s="8" t="e">
        <v>#N/A</v>
      </c>
      <c r="D4522" s="9" t="s">
        <v>6638</v>
      </c>
      <c r="E4522" s="12">
        <v>502</v>
      </c>
      <c r="F4522" s="30">
        <v>45662</v>
      </c>
      <c r="G4522" s="31" t="s">
        <v>4100</v>
      </c>
      <c r="H4522" s="75">
        <v>99120</v>
      </c>
      <c r="I4522" s="5">
        <v>99120</v>
      </c>
      <c r="K4522" t="str">
        <f t="shared" ref="K4522:K4583" si="228">"Q" &amp; IF(MONTH(A4522) &lt; 4, 4, IF(MONTH(A4522) &lt; 7, 1, IF(MONTH(A4522) &lt; 10, 2, 3))) &amp; " " &amp; YEAR(A4522) - IF(MONTH(A4522) &lt; 4, 1, 0)</f>
        <v>Q3 2024</v>
      </c>
      <c r="L4522" t="str">
        <f t="shared" ref="L4522:L4583" si="229">LEFT(K4522,2)</f>
        <v>Q3</v>
      </c>
      <c r="M4522" t="str">
        <f t="shared" ref="M4522:M4583" si="230">RIGHT(K4522,4)</f>
        <v>2024</v>
      </c>
    </row>
    <row r="4523" spans="1:13" x14ac:dyDescent="0.25">
      <c r="A4523" s="27">
        <v>45627</v>
      </c>
      <c r="B4523" s="9" t="s">
        <v>6602</v>
      </c>
      <c r="C4523" s="8" t="e">
        <v>#N/A</v>
      </c>
      <c r="D4523" s="9" t="s">
        <v>6638</v>
      </c>
      <c r="E4523" s="12">
        <v>1201</v>
      </c>
      <c r="F4523" s="30">
        <v>45662</v>
      </c>
      <c r="G4523" s="31" t="s">
        <v>4101</v>
      </c>
      <c r="H4523" s="75">
        <v>111150</v>
      </c>
      <c r="I4523" s="5">
        <v>111150</v>
      </c>
      <c r="K4523" t="str">
        <f t="shared" si="228"/>
        <v>Q3 2024</v>
      </c>
      <c r="L4523" t="str">
        <f t="shared" si="229"/>
        <v>Q3</v>
      </c>
      <c r="M4523" t="str">
        <f t="shared" si="230"/>
        <v>2024</v>
      </c>
    </row>
    <row r="4524" spans="1:13" x14ac:dyDescent="0.25">
      <c r="A4524" s="27">
        <v>45627</v>
      </c>
      <c r="B4524" s="9" t="s">
        <v>6602</v>
      </c>
      <c r="C4524" s="8" t="e">
        <v>#N/A</v>
      </c>
      <c r="D4524" s="9" t="s">
        <v>6638</v>
      </c>
      <c r="E4524" s="12">
        <v>1202</v>
      </c>
      <c r="F4524" s="30">
        <v>45662</v>
      </c>
      <c r="G4524" s="31" t="s">
        <v>4102</v>
      </c>
      <c r="H4524" s="75">
        <v>99790</v>
      </c>
      <c r="I4524" s="5">
        <v>99790</v>
      </c>
      <c r="K4524" t="str">
        <f t="shared" si="228"/>
        <v>Q3 2024</v>
      </c>
      <c r="L4524" t="str">
        <f t="shared" si="229"/>
        <v>Q3</v>
      </c>
      <c r="M4524" t="str">
        <f t="shared" si="230"/>
        <v>2024</v>
      </c>
    </row>
    <row r="4525" spans="1:13" x14ac:dyDescent="0.25">
      <c r="A4525" s="27">
        <v>45627</v>
      </c>
      <c r="B4525" s="9" t="s">
        <v>6602</v>
      </c>
      <c r="C4525" s="8" t="e">
        <v>#N/A</v>
      </c>
      <c r="D4525" s="9" t="s">
        <v>6638</v>
      </c>
      <c r="E4525" s="12">
        <v>1301</v>
      </c>
      <c r="F4525" s="30">
        <v>45668</v>
      </c>
      <c r="G4525" s="31" t="s">
        <v>4103</v>
      </c>
      <c r="H4525" s="75">
        <v>168740</v>
      </c>
      <c r="I4525" s="5">
        <v>168740</v>
      </c>
      <c r="K4525" t="str">
        <f t="shared" si="228"/>
        <v>Q3 2024</v>
      </c>
      <c r="L4525" t="str">
        <f t="shared" si="229"/>
        <v>Q3</v>
      </c>
      <c r="M4525" t="str">
        <f t="shared" si="230"/>
        <v>2024</v>
      </c>
    </row>
    <row r="4526" spans="1:13" x14ac:dyDescent="0.25">
      <c r="A4526" s="27">
        <v>45627</v>
      </c>
      <c r="B4526" s="9" t="s">
        <v>6597</v>
      </c>
      <c r="C4526" s="8" t="s">
        <v>6632</v>
      </c>
      <c r="D4526" s="9" t="s">
        <v>6633</v>
      </c>
      <c r="E4526" s="12">
        <v>0</v>
      </c>
      <c r="F4526" s="30">
        <v>45658</v>
      </c>
      <c r="G4526" s="12" t="s">
        <v>4106</v>
      </c>
      <c r="H4526" s="75">
        <v>47365</v>
      </c>
      <c r="I4526" s="5">
        <v>47365</v>
      </c>
      <c r="K4526" t="str">
        <f t="shared" si="228"/>
        <v>Q3 2024</v>
      </c>
      <c r="L4526" t="str">
        <f t="shared" si="229"/>
        <v>Q3</v>
      </c>
      <c r="M4526" t="str">
        <f t="shared" si="230"/>
        <v>2024</v>
      </c>
    </row>
    <row r="4527" spans="1:13" x14ac:dyDescent="0.25">
      <c r="A4527" s="27">
        <v>45627</v>
      </c>
      <c r="B4527" s="9" t="s">
        <v>6597</v>
      </c>
      <c r="C4527" s="8" t="e">
        <v>#N/A</v>
      </c>
      <c r="D4527" s="9" t="s">
        <v>6615</v>
      </c>
      <c r="E4527" s="12">
        <v>0</v>
      </c>
      <c r="F4527" s="30">
        <v>45657</v>
      </c>
      <c r="G4527" s="12" t="s">
        <v>4107</v>
      </c>
      <c r="H4527" s="75">
        <v>317</v>
      </c>
      <c r="I4527" s="5">
        <v>317</v>
      </c>
      <c r="K4527" t="str">
        <f t="shared" si="228"/>
        <v>Q3 2024</v>
      </c>
      <c r="L4527" t="str">
        <f t="shared" si="229"/>
        <v>Q3</v>
      </c>
      <c r="M4527" t="str">
        <f t="shared" si="230"/>
        <v>2024</v>
      </c>
    </row>
    <row r="4528" spans="1:13" x14ac:dyDescent="0.25">
      <c r="A4528" s="27">
        <v>45627</v>
      </c>
      <c r="B4528" s="9" t="s">
        <v>6597</v>
      </c>
      <c r="C4528" s="8" t="e">
        <v>#N/A</v>
      </c>
      <c r="D4528" s="9" t="s">
        <v>6615</v>
      </c>
      <c r="E4528" s="12">
        <v>0</v>
      </c>
      <c r="F4528" s="30">
        <v>45657</v>
      </c>
      <c r="G4528" s="12" t="s">
        <v>4108</v>
      </c>
      <c r="H4528" s="75">
        <v>1899</v>
      </c>
      <c r="I4528" s="5">
        <v>1899</v>
      </c>
      <c r="K4528" t="str">
        <f t="shared" si="228"/>
        <v>Q3 2024</v>
      </c>
      <c r="L4528" t="str">
        <f t="shared" si="229"/>
        <v>Q3</v>
      </c>
      <c r="M4528" t="str">
        <f t="shared" si="230"/>
        <v>2024</v>
      </c>
    </row>
    <row r="4529" spans="1:13" x14ac:dyDescent="0.25">
      <c r="A4529" s="27">
        <v>45627</v>
      </c>
      <c r="B4529" s="9" t="s">
        <v>6597</v>
      </c>
      <c r="C4529" s="8" t="e">
        <v>#N/A</v>
      </c>
      <c r="D4529" s="9" t="s">
        <v>6615</v>
      </c>
      <c r="E4529" s="12">
        <v>0</v>
      </c>
      <c r="F4529" s="30">
        <v>45657</v>
      </c>
      <c r="G4529" s="12" t="s">
        <v>4109</v>
      </c>
      <c r="H4529" s="75">
        <v>570</v>
      </c>
      <c r="I4529" s="5">
        <v>570</v>
      </c>
      <c r="K4529" t="str">
        <f t="shared" si="228"/>
        <v>Q3 2024</v>
      </c>
      <c r="L4529" t="str">
        <f t="shared" si="229"/>
        <v>Q3</v>
      </c>
      <c r="M4529" t="str">
        <f t="shared" si="230"/>
        <v>2024</v>
      </c>
    </row>
    <row r="4530" spans="1:13" x14ac:dyDescent="0.25">
      <c r="A4530" s="27">
        <v>45627</v>
      </c>
      <c r="B4530" s="9" t="s">
        <v>6597</v>
      </c>
      <c r="C4530" s="8" t="s">
        <v>6616</v>
      </c>
      <c r="D4530" s="9" t="s">
        <v>6618</v>
      </c>
      <c r="E4530" s="12">
        <v>0</v>
      </c>
      <c r="F4530" s="30">
        <v>45658</v>
      </c>
      <c r="G4530" s="12" t="s">
        <v>4111</v>
      </c>
      <c r="H4530" s="75">
        <v>1796</v>
      </c>
      <c r="I4530" s="5">
        <v>1796</v>
      </c>
      <c r="K4530" t="str">
        <f t="shared" si="228"/>
        <v>Q3 2024</v>
      </c>
      <c r="L4530" t="str">
        <f t="shared" si="229"/>
        <v>Q3</v>
      </c>
      <c r="M4530" t="str">
        <f t="shared" si="230"/>
        <v>2024</v>
      </c>
    </row>
    <row r="4531" spans="1:13" x14ac:dyDescent="0.25">
      <c r="A4531" s="27">
        <v>45627</v>
      </c>
      <c r="B4531" s="9" t="s">
        <v>6597</v>
      </c>
      <c r="C4531" s="8" t="e">
        <v>#N/A</v>
      </c>
      <c r="D4531" s="9" t="s">
        <v>6638</v>
      </c>
      <c r="E4531" s="12">
        <v>0</v>
      </c>
      <c r="F4531" s="30">
        <v>45646</v>
      </c>
      <c r="G4531" s="31" t="s">
        <v>4104</v>
      </c>
      <c r="H4531" s="75">
        <v>6670</v>
      </c>
      <c r="I4531" s="5">
        <v>6670</v>
      </c>
      <c r="K4531" t="str">
        <f t="shared" si="228"/>
        <v>Q3 2024</v>
      </c>
      <c r="L4531" t="str">
        <f t="shared" si="229"/>
        <v>Q3</v>
      </c>
      <c r="M4531" t="str">
        <f t="shared" si="230"/>
        <v>2024</v>
      </c>
    </row>
    <row r="4532" spans="1:13" x14ac:dyDescent="0.25">
      <c r="A4532" s="27">
        <v>45627</v>
      </c>
      <c r="B4532" s="9" t="s">
        <v>6597</v>
      </c>
      <c r="C4532" s="8" t="s">
        <v>6619</v>
      </c>
      <c r="D4532" s="9" t="s">
        <v>6620</v>
      </c>
      <c r="E4532" s="12">
        <v>0</v>
      </c>
      <c r="F4532" s="30">
        <v>45657</v>
      </c>
      <c r="G4532" s="12" t="s">
        <v>4105</v>
      </c>
      <c r="H4532" s="75">
        <v>1741</v>
      </c>
      <c r="I4532" s="5">
        <v>1741</v>
      </c>
      <c r="K4532" t="str">
        <f t="shared" si="228"/>
        <v>Q3 2024</v>
      </c>
      <c r="L4532" t="str">
        <f t="shared" si="229"/>
        <v>Q3</v>
      </c>
      <c r="M4532" t="str">
        <f t="shared" si="230"/>
        <v>2024</v>
      </c>
    </row>
    <row r="4533" spans="1:13" x14ac:dyDescent="0.25">
      <c r="A4533" s="27">
        <v>45627</v>
      </c>
      <c r="B4533" s="9" t="s">
        <v>6597</v>
      </c>
      <c r="C4533" s="8" t="e">
        <v>#N/A</v>
      </c>
      <c r="D4533" s="8" t="s">
        <v>6622</v>
      </c>
      <c r="E4533" s="12">
        <v>0</v>
      </c>
      <c r="F4533" s="30">
        <v>45969</v>
      </c>
      <c r="G4533" s="12" t="s">
        <v>4110</v>
      </c>
      <c r="H4533" s="75">
        <v>5955</v>
      </c>
      <c r="I4533" s="5">
        <v>5955</v>
      </c>
      <c r="K4533" t="str">
        <f t="shared" si="228"/>
        <v>Q3 2024</v>
      </c>
      <c r="L4533" t="str">
        <f t="shared" si="229"/>
        <v>Q3</v>
      </c>
      <c r="M4533" t="str">
        <f t="shared" si="230"/>
        <v>2024</v>
      </c>
    </row>
    <row r="4534" spans="1:13" x14ac:dyDescent="0.25">
      <c r="A4534" s="27">
        <v>45627</v>
      </c>
      <c r="B4534" s="9" t="s">
        <v>6597</v>
      </c>
      <c r="C4534" s="8" t="e">
        <v>#N/A</v>
      </c>
      <c r="D4534" s="8" t="s">
        <v>6622</v>
      </c>
      <c r="E4534" s="12">
        <v>0</v>
      </c>
      <c r="F4534" s="30">
        <v>45657</v>
      </c>
      <c r="G4534" s="12">
        <v>1890</v>
      </c>
      <c r="H4534" s="75">
        <v>175</v>
      </c>
      <c r="I4534" s="5">
        <v>175</v>
      </c>
      <c r="K4534" t="str">
        <f t="shared" si="228"/>
        <v>Q3 2024</v>
      </c>
      <c r="L4534" t="str">
        <f t="shared" si="229"/>
        <v>Q3</v>
      </c>
      <c r="M4534" t="str">
        <f t="shared" si="230"/>
        <v>2024</v>
      </c>
    </row>
    <row r="4535" spans="1:13" x14ac:dyDescent="0.25">
      <c r="A4535" s="27">
        <v>45627</v>
      </c>
      <c r="B4535" s="9" t="s">
        <v>6596</v>
      </c>
      <c r="C4535" s="8" t="e">
        <v>#N/A</v>
      </c>
      <c r="D4535" s="9" t="s">
        <v>6615</v>
      </c>
      <c r="E4535" s="12">
        <v>0</v>
      </c>
      <c r="F4535" s="30">
        <v>45657</v>
      </c>
      <c r="G4535" s="12" t="s">
        <v>4113</v>
      </c>
      <c r="H4535" s="75">
        <v>317</v>
      </c>
      <c r="I4535" s="5">
        <v>317</v>
      </c>
      <c r="K4535" t="str">
        <f t="shared" si="228"/>
        <v>Q3 2024</v>
      </c>
      <c r="L4535" t="str">
        <f t="shared" si="229"/>
        <v>Q3</v>
      </c>
      <c r="M4535" t="str">
        <f t="shared" si="230"/>
        <v>2024</v>
      </c>
    </row>
    <row r="4536" spans="1:13" x14ac:dyDescent="0.25">
      <c r="A4536" s="27">
        <v>45627</v>
      </c>
      <c r="B4536" s="9" t="s">
        <v>6596</v>
      </c>
      <c r="C4536" s="8" t="s">
        <v>6619</v>
      </c>
      <c r="D4536" s="9" t="s">
        <v>6620</v>
      </c>
      <c r="E4536" s="12">
        <v>0</v>
      </c>
      <c r="F4536" s="30">
        <v>45657</v>
      </c>
      <c r="G4536" s="12" t="s">
        <v>4112</v>
      </c>
      <c r="H4536" s="75">
        <v>700</v>
      </c>
      <c r="I4536" s="5">
        <v>700</v>
      </c>
      <c r="K4536" t="str">
        <f t="shared" si="228"/>
        <v>Q3 2024</v>
      </c>
      <c r="L4536" t="str">
        <f t="shared" si="229"/>
        <v>Q3</v>
      </c>
      <c r="M4536" t="str">
        <f t="shared" si="230"/>
        <v>2024</v>
      </c>
    </row>
    <row r="4537" spans="1:13" x14ac:dyDescent="0.25">
      <c r="A4537" s="27">
        <v>45627</v>
      </c>
      <c r="B4537" s="9" t="s">
        <v>6596</v>
      </c>
      <c r="C4537" s="8" t="e">
        <v>#N/A</v>
      </c>
      <c r="D4537" s="8" t="s">
        <v>6622</v>
      </c>
      <c r="E4537" s="12">
        <v>0</v>
      </c>
      <c r="F4537" s="30">
        <v>45665</v>
      </c>
      <c r="G4537" s="12" t="s">
        <v>4114</v>
      </c>
      <c r="H4537" s="75">
        <v>1295</v>
      </c>
      <c r="I4537" s="5">
        <v>1295</v>
      </c>
      <c r="K4537" t="str">
        <f t="shared" si="228"/>
        <v>Q3 2024</v>
      </c>
      <c r="L4537" t="str">
        <f t="shared" si="229"/>
        <v>Q3</v>
      </c>
      <c r="M4537" t="str">
        <f t="shared" si="230"/>
        <v>2024</v>
      </c>
    </row>
    <row r="4538" spans="1:13" x14ac:dyDescent="0.25">
      <c r="A4538" s="27">
        <v>45627</v>
      </c>
      <c r="B4538" s="9" t="s">
        <v>6592</v>
      </c>
      <c r="C4538" s="8" t="s">
        <v>6630</v>
      </c>
      <c r="D4538" s="9" t="s">
        <v>6631</v>
      </c>
      <c r="E4538" s="12">
        <v>613</v>
      </c>
      <c r="F4538" s="30">
        <v>45653</v>
      </c>
      <c r="G4538" s="12" t="s">
        <v>4120</v>
      </c>
      <c r="H4538" s="75">
        <v>1329.09</v>
      </c>
      <c r="I4538" s="5">
        <v>1329.09</v>
      </c>
      <c r="K4538" t="str">
        <f t="shared" si="228"/>
        <v>Q3 2024</v>
      </c>
      <c r="L4538" t="str">
        <f t="shared" si="229"/>
        <v>Q3</v>
      </c>
      <c r="M4538" t="str">
        <f t="shared" si="230"/>
        <v>2024</v>
      </c>
    </row>
    <row r="4539" spans="1:13" x14ac:dyDescent="0.25">
      <c r="A4539" s="27">
        <v>45627</v>
      </c>
      <c r="B4539" s="9" t="s">
        <v>6592</v>
      </c>
      <c r="C4539" s="8" t="e">
        <v>#N/A</v>
      </c>
      <c r="D4539" s="9" t="s">
        <v>6662</v>
      </c>
      <c r="E4539" s="12">
        <v>613</v>
      </c>
      <c r="F4539" s="30">
        <v>45627</v>
      </c>
      <c r="G4539" s="12" t="s">
        <v>4234</v>
      </c>
      <c r="H4539" s="75">
        <v>68825</v>
      </c>
      <c r="I4539" s="5">
        <v>68825</v>
      </c>
      <c r="K4539" t="str">
        <f t="shared" si="228"/>
        <v>Q3 2024</v>
      </c>
      <c r="L4539" t="str">
        <f t="shared" si="229"/>
        <v>Q3</v>
      </c>
      <c r="M4539" t="str">
        <f t="shared" si="230"/>
        <v>2024</v>
      </c>
    </row>
    <row r="4540" spans="1:13" x14ac:dyDescent="0.25">
      <c r="A4540" s="27">
        <v>45627</v>
      </c>
      <c r="B4540" s="9" t="s">
        <v>6592</v>
      </c>
      <c r="C4540" s="8" t="s">
        <v>6632</v>
      </c>
      <c r="D4540" s="9" t="s">
        <v>6633</v>
      </c>
      <c r="E4540" s="12">
        <v>613</v>
      </c>
      <c r="F4540" s="30">
        <v>45658</v>
      </c>
      <c r="G4540" s="12" t="s">
        <v>4131</v>
      </c>
      <c r="H4540" s="75">
        <v>39726</v>
      </c>
      <c r="I4540" s="5">
        <v>39726</v>
      </c>
      <c r="K4540" t="str">
        <f t="shared" si="228"/>
        <v>Q3 2024</v>
      </c>
      <c r="L4540" t="str">
        <f t="shared" si="229"/>
        <v>Q3</v>
      </c>
      <c r="M4540" t="str">
        <f t="shared" si="230"/>
        <v>2024</v>
      </c>
    </row>
    <row r="4541" spans="1:13" x14ac:dyDescent="0.25">
      <c r="A4541" s="27">
        <v>45627</v>
      </c>
      <c r="B4541" s="9" t="s">
        <v>6592</v>
      </c>
      <c r="C4541" s="8" t="e">
        <v>#N/A</v>
      </c>
      <c r="D4541" s="9" t="s">
        <v>6615</v>
      </c>
      <c r="E4541" s="12">
        <v>613</v>
      </c>
      <c r="F4541" s="30">
        <v>45657</v>
      </c>
      <c r="G4541" s="12" t="s">
        <v>4126</v>
      </c>
      <c r="H4541" s="75">
        <v>21660</v>
      </c>
      <c r="I4541" s="5">
        <v>21660</v>
      </c>
      <c r="K4541" t="str">
        <f t="shared" si="228"/>
        <v>Q3 2024</v>
      </c>
      <c r="L4541" t="str">
        <f t="shared" si="229"/>
        <v>Q3</v>
      </c>
      <c r="M4541" t="str">
        <f t="shared" si="230"/>
        <v>2024</v>
      </c>
    </row>
    <row r="4542" spans="1:13" x14ac:dyDescent="0.25">
      <c r="A4542" s="27">
        <v>45627</v>
      </c>
      <c r="B4542" s="9" t="s">
        <v>6592</v>
      </c>
      <c r="C4542" s="8" t="e">
        <v>#N/A</v>
      </c>
      <c r="D4542" s="9" t="s">
        <v>6615</v>
      </c>
      <c r="E4542" s="12">
        <v>0</v>
      </c>
      <c r="F4542" s="30">
        <v>45657</v>
      </c>
      <c r="G4542" s="12" t="s">
        <v>4134</v>
      </c>
      <c r="H4542" s="75">
        <v>106</v>
      </c>
      <c r="I4542" s="5">
        <v>106</v>
      </c>
      <c r="K4542" t="str">
        <f t="shared" si="228"/>
        <v>Q3 2024</v>
      </c>
      <c r="L4542" t="str">
        <f t="shared" si="229"/>
        <v>Q3</v>
      </c>
      <c r="M4542" t="str">
        <f t="shared" si="230"/>
        <v>2024</v>
      </c>
    </row>
    <row r="4543" spans="1:13" x14ac:dyDescent="0.25">
      <c r="A4543" s="27">
        <v>45627</v>
      </c>
      <c r="B4543" s="9" t="s">
        <v>6592</v>
      </c>
      <c r="C4543" s="8" t="s">
        <v>6616</v>
      </c>
      <c r="D4543" s="9" t="s">
        <v>6617</v>
      </c>
      <c r="E4543" s="12">
        <v>613</v>
      </c>
      <c r="F4543" s="30">
        <v>45658</v>
      </c>
      <c r="G4543" s="12" t="s">
        <v>4130</v>
      </c>
      <c r="H4543" s="75">
        <v>660</v>
      </c>
      <c r="I4543" s="5">
        <v>660</v>
      </c>
      <c r="K4543" t="str">
        <f t="shared" si="228"/>
        <v>Q3 2024</v>
      </c>
      <c r="L4543" t="str">
        <f t="shared" si="229"/>
        <v>Q3</v>
      </c>
      <c r="M4543" t="str">
        <f t="shared" si="230"/>
        <v>2024</v>
      </c>
    </row>
    <row r="4544" spans="1:13" x14ac:dyDescent="0.25">
      <c r="A4544" s="29">
        <v>45627</v>
      </c>
      <c r="B4544" s="9" t="s">
        <v>6592</v>
      </c>
      <c r="C4544" s="8" t="s">
        <v>6616</v>
      </c>
      <c r="D4544" s="9" t="s">
        <v>6618</v>
      </c>
      <c r="E4544" s="12">
        <v>613</v>
      </c>
      <c r="F4544" s="30">
        <v>45658</v>
      </c>
      <c r="G4544" s="12" t="s">
        <v>4132</v>
      </c>
      <c r="H4544" s="75">
        <v>16500</v>
      </c>
      <c r="I4544" s="5">
        <v>16500</v>
      </c>
      <c r="K4544" t="str">
        <f t="shared" si="228"/>
        <v>Q3 2024</v>
      </c>
      <c r="L4544" t="str">
        <f t="shared" si="229"/>
        <v>Q3</v>
      </c>
      <c r="M4544" t="str">
        <f t="shared" si="230"/>
        <v>2024</v>
      </c>
    </row>
    <row r="4545" spans="1:13" x14ac:dyDescent="0.25">
      <c r="A4545" s="29">
        <v>45627</v>
      </c>
      <c r="B4545" s="9" t="s">
        <v>6592</v>
      </c>
      <c r="C4545" s="8" t="s">
        <v>6634</v>
      </c>
      <c r="D4545" s="9" t="s">
        <v>6635</v>
      </c>
      <c r="E4545" s="12">
        <v>613</v>
      </c>
      <c r="F4545" s="30">
        <v>45658</v>
      </c>
      <c r="G4545" s="12" t="s">
        <v>4470</v>
      </c>
      <c r="H4545" s="91">
        <v>55158.54</v>
      </c>
      <c r="I4545" s="90">
        <v>55158.54</v>
      </c>
      <c r="K4545" t="str">
        <f t="shared" si="228"/>
        <v>Q3 2024</v>
      </c>
      <c r="L4545" t="str">
        <f t="shared" si="229"/>
        <v>Q3</v>
      </c>
      <c r="M4545" t="str">
        <f t="shared" si="230"/>
        <v>2024</v>
      </c>
    </row>
    <row r="4546" spans="1:13" x14ac:dyDescent="0.25">
      <c r="A4546" s="29">
        <v>45627</v>
      </c>
      <c r="B4546" s="9" t="s">
        <v>6592</v>
      </c>
      <c r="C4546" s="8" t="s">
        <v>6650</v>
      </c>
      <c r="D4546" s="9" t="s">
        <v>6651</v>
      </c>
      <c r="E4546" s="12">
        <v>613</v>
      </c>
      <c r="F4546" s="30">
        <v>45644</v>
      </c>
      <c r="G4546" s="12">
        <v>4250029368</v>
      </c>
      <c r="H4546" s="75">
        <v>11322.5</v>
      </c>
      <c r="K4546" t="str">
        <f t="shared" si="228"/>
        <v>Q3 2024</v>
      </c>
      <c r="L4546" t="str">
        <f t="shared" si="229"/>
        <v>Q3</v>
      </c>
      <c r="M4546" t="str">
        <f t="shared" si="230"/>
        <v>2024</v>
      </c>
    </row>
    <row r="4547" spans="1:13" x14ac:dyDescent="0.25">
      <c r="A4547" s="29">
        <v>45627</v>
      </c>
      <c r="B4547" s="9" t="s">
        <v>6592</v>
      </c>
      <c r="C4547" s="8" t="e">
        <v>#N/A</v>
      </c>
      <c r="D4547" s="9" t="s">
        <v>6633</v>
      </c>
      <c r="E4547" s="12">
        <v>613</v>
      </c>
      <c r="F4547" s="30">
        <v>45658</v>
      </c>
      <c r="G4547" s="12" t="s">
        <v>4129</v>
      </c>
      <c r="H4547" s="75">
        <v>82261.600000000006</v>
      </c>
      <c r="I4547" s="5">
        <v>82261.600000000006</v>
      </c>
      <c r="K4547" t="str">
        <f t="shared" si="228"/>
        <v>Q3 2024</v>
      </c>
      <c r="L4547" t="str">
        <f t="shared" si="229"/>
        <v>Q3</v>
      </c>
      <c r="M4547" t="str">
        <f t="shared" si="230"/>
        <v>2024</v>
      </c>
    </row>
    <row r="4548" spans="1:13" x14ac:dyDescent="0.25">
      <c r="A4548" s="29">
        <v>45627</v>
      </c>
      <c r="B4548" s="9" t="s">
        <v>6592</v>
      </c>
      <c r="C4548" s="8" t="s">
        <v>6619</v>
      </c>
      <c r="D4548" s="9" t="s">
        <v>6620</v>
      </c>
      <c r="E4548" s="12">
        <v>613</v>
      </c>
      <c r="F4548" s="30">
        <v>45657</v>
      </c>
      <c r="G4548" s="12" t="s">
        <v>4121</v>
      </c>
      <c r="H4548" s="75">
        <v>1492</v>
      </c>
      <c r="I4548" s="5">
        <v>1492</v>
      </c>
      <c r="K4548" t="str">
        <f t="shared" si="228"/>
        <v>Q3 2024</v>
      </c>
      <c r="L4548" t="str">
        <f t="shared" si="229"/>
        <v>Q3</v>
      </c>
      <c r="M4548" t="str">
        <f t="shared" si="230"/>
        <v>2024</v>
      </c>
    </row>
    <row r="4549" spans="1:13" x14ac:dyDescent="0.25">
      <c r="A4549" s="29">
        <v>45627</v>
      </c>
      <c r="B4549" s="9" t="s">
        <v>6592</v>
      </c>
      <c r="C4549" s="8" t="s">
        <v>6637</v>
      </c>
      <c r="D4549" s="9" t="s">
        <v>6654</v>
      </c>
      <c r="E4549" s="12">
        <v>614</v>
      </c>
      <c r="F4549" s="30">
        <v>45628</v>
      </c>
      <c r="G4549" s="12" t="s">
        <v>4117</v>
      </c>
      <c r="H4549" s="75">
        <v>25753</v>
      </c>
      <c r="I4549" s="5">
        <v>25753</v>
      </c>
      <c r="K4549" t="str">
        <f t="shared" si="228"/>
        <v>Q3 2024</v>
      </c>
      <c r="L4549" t="str">
        <f t="shared" si="229"/>
        <v>Q3</v>
      </c>
      <c r="M4549" t="str">
        <f t="shared" si="230"/>
        <v>2024</v>
      </c>
    </row>
    <row r="4550" spans="1:13" x14ac:dyDescent="0.25">
      <c r="A4550" s="29">
        <v>45627</v>
      </c>
      <c r="B4550" s="9" t="s">
        <v>6592</v>
      </c>
      <c r="C4550" s="8" t="s">
        <v>6637</v>
      </c>
      <c r="D4550" s="9" t="s">
        <v>6654</v>
      </c>
      <c r="E4550" s="12">
        <v>613</v>
      </c>
      <c r="F4550" s="30">
        <v>45628</v>
      </c>
      <c r="G4550" s="12" t="s">
        <v>4118</v>
      </c>
      <c r="H4550" s="75">
        <v>25779</v>
      </c>
      <c r="I4550" s="5">
        <v>25779</v>
      </c>
      <c r="K4550" t="str">
        <f t="shared" si="228"/>
        <v>Q3 2024</v>
      </c>
      <c r="L4550" t="str">
        <f t="shared" si="229"/>
        <v>Q3</v>
      </c>
      <c r="M4550" t="str">
        <f t="shared" si="230"/>
        <v>2024</v>
      </c>
    </row>
    <row r="4551" spans="1:13" x14ac:dyDescent="0.25">
      <c r="A4551" s="29">
        <v>45627</v>
      </c>
      <c r="B4551" s="9" t="s">
        <v>6592</v>
      </c>
      <c r="C4551" s="8" t="s">
        <v>6637</v>
      </c>
      <c r="D4551" s="9" t="s">
        <v>6638</v>
      </c>
      <c r="E4551" s="12">
        <v>613</v>
      </c>
      <c r="F4551" s="30">
        <v>45665</v>
      </c>
      <c r="G4551" s="12" t="s">
        <v>4122</v>
      </c>
      <c r="H4551" s="75">
        <v>44230</v>
      </c>
      <c r="I4551" s="5">
        <v>44230</v>
      </c>
      <c r="K4551" t="str">
        <f t="shared" si="228"/>
        <v>Q3 2024</v>
      </c>
      <c r="L4551" t="str">
        <f t="shared" si="229"/>
        <v>Q3</v>
      </c>
      <c r="M4551" t="str">
        <f t="shared" si="230"/>
        <v>2024</v>
      </c>
    </row>
    <row r="4552" spans="1:13" x14ac:dyDescent="0.25">
      <c r="A4552" s="29">
        <v>45627</v>
      </c>
      <c r="B4552" s="9" t="s">
        <v>6592</v>
      </c>
      <c r="C4552" s="8" t="s">
        <v>6637</v>
      </c>
      <c r="D4552" s="9" t="s">
        <v>6638</v>
      </c>
      <c r="E4552" s="12">
        <v>614</v>
      </c>
      <c r="F4552" s="30">
        <v>45665</v>
      </c>
      <c r="G4552" s="12" t="s">
        <v>4123</v>
      </c>
      <c r="H4552" s="75">
        <v>54918</v>
      </c>
      <c r="I4552" s="5">
        <v>54918</v>
      </c>
      <c r="K4552" t="str">
        <f t="shared" si="228"/>
        <v>Q3 2024</v>
      </c>
      <c r="L4552" t="str">
        <f t="shared" si="229"/>
        <v>Q3</v>
      </c>
      <c r="M4552" t="str">
        <f t="shared" si="230"/>
        <v>2024</v>
      </c>
    </row>
    <row r="4553" spans="1:13" x14ac:dyDescent="0.25">
      <c r="A4553" s="29">
        <v>45627</v>
      </c>
      <c r="B4553" s="9" t="s">
        <v>6592</v>
      </c>
      <c r="C4553" s="8" t="s">
        <v>6637</v>
      </c>
      <c r="D4553" s="9" t="s">
        <v>6639</v>
      </c>
      <c r="E4553" s="12">
        <v>613</v>
      </c>
      <c r="F4553" s="30">
        <v>45666</v>
      </c>
      <c r="G4553" s="12" t="s">
        <v>4124</v>
      </c>
      <c r="H4553" s="75">
        <v>2788.44</v>
      </c>
      <c r="I4553" s="5">
        <v>2788.44</v>
      </c>
      <c r="K4553" t="str">
        <f t="shared" si="228"/>
        <v>Q3 2024</v>
      </c>
      <c r="L4553" t="str">
        <f t="shared" si="229"/>
        <v>Q3</v>
      </c>
      <c r="M4553" t="str">
        <f t="shared" si="230"/>
        <v>2024</v>
      </c>
    </row>
    <row r="4554" spans="1:13" x14ac:dyDescent="0.25">
      <c r="A4554" s="27">
        <v>45627</v>
      </c>
      <c r="B4554" s="9" t="s">
        <v>6592</v>
      </c>
      <c r="C4554" s="8" t="s">
        <v>6637</v>
      </c>
      <c r="D4554" s="9" t="s">
        <v>6639</v>
      </c>
      <c r="E4554" s="12">
        <v>614</v>
      </c>
      <c r="F4554" s="30">
        <v>45666</v>
      </c>
      <c r="G4554" s="12" t="s">
        <v>4125</v>
      </c>
      <c r="H4554" s="75">
        <v>2444.2399999999998</v>
      </c>
      <c r="I4554" s="5">
        <v>2444.2399999999998</v>
      </c>
      <c r="K4554" t="str">
        <f t="shared" si="228"/>
        <v>Q3 2024</v>
      </c>
      <c r="L4554" t="str">
        <f t="shared" si="229"/>
        <v>Q3</v>
      </c>
      <c r="M4554" t="str">
        <f t="shared" si="230"/>
        <v>2024</v>
      </c>
    </row>
    <row r="4555" spans="1:13" x14ac:dyDescent="0.25">
      <c r="A4555" s="27">
        <v>45627</v>
      </c>
      <c r="B4555" s="9" t="s">
        <v>6592</v>
      </c>
      <c r="C4555" s="8" t="e">
        <v>#N/A</v>
      </c>
      <c r="D4555" s="9" t="s">
        <v>6662</v>
      </c>
      <c r="E4555" s="12">
        <v>613</v>
      </c>
      <c r="F4555" s="30">
        <v>45628</v>
      </c>
      <c r="G4555" s="12" t="s">
        <v>4115</v>
      </c>
      <c r="H4555" s="75">
        <v>68832</v>
      </c>
      <c r="I4555" s="5">
        <v>68832</v>
      </c>
      <c r="K4555" t="str">
        <f t="shared" si="228"/>
        <v>Q3 2024</v>
      </c>
      <c r="L4555" t="str">
        <f t="shared" si="229"/>
        <v>Q3</v>
      </c>
      <c r="M4555" t="str">
        <f t="shared" si="230"/>
        <v>2024</v>
      </c>
    </row>
    <row r="4556" spans="1:13" x14ac:dyDescent="0.25">
      <c r="A4556" s="27">
        <v>45627</v>
      </c>
      <c r="B4556" s="9" t="s">
        <v>6592</v>
      </c>
      <c r="C4556" s="8" t="e">
        <v>#N/A</v>
      </c>
      <c r="D4556" s="9" t="s">
        <v>6662</v>
      </c>
      <c r="E4556" s="12">
        <v>614</v>
      </c>
      <c r="F4556" s="30">
        <v>45627</v>
      </c>
      <c r="G4556" s="12" t="s">
        <v>4116</v>
      </c>
      <c r="H4556" s="75">
        <v>137596</v>
      </c>
      <c r="I4556" s="5">
        <v>137596</v>
      </c>
      <c r="K4556" t="str">
        <f t="shared" si="228"/>
        <v>Q3 2024</v>
      </c>
      <c r="L4556" t="str">
        <f t="shared" si="229"/>
        <v>Q3</v>
      </c>
      <c r="M4556" t="str">
        <f t="shared" si="230"/>
        <v>2024</v>
      </c>
    </row>
    <row r="4557" spans="1:13" x14ac:dyDescent="0.25">
      <c r="A4557" s="27">
        <v>45627</v>
      </c>
      <c r="B4557" s="9" t="s">
        <v>6592</v>
      </c>
      <c r="C4557" s="8" t="e">
        <v>#N/A</v>
      </c>
      <c r="D4557" s="8" t="s">
        <v>6622</v>
      </c>
      <c r="E4557" s="12">
        <v>613</v>
      </c>
      <c r="F4557" s="30">
        <v>45658</v>
      </c>
      <c r="G4557" s="12" t="s">
        <v>4128</v>
      </c>
      <c r="H4557" s="75">
        <v>13940</v>
      </c>
      <c r="I4557" s="5">
        <v>13940</v>
      </c>
      <c r="K4557" t="str">
        <f t="shared" si="228"/>
        <v>Q3 2024</v>
      </c>
      <c r="L4557" t="str">
        <f t="shared" si="229"/>
        <v>Q3</v>
      </c>
      <c r="M4557" t="str">
        <f t="shared" si="230"/>
        <v>2024</v>
      </c>
    </row>
    <row r="4558" spans="1:13" x14ac:dyDescent="0.25">
      <c r="A4558" s="27">
        <v>45627</v>
      </c>
      <c r="B4558" s="9" t="s">
        <v>6592</v>
      </c>
      <c r="C4558" s="8" t="e">
        <v>#N/A</v>
      </c>
      <c r="D4558" s="8" t="s">
        <v>6622</v>
      </c>
      <c r="E4558" s="12">
        <v>613</v>
      </c>
      <c r="F4558" s="30">
        <v>45665</v>
      </c>
      <c r="G4558" s="12" t="s">
        <v>4127</v>
      </c>
      <c r="H4558" s="75">
        <v>20025</v>
      </c>
      <c r="I4558" s="5">
        <v>20025</v>
      </c>
      <c r="K4558" t="str">
        <f t="shared" si="228"/>
        <v>Q3 2024</v>
      </c>
      <c r="L4558" t="str">
        <f t="shared" si="229"/>
        <v>Q3</v>
      </c>
      <c r="M4558" t="str">
        <f t="shared" si="230"/>
        <v>2024</v>
      </c>
    </row>
    <row r="4559" spans="1:13" x14ac:dyDescent="0.25">
      <c r="A4559" s="27">
        <v>45627</v>
      </c>
      <c r="B4559" s="9" t="s">
        <v>6592</v>
      </c>
      <c r="C4559" s="8" t="s">
        <v>6623</v>
      </c>
      <c r="D4559" s="9" t="s">
        <v>6663</v>
      </c>
      <c r="E4559" s="12">
        <v>613</v>
      </c>
      <c r="F4559" s="30">
        <v>45657</v>
      </c>
      <c r="G4559" s="12" t="s">
        <v>4133</v>
      </c>
      <c r="H4559" s="75">
        <v>2700</v>
      </c>
      <c r="I4559" s="5">
        <v>2700</v>
      </c>
      <c r="K4559" t="str">
        <f t="shared" si="228"/>
        <v>Q3 2024</v>
      </c>
      <c r="L4559" t="str">
        <f t="shared" si="229"/>
        <v>Q3</v>
      </c>
      <c r="M4559" t="str">
        <f t="shared" si="230"/>
        <v>2024</v>
      </c>
    </row>
    <row r="4560" spans="1:13" x14ac:dyDescent="0.25">
      <c r="A4560" s="27">
        <v>45627</v>
      </c>
      <c r="B4560" s="9" t="s">
        <v>6592</v>
      </c>
      <c r="C4560" s="8" t="e">
        <v>#N/A</v>
      </c>
      <c r="D4560" s="9" t="s">
        <v>6627</v>
      </c>
      <c r="E4560" s="12">
        <v>613</v>
      </c>
      <c r="F4560" s="30">
        <v>45657</v>
      </c>
      <c r="G4560" s="12">
        <v>1887</v>
      </c>
      <c r="H4560" s="75">
        <v>4200</v>
      </c>
      <c r="I4560" s="5">
        <v>4200</v>
      </c>
      <c r="K4560" t="str">
        <f t="shared" si="228"/>
        <v>Q3 2024</v>
      </c>
      <c r="L4560" t="str">
        <f t="shared" si="229"/>
        <v>Q3</v>
      </c>
      <c r="M4560" t="str">
        <f t="shared" si="230"/>
        <v>2024</v>
      </c>
    </row>
    <row r="4561" spans="1:13" x14ac:dyDescent="0.25">
      <c r="A4561" s="27">
        <v>45627</v>
      </c>
      <c r="B4561" s="9" t="s">
        <v>6593</v>
      </c>
      <c r="C4561" s="8" t="s">
        <v>6630</v>
      </c>
      <c r="D4561" s="9" t="s">
        <v>6631</v>
      </c>
      <c r="E4561" s="12">
        <v>312</v>
      </c>
      <c r="F4561" s="30">
        <v>45660</v>
      </c>
      <c r="G4561" s="12" t="s">
        <v>4151</v>
      </c>
      <c r="H4561" s="75">
        <v>76484.09</v>
      </c>
      <c r="I4561" s="5">
        <v>76484.09</v>
      </c>
      <c r="K4561" t="str">
        <f t="shared" si="228"/>
        <v>Q3 2024</v>
      </c>
      <c r="L4561" t="str">
        <f t="shared" si="229"/>
        <v>Q3</v>
      </c>
      <c r="M4561" t="str">
        <f t="shared" si="230"/>
        <v>2024</v>
      </c>
    </row>
    <row r="4562" spans="1:13" x14ac:dyDescent="0.25">
      <c r="A4562" s="27">
        <v>45627</v>
      </c>
      <c r="B4562" s="9" t="s">
        <v>6593</v>
      </c>
      <c r="C4562" s="8" t="s">
        <v>6642</v>
      </c>
      <c r="D4562" s="9" t="s">
        <v>6643</v>
      </c>
      <c r="E4562" s="12">
        <v>312</v>
      </c>
      <c r="F4562" s="30">
        <v>45652</v>
      </c>
      <c r="G4562" s="12" t="s">
        <v>4149</v>
      </c>
      <c r="H4562" s="75">
        <v>7150</v>
      </c>
      <c r="I4562" s="5">
        <v>7150</v>
      </c>
      <c r="K4562" t="str">
        <f t="shared" si="228"/>
        <v>Q3 2024</v>
      </c>
      <c r="L4562" t="str">
        <f t="shared" si="229"/>
        <v>Q3</v>
      </c>
      <c r="M4562" t="str">
        <f t="shared" si="230"/>
        <v>2024</v>
      </c>
    </row>
    <row r="4563" spans="1:13" x14ac:dyDescent="0.25">
      <c r="A4563" s="27">
        <v>45627</v>
      </c>
      <c r="B4563" s="9" t="s">
        <v>6593</v>
      </c>
      <c r="C4563" s="8" t="e">
        <v>#N/A</v>
      </c>
      <c r="D4563" s="9" t="s">
        <v>6662</v>
      </c>
      <c r="E4563" s="12">
        <v>313</v>
      </c>
      <c r="F4563" s="30">
        <v>45627</v>
      </c>
      <c r="G4563" s="12" t="s">
        <v>4147</v>
      </c>
      <c r="H4563" s="75">
        <v>547208</v>
      </c>
      <c r="I4563" s="5">
        <v>547208</v>
      </c>
      <c r="K4563" t="str">
        <f t="shared" si="228"/>
        <v>Q3 2024</v>
      </c>
      <c r="L4563" t="str">
        <f t="shared" si="229"/>
        <v>Q3</v>
      </c>
      <c r="M4563" t="str">
        <f t="shared" si="230"/>
        <v>2024</v>
      </c>
    </row>
    <row r="4564" spans="1:13" x14ac:dyDescent="0.25">
      <c r="A4564" s="27">
        <v>45627</v>
      </c>
      <c r="B4564" s="9" t="s">
        <v>6593</v>
      </c>
      <c r="C4564" s="8" t="e">
        <v>#N/A</v>
      </c>
      <c r="D4564" s="9" t="s">
        <v>6654</v>
      </c>
      <c r="E4564" s="12">
        <v>313</v>
      </c>
      <c r="F4564" s="30">
        <v>45627</v>
      </c>
      <c r="G4564" s="12" t="s">
        <v>4148</v>
      </c>
      <c r="H4564" s="75">
        <v>65546</v>
      </c>
      <c r="I4564" s="5">
        <v>65546</v>
      </c>
      <c r="K4564" t="str">
        <f t="shared" si="228"/>
        <v>Q3 2024</v>
      </c>
      <c r="L4564" t="str">
        <f t="shared" si="229"/>
        <v>Q3</v>
      </c>
      <c r="M4564" t="str">
        <f t="shared" si="230"/>
        <v>2024</v>
      </c>
    </row>
    <row r="4565" spans="1:13" x14ac:dyDescent="0.25">
      <c r="A4565" s="27">
        <v>45627</v>
      </c>
      <c r="B4565" s="9" t="s">
        <v>6593</v>
      </c>
      <c r="C4565" s="8" t="e">
        <v>#N/A</v>
      </c>
      <c r="D4565" s="9" t="s">
        <v>6662</v>
      </c>
      <c r="E4565" s="12">
        <v>312</v>
      </c>
      <c r="F4565" s="30">
        <v>45628</v>
      </c>
      <c r="G4565" s="12" t="s">
        <v>4145</v>
      </c>
      <c r="H4565" s="75">
        <v>402317</v>
      </c>
      <c r="I4565" s="5">
        <v>402317</v>
      </c>
      <c r="K4565" t="str">
        <f t="shared" si="228"/>
        <v>Q3 2024</v>
      </c>
      <c r="L4565" t="str">
        <f t="shared" si="229"/>
        <v>Q3</v>
      </c>
      <c r="M4565" t="str">
        <f t="shared" si="230"/>
        <v>2024</v>
      </c>
    </row>
    <row r="4566" spans="1:13" x14ac:dyDescent="0.25">
      <c r="A4566" s="27">
        <v>45627</v>
      </c>
      <c r="B4566" s="9" t="s">
        <v>6593</v>
      </c>
      <c r="C4566" s="8" t="e">
        <v>#N/A</v>
      </c>
      <c r="D4566" s="9" t="s">
        <v>6662</v>
      </c>
      <c r="E4566" s="12">
        <v>311</v>
      </c>
      <c r="F4566" s="30">
        <v>45628</v>
      </c>
      <c r="G4566" s="12" t="s">
        <v>4146</v>
      </c>
      <c r="H4566" s="75">
        <v>621792</v>
      </c>
      <c r="I4566" s="5">
        <v>621792</v>
      </c>
      <c r="K4566" t="str">
        <f t="shared" si="228"/>
        <v>Q3 2024</v>
      </c>
      <c r="L4566" t="str">
        <f t="shared" si="229"/>
        <v>Q3</v>
      </c>
      <c r="M4566" t="str">
        <f t="shared" si="230"/>
        <v>2024</v>
      </c>
    </row>
    <row r="4567" spans="1:13" x14ac:dyDescent="0.25">
      <c r="A4567" s="27">
        <v>45627</v>
      </c>
      <c r="B4567" s="9" t="s">
        <v>6593</v>
      </c>
      <c r="C4567" s="8" t="e">
        <v>#N/A</v>
      </c>
      <c r="D4567" s="9" t="s">
        <v>6662</v>
      </c>
      <c r="E4567" s="12">
        <v>314</v>
      </c>
      <c r="F4567" s="30">
        <v>45627</v>
      </c>
      <c r="G4567" s="12" t="s">
        <v>4143</v>
      </c>
      <c r="H4567" s="75">
        <v>155988</v>
      </c>
      <c r="I4567" s="5">
        <v>155988</v>
      </c>
      <c r="K4567" t="str">
        <f t="shared" si="228"/>
        <v>Q3 2024</v>
      </c>
      <c r="L4567" t="str">
        <f t="shared" si="229"/>
        <v>Q3</v>
      </c>
      <c r="M4567" t="str">
        <f t="shared" si="230"/>
        <v>2024</v>
      </c>
    </row>
    <row r="4568" spans="1:13" x14ac:dyDescent="0.25">
      <c r="A4568" s="27">
        <v>45627</v>
      </c>
      <c r="B4568" s="9" t="s">
        <v>6593</v>
      </c>
      <c r="C4568" s="8" t="e">
        <v>#N/A</v>
      </c>
      <c r="D4568" s="9" t="s">
        <v>6643</v>
      </c>
      <c r="E4568" s="12">
        <v>2</v>
      </c>
      <c r="F4568" s="30">
        <v>45629</v>
      </c>
      <c r="G4568" s="12">
        <v>331</v>
      </c>
      <c r="H4568" s="75">
        <v>38000</v>
      </c>
      <c r="I4568" s="5">
        <v>145</v>
      </c>
      <c r="K4568" t="str">
        <f t="shared" si="228"/>
        <v>Q3 2024</v>
      </c>
      <c r="L4568" t="str">
        <f t="shared" si="229"/>
        <v>Q3</v>
      </c>
      <c r="M4568" t="str">
        <f t="shared" si="230"/>
        <v>2024</v>
      </c>
    </row>
    <row r="4569" spans="1:13" x14ac:dyDescent="0.25">
      <c r="A4569" s="27">
        <v>45627</v>
      </c>
      <c r="B4569" s="9" t="s">
        <v>6593</v>
      </c>
      <c r="C4569" s="8" t="e">
        <v>#N/A</v>
      </c>
      <c r="D4569" s="9" t="s">
        <v>6662</v>
      </c>
      <c r="E4569" s="12">
        <v>315</v>
      </c>
      <c r="F4569" s="30">
        <v>45630</v>
      </c>
      <c r="G4569" s="12" t="s">
        <v>4140</v>
      </c>
      <c r="H4569" s="75">
        <v>166572</v>
      </c>
      <c r="I4569" s="5">
        <v>166572</v>
      </c>
      <c r="K4569" t="str">
        <f t="shared" si="228"/>
        <v>Q3 2024</v>
      </c>
      <c r="L4569" t="str">
        <f t="shared" si="229"/>
        <v>Q3</v>
      </c>
      <c r="M4569" t="str">
        <f t="shared" si="230"/>
        <v>2024</v>
      </c>
    </row>
    <row r="4570" spans="1:13" x14ac:dyDescent="0.25">
      <c r="A4570" s="27">
        <v>45627</v>
      </c>
      <c r="B4570" s="9" t="s">
        <v>6593</v>
      </c>
      <c r="C4570" s="8" t="e">
        <v>#N/A</v>
      </c>
      <c r="D4570" s="9" t="s">
        <v>6643</v>
      </c>
      <c r="E4570" s="12">
        <v>613</v>
      </c>
      <c r="F4570" s="30">
        <v>45645</v>
      </c>
      <c r="G4570" s="12" t="s">
        <v>4119</v>
      </c>
      <c r="H4570" s="75">
        <v>24500</v>
      </c>
      <c r="I4570" s="5">
        <v>24500</v>
      </c>
      <c r="K4570" t="str">
        <f t="shared" si="228"/>
        <v>Q3 2024</v>
      </c>
      <c r="L4570" t="str">
        <f t="shared" si="229"/>
        <v>Q3</v>
      </c>
      <c r="M4570" t="str">
        <f t="shared" si="230"/>
        <v>2024</v>
      </c>
    </row>
    <row r="4571" spans="1:13" x14ac:dyDescent="0.25">
      <c r="A4571" s="27">
        <v>45627</v>
      </c>
      <c r="B4571" s="9" t="s">
        <v>6593</v>
      </c>
      <c r="C4571" s="8" t="s">
        <v>6632</v>
      </c>
      <c r="D4571" s="9" t="s">
        <v>6633</v>
      </c>
      <c r="E4571" s="12">
        <v>312</v>
      </c>
      <c r="F4571" s="30">
        <v>45658</v>
      </c>
      <c r="G4571" s="12" t="s">
        <v>4169</v>
      </c>
      <c r="H4571" s="75">
        <v>129872</v>
      </c>
      <c r="I4571" s="5">
        <v>129872</v>
      </c>
      <c r="K4571" t="str">
        <f t="shared" si="228"/>
        <v>Q3 2024</v>
      </c>
      <c r="L4571" t="str">
        <f t="shared" si="229"/>
        <v>Q3</v>
      </c>
      <c r="M4571" t="str">
        <f t="shared" si="230"/>
        <v>2024</v>
      </c>
    </row>
    <row r="4572" spans="1:13" x14ac:dyDescent="0.25">
      <c r="A4572" s="27">
        <v>45627</v>
      </c>
      <c r="B4572" s="9" t="s">
        <v>6593</v>
      </c>
      <c r="C4572" s="8" t="e">
        <v>#N/A</v>
      </c>
      <c r="D4572" s="9" t="s">
        <v>6662</v>
      </c>
      <c r="E4572" s="12">
        <v>310</v>
      </c>
      <c r="F4572" s="30">
        <v>45627</v>
      </c>
      <c r="G4572" s="12" t="s">
        <v>1594</v>
      </c>
      <c r="H4572" s="75">
        <v>76182</v>
      </c>
      <c r="I4572" s="5">
        <v>76182</v>
      </c>
      <c r="K4572" t="str">
        <f t="shared" si="228"/>
        <v>Q3 2024</v>
      </c>
      <c r="L4572" t="str">
        <f t="shared" si="229"/>
        <v>Q3</v>
      </c>
      <c r="M4572" t="str">
        <f t="shared" si="230"/>
        <v>2024</v>
      </c>
    </row>
    <row r="4573" spans="1:13" x14ac:dyDescent="0.25">
      <c r="A4573" s="27">
        <v>45627</v>
      </c>
      <c r="B4573" s="9" t="s">
        <v>6593</v>
      </c>
      <c r="C4573" s="8" t="e">
        <v>#N/A</v>
      </c>
      <c r="D4573" s="9" t="s">
        <v>6654</v>
      </c>
      <c r="E4573" s="12">
        <v>310</v>
      </c>
      <c r="F4573" s="30">
        <v>45627</v>
      </c>
      <c r="G4573" s="12" t="s">
        <v>238</v>
      </c>
      <c r="H4573" s="75">
        <v>25714</v>
      </c>
      <c r="I4573" s="5">
        <v>25714</v>
      </c>
      <c r="K4573" t="str">
        <f t="shared" si="228"/>
        <v>Q3 2024</v>
      </c>
      <c r="L4573" t="str">
        <f t="shared" si="229"/>
        <v>Q3</v>
      </c>
      <c r="M4573" t="str">
        <f t="shared" si="230"/>
        <v>2024</v>
      </c>
    </row>
    <row r="4574" spans="1:13" x14ac:dyDescent="0.25">
      <c r="A4574" s="27">
        <v>45627</v>
      </c>
      <c r="B4574" s="9" t="s">
        <v>6593</v>
      </c>
      <c r="C4574" s="8" t="e">
        <v>#N/A</v>
      </c>
      <c r="D4574" s="9" t="s">
        <v>6662</v>
      </c>
      <c r="E4574" s="12">
        <v>310</v>
      </c>
      <c r="F4574" s="30">
        <v>45627</v>
      </c>
      <c r="G4574" s="12" t="s">
        <v>1595</v>
      </c>
      <c r="H4574" s="75">
        <v>76182</v>
      </c>
      <c r="I4574" s="5">
        <v>76182</v>
      </c>
      <c r="K4574" t="str">
        <f t="shared" si="228"/>
        <v>Q3 2024</v>
      </c>
      <c r="L4574" t="str">
        <f t="shared" si="229"/>
        <v>Q3</v>
      </c>
      <c r="M4574" t="str">
        <f t="shared" si="230"/>
        <v>2024</v>
      </c>
    </row>
    <row r="4575" spans="1:13" x14ac:dyDescent="0.25">
      <c r="A4575" s="27">
        <v>45627</v>
      </c>
      <c r="B4575" s="9" t="s">
        <v>6593</v>
      </c>
      <c r="C4575" s="8" t="e">
        <v>#N/A</v>
      </c>
      <c r="D4575" s="9" t="s">
        <v>6643</v>
      </c>
      <c r="E4575" s="12">
        <v>312</v>
      </c>
      <c r="F4575" s="30">
        <v>45649</v>
      </c>
      <c r="G4575" s="12" t="s">
        <v>4150</v>
      </c>
      <c r="H4575" s="75">
        <v>2190</v>
      </c>
      <c r="I4575" s="5">
        <v>2190</v>
      </c>
      <c r="K4575" t="str">
        <f t="shared" si="228"/>
        <v>Q3 2024</v>
      </c>
      <c r="L4575" t="str">
        <f t="shared" si="229"/>
        <v>Q3</v>
      </c>
      <c r="M4575" t="str">
        <f t="shared" si="230"/>
        <v>2024</v>
      </c>
    </row>
    <row r="4576" spans="1:13" x14ac:dyDescent="0.25">
      <c r="A4576" s="27">
        <v>45627</v>
      </c>
      <c r="B4576" s="9" t="s">
        <v>6593</v>
      </c>
      <c r="C4576" s="8" t="e">
        <v>#N/A</v>
      </c>
      <c r="D4576" s="9" t="s">
        <v>6615</v>
      </c>
      <c r="E4576" s="12">
        <v>0</v>
      </c>
      <c r="F4576" s="30">
        <v>45657</v>
      </c>
      <c r="G4576" s="12" t="s">
        <v>4174</v>
      </c>
      <c r="H4576" s="75">
        <v>517275</v>
      </c>
      <c r="I4576" s="5">
        <v>517275</v>
      </c>
      <c r="K4576" t="str">
        <f t="shared" si="228"/>
        <v>Q3 2024</v>
      </c>
      <c r="L4576" t="str">
        <f t="shared" si="229"/>
        <v>Q3</v>
      </c>
      <c r="M4576" t="str">
        <f t="shared" si="230"/>
        <v>2024</v>
      </c>
    </row>
    <row r="4577" spans="1:13" x14ac:dyDescent="0.25">
      <c r="A4577" s="27">
        <v>45627</v>
      </c>
      <c r="B4577" s="9" t="s">
        <v>6593</v>
      </c>
      <c r="C4577" s="8" t="e">
        <v>#N/A</v>
      </c>
      <c r="D4577" s="9" t="s">
        <v>6615</v>
      </c>
      <c r="E4577" s="12">
        <v>0</v>
      </c>
      <c r="F4577" s="30">
        <v>45657</v>
      </c>
      <c r="G4577" s="12" t="s">
        <v>4175</v>
      </c>
      <c r="H4577" s="75">
        <v>22999</v>
      </c>
      <c r="I4577" s="5">
        <v>22999</v>
      </c>
      <c r="K4577" t="str">
        <f t="shared" si="228"/>
        <v>Q3 2024</v>
      </c>
      <c r="L4577" t="str">
        <f t="shared" si="229"/>
        <v>Q3</v>
      </c>
      <c r="M4577" t="str">
        <f t="shared" si="230"/>
        <v>2024</v>
      </c>
    </row>
    <row r="4578" spans="1:13" x14ac:dyDescent="0.25">
      <c r="A4578" s="27">
        <v>45627</v>
      </c>
      <c r="B4578" s="9" t="s">
        <v>6593</v>
      </c>
      <c r="C4578" s="8" t="s">
        <v>6616</v>
      </c>
      <c r="D4578" s="9" t="s">
        <v>6617</v>
      </c>
      <c r="E4578" s="12">
        <v>312</v>
      </c>
      <c r="F4578" s="30">
        <v>45658</v>
      </c>
      <c r="G4578" s="12" t="s">
        <v>4168</v>
      </c>
      <c r="H4578" s="75">
        <v>14509</v>
      </c>
      <c r="I4578" s="5">
        <v>14509</v>
      </c>
      <c r="K4578" t="str">
        <f t="shared" si="228"/>
        <v>Q3 2024</v>
      </c>
      <c r="L4578" t="str">
        <f t="shared" si="229"/>
        <v>Q3</v>
      </c>
      <c r="M4578" t="str">
        <f t="shared" si="230"/>
        <v>2024</v>
      </c>
    </row>
    <row r="4579" spans="1:13" x14ac:dyDescent="0.25">
      <c r="A4579" s="27">
        <v>45627</v>
      </c>
      <c r="B4579" s="9" t="s">
        <v>6593</v>
      </c>
      <c r="C4579" s="8" t="s">
        <v>6616</v>
      </c>
      <c r="D4579" s="9" t="s">
        <v>6618</v>
      </c>
      <c r="E4579" s="12">
        <v>312</v>
      </c>
      <c r="F4579" s="30">
        <v>45658</v>
      </c>
      <c r="G4579" s="12" t="s">
        <v>4170</v>
      </c>
      <c r="H4579" s="75">
        <v>50030</v>
      </c>
      <c r="I4579" s="5">
        <v>50030</v>
      </c>
      <c r="K4579" t="str">
        <f t="shared" si="228"/>
        <v>Q3 2024</v>
      </c>
      <c r="L4579" t="str">
        <f t="shared" si="229"/>
        <v>Q3</v>
      </c>
      <c r="M4579" t="str">
        <f t="shared" si="230"/>
        <v>2024</v>
      </c>
    </row>
    <row r="4580" spans="1:13" x14ac:dyDescent="0.25">
      <c r="A4580" s="27">
        <v>45627</v>
      </c>
      <c r="B4580" s="9" t="s">
        <v>6593</v>
      </c>
      <c r="C4580" s="8" t="s">
        <v>6616</v>
      </c>
      <c r="D4580" s="9" t="s">
        <v>6617</v>
      </c>
      <c r="E4580" s="12">
        <v>312</v>
      </c>
      <c r="F4580" s="30">
        <v>45658</v>
      </c>
      <c r="G4580" s="12" t="s">
        <v>4176</v>
      </c>
      <c r="H4580" s="75">
        <v>1560</v>
      </c>
      <c r="I4580" s="5">
        <v>1560</v>
      </c>
      <c r="K4580" t="str">
        <f t="shared" si="228"/>
        <v>Q3 2024</v>
      </c>
      <c r="L4580" t="str">
        <f t="shared" si="229"/>
        <v>Q3</v>
      </c>
      <c r="M4580" t="str">
        <f t="shared" si="230"/>
        <v>2024</v>
      </c>
    </row>
    <row r="4581" spans="1:13" x14ac:dyDescent="0.25">
      <c r="A4581" s="27">
        <v>45627</v>
      </c>
      <c r="B4581" s="9" t="s">
        <v>6593</v>
      </c>
      <c r="C4581" s="8" t="s">
        <v>6634</v>
      </c>
      <c r="D4581" s="9" t="s">
        <v>6635</v>
      </c>
      <c r="E4581" s="12">
        <v>312</v>
      </c>
      <c r="F4581" s="30">
        <v>45658</v>
      </c>
      <c r="G4581" s="12" t="s">
        <v>4467</v>
      </c>
      <c r="H4581" s="91">
        <v>141194.9</v>
      </c>
      <c r="I4581" s="90">
        <v>141194.9</v>
      </c>
      <c r="K4581" t="str">
        <f t="shared" si="228"/>
        <v>Q3 2024</v>
      </c>
      <c r="L4581" t="str">
        <f t="shared" si="229"/>
        <v>Q3</v>
      </c>
      <c r="M4581" t="str">
        <f t="shared" si="230"/>
        <v>2024</v>
      </c>
    </row>
    <row r="4582" spans="1:13" x14ac:dyDescent="0.25">
      <c r="A4582" s="27">
        <v>45627</v>
      </c>
      <c r="B4582" s="9" t="s">
        <v>6593</v>
      </c>
      <c r="C4582" s="8" t="e">
        <v>#N/A</v>
      </c>
      <c r="D4582" s="9" t="s">
        <v>6662</v>
      </c>
      <c r="E4582" s="12">
        <v>316</v>
      </c>
      <c r="F4582" s="30">
        <v>45627</v>
      </c>
      <c r="G4582" s="12" t="s">
        <v>4141</v>
      </c>
      <c r="H4582" s="75">
        <v>83202</v>
      </c>
      <c r="I4582" s="5">
        <v>83202</v>
      </c>
      <c r="K4582" t="str">
        <f t="shared" si="228"/>
        <v>Q3 2024</v>
      </c>
      <c r="L4582" t="str">
        <f t="shared" si="229"/>
        <v>Q3</v>
      </c>
      <c r="M4582" t="str">
        <f t="shared" si="230"/>
        <v>2024</v>
      </c>
    </row>
    <row r="4583" spans="1:13" x14ac:dyDescent="0.25">
      <c r="A4583" s="27">
        <v>45627</v>
      </c>
      <c r="B4583" s="9" t="s">
        <v>6593</v>
      </c>
      <c r="C4583" s="8" t="e">
        <v>#N/A</v>
      </c>
      <c r="D4583" s="9" t="s">
        <v>6662</v>
      </c>
      <c r="E4583" s="12">
        <v>316</v>
      </c>
      <c r="F4583" s="30">
        <v>45627</v>
      </c>
      <c r="G4583" s="12" t="s">
        <v>4142</v>
      </c>
      <c r="H4583" s="75">
        <v>83202</v>
      </c>
      <c r="I4583" s="5">
        <v>83202</v>
      </c>
      <c r="K4583" t="str">
        <f t="shared" si="228"/>
        <v>Q3 2024</v>
      </c>
      <c r="L4583" t="str">
        <f t="shared" si="229"/>
        <v>Q3</v>
      </c>
      <c r="M4583" t="str">
        <f t="shared" si="230"/>
        <v>2024</v>
      </c>
    </row>
    <row r="4584" spans="1:13" x14ac:dyDescent="0.25">
      <c r="A4584" s="27">
        <v>45627</v>
      </c>
      <c r="B4584" s="9" t="s">
        <v>6593</v>
      </c>
      <c r="C4584" s="8" t="e">
        <v>#N/A</v>
      </c>
      <c r="D4584" s="9" t="s">
        <v>6671</v>
      </c>
      <c r="E4584" s="12">
        <v>312</v>
      </c>
      <c r="F4584" s="30">
        <v>45656</v>
      </c>
      <c r="G4584" s="31" t="s">
        <v>4153</v>
      </c>
      <c r="H4584" s="75">
        <v>35120</v>
      </c>
      <c r="I4584" s="5">
        <v>35120</v>
      </c>
      <c r="K4584" t="str">
        <f t="shared" ref="K4584:K4637" si="231">"Q" &amp; IF(MONTH(A4584) &lt; 4, 4, IF(MONTH(A4584) &lt; 7, 1, IF(MONTH(A4584) &lt; 10, 2, 3))) &amp; " " &amp; YEAR(A4584) - IF(MONTH(A4584) &lt; 4, 1, 0)</f>
        <v>Q3 2024</v>
      </c>
      <c r="L4584" t="str">
        <f t="shared" ref="L4584:L4637" si="232">LEFT(K4584,2)</f>
        <v>Q3</v>
      </c>
      <c r="M4584" t="str">
        <f t="shared" ref="M4584:M4637" si="233">RIGHT(K4584,4)</f>
        <v>2024</v>
      </c>
    </row>
    <row r="4585" spans="1:13" x14ac:dyDescent="0.25">
      <c r="A4585" s="27">
        <v>45627</v>
      </c>
      <c r="B4585" s="9" t="s">
        <v>6593</v>
      </c>
      <c r="C4585" s="8" t="e">
        <v>#N/A</v>
      </c>
      <c r="D4585" s="9" t="s">
        <v>6633</v>
      </c>
      <c r="E4585" s="12">
        <v>312</v>
      </c>
      <c r="F4585" s="30">
        <v>45658</v>
      </c>
      <c r="G4585" s="12" t="s">
        <v>4173</v>
      </c>
      <c r="H4585" s="75">
        <v>234920.15</v>
      </c>
      <c r="I4585" s="5">
        <v>234920.15</v>
      </c>
      <c r="K4585" t="str">
        <f t="shared" si="231"/>
        <v>Q3 2024</v>
      </c>
      <c r="L4585" t="str">
        <f t="shared" si="232"/>
        <v>Q3</v>
      </c>
      <c r="M4585" t="str">
        <f t="shared" si="233"/>
        <v>2024</v>
      </c>
    </row>
    <row r="4586" spans="1:13" x14ac:dyDescent="0.25">
      <c r="A4586" s="27">
        <v>45627</v>
      </c>
      <c r="B4586" s="9" t="s">
        <v>6593</v>
      </c>
      <c r="C4586" s="8" t="s">
        <v>6619</v>
      </c>
      <c r="D4586" s="9" t="s">
        <v>6620</v>
      </c>
      <c r="E4586" s="12">
        <v>312</v>
      </c>
      <c r="F4586" s="30">
        <v>45657</v>
      </c>
      <c r="G4586" s="12" t="s">
        <v>4152</v>
      </c>
      <c r="H4586" s="75">
        <v>48870</v>
      </c>
      <c r="I4586" s="5">
        <v>48870</v>
      </c>
      <c r="K4586" t="str">
        <f t="shared" si="231"/>
        <v>Q3 2024</v>
      </c>
      <c r="L4586" t="str">
        <f t="shared" si="232"/>
        <v>Q3</v>
      </c>
      <c r="M4586" t="str">
        <f t="shared" si="233"/>
        <v>2024</v>
      </c>
    </row>
    <row r="4587" spans="1:13" x14ac:dyDescent="0.25">
      <c r="A4587" s="27">
        <v>45627</v>
      </c>
      <c r="B4587" s="9" t="s">
        <v>6593</v>
      </c>
      <c r="C4587" s="8" t="s">
        <v>6637</v>
      </c>
      <c r="D4587" s="9" t="s">
        <v>6654</v>
      </c>
      <c r="E4587" s="12">
        <v>311</v>
      </c>
      <c r="F4587" s="30">
        <v>45628</v>
      </c>
      <c r="G4587" s="12" t="s">
        <v>4135</v>
      </c>
      <c r="H4587" s="75">
        <v>72605</v>
      </c>
      <c r="I4587" s="5">
        <v>72605</v>
      </c>
      <c r="K4587" t="str">
        <f t="shared" si="231"/>
        <v>Q3 2024</v>
      </c>
      <c r="L4587" t="str">
        <f t="shared" si="232"/>
        <v>Q3</v>
      </c>
      <c r="M4587" t="str">
        <f t="shared" si="233"/>
        <v>2024</v>
      </c>
    </row>
    <row r="4588" spans="1:13" x14ac:dyDescent="0.25">
      <c r="A4588" s="27">
        <v>45627</v>
      </c>
      <c r="B4588" s="9" t="s">
        <v>6593</v>
      </c>
      <c r="C4588" s="8" t="s">
        <v>6637</v>
      </c>
      <c r="D4588" s="9" t="s">
        <v>6654</v>
      </c>
      <c r="E4588" s="12">
        <v>312</v>
      </c>
      <c r="F4588" s="30">
        <v>45628</v>
      </c>
      <c r="G4588" s="12" t="s">
        <v>4136</v>
      </c>
      <c r="H4588" s="75">
        <v>46982</v>
      </c>
      <c r="I4588" s="5">
        <v>46982</v>
      </c>
      <c r="K4588" t="str">
        <f t="shared" si="231"/>
        <v>Q3 2024</v>
      </c>
      <c r="L4588" t="str">
        <f t="shared" si="232"/>
        <v>Q3</v>
      </c>
      <c r="M4588" t="str">
        <f t="shared" si="233"/>
        <v>2024</v>
      </c>
    </row>
    <row r="4589" spans="1:13" x14ac:dyDescent="0.25">
      <c r="A4589" s="27">
        <v>45627</v>
      </c>
      <c r="B4589" s="9" t="s">
        <v>6593</v>
      </c>
      <c r="C4589" s="8" t="s">
        <v>6637</v>
      </c>
      <c r="D4589" s="9" t="s">
        <v>6654</v>
      </c>
      <c r="E4589" s="12">
        <v>314</v>
      </c>
      <c r="F4589" s="30">
        <v>45628</v>
      </c>
      <c r="G4589" s="12" t="s">
        <v>4137</v>
      </c>
      <c r="H4589" s="75">
        <v>24141</v>
      </c>
      <c r="I4589" s="5">
        <v>24141</v>
      </c>
      <c r="K4589" t="str">
        <f t="shared" si="231"/>
        <v>Q3 2024</v>
      </c>
      <c r="L4589" t="str">
        <f t="shared" si="232"/>
        <v>Q3</v>
      </c>
      <c r="M4589" t="str">
        <f t="shared" si="233"/>
        <v>2024</v>
      </c>
    </row>
    <row r="4590" spans="1:13" x14ac:dyDescent="0.25">
      <c r="A4590" s="27">
        <v>45627</v>
      </c>
      <c r="B4590" s="9" t="s">
        <v>6593</v>
      </c>
      <c r="C4590" s="8" t="s">
        <v>6637</v>
      </c>
      <c r="D4590" s="9" t="s">
        <v>6654</v>
      </c>
      <c r="E4590" s="12">
        <v>315</v>
      </c>
      <c r="F4590" s="30">
        <v>45628</v>
      </c>
      <c r="G4590" s="12" t="s">
        <v>4138</v>
      </c>
      <c r="H4590" s="75">
        <v>25779</v>
      </c>
      <c r="I4590" s="5">
        <v>25779</v>
      </c>
      <c r="K4590" t="str">
        <f t="shared" si="231"/>
        <v>Q3 2024</v>
      </c>
      <c r="L4590" t="str">
        <f t="shared" si="232"/>
        <v>Q3</v>
      </c>
      <c r="M4590" t="str">
        <f t="shared" si="233"/>
        <v>2024</v>
      </c>
    </row>
    <row r="4591" spans="1:13" x14ac:dyDescent="0.25">
      <c r="A4591" s="27">
        <v>45627</v>
      </c>
      <c r="B4591" s="9" t="s">
        <v>6593</v>
      </c>
      <c r="C4591" s="8" t="s">
        <v>6637</v>
      </c>
      <c r="D4591" s="9" t="s">
        <v>6654</v>
      </c>
      <c r="E4591" s="12">
        <v>316</v>
      </c>
      <c r="F4591" s="30">
        <v>45628</v>
      </c>
      <c r="G4591" s="12" t="s">
        <v>4139</v>
      </c>
      <c r="H4591" s="75">
        <v>25753</v>
      </c>
      <c r="I4591" s="5">
        <v>25753</v>
      </c>
      <c r="K4591" t="str">
        <f t="shared" si="231"/>
        <v>Q3 2024</v>
      </c>
      <c r="L4591" t="str">
        <f t="shared" si="232"/>
        <v>Q3</v>
      </c>
      <c r="M4591" t="str">
        <f t="shared" si="233"/>
        <v>2024</v>
      </c>
    </row>
    <row r="4592" spans="1:13" x14ac:dyDescent="0.25">
      <c r="A4592" s="27">
        <v>45627</v>
      </c>
      <c r="B4592" s="9" t="s">
        <v>6593</v>
      </c>
      <c r="C4592" s="8" t="s">
        <v>6637</v>
      </c>
      <c r="D4592" s="9" t="s">
        <v>6638</v>
      </c>
      <c r="E4592" s="12">
        <v>309</v>
      </c>
      <c r="F4592" s="30">
        <v>45665</v>
      </c>
      <c r="G4592" s="12" t="s">
        <v>4154</v>
      </c>
      <c r="H4592" s="75">
        <v>99640</v>
      </c>
      <c r="I4592" s="5">
        <v>99640</v>
      </c>
      <c r="K4592" t="str">
        <f t="shared" si="231"/>
        <v>Q3 2024</v>
      </c>
      <c r="L4592" t="str">
        <f t="shared" si="232"/>
        <v>Q3</v>
      </c>
      <c r="M4592" t="str">
        <f t="shared" si="233"/>
        <v>2024</v>
      </c>
    </row>
    <row r="4593" spans="1:13" x14ac:dyDescent="0.25">
      <c r="A4593" s="27">
        <v>45627</v>
      </c>
      <c r="B4593" s="9" t="s">
        <v>6593</v>
      </c>
      <c r="C4593" s="8" t="s">
        <v>6637</v>
      </c>
      <c r="D4593" s="9" t="s">
        <v>6638</v>
      </c>
      <c r="E4593" s="12">
        <v>311</v>
      </c>
      <c r="F4593" s="30">
        <v>45665</v>
      </c>
      <c r="G4593" s="12" t="s">
        <v>4155</v>
      </c>
      <c r="H4593" s="75">
        <v>152131</v>
      </c>
      <c r="I4593" s="5">
        <v>152131</v>
      </c>
      <c r="K4593" t="str">
        <f t="shared" si="231"/>
        <v>Q3 2024</v>
      </c>
      <c r="L4593" t="str">
        <f t="shared" si="232"/>
        <v>Q3</v>
      </c>
      <c r="M4593" t="str">
        <f t="shared" si="233"/>
        <v>2024</v>
      </c>
    </row>
    <row r="4594" spans="1:13" x14ac:dyDescent="0.25">
      <c r="A4594" s="27">
        <v>45627</v>
      </c>
      <c r="B4594" s="9" t="s">
        <v>6593</v>
      </c>
      <c r="C4594" s="8" t="s">
        <v>6637</v>
      </c>
      <c r="D4594" s="9" t="s">
        <v>6638</v>
      </c>
      <c r="E4594" s="12">
        <v>312</v>
      </c>
      <c r="F4594" s="30">
        <v>45665</v>
      </c>
      <c r="G4594" s="12" t="s">
        <v>4156</v>
      </c>
      <c r="H4594" s="75">
        <v>152913</v>
      </c>
      <c r="I4594" s="5">
        <v>152913</v>
      </c>
      <c r="K4594" t="str">
        <f t="shared" si="231"/>
        <v>Q3 2024</v>
      </c>
      <c r="L4594" t="str">
        <f t="shared" si="232"/>
        <v>Q3</v>
      </c>
      <c r="M4594" t="str">
        <f t="shared" si="233"/>
        <v>2024</v>
      </c>
    </row>
    <row r="4595" spans="1:13" x14ac:dyDescent="0.25">
      <c r="A4595" s="27">
        <v>45627</v>
      </c>
      <c r="B4595" s="9" t="s">
        <v>6593</v>
      </c>
      <c r="C4595" s="8" t="s">
        <v>6637</v>
      </c>
      <c r="D4595" s="9" t="s">
        <v>6638</v>
      </c>
      <c r="E4595" s="12">
        <v>313</v>
      </c>
      <c r="F4595" s="30">
        <v>45665</v>
      </c>
      <c r="G4595" s="12" t="s">
        <v>4157</v>
      </c>
      <c r="H4595" s="75">
        <v>112154</v>
      </c>
      <c r="I4595" s="5">
        <v>112154</v>
      </c>
      <c r="K4595" t="str">
        <f t="shared" si="231"/>
        <v>Q3 2024</v>
      </c>
      <c r="L4595" t="str">
        <f t="shared" si="232"/>
        <v>Q3</v>
      </c>
      <c r="M4595" t="str">
        <f t="shared" si="233"/>
        <v>2024</v>
      </c>
    </row>
    <row r="4596" spans="1:13" x14ac:dyDescent="0.25">
      <c r="A4596" s="27">
        <v>45627</v>
      </c>
      <c r="B4596" s="9" t="s">
        <v>6593</v>
      </c>
      <c r="C4596" s="8" t="s">
        <v>6637</v>
      </c>
      <c r="D4596" s="9" t="s">
        <v>6638</v>
      </c>
      <c r="E4596" s="12">
        <v>314</v>
      </c>
      <c r="F4596" s="30">
        <v>45665</v>
      </c>
      <c r="G4596" s="12" t="s">
        <v>4158</v>
      </c>
      <c r="H4596" s="75">
        <v>26927</v>
      </c>
      <c r="I4596" s="5">
        <v>26927</v>
      </c>
      <c r="K4596" t="str">
        <f t="shared" si="231"/>
        <v>Q3 2024</v>
      </c>
      <c r="L4596" t="str">
        <f t="shared" si="232"/>
        <v>Q3</v>
      </c>
      <c r="M4596" t="str">
        <f t="shared" si="233"/>
        <v>2024</v>
      </c>
    </row>
    <row r="4597" spans="1:13" x14ac:dyDescent="0.25">
      <c r="A4597" s="27">
        <v>45627</v>
      </c>
      <c r="B4597" s="9" t="s">
        <v>6593</v>
      </c>
      <c r="C4597" s="8" t="s">
        <v>6637</v>
      </c>
      <c r="D4597" s="9" t="s">
        <v>6638</v>
      </c>
      <c r="E4597" s="12">
        <v>315</v>
      </c>
      <c r="F4597" s="30">
        <v>45665</v>
      </c>
      <c r="G4597" s="12" t="s">
        <v>4159</v>
      </c>
      <c r="H4597" s="75">
        <v>34083</v>
      </c>
      <c r="I4597" s="5">
        <v>34083</v>
      </c>
      <c r="K4597" t="str">
        <f t="shared" si="231"/>
        <v>Q3 2024</v>
      </c>
      <c r="L4597" t="str">
        <f t="shared" si="232"/>
        <v>Q3</v>
      </c>
      <c r="M4597" t="str">
        <f t="shared" si="233"/>
        <v>2024</v>
      </c>
    </row>
    <row r="4598" spans="1:13" x14ac:dyDescent="0.25">
      <c r="A4598" s="27">
        <v>45627</v>
      </c>
      <c r="B4598" s="9" t="s">
        <v>6593</v>
      </c>
      <c r="C4598" s="8" t="s">
        <v>6637</v>
      </c>
      <c r="D4598" s="9" t="s">
        <v>6638</v>
      </c>
      <c r="E4598" s="12">
        <v>316</v>
      </c>
      <c r="F4598" s="30">
        <v>45665</v>
      </c>
      <c r="G4598" s="12" t="s">
        <v>4160</v>
      </c>
      <c r="H4598" s="75">
        <v>79</v>
      </c>
      <c r="I4598" s="5">
        <v>79</v>
      </c>
      <c r="K4598" t="str">
        <f t="shared" si="231"/>
        <v>Q3 2024</v>
      </c>
      <c r="L4598" t="str">
        <f t="shared" si="232"/>
        <v>Q3</v>
      </c>
      <c r="M4598" t="str">
        <f t="shared" si="233"/>
        <v>2024</v>
      </c>
    </row>
    <row r="4599" spans="1:13" x14ac:dyDescent="0.25">
      <c r="A4599" s="27">
        <v>45627</v>
      </c>
      <c r="B4599" s="9" t="s">
        <v>6593</v>
      </c>
      <c r="C4599" s="8" t="s">
        <v>6637</v>
      </c>
      <c r="D4599" s="9" t="s">
        <v>6639</v>
      </c>
      <c r="E4599" s="12">
        <v>309</v>
      </c>
      <c r="F4599" s="30">
        <v>45666</v>
      </c>
      <c r="G4599" s="12" t="s">
        <v>4161</v>
      </c>
      <c r="H4599" s="75">
        <v>5494.51</v>
      </c>
      <c r="I4599" s="5">
        <v>5494.51</v>
      </c>
      <c r="K4599" t="str">
        <f t="shared" si="231"/>
        <v>Q3 2024</v>
      </c>
      <c r="L4599" t="str">
        <f t="shared" si="232"/>
        <v>Q3</v>
      </c>
      <c r="M4599" t="str">
        <f t="shared" si="233"/>
        <v>2024</v>
      </c>
    </row>
    <row r="4600" spans="1:13" x14ac:dyDescent="0.25">
      <c r="A4600" s="27">
        <v>45627</v>
      </c>
      <c r="B4600" s="9" t="s">
        <v>6593</v>
      </c>
      <c r="C4600" s="8" t="s">
        <v>6637</v>
      </c>
      <c r="D4600" s="9" t="s">
        <v>6639</v>
      </c>
      <c r="E4600" s="12">
        <v>311</v>
      </c>
      <c r="F4600" s="30">
        <v>45666</v>
      </c>
      <c r="G4600" s="12" t="s">
        <v>4162</v>
      </c>
      <c r="H4600" s="75">
        <v>7735.68</v>
      </c>
      <c r="I4600" s="5">
        <v>7735.68</v>
      </c>
      <c r="K4600" t="str">
        <f t="shared" si="231"/>
        <v>Q3 2024</v>
      </c>
      <c r="L4600" t="str">
        <f t="shared" si="232"/>
        <v>Q3</v>
      </c>
      <c r="M4600" t="str">
        <f t="shared" si="233"/>
        <v>2024</v>
      </c>
    </row>
    <row r="4601" spans="1:13" x14ac:dyDescent="0.25">
      <c r="A4601" s="27">
        <v>45627</v>
      </c>
      <c r="B4601" s="9" t="s">
        <v>6593</v>
      </c>
      <c r="C4601" s="8" t="s">
        <v>6637</v>
      </c>
      <c r="D4601" s="9" t="s">
        <v>6639</v>
      </c>
      <c r="E4601" s="12">
        <v>312</v>
      </c>
      <c r="F4601" s="30">
        <v>45666</v>
      </c>
      <c r="G4601" s="12" t="s">
        <v>4163</v>
      </c>
      <c r="H4601" s="75">
        <v>7846.48</v>
      </c>
      <c r="I4601" s="5">
        <v>7846.48</v>
      </c>
      <c r="K4601" t="str">
        <f t="shared" si="231"/>
        <v>Q3 2024</v>
      </c>
      <c r="L4601" t="str">
        <f t="shared" si="232"/>
        <v>Q3</v>
      </c>
      <c r="M4601" t="str">
        <f t="shared" si="233"/>
        <v>2024</v>
      </c>
    </row>
    <row r="4602" spans="1:13" x14ac:dyDescent="0.25">
      <c r="A4602" s="27">
        <v>45627</v>
      </c>
      <c r="B4602" s="9" t="s">
        <v>6593</v>
      </c>
      <c r="C4602" s="8" t="s">
        <v>6637</v>
      </c>
      <c r="D4602" s="9" t="s">
        <v>6639</v>
      </c>
      <c r="E4602" s="12">
        <v>313</v>
      </c>
      <c r="F4602" s="30">
        <v>45666</v>
      </c>
      <c r="G4602" s="12" t="s">
        <v>4164</v>
      </c>
      <c r="H4602" s="75">
        <v>5133.07</v>
      </c>
      <c r="I4602" s="5">
        <v>5133.07</v>
      </c>
      <c r="K4602" t="str">
        <f t="shared" si="231"/>
        <v>Q3 2024</v>
      </c>
      <c r="L4602" t="str">
        <f t="shared" si="232"/>
        <v>Q3</v>
      </c>
      <c r="M4602" t="str">
        <f t="shared" si="233"/>
        <v>2024</v>
      </c>
    </row>
    <row r="4603" spans="1:13" x14ac:dyDescent="0.25">
      <c r="A4603" s="27">
        <v>45627</v>
      </c>
      <c r="B4603" s="9" t="s">
        <v>6593</v>
      </c>
      <c r="C4603" s="8" t="s">
        <v>6637</v>
      </c>
      <c r="D4603" s="9" t="s">
        <v>6639</v>
      </c>
      <c r="E4603" s="12">
        <v>314</v>
      </c>
      <c r="F4603" s="30">
        <v>45666</v>
      </c>
      <c r="G4603" s="12" t="s">
        <v>4165</v>
      </c>
      <c r="H4603" s="75">
        <v>1254.8499999999999</v>
      </c>
      <c r="I4603" s="5">
        <v>1254.8499999999999</v>
      </c>
      <c r="K4603" t="str">
        <f t="shared" si="231"/>
        <v>Q3 2024</v>
      </c>
      <c r="L4603" t="str">
        <f t="shared" si="232"/>
        <v>Q3</v>
      </c>
      <c r="M4603" t="str">
        <f t="shared" si="233"/>
        <v>2024</v>
      </c>
    </row>
    <row r="4604" spans="1:13" x14ac:dyDescent="0.25">
      <c r="A4604" s="27">
        <v>45627</v>
      </c>
      <c r="B4604" s="9" t="s">
        <v>6593</v>
      </c>
      <c r="C4604" s="8" t="s">
        <v>6637</v>
      </c>
      <c r="D4604" s="9" t="s">
        <v>6639</v>
      </c>
      <c r="E4604" s="12">
        <v>315</v>
      </c>
      <c r="F4604" s="30">
        <v>45666</v>
      </c>
      <c r="G4604" s="12" t="s">
        <v>4166</v>
      </c>
      <c r="H4604" s="75">
        <v>1777.54</v>
      </c>
      <c r="I4604" s="5">
        <v>1777.54</v>
      </c>
      <c r="K4604" t="str">
        <f t="shared" si="231"/>
        <v>Q3 2024</v>
      </c>
      <c r="L4604" t="str">
        <f t="shared" si="232"/>
        <v>Q3</v>
      </c>
      <c r="M4604" t="str">
        <f t="shared" si="233"/>
        <v>2024</v>
      </c>
    </row>
    <row r="4605" spans="1:13" x14ac:dyDescent="0.25">
      <c r="A4605" s="27">
        <v>45627</v>
      </c>
      <c r="B4605" s="9" t="s">
        <v>6593</v>
      </c>
      <c r="C4605" s="8" t="s">
        <v>6637</v>
      </c>
      <c r="D4605" s="9" t="s">
        <v>6639</v>
      </c>
      <c r="E4605" s="12">
        <v>316</v>
      </c>
      <c r="F4605" s="30">
        <v>45666</v>
      </c>
      <c r="G4605" s="12" t="s">
        <v>4167</v>
      </c>
      <c r="H4605" s="75">
        <v>2.5499999999999998</v>
      </c>
      <c r="I4605" s="5">
        <v>2.5499999999999998</v>
      </c>
      <c r="K4605" t="str">
        <f t="shared" si="231"/>
        <v>Q3 2024</v>
      </c>
      <c r="L4605" t="str">
        <f t="shared" si="232"/>
        <v>Q3</v>
      </c>
      <c r="M4605" t="str">
        <f t="shared" si="233"/>
        <v>2024</v>
      </c>
    </row>
    <row r="4606" spans="1:13" x14ac:dyDescent="0.25">
      <c r="A4606" s="27">
        <v>45627</v>
      </c>
      <c r="B4606" s="9" t="s">
        <v>6593</v>
      </c>
      <c r="C4606" s="8" t="e">
        <v>#N/A</v>
      </c>
      <c r="D4606" s="9" t="s">
        <v>6665</v>
      </c>
      <c r="E4606" s="12">
        <v>309</v>
      </c>
      <c r="F4606" s="30">
        <v>45629</v>
      </c>
      <c r="G4606" s="12" t="s">
        <v>4144</v>
      </c>
      <c r="H4606" s="75">
        <v>228659.20000000001</v>
      </c>
      <c r="I4606" s="5">
        <v>228659.20000000001</v>
      </c>
      <c r="K4606" t="str">
        <f t="shared" si="231"/>
        <v>Q3 2024</v>
      </c>
      <c r="L4606" t="str">
        <f t="shared" si="232"/>
        <v>Q3</v>
      </c>
      <c r="M4606" t="str">
        <f t="shared" si="233"/>
        <v>2024</v>
      </c>
    </row>
    <row r="4607" spans="1:13" x14ac:dyDescent="0.25">
      <c r="A4607" s="27">
        <v>45627</v>
      </c>
      <c r="B4607" s="9" t="s">
        <v>6593</v>
      </c>
      <c r="C4607" s="8" t="e">
        <v>#N/A</v>
      </c>
      <c r="D4607" s="8" t="s">
        <v>6622</v>
      </c>
      <c r="E4607" s="12">
        <v>312</v>
      </c>
      <c r="F4607" s="30">
        <v>45658</v>
      </c>
      <c r="G4607" s="12" t="s">
        <v>4172</v>
      </c>
      <c r="H4607" s="75">
        <v>480105</v>
      </c>
      <c r="I4607" s="5">
        <v>480105</v>
      </c>
      <c r="K4607" t="str">
        <f t="shared" si="231"/>
        <v>Q3 2024</v>
      </c>
      <c r="L4607" t="str">
        <f t="shared" si="232"/>
        <v>Q3</v>
      </c>
      <c r="M4607" t="str">
        <f t="shared" si="233"/>
        <v>2024</v>
      </c>
    </row>
    <row r="4608" spans="1:13" x14ac:dyDescent="0.25">
      <c r="A4608" s="27">
        <v>45627</v>
      </c>
      <c r="B4608" s="9" t="s">
        <v>6593</v>
      </c>
      <c r="C4608" s="8" t="e">
        <v>#N/A</v>
      </c>
      <c r="D4608" s="8" t="s">
        <v>6622</v>
      </c>
      <c r="E4608" s="12">
        <v>312</v>
      </c>
      <c r="F4608" s="30">
        <v>45665</v>
      </c>
      <c r="G4608" s="12" t="s">
        <v>4171</v>
      </c>
      <c r="H4608" s="75">
        <v>380915</v>
      </c>
      <c r="I4608" s="5">
        <v>380915</v>
      </c>
      <c r="K4608" t="str">
        <f t="shared" si="231"/>
        <v>Q3 2024</v>
      </c>
      <c r="L4608" t="str">
        <f t="shared" si="232"/>
        <v>Q3</v>
      </c>
      <c r="M4608" t="str">
        <f t="shared" si="233"/>
        <v>2024</v>
      </c>
    </row>
    <row r="4609" spans="1:13" x14ac:dyDescent="0.25">
      <c r="A4609" s="27">
        <v>45627</v>
      </c>
      <c r="B4609" s="9" t="s">
        <v>6593</v>
      </c>
      <c r="C4609" s="8" t="e">
        <v>#N/A</v>
      </c>
      <c r="D4609" s="9" t="s">
        <v>6627</v>
      </c>
      <c r="E4609" s="12">
        <v>312</v>
      </c>
      <c r="F4609" s="30">
        <v>45657</v>
      </c>
      <c r="G4609" s="12">
        <v>1896</v>
      </c>
      <c r="H4609" s="75">
        <v>34650</v>
      </c>
      <c r="I4609" s="5">
        <v>34650</v>
      </c>
      <c r="K4609" t="str">
        <f t="shared" si="231"/>
        <v>Q3 2024</v>
      </c>
      <c r="L4609" t="str">
        <f t="shared" si="232"/>
        <v>Q3</v>
      </c>
      <c r="M4609" t="str">
        <f t="shared" si="233"/>
        <v>2024</v>
      </c>
    </row>
    <row r="4610" spans="1:13" x14ac:dyDescent="0.25">
      <c r="A4610" s="27">
        <v>45627</v>
      </c>
      <c r="B4610" s="9" t="s">
        <v>6593</v>
      </c>
      <c r="C4610" s="8" t="e">
        <v>#N/A</v>
      </c>
      <c r="D4610" s="9" t="s">
        <v>6672</v>
      </c>
      <c r="E4610" s="12">
        <v>312</v>
      </c>
      <c r="F4610" s="30">
        <v>45650</v>
      </c>
      <c r="G4610" s="12">
        <v>1395204</v>
      </c>
      <c r="H4610" s="75">
        <v>94</v>
      </c>
      <c r="I4610" s="5">
        <v>94</v>
      </c>
      <c r="K4610" t="str">
        <f t="shared" si="231"/>
        <v>Q3 2024</v>
      </c>
      <c r="L4610" t="str">
        <f t="shared" si="232"/>
        <v>Q3</v>
      </c>
      <c r="M4610" t="str">
        <f t="shared" si="233"/>
        <v>2024</v>
      </c>
    </row>
    <row r="4611" spans="1:13" x14ac:dyDescent="0.25">
      <c r="A4611" s="27">
        <v>45627</v>
      </c>
      <c r="B4611" s="9" t="s">
        <v>6594</v>
      </c>
      <c r="C4611" s="8" t="s">
        <v>6637</v>
      </c>
      <c r="D4611" s="9" t="s">
        <v>6654</v>
      </c>
      <c r="E4611" s="12">
        <v>719</v>
      </c>
      <c r="F4611" s="30">
        <v>45628</v>
      </c>
      <c r="G4611" s="12" t="s">
        <v>4177</v>
      </c>
      <c r="H4611" s="75">
        <v>24141</v>
      </c>
      <c r="I4611" s="5">
        <v>24141</v>
      </c>
      <c r="K4611" t="str">
        <f t="shared" si="231"/>
        <v>Q3 2024</v>
      </c>
      <c r="L4611" t="str">
        <f t="shared" si="232"/>
        <v>Q3</v>
      </c>
      <c r="M4611" t="str">
        <f t="shared" si="233"/>
        <v>2024</v>
      </c>
    </row>
    <row r="4612" spans="1:13" x14ac:dyDescent="0.25">
      <c r="A4612" s="27">
        <v>45627</v>
      </c>
      <c r="B4612" s="9" t="s">
        <v>6594</v>
      </c>
      <c r="C4612" s="8" t="s">
        <v>6637</v>
      </c>
      <c r="D4612" s="9" t="s">
        <v>6638</v>
      </c>
      <c r="E4612" s="12">
        <v>719</v>
      </c>
      <c r="F4612" s="30">
        <v>45665</v>
      </c>
      <c r="G4612" s="12" t="s">
        <v>4178</v>
      </c>
      <c r="H4612" s="75">
        <v>72958</v>
      </c>
      <c r="I4612" s="5">
        <v>72958</v>
      </c>
      <c r="K4612" t="str">
        <f t="shared" si="231"/>
        <v>Q3 2024</v>
      </c>
      <c r="L4612" t="str">
        <f t="shared" si="232"/>
        <v>Q3</v>
      </c>
      <c r="M4612" t="str">
        <f t="shared" si="233"/>
        <v>2024</v>
      </c>
    </row>
    <row r="4613" spans="1:13" x14ac:dyDescent="0.25">
      <c r="A4613" s="27">
        <v>45627</v>
      </c>
      <c r="B4613" s="9" t="s">
        <v>6594</v>
      </c>
      <c r="C4613" s="8" t="s">
        <v>6637</v>
      </c>
      <c r="D4613" s="9" t="s">
        <v>6639</v>
      </c>
      <c r="E4613" s="12">
        <v>719</v>
      </c>
      <c r="F4613" s="30">
        <v>45666</v>
      </c>
      <c r="G4613" s="12" t="s">
        <v>4179</v>
      </c>
      <c r="H4613" s="75">
        <v>2854.22</v>
      </c>
      <c r="I4613" s="5">
        <v>2854.22</v>
      </c>
      <c r="K4613" t="str">
        <f t="shared" si="231"/>
        <v>Q3 2024</v>
      </c>
      <c r="L4613" t="str">
        <f t="shared" si="232"/>
        <v>Q3</v>
      </c>
      <c r="M4613" t="str">
        <f t="shared" si="233"/>
        <v>2024</v>
      </c>
    </row>
    <row r="4614" spans="1:13" x14ac:dyDescent="0.25">
      <c r="A4614" s="27">
        <v>45627</v>
      </c>
      <c r="B4614" s="9" t="s">
        <v>6594</v>
      </c>
      <c r="C4614" s="8" t="e">
        <v>#N/A</v>
      </c>
      <c r="D4614" s="9" t="s">
        <v>6662</v>
      </c>
      <c r="E4614" s="12">
        <v>719</v>
      </c>
      <c r="F4614" s="30">
        <v>45599</v>
      </c>
      <c r="G4614" s="12" t="s">
        <v>4180</v>
      </c>
      <c r="H4614" s="75">
        <v>136500</v>
      </c>
      <c r="I4614" s="5">
        <v>136500</v>
      </c>
      <c r="K4614" t="str">
        <f t="shared" si="231"/>
        <v>Q3 2024</v>
      </c>
      <c r="L4614" t="str">
        <f t="shared" si="232"/>
        <v>Q3</v>
      </c>
      <c r="M4614" t="str">
        <f t="shared" si="233"/>
        <v>2024</v>
      </c>
    </row>
    <row r="4615" spans="1:13" x14ac:dyDescent="0.25">
      <c r="A4615" s="27">
        <v>45627</v>
      </c>
      <c r="B4615" s="9" t="s">
        <v>6599</v>
      </c>
      <c r="C4615" s="8" t="e">
        <v>#N/A</v>
      </c>
      <c r="D4615" s="9" t="s">
        <v>6615</v>
      </c>
      <c r="E4615" s="12">
        <v>0</v>
      </c>
      <c r="F4615" s="30">
        <v>45657</v>
      </c>
      <c r="G4615" s="12" t="s">
        <v>4181</v>
      </c>
      <c r="H4615" s="75">
        <v>1477</v>
      </c>
      <c r="I4615" s="5">
        <v>1477</v>
      </c>
      <c r="K4615" t="str">
        <f t="shared" si="231"/>
        <v>Q3 2024</v>
      </c>
      <c r="L4615" t="str">
        <f t="shared" si="232"/>
        <v>Q3</v>
      </c>
      <c r="M4615" t="str">
        <f t="shared" si="233"/>
        <v>2024</v>
      </c>
    </row>
    <row r="4616" spans="1:13" x14ac:dyDescent="0.25">
      <c r="A4616" s="27">
        <v>45627</v>
      </c>
      <c r="B4616" s="9" t="s">
        <v>6599</v>
      </c>
      <c r="C4616" s="8" t="e">
        <v>#N/A</v>
      </c>
      <c r="D4616" s="8" t="s">
        <v>6622</v>
      </c>
      <c r="E4616" s="12">
        <v>0</v>
      </c>
      <c r="F4616" s="30">
        <v>45658</v>
      </c>
      <c r="G4616" s="12" t="s">
        <v>4183</v>
      </c>
      <c r="H4616" s="75">
        <v>3660</v>
      </c>
      <c r="I4616" s="5">
        <v>3660</v>
      </c>
      <c r="K4616" t="str">
        <f t="shared" si="231"/>
        <v>Q3 2024</v>
      </c>
      <c r="L4616" t="str">
        <f t="shared" si="232"/>
        <v>Q3</v>
      </c>
      <c r="M4616" t="str">
        <f t="shared" si="233"/>
        <v>2024</v>
      </c>
    </row>
    <row r="4617" spans="1:13" x14ac:dyDescent="0.25">
      <c r="A4617" s="27">
        <v>45627</v>
      </c>
      <c r="B4617" s="9" t="s">
        <v>6599</v>
      </c>
      <c r="C4617" s="8" t="e">
        <v>#N/A</v>
      </c>
      <c r="D4617" s="8" t="s">
        <v>6622</v>
      </c>
      <c r="E4617" s="12">
        <v>0</v>
      </c>
      <c r="F4617" s="30">
        <v>45665</v>
      </c>
      <c r="G4617" s="12" t="s">
        <v>4182</v>
      </c>
      <c r="H4617" s="75">
        <v>8615</v>
      </c>
      <c r="I4617" s="5">
        <v>8615</v>
      </c>
      <c r="K4617" t="str">
        <f t="shared" si="231"/>
        <v>Q3 2024</v>
      </c>
      <c r="L4617" t="str">
        <f t="shared" si="232"/>
        <v>Q3</v>
      </c>
      <c r="M4617" t="str">
        <f t="shared" si="233"/>
        <v>2024</v>
      </c>
    </row>
    <row r="4618" spans="1:13" x14ac:dyDescent="0.25">
      <c r="A4618" s="27">
        <v>45627</v>
      </c>
      <c r="B4618" s="9" t="s">
        <v>6595</v>
      </c>
      <c r="C4618" s="8" t="s">
        <v>6630</v>
      </c>
      <c r="D4618" s="9" t="s">
        <v>6631</v>
      </c>
      <c r="E4618" s="12">
        <v>319</v>
      </c>
      <c r="F4618" s="30">
        <v>45666</v>
      </c>
      <c r="G4618" s="12" t="s">
        <v>4201</v>
      </c>
      <c r="H4618" s="75">
        <v>6805.43</v>
      </c>
      <c r="I4618" s="5">
        <v>6805.43</v>
      </c>
      <c r="K4618" t="str">
        <f t="shared" si="231"/>
        <v>Q3 2024</v>
      </c>
      <c r="L4618" t="str">
        <f t="shared" si="232"/>
        <v>Q3</v>
      </c>
      <c r="M4618" t="str">
        <f t="shared" si="233"/>
        <v>2024</v>
      </c>
    </row>
    <row r="4619" spans="1:13" x14ac:dyDescent="0.25">
      <c r="A4619" s="27">
        <v>45627</v>
      </c>
      <c r="B4619" s="9" t="s">
        <v>6595</v>
      </c>
      <c r="C4619" s="8" t="s">
        <v>6632</v>
      </c>
      <c r="D4619" s="9" t="s">
        <v>6633</v>
      </c>
      <c r="E4619" s="12">
        <v>319</v>
      </c>
      <c r="F4619" s="30">
        <v>45658</v>
      </c>
      <c r="G4619" s="12" t="s">
        <v>4210</v>
      </c>
      <c r="H4619" s="75">
        <v>111711</v>
      </c>
      <c r="I4619" s="5">
        <v>111711</v>
      </c>
      <c r="K4619" t="str">
        <f t="shared" si="231"/>
        <v>Q3 2024</v>
      </c>
      <c r="L4619" t="str">
        <f t="shared" si="232"/>
        <v>Q3</v>
      </c>
      <c r="M4619" t="str">
        <f t="shared" si="233"/>
        <v>2024</v>
      </c>
    </row>
    <row r="4620" spans="1:13" x14ac:dyDescent="0.25">
      <c r="A4620" s="27">
        <v>45627</v>
      </c>
      <c r="B4620" s="9" t="s">
        <v>6595</v>
      </c>
      <c r="C4620" s="8" t="s">
        <v>6632</v>
      </c>
      <c r="D4620" s="9" t="s">
        <v>6633</v>
      </c>
      <c r="E4620" s="12">
        <v>319</v>
      </c>
      <c r="F4620" s="30">
        <v>45658</v>
      </c>
      <c r="G4620" s="12" t="s">
        <v>4211</v>
      </c>
      <c r="H4620" s="75">
        <v>39726</v>
      </c>
      <c r="I4620" s="5">
        <v>39726</v>
      </c>
      <c r="K4620" t="str">
        <f t="shared" si="231"/>
        <v>Q3 2024</v>
      </c>
      <c r="L4620" t="str">
        <f t="shared" si="232"/>
        <v>Q3</v>
      </c>
      <c r="M4620" t="str">
        <f t="shared" si="233"/>
        <v>2024</v>
      </c>
    </row>
    <row r="4621" spans="1:13" x14ac:dyDescent="0.25">
      <c r="A4621" s="27">
        <v>45627</v>
      </c>
      <c r="B4621" s="9" t="s">
        <v>6595</v>
      </c>
      <c r="C4621" s="8" t="e">
        <v>#N/A</v>
      </c>
      <c r="D4621" s="9" t="s">
        <v>6615</v>
      </c>
      <c r="E4621" s="12">
        <v>0</v>
      </c>
      <c r="F4621" s="30">
        <v>45657</v>
      </c>
      <c r="G4621" s="12" t="s">
        <v>4212</v>
      </c>
      <c r="H4621" s="75">
        <v>727</v>
      </c>
      <c r="I4621" s="5">
        <v>727</v>
      </c>
      <c r="K4621" t="str">
        <f t="shared" si="231"/>
        <v>Q3 2024</v>
      </c>
      <c r="L4621" t="str">
        <f t="shared" si="232"/>
        <v>Q3</v>
      </c>
      <c r="M4621" t="str">
        <f t="shared" si="233"/>
        <v>2024</v>
      </c>
    </row>
    <row r="4622" spans="1:13" x14ac:dyDescent="0.25">
      <c r="A4622" s="27">
        <v>45627</v>
      </c>
      <c r="B4622" s="9" t="s">
        <v>6595</v>
      </c>
      <c r="C4622" s="8" t="e">
        <v>#N/A</v>
      </c>
      <c r="D4622" s="9" t="s">
        <v>6615</v>
      </c>
      <c r="E4622" s="12">
        <v>0</v>
      </c>
      <c r="F4622" s="30">
        <v>45657</v>
      </c>
      <c r="G4622" s="12" t="s">
        <v>4213</v>
      </c>
      <c r="H4622" s="75">
        <v>5908</v>
      </c>
      <c r="I4622" s="5">
        <v>5908</v>
      </c>
      <c r="K4622" t="str">
        <f t="shared" si="231"/>
        <v>Q3 2024</v>
      </c>
      <c r="L4622" t="str">
        <f t="shared" si="232"/>
        <v>Q3</v>
      </c>
      <c r="M4622" t="str">
        <f t="shared" si="233"/>
        <v>2024</v>
      </c>
    </row>
    <row r="4623" spans="1:13" x14ac:dyDescent="0.25">
      <c r="A4623" s="27">
        <v>45627</v>
      </c>
      <c r="B4623" s="9" t="s">
        <v>6595</v>
      </c>
      <c r="C4623" s="8" t="e">
        <v>#N/A</v>
      </c>
      <c r="D4623" s="9" t="s">
        <v>6615</v>
      </c>
      <c r="E4623" s="12">
        <v>0</v>
      </c>
      <c r="F4623" s="30">
        <v>45657</v>
      </c>
      <c r="G4623" s="12" t="s">
        <v>4214</v>
      </c>
      <c r="H4623" s="75">
        <v>53200</v>
      </c>
      <c r="I4623" s="5">
        <v>53200</v>
      </c>
      <c r="K4623" t="str">
        <f t="shared" si="231"/>
        <v>Q3 2024</v>
      </c>
      <c r="L4623" t="str">
        <f t="shared" si="232"/>
        <v>Q3</v>
      </c>
      <c r="M4623" t="str">
        <f t="shared" si="233"/>
        <v>2024</v>
      </c>
    </row>
    <row r="4624" spans="1:13" x14ac:dyDescent="0.25">
      <c r="A4624" s="27">
        <v>45627</v>
      </c>
      <c r="B4624" s="9" t="s">
        <v>6595</v>
      </c>
      <c r="C4624" s="8" t="s">
        <v>6616</v>
      </c>
      <c r="D4624" s="9" t="s">
        <v>6617</v>
      </c>
      <c r="E4624" s="12">
        <v>319</v>
      </c>
      <c r="F4624" s="30">
        <v>45658</v>
      </c>
      <c r="G4624" s="12" t="s">
        <v>4215</v>
      </c>
      <c r="H4624" s="75">
        <v>160</v>
      </c>
      <c r="I4624" s="5">
        <v>160</v>
      </c>
      <c r="K4624" t="str">
        <f t="shared" si="231"/>
        <v>Q3 2024</v>
      </c>
      <c r="L4624" t="str">
        <f t="shared" si="232"/>
        <v>Q3</v>
      </c>
      <c r="M4624" t="str">
        <f t="shared" si="233"/>
        <v>2024</v>
      </c>
    </row>
    <row r="4625" spans="1:13" x14ac:dyDescent="0.25">
      <c r="A4625" s="27">
        <v>45627</v>
      </c>
      <c r="B4625" s="9" t="s">
        <v>6595</v>
      </c>
      <c r="C4625" s="8" t="s">
        <v>6634</v>
      </c>
      <c r="D4625" s="9" t="s">
        <v>6635</v>
      </c>
      <c r="E4625" s="12">
        <v>319</v>
      </c>
      <c r="F4625" s="30">
        <v>45658</v>
      </c>
      <c r="G4625" s="12" t="s">
        <v>4468</v>
      </c>
      <c r="H4625" s="91">
        <v>58965.89</v>
      </c>
      <c r="I4625" s="90">
        <v>58965.89</v>
      </c>
      <c r="K4625" t="str">
        <f t="shared" si="231"/>
        <v>Q3 2024</v>
      </c>
      <c r="L4625" t="str">
        <f t="shared" si="232"/>
        <v>Q3</v>
      </c>
      <c r="M4625" t="str">
        <f t="shared" si="233"/>
        <v>2024</v>
      </c>
    </row>
    <row r="4626" spans="1:13" x14ac:dyDescent="0.25">
      <c r="A4626" s="27">
        <v>45627</v>
      </c>
      <c r="B4626" s="9" t="s">
        <v>6595</v>
      </c>
      <c r="C4626" s="8" t="s">
        <v>6634</v>
      </c>
      <c r="D4626" s="9" t="s">
        <v>6635</v>
      </c>
      <c r="E4626" s="12">
        <v>319</v>
      </c>
      <c r="F4626" s="30">
        <v>45658</v>
      </c>
      <c r="G4626" s="12" t="s">
        <v>4469</v>
      </c>
      <c r="H4626" s="91">
        <v>28701.61</v>
      </c>
      <c r="I4626" s="90">
        <v>28701.61</v>
      </c>
      <c r="K4626" t="str">
        <f t="shared" si="231"/>
        <v>Q3 2024</v>
      </c>
      <c r="L4626" t="str">
        <f t="shared" si="232"/>
        <v>Q3</v>
      </c>
      <c r="M4626" t="str">
        <f t="shared" si="233"/>
        <v>2024</v>
      </c>
    </row>
    <row r="4627" spans="1:13" x14ac:dyDescent="0.25">
      <c r="A4627" s="27">
        <v>45627</v>
      </c>
      <c r="B4627" s="9" t="s">
        <v>6595</v>
      </c>
      <c r="C4627" s="8" t="e">
        <v>#N/A</v>
      </c>
      <c r="D4627" s="9" t="s">
        <v>6633</v>
      </c>
      <c r="E4627" s="12">
        <v>319</v>
      </c>
      <c r="F4627" s="30">
        <v>45658</v>
      </c>
      <c r="G4627" s="12" t="s">
        <v>4216</v>
      </c>
      <c r="H4627" s="75">
        <v>84634.53</v>
      </c>
      <c r="I4627" s="5">
        <v>84634.53</v>
      </c>
      <c r="K4627" t="str">
        <f t="shared" si="231"/>
        <v>Q3 2024</v>
      </c>
      <c r="L4627" t="str">
        <f t="shared" si="232"/>
        <v>Q3</v>
      </c>
      <c r="M4627" t="str">
        <f t="shared" si="233"/>
        <v>2024</v>
      </c>
    </row>
    <row r="4628" spans="1:13" x14ac:dyDescent="0.25">
      <c r="A4628" s="27">
        <v>45627</v>
      </c>
      <c r="B4628" s="9" t="s">
        <v>6595</v>
      </c>
      <c r="C4628" s="8" t="e">
        <v>#N/A</v>
      </c>
      <c r="D4628" s="9" t="s">
        <v>6662</v>
      </c>
      <c r="E4628" s="12">
        <v>319</v>
      </c>
      <c r="F4628" s="30">
        <v>45630</v>
      </c>
      <c r="G4628" s="12" t="s">
        <v>4187</v>
      </c>
      <c r="H4628" s="75">
        <v>155988</v>
      </c>
      <c r="I4628" s="5">
        <v>155988</v>
      </c>
      <c r="K4628" t="str">
        <f t="shared" si="231"/>
        <v>Q3 2024</v>
      </c>
      <c r="L4628" t="str">
        <f t="shared" si="232"/>
        <v>Q3</v>
      </c>
      <c r="M4628" t="str">
        <f t="shared" si="233"/>
        <v>2024</v>
      </c>
    </row>
    <row r="4629" spans="1:13" x14ac:dyDescent="0.25">
      <c r="A4629" s="27">
        <v>45627</v>
      </c>
      <c r="B4629" s="9" t="s">
        <v>6595</v>
      </c>
      <c r="C4629" s="8" t="s">
        <v>6637</v>
      </c>
      <c r="D4629" s="9" t="s">
        <v>6654</v>
      </c>
      <c r="E4629" s="12">
        <v>318</v>
      </c>
      <c r="F4629" s="30">
        <v>45628</v>
      </c>
      <c r="G4629" s="12" t="s">
        <v>4184</v>
      </c>
      <c r="H4629" s="75">
        <v>25779</v>
      </c>
      <c r="I4629" s="5">
        <v>25779</v>
      </c>
      <c r="K4629" t="str">
        <f t="shared" si="231"/>
        <v>Q3 2024</v>
      </c>
      <c r="L4629" t="str">
        <f t="shared" si="232"/>
        <v>Q3</v>
      </c>
      <c r="M4629" t="str">
        <f t="shared" si="233"/>
        <v>2024</v>
      </c>
    </row>
    <row r="4630" spans="1:13" x14ac:dyDescent="0.25">
      <c r="A4630" s="27">
        <v>45627</v>
      </c>
      <c r="B4630" s="9" t="s">
        <v>6595</v>
      </c>
      <c r="C4630" s="8" t="s">
        <v>6637</v>
      </c>
      <c r="D4630" s="9" t="s">
        <v>6654</v>
      </c>
      <c r="E4630" s="12">
        <v>319</v>
      </c>
      <c r="F4630" s="30">
        <v>45628</v>
      </c>
      <c r="G4630" s="12" t="s">
        <v>4185</v>
      </c>
      <c r="H4630" s="75">
        <v>24141</v>
      </c>
      <c r="I4630" s="5">
        <v>24141</v>
      </c>
      <c r="K4630" t="str">
        <f t="shared" si="231"/>
        <v>Q3 2024</v>
      </c>
      <c r="L4630" t="str">
        <f t="shared" si="232"/>
        <v>Q3</v>
      </c>
      <c r="M4630" t="str">
        <f t="shared" si="233"/>
        <v>2024</v>
      </c>
    </row>
    <row r="4631" spans="1:13" x14ac:dyDescent="0.25">
      <c r="A4631" s="27">
        <v>45627</v>
      </c>
      <c r="B4631" s="9" t="s">
        <v>6595</v>
      </c>
      <c r="C4631" s="8" t="s">
        <v>6637</v>
      </c>
      <c r="D4631" s="9" t="s">
        <v>6654</v>
      </c>
      <c r="E4631" s="12">
        <v>317</v>
      </c>
      <c r="F4631" s="30">
        <v>45628</v>
      </c>
      <c r="G4631" s="12" t="s">
        <v>4188</v>
      </c>
      <c r="H4631" s="75">
        <v>25753</v>
      </c>
      <c r="I4631" s="5">
        <v>25753</v>
      </c>
      <c r="K4631" t="str">
        <f t="shared" si="231"/>
        <v>Q3 2024</v>
      </c>
      <c r="L4631" t="str">
        <f t="shared" si="232"/>
        <v>Q3</v>
      </c>
      <c r="M4631" t="str">
        <f t="shared" si="233"/>
        <v>2024</v>
      </c>
    </row>
    <row r="4632" spans="1:13" x14ac:dyDescent="0.25">
      <c r="A4632" s="27">
        <v>45627</v>
      </c>
      <c r="B4632" s="9" t="s">
        <v>6595</v>
      </c>
      <c r="C4632" s="8" t="s">
        <v>6637</v>
      </c>
      <c r="D4632" s="9" t="s">
        <v>6638</v>
      </c>
      <c r="E4632" s="12">
        <v>317</v>
      </c>
      <c r="F4632" s="30">
        <v>45665</v>
      </c>
      <c r="G4632" s="12" t="s">
        <v>4202</v>
      </c>
      <c r="H4632" s="75">
        <v>126149.51</v>
      </c>
      <c r="I4632" s="5">
        <v>126149.51</v>
      </c>
      <c r="K4632" t="str">
        <f t="shared" si="231"/>
        <v>Q3 2024</v>
      </c>
      <c r="L4632" t="str">
        <f t="shared" si="232"/>
        <v>Q3</v>
      </c>
      <c r="M4632" t="str">
        <f t="shared" si="233"/>
        <v>2024</v>
      </c>
    </row>
    <row r="4633" spans="1:13" x14ac:dyDescent="0.25">
      <c r="A4633" s="27">
        <v>45627</v>
      </c>
      <c r="B4633" s="9" t="s">
        <v>6595</v>
      </c>
      <c r="C4633" s="8" t="s">
        <v>6637</v>
      </c>
      <c r="D4633" s="9" t="s">
        <v>6638</v>
      </c>
      <c r="E4633" s="12">
        <v>318</v>
      </c>
      <c r="F4633" s="30">
        <v>45665</v>
      </c>
      <c r="G4633" s="12" t="s">
        <v>4203</v>
      </c>
      <c r="H4633" s="75">
        <v>127550</v>
      </c>
      <c r="I4633" s="5">
        <v>127550</v>
      </c>
      <c r="K4633" t="str">
        <f t="shared" si="231"/>
        <v>Q3 2024</v>
      </c>
      <c r="L4633" t="str">
        <f t="shared" si="232"/>
        <v>Q3</v>
      </c>
      <c r="M4633" t="str">
        <f t="shared" si="233"/>
        <v>2024</v>
      </c>
    </row>
    <row r="4634" spans="1:13" x14ac:dyDescent="0.25">
      <c r="A4634" s="27">
        <v>45627</v>
      </c>
      <c r="B4634" s="9" t="s">
        <v>6595</v>
      </c>
      <c r="C4634" s="8" t="s">
        <v>6637</v>
      </c>
      <c r="D4634" s="9" t="s">
        <v>6638</v>
      </c>
      <c r="E4634" s="12">
        <v>319</v>
      </c>
      <c r="F4634" s="30">
        <v>45665</v>
      </c>
      <c r="G4634" s="12" t="s">
        <v>4204</v>
      </c>
      <c r="H4634" s="75">
        <v>128375</v>
      </c>
      <c r="I4634" s="5">
        <v>128375</v>
      </c>
      <c r="K4634" t="str">
        <f t="shared" si="231"/>
        <v>Q3 2024</v>
      </c>
      <c r="L4634" t="str">
        <f t="shared" si="232"/>
        <v>Q3</v>
      </c>
      <c r="M4634" t="str">
        <f t="shared" si="233"/>
        <v>2024</v>
      </c>
    </row>
    <row r="4635" spans="1:13" x14ac:dyDescent="0.25">
      <c r="A4635" s="27">
        <v>45627</v>
      </c>
      <c r="B4635" s="9" t="s">
        <v>6595</v>
      </c>
      <c r="C4635" s="8" t="s">
        <v>6637</v>
      </c>
      <c r="D4635" s="9" t="s">
        <v>6639</v>
      </c>
      <c r="E4635" s="12">
        <v>317</v>
      </c>
      <c r="F4635" s="30">
        <v>45666</v>
      </c>
      <c r="G4635" s="12" t="s">
        <v>4205</v>
      </c>
      <c r="H4635" s="75">
        <v>6513.08</v>
      </c>
      <c r="I4635" s="5">
        <v>6513.08</v>
      </c>
      <c r="K4635" t="str">
        <f t="shared" si="231"/>
        <v>Q3 2024</v>
      </c>
      <c r="L4635" t="str">
        <f t="shared" si="232"/>
        <v>Q3</v>
      </c>
      <c r="M4635" t="str">
        <f t="shared" si="233"/>
        <v>2024</v>
      </c>
    </row>
    <row r="4636" spans="1:13" x14ac:dyDescent="0.25">
      <c r="A4636" s="27">
        <v>45627</v>
      </c>
      <c r="B4636" s="9" t="s">
        <v>6595</v>
      </c>
      <c r="C4636" s="8" t="s">
        <v>6637</v>
      </c>
      <c r="D4636" s="9" t="s">
        <v>6639</v>
      </c>
      <c r="E4636" s="12">
        <v>318</v>
      </c>
      <c r="F4636" s="30">
        <v>45666</v>
      </c>
      <c r="G4636" s="12" t="s">
        <v>4206</v>
      </c>
      <c r="H4636" s="75">
        <v>6866.86</v>
      </c>
      <c r="I4636" s="5">
        <v>6866.86</v>
      </c>
      <c r="K4636" t="str">
        <f t="shared" si="231"/>
        <v>Q3 2024</v>
      </c>
      <c r="L4636" t="str">
        <f t="shared" si="232"/>
        <v>Q3</v>
      </c>
      <c r="M4636" t="str">
        <f t="shared" si="233"/>
        <v>2024</v>
      </c>
    </row>
    <row r="4637" spans="1:13" x14ac:dyDescent="0.25">
      <c r="A4637" s="27">
        <v>45627</v>
      </c>
      <c r="B4637" s="9" t="s">
        <v>6595</v>
      </c>
      <c r="C4637" s="8" t="s">
        <v>6637</v>
      </c>
      <c r="D4637" s="9" t="s">
        <v>6639</v>
      </c>
      <c r="E4637" s="12">
        <v>319</v>
      </c>
      <c r="F4637" s="30">
        <v>45666</v>
      </c>
      <c r="G4637" s="12" t="s">
        <v>4207</v>
      </c>
      <c r="H4637" s="75">
        <v>6634.09</v>
      </c>
      <c r="I4637" s="5">
        <v>6634.09</v>
      </c>
      <c r="K4637" t="str">
        <f t="shared" si="231"/>
        <v>Q3 2024</v>
      </c>
      <c r="L4637" t="str">
        <f t="shared" si="232"/>
        <v>Q3</v>
      </c>
      <c r="M4637" t="str">
        <f t="shared" si="233"/>
        <v>2024</v>
      </c>
    </row>
    <row r="4638" spans="1:13" x14ac:dyDescent="0.25">
      <c r="A4638" s="27">
        <v>45627</v>
      </c>
      <c r="B4638" s="9" t="s">
        <v>6595</v>
      </c>
      <c r="C4638" s="8" t="e">
        <v>#N/A</v>
      </c>
      <c r="D4638" s="9" t="s">
        <v>6662</v>
      </c>
      <c r="E4638" s="12">
        <v>317</v>
      </c>
      <c r="F4638" s="30">
        <v>45627</v>
      </c>
      <c r="G4638" s="12" t="s">
        <v>1856</v>
      </c>
      <c r="H4638" s="75">
        <v>99842</v>
      </c>
      <c r="I4638" s="5">
        <v>99842</v>
      </c>
      <c r="K4638" t="str">
        <f t="shared" ref="K4638:K4700" si="234">"Q" &amp; IF(MONTH(A4638) &lt; 4, 4, IF(MONTH(A4638) &lt; 7, 1, IF(MONTH(A4638) &lt; 10, 2, 3))) &amp; " " &amp; YEAR(A4638) - IF(MONTH(A4638) &lt; 4, 1, 0)</f>
        <v>Q3 2024</v>
      </c>
      <c r="L4638" t="str">
        <f t="shared" ref="L4638:L4700" si="235">LEFT(K4638,2)</f>
        <v>Q3</v>
      </c>
      <c r="M4638" t="str">
        <f t="shared" ref="M4638:M4700" si="236">RIGHT(K4638,4)</f>
        <v>2024</v>
      </c>
    </row>
    <row r="4639" spans="1:13" x14ac:dyDescent="0.25">
      <c r="A4639" s="27">
        <v>45627</v>
      </c>
      <c r="B4639" s="9" t="s">
        <v>6595</v>
      </c>
      <c r="C4639" s="8" t="e">
        <v>#N/A</v>
      </c>
      <c r="D4639" s="9" t="s">
        <v>6662</v>
      </c>
      <c r="E4639" s="12">
        <v>317</v>
      </c>
      <c r="F4639" s="30">
        <v>45627</v>
      </c>
      <c r="G4639" s="12" t="s">
        <v>4186</v>
      </c>
      <c r="H4639" s="75">
        <v>66562</v>
      </c>
      <c r="I4639" s="5">
        <v>66562</v>
      </c>
      <c r="K4639" t="str">
        <f t="shared" si="234"/>
        <v>Q3 2024</v>
      </c>
      <c r="L4639" t="str">
        <f t="shared" si="235"/>
        <v>Q3</v>
      </c>
      <c r="M4639" t="str">
        <f t="shared" si="236"/>
        <v>2024</v>
      </c>
    </row>
    <row r="4640" spans="1:13" x14ac:dyDescent="0.25">
      <c r="A4640" s="27">
        <v>45627</v>
      </c>
      <c r="B4640" s="9" t="s">
        <v>6595</v>
      </c>
      <c r="C4640" s="8" t="e">
        <v>#N/A</v>
      </c>
      <c r="D4640" s="9" t="s">
        <v>6662</v>
      </c>
      <c r="E4640" s="12">
        <v>318</v>
      </c>
      <c r="F4640" s="30">
        <v>45630</v>
      </c>
      <c r="G4640" s="12" t="s">
        <v>4189</v>
      </c>
      <c r="H4640" s="75">
        <v>166572</v>
      </c>
      <c r="I4640" s="5">
        <v>166572</v>
      </c>
      <c r="K4640" t="str">
        <f t="shared" si="234"/>
        <v>Q3 2024</v>
      </c>
      <c r="L4640" t="str">
        <f t="shared" si="235"/>
        <v>Q3</v>
      </c>
      <c r="M4640" t="str">
        <f t="shared" si="236"/>
        <v>2024</v>
      </c>
    </row>
    <row r="4641" spans="1:13" x14ac:dyDescent="0.25">
      <c r="A4641" s="27">
        <v>45627</v>
      </c>
      <c r="B4641" s="9" t="s">
        <v>6595</v>
      </c>
      <c r="C4641" s="8" t="e">
        <v>#N/A</v>
      </c>
      <c r="D4641" s="8" t="s">
        <v>6622</v>
      </c>
      <c r="E4641" s="12">
        <v>319</v>
      </c>
      <c r="F4641" s="30">
        <v>45658</v>
      </c>
      <c r="G4641" s="12" t="s">
        <v>4209</v>
      </c>
      <c r="H4641" s="75">
        <v>52290</v>
      </c>
      <c r="I4641" s="5">
        <v>52290</v>
      </c>
      <c r="K4641" t="str">
        <f t="shared" si="234"/>
        <v>Q3 2024</v>
      </c>
      <c r="L4641" t="str">
        <f t="shared" si="235"/>
        <v>Q3</v>
      </c>
      <c r="M4641" t="str">
        <f t="shared" si="236"/>
        <v>2024</v>
      </c>
    </row>
    <row r="4642" spans="1:13" x14ac:dyDescent="0.25">
      <c r="A4642" s="27">
        <v>45627</v>
      </c>
      <c r="B4642" s="9" t="s">
        <v>6595</v>
      </c>
      <c r="C4642" s="8" t="e">
        <v>#N/A</v>
      </c>
      <c r="D4642" s="8" t="s">
        <v>6622</v>
      </c>
      <c r="E4642" s="12">
        <v>319</v>
      </c>
      <c r="F4642" s="30">
        <v>45665</v>
      </c>
      <c r="G4642" s="12" t="s">
        <v>4208</v>
      </c>
      <c r="H4642" s="75">
        <v>49450</v>
      </c>
      <c r="I4642" s="5">
        <v>49450</v>
      </c>
      <c r="K4642" t="str">
        <f t="shared" si="234"/>
        <v>Q3 2024</v>
      </c>
      <c r="L4642" t="str">
        <f t="shared" si="235"/>
        <v>Q3</v>
      </c>
      <c r="M4642" t="str">
        <f t="shared" si="236"/>
        <v>2024</v>
      </c>
    </row>
    <row r="4643" spans="1:13" x14ac:dyDescent="0.25">
      <c r="A4643" s="27">
        <v>45627</v>
      </c>
      <c r="B4643" s="9" t="s">
        <v>6595</v>
      </c>
      <c r="C4643" s="8" t="e">
        <v>#N/A</v>
      </c>
      <c r="D4643" s="9" t="s">
        <v>6627</v>
      </c>
      <c r="E4643" s="12">
        <v>319</v>
      </c>
      <c r="F4643" s="30">
        <v>45657</v>
      </c>
      <c r="G4643" s="12">
        <v>1883</v>
      </c>
      <c r="H4643" s="75">
        <v>2275</v>
      </c>
      <c r="I4643" s="5">
        <v>2275</v>
      </c>
      <c r="K4643" t="str">
        <f t="shared" si="234"/>
        <v>Q3 2024</v>
      </c>
      <c r="L4643" t="str">
        <f t="shared" si="235"/>
        <v>Q3</v>
      </c>
      <c r="M4643" t="str">
        <f t="shared" si="236"/>
        <v>2024</v>
      </c>
    </row>
    <row r="4644" spans="1:13" x14ac:dyDescent="0.25">
      <c r="A4644" s="27">
        <v>45627</v>
      </c>
      <c r="B4644" s="9" t="s">
        <v>6595</v>
      </c>
      <c r="C4644" s="8" t="e">
        <v>#N/A</v>
      </c>
      <c r="D4644" s="9" t="s">
        <v>6631</v>
      </c>
      <c r="E4644" s="12">
        <v>319</v>
      </c>
      <c r="F4644" s="30">
        <v>45657</v>
      </c>
      <c r="G4644" s="12" t="s">
        <v>4190</v>
      </c>
      <c r="H4644" s="75">
        <v>5487</v>
      </c>
      <c r="I4644" s="5">
        <v>5487</v>
      </c>
      <c r="K4644" t="str">
        <f t="shared" si="234"/>
        <v>Q3 2024</v>
      </c>
      <c r="L4644" t="str">
        <f t="shared" si="235"/>
        <v>Q3</v>
      </c>
      <c r="M4644" t="str">
        <f t="shared" si="236"/>
        <v>2024</v>
      </c>
    </row>
    <row r="4645" spans="1:13" x14ac:dyDescent="0.25">
      <c r="A4645" s="27">
        <v>45627</v>
      </c>
      <c r="B4645" s="9" t="s">
        <v>6595</v>
      </c>
      <c r="C4645" s="8" t="e">
        <v>#N/A</v>
      </c>
      <c r="D4645" s="9" t="s">
        <v>6631</v>
      </c>
      <c r="E4645" s="12">
        <v>319</v>
      </c>
      <c r="F4645" s="30">
        <v>45658</v>
      </c>
      <c r="G4645" s="12" t="s">
        <v>4191</v>
      </c>
      <c r="H4645" s="75">
        <v>646.64</v>
      </c>
      <c r="I4645" s="5">
        <v>646.64</v>
      </c>
      <c r="K4645" t="str">
        <f t="shared" si="234"/>
        <v>Q3 2024</v>
      </c>
      <c r="L4645" t="str">
        <f t="shared" si="235"/>
        <v>Q3</v>
      </c>
      <c r="M4645" t="str">
        <f t="shared" si="236"/>
        <v>2024</v>
      </c>
    </row>
    <row r="4646" spans="1:13" x14ac:dyDescent="0.25">
      <c r="A4646" s="27">
        <v>45627</v>
      </c>
      <c r="B4646" s="9" t="s">
        <v>6595</v>
      </c>
      <c r="C4646" s="8" t="e">
        <v>#N/A</v>
      </c>
      <c r="D4646" s="9" t="s">
        <v>6631</v>
      </c>
      <c r="E4646" s="12">
        <v>319</v>
      </c>
      <c r="F4646" s="30">
        <v>45658</v>
      </c>
      <c r="G4646" s="12" t="s">
        <v>4192</v>
      </c>
      <c r="H4646" s="75">
        <v>470.82</v>
      </c>
      <c r="I4646" s="5">
        <v>470.82</v>
      </c>
      <c r="K4646" t="str">
        <f t="shared" si="234"/>
        <v>Q3 2024</v>
      </c>
      <c r="L4646" t="str">
        <f t="shared" si="235"/>
        <v>Q3</v>
      </c>
      <c r="M4646" t="str">
        <f t="shared" si="236"/>
        <v>2024</v>
      </c>
    </row>
    <row r="4647" spans="1:13" x14ac:dyDescent="0.25">
      <c r="A4647" s="27">
        <v>45627</v>
      </c>
      <c r="B4647" s="9" t="s">
        <v>6595</v>
      </c>
      <c r="C4647" s="8" t="e">
        <v>#N/A</v>
      </c>
      <c r="D4647" s="9" t="s">
        <v>6631</v>
      </c>
      <c r="E4647" s="12">
        <v>319</v>
      </c>
      <c r="F4647" s="30">
        <v>45658</v>
      </c>
      <c r="G4647" s="12" t="s">
        <v>4193</v>
      </c>
      <c r="H4647" s="75">
        <v>449.58</v>
      </c>
      <c r="I4647" s="5">
        <v>449.58</v>
      </c>
      <c r="K4647" t="str">
        <f t="shared" si="234"/>
        <v>Q3 2024</v>
      </c>
      <c r="L4647" t="str">
        <f t="shared" si="235"/>
        <v>Q3</v>
      </c>
      <c r="M4647" t="str">
        <f t="shared" si="236"/>
        <v>2024</v>
      </c>
    </row>
    <row r="4648" spans="1:13" x14ac:dyDescent="0.25">
      <c r="A4648" s="27">
        <v>45627</v>
      </c>
      <c r="B4648" s="9" t="s">
        <v>6595</v>
      </c>
      <c r="C4648" s="8" t="e">
        <v>#N/A</v>
      </c>
      <c r="D4648" s="9" t="s">
        <v>6631</v>
      </c>
      <c r="E4648" s="12">
        <v>319</v>
      </c>
      <c r="F4648" s="30">
        <v>45658</v>
      </c>
      <c r="G4648" s="12" t="s">
        <v>4194</v>
      </c>
      <c r="H4648" s="75">
        <v>441.32</v>
      </c>
      <c r="I4648" s="5">
        <v>441.32</v>
      </c>
      <c r="K4648" t="str">
        <f t="shared" si="234"/>
        <v>Q3 2024</v>
      </c>
      <c r="L4648" t="str">
        <f t="shared" si="235"/>
        <v>Q3</v>
      </c>
      <c r="M4648" t="str">
        <f t="shared" si="236"/>
        <v>2024</v>
      </c>
    </row>
    <row r="4649" spans="1:13" x14ac:dyDescent="0.25">
      <c r="A4649" s="27">
        <v>45627</v>
      </c>
      <c r="B4649" s="9" t="s">
        <v>6595</v>
      </c>
      <c r="C4649" s="8" t="e">
        <v>#N/A</v>
      </c>
      <c r="D4649" s="9" t="s">
        <v>6631</v>
      </c>
      <c r="E4649" s="12">
        <v>319</v>
      </c>
      <c r="F4649" s="30">
        <v>45658</v>
      </c>
      <c r="G4649" s="12" t="s">
        <v>4195</v>
      </c>
      <c r="H4649" s="75">
        <v>441.32</v>
      </c>
      <c r="I4649" s="5">
        <v>441.32</v>
      </c>
      <c r="K4649" t="str">
        <f t="shared" si="234"/>
        <v>Q3 2024</v>
      </c>
      <c r="L4649" t="str">
        <f t="shared" si="235"/>
        <v>Q3</v>
      </c>
      <c r="M4649" t="str">
        <f t="shared" si="236"/>
        <v>2024</v>
      </c>
    </row>
    <row r="4650" spans="1:13" x14ac:dyDescent="0.25">
      <c r="A4650" s="27">
        <v>45627</v>
      </c>
      <c r="B4650" s="9" t="s">
        <v>6595</v>
      </c>
      <c r="C4650" s="8" t="e">
        <v>#N/A</v>
      </c>
      <c r="D4650" s="9" t="s">
        <v>6631</v>
      </c>
      <c r="E4650" s="12">
        <v>319</v>
      </c>
      <c r="F4650" s="30">
        <v>45658</v>
      </c>
      <c r="G4650" s="12" t="s">
        <v>4196</v>
      </c>
      <c r="H4650" s="75">
        <v>413.7</v>
      </c>
      <c r="I4650" s="5">
        <v>413.7</v>
      </c>
      <c r="K4650" t="str">
        <f t="shared" si="234"/>
        <v>Q3 2024</v>
      </c>
      <c r="L4650" t="str">
        <f t="shared" si="235"/>
        <v>Q3</v>
      </c>
      <c r="M4650" t="str">
        <f t="shared" si="236"/>
        <v>2024</v>
      </c>
    </row>
    <row r="4651" spans="1:13" x14ac:dyDescent="0.25">
      <c r="A4651" s="27">
        <v>45627</v>
      </c>
      <c r="B4651" s="9" t="s">
        <v>6595</v>
      </c>
      <c r="C4651" s="8" t="e">
        <v>#N/A</v>
      </c>
      <c r="D4651" s="9" t="s">
        <v>6631</v>
      </c>
      <c r="E4651" s="12">
        <v>319</v>
      </c>
      <c r="F4651" s="30">
        <v>45658</v>
      </c>
      <c r="G4651" s="12" t="s">
        <v>4197</v>
      </c>
      <c r="H4651" s="75">
        <v>411.82</v>
      </c>
      <c r="I4651" s="5">
        <v>411.82</v>
      </c>
      <c r="K4651" t="str">
        <f t="shared" si="234"/>
        <v>Q3 2024</v>
      </c>
      <c r="L4651" t="str">
        <f t="shared" si="235"/>
        <v>Q3</v>
      </c>
      <c r="M4651" t="str">
        <f t="shared" si="236"/>
        <v>2024</v>
      </c>
    </row>
    <row r="4652" spans="1:13" x14ac:dyDescent="0.25">
      <c r="A4652" s="27">
        <v>45627</v>
      </c>
      <c r="B4652" s="9" t="s">
        <v>6595</v>
      </c>
      <c r="C4652" s="8" t="e">
        <v>#N/A</v>
      </c>
      <c r="D4652" s="9" t="s">
        <v>6631</v>
      </c>
      <c r="E4652" s="12">
        <v>319</v>
      </c>
      <c r="F4652" s="30">
        <v>45658</v>
      </c>
      <c r="G4652" s="12" t="s">
        <v>4198</v>
      </c>
      <c r="H4652" s="75">
        <v>411.82</v>
      </c>
      <c r="I4652" s="5">
        <v>411.82</v>
      </c>
      <c r="K4652" t="str">
        <f t="shared" si="234"/>
        <v>Q3 2024</v>
      </c>
      <c r="L4652" t="str">
        <f t="shared" si="235"/>
        <v>Q3</v>
      </c>
      <c r="M4652" t="str">
        <f t="shared" si="236"/>
        <v>2024</v>
      </c>
    </row>
    <row r="4653" spans="1:13" x14ac:dyDescent="0.25">
      <c r="A4653" s="27">
        <v>45627</v>
      </c>
      <c r="B4653" s="9" t="s">
        <v>6595</v>
      </c>
      <c r="C4653" s="8" t="e">
        <v>#N/A</v>
      </c>
      <c r="D4653" s="9" t="s">
        <v>6631</v>
      </c>
      <c r="E4653" s="12">
        <v>319</v>
      </c>
      <c r="F4653" s="30">
        <v>45658</v>
      </c>
      <c r="G4653" s="12" t="s">
        <v>4199</v>
      </c>
      <c r="H4653" s="75">
        <v>411.82</v>
      </c>
      <c r="I4653" s="5">
        <v>411.82</v>
      </c>
      <c r="K4653" t="str">
        <f t="shared" si="234"/>
        <v>Q3 2024</v>
      </c>
      <c r="L4653" t="str">
        <f t="shared" si="235"/>
        <v>Q3</v>
      </c>
      <c r="M4653" t="str">
        <f t="shared" si="236"/>
        <v>2024</v>
      </c>
    </row>
    <row r="4654" spans="1:13" x14ac:dyDescent="0.25">
      <c r="A4654" s="27">
        <v>45627</v>
      </c>
      <c r="B4654" s="9" t="s">
        <v>6595</v>
      </c>
      <c r="C4654" s="8" t="e">
        <v>#N/A</v>
      </c>
      <c r="D4654" s="9" t="s">
        <v>6631</v>
      </c>
      <c r="E4654" s="12">
        <v>319</v>
      </c>
      <c r="F4654" s="30">
        <v>45658</v>
      </c>
      <c r="G4654" s="12" t="s">
        <v>4200</v>
      </c>
      <c r="H4654" s="75">
        <v>411.82</v>
      </c>
      <c r="I4654" s="5">
        <v>411.82</v>
      </c>
      <c r="K4654" t="str">
        <f t="shared" si="234"/>
        <v>Q3 2024</v>
      </c>
      <c r="L4654" t="str">
        <f t="shared" si="235"/>
        <v>Q3</v>
      </c>
      <c r="M4654" t="str">
        <f t="shared" si="236"/>
        <v>2024</v>
      </c>
    </row>
    <row r="4655" spans="1:13" x14ac:dyDescent="0.25">
      <c r="A4655" s="27">
        <v>45627</v>
      </c>
      <c r="B4655" s="9" t="s">
        <v>6600</v>
      </c>
      <c r="C4655" s="8" t="s">
        <v>6632</v>
      </c>
      <c r="D4655" s="9" t="s">
        <v>6633</v>
      </c>
      <c r="E4655" s="12">
        <v>1100</v>
      </c>
      <c r="F4655" s="30">
        <v>45658</v>
      </c>
      <c r="G4655" s="12" t="s">
        <v>4221</v>
      </c>
      <c r="H4655" s="75">
        <v>57297</v>
      </c>
      <c r="I4655" s="5">
        <v>57297</v>
      </c>
      <c r="K4655" t="str">
        <f t="shared" si="234"/>
        <v>Q3 2024</v>
      </c>
      <c r="L4655" t="str">
        <f t="shared" si="235"/>
        <v>Q3</v>
      </c>
      <c r="M4655" t="str">
        <f t="shared" si="236"/>
        <v>2024</v>
      </c>
    </row>
    <row r="4656" spans="1:13" x14ac:dyDescent="0.25">
      <c r="A4656" s="27">
        <v>45627</v>
      </c>
      <c r="B4656" s="9" t="s">
        <v>6600</v>
      </c>
      <c r="C4656" s="8" t="e">
        <v>#N/A</v>
      </c>
      <c r="D4656" s="9" t="s">
        <v>6615</v>
      </c>
      <c r="E4656" s="12">
        <v>0</v>
      </c>
      <c r="F4656" s="30">
        <v>45657</v>
      </c>
      <c r="G4656" s="12" t="s">
        <v>4225</v>
      </c>
      <c r="H4656" s="75">
        <v>2610</v>
      </c>
      <c r="I4656" s="5">
        <v>2610</v>
      </c>
      <c r="K4656" t="str">
        <f t="shared" si="234"/>
        <v>Q3 2024</v>
      </c>
      <c r="L4656" t="str">
        <f t="shared" si="235"/>
        <v>Q3</v>
      </c>
      <c r="M4656" t="str">
        <f t="shared" si="236"/>
        <v>2024</v>
      </c>
    </row>
    <row r="4657" spans="1:13" x14ac:dyDescent="0.25">
      <c r="A4657" s="27">
        <v>45627</v>
      </c>
      <c r="B4657" s="9" t="s">
        <v>6600</v>
      </c>
      <c r="C4657" s="8" t="e">
        <v>#N/A</v>
      </c>
      <c r="D4657" s="9" t="s">
        <v>6615</v>
      </c>
      <c r="E4657" s="12">
        <v>0</v>
      </c>
      <c r="F4657" s="30">
        <v>45657</v>
      </c>
      <c r="G4657" s="12" t="s">
        <v>4226</v>
      </c>
      <c r="H4657" s="75">
        <v>1055</v>
      </c>
      <c r="I4657" s="5">
        <v>1055</v>
      </c>
      <c r="K4657" t="str">
        <f t="shared" si="234"/>
        <v>Q3 2024</v>
      </c>
      <c r="L4657" t="str">
        <f t="shared" si="235"/>
        <v>Q3</v>
      </c>
      <c r="M4657" t="str">
        <f t="shared" si="236"/>
        <v>2024</v>
      </c>
    </row>
    <row r="4658" spans="1:13" x14ac:dyDescent="0.25">
      <c r="A4658" s="27">
        <v>45627</v>
      </c>
      <c r="B4658" s="9" t="s">
        <v>6600</v>
      </c>
      <c r="C4658" s="8" t="e">
        <v>#N/A</v>
      </c>
      <c r="D4658" s="9" t="s">
        <v>6615</v>
      </c>
      <c r="E4658" s="12">
        <v>0</v>
      </c>
      <c r="F4658" s="30">
        <v>45657</v>
      </c>
      <c r="G4658" s="12" t="s">
        <v>4227</v>
      </c>
      <c r="H4658" s="75">
        <v>1045</v>
      </c>
      <c r="I4658" s="5">
        <v>1045</v>
      </c>
      <c r="K4658" t="str">
        <f t="shared" si="234"/>
        <v>Q3 2024</v>
      </c>
      <c r="L4658" t="str">
        <f t="shared" si="235"/>
        <v>Q3</v>
      </c>
      <c r="M4658" t="str">
        <f t="shared" si="236"/>
        <v>2024</v>
      </c>
    </row>
    <row r="4659" spans="1:13" x14ac:dyDescent="0.25">
      <c r="A4659" s="27">
        <v>45627</v>
      </c>
      <c r="B4659" s="9" t="s">
        <v>6600</v>
      </c>
      <c r="C4659" s="8" t="s">
        <v>6616</v>
      </c>
      <c r="D4659" s="9" t="s">
        <v>6617</v>
      </c>
      <c r="E4659" s="12">
        <v>1100</v>
      </c>
      <c r="F4659" s="30">
        <v>45658</v>
      </c>
      <c r="G4659" s="12" t="s">
        <v>4223</v>
      </c>
      <c r="H4659" s="75">
        <v>1951</v>
      </c>
      <c r="I4659" s="5">
        <v>1951</v>
      </c>
      <c r="K4659" t="str">
        <f t="shared" si="234"/>
        <v>Q3 2024</v>
      </c>
      <c r="L4659" t="str">
        <f t="shared" si="235"/>
        <v>Q3</v>
      </c>
      <c r="M4659" t="str">
        <f t="shared" si="236"/>
        <v>2024</v>
      </c>
    </row>
    <row r="4660" spans="1:13" x14ac:dyDescent="0.25">
      <c r="A4660" s="27">
        <v>45627</v>
      </c>
      <c r="B4660" s="9" t="s">
        <v>6600</v>
      </c>
      <c r="C4660" s="8" t="s">
        <v>6616</v>
      </c>
      <c r="D4660" s="9" t="s">
        <v>6618</v>
      </c>
      <c r="E4660" s="12">
        <v>1100</v>
      </c>
      <c r="F4660" s="30">
        <v>45658</v>
      </c>
      <c r="G4660" s="12" t="s">
        <v>4224</v>
      </c>
      <c r="H4660" s="75">
        <v>20204</v>
      </c>
      <c r="I4660" s="5">
        <v>20204</v>
      </c>
      <c r="K4660" t="str">
        <f t="shared" si="234"/>
        <v>Q3 2024</v>
      </c>
      <c r="L4660" t="str">
        <f t="shared" si="235"/>
        <v>Q3</v>
      </c>
      <c r="M4660" t="str">
        <f t="shared" si="236"/>
        <v>2024</v>
      </c>
    </row>
    <row r="4661" spans="1:13" x14ac:dyDescent="0.25">
      <c r="A4661" s="27">
        <v>45627</v>
      </c>
      <c r="B4661" s="9" t="s">
        <v>6600</v>
      </c>
      <c r="C4661" s="8" t="s">
        <v>6634</v>
      </c>
      <c r="D4661" s="9" t="s">
        <v>6635</v>
      </c>
      <c r="E4661" s="12">
        <v>1100</v>
      </c>
      <c r="F4661" s="30">
        <v>45658</v>
      </c>
      <c r="G4661" s="12" t="s">
        <v>4471</v>
      </c>
      <c r="H4661" s="85">
        <v>72382.759999999995</v>
      </c>
      <c r="I4661" s="90">
        <v>72382.759999999995</v>
      </c>
      <c r="K4661" t="str">
        <f t="shared" si="234"/>
        <v>Q3 2024</v>
      </c>
      <c r="L4661" t="str">
        <f t="shared" si="235"/>
        <v>Q3</v>
      </c>
      <c r="M4661" t="str">
        <f t="shared" si="236"/>
        <v>2024</v>
      </c>
    </row>
    <row r="4662" spans="1:13" x14ac:dyDescent="0.25">
      <c r="A4662" s="29">
        <v>45627</v>
      </c>
      <c r="B4662" s="9" t="s">
        <v>6600</v>
      </c>
      <c r="C4662" s="8" t="e">
        <v>#N/A</v>
      </c>
      <c r="D4662" s="9" t="s">
        <v>6638</v>
      </c>
      <c r="E4662" s="12">
        <v>1101</v>
      </c>
      <c r="F4662" s="30">
        <v>45662</v>
      </c>
      <c r="G4662" s="31" t="s">
        <v>4217</v>
      </c>
      <c r="H4662" s="75">
        <v>171130</v>
      </c>
      <c r="I4662" s="5">
        <v>171130</v>
      </c>
      <c r="K4662" t="str">
        <f t="shared" si="234"/>
        <v>Q3 2024</v>
      </c>
      <c r="L4662" t="str">
        <f t="shared" si="235"/>
        <v>Q3</v>
      </c>
      <c r="M4662" t="str">
        <f t="shared" si="236"/>
        <v>2024</v>
      </c>
    </row>
    <row r="4663" spans="1:13" x14ac:dyDescent="0.25">
      <c r="A4663" s="29">
        <v>45627</v>
      </c>
      <c r="B4663" s="9" t="s">
        <v>6600</v>
      </c>
      <c r="C4663" s="8" t="e">
        <v>#N/A</v>
      </c>
      <c r="D4663" s="9" t="s">
        <v>6638</v>
      </c>
      <c r="E4663" s="12">
        <v>1102</v>
      </c>
      <c r="F4663" s="30">
        <v>45662</v>
      </c>
      <c r="G4663" s="31" t="s">
        <v>4218</v>
      </c>
      <c r="H4663" s="75">
        <v>15860</v>
      </c>
      <c r="I4663" s="5">
        <v>15860</v>
      </c>
      <c r="K4663" t="str">
        <f t="shared" si="234"/>
        <v>Q3 2024</v>
      </c>
      <c r="L4663" t="str">
        <f t="shared" si="235"/>
        <v>Q3</v>
      </c>
      <c r="M4663" t="str">
        <f t="shared" si="236"/>
        <v>2024</v>
      </c>
    </row>
    <row r="4664" spans="1:13" x14ac:dyDescent="0.25">
      <c r="A4664" s="29">
        <v>45627</v>
      </c>
      <c r="B4664" s="9" t="s">
        <v>6600</v>
      </c>
      <c r="C4664" s="8" t="s">
        <v>6619</v>
      </c>
      <c r="D4664" s="9" t="s">
        <v>6620</v>
      </c>
      <c r="E4664" s="12">
        <v>1101</v>
      </c>
      <c r="F4664" s="30">
        <v>45657</v>
      </c>
      <c r="G4664" s="12" t="s">
        <v>4219</v>
      </c>
      <c r="H4664" s="75">
        <v>3938</v>
      </c>
      <c r="I4664" s="5">
        <v>3938</v>
      </c>
      <c r="K4664" t="str">
        <f t="shared" si="234"/>
        <v>Q3 2024</v>
      </c>
      <c r="L4664" t="str">
        <f t="shared" si="235"/>
        <v>Q3</v>
      </c>
      <c r="M4664" t="str">
        <f t="shared" si="236"/>
        <v>2024</v>
      </c>
    </row>
    <row r="4665" spans="1:13" x14ac:dyDescent="0.25">
      <c r="A4665" s="29">
        <v>45627</v>
      </c>
      <c r="B4665" s="9" t="s">
        <v>6600</v>
      </c>
      <c r="C4665" s="8" t="e">
        <v>#N/A</v>
      </c>
      <c r="D4665" s="8" t="s">
        <v>6622</v>
      </c>
      <c r="E4665" s="12">
        <v>1100</v>
      </c>
      <c r="F4665" s="30">
        <v>45658</v>
      </c>
      <c r="G4665" s="12" t="s">
        <v>4220</v>
      </c>
      <c r="H4665" s="75">
        <v>1505</v>
      </c>
      <c r="I4665" s="5">
        <v>1505</v>
      </c>
      <c r="K4665" t="str">
        <f t="shared" si="234"/>
        <v>Q3 2024</v>
      </c>
      <c r="L4665" t="str">
        <f t="shared" si="235"/>
        <v>Q3</v>
      </c>
      <c r="M4665" t="str">
        <f t="shared" si="236"/>
        <v>2024</v>
      </c>
    </row>
    <row r="4666" spans="1:13" x14ac:dyDescent="0.25">
      <c r="A4666" s="29">
        <v>45627</v>
      </c>
      <c r="B4666" s="9" t="s">
        <v>6600</v>
      </c>
      <c r="C4666" s="8" t="e">
        <v>#N/A</v>
      </c>
      <c r="D4666" s="8" t="s">
        <v>6622</v>
      </c>
      <c r="E4666" s="12">
        <v>1101</v>
      </c>
      <c r="F4666" s="30">
        <v>45665</v>
      </c>
      <c r="G4666" s="12" t="s">
        <v>4228</v>
      </c>
      <c r="H4666" s="75">
        <v>22465</v>
      </c>
      <c r="I4666" s="5">
        <v>22465</v>
      </c>
      <c r="K4666" t="str">
        <f t="shared" si="234"/>
        <v>Q3 2024</v>
      </c>
      <c r="L4666" t="str">
        <f t="shared" si="235"/>
        <v>Q3</v>
      </c>
      <c r="M4666" t="str">
        <f t="shared" si="236"/>
        <v>2024</v>
      </c>
    </row>
    <row r="4667" spans="1:13" x14ac:dyDescent="0.25">
      <c r="A4667" s="27">
        <v>45627</v>
      </c>
      <c r="B4667" s="9" t="s">
        <v>6600</v>
      </c>
      <c r="C4667" s="8" t="s">
        <v>6623</v>
      </c>
      <c r="D4667" s="9" t="s">
        <v>6663</v>
      </c>
      <c r="E4667" s="12">
        <v>1100</v>
      </c>
      <c r="F4667" s="30">
        <v>45658</v>
      </c>
      <c r="G4667" s="28" t="s">
        <v>4222</v>
      </c>
      <c r="H4667" s="75">
        <v>2700</v>
      </c>
      <c r="I4667" s="5">
        <v>2700</v>
      </c>
      <c r="K4667" t="str">
        <f t="shared" si="234"/>
        <v>Q3 2024</v>
      </c>
      <c r="L4667" t="str">
        <f t="shared" si="235"/>
        <v>Q3</v>
      </c>
      <c r="M4667" t="str">
        <f t="shared" si="236"/>
        <v>2024</v>
      </c>
    </row>
    <row r="4668" spans="1:13" x14ac:dyDescent="0.25">
      <c r="A4668" s="29">
        <v>45627</v>
      </c>
      <c r="B4668" s="9" t="s">
        <v>6600</v>
      </c>
      <c r="C4668" s="8" t="e">
        <v>#N/A</v>
      </c>
      <c r="D4668" s="9" t="s">
        <v>6627</v>
      </c>
      <c r="E4668" s="12">
        <v>1100</v>
      </c>
      <c r="F4668" s="30">
        <v>45657</v>
      </c>
      <c r="G4668" s="12">
        <v>1891</v>
      </c>
      <c r="H4668" s="75">
        <v>4165</v>
      </c>
      <c r="I4668" s="5">
        <v>4165</v>
      </c>
      <c r="K4668" t="str">
        <f t="shared" si="234"/>
        <v>Q3 2024</v>
      </c>
      <c r="L4668" t="str">
        <f t="shared" si="235"/>
        <v>Q3</v>
      </c>
      <c r="M4668" t="str">
        <f t="shared" si="236"/>
        <v>2024</v>
      </c>
    </row>
    <row r="4669" spans="1:13" x14ac:dyDescent="0.25">
      <c r="A4669" s="27">
        <v>45658</v>
      </c>
      <c r="B4669" s="9" t="s">
        <v>6613</v>
      </c>
      <c r="C4669" s="62" t="e">
        <v>#N/A</v>
      </c>
      <c r="D4669" s="9" t="s">
        <v>6615</v>
      </c>
      <c r="E4669" s="12">
        <v>0</v>
      </c>
      <c r="F4669" s="30">
        <v>45688</v>
      </c>
      <c r="G4669" s="12" t="s">
        <v>4380</v>
      </c>
      <c r="H4669" s="75">
        <v>4655</v>
      </c>
      <c r="K4669" t="str">
        <f t="shared" si="234"/>
        <v>Q4 2024</v>
      </c>
      <c r="L4669" t="str">
        <f t="shared" si="235"/>
        <v>Q4</v>
      </c>
      <c r="M4669" t="str">
        <f t="shared" si="236"/>
        <v>2024</v>
      </c>
    </row>
    <row r="4670" spans="1:13" x14ac:dyDescent="0.25">
      <c r="A4670" s="27">
        <v>45658</v>
      </c>
      <c r="B4670" s="9" t="s">
        <v>6613</v>
      </c>
      <c r="C4670" s="62" t="e">
        <v>#N/A</v>
      </c>
      <c r="D4670" s="9" t="s">
        <v>6643</v>
      </c>
      <c r="E4670" s="12">
        <v>0</v>
      </c>
      <c r="F4670" s="30">
        <v>45663</v>
      </c>
      <c r="G4670" s="12" t="s">
        <v>4239</v>
      </c>
      <c r="H4670" s="75">
        <v>36016.949999999997</v>
      </c>
      <c r="K4670" t="str">
        <f t="shared" si="234"/>
        <v>Q4 2024</v>
      </c>
      <c r="L4670" t="str">
        <f t="shared" si="235"/>
        <v>Q4</v>
      </c>
      <c r="M4670" t="str">
        <f t="shared" si="236"/>
        <v>2024</v>
      </c>
    </row>
    <row r="4671" spans="1:13" x14ac:dyDescent="0.25">
      <c r="A4671" s="27">
        <v>45658</v>
      </c>
      <c r="B4671" s="9" t="s">
        <v>6613</v>
      </c>
      <c r="C4671" s="8" t="s">
        <v>6616</v>
      </c>
      <c r="D4671" s="9" t="s">
        <v>6617</v>
      </c>
      <c r="E4671" s="12">
        <v>0</v>
      </c>
      <c r="F4671" s="30">
        <v>45689</v>
      </c>
      <c r="G4671" s="12" t="s">
        <v>4307</v>
      </c>
      <c r="H4671" s="75">
        <v>130</v>
      </c>
      <c r="K4671" t="str">
        <f t="shared" si="234"/>
        <v>Q4 2024</v>
      </c>
      <c r="L4671" t="str">
        <f t="shared" si="235"/>
        <v>Q4</v>
      </c>
      <c r="M4671" t="str">
        <f t="shared" si="236"/>
        <v>2024</v>
      </c>
    </row>
    <row r="4672" spans="1:13" x14ac:dyDescent="0.25">
      <c r="A4672" s="27">
        <v>45658</v>
      </c>
      <c r="B4672" s="9" t="s">
        <v>6613</v>
      </c>
      <c r="C4672" s="8" t="s">
        <v>6616</v>
      </c>
      <c r="D4672" s="9" t="s">
        <v>6618</v>
      </c>
      <c r="E4672" s="12">
        <v>0</v>
      </c>
      <c r="F4672" s="30">
        <v>45689</v>
      </c>
      <c r="G4672" s="12" t="s">
        <v>4310</v>
      </c>
      <c r="H4672" s="75">
        <v>20636</v>
      </c>
      <c r="K4672" t="str">
        <f t="shared" si="234"/>
        <v>Q4 2024</v>
      </c>
      <c r="L4672" t="str">
        <f t="shared" si="235"/>
        <v>Q4</v>
      </c>
      <c r="M4672" t="str">
        <f t="shared" si="236"/>
        <v>2024</v>
      </c>
    </row>
    <row r="4673" spans="1:13" x14ac:dyDescent="0.25">
      <c r="A4673" s="27">
        <v>45658</v>
      </c>
      <c r="B4673" s="9" t="s">
        <v>6613</v>
      </c>
      <c r="C4673" s="8" t="e">
        <v>#N/A</v>
      </c>
      <c r="D4673" s="9" t="s">
        <v>6629</v>
      </c>
      <c r="E4673" s="12">
        <v>0</v>
      </c>
      <c r="F4673" s="30">
        <v>45693</v>
      </c>
      <c r="G4673" s="31" t="s">
        <v>4311</v>
      </c>
      <c r="H4673" s="75">
        <v>84100</v>
      </c>
      <c r="K4673" t="str">
        <f t="shared" si="234"/>
        <v>Q4 2024</v>
      </c>
      <c r="L4673" t="str">
        <f t="shared" si="235"/>
        <v>Q4</v>
      </c>
      <c r="M4673" t="str">
        <f t="shared" si="236"/>
        <v>2024</v>
      </c>
    </row>
    <row r="4674" spans="1:13" x14ac:dyDescent="0.25">
      <c r="A4674" s="27">
        <v>45658</v>
      </c>
      <c r="B4674" s="9" t="s">
        <v>6613</v>
      </c>
      <c r="C4674" s="8" t="s">
        <v>6619</v>
      </c>
      <c r="D4674" s="9" t="s">
        <v>6620</v>
      </c>
      <c r="E4674" s="12">
        <v>0</v>
      </c>
      <c r="F4674" s="30">
        <v>45688</v>
      </c>
      <c r="G4674" s="12" t="s">
        <v>4390</v>
      </c>
      <c r="H4674" s="75">
        <v>1030</v>
      </c>
      <c r="K4674" t="str">
        <f t="shared" si="234"/>
        <v>Q4 2024</v>
      </c>
      <c r="L4674" t="str">
        <f t="shared" si="235"/>
        <v>Q4</v>
      </c>
      <c r="M4674" t="str">
        <f t="shared" si="236"/>
        <v>2024</v>
      </c>
    </row>
    <row r="4675" spans="1:13" x14ac:dyDescent="0.25">
      <c r="A4675" s="27">
        <v>45658</v>
      </c>
      <c r="B4675" s="9" t="s">
        <v>6613</v>
      </c>
      <c r="C4675" s="8" t="e">
        <v>#N/A</v>
      </c>
      <c r="D4675" s="9" t="s">
        <v>6643</v>
      </c>
      <c r="E4675" s="12">
        <v>0</v>
      </c>
      <c r="F4675" s="30">
        <v>45658</v>
      </c>
      <c r="G4675" s="12" t="s">
        <v>4235</v>
      </c>
      <c r="H4675" s="75">
        <v>32955</v>
      </c>
      <c r="K4675" t="str">
        <f t="shared" si="234"/>
        <v>Q4 2024</v>
      </c>
      <c r="L4675" t="str">
        <f t="shared" si="235"/>
        <v>Q4</v>
      </c>
      <c r="M4675" t="str">
        <f t="shared" si="236"/>
        <v>2024</v>
      </c>
    </row>
    <row r="4676" spans="1:13" x14ac:dyDescent="0.25">
      <c r="A4676" s="27">
        <v>45658</v>
      </c>
      <c r="B4676" s="9" t="s">
        <v>6613</v>
      </c>
      <c r="C4676" s="8" t="e">
        <v>#N/A</v>
      </c>
      <c r="D4676" s="9" t="s">
        <v>6643</v>
      </c>
      <c r="E4676" s="12">
        <v>0</v>
      </c>
      <c r="F4676" s="30">
        <v>45658</v>
      </c>
      <c r="G4676" s="12" t="s">
        <v>4236</v>
      </c>
      <c r="H4676" s="75">
        <v>32955</v>
      </c>
      <c r="K4676" t="str">
        <f t="shared" si="234"/>
        <v>Q4 2024</v>
      </c>
      <c r="L4676" t="str">
        <f t="shared" si="235"/>
        <v>Q4</v>
      </c>
      <c r="M4676" t="str">
        <f t="shared" si="236"/>
        <v>2024</v>
      </c>
    </row>
    <row r="4677" spans="1:13" x14ac:dyDescent="0.25">
      <c r="A4677" s="27">
        <v>45658</v>
      </c>
      <c r="B4677" s="9" t="s">
        <v>6613</v>
      </c>
      <c r="C4677" s="8" t="e">
        <v>#N/A</v>
      </c>
      <c r="D4677" s="9" t="s">
        <v>6622</v>
      </c>
      <c r="E4677" s="12">
        <v>0</v>
      </c>
      <c r="F4677" s="30">
        <v>45689</v>
      </c>
      <c r="G4677" s="12" t="s">
        <v>4326</v>
      </c>
      <c r="H4677" s="75">
        <v>4970</v>
      </c>
      <c r="K4677" t="str">
        <f t="shared" si="234"/>
        <v>Q4 2024</v>
      </c>
      <c r="L4677" t="str">
        <f t="shared" si="235"/>
        <v>Q4</v>
      </c>
      <c r="M4677" t="str">
        <f t="shared" si="236"/>
        <v>2024</v>
      </c>
    </row>
    <row r="4678" spans="1:13" x14ac:dyDescent="0.25">
      <c r="A4678" s="27">
        <v>45658</v>
      </c>
      <c r="B4678" s="9" t="s">
        <v>6613</v>
      </c>
      <c r="C4678" s="8" t="e">
        <v>#N/A</v>
      </c>
      <c r="D4678" s="9" t="s">
        <v>6622</v>
      </c>
      <c r="E4678" s="12">
        <v>0</v>
      </c>
      <c r="F4678" s="25">
        <v>45695</v>
      </c>
      <c r="G4678" s="12" t="s">
        <v>4344</v>
      </c>
      <c r="H4678" s="75">
        <v>1740</v>
      </c>
      <c r="K4678" t="str">
        <f t="shared" si="234"/>
        <v>Q4 2024</v>
      </c>
      <c r="L4678" t="str">
        <f t="shared" si="235"/>
        <v>Q4</v>
      </c>
      <c r="M4678" t="str">
        <f t="shared" si="236"/>
        <v>2024</v>
      </c>
    </row>
    <row r="4679" spans="1:13" x14ac:dyDescent="0.25">
      <c r="A4679" s="27">
        <v>45658</v>
      </c>
      <c r="B4679" s="9" t="s">
        <v>6613</v>
      </c>
      <c r="C4679" s="8" t="s">
        <v>6623</v>
      </c>
      <c r="D4679" s="9" t="s">
        <v>6624</v>
      </c>
      <c r="E4679" s="12">
        <v>0</v>
      </c>
      <c r="F4679" s="30">
        <v>45689</v>
      </c>
      <c r="G4679" s="12" t="s">
        <v>4308</v>
      </c>
      <c r="H4679" s="75">
        <v>5118.4799999999996</v>
      </c>
      <c r="K4679" t="str">
        <f t="shared" si="234"/>
        <v>Q4 2024</v>
      </c>
      <c r="L4679" t="str">
        <f t="shared" si="235"/>
        <v>Q4</v>
      </c>
      <c r="M4679" t="str">
        <f t="shared" si="236"/>
        <v>2024</v>
      </c>
    </row>
    <row r="4680" spans="1:13" x14ac:dyDescent="0.25">
      <c r="A4680" s="27">
        <v>45658</v>
      </c>
      <c r="B4680" s="9" t="s">
        <v>6613</v>
      </c>
      <c r="C4680" s="8" t="s">
        <v>6623</v>
      </c>
      <c r="D4680" s="9" t="s">
        <v>6663</v>
      </c>
      <c r="E4680" s="12">
        <v>0</v>
      </c>
      <c r="F4680" s="30">
        <v>45689</v>
      </c>
      <c r="G4680" s="12" t="s">
        <v>4309</v>
      </c>
      <c r="H4680" s="75">
        <v>2700</v>
      </c>
      <c r="K4680" t="str">
        <f t="shared" si="234"/>
        <v>Q4 2024</v>
      </c>
      <c r="L4680" t="str">
        <f t="shared" si="235"/>
        <v>Q4</v>
      </c>
      <c r="M4680" t="str">
        <f t="shared" si="236"/>
        <v>2024</v>
      </c>
    </row>
    <row r="4681" spans="1:13" x14ac:dyDescent="0.25">
      <c r="A4681" s="27">
        <v>45658</v>
      </c>
      <c r="B4681" s="9" t="s">
        <v>6613</v>
      </c>
      <c r="C4681" s="8" t="e">
        <v>#N/A</v>
      </c>
      <c r="D4681" s="9" t="s">
        <v>6627</v>
      </c>
      <c r="E4681" s="12">
        <v>0</v>
      </c>
      <c r="F4681" s="30">
        <v>45689</v>
      </c>
      <c r="G4681" s="12">
        <v>1914</v>
      </c>
      <c r="H4681" s="75">
        <v>1190</v>
      </c>
      <c r="K4681" t="str">
        <f t="shared" si="234"/>
        <v>Q4 2024</v>
      </c>
      <c r="L4681" t="str">
        <f t="shared" si="235"/>
        <v>Q4</v>
      </c>
      <c r="M4681" t="str">
        <f t="shared" si="236"/>
        <v>2024</v>
      </c>
    </row>
    <row r="4682" spans="1:13" x14ac:dyDescent="0.25">
      <c r="A4682" s="27">
        <v>45658</v>
      </c>
      <c r="B4682" s="9" t="s">
        <v>6613</v>
      </c>
      <c r="C4682" s="8" t="e">
        <v>#N/A</v>
      </c>
      <c r="D4682" s="9" t="s">
        <v>6643</v>
      </c>
      <c r="E4682" s="12">
        <v>0</v>
      </c>
      <c r="F4682" s="25">
        <v>45664</v>
      </c>
      <c r="G4682" s="12" t="s">
        <v>4240</v>
      </c>
      <c r="H4682" s="75">
        <v>36017</v>
      </c>
      <c r="K4682" t="str">
        <f t="shared" si="234"/>
        <v>Q4 2024</v>
      </c>
      <c r="L4682" t="str">
        <f t="shared" si="235"/>
        <v>Q4</v>
      </c>
      <c r="M4682" t="str">
        <f t="shared" si="236"/>
        <v>2024</v>
      </c>
    </row>
    <row r="4683" spans="1:13" x14ac:dyDescent="0.25">
      <c r="A4683" s="27">
        <v>45658</v>
      </c>
      <c r="B4683" s="9" t="s">
        <v>6584</v>
      </c>
      <c r="C4683" s="8" t="s">
        <v>6630</v>
      </c>
      <c r="D4683" s="9" t="s">
        <v>6631</v>
      </c>
      <c r="E4683" s="12">
        <v>102</v>
      </c>
      <c r="F4683" s="25">
        <v>45697</v>
      </c>
      <c r="G4683" s="12" t="s">
        <v>4356</v>
      </c>
      <c r="H4683" s="75">
        <v>823.64</v>
      </c>
      <c r="K4683" t="str">
        <f t="shared" si="234"/>
        <v>Q4 2024</v>
      </c>
      <c r="L4683" t="str">
        <f t="shared" si="235"/>
        <v>Q4</v>
      </c>
      <c r="M4683" t="str">
        <f t="shared" si="236"/>
        <v>2024</v>
      </c>
    </row>
    <row r="4684" spans="1:13" x14ac:dyDescent="0.25">
      <c r="A4684" s="27">
        <v>45658</v>
      </c>
      <c r="B4684" s="9" t="s">
        <v>6584</v>
      </c>
      <c r="C4684" s="8" t="e">
        <v>#N/A</v>
      </c>
      <c r="D4684" s="9" t="s">
        <v>6662</v>
      </c>
      <c r="E4684" s="12">
        <v>102</v>
      </c>
      <c r="F4684" s="25">
        <v>45660</v>
      </c>
      <c r="G4684" s="12">
        <v>20250103001</v>
      </c>
      <c r="H4684" s="75">
        <v>216696.48</v>
      </c>
      <c r="K4684" t="str">
        <f t="shared" si="234"/>
        <v>Q4 2024</v>
      </c>
      <c r="L4684" t="str">
        <f t="shared" si="235"/>
        <v>Q4</v>
      </c>
      <c r="M4684" t="str">
        <f t="shared" si="236"/>
        <v>2024</v>
      </c>
    </row>
    <row r="4685" spans="1:13" x14ac:dyDescent="0.25">
      <c r="A4685" s="27">
        <v>45658</v>
      </c>
      <c r="B4685" s="9" t="s">
        <v>6584</v>
      </c>
      <c r="C4685" s="8" t="s">
        <v>6632</v>
      </c>
      <c r="D4685" s="9" t="s">
        <v>6633</v>
      </c>
      <c r="E4685" s="12">
        <v>102</v>
      </c>
      <c r="F4685" s="25">
        <v>45689</v>
      </c>
      <c r="G4685" s="12" t="s">
        <v>4300</v>
      </c>
      <c r="H4685" s="75">
        <v>40461</v>
      </c>
      <c r="K4685" t="str">
        <f t="shared" si="234"/>
        <v>Q4 2024</v>
      </c>
      <c r="L4685" t="str">
        <f t="shared" si="235"/>
        <v>Q4</v>
      </c>
      <c r="M4685" t="str">
        <f t="shared" si="236"/>
        <v>2024</v>
      </c>
    </row>
    <row r="4686" spans="1:13" x14ac:dyDescent="0.25">
      <c r="A4686" s="27">
        <v>45658</v>
      </c>
      <c r="B4686" s="9" t="s">
        <v>6584</v>
      </c>
      <c r="C4686" s="8" t="e">
        <v>#N/A</v>
      </c>
      <c r="D4686" s="9" t="s">
        <v>6615</v>
      </c>
      <c r="E4686" s="12">
        <v>102</v>
      </c>
      <c r="F4686" s="25">
        <v>45688</v>
      </c>
      <c r="G4686" s="12" t="s">
        <v>4377</v>
      </c>
      <c r="H4686" s="75">
        <v>10355</v>
      </c>
      <c r="K4686" t="str">
        <f t="shared" si="234"/>
        <v>Q4 2024</v>
      </c>
      <c r="L4686" t="str">
        <f t="shared" si="235"/>
        <v>Q4</v>
      </c>
      <c r="M4686" t="str">
        <f t="shared" si="236"/>
        <v>2024</v>
      </c>
    </row>
    <row r="4687" spans="1:13" x14ac:dyDescent="0.25">
      <c r="A4687" s="27">
        <v>45658</v>
      </c>
      <c r="B4687" s="9" t="s">
        <v>6584</v>
      </c>
      <c r="C4687" s="8" t="s">
        <v>6634</v>
      </c>
      <c r="D4687" s="9" t="s">
        <v>6635</v>
      </c>
      <c r="E4687" s="12">
        <v>102</v>
      </c>
      <c r="F4687" s="25">
        <v>45689</v>
      </c>
      <c r="G4687" s="12" t="s">
        <v>4299</v>
      </c>
      <c r="H4687" s="91">
        <v>56375.06</v>
      </c>
      <c r="I4687" s="90"/>
      <c r="K4687" t="str">
        <f t="shared" si="234"/>
        <v>Q4 2024</v>
      </c>
      <c r="L4687" t="str">
        <f t="shared" si="235"/>
        <v>Q4</v>
      </c>
      <c r="M4687" t="str">
        <f t="shared" si="236"/>
        <v>2024</v>
      </c>
    </row>
    <row r="4688" spans="1:13" x14ac:dyDescent="0.25">
      <c r="A4688" s="27">
        <v>45658</v>
      </c>
      <c r="B4688" s="9" t="s">
        <v>6584</v>
      </c>
      <c r="C4688" s="8" t="s">
        <v>6637</v>
      </c>
      <c r="D4688" s="9" t="s">
        <v>6654</v>
      </c>
      <c r="E4688" s="12">
        <v>102</v>
      </c>
      <c r="F4688" s="25">
        <v>45659</v>
      </c>
      <c r="G4688" s="12" t="s">
        <v>4265</v>
      </c>
      <c r="H4688" s="75">
        <v>28392</v>
      </c>
      <c r="K4688" t="str">
        <f t="shared" si="234"/>
        <v>Q4 2024</v>
      </c>
      <c r="L4688" t="str">
        <f t="shared" si="235"/>
        <v>Q4</v>
      </c>
      <c r="M4688" t="str">
        <f t="shared" si="236"/>
        <v>2024</v>
      </c>
    </row>
    <row r="4689" spans="1:13" x14ac:dyDescent="0.25">
      <c r="A4689" s="27">
        <v>45658</v>
      </c>
      <c r="B4689" s="9" t="s">
        <v>6584</v>
      </c>
      <c r="C4689" s="8" t="s">
        <v>6637</v>
      </c>
      <c r="D4689" s="9" t="s">
        <v>6638</v>
      </c>
      <c r="E4689" s="12">
        <v>102</v>
      </c>
      <c r="F4689" s="25">
        <v>45699</v>
      </c>
      <c r="G4689" s="12" t="s">
        <v>4401</v>
      </c>
      <c r="H4689" s="75">
        <v>53510</v>
      </c>
      <c r="K4689" t="str">
        <f t="shared" si="234"/>
        <v>Q4 2024</v>
      </c>
      <c r="L4689" t="str">
        <f t="shared" si="235"/>
        <v>Q4</v>
      </c>
      <c r="M4689" t="str">
        <f t="shared" si="236"/>
        <v>2024</v>
      </c>
    </row>
    <row r="4690" spans="1:13" x14ac:dyDescent="0.25">
      <c r="A4690" s="27">
        <v>45658</v>
      </c>
      <c r="B4690" s="9" t="s">
        <v>6584</v>
      </c>
      <c r="C4690" s="8" t="s">
        <v>6637</v>
      </c>
      <c r="D4690" s="9" t="s">
        <v>6639</v>
      </c>
      <c r="E4690" s="12">
        <v>102</v>
      </c>
      <c r="F4690" s="30">
        <v>45700</v>
      </c>
      <c r="G4690" s="12" t="s">
        <v>4402</v>
      </c>
      <c r="H4690" s="75">
        <v>3260.36</v>
      </c>
      <c r="K4690" t="str">
        <f t="shared" si="234"/>
        <v>Q4 2024</v>
      </c>
      <c r="L4690" t="str">
        <f t="shared" si="235"/>
        <v>Q4</v>
      </c>
      <c r="M4690" t="str">
        <f t="shared" si="236"/>
        <v>2024</v>
      </c>
    </row>
    <row r="4691" spans="1:13" x14ac:dyDescent="0.25">
      <c r="A4691" s="27">
        <v>45658</v>
      </c>
      <c r="B4691" s="9" t="s">
        <v>6584</v>
      </c>
      <c r="C4691" s="8" t="e">
        <v>#N/A</v>
      </c>
      <c r="D4691" s="9" t="s">
        <v>6622</v>
      </c>
      <c r="E4691" s="12">
        <v>102</v>
      </c>
      <c r="F4691" s="30">
        <v>45689</v>
      </c>
      <c r="G4691" s="12" t="s">
        <v>4327</v>
      </c>
      <c r="H4691" s="75">
        <v>13425</v>
      </c>
      <c r="K4691" t="str">
        <f t="shared" si="234"/>
        <v>Q4 2024</v>
      </c>
      <c r="L4691" t="str">
        <f t="shared" si="235"/>
        <v>Q4</v>
      </c>
      <c r="M4691" t="str">
        <f t="shared" si="236"/>
        <v>2024</v>
      </c>
    </row>
    <row r="4692" spans="1:13" x14ac:dyDescent="0.25">
      <c r="A4692" s="27">
        <v>45658</v>
      </c>
      <c r="B4692" s="9" t="s">
        <v>6584</v>
      </c>
      <c r="C4692" s="8" t="e">
        <v>#N/A</v>
      </c>
      <c r="D4692" s="9" t="s">
        <v>6622</v>
      </c>
      <c r="E4692" s="12">
        <v>102</v>
      </c>
      <c r="F4692" s="30">
        <v>45695</v>
      </c>
      <c r="G4692" s="12" t="s">
        <v>4343</v>
      </c>
      <c r="H4692" s="75">
        <v>1445</v>
      </c>
      <c r="K4692" t="str">
        <f t="shared" si="234"/>
        <v>Q4 2024</v>
      </c>
      <c r="L4692" t="str">
        <f t="shared" si="235"/>
        <v>Q4</v>
      </c>
      <c r="M4692" t="str">
        <f t="shared" si="236"/>
        <v>2024</v>
      </c>
    </row>
    <row r="4693" spans="1:13" x14ac:dyDescent="0.25">
      <c r="A4693" s="27">
        <v>45658</v>
      </c>
      <c r="B4693" s="9" t="s">
        <v>6584</v>
      </c>
      <c r="C4693" s="8" t="e">
        <v>#N/A</v>
      </c>
      <c r="D4693" s="9" t="s">
        <v>6627</v>
      </c>
      <c r="E4693" s="12">
        <v>102</v>
      </c>
      <c r="F4693" s="30">
        <v>45689</v>
      </c>
      <c r="G4693" s="12">
        <v>1913</v>
      </c>
      <c r="H4693" s="75">
        <v>1015</v>
      </c>
      <c r="K4693" t="str">
        <f t="shared" si="234"/>
        <v>Q4 2024</v>
      </c>
      <c r="L4693" t="str">
        <f t="shared" si="235"/>
        <v>Q4</v>
      </c>
      <c r="M4693" t="str">
        <f t="shared" si="236"/>
        <v>2024</v>
      </c>
    </row>
    <row r="4694" spans="1:13" x14ac:dyDescent="0.25">
      <c r="A4694" s="27">
        <v>45658</v>
      </c>
      <c r="B4694" s="9" t="s">
        <v>6585</v>
      </c>
      <c r="C4694" s="8" t="s">
        <v>6632</v>
      </c>
      <c r="D4694" s="9" t="s">
        <v>6633</v>
      </c>
      <c r="E4694" s="12">
        <v>0</v>
      </c>
      <c r="F4694" s="30">
        <v>45689</v>
      </c>
      <c r="G4694" s="12" t="s">
        <v>4319</v>
      </c>
      <c r="H4694" s="75">
        <v>40189</v>
      </c>
      <c r="K4694" t="str">
        <f t="shared" si="234"/>
        <v>Q4 2024</v>
      </c>
      <c r="L4694" t="str">
        <f t="shared" si="235"/>
        <v>Q4</v>
      </c>
      <c r="M4694" t="str">
        <f t="shared" si="236"/>
        <v>2024</v>
      </c>
    </row>
    <row r="4695" spans="1:13" x14ac:dyDescent="0.25">
      <c r="A4695" s="27">
        <v>45658</v>
      </c>
      <c r="B4695" s="9" t="s">
        <v>6585</v>
      </c>
      <c r="C4695" s="8" t="s">
        <v>6616</v>
      </c>
      <c r="D4695" s="9" t="s">
        <v>6617</v>
      </c>
      <c r="E4695" s="12">
        <v>0</v>
      </c>
      <c r="F4695" s="25">
        <v>45689</v>
      </c>
      <c r="G4695" s="12" t="s">
        <v>4317</v>
      </c>
      <c r="H4695" s="75">
        <v>2757</v>
      </c>
      <c r="K4695" t="str">
        <f t="shared" si="234"/>
        <v>Q4 2024</v>
      </c>
      <c r="L4695" t="str">
        <f t="shared" si="235"/>
        <v>Q4</v>
      </c>
      <c r="M4695" t="str">
        <f t="shared" si="236"/>
        <v>2024</v>
      </c>
    </row>
    <row r="4696" spans="1:13" x14ac:dyDescent="0.25">
      <c r="A4696" s="27">
        <v>45658</v>
      </c>
      <c r="B4696" s="9" t="s">
        <v>6585</v>
      </c>
      <c r="C4696" s="8" t="s">
        <v>6616</v>
      </c>
      <c r="D4696" s="9" t="s">
        <v>6618</v>
      </c>
      <c r="E4696" s="12">
        <v>0</v>
      </c>
      <c r="F4696" s="25">
        <v>45689</v>
      </c>
      <c r="G4696" s="12" t="s">
        <v>4318</v>
      </c>
      <c r="H4696" s="75">
        <v>825</v>
      </c>
      <c r="K4696" t="str">
        <f t="shared" si="234"/>
        <v>Q4 2024</v>
      </c>
      <c r="L4696" t="str">
        <f t="shared" si="235"/>
        <v>Q4</v>
      </c>
      <c r="M4696" t="str">
        <f t="shared" si="236"/>
        <v>2024</v>
      </c>
    </row>
    <row r="4697" spans="1:13" x14ac:dyDescent="0.25">
      <c r="A4697" s="27">
        <v>45658</v>
      </c>
      <c r="B4697" s="9" t="s">
        <v>6585</v>
      </c>
      <c r="C4697" s="8" t="s">
        <v>6619</v>
      </c>
      <c r="D4697" s="9" t="s">
        <v>6620</v>
      </c>
      <c r="E4697" s="12">
        <v>0</v>
      </c>
      <c r="F4697" s="30">
        <v>45688</v>
      </c>
      <c r="G4697" s="12" t="s">
        <v>4396</v>
      </c>
      <c r="H4697" s="75">
        <v>600</v>
      </c>
      <c r="K4697" t="str">
        <f t="shared" si="234"/>
        <v>Q4 2024</v>
      </c>
      <c r="L4697" t="str">
        <f t="shared" si="235"/>
        <v>Q4</v>
      </c>
      <c r="M4697" t="str">
        <f t="shared" si="236"/>
        <v>2024</v>
      </c>
    </row>
    <row r="4698" spans="1:13" x14ac:dyDescent="0.25">
      <c r="A4698" s="27">
        <v>45658</v>
      </c>
      <c r="B4698" s="9" t="s">
        <v>6585</v>
      </c>
      <c r="C4698" s="8" t="e">
        <v>#N/A</v>
      </c>
      <c r="D4698" s="9" t="s">
        <v>6622</v>
      </c>
      <c r="E4698" s="12">
        <v>0</v>
      </c>
      <c r="F4698" s="30">
        <v>45689</v>
      </c>
      <c r="G4698" s="12" t="s">
        <v>4328</v>
      </c>
      <c r="H4698" s="75">
        <v>1375</v>
      </c>
      <c r="K4698" t="str">
        <f t="shared" si="234"/>
        <v>Q4 2024</v>
      </c>
      <c r="L4698" t="str">
        <f t="shared" si="235"/>
        <v>Q4</v>
      </c>
      <c r="M4698" t="str">
        <f t="shared" si="236"/>
        <v>2024</v>
      </c>
    </row>
    <row r="4699" spans="1:13" x14ac:dyDescent="0.25">
      <c r="A4699" s="27">
        <v>45658</v>
      </c>
      <c r="B4699" s="9" t="s">
        <v>6585</v>
      </c>
      <c r="C4699" s="8" t="e">
        <v>#N/A</v>
      </c>
      <c r="D4699" s="9" t="s">
        <v>6627</v>
      </c>
      <c r="E4699" s="12">
        <v>0</v>
      </c>
      <c r="F4699" s="30">
        <v>45689</v>
      </c>
      <c r="G4699" s="12">
        <v>1912</v>
      </c>
      <c r="H4699" s="75">
        <v>8435</v>
      </c>
      <c r="K4699" t="str">
        <f t="shared" si="234"/>
        <v>Q4 2024</v>
      </c>
      <c r="L4699" t="str">
        <f t="shared" si="235"/>
        <v>Q4</v>
      </c>
      <c r="M4699" t="str">
        <f t="shared" si="236"/>
        <v>2024</v>
      </c>
    </row>
    <row r="4700" spans="1:13" x14ac:dyDescent="0.25">
      <c r="A4700" s="27">
        <v>45658</v>
      </c>
      <c r="B4700" s="9" t="s">
        <v>6586</v>
      </c>
      <c r="C4700" s="8" t="s">
        <v>6632</v>
      </c>
      <c r="D4700" s="9" t="s">
        <v>6633</v>
      </c>
      <c r="E4700" s="12">
        <v>0</v>
      </c>
      <c r="F4700" s="30">
        <v>45689</v>
      </c>
      <c r="G4700" s="12" t="s">
        <v>4313</v>
      </c>
      <c r="H4700" s="75">
        <v>18613</v>
      </c>
      <c r="K4700" t="str">
        <f t="shared" si="234"/>
        <v>Q4 2024</v>
      </c>
      <c r="L4700" t="str">
        <f t="shared" si="235"/>
        <v>Q4</v>
      </c>
      <c r="M4700" t="str">
        <f t="shared" si="236"/>
        <v>2024</v>
      </c>
    </row>
    <row r="4701" spans="1:13" x14ac:dyDescent="0.25">
      <c r="A4701" s="27">
        <v>45658</v>
      </c>
      <c r="B4701" s="9" t="s">
        <v>6586</v>
      </c>
      <c r="C4701" s="8" t="e">
        <v>#N/A</v>
      </c>
      <c r="D4701" s="9" t="s">
        <v>6615</v>
      </c>
      <c r="E4701" s="12">
        <v>0</v>
      </c>
      <c r="F4701" s="30">
        <v>45688</v>
      </c>
      <c r="G4701" s="12" t="s">
        <v>4368</v>
      </c>
      <c r="H4701" s="75">
        <v>106</v>
      </c>
      <c r="K4701" t="str">
        <f t="shared" ref="K4701:K4760" si="237">"Q" &amp; IF(MONTH(A4701) &lt; 4, 4, IF(MONTH(A4701) &lt; 7, 1, IF(MONTH(A4701) &lt; 10, 2, 3))) &amp; " " &amp; YEAR(A4701) - IF(MONTH(A4701) &lt; 4, 1, 0)</f>
        <v>Q4 2024</v>
      </c>
      <c r="L4701" t="str">
        <f t="shared" ref="L4701:L4760" si="238">LEFT(K4701,2)</f>
        <v>Q4</v>
      </c>
      <c r="M4701" t="str">
        <f t="shared" ref="M4701:M4760" si="239">RIGHT(K4701,4)</f>
        <v>2024</v>
      </c>
    </row>
    <row r="4702" spans="1:13" x14ac:dyDescent="0.25">
      <c r="A4702" s="27">
        <v>45658</v>
      </c>
      <c r="B4702" s="9" t="s">
        <v>6586</v>
      </c>
      <c r="C4702" s="8" t="e">
        <v>#N/A</v>
      </c>
      <c r="D4702" s="9" t="s">
        <v>6615</v>
      </c>
      <c r="E4702" s="12">
        <v>0</v>
      </c>
      <c r="F4702" s="30">
        <v>45688</v>
      </c>
      <c r="G4702" s="12" t="s">
        <v>4379</v>
      </c>
      <c r="H4702" s="75">
        <v>190</v>
      </c>
      <c r="K4702" t="str">
        <f t="shared" si="237"/>
        <v>Q4 2024</v>
      </c>
      <c r="L4702" t="str">
        <f t="shared" si="238"/>
        <v>Q4</v>
      </c>
      <c r="M4702" t="str">
        <f t="shared" si="239"/>
        <v>2024</v>
      </c>
    </row>
    <row r="4703" spans="1:13" x14ac:dyDescent="0.25">
      <c r="A4703" s="27">
        <v>45658</v>
      </c>
      <c r="B4703" s="9" t="s">
        <v>6586</v>
      </c>
      <c r="C4703" s="8" t="s">
        <v>6616</v>
      </c>
      <c r="D4703" s="9" t="s">
        <v>6618</v>
      </c>
      <c r="E4703" s="12">
        <v>0</v>
      </c>
      <c r="F4703" s="25">
        <v>45689</v>
      </c>
      <c r="G4703" s="12" t="s">
        <v>4312</v>
      </c>
      <c r="H4703" s="75">
        <v>4052</v>
      </c>
      <c r="K4703" t="str">
        <f t="shared" si="237"/>
        <v>Q4 2024</v>
      </c>
      <c r="L4703" t="str">
        <f t="shared" si="238"/>
        <v>Q4</v>
      </c>
      <c r="M4703" t="str">
        <f t="shared" si="239"/>
        <v>2024</v>
      </c>
    </row>
    <row r="4704" spans="1:13" x14ac:dyDescent="0.25">
      <c r="A4704" s="27">
        <v>45658</v>
      </c>
      <c r="B4704" s="9" t="s">
        <v>6586</v>
      </c>
      <c r="C4704" s="8" t="e">
        <v>#N/A</v>
      </c>
      <c r="D4704" s="9" t="s">
        <v>6635</v>
      </c>
      <c r="E4704" s="12">
        <v>0</v>
      </c>
      <c r="F4704" s="25">
        <v>45688</v>
      </c>
      <c r="G4704" s="12" t="s">
        <v>4314</v>
      </c>
      <c r="H4704" s="75">
        <v>49692.69</v>
      </c>
      <c r="K4704" t="str">
        <f t="shared" si="237"/>
        <v>Q4 2024</v>
      </c>
      <c r="L4704" t="str">
        <f t="shared" si="238"/>
        <v>Q4</v>
      </c>
      <c r="M4704" t="str">
        <f t="shared" si="239"/>
        <v>2024</v>
      </c>
    </row>
    <row r="4705" spans="1:13" x14ac:dyDescent="0.25">
      <c r="A4705" s="27">
        <v>45658</v>
      </c>
      <c r="B4705" s="9" t="s">
        <v>6586</v>
      </c>
      <c r="C4705" s="8" t="e">
        <v>#N/A</v>
      </c>
      <c r="D4705" s="9" t="s">
        <v>6622</v>
      </c>
      <c r="E4705" s="12">
        <v>0</v>
      </c>
      <c r="F4705" s="25">
        <v>45689</v>
      </c>
      <c r="G4705" s="12" t="s">
        <v>4330</v>
      </c>
      <c r="H4705" s="75">
        <v>590</v>
      </c>
      <c r="K4705" t="str">
        <f t="shared" si="237"/>
        <v>Q4 2024</v>
      </c>
      <c r="L4705" t="str">
        <f t="shared" si="238"/>
        <v>Q4</v>
      </c>
      <c r="M4705" t="str">
        <f t="shared" si="239"/>
        <v>2024</v>
      </c>
    </row>
    <row r="4706" spans="1:13" x14ac:dyDescent="0.25">
      <c r="A4706" s="27">
        <v>45658</v>
      </c>
      <c r="B4706" s="9" t="s">
        <v>6587</v>
      </c>
      <c r="C4706" s="8" t="e">
        <v>#N/A</v>
      </c>
      <c r="D4706" s="9" t="s">
        <v>6622</v>
      </c>
      <c r="E4706" s="12">
        <v>0</v>
      </c>
      <c r="F4706" s="25">
        <v>45689</v>
      </c>
      <c r="G4706" s="12" t="s">
        <v>4331</v>
      </c>
      <c r="H4706" s="75">
        <v>14740</v>
      </c>
      <c r="K4706" t="str">
        <f t="shared" si="237"/>
        <v>Q4 2024</v>
      </c>
      <c r="L4706" t="str">
        <f t="shared" si="238"/>
        <v>Q4</v>
      </c>
      <c r="M4706" t="str">
        <f t="shared" si="239"/>
        <v>2024</v>
      </c>
    </row>
    <row r="4707" spans="1:13" x14ac:dyDescent="0.25">
      <c r="A4707" s="27">
        <v>45658</v>
      </c>
      <c r="B4707" s="9" t="s">
        <v>6588</v>
      </c>
      <c r="C4707" s="8" t="s">
        <v>6616</v>
      </c>
      <c r="D4707" s="9" t="s">
        <v>6617</v>
      </c>
      <c r="E4707" s="12">
        <v>0</v>
      </c>
      <c r="F4707" s="25">
        <v>45689</v>
      </c>
      <c r="G4707" s="12" t="s">
        <v>4322</v>
      </c>
      <c r="H4707" s="75">
        <v>3125</v>
      </c>
      <c r="K4707" t="str">
        <f t="shared" si="237"/>
        <v>Q4 2024</v>
      </c>
      <c r="L4707" t="str">
        <f t="shared" si="238"/>
        <v>Q4</v>
      </c>
      <c r="M4707" t="str">
        <f t="shared" si="239"/>
        <v>2024</v>
      </c>
    </row>
    <row r="4708" spans="1:13" x14ac:dyDescent="0.25">
      <c r="A4708" s="27">
        <v>45658</v>
      </c>
      <c r="B4708" s="9" t="s">
        <v>6588</v>
      </c>
      <c r="C4708" s="8" t="s">
        <v>6619</v>
      </c>
      <c r="D4708" s="9" t="s">
        <v>6620</v>
      </c>
      <c r="E4708" s="12">
        <v>0</v>
      </c>
      <c r="F4708" s="30">
        <v>45688</v>
      </c>
      <c r="G4708" s="12" t="s">
        <v>4395</v>
      </c>
      <c r="H4708" s="75">
        <v>2832</v>
      </c>
      <c r="K4708" t="str">
        <f t="shared" si="237"/>
        <v>Q4 2024</v>
      </c>
      <c r="L4708" t="str">
        <f t="shared" si="238"/>
        <v>Q4</v>
      </c>
      <c r="M4708" t="str">
        <f t="shared" si="239"/>
        <v>2024</v>
      </c>
    </row>
    <row r="4709" spans="1:13" x14ac:dyDescent="0.25">
      <c r="A4709" s="27">
        <v>45658</v>
      </c>
      <c r="B4709" s="9" t="s">
        <v>6588</v>
      </c>
      <c r="C4709" s="8" t="e">
        <v>#N/A</v>
      </c>
      <c r="D4709" s="9" t="s">
        <v>6622</v>
      </c>
      <c r="E4709" s="12">
        <v>0</v>
      </c>
      <c r="F4709" s="30">
        <v>45689</v>
      </c>
      <c r="G4709" s="12" t="s">
        <v>4332</v>
      </c>
      <c r="H4709" s="75">
        <v>3658</v>
      </c>
      <c r="K4709" t="str">
        <f t="shared" si="237"/>
        <v>Q4 2024</v>
      </c>
      <c r="L4709" t="str">
        <f t="shared" si="238"/>
        <v>Q4</v>
      </c>
      <c r="M4709" t="str">
        <f t="shared" si="239"/>
        <v>2024</v>
      </c>
    </row>
    <row r="4710" spans="1:13" x14ac:dyDescent="0.25">
      <c r="A4710" s="27">
        <v>45658</v>
      </c>
      <c r="B4710" s="9" t="s">
        <v>6588</v>
      </c>
      <c r="C4710" s="8" t="e">
        <v>#N/A</v>
      </c>
      <c r="D4710" s="9" t="s">
        <v>6622</v>
      </c>
      <c r="E4710" s="12">
        <v>0</v>
      </c>
      <c r="F4710" s="30">
        <v>45695</v>
      </c>
      <c r="G4710" s="12" t="s">
        <v>4352</v>
      </c>
      <c r="H4710" s="75">
        <v>75</v>
      </c>
      <c r="K4710" t="str">
        <f t="shared" si="237"/>
        <v>Q4 2024</v>
      </c>
      <c r="L4710" t="str">
        <f t="shared" si="238"/>
        <v>Q4</v>
      </c>
      <c r="M4710" t="str">
        <f t="shared" si="239"/>
        <v>2024</v>
      </c>
    </row>
    <row r="4711" spans="1:13" x14ac:dyDescent="0.25">
      <c r="A4711" s="27">
        <v>45658</v>
      </c>
      <c r="B4711" s="9" t="s">
        <v>6589</v>
      </c>
      <c r="C4711" s="8" t="s">
        <v>6632</v>
      </c>
      <c r="D4711" s="9" t="s">
        <v>6633</v>
      </c>
      <c r="E4711" s="12">
        <v>2</v>
      </c>
      <c r="F4711" s="30">
        <v>45689</v>
      </c>
      <c r="G4711" s="12" t="s">
        <v>4288</v>
      </c>
      <c r="H4711" s="75">
        <v>58117</v>
      </c>
      <c r="K4711" t="str">
        <f t="shared" si="237"/>
        <v>Q4 2024</v>
      </c>
      <c r="L4711" t="str">
        <f t="shared" si="238"/>
        <v>Q4</v>
      </c>
      <c r="M4711" t="str">
        <f t="shared" si="239"/>
        <v>2024</v>
      </c>
    </row>
    <row r="4712" spans="1:13" x14ac:dyDescent="0.25">
      <c r="A4712" s="27">
        <v>45658</v>
      </c>
      <c r="B4712" s="9" t="s">
        <v>6589</v>
      </c>
      <c r="C4712" s="8" t="e">
        <v>#N/A</v>
      </c>
      <c r="D4712" s="9" t="s">
        <v>6643</v>
      </c>
      <c r="E4712" s="12">
        <v>2</v>
      </c>
      <c r="F4712" s="30">
        <v>45685</v>
      </c>
      <c r="G4712" s="12" t="s">
        <v>4273</v>
      </c>
      <c r="H4712" s="75">
        <v>9915.2999999999993</v>
      </c>
      <c r="K4712" t="str">
        <f t="shared" si="237"/>
        <v>Q4 2024</v>
      </c>
      <c r="L4712" t="str">
        <f t="shared" si="238"/>
        <v>Q4</v>
      </c>
      <c r="M4712" t="str">
        <f t="shared" si="239"/>
        <v>2024</v>
      </c>
    </row>
    <row r="4713" spans="1:13" x14ac:dyDescent="0.25">
      <c r="A4713" s="27">
        <v>45658</v>
      </c>
      <c r="B4713" s="9" t="s">
        <v>6589</v>
      </c>
      <c r="C4713" s="8" t="e">
        <v>#N/A</v>
      </c>
      <c r="D4713" s="9" t="s">
        <v>6615</v>
      </c>
      <c r="E4713" s="12">
        <v>2</v>
      </c>
      <c r="F4713" s="30">
        <v>45688</v>
      </c>
      <c r="G4713" s="12" t="s">
        <v>4369</v>
      </c>
      <c r="H4713" s="75">
        <v>528</v>
      </c>
      <c r="K4713" t="str">
        <f t="shared" si="237"/>
        <v>Q4 2024</v>
      </c>
      <c r="L4713" t="str">
        <f t="shared" si="238"/>
        <v>Q4</v>
      </c>
      <c r="M4713" t="str">
        <f t="shared" si="239"/>
        <v>2024</v>
      </c>
    </row>
    <row r="4714" spans="1:13" x14ac:dyDescent="0.25">
      <c r="A4714" s="27">
        <v>45658</v>
      </c>
      <c r="B4714" s="9" t="s">
        <v>6589</v>
      </c>
      <c r="C4714" s="8" t="e">
        <v>#N/A</v>
      </c>
      <c r="D4714" s="9" t="s">
        <v>6615</v>
      </c>
      <c r="E4714" s="12" t="s">
        <v>82</v>
      </c>
      <c r="F4714" s="30">
        <v>45688</v>
      </c>
      <c r="G4714" s="12" t="s">
        <v>4384</v>
      </c>
      <c r="H4714" s="75">
        <v>2375</v>
      </c>
      <c r="K4714" t="str">
        <f t="shared" si="237"/>
        <v>Q4 2024</v>
      </c>
      <c r="L4714" t="str">
        <f t="shared" si="238"/>
        <v>Q4</v>
      </c>
      <c r="M4714" t="str">
        <f t="shared" si="239"/>
        <v>2024</v>
      </c>
    </row>
    <row r="4715" spans="1:13" x14ac:dyDescent="0.25">
      <c r="A4715" s="27">
        <v>45658</v>
      </c>
      <c r="B4715" s="9" t="s">
        <v>6589</v>
      </c>
      <c r="C4715" s="8" t="s">
        <v>6616</v>
      </c>
      <c r="D4715" s="9" t="s">
        <v>6618</v>
      </c>
      <c r="E4715" s="12">
        <v>2</v>
      </c>
      <c r="F4715" s="30">
        <v>45689</v>
      </c>
      <c r="G4715" s="12" t="s">
        <v>4291</v>
      </c>
      <c r="H4715" s="75">
        <v>48472</v>
      </c>
      <c r="K4715" t="str">
        <f t="shared" si="237"/>
        <v>Q4 2024</v>
      </c>
      <c r="L4715" t="str">
        <f t="shared" si="238"/>
        <v>Q4</v>
      </c>
      <c r="M4715" t="str">
        <f t="shared" si="239"/>
        <v>2024</v>
      </c>
    </row>
    <row r="4716" spans="1:13" x14ac:dyDescent="0.25">
      <c r="A4716" s="27">
        <v>45658</v>
      </c>
      <c r="B4716" s="9" t="s">
        <v>6589</v>
      </c>
      <c r="C4716" s="8" t="s">
        <v>6616</v>
      </c>
      <c r="D4716" s="9" t="s">
        <v>6617</v>
      </c>
      <c r="E4716" s="12">
        <v>2</v>
      </c>
      <c r="F4716" s="30">
        <v>45689</v>
      </c>
      <c r="G4716" s="12" t="s">
        <v>4292</v>
      </c>
      <c r="H4716" s="75">
        <v>5342</v>
      </c>
      <c r="K4716" t="str">
        <f t="shared" si="237"/>
        <v>Q4 2024</v>
      </c>
      <c r="L4716" t="str">
        <f t="shared" si="238"/>
        <v>Q4</v>
      </c>
      <c r="M4716" t="str">
        <f t="shared" si="239"/>
        <v>2024</v>
      </c>
    </row>
    <row r="4717" spans="1:13" x14ac:dyDescent="0.25">
      <c r="A4717" s="27">
        <v>45658</v>
      </c>
      <c r="B4717" s="9" t="s">
        <v>6589</v>
      </c>
      <c r="C4717" s="8" t="s">
        <v>6634</v>
      </c>
      <c r="D4717" s="9" t="s">
        <v>6635</v>
      </c>
      <c r="E4717" s="12">
        <v>2</v>
      </c>
      <c r="F4717" s="30">
        <v>45689</v>
      </c>
      <c r="G4717" s="12" t="s">
        <v>4290</v>
      </c>
      <c r="H4717" s="91">
        <v>190870.5</v>
      </c>
      <c r="I4717" s="90"/>
      <c r="K4717" t="str">
        <f t="shared" si="237"/>
        <v>Q4 2024</v>
      </c>
      <c r="L4717" t="str">
        <f t="shared" si="238"/>
        <v>Q4</v>
      </c>
      <c r="M4717" t="str">
        <f t="shared" si="239"/>
        <v>2024</v>
      </c>
    </row>
    <row r="4718" spans="1:13" x14ac:dyDescent="0.25">
      <c r="A4718" s="27">
        <v>45658</v>
      </c>
      <c r="B4718" s="9" t="s">
        <v>6589</v>
      </c>
      <c r="C4718" s="8" t="e">
        <v>#N/A</v>
      </c>
      <c r="D4718" s="9" t="s">
        <v>6643</v>
      </c>
      <c r="E4718" s="12">
        <v>2</v>
      </c>
      <c r="F4718" s="30">
        <v>45682</v>
      </c>
      <c r="G4718" s="12" t="s">
        <v>4272</v>
      </c>
      <c r="H4718" s="75">
        <v>10000</v>
      </c>
      <c r="K4718" t="str">
        <f t="shared" si="237"/>
        <v>Q4 2024</v>
      </c>
      <c r="L4718" t="str">
        <f t="shared" si="238"/>
        <v>Q4</v>
      </c>
      <c r="M4718" t="str">
        <f t="shared" si="239"/>
        <v>2024</v>
      </c>
    </row>
    <row r="4719" spans="1:13" x14ac:dyDescent="0.25">
      <c r="A4719" s="27">
        <v>45658</v>
      </c>
      <c r="B4719" s="9" t="s">
        <v>6589</v>
      </c>
      <c r="C4719" s="8" t="e">
        <v>#N/A</v>
      </c>
      <c r="D4719" s="9" t="s">
        <v>6638</v>
      </c>
      <c r="E4719" s="12">
        <v>2</v>
      </c>
      <c r="F4719" s="30">
        <v>45694</v>
      </c>
      <c r="G4719" s="31" t="s">
        <v>4389</v>
      </c>
      <c r="H4719" s="75">
        <v>212700</v>
      </c>
      <c r="K4719" t="str">
        <f t="shared" si="237"/>
        <v>Q4 2024</v>
      </c>
      <c r="L4719" t="str">
        <f t="shared" si="238"/>
        <v>Q4</v>
      </c>
      <c r="M4719" t="str">
        <f t="shared" si="239"/>
        <v>2024</v>
      </c>
    </row>
    <row r="4720" spans="1:13" x14ac:dyDescent="0.25">
      <c r="A4720" s="27">
        <v>45658</v>
      </c>
      <c r="B4720" s="9" t="s">
        <v>6589</v>
      </c>
      <c r="C4720" s="8" t="e">
        <v>#N/A</v>
      </c>
      <c r="D4720" s="9" t="s">
        <v>6633</v>
      </c>
      <c r="E4720" s="12">
        <v>2</v>
      </c>
      <c r="F4720" s="30">
        <v>45689</v>
      </c>
      <c r="G4720" s="12" t="s">
        <v>4287</v>
      </c>
      <c r="H4720" s="75">
        <v>182803.56</v>
      </c>
      <c r="K4720" t="str">
        <f t="shared" si="237"/>
        <v>Q4 2024</v>
      </c>
      <c r="L4720" t="str">
        <f t="shared" si="238"/>
        <v>Q4</v>
      </c>
      <c r="M4720" t="str">
        <f t="shared" si="239"/>
        <v>2024</v>
      </c>
    </row>
    <row r="4721" spans="1:13" x14ac:dyDescent="0.25">
      <c r="A4721" s="27">
        <v>45658</v>
      </c>
      <c r="B4721" s="9" t="s">
        <v>6589</v>
      </c>
      <c r="C4721" s="8" t="s">
        <v>6619</v>
      </c>
      <c r="D4721" s="9" t="s">
        <v>6620</v>
      </c>
      <c r="E4721" s="12">
        <v>2</v>
      </c>
      <c r="F4721" s="30">
        <v>45688</v>
      </c>
      <c r="G4721" s="12" t="s">
        <v>4399</v>
      </c>
      <c r="H4721" s="75">
        <v>8990</v>
      </c>
      <c r="K4721" t="str">
        <f t="shared" si="237"/>
        <v>Q4 2024</v>
      </c>
      <c r="L4721" t="str">
        <f t="shared" si="238"/>
        <v>Q4</v>
      </c>
      <c r="M4721" t="str">
        <f t="shared" si="239"/>
        <v>2024</v>
      </c>
    </row>
    <row r="4722" spans="1:13" x14ac:dyDescent="0.25">
      <c r="A4722" s="27">
        <v>45658</v>
      </c>
      <c r="B4722" s="9" t="s">
        <v>6589</v>
      </c>
      <c r="C4722" s="8" t="e">
        <v>#N/A</v>
      </c>
      <c r="D4722" s="9" t="s">
        <v>6617</v>
      </c>
      <c r="E4722" s="12">
        <v>2</v>
      </c>
      <c r="F4722" s="30">
        <v>45680</v>
      </c>
      <c r="G4722" s="12" t="s">
        <v>4271</v>
      </c>
      <c r="H4722" s="75">
        <v>480</v>
      </c>
      <c r="K4722" t="str">
        <f t="shared" si="237"/>
        <v>Q4 2024</v>
      </c>
      <c r="L4722" t="str">
        <f t="shared" si="238"/>
        <v>Q4</v>
      </c>
      <c r="M4722" t="str">
        <f t="shared" si="239"/>
        <v>2024</v>
      </c>
    </row>
    <row r="4723" spans="1:13" x14ac:dyDescent="0.25">
      <c r="A4723" s="27">
        <v>45658</v>
      </c>
      <c r="B4723" s="9" t="s">
        <v>6589</v>
      </c>
      <c r="C4723" s="8" t="s">
        <v>6653</v>
      </c>
      <c r="D4723" s="9" t="s">
        <v>6654</v>
      </c>
      <c r="E4723" s="12">
        <v>2</v>
      </c>
      <c r="F4723" s="30">
        <v>45658</v>
      </c>
      <c r="G4723" s="12" t="s">
        <v>4074</v>
      </c>
      <c r="H4723" s="75">
        <v>204002.34</v>
      </c>
      <c r="K4723" t="str">
        <f t="shared" si="237"/>
        <v>Q4 2024</v>
      </c>
      <c r="L4723" t="str">
        <f t="shared" si="238"/>
        <v>Q4</v>
      </c>
      <c r="M4723" t="str">
        <f t="shared" si="239"/>
        <v>2024</v>
      </c>
    </row>
    <row r="4724" spans="1:13" x14ac:dyDescent="0.25">
      <c r="A4724" s="27">
        <v>45658</v>
      </c>
      <c r="B4724" s="9" t="s">
        <v>6589</v>
      </c>
      <c r="C4724" s="8" t="s">
        <v>6653</v>
      </c>
      <c r="D4724" s="9" t="s">
        <v>6638</v>
      </c>
      <c r="E4724" s="12">
        <v>2</v>
      </c>
      <c r="F4724" s="30">
        <v>45698</v>
      </c>
      <c r="G4724" s="12" t="s">
        <v>4386</v>
      </c>
      <c r="H4724" s="75">
        <v>799032</v>
      </c>
      <c r="K4724" t="str">
        <f t="shared" si="237"/>
        <v>Q4 2024</v>
      </c>
      <c r="L4724" t="str">
        <f t="shared" si="238"/>
        <v>Q4</v>
      </c>
      <c r="M4724" t="str">
        <f t="shared" si="239"/>
        <v>2024</v>
      </c>
    </row>
    <row r="4725" spans="1:13" x14ac:dyDescent="0.25">
      <c r="A4725" s="27">
        <v>45658</v>
      </c>
      <c r="B4725" s="9" t="s">
        <v>6589</v>
      </c>
      <c r="C4725" s="8" t="s">
        <v>6653</v>
      </c>
      <c r="D4725" s="9" t="s">
        <v>6627</v>
      </c>
      <c r="E4725" s="12">
        <v>2</v>
      </c>
      <c r="F4725" s="30">
        <v>45698</v>
      </c>
      <c r="G4725" s="12" t="s">
        <v>4387</v>
      </c>
      <c r="H4725" s="75">
        <v>31700</v>
      </c>
      <c r="K4725" t="str">
        <f t="shared" si="237"/>
        <v>Q4 2024</v>
      </c>
      <c r="L4725" t="str">
        <f t="shared" si="238"/>
        <v>Q4</v>
      </c>
      <c r="M4725" t="str">
        <f t="shared" si="239"/>
        <v>2024</v>
      </c>
    </row>
    <row r="4726" spans="1:13" x14ac:dyDescent="0.25">
      <c r="A4726" s="27">
        <v>45658</v>
      </c>
      <c r="B4726" s="9" t="s">
        <v>6589</v>
      </c>
      <c r="C4726" s="8" t="e">
        <v>#N/A</v>
      </c>
      <c r="D4726" s="9" t="s">
        <v>6622</v>
      </c>
      <c r="E4726" s="12">
        <v>2</v>
      </c>
      <c r="F4726" s="30">
        <v>45689</v>
      </c>
      <c r="G4726" s="12" t="s">
        <v>4334</v>
      </c>
      <c r="H4726" s="75">
        <v>13450</v>
      </c>
      <c r="K4726" t="str">
        <f t="shared" si="237"/>
        <v>Q4 2024</v>
      </c>
      <c r="L4726" t="str">
        <f t="shared" si="238"/>
        <v>Q4</v>
      </c>
      <c r="M4726" t="str">
        <f t="shared" si="239"/>
        <v>2024</v>
      </c>
    </row>
    <row r="4727" spans="1:13" x14ac:dyDescent="0.25">
      <c r="A4727" s="27">
        <v>45658</v>
      </c>
      <c r="B4727" s="9" t="s">
        <v>6589</v>
      </c>
      <c r="C4727" s="8" t="e">
        <v>#N/A</v>
      </c>
      <c r="D4727" s="9" t="s">
        <v>6622</v>
      </c>
      <c r="E4727" s="12">
        <v>2</v>
      </c>
      <c r="F4727" s="30">
        <v>45695</v>
      </c>
      <c r="G4727" s="12" t="s">
        <v>4346</v>
      </c>
      <c r="H4727" s="75">
        <v>6520</v>
      </c>
      <c r="K4727" t="str">
        <f t="shared" si="237"/>
        <v>Q4 2024</v>
      </c>
      <c r="L4727" t="str">
        <f t="shared" si="238"/>
        <v>Q4</v>
      </c>
      <c r="M4727" t="str">
        <f t="shared" si="239"/>
        <v>2024</v>
      </c>
    </row>
    <row r="4728" spans="1:13" x14ac:dyDescent="0.25">
      <c r="A4728" s="27">
        <v>45658</v>
      </c>
      <c r="B4728" s="9" t="s">
        <v>6589</v>
      </c>
      <c r="C4728" s="8" t="s">
        <v>6623</v>
      </c>
      <c r="D4728" s="9" t="s">
        <v>6624</v>
      </c>
      <c r="E4728" s="12">
        <v>2</v>
      </c>
      <c r="F4728" s="30">
        <v>45689</v>
      </c>
      <c r="G4728" s="12" t="s">
        <v>4289</v>
      </c>
      <c r="H4728" s="75">
        <v>1000</v>
      </c>
      <c r="K4728" t="str">
        <f t="shared" si="237"/>
        <v>Q4 2024</v>
      </c>
      <c r="L4728" t="str">
        <f t="shared" si="238"/>
        <v>Q4</v>
      </c>
      <c r="M4728" t="str">
        <f t="shared" si="239"/>
        <v>2024</v>
      </c>
    </row>
    <row r="4729" spans="1:13" x14ac:dyDescent="0.25">
      <c r="A4729" s="27">
        <v>45658</v>
      </c>
      <c r="B4729" s="9" t="s">
        <v>6589</v>
      </c>
      <c r="C4729" s="8" t="e">
        <v>#N/A</v>
      </c>
      <c r="D4729" s="9" t="s">
        <v>6627</v>
      </c>
      <c r="E4729" s="12">
        <v>2</v>
      </c>
      <c r="F4729" s="30">
        <v>45689</v>
      </c>
      <c r="G4729" s="12">
        <v>1917</v>
      </c>
      <c r="H4729" s="75">
        <v>17570</v>
      </c>
      <c r="K4729" t="str">
        <f t="shared" si="237"/>
        <v>Q4 2024</v>
      </c>
      <c r="L4729" t="str">
        <f t="shared" si="238"/>
        <v>Q4</v>
      </c>
      <c r="M4729" t="str">
        <f t="shared" si="239"/>
        <v>2024</v>
      </c>
    </row>
    <row r="4730" spans="1:13" x14ac:dyDescent="0.25">
      <c r="A4730" s="27">
        <v>45658</v>
      </c>
      <c r="B4730" s="9" t="s">
        <v>6589</v>
      </c>
      <c r="C4730" s="8" t="e">
        <v>#N/A</v>
      </c>
      <c r="D4730" s="9" t="s">
        <v>6624</v>
      </c>
      <c r="E4730" s="12">
        <v>2</v>
      </c>
      <c r="F4730" s="30">
        <v>45691</v>
      </c>
      <c r="G4730" s="12" t="s">
        <v>4293</v>
      </c>
      <c r="H4730" s="75">
        <v>14400</v>
      </c>
      <c r="K4730" t="str">
        <f t="shared" si="237"/>
        <v>Q4 2024</v>
      </c>
      <c r="L4730" t="str">
        <f t="shared" si="238"/>
        <v>Q4</v>
      </c>
      <c r="M4730" t="str">
        <f t="shared" si="239"/>
        <v>2024</v>
      </c>
    </row>
    <row r="4731" spans="1:13" x14ac:dyDescent="0.25">
      <c r="A4731" s="27">
        <v>45658</v>
      </c>
      <c r="B4731" s="9" t="s">
        <v>6590</v>
      </c>
      <c r="C4731" s="8" t="e">
        <v>#N/A</v>
      </c>
      <c r="D4731" s="9" t="s">
        <v>6615</v>
      </c>
      <c r="E4731" s="12">
        <v>0</v>
      </c>
      <c r="F4731" s="30">
        <v>45688</v>
      </c>
      <c r="G4731" s="12" t="s">
        <v>4378</v>
      </c>
      <c r="H4731" s="75">
        <v>190</v>
      </c>
      <c r="K4731" t="str">
        <f t="shared" si="237"/>
        <v>Q4 2024</v>
      </c>
      <c r="L4731" t="str">
        <f t="shared" si="238"/>
        <v>Q4</v>
      </c>
      <c r="M4731" t="str">
        <f t="shared" si="239"/>
        <v>2024</v>
      </c>
    </row>
    <row r="4732" spans="1:13" x14ac:dyDescent="0.25">
      <c r="A4732" s="27">
        <v>45658</v>
      </c>
      <c r="B4732" s="9" t="s">
        <v>6590</v>
      </c>
      <c r="C4732" s="8" t="s">
        <v>6616</v>
      </c>
      <c r="D4732" s="9" t="s">
        <v>6617</v>
      </c>
      <c r="E4732" s="12">
        <v>0</v>
      </c>
      <c r="F4732" s="30">
        <v>45689</v>
      </c>
      <c r="G4732" s="12" t="s">
        <v>4324</v>
      </c>
      <c r="H4732" s="75">
        <v>2472.5</v>
      </c>
      <c r="K4732" t="str">
        <f t="shared" si="237"/>
        <v>Q4 2024</v>
      </c>
      <c r="L4732" t="str">
        <f t="shared" si="238"/>
        <v>Q4</v>
      </c>
      <c r="M4732" t="str">
        <f t="shared" si="239"/>
        <v>2024</v>
      </c>
    </row>
    <row r="4733" spans="1:13" x14ac:dyDescent="0.25">
      <c r="A4733" s="27">
        <v>45658</v>
      </c>
      <c r="B4733" s="9" t="s">
        <v>6590</v>
      </c>
      <c r="C4733" s="8" t="e">
        <v>#N/A</v>
      </c>
      <c r="D4733" s="9" t="s">
        <v>6622</v>
      </c>
      <c r="E4733" s="12">
        <v>0</v>
      </c>
      <c r="F4733" s="30">
        <v>45689</v>
      </c>
      <c r="G4733" s="12" t="s">
        <v>4335</v>
      </c>
      <c r="H4733" s="75">
        <v>42285</v>
      </c>
      <c r="K4733" t="str">
        <f t="shared" si="237"/>
        <v>Q4 2024</v>
      </c>
      <c r="L4733" t="str">
        <f t="shared" si="238"/>
        <v>Q4</v>
      </c>
      <c r="M4733" t="str">
        <f t="shared" si="239"/>
        <v>2024</v>
      </c>
    </row>
    <row r="4734" spans="1:13" x14ac:dyDescent="0.25">
      <c r="A4734" s="27">
        <v>45658</v>
      </c>
      <c r="B4734" s="9" t="s">
        <v>6590</v>
      </c>
      <c r="C4734" s="8" t="e">
        <v>#N/A</v>
      </c>
      <c r="D4734" s="9" t="s">
        <v>6622</v>
      </c>
      <c r="E4734" s="12">
        <v>0</v>
      </c>
      <c r="F4734" s="30">
        <v>45695</v>
      </c>
      <c r="G4734" s="12" t="s">
        <v>4351</v>
      </c>
      <c r="H4734" s="75">
        <v>5105</v>
      </c>
      <c r="K4734" t="str">
        <f t="shared" si="237"/>
        <v>Q4 2024</v>
      </c>
      <c r="L4734" t="str">
        <f t="shared" si="238"/>
        <v>Q4</v>
      </c>
      <c r="M4734" t="str">
        <f t="shared" si="239"/>
        <v>2024</v>
      </c>
    </row>
    <row r="4735" spans="1:13" x14ac:dyDescent="0.25">
      <c r="A4735" s="27">
        <v>45658</v>
      </c>
      <c r="B4735" s="9" t="s">
        <v>6591</v>
      </c>
      <c r="C4735" s="8" t="s">
        <v>6632</v>
      </c>
      <c r="D4735" s="9" t="s">
        <v>6633</v>
      </c>
      <c r="E4735" s="12">
        <v>0</v>
      </c>
      <c r="F4735" s="30">
        <v>45689</v>
      </c>
      <c r="G4735" s="12" t="s">
        <v>4316</v>
      </c>
      <c r="H4735" s="75">
        <v>47082</v>
      </c>
      <c r="K4735" t="str">
        <f t="shared" si="237"/>
        <v>Q4 2024</v>
      </c>
      <c r="L4735" t="str">
        <f t="shared" si="238"/>
        <v>Q4</v>
      </c>
      <c r="M4735" t="str">
        <f t="shared" si="239"/>
        <v>2024</v>
      </c>
    </row>
    <row r="4736" spans="1:13" x14ac:dyDescent="0.25">
      <c r="A4736" s="27">
        <v>45658</v>
      </c>
      <c r="B4736" s="9" t="s">
        <v>6591</v>
      </c>
      <c r="C4736" s="8" t="s">
        <v>6616</v>
      </c>
      <c r="D4736" s="9" t="s">
        <v>6617</v>
      </c>
      <c r="E4736" s="12">
        <v>0</v>
      </c>
      <c r="F4736" s="30">
        <v>45689</v>
      </c>
      <c r="G4736" s="12" t="s">
        <v>4315</v>
      </c>
      <c r="H4736" s="75">
        <v>1302</v>
      </c>
      <c r="K4736" t="str">
        <f t="shared" si="237"/>
        <v>Q4 2024</v>
      </c>
      <c r="L4736" t="str">
        <f t="shared" si="238"/>
        <v>Q4</v>
      </c>
      <c r="M4736" t="str">
        <f t="shared" si="239"/>
        <v>2024</v>
      </c>
    </row>
    <row r="4737" spans="1:13" x14ac:dyDescent="0.25">
      <c r="A4737" s="27">
        <v>45658</v>
      </c>
      <c r="B4737" s="9" t="s">
        <v>6591</v>
      </c>
      <c r="C4737" s="8" t="s">
        <v>6619</v>
      </c>
      <c r="D4737" s="9" t="s">
        <v>6620</v>
      </c>
      <c r="E4737" s="12">
        <v>0</v>
      </c>
      <c r="F4737" s="30">
        <v>45688</v>
      </c>
      <c r="G4737" s="12" t="s">
        <v>4394</v>
      </c>
      <c r="H4737" s="75">
        <v>1640</v>
      </c>
      <c r="K4737" t="str">
        <f t="shared" si="237"/>
        <v>Q4 2024</v>
      </c>
      <c r="L4737" t="str">
        <f t="shared" si="238"/>
        <v>Q4</v>
      </c>
      <c r="M4737" t="str">
        <f t="shared" si="239"/>
        <v>2024</v>
      </c>
    </row>
    <row r="4738" spans="1:13" x14ac:dyDescent="0.25">
      <c r="A4738" s="27">
        <v>45658</v>
      </c>
      <c r="B4738" s="9" t="s">
        <v>6591</v>
      </c>
      <c r="C4738" s="8" t="e">
        <v>#N/A</v>
      </c>
      <c r="D4738" s="9" t="s">
        <v>6622</v>
      </c>
      <c r="E4738" s="12">
        <v>0</v>
      </c>
      <c r="F4738" s="30">
        <v>45689</v>
      </c>
      <c r="G4738" s="12" t="s">
        <v>4336</v>
      </c>
      <c r="H4738" s="75">
        <v>11510</v>
      </c>
      <c r="K4738" t="str">
        <f t="shared" si="237"/>
        <v>Q4 2024</v>
      </c>
      <c r="L4738" t="str">
        <f t="shared" si="238"/>
        <v>Q4</v>
      </c>
      <c r="M4738" t="str">
        <f t="shared" si="239"/>
        <v>2024</v>
      </c>
    </row>
    <row r="4739" spans="1:13" x14ac:dyDescent="0.25">
      <c r="A4739" s="27">
        <v>45658</v>
      </c>
      <c r="B4739" s="9" t="s">
        <v>6591</v>
      </c>
      <c r="C4739" s="8" t="e">
        <v>#N/A</v>
      </c>
      <c r="D4739" s="9" t="s">
        <v>6622</v>
      </c>
      <c r="E4739" s="12">
        <v>0</v>
      </c>
      <c r="F4739" s="30">
        <v>45695</v>
      </c>
      <c r="G4739" s="12" t="s">
        <v>4345</v>
      </c>
      <c r="H4739" s="75">
        <v>5055</v>
      </c>
      <c r="K4739" t="str">
        <f t="shared" si="237"/>
        <v>Q4 2024</v>
      </c>
      <c r="L4739" t="str">
        <f t="shared" si="238"/>
        <v>Q4</v>
      </c>
      <c r="M4739" t="str">
        <f t="shared" si="239"/>
        <v>2024</v>
      </c>
    </row>
    <row r="4740" spans="1:13" x14ac:dyDescent="0.25">
      <c r="A4740" s="27">
        <v>45658</v>
      </c>
      <c r="B4740" s="9" t="s">
        <v>6601</v>
      </c>
      <c r="C4740" s="8" t="s">
        <v>6630</v>
      </c>
      <c r="D4740" s="9" t="s">
        <v>6631</v>
      </c>
      <c r="E4740" s="12">
        <v>0</v>
      </c>
      <c r="F4740" s="30">
        <v>45694</v>
      </c>
      <c r="G4740" s="12" t="s">
        <v>4357</v>
      </c>
      <c r="H4740" s="75">
        <v>2469.7399999999998</v>
      </c>
      <c r="K4740" t="str">
        <f t="shared" si="237"/>
        <v>Q4 2024</v>
      </c>
      <c r="L4740" t="str">
        <f t="shared" si="238"/>
        <v>Q4</v>
      </c>
      <c r="M4740" t="str">
        <f t="shared" si="239"/>
        <v>2024</v>
      </c>
    </row>
    <row r="4741" spans="1:13" x14ac:dyDescent="0.25">
      <c r="A4741" s="27">
        <v>45658</v>
      </c>
      <c r="B4741" s="9" t="s">
        <v>6601</v>
      </c>
      <c r="C4741" s="8" t="s">
        <v>6616</v>
      </c>
      <c r="D4741" s="9" t="s">
        <v>6617</v>
      </c>
      <c r="E4741" s="12">
        <v>0</v>
      </c>
      <c r="F4741" s="30">
        <v>45689</v>
      </c>
      <c r="G4741" s="12" t="s">
        <v>4325</v>
      </c>
      <c r="H4741" s="75">
        <v>1700</v>
      </c>
      <c r="K4741" t="str">
        <f t="shared" si="237"/>
        <v>Q4 2024</v>
      </c>
      <c r="L4741" t="str">
        <f t="shared" si="238"/>
        <v>Q4</v>
      </c>
      <c r="M4741" t="str">
        <f t="shared" si="239"/>
        <v>2024</v>
      </c>
    </row>
    <row r="4742" spans="1:13" x14ac:dyDescent="0.25">
      <c r="A4742" s="27">
        <v>45658</v>
      </c>
      <c r="B4742" s="9" t="s">
        <v>6601</v>
      </c>
      <c r="C4742" s="8" t="e">
        <v>#N/A</v>
      </c>
      <c r="D4742" s="9" t="s">
        <v>6622</v>
      </c>
      <c r="E4742" s="12">
        <v>0</v>
      </c>
      <c r="F4742" s="30">
        <v>45689</v>
      </c>
      <c r="G4742" s="12" t="s">
        <v>4329</v>
      </c>
      <c r="H4742" s="75">
        <v>6785</v>
      </c>
      <c r="K4742" t="str">
        <f t="shared" si="237"/>
        <v>Q4 2024</v>
      </c>
      <c r="L4742" t="str">
        <f t="shared" si="238"/>
        <v>Q4</v>
      </c>
      <c r="M4742" t="str">
        <f t="shared" si="239"/>
        <v>2024</v>
      </c>
    </row>
    <row r="4743" spans="1:13" x14ac:dyDescent="0.25">
      <c r="A4743" s="27">
        <v>45658</v>
      </c>
      <c r="B4743" s="8" t="s">
        <v>6602</v>
      </c>
      <c r="C4743" s="5" t="e">
        <v>#N/A</v>
      </c>
      <c r="D4743" s="8" t="s">
        <v>6638</v>
      </c>
      <c r="E4743" s="12">
        <v>401</v>
      </c>
      <c r="F4743" s="82">
        <v>45702</v>
      </c>
      <c r="G4743" s="12" t="s">
        <v>4473</v>
      </c>
      <c r="H4743" s="64">
        <v>61050</v>
      </c>
      <c r="K4743" t="str">
        <f t="shared" si="237"/>
        <v>Q4 2024</v>
      </c>
      <c r="L4743" t="str">
        <f t="shared" si="238"/>
        <v>Q4</v>
      </c>
      <c r="M4743" t="str">
        <f t="shared" si="239"/>
        <v>2024</v>
      </c>
    </row>
    <row r="4744" spans="1:13" x14ac:dyDescent="0.25">
      <c r="A4744" s="27">
        <v>45658</v>
      </c>
      <c r="B4744" s="8" t="s">
        <v>6602</v>
      </c>
      <c r="C4744" s="5" t="e">
        <v>#N/A</v>
      </c>
      <c r="D4744" s="8" t="s">
        <v>6638</v>
      </c>
      <c r="E4744" s="12">
        <v>501</v>
      </c>
      <c r="F4744" s="82">
        <v>45702</v>
      </c>
      <c r="G4744" s="12" t="s">
        <v>4474</v>
      </c>
      <c r="H4744" s="64">
        <v>60980</v>
      </c>
      <c r="K4744" t="str">
        <f t="shared" si="237"/>
        <v>Q4 2024</v>
      </c>
      <c r="L4744" t="str">
        <f t="shared" si="238"/>
        <v>Q4</v>
      </c>
      <c r="M4744" t="str">
        <f t="shared" si="239"/>
        <v>2024</v>
      </c>
    </row>
    <row r="4745" spans="1:13" x14ac:dyDescent="0.25">
      <c r="A4745" s="27">
        <v>45658</v>
      </c>
      <c r="B4745" s="8" t="s">
        <v>6602</v>
      </c>
      <c r="C4745" s="5" t="e">
        <v>#N/A</v>
      </c>
      <c r="D4745" s="8" t="s">
        <v>6638</v>
      </c>
      <c r="E4745" s="12">
        <v>1301</v>
      </c>
      <c r="F4745" s="82">
        <v>45702</v>
      </c>
      <c r="G4745" s="12" t="s">
        <v>4475</v>
      </c>
      <c r="H4745" s="64">
        <v>88000</v>
      </c>
      <c r="K4745" t="str">
        <f t="shared" si="237"/>
        <v>Q4 2024</v>
      </c>
      <c r="L4745" t="str">
        <f t="shared" si="238"/>
        <v>Q4</v>
      </c>
      <c r="M4745" t="str">
        <f t="shared" si="239"/>
        <v>2024</v>
      </c>
    </row>
    <row r="4746" spans="1:13" x14ac:dyDescent="0.25">
      <c r="A4746" s="27">
        <v>45658</v>
      </c>
      <c r="B4746" s="9" t="s">
        <v>6602</v>
      </c>
      <c r="C4746" s="8" t="s">
        <v>6619</v>
      </c>
      <c r="D4746" s="9" t="s">
        <v>6620</v>
      </c>
      <c r="E4746" s="12">
        <v>0</v>
      </c>
      <c r="F4746" s="30">
        <v>45688</v>
      </c>
      <c r="G4746" s="12" t="s">
        <v>4400</v>
      </c>
      <c r="H4746" s="75">
        <v>520</v>
      </c>
      <c r="K4746" t="str">
        <f t="shared" si="237"/>
        <v>Q4 2024</v>
      </c>
      <c r="L4746" t="str">
        <f t="shared" si="238"/>
        <v>Q4</v>
      </c>
      <c r="M4746" t="str">
        <f t="shared" si="239"/>
        <v>2024</v>
      </c>
    </row>
    <row r="4747" spans="1:13" x14ac:dyDescent="0.25">
      <c r="A4747" s="27">
        <v>45658</v>
      </c>
      <c r="B4747" s="9" t="s">
        <v>6597</v>
      </c>
      <c r="C4747" s="8" t="s">
        <v>6632</v>
      </c>
      <c r="D4747" s="9" t="s">
        <v>6633</v>
      </c>
      <c r="E4747" s="12">
        <v>0</v>
      </c>
      <c r="F4747" s="30">
        <v>45689</v>
      </c>
      <c r="G4747" s="12" t="s">
        <v>4321</v>
      </c>
      <c r="H4747" s="75">
        <v>47082</v>
      </c>
      <c r="K4747" t="str">
        <f t="shared" si="237"/>
        <v>Q4 2024</v>
      </c>
      <c r="L4747" t="str">
        <f t="shared" si="238"/>
        <v>Q4</v>
      </c>
      <c r="M4747" t="str">
        <f t="shared" si="239"/>
        <v>2024</v>
      </c>
    </row>
    <row r="4748" spans="1:13" x14ac:dyDescent="0.25">
      <c r="A4748" s="27">
        <v>45658</v>
      </c>
      <c r="B4748" s="9" t="s">
        <v>6597</v>
      </c>
      <c r="C4748" s="8" t="e">
        <v>#N/A</v>
      </c>
      <c r="D4748" s="9" t="s">
        <v>6615</v>
      </c>
      <c r="E4748" s="12">
        <v>0</v>
      </c>
      <c r="F4748" s="30">
        <v>45688</v>
      </c>
      <c r="G4748" s="12" t="s">
        <v>4373</v>
      </c>
      <c r="H4748" s="75">
        <v>739</v>
      </c>
      <c r="K4748" t="str">
        <f t="shared" si="237"/>
        <v>Q4 2024</v>
      </c>
      <c r="L4748" t="str">
        <f t="shared" si="238"/>
        <v>Q4</v>
      </c>
      <c r="M4748" t="str">
        <f t="shared" si="239"/>
        <v>2024</v>
      </c>
    </row>
    <row r="4749" spans="1:13" x14ac:dyDescent="0.25">
      <c r="A4749" s="27">
        <v>45658</v>
      </c>
      <c r="B4749" s="9" t="s">
        <v>6597</v>
      </c>
      <c r="C4749" s="8" t="s">
        <v>6616</v>
      </c>
      <c r="D4749" s="9" t="s">
        <v>6617</v>
      </c>
      <c r="E4749" s="12">
        <v>0</v>
      </c>
      <c r="F4749" s="30">
        <v>45689</v>
      </c>
      <c r="G4749" s="12" t="s">
        <v>4320</v>
      </c>
      <c r="H4749" s="75">
        <v>3718.8</v>
      </c>
      <c r="K4749" t="str">
        <f t="shared" si="237"/>
        <v>Q4 2024</v>
      </c>
      <c r="L4749" t="str">
        <f t="shared" si="238"/>
        <v>Q4</v>
      </c>
      <c r="M4749" t="str">
        <f t="shared" si="239"/>
        <v>2024</v>
      </c>
    </row>
    <row r="4750" spans="1:13" x14ac:dyDescent="0.25">
      <c r="A4750" s="27">
        <v>45658</v>
      </c>
      <c r="B4750" s="9" t="s">
        <v>6597</v>
      </c>
      <c r="C4750" s="8" t="e">
        <v>#N/A</v>
      </c>
      <c r="D4750" s="9" t="s">
        <v>6638</v>
      </c>
      <c r="E4750" s="12">
        <v>0</v>
      </c>
      <c r="F4750" s="30">
        <v>45677</v>
      </c>
      <c r="G4750" s="31" t="s">
        <v>4268</v>
      </c>
      <c r="H4750" s="75">
        <v>6450</v>
      </c>
      <c r="K4750" t="str">
        <f t="shared" si="237"/>
        <v>Q4 2024</v>
      </c>
      <c r="L4750" t="str">
        <f t="shared" si="238"/>
        <v>Q4</v>
      </c>
      <c r="M4750" t="str">
        <f t="shared" si="239"/>
        <v>2024</v>
      </c>
    </row>
    <row r="4751" spans="1:13" x14ac:dyDescent="0.25">
      <c r="A4751" s="27">
        <v>45658</v>
      </c>
      <c r="B4751" s="9" t="s">
        <v>6597</v>
      </c>
      <c r="C4751" s="8" t="s">
        <v>6619</v>
      </c>
      <c r="D4751" s="9" t="s">
        <v>6620</v>
      </c>
      <c r="E4751" s="12">
        <v>0</v>
      </c>
      <c r="F4751" s="30">
        <v>45688</v>
      </c>
      <c r="G4751" s="12" t="s">
        <v>4397</v>
      </c>
      <c r="H4751" s="75">
        <v>820</v>
      </c>
      <c r="K4751" t="str">
        <f t="shared" si="237"/>
        <v>Q4 2024</v>
      </c>
      <c r="L4751" t="str">
        <f t="shared" si="238"/>
        <v>Q4</v>
      </c>
      <c r="M4751" t="str">
        <f t="shared" si="239"/>
        <v>2024</v>
      </c>
    </row>
    <row r="4752" spans="1:13" x14ac:dyDescent="0.25">
      <c r="A4752" s="27">
        <v>45658</v>
      </c>
      <c r="B4752" s="9" t="s">
        <v>6597</v>
      </c>
      <c r="C4752" s="8" t="e">
        <v>#N/A</v>
      </c>
      <c r="D4752" s="9" t="s">
        <v>6622</v>
      </c>
      <c r="E4752" s="12">
        <v>0</v>
      </c>
      <c r="F4752" s="30">
        <v>45689</v>
      </c>
      <c r="G4752" s="12" t="s">
        <v>4333</v>
      </c>
      <c r="H4752" s="75">
        <v>7040</v>
      </c>
      <c r="K4752" t="str">
        <f t="shared" si="237"/>
        <v>Q4 2024</v>
      </c>
      <c r="L4752" t="str">
        <f t="shared" si="238"/>
        <v>Q4</v>
      </c>
      <c r="M4752" t="str">
        <f t="shared" si="239"/>
        <v>2024</v>
      </c>
    </row>
    <row r="4753" spans="1:13" x14ac:dyDescent="0.25">
      <c r="A4753" s="27">
        <v>45658</v>
      </c>
      <c r="B4753" s="9" t="s">
        <v>6597</v>
      </c>
      <c r="C4753" s="8" t="e">
        <v>#N/A</v>
      </c>
      <c r="D4753" s="9" t="s">
        <v>6627</v>
      </c>
      <c r="E4753" s="12">
        <v>0</v>
      </c>
      <c r="F4753" s="30">
        <v>45689</v>
      </c>
      <c r="G4753" s="12">
        <v>1918</v>
      </c>
      <c r="H4753" s="75">
        <v>245</v>
      </c>
      <c r="K4753" t="str">
        <f t="shared" si="237"/>
        <v>Q4 2024</v>
      </c>
      <c r="L4753" t="str">
        <f t="shared" si="238"/>
        <v>Q4</v>
      </c>
      <c r="M4753" t="str">
        <f t="shared" si="239"/>
        <v>2024</v>
      </c>
    </row>
    <row r="4754" spans="1:13" x14ac:dyDescent="0.25">
      <c r="A4754" s="27">
        <v>45658</v>
      </c>
      <c r="B4754" s="9" t="s">
        <v>6596</v>
      </c>
      <c r="C4754" s="8" t="s">
        <v>6619</v>
      </c>
      <c r="D4754" s="9" t="s">
        <v>6620</v>
      </c>
      <c r="E4754" s="12">
        <v>0</v>
      </c>
      <c r="F4754" s="30">
        <v>45688</v>
      </c>
      <c r="G4754" s="12" t="s">
        <v>4398</v>
      </c>
      <c r="H4754" s="75">
        <v>670</v>
      </c>
      <c r="K4754" t="str">
        <f t="shared" si="237"/>
        <v>Q4 2024</v>
      </c>
      <c r="L4754" t="str">
        <f t="shared" si="238"/>
        <v>Q4</v>
      </c>
      <c r="M4754" t="str">
        <f t="shared" si="239"/>
        <v>2024</v>
      </c>
    </row>
    <row r="4755" spans="1:13" x14ac:dyDescent="0.25">
      <c r="A4755" s="27">
        <v>45658</v>
      </c>
      <c r="B4755" s="9" t="s">
        <v>6596</v>
      </c>
      <c r="C4755" s="8" t="e">
        <v>#N/A</v>
      </c>
      <c r="D4755" s="9" t="s">
        <v>6622</v>
      </c>
      <c r="E4755" s="12">
        <v>0</v>
      </c>
      <c r="F4755" s="30">
        <v>45689</v>
      </c>
      <c r="G4755" s="12" t="s">
        <v>4337</v>
      </c>
      <c r="H4755" s="75">
        <v>1450</v>
      </c>
      <c r="K4755" t="str">
        <f t="shared" si="237"/>
        <v>Q4 2024</v>
      </c>
      <c r="L4755" t="str">
        <f t="shared" si="238"/>
        <v>Q4</v>
      </c>
      <c r="M4755" t="str">
        <f t="shared" si="239"/>
        <v>2024</v>
      </c>
    </row>
    <row r="4756" spans="1:13" x14ac:dyDescent="0.25">
      <c r="A4756" s="27">
        <v>45658</v>
      </c>
      <c r="B4756" s="9" t="s">
        <v>6592</v>
      </c>
      <c r="C4756" s="8" t="s">
        <v>6630</v>
      </c>
      <c r="D4756" s="9" t="s">
        <v>6631</v>
      </c>
      <c r="E4756" s="12">
        <v>613</v>
      </c>
      <c r="F4756" s="30">
        <v>45684</v>
      </c>
      <c r="G4756" s="12" t="s">
        <v>4355</v>
      </c>
      <c r="H4756" s="75">
        <v>1176.46</v>
      </c>
      <c r="K4756" t="str">
        <f t="shared" si="237"/>
        <v>Q4 2024</v>
      </c>
      <c r="L4756" t="str">
        <f t="shared" si="238"/>
        <v>Q4</v>
      </c>
      <c r="M4756" t="str">
        <f t="shared" si="239"/>
        <v>2024</v>
      </c>
    </row>
    <row r="4757" spans="1:13" x14ac:dyDescent="0.25">
      <c r="A4757" s="27">
        <v>45658</v>
      </c>
      <c r="B4757" s="9" t="s">
        <v>6592</v>
      </c>
      <c r="C4757" s="8" t="e">
        <v>#N/A</v>
      </c>
      <c r="D4757" s="9" t="s">
        <v>6662</v>
      </c>
      <c r="E4757" s="12">
        <v>613</v>
      </c>
      <c r="F4757" s="30">
        <v>45658</v>
      </c>
      <c r="G4757" s="12" t="s">
        <v>4262</v>
      </c>
      <c r="H4757" s="75">
        <v>68825</v>
      </c>
      <c r="K4757" t="str">
        <f t="shared" si="237"/>
        <v>Q4 2024</v>
      </c>
      <c r="L4757" t="str">
        <f t="shared" si="238"/>
        <v>Q4</v>
      </c>
      <c r="M4757" t="str">
        <f t="shared" si="239"/>
        <v>2024</v>
      </c>
    </row>
    <row r="4758" spans="1:13" x14ac:dyDescent="0.25">
      <c r="A4758" s="27">
        <v>45658</v>
      </c>
      <c r="B4758" s="9" t="s">
        <v>6592</v>
      </c>
      <c r="C4758" s="8" t="s">
        <v>6632</v>
      </c>
      <c r="D4758" s="9" t="s">
        <v>6633</v>
      </c>
      <c r="E4758" s="12">
        <v>613</v>
      </c>
      <c r="F4758" s="30">
        <v>45689</v>
      </c>
      <c r="G4758" s="12" t="s">
        <v>4296</v>
      </c>
      <c r="H4758" s="75">
        <v>40461</v>
      </c>
      <c r="K4758" t="str">
        <f t="shared" si="237"/>
        <v>Q4 2024</v>
      </c>
      <c r="L4758" t="str">
        <f t="shared" si="238"/>
        <v>Q4</v>
      </c>
      <c r="M4758" t="str">
        <f t="shared" si="239"/>
        <v>2024</v>
      </c>
    </row>
    <row r="4759" spans="1:13" x14ac:dyDescent="0.25">
      <c r="A4759" s="27">
        <v>45658</v>
      </c>
      <c r="B4759" s="9" t="s">
        <v>6592</v>
      </c>
      <c r="C4759" s="8" t="e">
        <v>#N/A</v>
      </c>
      <c r="D4759" s="9" t="s">
        <v>6615</v>
      </c>
      <c r="E4759" s="12">
        <v>613</v>
      </c>
      <c r="F4759" s="30">
        <v>45688</v>
      </c>
      <c r="G4759" s="12" t="s">
        <v>4370</v>
      </c>
      <c r="H4759" s="75">
        <v>317</v>
      </c>
      <c r="K4759" t="str">
        <f t="shared" si="237"/>
        <v>Q4 2024</v>
      </c>
      <c r="L4759" t="str">
        <f t="shared" si="238"/>
        <v>Q4</v>
      </c>
      <c r="M4759" t="str">
        <f t="shared" si="239"/>
        <v>2024</v>
      </c>
    </row>
    <row r="4760" spans="1:13" x14ac:dyDescent="0.25">
      <c r="A4760" s="27">
        <v>45658</v>
      </c>
      <c r="B4760" s="9" t="s">
        <v>6592</v>
      </c>
      <c r="C4760" s="8" t="e">
        <v>#N/A</v>
      </c>
      <c r="D4760" s="9" t="s">
        <v>6615</v>
      </c>
      <c r="E4760" s="12">
        <v>613</v>
      </c>
      <c r="F4760" s="30">
        <v>45688</v>
      </c>
      <c r="G4760" s="12" t="s">
        <v>4381</v>
      </c>
      <c r="H4760" s="75">
        <v>26600</v>
      </c>
      <c r="K4760" t="str">
        <f t="shared" si="237"/>
        <v>Q4 2024</v>
      </c>
      <c r="L4760" t="str">
        <f t="shared" si="238"/>
        <v>Q4</v>
      </c>
      <c r="M4760" t="str">
        <f t="shared" si="239"/>
        <v>2024</v>
      </c>
    </row>
    <row r="4761" spans="1:13" x14ac:dyDescent="0.25">
      <c r="A4761" s="27">
        <v>45658</v>
      </c>
      <c r="B4761" s="9" t="s">
        <v>6592</v>
      </c>
      <c r="C4761" s="8" t="s">
        <v>6634</v>
      </c>
      <c r="D4761" s="9" t="s">
        <v>6635</v>
      </c>
      <c r="E4761" s="12">
        <v>613</v>
      </c>
      <c r="F4761" s="30">
        <v>45689</v>
      </c>
      <c r="G4761" s="12" t="s">
        <v>4294</v>
      </c>
      <c r="H4761" s="91">
        <v>53464.32</v>
      </c>
      <c r="I4761" s="90"/>
      <c r="K4761" t="str">
        <f t="shared" ref="K4761:K4822" si="240">"Q" &amp; IF(MONTH(A4761) &lt; 4, 4, IF(MONTH(A4761) &lt; 7, 1, IF(MONTH(A4761) &lt; 10, 2, 3))) &amp; " " &amp; YEAR(A4761) - IF(MONTH(A4761) &lt; 4, 1, 0)</f>
        <v>Q4 2024</v>
      </c>
      <c r="L4761" t="str">
        <f t="shared" ref="L4761:L4822" si="241">LEFT(K4761,2)</f>
        <v>Q4</v>
      </c>
      <c r="M4761" t="str">
        <f t="shared" ref="M4761:M4822" si="242">RIGHT(K4761,4)</f>
        <v>2024</v>
      </c>
    </row>
    <row r="4762" spans="1:13" x14ac:dyDescent="0.25">
      <c r="A4762" s="27">
        <v>45658</v>
      </c>
      <c r="B4762" s="9" t="s">
        <v>6592</v>
      </c>
      <c r="C4762" s="8" t="e">
        <v>#N/A</v>
      </c>
      <c r="D4762" s="9" t="s">
        <v>6633</v>
      </c>
      <c r="E4762" s="12">
        <v>613</v>
      </c>
      <c r="F4762" s="30">
        <v>45689</v>
      </c>
      <c r="G4762" s="12" t="s">
        <v>4295</v>
      </c>
      <c r="H4762" s="75">
        <v>39607.440000000002</v>
      </c>
      <c r="K4762" t="str">
        <f t="shared" si="240"/>
        <v>Q4 2024</v>
      </c>
      <c r="L4762" t="str">
        <f t="shared" si="241"/>
        <v>Q4</v>
      </c>
      <c r="M4762" t="str">
        <f t="shared" si="242"/>
        <v>2024</v>
      </c>
    </row>
    <row r="4763" spans="1:13" x14ac:dyDescent="0.25">
      <c r="A4763" s="27">
        <v>45658</v>
      </c>
      <c r="B4763" s="9" t="s">
        <v>6592</v>
      </c>
      <c r="C4763" s="8" t="s">
        <v>6619</v>
      </c>
      <c r="D4763" s="9" t="s">
        <v>6620</v>
      </c>
      <c r="E4763" s="12">
        <v>613</v>
      </c>
      <c r="F4763" s="30">
        <v>45688</v>
      </c>
      <c r="G4763" s="12" t="s">
        <v>4393</v>
      </c>
      <c r="H4763" s="75">
        <v>1728</v>
      </c>
      <c r="K4763" t="str">
        <f t="shared" si="240"/>
        <v>Q4 2024</v>
      </c>
      <c r="L4763" t="str">
        <f t="shared" si="241"/>
        <v>Q4</v>
      </c>
      <c r="M4763" t="str">
        <f t="shared" si="242"/>
        <v>2024</v>
      </c>
    </row>
    <row r="4764" spans="1:13" x14ac:dyDescent="0.25">
      <c r="A4764" s="27">
        <v>45658</v>
      </c>
      <c r="B4764" s="9" t="s">
        <v>6592</v>
      </c>
      <c r="C4764" s="8" t="e">
        <v>#N/A</v>
      </c>
      <c r="D4764" s="9" t="s">
        <v>6617</v>
      </c>
      <c r="E4764" s="12">
        <v>613</v>
      </c>
      <c r="F4764" s="30">
        <v>45663</v>
      </c>
      <c r="G4764" s="12" t="s">
        <v>4238</v>
      </c>
      <c r="H4764" s="75">
        <v>7250</v>
      </c>
      <c r="K4764" t="str">
        <f t="shared" si="240"/>
        <v>Q4 2024</v>
      </c>
      <c r="L4764" t="str">
        <f t="shared" si="241"/>
        <v>Q4</v>
      </c>
      <c r="M4764" t="str">
        <f t="shared" si="242"/>
        <v>2024</v>
      </c>
    </row>
    <row r="4765" spans="1:13" x14ac:dyDescent="0.25">
      <c r="A4765" s="27">
        <v>45658</v>
      </c>
      <c r="B4765" s="9" t="s">
        <v>6592</v>
      </c>
      <c r="C4765" s="8" t="s">
        <v>6637</v>
      </c>
      <c r="D4765" s="9" t="s">
        <v>6654</v>
      </c>
      <c r="E4765" s="12">
        <v>613</v>
      </c>
      <c r="F4765" s="30">
        <v>45659</v>
      </c>
      <c r="G4765" s="12" t="s">
        <v>4260</v>
      </c>
      <c r="H4765" s="75">
        <v>25779</v>
      </c>
      <c r="K4765" t="str">
        <f t="shared" si="240"/>
        <v>Q4 2024</v>
      </c>
      <c r="L4765" t="str">
        <f t="shared" si="241"/>
        <v>Q4</v>
      </c>
      <c r="M4765" t="str">
        <f t="shared" si="242"/>
        <v>2024</v>
      </c>
    </row>
    <row r="4766" spans="1:13" x14ac:dyDescent="0.25">
      <c r="A4766" s="27">
        <v>45658</v>
      </c>
      <c r="B4766" s="9" t="s">
        <v>6592</v>
      </c>
      <c r="C4766" s="8" t="s">
        <v>6637</v>
      </c>
      <c r="D4766" s="9" t="s">
        <v>6654</v>
      </c>
      <c r="E4766" s="12">
        <v>614</v>
      </c>
      <c r="F4766" s="30">
        <v>45659</v>
      </c>
      <c r="G4766" s="12" t="s">
        <v>4261</v>
      </c>
      <c r="H4766" s="75">
        <v>25753</v>
      </c>
      <c r="K4766" t="str">
        <f t="shared" si="240"/>
        <v>Q4 2024</v>
      </c>
      <c r="L4766" t="str">
        <f t="shared" si="241"/>
        <v>Q4</v>
      </c>
      <c r="M4766" t="str">
        <f t="shared" si="242"/>
        <v>2024</v>
      </c>
    </row>
    <row r="4767" spans="1:13" x14ac:dyDescent="0.25">
      <c r="A4767" s="27">
        <v>45658</v>
      </c>
      <c r="B4767" s="9" t="s">
        <v>6592</v>
      </c>
      <c r="C4767" s="8" t="s">
        <v>6637</v>
      </c>
      <c r="D4767" s="9" t="s">
        <v>6638</v>
      </c>
      <c r="E4767" s="12">
        <v>613</v>
      </c>
      <c r="F4767" s="30">
        <v>45699</v>
      </c>
      <c r="G4767" s="12" t="s">
        <v>4422</v>
      </c>
      <c r="H4767" s="75">
        <v>47136</v>
      </c>
      <c r="K4767" t="str">
        <f t="shared" si="240"/>
        <v>Q4 2024</v>
      </c>
      <c r="L4767" t="str">
        <f t="shared" si="241"/>
        <v>Q4</v>
      </c>
      <c r="M4767" t="str">
        <f t="shared" si="242"/>
        <v>2024</v>
      </c>
    </row>
    <row r="4768" spans="1:13" x14ac:dyDescent="0.25">
      <c r="A4768" s="27">
        <v>45658</v>
      </c>
      <c r="B4768" s="9" t="s">
        <v>6592</v>
      </c>
      <c r="C4768" s="8" t="s">
        <v>6637</v>
      </c>
      <c r="D4768" s="9" t="s">
        <v>6638</v>
      </c>
      <c r="E4768" s="12">
        <v>614</v>
      </c>
      <c r="F4768" s="30">
        <v>45699</v>
      </c>
      <c r="G4768" s="12" t="s">
        <v>4423</v>
      </c>
      <c r="H4768" s="75">
        <v>54182.76</v>
      </c>
      <c r="K4768" t="str">
        <f t="shared" si="240"/>
        <v>Q4 2024</v>
      </c>
      <c r="L4768" t="str">
        <f t="shared" si="241"/>
        <v>Q4</v>
      </c>
      <c r="M4768" t="str">
        <f t="shared" si="242"/>
        <v>2024</v>
      </c>
    </row>
    <row r="4769" spans="1:13" x14ac:dyDescent="0.25">
      <c r="A4769" s="27">
        <v>45658</v>
      </c>
      <c r="B4769" s="9" t="s">
        <v>6592</v>
      </c>
      <c r="C4769" s="8" t="s">
        <v>6637</v>
      </c>
      <c r="D4769" s="9" t="s">
        <v>6639</v>
      </c>
      <c r="E4769" s="12">
        <v>613</v>
      </c>
      <c r="F4769" s="30">
        <v>45700</v>
      </c>
      <c r="G4769" s="12" t="s">
        <v>4424</v>
      </c>
      <c r="H4769" s="75">
        <v>2566.87</v>
      </c>
      <c r="K4769" t="str">
        <f t="shared" si="240"/>
        <v>Q4 2024</v>
      </c>
      <c r="L4769" t="str">
        <f t="shared" si="241"/>
        <v>Q4</v>
      </c>
      <c r="M4769" t="str">
        <f t="shared" si="242"/>
        <v>2024</v>
      </c>
    </row>
    <row r="4770" spans="1:13" x14ac:dyDescent="0.25">
      <c r="A4770" s="27">
        <v>45658</v>
      </c>
      <c r="B4770" s="9" t="s">
        <v>6592</v>
      </c>
      <c r="C4770" s="8" t="s">
        <v>6637</v>
      </c>
      <c r="D4770" s="9" t="s">
        <v>6639</v>
      </c>
      <c r="E4770" s="12">
        <v>614</v>
      </c>
      <c r="F4770" s="30">
        <v>45700</v>
      </c>
      <c r="G4770" s="12" t="s">
        <v>4425</v>
      </c>
      <c r="H4770" s="75">
        <v>3677.01</v>
      </c>
      <c r="K4770" t="str">
        <f t="shared" si="240"/>
        <v>Q4 2024</v>
      </c>
      <c r="L4770" t="str">
        <f t="shared" si="241"/>
        <v>Q4</v>
      </c>
      <c r="M4770" t="str">
        <f t="shared" si="242"/>
        <v>2024</v>
      </c>
    </row>
    <row r="4771" spans="1:13" x14ac:dyDescent="0.25">
      <c r="A4771" s="27">
        <v>45658</v>
      </c>
      <c r="B4771" s="9" t="s">
        <v>6592</v>
      </c>
      <c r="C4771" s="8" t="e">
        <v>#N/A</v>
      </c>
      <c r="D4771" s="9" t="s">
        <v>6662</v>
      </c>
      <c r="E4771" s="12">
        <v>613</v>
      </c>
      <c r="F4771" s="30">
        <v>45658</v>
      </c>
      <c r="G4771" s="12" t="s">
        <v>4263</v>
      </c>
      <c r="H4771" s="75">
        <v>68832</v>
      </c>
      <c r="K4771" t="str">
        <f t="shared" si="240"/>
        <v>Q4 2024</v>
      </c>
      <c r="L4771" t="str">
        <f t="shared" si="241"/>
        <v>Q4</v>
      </c>
      <c r="M4771" t="str">
        <f t="shared" si="242"/>
        <v>2024</v>
      </c>
    </row>
    <row r="4772" spans="1:13" x14ac:dyDescent="0.25">
      <c r="A4772" s="27">
        <v>45658</v>
      </c>
      <c r="B4772" s="9" t="s">
        <v>6592</v>
      </c>
      <c r="C4772" s="8" t="e">
        <v>#N/A</v>
      </c>
      <c r="D4772" s="9" t="s">
        <v>6662</v>
      </c>
      <c r="E4772" s="12">
        <v>614</v>
      </c>
      <c r="F4772" s="30">
        <v>45658</v>
      </c>
      <c r="G4772" s="12" t="s">
        <v>4264</v>
      </c>
      <c r="H4772" s="75">
        <v>137596</v>
      </c>
      <c r="K4772" t="str">
        <f t="shared" si="240"/>
        <v>Q4 2024</v>
      </c>
      <c r="L4772" t="str">
        <f t="shared" si="241"/>
        <v>Q4</v>
      </c>
      <c r="M4772" t="str">
        <f t="shared" si="242"/>
        <v>2024</v>
      </c>
    </row>
    <row r="4773" spans="1:13" x14ac:dyDescent="0.25">
      <c r="A4773" s="27">
        <v>45658</v>
      </c>
      <c r="B4773" s="9" t="s">
        <v>6592</v>
      </c>
      <c r="C4773" s="8" t="e">
        <v>#N/A</v>
      </c>
      <c r="D4773" s="9" t="s">
        <v>6622</v>
      </c>
      <c r="E4773" s="12">
        <v>613</v>
      </c>
      <c r="F4773" s="30">
        <v>45689</v>
      </c>
      <c r="G4773" s="12" t="s">
        <v>4338</v>
      </c>
      <c r="H4773" s="75">
        <v>37800</v>
      </c>
      <c r="K4773" t="str">
        <f t="shared" si="240"/>
        <v>Q4 2024</v>
      </c>
      <c r="L4773" t="str">
        <f t="shared" si="241"/>
        <v>Q4</v>
      </c>
      <c r="M4773" t="str">
        <f t="shared" si="242"/>
        <v>2024</v>
      </c>
    </row>
    <row r="4774" spans="1:13" x14ac:dyDescent="0.25">
      <c r="A4774" s="27">
        <v>45658</v>
      </c>
      <c r="B4774" s="9" t="s">
        <v>6592</v>
      </c>
      <c r="C4774" s="8" t="e">
        <v>#N/A</v>
      </c>
      <c r="D4774" s="9" t="s">
        <v>6622</v>
      </c>
      <c r="E4774" s="12">
        <v>613</v>
      </c>
      <c r="F4774" s="30">
        <v>45695</v>
      </c>
      <c r="G4774" s="12" t="s">
        <v>4350</v>
      </c>
      <c r="H4774" s="75">
        <v>13910</v>
      </c>
      <c r="K4774" t="str">
        <f t="shared" si="240"/>
        <v>Q4 2024</v>
      </c>
      <c r="L4774" t="str">
        <f t="shared" si="241"/>
        <v>Q4</v>
      </c>
      <c r="M4774" t="str">
        <f t="shared" si="242"/>
        <v>2024</v>
      </c>
    </row>
    <row r="4775" spans="1:13" x14ac:dyDescent="0.25">
      <c r="A4775" s="27">
        <v>45658</v>
      </c>
      <c r="B4775" s="9" t="s">
        <v>6592</v>
      </c>
      <c r="C4775" s="8" t="s">
        <v>6623</v>
      </c>
      <c r="D4775" s="9" t="s">
        <v>6663</v>
      </c>
      <c r="E4775" s="12">
        <v>613</v>
      </c>
      <c r="F4775" s="30">
        <v>45689</v>
      </c>
      <c r="G4775" s="12" t="s">
        <v>4297</v>
      </c>
      <c r="H4775" s="75">
        <v>2700</v>
      </c>
      <c r="K4775" t="str">
        <f t="shared" si="240"/>
        <v>Q4 2024</v>
      </c>
      <c r="L4775" t="str">
        <f t="shared" si="241"/>
        <v>Q4</v>
      </c>
      <c r="M4775" t="str">
        <f t="shared" si="242"/>
        <v>2024</v>
      </c>
    </row>
    <row r="4776" spans="1:13" x14ac:dyDescent="0.25">
      <c r="A4776" s="27">
        <v>45658</v>
      </c>
      <c r="B4776" s="9" t="s">
        <v>6592</v>
      </c>
      <c r="C4776" s="8" t="s">
        <v>6623</v>
      </c>
      <c r="D4776" s="9" t="s">
        <v>6624</v>
      </c>
      <c r="E4776" s="12">
        <v>613</v>
      </c>
      <c r="F4776" s="30">
        <v>45689</v>
      </c>
      <c r="G4776" s="12" t="s">
        <v>4298</v>
      </c>
      <c r="H4776" s="75">
        <v>20536.8</v>
      </c>
      <c r="K4776" t="str">
        <f t="shared" si="240"/>
        <v>Q4 2024</v>
      </c>
      <c r="L4776" t="str">
        <f t="shared" si="241"/>
        <v>Q4</v>
      </c>
      <c r="M4776" t="str">
        <f t="shared" si="242"/>
        <v>2024</v>
      </c>
    </row>
    <row r="4777" spans="1:13" x14ac:dyDescent="0.25">
      <c r="A4777" s="27">
        <v>45658</v>
      </c>
      <c r="B4777" s="9" t="s">
        <v>6592</v>
      </c>
      <c r="C4777" s="8" t="e">
        <v>#N/A</v>
      </c>
      <c r="D4777" s="9" t="s">
        <v>6627</v>
      </c>
      <c r="E4777" s="12">
        <v>613</v>
      </c>
      <c r="F4777" s="30">
        <v>45689</v>
      </c>
      <c r="G4777" s="12">
        <v>1915</v>
      </c>
      <c r="H4777" s="75">
        <v>4375</v>
      </c>
      <c r="K4777" t="str">
        <f t="shared" si="240"/>
        <v>Q4 2024</v>
      </c>
      <c r="L4777" t="str">
        <f t="shared" si="241"/>
        <v>Q4</v>
      </c>
      <c r="M4777" t="str">
        <f t="shared" si="242"/>
        <v>2024</v>
      </c>
    </row>
    <row r="4778" spans="1:13" x14ac:dyDescent="0.25">
      <c r="A4778" s="27">
        <v>45658</v>
      </c>
      <c r="B4778" s="9" t="s">
        <v>6593</v>
      </c>
      <c r="C4778" s="8" t="s">
        <v>6630</v>
      </c>
      <c r="D4778" s="9" t="s">
        <v>6631</v>
      </c>
      <c r="E4778" s="12">
        <v>312</v>
      </c>
      <c r="F4778" s="30">
        <v>45691</v>
      </c>
      <c r="G4778" s="12" t="s">
        <v>4354</v>
      </c>
      <c r="H4778" s="75">
        <v>71293.89</v>
      </c>
      <c r="K4778" t="str">
        <f t="shared" si="240"/>
        <v>Q4 2024</v>
      </c>
      <c r="L4778" t="str">
        <f t="shared" si="241"/>
        <v>Q4</v>
      </c>
      <c r="M4778" t="str">
        <f t="shared" si="242"/>
        <v>2024</v>
      </c>
    </row>
    <row r="4779" spans="1:13" x14ac:dyDescent="0.25">
      <c r="A4779" s="27">
        <v>45658</v>
      </c>
      <c r="B4779" s="9" t="s">
        <v>6593</v>
      </c>
      <c r="C4779" s="8" t="e">
        <v>#N/A</v>
      </c>
      <c r="D4779" s="9" t="s">
        <v>6662</v>
      </c>
      <c r="E4779" s="12">
        <v>313</v>
      </c>
      <c r="F4779" s="30">
        <v>45658</v>
      </c>
      <c r="G4779" s="12" t="s">
        <v>4244</v>
      </c>
      <c r="H4779" s="75">
        <v>547208</v>
      </c>
      <c r="K4779" t="str">
        <f t="shared" si="240"/>
        <v>Q4 2024</v>
      </c>
      <c r="L4779" t="str">
        <f t="shared" si="241"/>
        <v>Q4</v>
      </c>
      <c r="M4779" t="str">
        <f t="shared" si="242"/>
        <v>2024</v>
      </c>
    </row>
    <row r="4780" spans="1:13" x14ac:dyDescent="0.25">
      <c r="A4780" s="27">
        <v>45658</v>
      </c>
      <c r="B4780" s="9" t="s">
        <v>6593</v>
      </c>
      <c r="C4780" s="8" t="e">
        <v>#N/A</v>
      </c>
      <c r="D4780" s="9" t="s">
        <v>6654</v>
      </c>
      <c r="E4780" s="12">
        <v>313</v>
      </c>
      <c r="F4780" s="30">
        <v>45658</v>
      </c>
      <c r="G4780" s="12" t="s">
        <v>4245</v>
      </c>
      <c r="H4780" s="75">
        <v>65546</v>
      </c>
      <c r="K4780" t="str">
        <f t="shared" si="240"/>
        <v>Q4 2024</v>
      </c>
      <c r="L4780" t="str">
        <f t="shared" si="241"/>
        <v>Q4</v>
      </c>
      <c r="M4780" t="str">
        <f t="shared" si="242"/>
        <v>2024</v>
      </c>
    </row>
    <row r="4781" spans="1:13" x14ac:dyDescent="0.25">
      <c r="A4781" s="27">
        <v>45658</v>
      </c>
      <c r="B4781" s="9" t="s">
        <v>6593</v>
      </c>
      <c r="C4781" s="8" t="e">
        <v>#N/A</v>
      </c>
      <c r="D4781" s="9" t="s">
        <v>6662</v>
      </c>
      <c r="E4781" s="12">
        <v>311</v>
      </c>
      <c r="F4781" s="25">
        <v>45658</v>
      </c>
      <c r="G4781" s="12" t="s">
        <v>4242</v>
      </c>
      <c r="H4781" s="46">
        <v>621792</v>
      </c>
      <c r="K4781" t="str">
        <f t="shared" si="240"/>
        <v>Q4 2024</v>
      </c>
      <c r="L4781" t="str">
        <f t="shared" si="241"/>
        <v>Q4</v>
      </c>
      <c r="M4781" t="str">
        <f t="shared" si="242"/>
        <v>2024</v>
      </c>
    </row>
    <row r="4782" spans="1:13" x14ac:dyDescent="0.25">
      <c r="A4782" s="27">
        <v>45658</v>
      </c>
      <c r="B4782" s="9" t="s">
        <v>6593</v>
      </c>
      <c r="C4782" s="8" t="e">
        <v>#N/A</v>
      </c>
      <c r="D4782" s="9" t="s">
        <v>6662</v>
      </c>
      <c r="E4782" s="12">
        <v>312</v>
      </c>
      <c r="F4782" s="30">
        <v>45658</v>
      </c>
      <c r="G4782" s="12" t="s">
        <v>4243</v>
      </c>
      <c r="H4782" s="75">
        <v>402317</v>
      </c>
      <c r="K4782" t="str">
        <f t="shared" si="240"/>
        <v>Q4 2024</v>
      </c>
      <c r="L4782" t="str">
        <f t="shared" si="241"/>
        <v>Q4</v>
      </c>
      <c r="M4782" t="str">
        <f t="shared" si="242"/>
        <v>2024</v>
      </c>
    </row>
    <row r="4783" spans="1:13" x14ac:dyDescent="0.25">
      <c r="A4783" s="27">
        <v>45658</v>
      </c>
      <c r="B4783" s="9" t="s">
        <v>6593</v>
      </c>
      <c r="C4783" s="8" t="e">
        <v>#N/A</v>
      </c>
      <c r="D4783" s="9" t="s">
        <v>6662</v>
      </c>
      <c r="E4783" s="12">
        <v>314</v>
      </c>
      <c r="F4783" s="30">
        <v>45658</v>
      </c>
      <c r="G4783" s="12" t="s">
        <v>4246</v>
      </c>
      <c r="H4783" s="75">
        <v>155988</v>
      </c>
      <c r="K4783" t="str">
        <f t="shared" si="240"/>
        <v>Q4 2024</v>
      </c>
      <c r="L4783" t="str">
        <f t="shared" si="241"/>
        <v>Q4</v>
      </c>
      <c r="M4783" t="str">
        <f t="shared" si="242"/>
        <v>2024</v>
      </c>
    </row>
    <row r="4784" spans="1:13" x14ac:dyDescent="0.25">
      <c r="A4784" s="27">
        <v>45658</v>
      </c>
      <c r="B4784" s="9" t="s">
        <v>6593</v>
      </c>
      <c r="C4784" s="8" t="e">
        <v>#N/A</v>
      </c>
      <c r="D4784" s="9" t="s">
        <v>6662</v>
      </c>
      <c r="E4784" s="12">
        <v>315</v>
      </c>
      <c r="F4784" s="30">
        <v>45661</v>
      </c>
      <c r="G4784" s="12" t="s">
        <v>4247</v>
      </c>
      <c r="H4784" s="75">
        <v>166572</v>
      </c>
      <c r="K4784" t="str">
        <f t="shared" si="240"/>
        <v>Q4 2024</v>
      </c>
      <c r="L4784" t="str">
        <f t="shared" si="241"/>
        <v>Q4</v>
      </c>
      <c r="M4784" t="str">
        <f t="shared" si="242"/>
        <v>2024</v>
      </c>
    </row>
    <row r="4785" spans="1:13" x14ac:dyDescent="0.25">
      <c r="A4785" s="27">
        <v>45658</v>
      </c>
      <c r="B4785" s="9" t="s">
        <v>6593</v>
      </c>
      <c r="C4785" s="8" t="s">
        <v>6632</v>
      </c>
      <c r="D4785" s="9" t="s">
        <v>6633</v>
      </c>
      <c r="E4785" s="12">
        <v>312</v>
      </c>
      <c r="F4785" s="30">
        <v>45689</v>
      </c>
      <c r="G4785" s="12" t="s">
        <v>4277</v>
      </c>
      <c r="H4785" s="75">
        <v>127269</v>
      </c>
      <c r="K4785" t="str">
        <f t="shared" si="240"/>
        <v>Q4 2024</v>
      </c>
      <c r="L4785" t="str">
        <f t="shared" si="241"/>
        <v>Q4</v>
      </c>
      <c r="M4785" t="str">
        <f t="shared" si="242"/>
        <v>2024</v>
      </c>
    </row>
    <row r="4786" spans="1:13" x14ac:dyDescent="0.25">
      <c r="A4786" s="27">
        <v>45658</v>
      </c>
      <c r="B4786" s="9" t="s">
        <v>6593</v>
      </c>
      <c r="C4786" s="8" t="e">
        <v>#N/A</v>
      </c>
      <c r="D4786" s="9" t="s">
        <v>6662</v>
      </c>
      <c r="E4786" s="12">
        <v>310</v>
      </c>
      <c r="F4786" s="30">
        <v>45658</v>
      </c>
      <c r="G4786" s="12" t="s">
        <v>236</v>
      </c>
      <c r="H4786" s="75">
        <v>76183</v>
      </c>
      <c r="K4786" t="str">
        <f t="shared" si="240"/>
        <v>Q4 2024</v>
      </c>
      <c r="L4786" t="str">
        <f t="shared" si="241"/>
        <v>Q4</v>
      </c>
      <c r="M4786" t="str">
        <f t="shared" si="242"/>
        <v>2024</v>
      </c>
    </row>
    <row r="4787" spans="1:13" x14ac:dyDescent="0.25">
      <c r="A4787" s="27">
        <v>45658</v>
      </c>
      <c r="B4787" s="9" t="s">
        <v>6593</v>
      </c>
      <c r="C4787" s="8" t="e">
        <v>#N/A</v>
      </c>
      <c r="D4787" s="9" t="s">
        <v>6654</v>
      </c>
      <c r="E4787" s="12">
        <v>310</v>
      </c>
      <c r="F4787" s="30">
        <v>45658</v>
      </c>
      <c r="G4787" s="12" t="s">
        <v>287</v>
      </c>
      <c r="H4787" s="75">
        <v>25714</v>
      </c>
      <c r="K4787" t="str">
        <f t="shared" si="240"/>
        <v>Q4 2024</v>
      </c>
      <c r="L4787" t="str">
        <f t="shared" si="241"/>
        <v>Q4</v>
      </c>
      <c r="M4787" t="str">
        <f t="shared" si="242"/>
        <v>2024</v>
      </c>
    </row>
    <row r="4788" spans="1:13" x14ac:dyDescent="0.25">
      <c r="A4788" s="27">
        <v>45658</v>
      </c>
      <c r="B4788" s="9" t="s">
        <v>6593</v>
      </c>
      <c r="C4788" s="8" t="e">
        <v>#N/A</v>
      </c>
      <c r="D4788" s="9" t="s">
        <v>6662</v>
      </c>
      <c r="E4788" s="12">
        <v>310</v>
      </c>
      <c r="F4788" s="30">
        <v>45658</v>
      </c>
      <c r="G4788" s="12" t="s">
        <v>237</v>
      </c>
      <c r="H4788" s="75">
        <v>76182</v>
      </c>
      <c r="K4788" t="str">
        <f t="shared" si="240"/>
        <v>Q4 2024</v>
      </c>
      <c r="L4788" t="str">
        <f t="shared" si="241"/>
        <v>Q4</v>
      </c>
      <c r="M4788" t="str">
        <f t="shared" si="242"/>
        <v>2024</v>
      </c>
    </row>
    <row r="4789" spans="1:13" x14ac:dyDescent="0.25">
      <c r="A4789" s="27">
        <v>45658</v>
      </c>
      <c r="B4789" s="9" t="s">
        <v>6593</v>
      </c>
      <c r="C4789" s="8" t="e">
        <v>#N/A</v>
      </c>
      <c r="D4789" s="9" t="s">
        <v>6615</v>
      </c>
      <c r="E4789" s="12">
        <v>312</v>
      </c>
      <c r="F4789" s="30">
        <v>45688</v>
      </c>
      <c r="G4789" s="12" t="s">
        <v>4371</v>
      </c>
      <c r="H4789" s="75">
        <v>12555</v>
      </c>
      <c r="K4789" t="str">
        <f t="shared" si="240"/>
        <v>Q4 2024</v>
      </c>
      <c r="L4789" t="str">
        <f t="shared" si="241"/>
        <v>Q4</v>
      </c>
      <c r="M4789" t="str">
        <f t="shared" si="242"/>
        <v>2024</v>
      </c>
    </row>
    <row r="4790" spans="1:13" x14ac:dyDescent="0.25">
      <c r="A4790" s="27">
        <v>45658</v>
      </c>
      <c r="B4790" s="9" t="s">
        <v>6593</v>
      </c>
      <c r="C4790" s="8" t="e">
        <v>#N/A</v>
      </c>
      <c r="D4790" s="9" t="s">
        <v>6615</v>
      </c>
      <c r="E4790" s="12">
        <v>312</v>
      </c>
      <c r="F4790" s="30">
        <v>45688</v>
      </c>
      <c r="G4790" s="12" t="s">
        <v>4383</v>
      </c>
      <c r="H4790" s="75">
        <v>456190</v>
      </c>
      <c r="K4790" t="str">
        <f t="shared" si="240"/>
        <v>Q4 2024</v>
      </c>
      <c r="L4790" t="str">
        <f t="shared" si="241"/>
        <v>Q4</v>
      </c>
      <c r="M4790" t="str">
        <f t="shared" si="242"/>
        <v>2024</v>
      </c>
    </row>
    <row r="4791" spans="1:13" x14ac:dyDescent="0.25">
      <c r="A4791" s="27">
        <v>45658</v>
      </c>
      <c r="B4791" s="9" t="s">
        <v>6593</v>
      </c>
      <c r="C4791" s="8" t="s">
        <v>6616</v>
      </c>
      <c r="D4791" s="9" t="s">
        <v>6617</v>
      </c>
      <c r="E4791" s="12">
        <v>312</v>
      </c>
      <c r="F4791" s="30">
        <v>45689</v>
      </c>
      <c r="G4791" s="12" t="s">
        <v>4279</v>
      </c>
      <c r="H4791" s="75">
        <v>33982</v>
      </c>
      <c r="K4791" t="str">
        <f t="shared" si="240"/>
        <v>Q4 2024</v>
      </c>
      <c r="L4791" t="str">
        <f t="shared" si="241"/>
        <v>Q4</v>
      </c>
      <c r="M4791" t="str">
        <f t="shared" si="242"/>
        <v>2024</v>
      </c>
    </row>
    <row r="4792" spans="1:13" x14ac:dyDescent="0.25">
      <c r="A4792" s="27">
        <v>45658</v>
      </c>
      <c r="B4792" s="9" t="s">
        <v>6593</v>
      </c>
      <c r="C4792" s="8" t="s">
        <v>6616</v>
      </c>
      <c r="D4792" s="9" t="s">
        <v>6618</v>
      </c>
      <c r="E4792" s="12">
        <v>312</v>
      </c>
      <c r="F4792" s="30">
        <v>45689</v>
      </c>
      <c r="G4792" s="12" t="s">
        <v>4280</v>
      </c>
      <c r="H4792" s="75">
        <v>43295</v>
      </c>
      <c r="K4792" t="str">
        <f t="shared" si="240"/>
        <v>Q4 2024</v>
      </c>
      <c r="L4792" t="str">
        <f t="shared" si="241"/>
        <v>Q4</v>
      </c>
      <c r="M4792" t="str">
        <f t="shared" si="242"/>
        <v>2024</v>
      </c>
    </row>
    <row r="4793" spans="1:13" x14ac:dyDescent="0.25">
      <c r="A4793" s="27">
        <v>45658</v>
      </c>
      <c r="B4793" s="9" t="s">
        <v>6593</v>
      </c>
      <c r="C4793" s="8" t="s">
        <v>6616</v>
      </c>
      <c r="D4793" s="9" t="s">
        <v>6617</v>
      </c>
      <c r="E4793" s="12">
        <v>312</v>
      </c>
      <c r="F4793" s="30">
        <v>45689</v>
      </c>
      <c r="G4793" s="12" t="s">
        <v>4281</v>
      </c>
      <c r="H4793" s="75">
        <v>875</v>
      </c>
      <c r="K4793" t="str">
        <f t="shared" si="240"/>
        <v>Q4 2024</v>
      </c>
      <c r="L4793" t="str">
        <f t="shared" si="241"/>
        <v>Q4</v>
      </c>
      <c r="M4793" t="str">
        <f t="shared" si="242"/>
        <v>2024</v>
      </c>
    </row>
    <row r="4794" spans="1:13" x14ac:dyDescent="0.25">
      <c r="A4794" s="27">
        <v>45658</v>
      </c>
      <c r="B4794" s="9" t="s">
        <v>6593</v>
      </c>
      <c r="C4794" s="8" t="s">
        <v>6634</v>
      </c>
      <c r="D4794" s="9" t="s">
        <v>6635</v>
      </c>
      <c r="E4794" s="12">
        <v>312</v>
      </c>
      <c r="F4794" s="30">
        <v>45689</v>
      </c>
      <c r="G4794" s="12" t="s">
        <v>4278</v>
      </c>
      <c r="H4794" s="91">
        <v>141368.25</v>
      </c>
      <c r="I4794" s="90"/>
      <c r="K4794" t="str">
        <f t="shared" si="240"/>
        <v>Q4 2024</v>
      </c>
      <c r="L4794" t="str">
        <f t="shared" si="241"/>
        <v>Q4</v>
      </c>
      <c r="M4794" t="str">
        <f t="shared" si="242"/>
        <v>2024</v>
      </c>
    </row>
    <row r="4795" spans="1:13" x14ac:dyDescent="0.25">
      <c r="A4795" s="27">
        <v>45658</v>
      </c>
      <c r="B4795" s="9" t="s">
        <v>6593</v>
      </c>
      <c r="C4795" s="8" t="e">
        <v>#N/A</v>
      </c>
      <c r="D4795" s="9" t="s">
        <v>6662</v>
      </c>
      <c r="E4795" s="12">
        <v>316</v>
      </c>
      <c r="F4795" s="30">
        <v>45658</v>
      </c>
      <c r="G4795" s="12" t="s">
        <v>4248</v>
      </c>
      <c r="H4795" s="75">
        <v>83202</v>
      </c>
      <c r="K4795" t="str">
        <f t="shared" si="240"/>
        <v>Q4 2024</v>
      </c>
      <c r="L4795" t="str">
        <f t="shared" si="241"/>
        <v>Q4</v>
      </c>
      <c r="M4795" t="str">
        <f t="shared" si="242"/>
        <v>2024</v>
      </c>
    </row>
    <row r="4796" spans="1:13" x14ac:dyDescent="0.25">
      <c r="A4796" s="27">
        <v>45658</v>
      </c>
      <c r="B4796" s="9" t="s">
        <v>6593</v>
      </c>
      <c r="C4796" s="8" t="e">
        <v>#N/A</v>
      </c>
      <c r="D4796" s="9" t="s">
        <v>6662</v>
      </c>
      <c r="E4796" s="12">
        <v>316</v>
      </c>
      <c r="F4796" s="30">
        <v>45658</v>
      </c>
      <c r="G4796" s="12" t="s">
        <v>4249</v>
      </c>
      <c r="H4796" s="75">
        <v>83202</v>
      </c>
      <c r="K4796" t="str">
        <f t="shared" si="240"/>
        <v>Q4 2024</v>
      </c>
      <c r="L4796" t="str">
        <f t="shared" si="241"/>
        <v>Q4</v>
      </c>
      <c r="M4796" t="str">
        <f t="shared" si="242"/>
        <v>2024</v>
      </c>
    </row>
    <row r="4797" spans="1:13" x14ac:dyDescent="0.25">
      <c r="A4797" s="27">
        <v>45658</v>
      </c>
      <c r="B4797" s="9" t="s">
        <v>6593</v>
      </c>
      <c r="C4797" s="8" t="e">
        <v>#N/A</v>
      </c>
      <c r="D4797" s="9" t="s">
        <v>6671</v>
      </c>
      <c r="E4797" s="12">
        <v>312</v>
      </c>
      <c r="F4797" s="30">
        <v>45687</v>
      </c>
      <c r="G4797" s="31" t="s">
        <v>4274</v>
      </c>
      <c r="H4797" s="75">
        <v>11280</v>
      </c>
      <c r="K4797" t="str">
        <f t="shared" si="240"/>
        <v>Q4 2024</v>
      </c>
      <c r="L4797" t="str">
        <f t="shared" si="241"/>
        <v>Q4</v>
      </c>
      <c r="M4797" t="str">
        <f t="shared" si="242"/>
        <v>2024</v>
      </c>
    </row>
    <row r="4798" spans="1:13" x14ac:dyDescent="0.25">
      <c r="A4798" s="27">
        <v>45658</v>
      </c>
      <c r="B4798" s="9" t="s">
        <v>6593</v>
      </c>
      <c r="C4798" s="8" t="e">
        <v>#N/A</v>
      </c>
      <c r="D4798" s="9" t="s">
        <v>6633</v>
      </c>
      <c r="E4798" s="12">
        <v>312</v>
      </c>
      <c r="F4798" s="30">
        <v>45689</v>
      </c>
      <c r="G4798" s="12" t="s">
        <v>4276</v>
      </c>
      <c r="H4798" s="75">
        <v>293247.37</v>
      </c>
      <c r="K4798" t="str">
        <f t="shared" si="240"/>
        <v>Q4 2024</v>
      </c>
      <c r="L4798" t="str">
        <f t="shared" si="241"/>
        <v>Q4</v>
      </c>
      <c r="M4798" t="str">
        <f t="shared" si="242"/>
        <v>2024</v>
      </c>
    </row>
    <row r="4799" spans="1:13" x14ac:dyDescent="0.25">
      <c r="A4799" s="27">
        <v>45658</v>
      </c>
      <c r="B4799" s="9" t="s">
        <v>6593</v>
      </c>
      <c r="C4799" s="8" t="e">
        <v>#N/A</v>
      </c>
      <c r="D4799" s="9" t="s">
        <v>6617</v>
      </c>
      <c r="E4799" s="12">
        <v>312</v>
      </c>
      <c r="F4799" s="30">
        <v>45663</v>
      </c>
      <c r="G4799" s="12" t="s">
        <v>4237</v>
      </c>
      <c r="H4799" s="75">
        <v>720</v>
      </c>
      <c r="K4799" t="str">
        <f t="shared" si="240"/>
        <v>Q4 2024</v>
      </c>
      <c r="L4799" t="str">
        <f t="shared" si="241"/>
        <v>Q4</v>
      </c>
      <c r="M4799" t="str">
        <f t="shared" si="242"/>
        <v>2024</v>
      </c>
    </row>
    <row r="4800" spans="1:13" x14ac:dyDescent="0.25">
      <c r="A4800" s="27">
        <v>45658</v>
      </c>
      <c r="B4800" s="9" t="s">
        <v>6593</v>
      </c>
      <c r="C4800" s="8" t="e">
        <v>#N/A</v>
      </c>
      <c r="D4800" s="9" t="s">
        <v>6617</v>
      </c>
      <c r="E4800" s="12">
        <v>2</v>
      </c>
      <c r="F4800" s="30">
        <v>45674</v>
      </c>
      <c r="G4800" s="12" t="s">
        <v>4269</v>
      </c>
      <c r="H4800" s="75">
        <v>180</v>
      </c>
      <c r="K4800" t="str">
        <f t="shared" si="240"/>
        <v>Q4 2024</v>
      </c>
      <c r="L4800" t="str">
        <f t="shared" si="241"/>
        <v>Q4</v>
      </c>
      <c r="M4800" t="str">
        <f t="shared" si="242"/>
        <v>2024</v>
      </c>
    </row>
    <row r="4801" spans="1:13" x14ac:dyDescent="0.25">
      <c r="A4801" s="27">
        <v>45658</v>
      </c>
      <c r="B4801" s="9" t="s">
        <v>6593</v>
      </c>
      <c r="C4801" s="8" t="s">
        <v>6637</v>
      </c>
      <c r="D4801" s="9" t="s">
        <v>6654</v>
      </c>
      <c r="E4801" s="12">
        <v>311</v>
      </c>
      <c r="F4801" s="30">
        <v>45659</v>
      </c>
      <c r="G4801" s="12" t="s">
        <v>4250</v>
      </c>
      <c r="H4801" s="75">
        <v>72605</v>
      </c>
      <c r="K4801" t="str">
        <f t="shared" si="240"/>
        <v>Q4 2024</v>
      </c>
      <c r="L4801" t="str">
        <f t="shared" si="241"/>
        <v>Q4</v>
      </c>
      <c r="M4801" t="str">
        <f t="shared" si="242"/>
        <v>2024</v>
      </c>
    </row>
    <row r="4802" spans="1:13" x14ac:dyDescent="0.25">
      <c r="A4802" s="27">
        <v>45658</v>
      </c>
      <c r="B4802" s="9" t="s">
        <v>6593</v>
      </c>
      <c r="C4802" s="8" t="s">
        <v>6637</v>
      </c>
      <c r="D4802" s="9" t="s">
        <v>6654</v>
      </c>
      <c r="E4802" s="12">
        <v>312</v>
      </c>
      <c r="F4802" s="30">
        <v>45659</v>
      </c>
      <c r="G4802" s="12" t="s">
        <v>4251</v>
      </c>
      <c r="H4802" s="75">
        <v>46982</v>
      </c>
      <c r="K4802" t="str">
        <f t="shared" si="240"/>
        <v>Q4 2024</v>
      </c>
      <c r="L4802" t="str">
        <f t="shared" si="241"/>
        <v>Q4</v>
      </c>
      <c r="M4802" t="str">
        <f t="shared" si="242"/>
        <v>2024</v>
      </c>
    </row>
    <row r="4803" spans="1:13" x14ac:dyDescent="0.25">
      <c r="A4803" s="27">
        <v>45658</v>
      </c>
      <c r="B4803" s="9" t="s">
        <v>6593</v>
      </c>
      <c r="C4803" s="8" t="s">
        <v>6637</v>
      </c>
      <c r="D4803" s="9" t="s">
        <v>6654</v>
      </c>
      <c r="E4803" s="12">
        <v>314</v>
      </c>
      <c r="F4803" s="30">
        <v>45659</v>
      </c>
      <c r="G4803" s="12" t="s">
        <v>4252</v>
      </c>
      <c r="H4803" s="75">
        <v>24141</v>
      </c>
      <c r="K4803" t="str">
        <f t="shared" si="240"/>
        <v>Q4 2024</v>
      </c>
      <c r="L4803" t="str">
        <f t="shared" si="241"/>
        <v>Q4</v>
      </c>
      <c r="M4803" t="str">
        <f t="shared" si="242"/>
        <v>2024</v>
      </c>
    </row>
    <row r="4804" spans="1:13" x14ac:dyDescent="0.25">
      <c r="A4804" s="27">
        <v>45658</v>
      </c>
      <c r="B4804" s="9" t="s">
        <v>6593</v>
      </c>
      <c r="C4804" s="8" t="s">
        <v>6637</v>
      </c>
      <c r="D4804" s="9" t="s">
        <v>6654</v>
      </c>
      <c r="E4804" s="12">
        <v>315</v>
      </c>
      <c r="F4804" s="30">
        <v>45659</v>
      </c>
      <c r="G4804" s="12" t="s">
        <v>4253</v>
      </c>
      <c r="H4804" s="75">
        <v>25779</v>
      </c>
      <c r="K4804" t="str">
        <f t="shared" si="240"/>
        <v>Q4 2024</v>
      </c>
      <c r="L4804" t="str">
        <f t="shared" si="241"/>
        <v>Q4</v>
      </c>
      <c r="M4804" t="str">
        <f t="shared" si="242"/>
        <v>2024</v>
      </c>
    </row>
    <row r="4805" spans="1:13" x14ac:dyDescent="0.25">
      <c r="A4805" s="27">
        <v>45658</v>
      </c>
      <c r="B4805" s="9" t="s">
        <v>6593</v>
      </c>
      <c r="C4805" s="8" t="s">
        <v>6637</v>
      </c>
      <c r="D4805" s="9" t="s">
        <v>6654</v>
      </c>
      <c r="E4805" s="12">
        <v>316</v>
      </c>
      <c r="F4805" s="30">
        <v>45659</v>
      </c>
      <c r="G4805" s="12" t="s">
        <v>4254</v>
      </c>
      <c r="H4805" s="75">
        <v>25753</v>
      </c>
      <c r="K4805" t="str">
        <f t="shared" si="240"/>
        <v>Q4 2024</v>
      </c>
      <c r="L4805" t="str">
        <f t="shared" si="241"/>
        <v>Q4</v>
      </c>
      <c r="M4805" t="str">
        <f t="shared" si="242"/>
        <v>2024</v>
      </c>
    </row>
    <row r="4806" spans="1:13" x14ac:dyDescent="0.25">
      <c r="A4806" s="27">
        <v>45658</v>
      </c>
      <c r="B4806" s="9" t="s">
        <v>6593</v>
      </c>
      <c r="C4806" s="8" t="s">
        <v>6637</v>
      </c>
      <c r="D4806" s="9" t="s">
        <v>6638</v>
      </c>
      <c r="E4806" s="12">
        <v>309</v>
      </c>
      <c r="F4806" s="30">
        <v>45699</v>
      </c>
      <c r="G4806" s="12" t="s">
        <v>4403</v>
      </c>
      <c r="H4806" s="75">
        <v>108552.79</v>
      </c>
      <c r="K4806" t="str">
        <f t="shared" si="240"/>
        <v>Q4 2024</v>
      </c>
      <c r="L4806" t="str">
        <f t="shared" si="241"/>
        <v>Q4</v>
      </c>
      <c r="M4806" t="str">
        <f t="shared" si="242"/>
        <v>2024</v>
      </c>
    </row>
    <row r="4807" spans="1:13" x14ac:dyDescent="0.25">
      <c r="A4807" s="27">
        <v>45658</v>
      </c>
      <c r="B4807" s="9" t="s">
        <v>6593</v>
      </c>
      <c r="C4807" s="8" t="s">
        <v>6637</v>
      </c>
      <c r="D4807" s="9" t="s">
        <v>6638</v>
      </c>
      <c r="E4807" s="12">
        <v>311</v>
      </c>
      <c r="F4807" s="30">
        <v>45699</v>
      </c>
      <c r="G4807" s="12" t="s">
        <v>4404</v>
      </c>
      <c r="H4807" s="75">
        <v>159517</v>
      </c>
      <c r="K4807" t="str">
        <f t="shared" si="240"/>
        <v>Q4 2024</v>
      </c>
      <c r="L4807" t="str">
        <f t="shared" si="241"/>
        <v>Q4</v>
      </c>
      <c r="M4807" t="str">
        <f t="shared" si="242"/>
        <v>2024</v>
      </c>
    </row>
    <row r="4808" spans="1:13" x14ac:dyDescent="0.25">
      <c r="A4808" s="27">
        <v>45658</v>
      </c>
      <c r="B4808" s="9" t="s">
        <v>6593</v>
      </c>
      <c r="C4808" s="8" t="s">
        <v>6637</v>
      </c>
      <c r="D4808" s="9" t="s">
        <v>6638</v>
      </c>
      <c r="E4808" s="12">
        <v>312</v>
      </c>
      <c r="F4808" s="30">
        <v>45699</v>
      </c>
      <c r="G4808" s="12" t="s">
        <v>4405</v>
      </c>
      <c r="H4808" s="75">
        <v>158790</v>
      </c>
      <c r="K4808" t="str">
        <f t="shared" si="240"/>
        <v>Q4 2024</v>
      </c>
      <c r="L4808" t="str">
        <f t="shared" si="241"/>
        <v>Q4</v>
      </c>
      <c r="M4808" t="str">
        <f t="shared" si="242"/>
        <v>2024</v>
      </c>
    </row>
    <row r="4809" spans="1:13" x14ac:dyDescent="0.25">
      <c r="A4809" s="27">
        <v>45658</v>
      </c>
      <c r="B4809" s="9" t="s">
        <v>6593</v>
      </c>
      <c r="C4809" s="8" t="s">
        <v>6637</v>
      </c>
      <c r="D4809" s="9" t="s">
        <v>6638</v>
      </c>
      <c r="E4809" s="12">
        <v>313</v>
      </c>
      <c r="F4809" s="30">
        <v>45699</v>
      </c>
      <c r="G4809" s="12" t="s">
        <v>4406</v>
      </c>
      <c r="H4809" s="75">
        <v>121576</v>
      </c>
      <c r="K4809" t="str">
        <f t="shared" si="240"/>
        <v>Q4 2024</v>
      </c>
      <c r="L4809" t="str">
        <f t="shared" si="241"/>
        <v>Q4</v>
      </c>
      <c r="M4809" t="str">
        <f t="shared" si="242"/>
        <v>2024</v>
      </c>
    </row>
    <row r="4810" spans="1:13" x14ac:dyDescent="0.25">
      <c r="A4810" s="27">
        <v>45658</v>
      </c>
      <c r="B4810" s="9" t="s">
        <v>6593</v>
      </c>
      <c r="C4810" s="8" t="s">
        <v>6637</v>
      </c>
      <c r="D4810" s="9" t="s">
        <v>6638</v>
      </c>
      <c r="E4810" s="12">
        <v>314</v>
      </c>
      <c r="F4810" s="30">
        <v>45699</v>
      </c>
      <c r="G4810" s="12" t="s">
        <v>4407</v>
      </c>
      <c r="H4810" s="75">
        <v>28011</v>
      </c>
      <c r="K4810" t="str">
        <f t="shared" si="240"/>
        <v>Q4 2024</v>
      </c>
      <c r="L4810" t="str">
        <f t="shared" si="241"/>
        <v>Q4</v>
      </c>
      <c r="M4810" t="str">
        <f t="shared" si="242"/>
        <v>2024</v>
      </c>
    </row>
    <row r="4811" spans="1:13" x14ac:dyDescent="0.25">
      <c r="A4811" s="27">
        <v>45658</v>
      </c>
      <c r="B4811" s="9" t="s">
        <v>6593</v>
      </c>
      <c r="C4811" s="8" t="s">
        <v>6637</v>
      </c>
      <c r="D4811" s="9" t="s">
        <v>6638</v>
      </c>
      <c r="E4811" s="12">
        <v>315</v>
      </c>
      <c r="F4811" s="30">
        <v>45699</v>
      </c>
      <c r="G4811" s="12" t="s">
        <v>4408</v>
      </c>
      <c r="H4811" s="75">
        <v>34042.79</v>
      </c>
      <c r="K4811" t="str">
        <f t="shared" si="240"/>
        <v>Q4 2024</v>
      </c>
      <c r="L4811" t="str">
        <f t="shared" si="241"/>
        <v>Q4</v>
      </c>
      <c r="M4811" t="str">
        <f t="shared" si="242"/>
        <v>2024</v>
      </c>
    </row>
    <row r="4812" spans="1:13" x14ac:dyDescent="0.25">
      <c r="A4812" s="27">
        <v>45658</v>
      </c>
      <c r="B4812" s="9" t="s">
        <v>6593</v>
      </c>
      <c r="C4812" s="8" t="s">
        <v>6637</v>
      </c>
      <c r="D4812" s="9" t="s">
        <v>6638</v>
      </c>
      <c r="E4812" s="12">
        <v>316</v>
      </c>
      <c r="F4812" s="30">
        <v>45699</v>
      </c>
      <c r="G4812" s="12" t="s">
        <v>4409</v>
      </c>
      <c r="H4812" s="75">
        <v>207.11</v>
      </c>
      <c r="K4812" t="str">
        <f t="shared" si="240"/>
        <v>Q4 2024</v>
      </c>
      <c r="L4812" t="str">
        <f t="shared" si="241"/>
        <v>Q4</v>
      </c>
      <c r="M4812" t="str">
        <f t="shared" si="242"/>
        <v>2024</v>
      </c>
    </row>
    <row r="4813" spans="1:13" x14ac:dyDescent="0.25">
      <c r="A4813" s="27">
        <v>45658</v>
      </c>
      <c r="B4813" s="9" t="s">
        <v>6593</v>
      </c>
      <c r="C4813" s="8" t="s">
        <v>6637</v>
      </c>
      <c r="D4813" s="9" t="s">
        <v>6639</v>
      </c>
      <c r="E4813" s="12">
        <v>309</v>
      </c>
      <c r="F4813" s="30">
        <v>45700</v>
      </c>
      <c r="G4813" s="12" t="s">
        <v>4410</v>
      </c>
      <c r="H4813" s="75">
        <v>6867.62</v>
      </c>
      <c r="K4813" t="str">
        <f t="shared" si="240"/>
        <v>Q4 2024</v>
      </c>
      <c r="L4813" t="str">
        <f t="shared" si="241"/>
        <v>Q4</v>
      </c>
      <c r="M4813" t="str">
        <f t="shared" si="242"/>
        <v>2024</v>
      </c>
    </row>
    <row r="4814" spans="1:13" x14ac:dyDescent="0.25">
      <c r="A4814" s="27">
        <v>45658</v>
      </c>
      <c r="B4814" s="9" t="s">
        <v>6593</v>
      </c>
      <c r="C4814" s="8" t="s">
        <v>6637</v>
      </c>
      <c r="D4814" s="9" t="s">
        <v>6639</v>
      </c>
      <c r="E4814" s="12">
        <v>311</v>
      </c>
      <c r="F4814" s="30">
        <v>45700</v>
      </c>
      <c r="G4814" s="12" t="s">
        <v>4411</v>
      </c>
      <c r="H4814" s="75">
        <v>8699.27</v>
      </c>
      <c r="K4814" t="str">
        <f t="shared" si="240"/>
        <v>Q4 2024</v>
      </c>
      <c r="L4814" t="str">
        <f t="shared" si="241"/>
        <v>Q4</v>
      </c>
      <c r="M4814" t="str">
        <f t="shared" si="242"/>
        <v>2024</v>
      </c>
    </row>
    <row r="4815" spans="1:13" x14ac:dyDescent="0.25">
      <c r="A4815" s="27">
        <v>45658</v>
      </c>
      <c r="B4815" s="9" t="s">
        <v>6593</v>
      </c>
      <c r="C4815" s="8" t="s">
        <v>6637</v>
      </c>
      <c r="D4815" s="9" t="s">
        <v>6639</v>
      </c>
      <c r="E4815" s="12">
        <v>312</v>
      </c>
      <c r="F4815" s="30">
        <v>45700</v>
      </c>
      <c r="G4815" s="12" t="s">
        <v>4412</v>
      </c>
      <c r="H4815" s="75">
        <v>9512.9599999999991</v>
      </c>
      <c r="K4815" t="str">
        <f t="shared" si="240"/>
        <v>Q4 2024</v>
      </c>
      <c r="L4815" t="str">
        <f t="shared" si="241"/>
        <v>Q4</v>
      </c>
      <c r="M4815" t="str">
        <f t="shared" si="242"/>
        <v>2024</v>
      </c>
    </row>
    <row r="4816" spans="1:13" x14ac:dyDescent="0.25">
      <c r="A4816" s="27">
        <v>45658</v>
      </c>
      <c r="B4816" s="9" t="s">
        <v>6593</v>
      </c>
      <c r="C4816" s="8" t="s">
        <v>6637</v>
      </c>
      <c r="D4816" s="9" t="s">
        <v>6639</v>
      </c>
      <c r="E4816" s="12">
        <v>313</v>
      </c>
      <c r="F4816" s="30">
        <v>45700</v>
      </c>
      <c r="G4816" s="12" t="s">
        <v>4413</v>
      </c>
      <c r="H4816" s="75">
        <v>5492.17</v>
      </c>
      <c r="K4816" t="str">
        <f t="shared" si="240"/>
        <v>Q4 2024</v>
      </c>
      <c r="L4816" t="str">
        <f t="shared" si="241"/>
        <v>Q4</v>
      </c>
      <c r="M4816" t="str">
        <f t="shared" si="242"/>
        <v>2024</v>
      </c>
    </row>
    <row r="4817" spans="1:13" x14ac:dyDescent="0.25">
      <c r="A4817" s="27">
        <v>45658</v>
      </c>
      <c r="B4817" s="9" t="s">
        <v>6593</v>
      </c>
      <c r="C4817" s="8" t="s">
        <v>6637</v>
      </c>
      <c r="D4817" s="9" t="s">
        <v>6639</v>
      </c>
      <c r="E4817" s="12">
        <v>314</v>
      </c>
      <c r="F4817" s="30">
        <v>45700</v>
      </c>
      <c r="G4817" s="12" t="s">
        <v>4414</v>
      </c>
      <c r="H4817" s="75">
        <v>1100.49</v>
      </c>
      <c r="K4817" t="str">
        <f t="shared" si="240"/>
        <v>Q4 2024</v>
      </c>
      <c r="L4817" t="str">
        <f t="shared" si="241"/>
        <v>Q4</v>
      </c>
      <c r="M4817" t="str">
        <f t="shared" si="242"/>
        <v>2024</v>
      </c>
    </row>
    <row r="4818" spans="1:13" x14ac:dyDescent="0.25">
      <c r="A4818" s="27">
        <v>45658</v>
      </c>
      <c r="B4818" s="9" t="s">
        <v>6593</v>
      </c>
      <c r="C4818" s="8" t="s">
        <v>6637</v>
      </c>
      <c r="D4818" s="9" t="s">
        <v>6639</v>
      </c>
      <c r="E4818" s="12">
        <v>315</v>
      </c>
      <c r="F4818" s="30">
        <v>45700</v>
      </c>
      <c r="H4818" s="75"/>
      <c r="K4818" t="str">
        <f t="shared" si="240"/>
        <v>Q4 2024</v>
      </c>
      <c r="L4818" t="str">
        <f t="shared" si="241"/>
        <v>Q4</v>
      </c>
      <c r="M4818" t="str">
        <f t="shared" si="242"/>
        <v>2024</v>
      </c>
    </row>
    <row r="4819" spans="1:13" x14ac:dyDescent="0.25">
      <c r="A4819" s="27">
        <v>45658</v>
      </c>
      <c r="B4819" s="9" t="s">
        <v>6593</v>
      </c>
      <c r="C4819" s="8" t="s">
        <v>6637</v>
      </c>
      <c r="D4819" s="9" t="s">
        <v>6639</v>
      </c>
      <c r="E4819" s="12">
        <v>316</v>
      </c>
      <c r="F4819" s="30">
        <v>45700</v>
      </c>
      <c r="G4819" s="12" t="s">
        <v>4415</v>
      </c>
      <c r="H4819" s="75">
        <v>23.36</v>
      </c>
      <c r="K4819" t="str">
        <f t="shared" si="240"/>
        <v>Q4 2024</v>
      </c>
      <c r="L4819" t="str">
        <f t="shared" si="241"/>
        <v>Q4</v>
      </c>
      <c r="M4819" t="str">
        <f t="shared" si="242"/>
        <v>2024</v>
      </c>
    </row>
    <row r="4820" spans="1:13" x14ac:dyDescent="0.25">
      <c r="A4820" s="27">
        <v>45658</v>
      </c>
      <c r="B4820" s="9" t="s">
        <v>6593</v>
      </c>
      <c r="C4820" s="8" t="e">
        <v>#N/A</v>
      </c>
      <c r="D4820" s="9" t="s">
        <v>6665</v>
      </c>
      <c r="E4820" s="12">
        <v>309</v>
      </c>
      <c r="F4820" s="30">
        <v>45659</v>
      </c>
      <c r="G4820" s="12" t="s">
        <v>4241</v>
      </c>
      <c r="H4820" s="75">
        <v>228659.20000000001</v>
      </c>
      <c r="K4820" t="str">
        <f t="shared" si="240"/>
        <v>Q4 2024</v>
      </c>
      <c r="L4820" t="str">
        <f t="shared" si="241"/>
        <v>Q4</v>
      </c>
      <c r="M4820" t="str">
        <f t="shared" si="242"/>
        <v>2024</v>
      </c>
    </row>
    <row r="4821" spans="1:13" x14ac:dyDescent="0.25">
      <c r="A4821" s="27">
        <v>45658</v>
      </c>
      <c r="B4821" s="9" t="s">
        <v>6593</v>
      </c>
      <c r="C4821" s="8" t="e">
        <v>#N/A</v>
      </c>
      <c r="D4821" s="9" t="s">
        <v>6622</v>
      </c>
      <c r="E4821" s="12">
        <v>312</v>
      </c>
      <c r="F4821" s="30">
        <v>45689</v>
      </c>
      <c r="G4821" s="12" t="s">
        <v>4339</v>
      </c>
      <c r="H4821" s="75">
        <v>524495</v>
      </c>
      <c r="K4821" t="str">
        <f t="shared" si="240"/>
        <v>Q4 2024</v>
      </c>
      <c r="L4821" t="str">
        <f t="shared" si="241"/>
        <v>Q4</v>
      </c>
      <c r="M4821" t="str">
        <f t="shared" si="242"/>
        <v>2024</v>
      </c>
    </row>
    <row r="4822" spans="1:13" x14ac:dyDescent="0.25">
      <c r="A4822" s="27">
        <v>45658</v>
      </c>
      <c r="B4822" s="9" t="s">
        <v>6593</v>
      </c>
      <c r="C4822" s="8" t="e">
        <v>#N/A</v>
      </c>
      <c r="D4822" s="9" t="s">
        <v>6622</v>
      </c>
      <c r="E4822" s="12">
        <v>312</v>
      </c>
      <c r="F4822" s="30">
        <v>45695</v>
      </c>
      <c r="G4822" s="12" t="s">
        <v>4347</v>
      </c>
      <c r="H4822" s="75">
        <v>587310</v>
      </c>
      <c r="K4822" t="str">
        <f t="shared" si="240"/>
        <v>Q4 2024</v>
      </c>
      <c r="L4822" t="str">
        <f t="shared" si="241"/>
        <v>Q4</v>
      </c>
      <c r="M4822" t="str">
        <f t="shared" si="242"/>
        <v>2024</v>
      </c>
    </row>
    <row r="4823" spans="1:13" x14ac:dyDescent="0.25">
      <c r="A4823" s="27">
        <v>45658</v>
      </c>
      <c r="B4823" s="9" t="s">
        <v>6593</v>
      </c>
      <c r="C4823" s="8" t="e">
        <v>#N/A</v>
      </c>
      <c r="D4823" s="9" t="s">
        <v>6627</v>
      </c>
      <c r="E4823" s="12">
        <v>312</v>
      </c>
      <c r="F4823" s="30">
        <v>45689</v>
      </c>
      <c r="G4823" s="12">
        <v>1916</v>
      </c>
      <c r="H4823" s="75">
        <v>40600</v>
      </c>
      <c r="K4823" t="str">
        <f t="shared" ref="K4823:K4880" si="243">"Q" &amp; IF(MONTH(A4823) &lt; 4, 4, IF(MONTH(A4823) &lt; 7, 1, IF(MONTH(A4823) &lt; 10, 2, 3))) &amp; " " &amp; YEAR(A4823) - IF(MONTH(A4823) &lt; 4, 1, 0)</f>
        <v>Q4 2024</v>
      </c>
      <c r="L4823" t="str">
        <f t="shared" ref="L4823:L4880" si="244">LEFT(K4823,2)</f>
        <v>Q4</v>
      </c>
      <c r="M4823" t="str">
        <f t="shared" ref="M4823:M4880" si="245">RIGHT(K4823,4)</f>
        <v>2024</v>
      </c>
    </row>
    <row r="4824" spans="1:13" x14ac:dyDescent="0.25">
      <c r="A4824" s="27">
        <v>45658</v>
      </c>
      <c r="B4824" s="9" t="s">
        <v>6593</v>
      </c>
      <c r="C4824" s="8" t="e">
        <v>#N/A</v>
      </c>
      <c r="D4824" s="9" t="s">
        <v>6672</v>
      </c>
      <c r="E4824" s="12">
        <v>312</v>
      </c>
      <c r="F4824" s="30">
        <v>45677</v>
      </c>
      <c r="G4824" s="12">
        <v>1402983</v>
      </c>
      <c r="H4824" s="75">
        <v>558</v>
      </c>
      <c r="K4824" t="str">
        <f t="shared" si="243"/>
        <v>Q4 2024</v>
      </c>
      <c r="L4824" t="str">
        <f t="shared" si="244"/>
        <v>Q4</v>
      </c>
      <c r="M4824" t="str">
        <f t="shared" si="245"/>
        <v>2024</v>
      </c>
    </row>
    <row r="4825" spans="1:13" x14ac:dyDescent="0.25">
      <c r="A4825" s="27">
        <v>45658</v>
      </c>
      <c r="B4825" s="9" t="s">
        <v>6593</v>
      </c>
      <c r="C4825" s="8" t="e">
        <v>#N/A</v>
      </c>
      <c r="D4825" s="9" t="s">
        <v>6624</v>
      </c>
      <c r="E4825" s="12">
        <v>312</v>
      </c>
      <c r="F4825" s="30">
        <v>45691</v>
      </c>
      <c r="G4825" s="12" t="s">
        <v>4275</v>
      </c>
      <c r="H4825" s="75">
        <v>48000</v>
      </c>
      <c r="K4825" t="str">
        <f t="shared" si="243"/>
        <v>Q4 2024</v>
      </c>
      <c r="L4825" t="str">
        <f t="shared" si="244"/>
        <v>Q4</v>
      </c>
      <c r="M4825" t="str">
        <f t="shared" si="245"/>
        <v>2024</v>
      </c>
    </row>
    <row r="4826" spans="1:13" x14ac:dyDescent="0.25">
      <c r="A4826" s="27">
        <v>45658</v>
      </c>
      <c r="B4826" s="9" t="s">
        <v>6594</v>
      </c>
      <c r="C4826" s="8" t="s">
        <v>6637</v>
      </c>
      <c r="D4826" s="9" t="s">
        <v>6654</v>
      </c>
      <c r="E4826" s="12">
        <v>719</v>
      </c>
      <c r="F4826" s="30">
        <v>45600</v>
      </c>
      <c r="G4826" s="12" t="s">
        <v>4267</v>
      </c>
      <c r="H4826" s="75">
        <v>24141</v>
      </c>
      <c r="K4826" t="str">
        <f t="shared" si="243"/>
        <v>Q4 2024</v>
      </c>
      <c r="L4826" t="str">
        <f t="shared" si="244"/>
        <v>Q4</v>
      </c>
      <c r="M4826" t="str">
        <f t="shared" si="245"/>
        <v>2024</v>
      </c>
    </row>
    <row r="4827" spans="1:13" x14ac:dyDescent="0.25">
      <c r="A4827" s="27">
        <v>45658</v>
      </c>
      <c r="B4827" s="9" t="s">
        <v>6594</v>
      </c>
      <c r="C4827" s="8" t="s">
        <v>6637</v>
      </c>
      <c r="D4827" s="9" t="s">
        <v>6638</v>
      </c>
      <c r="E4827" s="12">
        <v>719</v>
      </c>
      <c r="F4827" s="30">
        <v>45699</v>
      </c>
      <c r="G4827" s="12" t="s">
        <v>4426</v>
      </c>
      <c r="H4827" s="75">
        <v>73940.149999999994</v>
      </c>
      <c r="K4827" t="str">
        <f t="shared" si="243"/>
        <v>Q4 2024</v>
      </c>
      <c r="L4827" t="str">
        <f t="shared" si="244"/>
        <v>Q4</v>
      </c>
      <c r="M4827" t="str">
        <f t="shared" si="245"/>
        <v>2024</v>
      </c>
    </row>
    <row r="4828" spans="1:13" x14ac:dyDescent="0.25">
      <c r="A4828" s="27">
        <v>45658</v>
      </c>
      <c r="B4828" s="9" t="s">
        <v>6594</v>
      </c>
      <c r="C4828" s="8" t="s">
        <v>6637</v>
      </c>
      <c r="D4828" s="9" t="s">
        <v>6639</v>
      </c>
      <c r="E4828" s="12">
        <v>719</v>
      </c>
      <c r="F4828" s="30">
        <v>45700</v>
      </c>
      <c r="G4828" s="12" t="s">
        <v>4427</v>
      </c>
      <c r="H4828" s="75">
        <v>4398.22</v>
      </c>
      <c r="K4828" t="str">
        <f t="shared" si="243"/>
        <v>Q4 2024</v>
      </c>
      <c r="L4828" t="str">
        <f t="shared" si="244"/>
        <v>Q4</v>
      </c>
      <c r="M4828" t="str">
        <f t="shared" si="245"/>
        <v>2024</v>
      </c>
    </row>
    <row r="4829" spans="1:13" x14ac:dyDescent="0.25">
      <c r="A4829" s="27">
        <v>45658</v>
      </c>
      <c r="B4829" s="9" t="s">
        <v>6594</v>
      </c>
      <c r="C4829" s="8" t="e">
        <v>#N/A</v>
      </c>
      <c r="D4829" s="9" t="s">
        <v>6662</v>
      </c>
      <c r="E4829" s="12">
        <v>719</v>
      </c>
      <c r="F4829" s="30">
        <v>45660</v>
      </c>
      <c r="G4829" s="12" t="s">
        <v>4266</v>
      </c>
      <c r="H4829" s="75">
        <v>136500</v>
      </c>
      <c r="K4829" t="str">
        <f t="shared" si="243"/>
        <v>Q4 2024</v>
      </c>
      <c r="L4829" t="str">
        <f t="shared" si="244"/>
        <v>Q4</v>
      </c>
      <c r="M4829" t="str">
        <f t="shared" si="245"/>
        <v>2024</v>
      </c>
    </row>
    <row r="4830" spans="1:13" x14ac:dyDescent="0.25">
      <c r="A4830" s="27">
        <v>45658</v>
      </c>
      <c r="B4830" s="9" t="s">
        <v>6599</v>
      </c>
      <c r="C4830" s="8" t="e">
        <v>#N/A</v>
      </c>
      <c r="D4830" s="9" t="s">
        <v>6615</v>
      </c>
      <c r="E4830" s="12">
        <v>0</v>
      </c>
      <c r="F4830" s="30">
        <v>45688</v>
      </c>
      <c r="G4830" s="12" t="s">
        <v>4372</v>
      </c>
      <c r="H4830" s="75">
        <v>1161</v>
      </c>
      <c r="K4830" t="str">
        <f t="shared" si="243"/>
        <v>Q4 2024</v>
      </c>
      <c r="L4830" t="str">
        <f t="shared" si="244"/>
        <v>Q4</v>
      </c>
      <c r="M4830" t="str">
        <f t="shared" si="245"/>
        <v>2024</v>
      </c>
    </row>
    <row r="4831" spans="1:13" x14ac:dyDescent="0.25">
      <c r="A4831" s="27">
        <v>45658</v>
      </c>
      <c r="B4831" s="9" t="s">
        <v>6599</v>
      </c>
      <c r="C4831" s="8" t="s">
        <v>6616</v>
      </c>
      <c r="D4831" s="9" t="s">
        <v>6617</v>
      </c>
      <c r="E4831" s="12">
        <v>0</v>
      </c>
      <c r="F4831" s="30">
        <v>45689</v>
      </c>
      <c r="G4831" s="12" t="s">
        <v>4323</v>
      </c>
      <c r="H4831" s="75">
        <v>580</v>
      </c>
      <c r="K4831" t="str">
        <f t="shared" si="243"/>
        <v>Q4 2024</v>
      </c>
      <c r="L4831" t="str">
        <f t="shared" si="244"/>
        <v>Q4</v>
      </c>
      <c r="M4831" t="str">
        <f t="shared" si="245"/>
        <v>2024</v>
      </c>
    </row>
    <row r="4832" spans="1:13" x14ac:dyDescent="0.25">
      <c r="A4832" s="27">
        <v>45658</v>
      </c>
      <c r="B4832" s="9" t="s">
        <v>6599</v>
      </c>
      <c r="C4832" s="8" t="s">
        <v>6619</v>
      </c>
      <c r="D4832" s="9" t="s">
        <v>6620</v>
      </c>
      <c r="E4832" s="12">
        <v>0</v>
      </c>
      <c r="F4832" s="30">
        <v>45688</v>
      </c>
      <c r="G4832" s="12" t="s">
        <v>4391</v>
      </c>
      <c r="H4832" s="75">
        <v>1090</v>
      </c>
      <c r="K4832" t="str">
        <f t="shared" si="243"/>
        <v>Q4 2024</v>
      </c>
      <c r="L4832" t="str">
        <f t="shared" si="244"/>
        <v>Q4</v>
      </c>
      <c r="M4832" t="str">
        <f t="shared" si="245"/>
        <v>2024</v>
      </c>
    </row>
    <row r="4833" spans="1:13" x14ac:dyDescent="0.25">
      <c r="A4833" s="27">
        <v>45658</v>
      </c>
      <c r="B4833" s="9" t="s">
        <v>6599</v>
      </c>
      <c r="C4833" s="8" t="e">
        <v>#N/A</v>
      </c>
      <c r="D4833" s="9" t="s">
        <v>6622</v>
      </c>
      <c r="E4833" s="12">
        <v>0</v>
      </c>
      <c r="F4833" s="30">
        <v>45689</v>
      </c>
      <c r="G4833" s="12" t="s">
        <v>4340</v>
      </c>
      <c r="H4833" s="75">
        <v>12520</v>
      </c>
      <c r="K4833" t="str">
        <f t="shared" si="243"/>
        <v>Q4 2024</v>
      </c>
      <c r="L4833" t="str">
        <f t="shared" si="244"/>
        <v>Q4</v>
      </c>
      <c r="M4833" t="str">
        <f t="shared" si="245"/>
        <v>2024</v>
      </c>
    </row>
    <row r="4834" spans="1:13" x14ac:dyDescent="0.25">
      <c r="A4834" s="27">
        <v>45658</v>
      </c>
      <c r="B4834" s="9" t="s">
        <v>6599</v>
      </c>
      <c r="C4834" s="8" t="e">
        <v>#N/A</v>
      </c>
      <c r="D4834" s="9" t="s">
        <v>6622</v>
      </c>
      <c r="E4834" s="12">
        <v>0</v>
      </c>
      <c r="F4834" s="30">
        <v>45695</v>
      </c>
      <c r="G4834" s="12" t="s">
        <v>4349</v>
      </c>
      <c r="H4834" s="75">
        <v>8040</v>
      </c>
      <c r="K4834" t="str">
        <f t="shared" si="243"/>
        <v>Q4 2024</v>
      </c>
      <c r="L4834" t="str">
        <f t="shared" si="244"/>
        <v>Q4</v>
      </c>
      <c r="M4834" t="str">
        <f t="shared" si="245"/>
        <v>2024</v>
      </c>
    </row>
    <row r="4835" spans="1:13" x14ac:dyDescent="0.25">
      <c r="A4835" s="27">
        <v>45658</v>
      </c>
      <c r="B4835" s="9" t="s">
        <v>6595</v>
      </c>
      <c r="C4835" s="8" t="s">
        <v>6630</v>
      </c>
      <c r="D4835" s="9" t="s">
        <v>6631</v>
      </c>
      <c r="E4835" s="12">
        <v>319</v>
      </c>
      <c r="F4835" s="30">
        <v>45697</v>
      </c>
      <c r="G4835" s="12" t="s">
        <v>4353</v>
      </c>
      <c r="H4835" s="75">
        <v>7349.14</v>
      </c>
      <c r="K4835" t="str">
        <f t="shared" si="243"/>
        <v>Q4 2024</v>
      </c>
      <c r="L4835" t="str">
        <f t="shared" si="244"/>
        <v>Q4</v>
      </c>
      <c r="M4835" t="str">
        <f t="shared" si="245"/>
        <v>2024</v>
      </c>
    </row>
    <row r="4836" spans="1:13" x14ac:dyDescent="0.25">
      <c r="A4836" s="27">
        <v>45658</v>
      </c>
      <c r="B4836" s="9" t="s">
        <v>6595</v>
      </c>
      <c r="C4836" s="8" t="s">
        <v>6632</v>
      </c>
      <c r="D4836" s="9" t="s">
        <v>6633</v>
      </c>
      <c r="E4836" s="12">
        <v>319</v>
      </c>
      <c r="F4836" s="30">
        <v>45689</v>
      </c>
      <c r="G4836" s="12" t="s">
        <v>4282</v>
      </c>
      <c r="H4836" s="75">
        <v>110293</v>
      </c>
      <c r="K4836" t="str">
        <f t="shared" si="243"/>
        <v>Q4 2024</v>
      </c>
      <c r="L4836" t="str">
        <f t="shared" si="244"/>
        <v>Q4</v>
      </c>
      <c r="M4836" t="str">
        <f t="shared" si="245"/>
        <v>2024</v>
      </c>
    </row>
    <row r="4837" spans="1:13" x14ac:dyDescent="0.25">
      <c r="A4837" s="27">
        <v>45658</v>
      </c>
      <c r="B4837" s="9" t="s">
        <v>6595</v>
      </c>
      <c r="C4837" s="8" t="s">
        <v>6632</v>
      </c>
      <c r="D4837" s="9" t="s">
        <v>6633</v>
      </c>
      <c r="E4837" s="12">
        <v>719</v>
      </c>
      <c r="F4837" s="30">
        <v>45689</v>
      </c>
      <c r="G4837" s="12" t="s">
        <v>4283</v>
      </c>
      <c r="H4837" s="75">
        <v>39726</v>
      </c>
      <c r="K4837" t="str">
        <f t="shared" si="243"/>
        <v>Q4 2024</v>
      </c>
      <c r="L4837" t="str">
        <f t="shared" si="244"/>
        <v>Q4</v>
      </c>
      <c r="M4837" t="str">
        <f t="shared" si="245"/>
        <v>2024</v>
      </c>
    </row>
    <row r="4838" spans="1:13" x14ac:dyDescent="0.25">
      <c r="A4838" s="27">
        <v>45658</v>
      </c>
      <c r="B4838" s="9" t="s">
        <v>6595</v>
      </c>
      <c r="C4838" s="8" t="e">
        <v>#N/A</v>
      </c>
      <c r="D4838" s="9" t="s">
        <v>6615</v>
      </c>
      <c r="E4838" s="12">
        <v>319</v>
      </c>
      <c r="F4838" s="30">
        <v>45688</v>
      </c>
      <c r="G4838" s="12" t="s">
        <v>4374</v>
      </c>
      <c r="H4838" s="75">
        <v>5486</v>
      </c>
      <c r="K4838" t="str">
        <f t="shared" si="243"/>
        <v>Q4 2024</v>
      </c>
      <c r="L4838" t="str">
        <f t="shared" si="244"/>
        <v>Q4</v>
      </c>
      <c r="M4838" t="str">
        <f t="shared" si="245"/>
        <v>2024</v>
      </c>
    </row>
    <row r="4839" spans="1:13" x14ac:dyDescent="0.25">
      <c r="A4839" s="27">
        <v>45658</v>
      </c>
      <c r="B4839" s="9" t="s">
        <v>6595</v>
      </c>
      <c r="C4839" s="8" t="e">
        <v>#N/A</v>
      </c>
      <c r="D4839" s="9" t="s">
        <v>6615</v>
      </c>
      <c r="E4839" s="12">
        <v>319</v>
      </c>
      <c r="F4839" s="30">
        <v>45688</v>
      </c>
      <c r="G4839" s="12" t="s">
        <v>4375</v>
      </c>
      <c r="H4839" s="75">
        <v>998</v>
      </c>
      <c r="K4839" t="str">
        <f t="shared" si="243"/>
        <v>Q4 2024</v>
      </c>
      <c r="L4839" t="str">
        <f t="shared" si="244"/>
        <v>Q4</v>
      </c>
      <c r="M4839" t="str">
        <f t="shared" si="245"/>
        <v>2024</v>
      </c>
    </row>
    <row r="4840" spans="1:13" x14ac:dyDescent="0.25">
      <c r="A4840" s="27">
        <v>45658</v>
      </c>
      <c r="B4840" s="9" t="s">
        <v>6595</v>
      </c>
      <c r="C4840" s="8" t="e">
        <v>#N/A</v>
      </c>
      <c r="D4840" s="9" t="s">
        <v>6615</v>
      </c>
      <c r="E4840" s="12">
        <v>319</v>
      </c>
      <c r="F4840" s="30">
        <v>45688</v>
      </c>
      <c r="G4840" s="12" t="s">
        <v>4376</v>
      </c>
      <c r="H4840" s="75">
        <v>828</v>
      </c>
      <c r="K4840" t="str">
        <f t="shared" si="243"/>
        <v>Q4 2024</v>
      </c>
      <c r="L4840" t="str">
        <f t="shared" si="244"/>
        <v>Q4</v>
      </c>
      <c r="M4840" t="str">
        <f t="shared" si="245"/>
        <v>2024</v>
      </c>
    </row>
    <row r="4841" spans="1:13" x14ac:dyDescent="0.25">
      <c r="A4841" s="27">
        <v>45658</v>
      </c>
      <c r="B4841" s="9" t="s">
        <v>6595</v>
      </c>
      <c r="C4841" s="8" t="e">
        <v>#N/A</v>
      </c>
      <c r="D4841" s="9" t="s">
        <v>6615</v>
      </c>
      <c r="E4841" s="12">
        <v>319</v>
      </c>
      <c r="F4841" s="30">
        <v>45688</v>
      </c>
      <c r="G4841" s="12" t="s">
        <v>4382</v>
      </c>
      <c r="H4841" s="75">
        <v>45790</v>
      </c>
      <c r="K4841" t="str">
        <f t="shared" si="243"/>
        <v>Q4 2024</v>
      </c>
      <c r="L4841" t="str">
        <f t="shared" si="244"/>
        <v>Q4</v>
      </c>
      <c r="M4841" t="str">
        <f t="shared" si="245"/>
        <v>2024</v>
      </c>
    </row>
    <row r="4842" spans="1:13" x14ac:dyDescent="0.25">
      <c r="A4842" s="27">
        <v>45658</v>
      </c>
      <c r="B4842" s="9" t="s">
        <v>6595</v>
      </c>
      <c r="C4842" s="8" t="s">
        <v>6634</v>
      </c>
      <c r="D4842" s="9" t="s">
        <v>6635</v>
      </c>
      <c r="E4842" s="12">
        <v>319</v>
      </c>
      <c r="F4842" s="30">
        <v>45689</v>
      </c>
      <c r="G4842" s="12" t="s">
        <v>4285</v>
      </c>
      <c r="H4842" s="91">
        <v>61402.879999999997</v>
      </c>
      <c r="I4842" s="90"/>
      <c r="K4842" t="str">
        <f t="shared" si="243"/>
        <v>Q4 2024</v>
      </c>
      <c r="L4842" t="str">
        <f t="shared" si="244"/>
        <v>Q4</v>
      </c>
      <c r="M4842" t="str">
        <f t="shared" si="245"/>
        <v>2024</v>
      </c>
    </row>
    <row r="4843" spans="1:13" x14ac:dyDescent="0.25">
      <c r="A4843" s="27">
        <v>45658</v>
      </c>
      <c r="B4843" s="9" t="s">
        <v>6595</v>
      </c>
      <c r="C4843" s="8" t="s">
        <v>6634</v>
      </c>
      <c r="D4843" s="9" t="s">
        <v>6635</v>
      </c>
      <c r="E4843" s="12">
        <v>719</v>
      </c>
      <c r="F4843" s="30">
        <v>45689</v>
      </c>
      <c r="G4843" s="12" t="s">
        <v>4286</v>
      </c>
      <c r="H4843" s="91">
        <v>38842.080000000002</v>
      </c>
      <c r="I4843" s="90"/>
      <c r="K4843" t="str">
        <f t="shared" si="243"/>
        <v>Q4 2024</v>
      </c>
      <c r="L4843" t="str">
        <f t="shared" si="244"/>
        <v>Q4</v>
      </c>
      <c r="M4843" t="str">
        <f t="shared" si="245"/>
        <v>2024</v>
      </c>
    </row>
    <row r="4844" spans="1:13" x14ac:dyDescent="0.25">
      <c r="A4844" s="27">
        <v>45658</v>
      </c>
      <c r="B4844" s="9" t="s">
        <v>6595</v>
      </c>
      <c r="C4844" s="8" t="e">
        <v>#N/A</v>
      </c>
      <c r="D4844" s="9" t="s">
        <v>6633</v>
      </c>
      <c r="E4844" s="12">
        <v>319</v>
      </c>
      <c r="F4844" s="30">
        <v>45689</v>
      </c>
      <c r="G4844" s="12" t="s">
        <v>4284</v>
      </c>
      <c r="H4844" s="75">
        <v>41130.800000000003</v>
      </c>
      <c r="K4844" t="str">
        <f t="shared" si="243"/>
        <v>Q4 2024</v>
      </c>
      <c r="L4844" t="str">
        <f t="shared" si="244"/>
        <v>Q4</v>
      </c>
      <c r="M4844" t="str">
        <f t="shared" si="245"/>
        <v>2024</v>
      </c>
    </row>
    <row r="4845" spans="1:13" x14ac:dyDescent="0.25">
      <c r="A4845" s="27">
        <v>45658</v>
      </c>
      <c r="B4845" s="9" t="s">
        <v>6595</v>
      </c>
      <c r="C4845" s="8" t="e">
        <v>#N/A</v>
      </c>
      <c r="D4845" s="9" t="s">
        <v>6662</v>
      </c>
      <c r="E4845" s="12">
        <v>319</v>
      </c>
      <c r="F4845" s="30">
        <v>45661</v>
      </c>
      <c r="G4845" s="12" t="s">
        <v>4259</v>
      </c>
      <c r="H4845" s="75">
        <v>155988</v>
      </c>
      <c r="K4845" t="str">
        <f t="shared" si="243"/>
        <v>Q4 2024</v>
      </c>
      <c r="L4845" t="str">
        <f t="shared" si="244"/>
        <v>Q4</v>
      </c>
      <c r="M4845" t="str">
        <f t="shared" si="245"/>
        <v>2024</v>
      </c>
    </row>
    <row r="4846" spans="1:13" x14ac:dyDescent="0.25">
      <c r="A4846" s="27">
        <v>45658</v>
      </c>
      <c r="B4846" s="9" t="s">
        <v>6595</v>
      </c>
      <c r="C4846" s="8" t="s">
        <v>6637</v>
      </c>
      <c r="D4846" s="9" t="s">
        <v>6654</v>
      </c>
      <c r="E4846" s="12">
        <v>317</v>
      </c>
      <c r="F4846" s="30">
        <v>45659</v>
      </c>
      <c r="G4846" s="12" t="s">
        <v>4256</v>
      </c>
      <c r="H4846" s="75">
        <v>25753</v>
      </c>
      <c r="K4846" t="str">
        <f t="shared" si="243"/>
        <v>Q4 2024</v>
      </c>
      <c r="L4846" t="str">
        <f t="shared" si="244"/>
        <v>Q4</v>
      </c>
      <c r="M4846" t="str">
        <f t="shared" si="245"/>
        <v>2024</v>
      </c>
    </row>
    <row r="4847" spans="1:13" x14ac:dyDescent="0.25">
      <c r="A4847" s="27">
        <v>45658</v>
      </c>
      <c r="B4847" s="9" t="s">
        <v>6595</v>
      </c>
      <c r="C4847" s="8" t="s">
        <v>6637</v>
      </c>
      <c r="D4847" s="9" t="s">
        <v>6654</v>
      </c>
      <c r="E4847" s="12">
        <v>318</v>
      </c>
      <c r="F4847" s="30">
        <v>45659</v>
      </c>
      <c r="G4847" s="12" t="s">
        <v>4257</v>
      </c>
      <c r="H4847" s="75">
        <v>25779</v>
      </c>
      <c r="K4847" t="str">
        <f t="shared" si="243"/>
        <v>Q4 2024</v>
      </c>
      <c r="L4847" t="str">
        <f t="shared" si="244"/>
        <v>Q4</v>
      </c>
      <c r="M4847" t="str">
        <f t="shared" si="245"/>
        <v>2024</v>
      </c>
    </row>
    <row r="4848" spans="1:13" x14ac:dyDescent="0.25">
      <c r="A4848" s="27">
        <v>45658</v>
      </c>
      <c r="B4848" s="9" t="s">
        <v>6595</v>
      </c>
      <c r="C4848" s="8" t="s">
        <v>6637</v>
      </c>
      <c r="D4848" s="9" t="s">
        <v>6654</v>
      </c>
      <c r="E4848" s="12">
        <v>319</v>
      </c>
      <c r="F4848" s="30">
        <v>45659</v>
      </c>
      <c r="G4848" s="12" t="s">
        <v>4258</v>
      </c>
      <c r="H4848" s="75">
        <v>24141</v>
      </c>
      <c r="K4848" t="str">
        <f t="shared" si="243"/>
        <v>Q4 2024</v>
      </c>
      <c r="L4848" t="str">
        <f t="shared" si="244"/>
        <v>Q4</v>
      </c>
      <c r="M4848" t="str">
        <f t="shared" si="245"/>
        <v>2024</v>
      </c>
    </row>
    <row r="4849" spans="1:13" x14ac:dyDescent="0.25">
      <c r="A4849" s="27">
        <v>45658</v>
      </c>
      <c r="B4849" s="9" t="s">
        <v>6595</v>
      </c>
      <c r="C4849" s="8" t="s">
        <v>6637</v>
      </c>
      <c r="D4849" s="9" t="s">
        <v>6638</v>
      </c>
      <c r="E4849" s="12">
        <v>317</v>
      </c>
      <c r="F4849" s="30">
        <v>45699</v>
      </c>
      <c r="G4849" s="12" t="s">
        <v>4416</v>
      </c>
      <c r="H4849" s="75">
        <v>128675</v>
      </c>
      <c r="K4849" t="str">
        <f t="shared" si="243"/>
        <v>Q4 2024</v>
      </c>
      <c r="L4849" t="str">
        <f t="shared" si="244"/>
        <v>Q4</v>
      </c>
      <c r="M4849" t="str">
        <f t="shared" si="245"/>
        <v>2024</v>
      </c>
    </row>
    <row r="4850" spans="1:13" x14ac:dyDescent="0.25">
      <c r="A4850" s="27">
        <v>45658</v>
      </c>
      <c r="B4850" s="9" t="s">
        <v>6595</v>
      </c>
      <c r="C4850" s="8" t="s">
        <v>6637</v>
      </c>
      <c r="D4850" s="9" t="s">
        <v>6638</v>
      </c>
      <c r="E4850" s="12">
        <v>318</v>
      </c>
      <c r="F4850" s="30">
        <v>45699</v>
      </c>
      <c r="G4850" s="12" t="s">
        <v>4417</v>
      </c>
      <c r="H4850" s="75">
        <v>130511</v>
      </c>
      <c r="K4850" t="str">
        <f t="shared" si="243"/>
        <v>Q4 2024</v>
      </c>
      <c r="L4850" t="str">
        <f t="shared" si="244"/>
        <v>Q4</v>
      </c>
      <c r="M4850" t="str">
        <f t="shared" si="245"/>
        <v>2024</v>
      </c>
    </row>
    <row r="4851" spans="1:13" x14ac:dyDescent="0.25">
      <c r="A4851" s="27">
        <v>45658</v>
      </c>
      <c r="B4851" s="9" t="s">
        <v>6595</v>
      </c>
      <c r="C4851" s="8" t="s">
        <v>6637</v>
      </c>
      <c r="D4851" s="9" t="s">
        <v>6638</v>
      </c>
      <c r="E4851" s="12">
        <v>319</v>
      </c>
      <c r="F4851" s="30">
        <v>45699</v>
      </c>
      <c r="G4851" s="12" t="s">
        <v>4418</v>
      </c>
      <c r="H4851" s="75">
        <v>131923</v>
      </c>
      <c r="K4851" t="str">
        <f t="shared" si="243"/>
        <v>Q4 2024</v>
      </c>
      <c r="L4851" t="str">
        <f t="shared" si="244"/>
        <v>Q4</v>
      </c>
      <c r="M4851" t="str">
        <f t="shared" si="245"/>
        <v>2024</v>
      </c>
    </row>
    <row r="4852" spans="1:13" x14ac:dyDescent="0.25">
      <c r="A4852" s="27">
        <v>45658</v>
      </c>
      <c r="B4852" s="9" t="s">
        <v>6595</v>
      </c>
      <c r="C4852" s="8" t="s">
        <v>6637</v>
      </c>
      <c r="D4852" s="9" t="s">
        <v>6639</v>
      </c>
      <c r="E4852" s="12">
        <v>317</v>
      </c>
      <c r="F4852" s="30">
        <v>45700</v>
      </c>
      <c r="G4852" s="12" t="s">
        <v>4419</v>
      </c>
      <c r="H4852" s="75">
        <v>6443.8</v>
      </c>
      <c r="K4852" t="str">
        <f t="shared" si="243"/>
        <v>Q4 2024</v>
      </c>
      <c r="L4852" t="str">
        <f t="shared" si="244"/>
        <v>Q4</v>
      </c>
      <c r="M4852" t="str">
        <f t="shared" si="245"/>
        <v>2024</v>
      </c>
    </row>
    <row r="4853" spans="1:13" x14ac:dyDescent="0.25">
      <c r="A4853" s="27">
        <v>45658</v>
      </c>
      <c r="B4853" s="9" t="s">
        <v>6595</v>
      </c>
      <c r="C4853" s="8" t="s">
        <v>6637</v>
      </c>
      <c r="D4853" s="9" t="s">
        <v>6639</v>
      </c>
      <c r="E4853" s="12">
        <v>318</v>
      </c>
      <c r="F4853" s="30">
        <v>45700</v>
      </c>
      <c r="G4853" s="12" t="s">
        <v>4420</v>
      </c>
      <c r="H4853" s="75">
        <v>8061.53</v>
      </c>
      <c r="K4853" t="str">
        <f t="shared" si="243"/>
        <v>Q4 2024</v>
      </c>
      <c r="L4853" t="str">
        <f t="shared" si="244"/>
        <v>Q4</v>
      </c>
      <c r="M4853" t="str">
        <f t="shared" si="245"/>
        <v>2024</v>
      </c>
    </row>
    <row r="4854" spans="1:13" x14ac:dyDescent="0.25">
      <c r="A4854" s="27">
        <v>45658</v>
      </c>
      <c r="B4854" s="9" t="s">
        <v>6595</v>
      </c>
      <c r="C4854" s="8" t="s">
        <v>6637</v>
      </c>
      <c r="D4854" s="9" t="s">
        <v>6639</v>
      </c>
      <c r="E4854" s="12">
        <v>319</v>
      </c>
      <c r="F4854" s="30">
        <v>45700</v>
      </c>
      <c r="G4854" s="12" t="s">
        <v>4421</v>
      </c>
      <c r="H4854" s="75">
        <v>7192.1</v>
      </c>
      <c r="K4854" t="str">
        <f t="shared" si="243"/>
        <v>Q4 2024</v>
      </c>
      <c r="L4854" t="str">
        <f t="shared" si="244"/>
        <v>Q4</v>
      </c>
      <c r="M4854" t="str">
        <f t="shared" si="245"/>
        <v>2024</v>
      </c>
    </row>
    <row r="4855" spans="1:13" x14ac:dyDescent="0.25">
      <c r="A4855" s="27">
        <v>45658</v>
      </c>
      <c r="B4855" s="9" t="s">
        <v>6595</v>
      </c>
      <c r="C4855" s="8" t="e">
        <v>#N/A</v>
      </c>
      <c r="D4855" s="9" t="s">
        <v>6662</v>
      </c>
      <c r="E4855" s="12">
        <v>317</v>
      </c>
      <c r="F4855" s="30">
        <v>45658</v>
      </c>
      <c r="G4855" s="12" t="s">
        <v>356</v>
      </c>
      <c r="H4855" s="75">
        <v>99842</v>
      </c>
      <c r="K4855" t="str">
        <f t="shared" si="243"/>
        <v>Q4 2024</v>
      </c>
      <c r="L4855" t="str">
        <f t="shared" si="244"/>
        <v>Q4</v>
      </c>
      <c r="M4855" t="str">
        <f t="shared" si="245"/>
        <v>2024</v>
      </c>
    </row>
    <row r="4856" spans="1:13" x14ac:dyDescent="0.25">
      <c r="A4856" s="27">
        <v>45658</v>
      </c>
      <c r="B4856" s="9" t="s">
        <v>6595</v>
      </c>
      <c r="C4856" s="8" t="e">
        <v>#N/A</v>
      </c>
      <c r="D4856" s="9" t="s">
        <v>6662</v>
      </c>
      <c r="E4856" s="12">
        <v>317</v>
      </c>
      <c r="F4856" s="30">
        <v>45658</v>
      </c>
      <c r="G4856" s="12" t="s">
        <v>357</v>
      </c>
      <c r="H4856" s="75">
        <v>66562</v>
      </c>
      <c r="K4856" t="str">
        <f t="shared" si="243"/>
        <v>Q4 2024</v>
      </c>
      <c r="L4856" t="str">
        <f t="shared" si="244"/>
        <v>Q4</v>
      </c>
      <c r="M4856" t="str">
        <f t="shared" si="245"/>
        <v>2024</v>
      </c>
    </row>
    <row r="4857" spans="1:13" x14ac:dyDescent="0.25">
      <c r="A4857" s="27">
        <v>45658</v>
      </c>
      <c r="B4857" s="9" t="s">
        <v>6595</v>
      </c>
      <c r="C4857" s="8" t="e">
        <v>#N/A</v>
      </c>
      <c r="D4857" s="9" t="s">
        <v>6662</v>
      </c>
      <c r="E4857" s="12">
        <v>318</v>
      </c>
      <c r="F4857" s="30">
        <v>45661</v>
      </c>
      <c r="G4857" s="12" t="s">
        <v>4255</v>
      </c>
      <c r="H4857" s="75">
        <v>166572</v>
      </c>
      <c r="K4857" t="str">
        <f t="shared" si="243"/>
        <v>Q4 2024</v>
      </c>
      <c r="L4857" t="str">
        <f t="shared" si="244"/>
        <v>Q4</v>
      </c>
      <c r="M4857" t="str">
        <f t="shared" si="245"/>
        <v>2024</v>
      </c>
    </row>
    <row r="4858" spans="1:13" x14ac:dyDescent="0.25">
      <c r="A4858" s="27">
        <v>45658</v>
      </c>
      <c r="B4858" s="9" t="s">
        <v>6595</v>
      </c>
      <c r="C4858" s="8" t="e">
        <v>#N/A</v>
      </c>
      <c r="D4858" s="9" t="s">
        <v>6622</v>
      </c>
      <c r="E4858" s="12">
        <v>319</v>
      </c>
      <c r="F4858" s="30">
        <v>45689</v>
      </c>
      <c r="G4858" s="12" t="s">
        <v>4341</v>
      </c>
      <c r="H4858" s="75">
        <v>53595</v>
      </c>
      <c r="K4858" t="str">
        <f t="shared" si="243"/>
        <v>Q4 2024</v>
      </c>
      <c r="L4858" t="str">
        <f t="shared" si="244"/>
        <v>Q4</v>
      </c>
      <c r="M4858" t="str">
        <f t="shared" si="245"/>
        <v>2024</v>
      </c>
    </row>
    <row r="4859" spans="1:13" x14ac:dyDescent="0.25">
      <c r="A4859" s="27">
        <v>45658</v>
      </c>
      <c r="B4859" s="9" t="s">
        <v>6595</v>
      </c>
      <c r="C4859" s="8" t="e">
        <v>#N/A</v>
      </c>
      <c r="D4859" s="9" t="s">
        <v>6622</v>
      </c>
      <c r="E4859" s="12">
        <v>319</v>
      </c>
      <c r="F4859" s="30">
        <v>45695</v>
      </c>
      <c r="G4859" s="12" t="s">
        <v>4348</v>
      </c>
      <c r="H4859" s="75">
        <v>57160</v>
      </c>
      <c r="K4859" t="str">
        <f t="shared" si="243"/>
        <v>Q4 2024</v>
      </c>
      <c r="L4859" t="str">
        <f t="shared" si="244"/>
        <v>Q4</v>
      </c>
      <c r="M4859" t="str">
        <f t="shared" si="245"/>
        <v>2024</v>
      </c>
    </row>
    <row r="4860" spans="1:13" x14ac:dyDescent="0.25">
      <c r="A4860" s="27">
        <v>45658</v>
      </c>
      <c r="B4860" s="9" t="s">
        <v>6595</v>
      </c>
      <c r="C4860" s="8" t="e">
        <v>#N/A</v>
      </c>
      <c r="D4860" s="9" t="s">
        <v>6627</v>
      </c>
      <c r="E4860" s="12">
        <v>319</v>
      </c>
      <c r="F4860" s="30">
        <v>45689</v>
      </c>
      <c r="G4860" s="12">
        <v>1919</v>
      </c>
      <c r="H4860" s="75">
        <v>2835</v>
      </c>
      <c r="K4860" t="str">
        <f t="shared" si="243"/>
        <v>Q4 2024</v>
      </c>
      <c r="L4860" t="str">
        <f t="shared" si="244"/>
        <v>Q4</v>
      </c>
      <c r="M4860" t="str">
        <f t="shared" si="245"/>
        <v>2024</v>
      </c>
    </row>
    <row r="4861" spans="1:13" x14ac:dyDescent="0.25">
      <c r="A4861" s="27">
        <v>45658</v>
      </c>
      <c r="B4861" s="9" t="s">
        <v>6595</v>
      </c>
      <c r="C4861" s="8" t="e">
        <v>#N/A</v>
      </c>
      <c r="D4861" s="9" t="s">
        <v>6631</v>
      </c>
      <c r="E4861" s="12">
        <v>319</v>
      </c>
      <c r="F4861" s="30">
        <v>45688</v>
      </c>
      <c r="G4861" s="12" t="s">
        <v>4270</v>
      </c>
      <c r="H4861" s="75">
        <v>5489</v>
      </c>
      <c r="K4861" t="str">
        <f t="shared" si="243"/>
        <v>Q4 2024</v>
      </c>
      <c r="L4861" t="str">
        <f t="shared" si="244"/>
        <v>Q4</v>
      </c>
      <c r="M4861" t="str">
        <f t="shared" si="245"/>
        <v>2024</v>
      </c>
    </row>
    <row r="4862" spans="1:13" x14ac:dyDescent="0.25">
      <c r="A4862" s="27">
        <v>45658</v>
      </c>
      <c r="B4862" s="9" t="s">
        <v>6595</v>
      </c>
      <c r="C4862" s="8" t="e">
        <v>#N/A</v>
      </c>
      <c r="D4862" s="9" t="s">
        <v>6631</v>
      </c>
      <c r="E4862" s="12">
        <v>319</v>
      </c>
      <c r="F4862" s="30">
        <v>45689</v>
      </c>
      <c r="G4862" s="12" t="s">
        <v>4358</v>
      </c>
      <c r="H4862" s="75">
        <v>559.32000000000005</v>
      </c>
      <c r="K4862" t="str">
        <f t="shared" si="243"/>
        <v>Q4 2024</v>
      </c>
      <c r="L4862" t="str">
        <f t="shared" si="244"/>
        <v>Q4</v>
      </c>
      <c r="M4862" t="str">
        <f t="shared" si="245"/>
        <v>2024</v>
      </c>
    </row>
    <row r="4863" spans="1:13" x14ac:dyDescent="0.25">
      <c r="A4863" s="27">
        <v>45658</v>
      </c>
      <c r="B4863" s="9" t="s">
        <v>6595</v>
      </c>
      <c r="C4863" s="8" t="e">
        <v>#N/A</v>
      </c>
      <c r="D4863" s="9" t="s">
        <v>6631</v>
      </c>
      <c r="E4863" s="12">
        <v>319</v>
      </c>
      <c r="F4863" s="30">
        <v>45689</v>
      </c>
      <c r="G4863" s="12" t="s">
        <v>4359</v>
      </c>
      <c r="H4863" s="75">
        <v>559.32000000000005</v>
      </c>
      <c r="K4863" t="str">
        <f t="shared" si="243"/>
        <v>Q4 2024</v>
      </c>
      <c r="L4863" t="str">
        <f t="shared" si="244"/>
        <v>Q4</v>
      </c>
      <c r="M4863" t="str">
        <f t="shared" si="245"/>
        <v>2024</v>
      </c>
    </row>
    <row r="4864" spans="1:13" x14ac:dyDescent="0.25">
      <c r="A4864" s="27">
        <v>45658</v>
      </c>
      <c r="B4864" s="9" t="s">
        <v>6595</v>
      </c>
      <c r="C4864" s="8" t="e">
        <v>#N/A</v>
      </c>
      <c r="D4864" s="9" t="s">
        <v>6631</v>
      </c>
      <c r="E4864" s="12">
        <v>319</v>
      </c>
      <c r="F4864" s="30">
        <v>45689</v>
      </c>
      <c r="G4864" s="12" t="s">
        <v>4360</v>
      </c>
      <c r="H4864" s="75">
        <v>529.82000000000005</v>
      </c>
      <c r="K4864" t="str">
        <f t="shared" si="243"/>
        <v>Q4 2024</v>
      </c>
      <c r="L4864" t="str">
        <f t="shared" si="244"/>
        <v>Q4</v>
      </c>
      <c r="M4864" t="str">
        <f t="shared" si="245"/>
        <v>2024</v>
      </c>
    </row>
    <row r="4865" spans="1:13" x14ac:dyDescent="0.25">
      <c r="A4865" s="27">
        <v>45658</v>
      </c>
      <c r="B4865" s="9" t="s">
        <v>6595</v>
      </c>
      <c r="C4865" s="8" t="e">
        <v>#N/A</v>
      </c>
      <c r="D4865" s="9" t="s">
        <v>6631</v>
      </c>
      <c r="E4865" s="12">
        <v>319</v>
      </c>
      <c r="F4865" s="30">
        <v>45689</v>
      </c>
      <c r="G4865" s="12" t="s">
        <v>4361</v>
      </c>
      <c r="H4865" s="75">
        <v>586.46</v>
      </c>
      <c r="K4865" t="str">
        <f t="shared" si="243"/>
        <v>Q4 2024</v>
      </c>
      <c r="L4865" t="str">
        <f t="shared" si="244"/>
        <v>Q4</v>
      </c>
      <c r="M4865" t="str">
        <f t="shared" si="245"/>
        <v>2024</v>
      </c>
    </row>
    <row r="4866" spans="1:13" x14ac:dyDescent="0.25">
      <c r="A4866" s="27">
        <v>45658</v>
      </c>
      <c r="B4866" s="9" t="s">
        <v>6595</v>
      </c>
      <c r="C4866" s="8" t="e">
        <v>#N/A</v>
      </c>
      <c r="D4866" s="9" t="s">
        <v>6631</v>
      </c>
      <c r="E4866" s="12">
        <v>319</v>
      </c>
      <c r="F4866" s="30">
        <v>45689</v>
      </c>
      <c r="G4866" s="12" t="s">
        <v>4362</v>
      </c>
      <c r="H4866" s="75">
        <v>529.82000000000005</v>
      </c>
      <c r="K4866" t="str">
        <f t="shared" si="243"/>
        <v>Q4 2024</v>
      </c>
      <c r="L4866" t="str">
        <f t="shared" si="244"/>
        <v>Q4</v>
      </c>
      <c r="M4866" t="str">
        <f t="shared" si="245"/>
        <v>2024</v>
      </c>
    </row>
    <row r="4867" spans="1:13" x14ac:dyDescent="0.25">
      <c r="A4867" s="27">
        <v>45658</v>
      </c>
      <c r="B4867" s="9" t="s">
        <v>6595</v>
      </c>
      <c r="C4867" s="8" t="e">
        <v>#N/A</v>
      </c>
      <c r="D4867" s="9" t="s">
        <v>6631</v>
      </c>
      <c r="E4867" s="12">
        <v>319</v>
      </c>
      <c r="F4867" s="30">
        <v>45689</v>
      </c>
      <c r="G4867" s="12" t="s">
        <v>4363</v>
      </c>
      <c r="H4867" s="75">
        <v>529.82000000000005</v>
      </c>
      <c r="K4867" t="str">
        <f t="shared" si="243"/>
        <v>Q4 2024</v>
      </c>
      <c r="L4867" t="str">
        <f t="shared" si="244"/>
        <v>Q4</v>
      </c>
      <c r="M4867" t="str">
        <f t="shared" si="245"/>
        <v>2024</v>
      </c>
    </row>
    <row r="4868" spans="1:13" x14ac:dyDescent="0.25">
      <c r="A4868" s="27">
        <v>45658</v>
      </c>
      <c r="B4868" s="9" t="s">
        <v>6595</v>
      </c>
      <c r="C4868" s="8" t="e">
        <v>#N/A</v>
      </c>
      <c r="D4868" s="9" t="s">
        <v>6631</v>
      </c>
      <c r="E4868" s="12">
        <v>319</v>
      </c>
      <c r="F4868" s="30">
        <v>45689</v>
      </c>
      <c r="G4868" s="12" t="s">
        <v>4364</v>
      </c>
      <c r="H4868" s="75">
        <v>529.82000000000005</v>
      </c>
      <c r="K4868" t="str">
        <f t="shared" si="243"/>
        <v>Q4 2024</v>
      </c>
      <c r="L4868" t="str">
        <f t="shared" si="244"/>
        <v>Q4</v>
      </c>
      <c r="M4868" t="str">
        <f t="shared" si="245"/>
        <v>2024</v>
      </c>
    </row>
    <row r="4869" spans="1:13" x14ac:dyDescent="0.25">
      <c r="A4869" s="27">
        <v>45658</v>
      </c>
      <c r="B4869" s="9" t="s">
        <v>6595</v>
      </c>
      <c r="C4869" s="8" t="e">
        <v>#N/A</v>
      </c>
      <c r="D4869" s="9" t="s">
        <v>6631</v>
      </c>
      <c r="E4869" s="12">
        <v>319</v>
      </c>
      <c r="F4869" s="30">
        <v>45689</v>
      </c>
      <c r="G4869" s="12" t="s">
        <v>4365</v>
      </c>
      <c r="H4869" s="75">
        <v>529.82000000000005</v>
      </c>
      <c r="K4869" t="str">
        <f t="shared" si="243"/>
        <v>Q4 2024</v>
      </c>
      <c r="L4869" t="str">
        <f t="shared" si="244"/>
        <v>Q4</v>
      </c>
      <c r="M4869" t="str">
        <f t="shared" si="245"/>
        <v>2024</v>
      </c>
    </row>
    <row r="4870" spans="1:13" x14ac:dyDescent="0.25">
      <c r="A4870" s="27">
        <v>45658</v>
      </c>
      <c r="B4870" s="9" t="s">
        <v>6595</v>
      </c>
      <c r="C4870" s="8" t="e">
        <v>#N/A</v>
      </c>
      <c r="D4870" s="9" t="s">
        <v>6631</v>
      </c>
      <c r="E4870" s="12">
        <v>319</v>
      </c>
      <c r="F4870" s="30">
        <v>45689</v>
      </c>
      <c r="G4870" s="12" t="s">
        <v>4366</v>
      </c>
      <c r="H4870" s="75">
        <v>764.64</v>
      </c>
      <c r="K4870" t="str">
        <f t="shared" si="243"/>
        <v>Q4 2024</v>
      </c>
      <c r="L4870" t="str">
        <f t="shared" si="244"/>
        <v>Q4</v>
      </c>
      <c r="M4870" t="str">
        <f t="shared" si="245"/>
        <v>2024</v>
      </c>
    </row>
    <row r="4871" spans="1:13" x14ac:dyDescent="0.25">
      <c r="A4871" s="27">
        <v>45658</v>
      </c>
      <c r="B4871" s="9" t="s">
        <v>6595</v>
      </c>
      <c r="C4871" s="8" t="e">
        <v>#N/A</v>
      </c>
      <c r="D4871" s="9" t="s">
        <v>6631</v>
      </c>
      <c r="E4871" s="12">
        <v>319</v>
      </c>
      <c r="F4871" s="30">
        <v>45689</v>
      </c>
      <c r="G4871" s="12" t="s">
        <v>4367</v>
      </c>
      <c r="H4871" s="75">
        <v>2356.46</v>
      </c>
      <c r="K4871" t="str">
        <f t="shared" si="243"/>
        <v>Q4 2024</v>
      </c>
      <c r="L4871" t="str">
        <f t="shared" si="244"/>
        <v>Q4</v>
      </c>
      <c r="M4871" t="str">
        <f t="shared" si="245"/>
        <v>2024</v>
      </c>
    </row>
    <row r="4872" spans="1:13" x14ac:dyDescent="0.25">
      <c r="A4872" s="27">
        <v>45658</v>
      </c>
      <c r="B4872" s="9" t="s">
        <v>6600</v>
      </c>
      <c r="C4872" s="8" t="s">
        <v>6632</v>
      </c>
      <c r="D4872" s="9" t="s">
        <v>6633</v>
      </c>
      <c r="E4872" s="12">
        <v>1101</v>
      </c>
      <c r="F4872" s="30">
        <v>45689</v>
      </c>
      <c r="G4872" s="12" t="s">
        <v>4301</v>
      </c>
      <c r="H4872" s="75">
        <v>59589</v>
      </c>
      <c r="K4872" t="str">
        <f t="shared" si="243"/>
        <v>Q4 2024</v>
      </c>
      <c r="L4872" t="str">
        <f t="shared" si="244"/>
        <v>Q4</v>
      </c>
      <c r="M4872" t="str">
        <f t="shared" si="245"/>
        <v>2024</v>
      </c>
    </row>
    <row r="4873" spans="1:13" x14ac:dyDescent="0.25">
      <c r="A4873" s="27">
        <v>45658</v>
      </c>
      <c r="B4873" s="9" t="s">
        <v>6600</v>
      </c>
      <c r="C4873" s="8" t="e">
        <v>#N/A</v>
      </c>
      <c r="D4873" s="9" t="s">
        <v>6615</v>
      </c>
      <c r="E4873" s="12">
        <v>1101</v>
      </c>
      <c r="F4873" s="30">
        <v>45688</v>
      </c>
      <c r="G4873" s="12" t="s">
        <v>4385</v>
      </c>
      <c r="H4873" s="75">
        <v>380</v>
      </c>
      <c r="K4873" t="str">
        <f t="shared" si="243"/>
        <v>Q4 2024</v>
      </c>
      <c r="L4873" t="str">
        <f t="shared" si="244"/>
        <v>Q4</v>
      </c>
      <c r="M4873" t="str">
        <f t="shared" si="245"/>
        <v>2024</v>
      </c>
    </row>
    <row r="4874" spans="1:13" x14ac:dyDescent="0.25">
      <c r="A4874" s="27">
        <v>45658</v>
      </c>
      <c r="B4874" s="9" t="s">
        <v>6600</v>
      </c>
      <c r="C4874" s="8" t="s">
        <v>6616</v>
      </c>
      <c r="D4874" s="9" t="s">
        <v>6618</v>
      </c>
      <c r="E4874" s="12">
        <v>1101</v>
      </c>
      <c r="F4874" s="30">
        <v>45689</v>
      </c>
      <c r="G4874" s="12" t="s">
        <v>4388</v>
      </c>
      <c r="H4874" s="75">
        <v>17528</v>
      </c>
      <c r="K4874" t="str">
        <f t="shared" si="243"/>
        <v>Q4 2024</v>
      </c>
      <c r="L4874" t="str">
        <f t="shared" si="244"/>
        <v>Q4</v>
      </c>
      <c r="M4874" t="str">
        <f t="shared" si="245"/>
        <v>2024</v>
      </c>
    </row>
    <row r="4875" spans="1:13" x14ac:dyDescent="0.25">
      <c r="A4875" s="27">
        <v>45658</v>
      </c>
      <c r="B4875" s="9" t="s">
        <v>6600</v>
      </c>
      <c r="C4875" s="8" t="s">
        <v>6634</v>
      </c>
      <c r="D4875" s="9" t="s">
        <v>6635</v>
      </c>
      <c r="E4875" s="12">
        <v>1101</v>
      </c>
      <c r="F4875" s="30">
        <v>45689</v>
      </c>
      <c r="G4875" s="12" t="s">
        <v>4304</v>
      </c>
      <c r="H4875" s="91">
        <v>81451.12</v>
      </c>
      <c r="I4875" s="90"/>
      <c r="K4875" t="str">
        <f t="shared" si="243"/>
        <v>Q4 2024</v>
      </c>
      <c r="L4875" t="str">
        <f t="shared" si="244"/>
        <v>Q4</v>
      </c>
      <c r="M4875" t="str">
        <f t="shared" si="245"/>
        <v>2024</v>
      </c>
    </row>
    <row r="4876" spans="1:13" x14ac:dyDescent="0.25">
      <c r="A4876" s="27">
        <v>45658</v>
      </c>
      <c r="B4876" s="9" t="s">
        <v>6600</v>
      </c>
      <c r="C4876" s="8" t="e">
        <v>#N/A</v>
      </c>
      <c r="D4876" s="9" t="s">
        <v>6638</v>
      </c>
      <c r="E4876" s="12">
        <v>1101</v>
      </c>
      <c r="F4876" s="30">
        <v>45693</v>
      </c>
      <c r="G4876" s="31" t="s">
        <v>4305</v>
      </c>
      <c r="H4876" s="75">
        <v>176180</v>
      </c>
      <c r="K4876" t="str">
        <f t="shared" si="243"/>
        <v>Q4 2024</v>
      </c>
      <c r="L4876" t="str">
        <f t="shared" si="244"/>
        <v>Q4</v>
      </c>
      <c r="M4876" t="str">
        <f t="shared" si="245"/>
        <v>2024</v>
      </c>
    </row>
    <row r="4877" spans="1:13" x14ac:dyDescent="0.25">
      <c r="A4877" s="27">
        <v>45658</v>
      </c>
      <c r="B4877" s="9" t="s">
        <v>6600</v>
      </c>
      <c r="C4877" s="8" t="e">
        <v>#N/A</v>
      </c>
      <c r="D4877" s="9" t="s">
        <v>6638</v>
      </c>
      <c r="E4877" s="12">
        <v>1102</v>
      </c>
      <c r="F4877" s="30">
        <v>45693</v>
      </c>
      <c r="G4877" s="31" t="s">
        <v>4306</v>
      </c>
      <c r="H4877" s="75">
        <v>15990</v>
      </c>
      <c r="K4877" t="str">
        <f t="shared" si="243"/>
        <v>Q4 2024</v>
      </c>
      <c r="L4877" t="str">
        <f t="shared" si="244"/>
        <v>Q4</v>
      </c>
      <c r="M4877" t="str">
        <f t="shared" si="245"/>
        <v>2024</v>
      </c>
    </row>
    <row r="4878" spans="1:13" x14ac:dyDescent="0.25">
      <c r="A4878" s="27">
        <v>45658</v>
      </c>
      <c r="B4878" s="9" t="s">
        <v>6600</v>
      </c>
      <c r="C4878" s="8" t="s">
        <v>6619</v>
      </c>
      <c r="D4878" s="9" t="s">
        <v>6620</v>
      </c>
      <c r="E4878" s="12">
        <v>1100</v>
      </c>
      <c r="F4878" s="30">
        <v>45688</v>
      </c>
      <c r="G4878" s="12" t="s">
        <v>4392</v>
      </c>
      <c r="H4878" s="75">
        <v>6375</v>
      </c>
      <c r="K4878" t="str">
        <f t="shared" si="243"/>
        <v>Q4 2024</v>
      </c>
      <c r="L4878" t="str">
        <f t="shared" si="244"/>
        <v>Q4</v>
      </c>
      <c r="M4878" t="str">
        <f t="shared" si="245"/>
        <v>2024</v>
      </c>
    </row>
    <row r="4879" spans="1:13" x14ac:dyDescent="0.25">
      <c r="A4879" s="27">
        <v>45658</v>
      </c>
      <c r="B4879" s="9" t="s">
        <v>6600</v>
      </c>
      <c r="C4879" s="8" t="e">
        <v>#N/A</v>
      </c>
      <c r="D4879" s="9" t="s">
        <v>6622</v>
      </c>
      <c r="E4879" s="12">
        <v>1101</v>
      </c>
      <c r="F4879" s="30">
        <v>45689</v>
      </c>
      <c r="G4879" s="12" t="s">
        <v>4342</v>
      </c>
      <c r="H4879" s="75">
        <v>40400</v>
      </c>
      <c r="K4879" t="str">
        <f t="shared" si="243"/>
        <v>Q4 2024</v>
      </c>
      <c r="L4879" t="str">
        <f t="shared" si="244"/>
        <v>Q4</v>
      </c>
      <c r="M4879" t="str">
        <f t="shared" si="245"/>
        <v>2024</v>
      </c>
    </row>
    <row r="4880" spans="1:13" x14ac:dyDescent="0.25">
      <c r="A4880" s="27">
        <v>45658</v>
      </c>
      <c r="B4880" s="9" t="s">
        <v>6600</v>
      </c>
      <c r="C4880" s="8" t="s">
        <v>6623</v>
      </c>
      <c r="D4880" s="9" t="s">
        <v>6624</v>
      </c>
      <c r="E4880" s="12">
        <v>1101</v>
      </c>
      <c r="F4880" s="30">
        <v>45689</v>
      </c>
      <c r="G4880" s="12" t="s">
        <v>4302</v>
      </c>
      <c r="H4880" s="75">
        <v>15141.6</v>
      </c>
      <c r="K4880" t="str">
        <f t="shared" si="243"/>
        <v>Q4 2024</v>
      </c>
      <c r="L4880" t="str">
        <f t="shared" si="244"/>
        <v>Q4</v>
      </c>
      <c r="M4880" t="str">
        <f t="shared" si="245"/>
        <v>2024</v>
      </c>
    </row>
    <row r="4881" spans="1:13" x14ac:dyDescent="0.25">
      <c r="A4881" s="27">
        <v>45658</v>
      </c>
      <c r="B4881" s="9" t="s">
        <v>6600</v>
      </c>
      <c r="C4881" s="8" t="s">
        <v>6623</v>
      </c>
      <c r="D4881" s="9" t="s">
        <v>6663</v>
      </c>
      <c r="E4881" s="12">
        <v>1101</v>
      </c>
      <c r="F4881" s="30">
        <v>45689</v>
      </c>
      <c r="G4881" s="12" t="s">
        <v>4303</v>
      </c>
      <c r="H4881" s="75">
        <v>2700</v>
      </c>
      <c r="K4881" t="str">
        <f t="shared" ref="K4881:K4916" si="246">"Q" &amp; IF(MONTH(A4881) &lt; 4, 4, IF(MONTH(A4881) &lt; 7, 1, IF(MONTH(A4881) &lt; 10, 2, 3))) &amp; " " &amp; YEAR(A4881) - IF(MONTH(A4881) &lt; 4, 1, 0)</f>
        <v>Q4 2024</v>
      </c>
      <c r="L4881" t="str">
        <f t="shared" ref="L4881:L4916" si="247">LEFT(K4881,2)</f>
        <v>Q4</v>
      </c>
      <c r="M4881" t="str">
        <f t="shared" ref="M4881:M4916" si="248">RIGHT(K4881,4)</f>
        <v>2024</v>
      </c>
    </row>
    <row r="4882" spans="1:13" x14ac:dyDescent="0.25">
      <c r="A4882" s="27">
        <v>45658</v>
      </c>
      <c r="B4882" s="9" t="s">
        <v>6600</v>
      </c>
      <c r="C4882" s="8" t="e">
        <v>#N/A</v>
      </c>
      <c r="D4882" s="9" t="s">
        <v>6627</v>
      </c>
      <c r="E4882" s="12">
        <v>1101</v>
      </c>
      <c r="F4882" s="30">
        <v>45689</v>
      </c>
      <c r="G4882" s="12">
        <v>1920</v>
      </c>
      <c r="H4882" s="75">
        <v>4025</v>
      </c>
      <c r="K4882" t="str">
        <f t="shared" si="246"/>
        <v>Q4 2024</v>
      </c>
      <c r="L4882" t="str">
        <f t="shared" si="247"/>
        <v>Q4</v>
      </c>
      <c r="M4882" t="str">
        <f t="shared" si="248"/>
        <v>2024</v>
      </c>
    </row>
    <row r="4883" spans="1:13" x14ac:dyDescent="0.25">
      <c r="A4883" s="27">
        <v>45689</v>
      </c>
      <c r="B4883" s="9" t="s">
        <v>6584</v>
      </c>
      <c r="C4883" s="8" t="e">
        <v>#N/A</v>
      </c>
      <c r="D4883" s="9" t="s">
        <v>6662</v>
      </c>
      <c r="E4883" s="12">
        <v>102</v>
      </c>
      <c r="F4883" s="30">
        <v>45689</v>
      </c>
      <c r="G4883" s="12">
        <v>20250101</v>
      </c>
      <c r="H4883" s="75">
        <v>221725.91999999998</v>
      </c>
      <c r="K4883" t="str">
        <f t="shared" si="246"/>
        <v>Q4 2024</v>
      </c>
      <c r="L4883" t="str">
        <f t="shared" si="247"/>
        <v>Q4</v>
      </c>
      <c r="M4883" t="str">
        <f t="shared" si="248"/>
        <v>2024</v>
      </c>
    </row>
    <row r="4884" spans="1:13" x14ac:dyDescent="0.25">
      <c r="A4884" s="27">
        <v>45689</v>
      </c>
      <c r="B4884" s="9" t="s">
        <v>6584</v>
      </c>
      <c r="C4884" s="8" t="s">
        <v>6637</v>
      </c>
      <c r="D4884" s="9" t="s">
        <v>6654</v>
      </c>
      <c r="E4884" s="12">
        <v>102</v>
      </c>
      <c r="F4884" s="30">
        <v>45689</v>
      </c>
      <c r="G4884" s="12" t="s">
        <v>4454</v>
      </c>
      <c r="H4884" s="75">
        <v>28392</v>
      </c>
      <c r="K4884" t="str">
        <f t="shared" si="246"/>
        <v>Q4 2024</v>
      </c>
      <c r="L4884" t="str">
        <f t="shared" si="247"/>
        <v>Q4</v>
      </c>
      <c r="M4884" t="str">
        <f t="shared" si="248"/>
        <v>2024</v>
      </c>
    </row>
    <row r="4885" spans="1:13" x14ac:dyDescent="0.25">
      <c r="A4885" s="27">
        <v>45689</v>
      </c>
      <c r="B4885" s="9" t="s">
        <v>6589</v>
      </c>
      <c r="C4885" s="8" t="s">
        <v>6653</v>
      </c>
      <c r="D4885" s="9" t="s">
        <v>6654</v>
      </c>
      <c r="E4885" s="12">
        <v>2</v>
      </c>
      <c r="F4885" s="30">
        <v>45689</v>
      </c>
      <c r="G4885" s="12" t="s">
        <v>4455</v>
      </c>
      <c r="H4885" s="75">
        <v>204002.34</v>
      </c>
      <c r="K4885" t="str">
        <f t="shared" si="246"/>
        <v>Q4 2024</v>
      </c>
      <c r="L4885" t="str">
        <f t="shared" si="247"/>
        <v>Q4</v>
      </c>
      <c r="M4885" t="str">
        <f t="shared" si="248"/>
        <v>2024</v>
      </c>
    </row>
    <row r="4886" spans="1:13" x14ac:dyDescent="0.25">
      <c r="A4886" s="27">
        <v>45689</v>
      </c>
      <c r="B4886" s="9" t="s">
        <v>6592</v>
      </c>
      <c r="C4886" s="8" t="e">
        <v>#N/A</v>
      </c>
      <c r="D4886" s="9" t="s">
        <v>6662</v>
      </c>
      <c r="E4886" s="12">
        <v>613</v>
      </c>
      <c r="F4886" s="30">
        <v>45689</v>
      </c>
      <c r="G4886" s="12" t="s">
        <v>4448</v>
      </c>
      <c r="H4886" s="75">
        <v>72264</v>
      </c>
      <c r="K4886" t="str">
        <f t="shared" si="246"/>
        <v>Q4 2024</v>
      </c>
      <c r="L4886" t="str">
        <f t="shared" si="247"/>
        <v>Q4</v>
      </c>
      <c r="M4886" t="str">
        <f t="shared" si="248"/>
        <v>2024</v>
      </c>
    </row>
    <row r="4887" spans="1:13" x14ac:dyDescent="0.25">
      <c r="A4887" s="27">
        <v>45689</v>
      </c>
      <c r="B4887" s="9" t="s">
        <v>6592</v>
      </c>
      <c r="C4887" s="8" t="s">
        <v>6637</v>
      </c>
      <c r="D4887" s="9" t="s">
        <v>6654</v>
      </c>
      <c r="E4887" s="12">
        <v>613</v>
      </c>
      <c r="F4887" s="30">
        <v>45689</v>
      </c>
      <c r="G4887" s="12" t="s">
        <v>4451</v>
      </c>
      <c r="H4887" s="75">
        <v>25779</v>
      </c>
      <c r="K4887" t="str">
        <f t="shared" si="246"/>
        <v>Q4 2024</v>
      </c>
      <c r="L4887" t="str">
        <f t="shared" si="247"/>
        <v>Q4</v>
      </c>
      <c r="M4887" t="str">
        <f t="shared" si="248"/>
        <v>2024</v>
      </c>
    </row>
    <row r="4888" spans="1:13" x14ac:dyDescent="0.25">
      <c r="A4888" s="27">
        <v>45689</v>
      </c>
      <c r="B4888" s="9" t="s">
        <v>6592</v>
      </c>
      <c r="C4888" s="8" t="s">
        <v>6637</v>
      </c>
      <c r="D4888" s="9" t="s">
        <v>6654</v>
      </c>
      <c r="E4888" s="12">
        <v>614</v>
      </c>
      <c r="F4888" s="30">
        <v>45689</v>
      </c>
      <c r="G4888" s="12" t="s">
        <v>4452</v>
      </c>
      <c r="H4888" s="75">
        <v>25753</v>
      </c>
      <c r="K4888" t="str">
        <f t="shared" si="246"/>
        <v>Q4 2024</v>
      </c>
      <c r="L4888" t="str">
        <f t="shared" si="247"/>
        <v>Q4</v>
      </c>
      <c r="M4888" t="str">
        <f t="shared" si="248"/>
        <v>2024</v>
      </c>
    </row>
    <row r="4889" spans="1:13" x14ac:dyDescent="0.25">
      <c r="A4889" s="27">
        <v>45689</v>
      </c>
      <c r="B4889" s="9" t="s">
        <v>6592</v>
      </c>
      <c r="C4889" s="8" t="e">
        <v>#N/A</v>
      </c>
      <c r="D4889" s="9" t="s">
        <v>6662</v>
      </c>
      <c r="E4889" s="12">
        <v>613</v>
      </c>
      <c r="F4889" s="30">
        <v>45689</v>
      </c>
      <c r="G4889" s="12" t="s">
        <v>4450</v>
      </c>
      <c r="H4889" s="75">
        <v>72274</v>
      </c>
      <c r="K4889" t="str">
        <f t="shared" si="246"/>
        <v>Q4 2024</v>
      </c>
      <c r="L4889" t="str">
        <f t="shared" si="247"/>
        <v>Q4</v>
      </c>
      <c r="M4889" t="str">
        <f t="shared" si="248"/>
        <v>2024</v>
      </c>
    </row>
    <row r="4890" spans="1:13" x14ac:dyDescent="0.25">
      <c r="A4890" s="27">
        <v>45689</v>
      </c>
      <c r="B4890" s="9" t="s">
        <v>6592</v>
      </c>
      <c r="C4890" s="8" t="e">
        <v>#N/A</v>
      </c>
      <c r="D4890" s="9" t="s">
        <v>6662</v>
      </c>
      <c r="E4890" s="12">
        <v>614</v>
      </c>
      <c r="F4890" s="25">
        <v>45689</v>
      </c>
      <c r="G4890" s="12" t="s">
        <v>4449</v>
      </c>
      <c r="H4890" s="75">
        <v>144455</v>
      </c>
      <c r="K4890" t="str">
        <f t="shared" si="246"/>
        <v>Q4 2024</v>
      </c>
      <c r="L4890" t="str">
        <f t="shared" si="247"/>
        <v>Q4</v>
      </c>
      <c r="M4890" t="str">
        <f t="shared" si="248"/>
        <v>2024</v>
      </c>
    </row>
    <row r="4891" spans="1:13" x14ac:dyDescent="0.25">
      <c r="A4891" s="27">
        <v>45689</v>
      </c>
      <c r="B4891" s="9" t="s">
        <v>6593</v>
      </c>
      <c r="C4891" s="8" t="e">
        <v>#N/A</v>
      </c>
      <c r="D4891" s="9" t="s">
        <v>6662</v>
      </c>
      <c r="E4891" s="12">
        <v>313</v>
      </c>
      <c r="F4891" s="25">
        <v>45689</v>
      </c>
      <c r="G4891" s="12" t="s">
        <v>4441</v>
      </c>
      <c r="H4891" s="75">
        <v>547208</v>
      </c>
      <c r="K4891" t="str">
        <f t="shared" si="246"/>
        <v>Q4 2024</v>
      </c>
      <c r="L4891" t="str">
        <f t="shared" si="247"/>
        <v>Q4</v>
      </c>
      <c r="M4891" t="str">
        <f t="shared" si="248"/>
        <v>2024</v>
      </c>
    </row>
    <row r="4892" spans="1:13" x14ac:dyDescent="0.25">
      <c r="A4892" s="27">
        <v>45689</v>
      </c>
      <c r="B4892" s="9" t="s">
        <v>6593</v>
      </c>
      <c r="C4892" s="8" t="e">
        <v>#N/A</v>
      </c>
      <c r="D4892" s="9" t="s">
        <v>6654</v>
      </c>
      <c r="E4892" s="12">
        <v>313</v>
      </c>
      <c r="F4892" s="25">
        <v>45689</v>
      </c>
      <c r="G4892" s="12" t="s">
        <v>4442</v>
      </c>
      <c r="H4892" s="75">
        <v>65546</v>
      </c>
      <c r="K4892" t="str">
        <f t="shared" si="246"/>
        <v>Q4 2024</v>
      </c>
      <c r="L4892" t="str">
        <f t="shared" si="247"/>
        <v>Q4</v>
      </c>
      <c r="M4892" t="str">
        <f t="shared" si="248"/>
        <v>2024</v>
      </c>
    </row>
    <row r="4893" spans="1:13" x14ac:dyDescent="0.25">
      <c r="A4893" s="27">
        <v>45689</v>
      </c>
      <c r="B4893" s="9" t="s">
        <v>6593</v>
      </c>
      <c r="C4893" s="8" t="e">
        <v>#N/A</v>
      </c>
      <c r="D4893" s="9" t="s">
        <v>6662</v>
      </c>
      <c r="E4893" s="12">
        <v>311</v>
      </c>
      <c r="F4893" s="25">
        <v>45689</v>
      </c>
      <c r="G4893" s="12" t="s">
        <v>4436</v>
      </c>
      <c r="H4893" s="75">
        <v>621792</v>
      </c>
      <c r="K4893" t="str">
        <f t="shared" si="246"/>
        <v>Q4 2024</v>
      </c>
      <c r="L4893" t="str">
        <f t="shared" si="247"/>
        <v>Q4</v>
      </c>
      <c r="M4893" t="str">
        <f t="shared" si="248"/>
        <v>2024</v>
      </c>
    </row>
    <row r="4894" spans="1:13" x14ac:dyDescent="0.25">
      <c r="A4894" s="27">
        <v>45689</v>
      </c>
      <c r="B4894" s="9" t="s">
        <v>6593</v>
      </c>
      <c r="C4894" s="8" t="e">
        <v>#N/A</v>
      </c>
      <c r="D4894" s="9" t="s">
        <v>6662</v>
      </c>
      <c r="E4894" s="12">
        <v>312</v>
      </c>
      <c r="F4894" s="25">
        <v>45689</v>
      </c>
      <c r="G4894" s="12" t="s">
        <v>4437</v>
      </c>
      <c r="H4894" s="75">
        <v>402317</v>
      </c>
      <c r="K4894" t="str">
        <f t="shared" si="246"/>
        <v>Q4 2024</v>
      </c>
      <c r="L4894" t="str">
        <f t="shared" si="247"/>
        <v>Q4</v>
      </c>
      <c r="M4894" t="str">
        <f t="shared" si="248"/>
        <v>2024</v>
      </c>
    </row>
    <row r="4895" spans="1:13" x14ac:dyDescent="0.25">
      <c r="A4895" s="27">
        <v>45689</v>
      </c>
      <c r="B4895" s="9" t="s">
        <v>6593</v>
      </c>
      <c r="C4895" s="8" t="e">
        <v>#N/A</v>
      </c>
      <c r="D4895" s="9" t="s">
        <v>6662</v>
      </c>
      <c r="E4895" s="12">
        <v>314</v>
      </c>
      <c r="F4895" s="25">
        <v>45689</v>
      </c>
      <c r="G4895" s="12" t="s">
        <v>4438</v>
      </c>
      <c r="H4895" s="75">
        <v>155988</v>
      </c>
      <c r="K4895" t="str">
        <f t="shared" si="246"/>
        <v>Q4 2024</v>
      </c>
      <c r="L4895" t="str">
        <f t="shared" si="247"/>
        <v>Q4</v>
      </c>
      <c r="M4895" t="str">
        <f t="shared" si="248"/>
        <v>2024</v>
      </c>
    </row>
    <row r="4896" spans="1:13" x14ac:dyDescent="0.25">
      <c r="A4896" s="27">
        <v>45689</v>
      </c>
      <c r="B4896" s="9" t="s">
        <v>6593</v>
      </c>
      <c r="C4896" s="8" t="e">
        <v>#N/A</v>
      </c>
      <c r="D4896" s="9" t="s">
        <v>6662</v>
      </c>
      <c r="E4896" s="12">
        <v>315</v>
      </c>
      <c r="F4896" s="25">
        <v>45692</v>
      </c>
      <c r="G4896" s="12" t="s">
        <v>4440</v>
      </c>
      <c r="H4896" s="75">
        <v>166572</v>
      </c>
      <c r="K4896" t="str">
        <f t="shared" si="246"/>
        <v>Q4 2024</v>
      </c>
      <c r="L4896" t="str">
        <f t="shared" si="247"/>
        <v>Q4</v>
      </c>
      <c r="M4896" t="str">
        <f t="shared" si="248"/>
        <v>2024</v>
      </c>
    </row>
    <row r="4897" spans="1:13" x14ac:dyDescent="0.25">
      <c r="A4897" s="27">
        <v>45689</v>
      </c>
      <c r="B4897" s="9" t="s">
        <v>6593</v>
      </c>
      <c r="C4897" s="8" t="e">
        <v>#N/A</v>
      </c>
      <c r="D4897" s="9" t="s">
        <v>6662</v>
      </c>
      <c r="E4897" s="12">
        <v>310</v>
      </c>
      <c r="F4897" s="30">
        <v>45689</v>
      </c>
      <c r="G4897" s="12" t="s">
        <v>285</v>
      </c>
      <c r="H4897" s="75">
        <v>76183</v>
      </c>
      <c r="K4897" t="str">
        <f t="shared" si="246"/>
        <v>Q4 2024</v>
      </c>
      <c r="L4897" t="str">
        <f t="shared" si="247"/>
        <v>Q4</v>
      </c>
      <c r="M4897" t="str">
        <f t="shared" si="248"/>
        <v>2024</v>
      </c>
    </row>
    <row r="4898" spans="1:13" x14ac:dyDescent="0.25">
      <c r="A4898" s="27">
        <v>45689</v>
      </c>
      <c r="B4898" s="9" t="s">
        <v>6593</v>
      </c>
      <c r="C4898" s="8" t="e">
        <v>#N/A</v>
      </c>
      <c r="D4898" s="9" t="s">
        <v>6654</v>
      </c>
      <c r="E4898" s="12">
        <v>310</v>
      </c>
      <c r="F4898" s="30">
        <v>45689</v>
      </c>
      <c r="G4898" s="12" t="s">
        <v>338</v>
      </c>
      <c r="H4898" s="75">
        <v>25714</v>
      </c>
      <c r="K4898" t="str">
        <f t="shared" si="246"/>
        <v>Q4 2024</v>
      </c>
      <c r="L4898" t="str">
        <f t="shared" si="247"/>
        <v>Q4</v>
      </c>
      <c r="M4898" t="str">
        <f t="shared" si="248"/>
        <v>2024</v>
      </c>
    </row>
    <row r="4899" spans="1:13" x14ac:dyDescent="0.25">
      <c r="A4899" s="27">
        <v>45689</v>
      </c>
      <c r="B4899" s="9" t="s">
        <v>6593</v>
      </c>
      <c r="C4899" s="8" t="e">
        <v>#N/A</v>
      </c>
      <c r="D4899" s="9" t="s">
        <v>6662</v>
      </c>
      <c r="E4899" s="12">
        <v>310</v>
      </c>
      <c r="F4899" s="30">
        <v>45689</v>
      </c>
      <c r="G4899" s="12" t="s">
        <v>286</v>
      </c>
      <c r="H4899" s="75">
        <v>76182</v>
      </c>
      <c r="K4899" t="str">
        <f t="shared" si="246"/>
        <v>Q4 2024</v>
      </c>
      <c r="L4899" t="str">
        <f t="shared" si="247"/>
        <v>Q4</v>
      </c>
      <c r="M4899" t="str">
        <f t="shared" si="248"/>
        <v>2024</v>
      </c>
    </row>
    <row r="4900" spans="1:13" x14ac:dyDescent="0.25">
      <c r="A4900" s="27">
        <v>45689</v>
      </c>
      <c r="B4900" s="9" t="s">
        <v>6593</v>
      </c>
      <c r="C4900" s="8" t="e">
        <v>#N/A</v>
      </c>
      <c r="D4900" s="9" t="s">
        <v>6662</v>
      </c>
      <c r="E4900" s="12">
        <v>316</v>
      </c>
      <c r="F4900" s="30">
        <v>45689</v>
      </c>
      <c r="G4900" s="12" t="s">
        <v>4434</v>
      </c>
      <c r="H4900" s="75">
        <v>83202</v>
      </c>
      <c r="K4900" t="str">
        <f t="shared" si="246"/>
        <v>Q4 2024</v>
      </c>
      <c r="L4900" t="str">
        <f t="shared" si="247"/>
        <v>Q4</v>
      </c>
      <c r="M4900" t="str">
        <f t="shared" si="248"/>
        <v>2024</v>
      </c>
    </row>
    <row r="4901" spans="1:13" x14ac:dyDescent="0.25">
      <c r="A4901" s="27">
        <v>45689</v>
      </c>
      <c r="B4901" s="9" t="s">
        <v>6593</v>
      </c>
      <c r="C4901" s="8" t="e">
        <v>#N/A</v>
      </c>
      <c r="D4901" s="9" t="s">
        <v>6662</v>
      </c>
      <c r="E4901" s="12">
        <v>316</v>
      </c>
      <c r="F4901" s="30">
        <v>45689</v>
      </c>
      <c r="G4901" s="12" t="s">
        <v>4435</v>
      </c>
      <c r="H4901" s="75">
        <v>83202</v>
      </c>
      <c r="K4901" t="str">
        <f t="shared" si="246"/>
        <v>Q4 2024</v>
      </c>
      <c r="L4901" t="str">
        <f t="shared" si="247"/>
        <v>Q4</v>
      </c>
      <c r="M4901" t="str">
        <f t="shared" si="248"/>
        <v>2024</v>
      </c>
    </row>
    <row r="4902" spans="1:13" x14ac:dyDescent="0.25">
      <c r="A4902" s="27">
        <v>45689</v>
      </c>
      <c r="B4902" s="9" t="s">
        <v>6593</v>
      </c>
      <c r="C4902" s="8" t="s">
        <v>6637</v>
      </c>
      <c r="D4902" s="9" t="s">
        <v>6654</v>
      </c>
      <c r="E4902" s="12">
        <v>311</v>
      </c>
      <c r="F4902" s="25">
        <v>45689</v>
      </c>
      <c r="G4902" s="12" t="s">
        <v>4429</v>
      </c>
      <c r="H4902" s="75">
        <v>72605</v>
      </c>
      <c r="K4902" t="str">
        <f t="shared" si="246"/>
        <v>Q4 2024</v>
      </c>
      <c r="L4902" t="str">
        <f t="shared" si="247"/>
        <v>Q4</v>
      </c>
      <c r="M4902" t="str">
        <f t="shared" si="248"/>
        <v>2024</v>
      </c>
    </row>
    <row r="4903" spans="1:13" x14ac:dyDescent="0.25">
      <c r="A4903" s="27">
        <v>45689</v>
      </c>
      <c r="B4903" s="9" t="s">
        <v>6593</v>
      </c>
      <c r="C4903" s="8" t="s">
        <v>6637</v>
      </c>
      <c r="D4903" s="9" t="s">
        <v>6654</v>
      </c>
      <c r="E4903" s="12">
        <v>312</v>
      </c>
      <c r="F4903" s="30">
        <v>45689</v>
      </c>
      <c r="G4903" s="12" t="s">
        <v>4430</v>
      </c>
      <c r="H4903" s="75">
        <v>46982</v>
      </c>
      <c r="K4903" t="str">
        <f t="shared" si="246"/>
        <v>Q4 2024</v>
      </c>
      <c r="L4903" t="str">
        <f t="shared" si="247"/>
        <v>Q4</v>
      </c>
      <c r="M4903" t="str">
        <f t="shared" si="248"/>
        <v>2024</v>
      </c>
    </row>
    <row r="4904" spans="1:13" x14ac:dyDescent="0.25">
      <c r="A4904" s="27">
        <v>45689</v>
      </c>
      <c r="B4904" s="9" t="s">
        <v>6593</v>
      </c>
      <c r="C4904" s="8" t="s">
        <v>6637</v>
      </c>
      <c r="D4904" s="9" t="s">
        <v>6654</v>
      </c>
      <c r="E4904" s="12">
        <v>314</v>
      </c>
      <c r="F4904" s="25">
        <v>45689</v>
      </c>
      <c r="G4904" s="12" t="s">
        <v>4431</v>
      </c>
      <c r="H4904" s="75">
        <v>24141</v>
      </c>
      <c r="K4904" t="str">
        <f t="shared" si="246"/>
        <v>Q4 2024</v>
      </c>
      <c r="L4904" t="str">
        <f t="shared" si="247"/>
        <v>Q4</v>
      </c>
      <c r="M4904" t="str">
        <f t="shared" si="248"/>
        <v>2024</v>
      </c>
    </row>
    <row r="4905" spans="1:13" x14ac:dyDescent="0.25">
      <c r="A4905" s="27">
        <v>45689</v>
      </c>
      <c r="B4905" s="9" t="s">
        <v>6593</v>
      </c>
      <c r="C4905" s="8" t="s">
        <v>6637</v>
      </c>
      <c r="D4905" s="9" t="s">
        <v>6654</v>
      </c>
      <c r="E4905" s="12">
        <v>315</v>
      </c>
      <c r="F4905" s="25">
        <v>45689</v>
      </c>
      <c r="G4905" s="12" t="s">
        <v>4432</v>
      </c>
      <c r="H4905" s="75">
        <v>25779</v>
      </c>
      <c r="K4905" t="str">
        <f t="shared" si="246"/>
        <v>Q4 2024</v>
      </c>
      <c r="L4905" t="str">
        <f t="shared" si="247"/>
        <v>Q4</v>
      </c>
      <c r="M4905" t="str">
        <f t="shared" si="248"/>
        <v>2024</v>
      </c>
    </row>
    <row r="4906" spans="1:13" x14ac:dyDescent="0.25">
      <c r="A4906" s="27">
        <v>45689</v>
      </c>
      <c r="B4906" s="9" t="s">
        <v>6593</v>
      </c>
      <c r="C4906" s="8" t="s">
        <v>6637</v>
      </c>
      <c r="D4906" s="9" t="s">
        <v>6654</v>
      </c>
      <c r="E4906" s="12">
        <v>316</v>
      </c>
      <c r="F4906" s="25">
        <v>45689</v>
      </c>
      <c r="G4906" s="12" t="s">
        <v>4433</v>
      </c>
      <c r="H4906" s="75">
        <v>25753</v>
      </c>
      <c r="K4906" t="str">
        <f t="shared" si="246"/>
        <v>Q4 2024</v>
      </c>
      <c r="L4906" t="str">
        <f t="shared" si="247"/>
        <v>Q4</v>
      </c>
      <c r="M4906" t="str">
        <f t="shared" si="248"/>
        <v>2024</v>
      </c>
    </row>
    <row r="4907" spans="1:13" x14ac:dyDescent="0.25">
      <c r="A4907" s="27">
        <v>45689</v>
      </c>
      <c r="B4907" s="9" t="s">
        <v>6593</v>
      </c>
      <c r="C4907" s="8" t="e">
        <v>#N/A</v>
      </c>
      <c r="D4907" s="9" t="s">
        <v>6665</v>
      </c>
      <c r="E4907" s="12">
        <v>309</v>
      </c>
      <c r="F4907" s="25">
        <v>45691</v>
      </c>
      <c r="G4907" s="12" t="s">
        <v>4439</v>
      </c>
      <c r="H4907" s="75">
        <v>228659.20000000001</v>
      </c>
      <c r="K4907" t="str">
        <f t="shared" si="246"/>
        <v>Q4 2024</v>
      </c>
      <c r="L4907" t="str">
        <f t="shared" si="247"/>
        <v>Q4</v>
      </c>
      <c r="M4907" t="str">
        <f t="shared" si="248"/>
        <v>2024</v>
      </c>
    </row>
    <row r="4908" spans="1:13" x14ac:dyDescent="0.25">
      <c r="A4908" s="27">
        <v>45689</v>
      </c>
      <c r="B4908" s="9" t="s">
        <v>6594</v>
      </c>
      <c r="C4908" s="8" t="s">
        <v>6637</v>
      </c>
      <c r="D4908" s="9" t="s">
        <v>6654</v>
      </c>
      <c r="E4908" s="12">
        <v>719</v>
      </c>
      <c r="F4908" s="25">
        <v>45689</v>
      </c>
      <c r="G4908" s="12" t="s">
        <v>4453</v>
      </c>
      <c r="H4908" s="75">
        <v>24141</v>
      </c>
      <c r="K4908" t="str">
        <f t="shared" si="246"/>
        <v>Q4 2024</v>
      </c>
      <c r="L4908" t="str">
        <f t="shared" si="247"/>
        <v>Q4</v>
      </c>
      <c r="M4908" t="str">
        <f t="shared" si="248"/>
        <v>2024</v>
      </c>
    </row>
    <row r="4909" spans="1:13" x14ac:dyDescent="0.25">
      <c r="A4909" s="27">
        <v>45689</v>
      </c>
      <c r="B4909" s="9" t="s">
        <v>6594</v>
      </c>
      <c r="C4909" s="8" t="e">
        <v>#N/A</v>
      </c>
      <c r="D4909" s="9" t="s">
        <v>6662</v>
      </c>
      <c r="E4909" s="12">
        <v>719</v>
      </c>
      <c r="F4909" s="30">
        <v>45719</v>
      </c>
      <c r="G4909" s="12" t="s">
        <v>4476</v>
      </c>
      <c r="H4909" s="75">
        <v>136500</v>
      </c>
      <c r="K4909" t="str">
        <f t="shared" si="246"/>
        <v>Q4 2024</v>
      </c>
      <c r="L4909" t="str">
        <f t="shared" si="247"/>
        <v>Q4</v>
      </c>
      <c r="M4909" t="str">
        <f t="shared" si="248"/>
        <v>2024</v>
      </c>
    </row>
    <row r="4910" spans="1:13" x14ac:dyDescent="0.25">
      <c r="A4910" s="27">
        <v>45689</v>
      </c>
      <c r="B4910" s="9" t="s">
        <v>6595</v>
      </c>
      <c r="C4910" s="8" t="e">
        <v>#N/A</v>
      </c>
      <c r="D4910" s="9" t="s">
        <v>6662</v>
      </c>
      <c r="E4910" s="12">
        <v>319</v>
      </c>
      <c r="F4910" s="30">
        <v>45692</v>
      </c>
      <c r="G4910" s="12" t="s">
        <v>4447</v>
      </c>
      <c r="H4910" s="75">
        <v>155988</v>
      </c>
      <c r="K4910" t="str">
        <f t="shared" si="246"/>
        <v>Q4 2024</v>
      </c>
      <c r="L4910" t="str">
        <f t="shared" si="247"/>
        <v>Q4</v>
      </c>
      <c r="M4910" t="str">
        <f t="shared" si="248"/>
        <v>2024</v>
      </c>
    </row>
    <row r="4911" spans="1:13" x14ac:dyDescent="0.25">
      <c r="A4911" s="27">
        <v>45689</v>
      </c>
      <c r="B4911" s="9" t="s">
        <v>6595</v>
      </c>
      <c r="C4911" s="8" t="s">
        <v>6637</v>
      </c>
      <c r="D4911" s="9" t="s">
        <v>6654</v>
      </c>
      <c r="E4911" s="12">
        <v>317</v>
      </c>
      <c r="F4911" s="30">
        <v>45689</v>
      </c>
      <c r="G4911" s="12" t="s">
        <v>4443</v>
      </c>
      <c r="H4911" s="75">
        <v>25753</v>
      </c>
      <c r="K4911" t="str">
        <f t="shared" si="246"/>
        <v>Q4 2024</v>
      </c>
      <c r="L4911" t="str">
        <f t="shared" si="247"/>
        <v>Q4</v>
      </c>
      <c r="M4911" t="str">
        <f t="shared" si="248"/>
        <v>2024</v>
      </c>
    </row>
    <row r="4912" spans="1:13" x14ac:dyDescent="0.25">
      <c r="A4912" s="27">
        <v>45689</v>
      </c>
      <c r="B4912" s="9" t="s">
        <v>6595</v>
      </c>
      <c r="C4912" s="8" t="s">
        <v>6637</v>
      </c>
      <c r="D4912" s="9" t="s">
        <v>6654</v>
      </c>
      <c r="E4912" s="12">
        <v>318</v>
      </c>
      <c r="F4912" s="30">
        <v>45689</v>
      </c>
      <c r="G4912" s="12" t="s">
        <v>4444</v>
      </c>
      <c r="H4912" s="75">
        <v>25779</v>
      </c>
      <c r="K4912" t="str">
        <f t="shared" si="246"/>
        <v>Q4 2024</v>
      </c>
      <c r="L4912" t="str">
        <f t="shared" si="247"/>
        <v>Q4</v>
      </c>
      <c r="M4912" t="str">
        <f t="shared" si="248"/>
        <v>2024</v>
      </c>
    </row>
    <row r="4913" spans="1:13" x14ac:dyDescent="0.25">
      <c r="A4913" s="27">
        <v>45689</v>
      </c>
      <c r="B4913" s="9" t="s">
        <v>6595</v>
      </c>
      <c r="C4913" s="8" t="s">
        <v>6637</v>
      </c>
      <c r="D4913" s="9" t="s">
        <v>6654</v>
      </c>
      <c r="E4913" s="12">
        <v>319</v>
      </c>
      <c r="F4913" s="25">
        <v>45689</v>
      </c>
      <c r="G4913" s="12" t="s">
        <v>4445</v>
      </c>
      <c r="H4913" s="46">
        <v>24141</v>
      </c>
      <c r="K4913" t="str">
        <f t="shared" si="246"/>
        <v>Q4 2024</v>
      </c>
      <c r="L4913" t="str">
        <f t="shared" si="247"/>
        <v>Q4</v>
      </c>
      <c r="M4913" t="str">
        <f t="shared" si="248"/>
        <v>2024</v>
      </c>
    </row>
    <row r="4914" spans="1:13" x14ac:dyDescent="0.25">
      <c r="A4914" s="27">
        <v>45689</v>
      </c>
      <c r="B4914" s="9" t="s">
        <v>6595</v>
      </c>
      <c r="C4914" s="8" t="e">
        <v>#N/A</v>
      </c>
      <c r="D4914" s="9" t="s">
        <v>6662</v>
      </c>
      <c r="E4914" s="12">
        <v>317</v>
      </c>
      <c r="F4914" s="25">
        <v>45689</v>
      </c>
      <c r="G4914" s="12" t="s">
        <v>388</v>
      </c>
      <c r="H4914" s="46">
        <v>99842</v>
      </c>
      <c r="K4914" t="str">
        <f t="shared" si="246"/>
        <v>Q4 2024</v>
      </c>
      <c r="L4914" t="str">
        <f t="shared" si="247"/>
        <v>Q4</v>
      </c>
      <c r="M4914" t="str">
        <f t="shared" si="248"/>
        <v>2024</v>
      </c>
    </row>
    <row r="4915" spans="1:13" x14ac:dyDescent="0.25">
      <c r="A4915" s="27">
        <v>45689</v>
      </c>
      <c r="B4915" s="9" t="s">
        <v>6595</v>
      </c>
      <c r="C4915" s="8" t="e">
        <v>#N/A</v>
      </c>
      <c r="D4915" s="9" t="s">
        <v>6662</v>
      </c>
      <c r="E4915" s="12">
        <v>317</v>
      </c>
      <c r="F4915" s="25">
        <v>45689</v>
      </c>
      <c r="G4915" s="12" t="s">
        <v>389</v>
      </c>
      <c r="H4915" s="46">
        <v>66562</v>
      </c>
      <c r="K4915" t="str">
        <f t="shared" si="246"/>
        <v>Q4 2024</v>
      </c>
      <c r="L4915" t="str">
        <f t="shared" si="247"/>
        <v>Q4</v>
      </c>
      <c r="M4915" t="str">
        <f t="shared" si="248"/>
        <v>2024</v>
      </c>
    </row>
    <row r="4916" spans="1:13" x14ac:dyDescent="0.25">
      <c r="A4916" s="27">
        <v>45689</v>
      </c>
      <c r="B4916" s="9" t="s">
        <v>6595</v>
      </c>
      <c r="C4916" s="8" t="e">
        <v>#N/A</v>
      </c>
      <c r="D4916" s="9" t="s">
        <v>6662</v>
      </c>
      <c r="E4916" s="12">
        <v>318</v>
      </c>
      <c r="F4916" s="30">
        <v>45692</v>
      </c>
      <c r="G4916" s="12" t="s">
        <v>4446</v>
      </c>
      <c r="H4916" s="75">
        <v>166572</v>
      </c>
      <c r="K4916" t="str">
        <f t="shared" si="246"/>
        <v>Q4 2024</v>
      </c>
      <c r="L4916" t="str">
        <f t="shared" si="247"/>
        <v>Q4</v>
      </c>
      <c r="M4916" t="str">
        <f t="shared" si="248"/>
        <v>2024</v>
      </c>
    </row>
    <row r="4917" spans="1:13" x14ac:dyDescent="0.25">
      <c r="A4917" s="27">
        <v>45658</v>
      </c>
      <c r="B4917" s="9" t="s">
        <v>6602</v>
      </c>
      <c r="C4917" s="8" t="e">
        <v>#N/A</v>
      </c>
      <c r="D4917" s="9" t="s">
        <v>6638</v>
      </c>
      <c r="E4917" s="12">
        <v>402</v>
      </c>
      <c r="F4917" s="30">
        <v>45702</v>
      </c>
      <c r="G4917" s="12" t="s">
        <v>4477</v>
      </c>
      <c r="H4917" s="75">
        <v>117250</v>
      </c>
      <c r="K4917" t="str">
        <f t="shared" ref="K4917:K4959" si="249">"Q" &amp; IF(MONTH(A4917) &lt; 4, 4, IF(MONTH(A4917) &lt; 7, 1, IF(MONTH(A4917) &lt; 10, 2, 3))) &amp; " " &amp; YEAR(A4917) - IF(MONTH(A4917) &lt; 4, 1, 0)</f>
        <v>Q4 2024</v>
      </c>
      <c r="L4917" t="str">
        <f t="shared" ref="L4917:L4959" si="250">LEFT(K4917,2)</f>
        <v>Q4</v>
      </c>
      <c r="M4917" t="str">
        <f t="shared" ref="M4917:M4959" si="251">RIGHT(K4917,4)</f>
        <v>2024</v>
      </c>
    </row>
    <row r="4918" spans="1:13" x14ac:dyDescent="0.25">
      <c r="A4918" s="27">
        <v>45658</v>
      </c>
      <c r="B4918" s="9" t="s">
        <v>6602</v>
      </c>
      <c r="C4918" s="8" t="e">
        <v>#N/A</v>
      </c>
      <c r="D4918" s="9" t="s">
        <v>6638</v>
      </c>
      <c r="E4918" s="12">
        <v>502</v>
      </c>
      <c r="F4918" s="30">
        <v>45702</v>
      </c>
      <c r="G4918" s="12" t="s">
        <v>4478</v>
      </c>
      <c r="H4918" s="75">
        <v>730</v>
      </c>
      <c r="K4918" t="str">
        <f t="shared" si="249"/>
        <v>Q4 2024</v>
      </c>
      <c r="L4918" t="str">
        <f t="shared" si="250"/>
        <v>Q4</v>
      </c>
      <c r="M4918" t="str">
        <f t="shared" si="251"/>
        <v>2024</v>
      </c>
    </row>
    <row r="4919" spans="1:13" x14ac:dyDescent="0.25">
      <c r="A4919" s="27">
        <v>45658</v>
      </c>
      <c r="B4919" s="9" t="s">
        <v>6602</v>
      </c>
      <c r="C4919" s="8" t="e">
        <v>#N/A</v>
      </c>
      <c r="D4919" s="9" t="s">
        <v>6638</v>
      </c>
      <c r="E4919" s="12">
        <v>1201</v>
      </c>
      <c r="F4919" s="30">
        <v>45702</v>
      </c>
      <c r="G4919" s="12" t="s">
        <v>4479</v>
      </c>
      <c r="H4919" s="75">
        <v>128800</v>
      </c>
      <c r="K4919" t="str">
        <f t="shared" si="249"/>
        <v>Q4 2024</v>
      </c>
      <c r="L4919" t="str">
        <f t="shared" si="250"/>
        <v>Q4</v>
      </c>
      <c r="M4919" t="str">
        <f t="shared" si="251"/>
        <v>2024</v>
      </c>
    </row>
    <row r="4920" spans="1:13" x14ac:dyDescent="0.25">
      <c r="A4920" s="27">
        <v>45658</v>
      </c>
      <c r="B4920" s="9" t="s">
        <v>6602</v>
      </c>
      <c r="C4920" s="8" t="e">
        <v>#N/A</v>
      </c>
      <c r="D4920" s="9" t="s">
        <v>6638</v>
      </c>
      <c r="E4920" s="12">
        <v>1202</v>
      </c>
      <c r="F4920" s="30">
        <v>45702</v>
      </c>
      <c r="G4920" s="12" t="s">
        <v>4480</v>
      </c>
      <c r="H4920" s="75">
        <v>600</v>
      </c>
      <c r="K4920" t="str">
        <f t="shared" si="249"/>
        <v>Q4 2024</v>
      </c>
      <c r="L4920" t="str">
        <f t="shared" si="250"/>
        <v>Q4</v>
      </c>
      <c r="M4920" t="str">
        <f t="shared" si="251"/>
        <v>2024</v>
      </c>
    </row>
    <row r="4921" spans="1:13" x14ac:dyDescent="0.25">
      <c r="A4921" s="27">
        <v>45658</v>
      </c>
      <c r="B4921" s="9" t="s">
        <v>6593</v>
      </c>
      <c r="C4921" s="8" t="s">
        <v>6619</v>
      </c>
      <c r="D4921" s="9" t="s">
        <v>6620</v>
      </c>
      <c r="E4921" s="12">
        <v>312</v>
      </c>
      <c r="F4921" s="30">
        <v>45716</v>
      </c>
      <c r="G4921" s="12" t="s">
        <v>4481</v>
      </c>
      <c r="H4921" s="75">
        <v>210523</v>
      </c>
      <c r="K4921" t="str">
        <f t="shared" si="249"/>
        <v>Q4 2024</v>
      </c>
      <c r="L4921" t="str">
        <f t="shared" si="250"/>
        <v>Q4</v>
      </c>
      <c r="M4921" t="str">
        <f t="shared" si="251"/>
        <v>2024</v>
      </c>
    </row>
    <row r="4922" spans="1:13" x14ac:dyDescent="0.25">
      <c r="A4922" s="29">
        <v>45689</v>
      </c>
      <c r="B4922" s="9" t="s">
        <v>6600</v>
      </c>
      <c r="C4922" s="8" t="s">
        <v>6650</v>
      </c>
      <c r="D4922" s="9" t="s">
        <v>6651</v>
      </c>
      <c r="E4922" s="12">
        <v>1101</v>
      </c>
      <c r="F4922" s="30">
        <v>45692</v>
      </c>
      <c r="G4922" s="12">
        <v>4250029444</v>
      </c>
      <c r="H4922" s="75">
        <v>10815</v>
      </c>
      <c r="K4922" t="str">
        <f t="shared" si="249"/>
        <v>Q4 2024</v>
      </c>
      <c r="L4922" t="str">
        <f t="shared" si="250"/>
        <v>Q4</v>
      </c>
      <c r="M4922" t="str">
        <f t="shared" si="251"/>
        <v>2024</v>
      </c>
    </row>
    <row r="4923" spans="1:13" x14ac:dyDescent="0.25">
      <c r="A4923" s="29">
        <v>45689</v>
      </c>
      <c r="B4923" s="9" t="s">
        <v>6593</v>
      </c>
      <c r="C4923" s="8" t="e">
        <v>#N/A</v>
      </c>
      <c r="D4923" s="9" t="s">
        <v>6643</v>
      </c>
      <c r="E4923" s="12">
        <v>312</v>
      </c>
      <c r="F4923" s="30">
        <v>45694</v>
      </c>
      <c r="G4923" s="12" t="s">
        <v>4482</v>
      </c>
      <c r="H4923" s="75">
        <v>1706</v>
      </c>
      <c r="K4923" t="str">
        <f t="shared" si="249"/>
        <v>Q4 2024</v>
      </c>
      <c r="L4923" t="str">
        <f t="shared" si="250"/>
        <v>Q4</v>
      </c>
      <c r="M4923" t="str">
        <f t="shared" si="251"/>
        <v>2024</v>
      </c>
    </row>
    <row r="4924" spans="1:13" x14ac:dyDescent="0.25">
      <c r="A4924" s="29">
        <v>45689</v>
      </c>
      <c r="B4924" s="9" t="s">
        <v>6584</v>
      </c>
      <c r="C4924" s="8" t="s">
        <v>6650</v>
      </c>
      <c r="D4924" s="9" t="s">
        <v>6643</v>
      </c>
      <c r="E4924" s="12">
        <v>102</v>
      </c>
      <c r="F4924" s="30">
        <v>45701</v>
      </c>
      <c r="G4924" s="12">
        <v>2037218504</v>
      </c>
      <c r="H4924" s="75">
        <v>19000</v>
      </c>
      <c r="K4924" t="str">
        <f t="shared" si="249"/>
        <v>Q4 2024</v>
      </c>
      <c r="L4924" t="str">
        <f t="shared" si="250"/>
        <v>Q4</v>
      </c>
      <c r="M4924" t="str">
        <f t="shared" si="251"/>
        <v>2024</v>
      </c>
    </row>
    <row r="4925" spans="1:13" x14ac:dyDescent="0.25">
      <c r="A4925" s="27">
        <v>45689</v>
      </c>
      <c r="B4925" s="9" t="s">
        <v>6597</v>
      </c>
      <c r="C4925" s="8" t="e">
        <v>#N/A</v>
      </c>
      <c r="D4925" s="9" t="s">
        <v>6638</v>
      </c>
      <c r="E4925" s="12">
        <v>0</v>
      </c>
      <c r="F4925" s="30">
        <v>45708</v>
      </c>
      <c r="G4925" s="31" t="s">
        <v>4483</v>
      </c>
      <c r="H4925" s="75">
        <v>8140</v>
      </c>
      <c r="K4925" t="str">
        <f t="shared" si="249"/>
        <v>Q4 2024</v>
      </c>
      <c r="L4925" t="str">
        <f t="shared" si="250"/>
        <v>Q4</v>
      </c>
      <c r="M4925" t="str">
        <f t="shared" si="251"/>
        <v>2024</v>
      </c>
    </row>
    <row r="4926" spans="1:13" x14ac:dyDescent="0.25">
      <c r="A4926" s="27">
        <v>45689</v>
      </c>
      <c r="B4926" s="9" t="s">
        <v>6593</v>
      </c>
      <c r="C4926" s="8" t="e">
        <v>#N/A</v>
      </c>
      <c r="D4926" s="9" t="s">
        <v>6672</v>
      </c>
      <c r="E4926" s="12">
        <v>312</v>
      </c>
      <c r="F4926" s="30">
        <v>45706</v>
      </c>
      <c r="G4926" s="12">
        <v>1412079</v>
      </c>
      <c r="H4926" s="75">
        <v>663</v>
      </c>
      <c r="K4926" t="str">
        <f t="shared" si="249"/>
        <v>Q4 2024</v>
      </c>
      <c r="L4926" t="str">
        <f t="shared" si="250"/>
        <v>Q4</v>
      </c>
      <c r="M4926" t="str">
        <f t="shared" si="251"/>
        <v>2024</v>
      </c>
    </row>
    <row r="4927" spans="1:13" x14ac:dyDescent="0.25">
      <c r="A4927" s="29">
        <v>45689</v>
      </c>
      <c r="B4927" s="9" t="s">
        <v>6595</v>
      </c>
      <c r="C4927" s="8" t="e">
        <v>#N/A</v>
      </c>
      <c r="D4927" s="9" t="s">
        <v>6643</v>
      </c>
      <c r="E4927" s="12">
        <v>319</v>
      </c>
      <c r="F4927" s="30">
        <v>45714</v>
      </c>
      <c r="G4927" s="12" t="s">
        <v>4484</v>
      </c>
      <c r="H4927" s="75">
        <v>14472</v>
      </c>
      <c r="K4927" t="str">
        <f t="shared" si="249"/>
        <v>Q4 2024</v>
      </c>
      <c r="L4927" t="str">
        <f t="shared" si="250"/>
        <v>Q4</v>
      </c>
      <c r="M4927" t="str">
        <f t="shared" si="251"/>
        <v>2024</v>
      </c>
    </row>
    <row r="4928" spans="1:13" x14ac:dyDescent="0.25">
      <c r="A4928" s="29">
        <v>45689</v>
      </c>
      <c r="B4928" s="9" t="s">
        <v>6595</v>
      </c>
      <c r="C4928" s="8" t="e">
        <v>#N/A</v>
      </c>
      <c r="D4928" s="9" t="s">
        <v>6643</v>
      </c>
      <c r="E4928" s="12">
        <v>319</v>
      </c>
      <c r="F4928" s="30">
        <v>45714</v>
      </c>
      <c r="G4928" s="12" t="s">
        <v>4485</v>
      </c>
      <c r="H4928" s="75">
        <v>10297</v>
      </c>
      <c r="K4928" t="str">
        <f t="shared" si="249"/>
        <v>Q4 2024</v>
      </c>
      <c r="L4928" t="str">
        <f t="shared" si="250"/>
        <v>Q4</v>
      </c>
      <c r="M4928" t="str">
        <f t="shared" si="251"/>
        <v>2024</v>
      </c>
    </row>
    <row r="4929" spans="1:13" x14ac:dyDescent="0.25">
      <c r="A4929" s="29">
        <v>45689</v>
      </c>
      <c r="B4929" s="9" t="s">
        <v>6595</v>
      </c>
      <c r="C4929" s="8" t="e">
        <v>#N/A</v>
      </c>
      <c r="D4929" s="9" t="s">
        <v>6631</v>
      </c>
      <c r="E4929" s="12">
        <v>319</v>
      </c>
      <c r="F4929" s="30">
        <v>45716</v>
      </c>
      <c r="G4929" s="12" t="s">
        <v>4486</v>
      </c>
      <c r="H4929" s="75">
        <v>5494</v>
      </c>
      <c r="K4929" t="str">
        <f t="shared" si="249"/>
        <v>Q4 2024</v>
      </c>
      <c r="L4929" t="str">
        <f t="shared" si="250"/>
        <v>Q4</v>
      </c>
      <c r="M4929" t="str">
        <f t="shared" si="251"/>
        <v>2024</v>
      </c>
    </row>
    <row r="4930" spans="1:13" x14ac:dyDescent="0.25">
      <c r="A4930" s="27">
        <v>45689</v>
      </c>
      <c r="B4930" s="9" t="s">
        <v>6593</v>
      </c>
      <c r="C4930" s="8" t="e">
        <v>#N/A</v>
      </c>
      <c r="D4930" s="9" t="s">
        <v>6633</v>
      </c>
      <c r="E4930" s="12">
        <v>312</v>
      </c>
      <c r="F4930" s="30">
        <v>45717</v>
      </c>
      <c r="G4930" s="12" t="s">
        <v>4487</v>
      </c>
      <c r="H4930" s="75">
        <v>277632.90000000002</v>
      </c>
      <c r="K4930" t="str">
        <f t="shared" si="249"/>
        <v>Q4 2024</v>
      </c>
      <c r="L4930" t="str">
        <f t="shared" si="250"/>
        <v>Q4</v>
      </c>
      <c r="M4930" t="str">
        <f t="shared" si="251"/>
        <v>2024</v>
      </c>
    </row>
    <row r="4931" spans="1:13" x14ac:dyDescent="0.25">
      <c r="A4931" s="27">
        <v>45689</v>
      </c>
      <c r="B4931" s="9" t="s">
        <v>6593</v>
      </c>
      <c r="C4931" s="8" t="e">
        <v>#N/A</v>
      </c>
      <c r="D4931" s="9" t="s">
        <v>6643</v>
      </c>
      <c r="E4931" s="12">
        <v>312</v>
      </c>
      <c r="F4931" s="30">
        <v>45715</v>
      </c>
      <c r="G4931" s="12" t="s">
        <v>4488</v>
      </c>
      <c r="H4931" s="75">
        <v>2400</v>
      </c>
      <c r="K4931" t="str">
        <f t="shared" si="249"/>
        <v>Q4 2024</v>
      </c>
      <c r="L4931" t="str">
        <f t="shared" si="250"/>
        <v>Q4</v>
      </c>
      <c r="M4931" t="str">
        <f t="shared" si="251"/>
        <v>2024</v>
      </c>
    </row>
    <row r="4932" spans="1:13" x14ac:dyDescent="0.25">
      <c r="A4932" s="29">
        <v>45689</v>
      </c>
      <c r="B4932" s="9" t="s">
        <v>6592</v>
      </c>
      <c r="C4932" s="8" t="e">
        <v>#N/A</v>
      </c>
      <c r="D4932" s="9" t="s">
        <v>6633</v>
      </c>
      <c r="E4932" s="12">
        <v>613</v>
      </c>
      <c r="F4932" s="30">
        <v>45717</v>
      </c>
      <c r="G4932" s="12" t="s">
        <v>4489</v>
      </c>
      <c r="H4932" s="75">
        <v>39417.019999999997</v>
      </c>
      <c r="K4932" t="str">
        <f t="shared" si="249"/>
        <v>Q4 2024</v>
      </c>
      <c r="L4932" t="str">
        <f t="shared" si="250"/>
        <v>Q4</v>
      </c>
      <c r="M4932" t="str">
        <f t="shared" si="251"/>
        <v>2024</v>
      </c>
    </row>
    <row r="4933" spans="1:13" x14ac:dyDescent="0.25">
      <c r="A4933" s="27">
        <v>45689</v>
      </c>
      <c r="B4933" s="9" t="s">
        <v>6589</v>
      </c>
      <c r="C4933" s="8" t="e">
        <v>#N/A</v>
      </c>
      <c r="D4933" s="9" t="s">
        <v>6633</v>
      </c>
      <c r="E4933" s="12">
        <v>2</v>
      </c>
      <c r="F4933" s="30">
        <v>45717</v>
      </c>
      <c r="G4933" s="12" t="s">
        <v>4490</v>
      </c>
      <c r="H4933" s="75">
        <v>179947.25</v>
      </c>
      <c r="K4933" t="str">
        <f t="shared" si="249"/>
        <v>Q4 2024</v>
      </c>
      <c r="L4933" t="str">
        <f t="shared" si="250"/>
        <v>Q4</v>
      </c>
      <c r="M4933" t="str">
        <f t="shared" si="251"/>
        <v>2024</v>
      </c>
    </row>
    <row r="4934" spans="1:13" x14ac:dyDescent="0.25">
      <c r="A4934" s="27">
        <v>45689</v>
      </c>
      <c r="B4934" s="9" t="s">
        <v>6595</v>
      </c>
      <c r="C4934" s="8" t="e">
        <v>#N/A</v>
      </c>
      <c r="D4934" s="9" t="s">
        <v>6633</v>
      </c>
      <c r="E4934" s="12">
        <v>319</v>
      </c>
      <c r="F4934" s="30">
        <v>45717</v>
      </c>
      <c r="G4934" s="12" t="s">
        <v>4491</v>
      </c>
      <c r="H4934" s="75">
        <v>39417.019999999997</v>
      </c>
      <c r="K4934" t="str">
        <f t="shared" si="249"/>
        <v>Q4 2024</v>
      </c>
      <c r="L4934" t="str">
        <f t="shared" si="250"/>
        <v>Q4</v>
      </c>
      <c r="M4934" t="str">
        <f t="shared" si="251"/>
        <v>2024</v>
      </c>
    </row>
    <row r="4935" spans="1:13" x14ac:dyDescent="0.25">
      <c r="A4935" s="29">
        <v>45689</v>
      </c>
      <c r="B4935" s="9" t="s">
        <v>6593</v>
      </c>
      <c r="C4935" s="8" t="e">
        <v>#N/A</v>
      </c>
      <c r="D4935" s="9" t="s">
        <v>6671</v>
      </c>
      <c r="E4935" s="12">
        <v>312</v>
      </c>
      <c r="F4935" s="30">
        <v>45687</v>
      </c>
      <c r="G4935" s="12" t="s">
        <v>4492</v>
      </c>
      <c r="H4935" s="75">
        <v>7870</v>
      </c>
      <c r="K4935" t="str">
        <f t="shared" si="249"/>
        <v>Q4 2024</v>
      </c>
      <c r="L4935" t="str">
        <f t="shared" si="250"/>
        <v>Q4</v>
      </c>
      <c r="M4935" t="str">
        <f t="shared" si="251"/>
        <v>2024</v>
      </c>
    </row>
    <row r="4936" spans="1:13" x14ac:dyDescent="0.25">
      <c r="A4936" s="27">
        <v>45689</v>
      </c>
      <c r="B4936" s="9" t="s">
        <v>6613</v>
      </c>
      <c r="C4936" s="8" t="e">
        <v>#N/A</v>
      </c>
      <c r="D4936" s="9" t="s">
        <v>6629</v>
      </c>
      <c r="E4936" s="12">
        <v>0</v>
      </c>
      <c r="F4936" s="30">
        <v>45720</v>
      </c>
      <c r="G4936" s="12" t="s">
        <v>4493</v>
      </c>
      <c r="H4936" s="75">
        <v>84250</v>
      </c>
      <c r="K4936" t="str">
        <f t="shared" si="249"/>
        <v>Q4 2024</v>
      </c>
      <c r="L4936" t="str">
        <f t="shared" si="250"/>
        <v>Q4</v>
      </c>
      <c r="M4936" t="str">
        <f t="shared" si="251"/>
        <v>2024</v>
      </c>
    </row>
    <row r="4937" spans="1:13" x14ac:dyDescent="0.25">
      <c r="A4937" s="27">
        <v>45689</v>
      </c>
      <c r="B4937" s="9" t="s">
        <v>6586</v>
      </c>
      <c r="C4937" s="8" t="e">
        <v>#N/A</v>
      </c>
      <c r="D4937" s="9" t="s">
        <v>6635</v>
      </c>
      <c r="E4937" s="12">
        <v>0</v>
      </c>
      <c r="F4937" s="30">
        <v>45716</v>
      </c>
      <c r="G4937" s="12" t="s">
        <v>4494</v>
      </c>
      <c r="H4937" s="75">
        <v>47249.81</v>
      </c>
      <c r="K4937" t="str">
        <f t="shared" si="249"/>
        <v>Q4 2024</v>
      </c>
      <c r="L4937" t="str">
        <f t="shared" si="250"/>
        <v>Q4</v>
      </c>
      <c r="M4937" t="str">
        <f t="shared" si="251"/>
        <v>2024</v>
      </c>
    </row>
    <row r="4938" spans="1:13" x14ac:dyDescent="0.25">
      <c r="A4938" s="27">
        <v>45689</v>
      </c>
      <c r="B4938" s="9" t="s">
        <v>6593</v>
      </c>
      <c r="C4938" s="8" t="s">
        <v>6634</v>
      </c>
      <c r="D4938" s="9" t="s">
        <v>6635</v>
      </c>
      <c r="E4938" s="12">
        <v>312</v>
      </c>
      <c r="F4938" s="30">
        <v>45717</v>
      </c>
      <c r="G4938" s="12" t="s">
        <v>4495</v>
      </c>
      <c r="H4938" s="75">
        <v>145291.98000000001</v>
      </c>
      <c r="K4938" t="str">
        <f t="shared" si="249"/>
        <v>Q4 2024</v>
      </c>
      <c r="L4938" t="str">
        <f t="shared" si="250"/>
        <v>Q4</v>
      </c>
      <c r="M4938" t="str">
        <f t="shared" si="251"/>
        <v>2024</v>
      </c>
    </row>
    <row r="4939" spans="1:13" x14ac:dyDescent="0.25">
      <c r="A4939" s="27">
        <v>45689</v>
      </c>
      <c r="B4939" s="9" t="s">
        <v>6595</v>
      </c>
      <c r="C4939" s="8" t="s">
        <v>6634</v>
      </c>
      <c r="D4939" s="9" t="s">
        <v>6635</v>
      </c>
      <c r="E4939" s="12">
        <v>319</v>
      </c>
      <c r="F4939" s="30">
        <v>45717</v>
      </c>
      <c r="G4939" s="12" t="s">
        <v>4496</v>
      </c>
      <c r="H4939" s="75">
        <v>38656.04</v>
      </c>
      <c r="K4939" t="str">
        <f t="shared" si="249"/>
        <v>Q4 2024</v>
      </c>
      <c r="L4939" t="str">
        <f t="shared" si="250"/>
        <v>Q4</v>
      </c>
      <c r="M4939" t="str">
        <f t="shared" si="251"/>
        <v>2024</v>
      </c>
    </row>
    <row r="4940" spans="1:13" x14ac:dyDescent="0.25">
      <c r="A4940" s="27">
        <v>45689</v>
      </c>
      <c r="B4940" s="9" t="s">
        <v>6595</v>
      </c>
      <c r="C4940" s="8" t="s">
        <v>6634</v>
      </c>
      <c r="D4940" s="9" t="s">
        <v>6635</v>
      </c>
      <c r="E4940" s="12">
        <v>719</v>
      </c>
      <c r="F4940" s="30">
        <v>45717</v>
      </c>
      <c r="G4940" s="12" t="s">
        <v>4497</v>
      </c>
      <c r="H4940" s="75">
        <v>60318.32</v>
      </c>
      <c r="K4940" t="str">
        <f t="shared" si="249"/>
        <v>Q4 2024</v>
      </c>
      <c r="L4940" t="str">
        <f t="shared" si="250"/>
        <v>Q4</v>
      </c>
      <c r="M4940" t="str">
        <f t="shared" si="251"/>
        <v>2024</v>
      </c>
    </row>
    <row r="4941" spans="1:13" x14ac:dyDescent="0.25">
      <c r="A4941" s="27">
        <v>45689</v>
      </c>
      <c r="B4941" s="9" t="s">
        <v>6589</v>
      </c>
      <c r="C4941" s="8" t="s">
        <v>6634</v>
      </c>
      <c r="D4941" s="9" t="s">
        <v>6635</v>
      </c>
      <c r="E4941" s="12">
        <v>2</v>
      </c>
      <c r="F4941" s="30">
        <v>45717</v>
      </c>
      <c r="G4941" s="12" t="s">
        <v>4498</v>
      </c>
      <c r="H4941" s="75">
        <v>185453.68</v>
      </c>
      <c r="K4941" t="str">
        <f t="shared" si="249"/>
        <v>Q4 2024</v>
      </c>
      <c r="L4941" t="str">
        <f t="shared" si="250"/>
        <v>Q4</v>
      </c>
      <c r="M4941" t="str">
        <f t="shared" si="251"/>
        <v>2024</v>
      </c>
    </row>
    <row r="4942" spans="1:13" x14ac:dyDescent="0.25">
      <c r="A4942" s="27">
        <v>45689</v>
      </c>
      <c r="B4942" s="9" t="s">
        <v>6592</v>
      </c>
      <c r="C4942" s="8" t="s">
        <v>6634</v>
      </c>
      <c r="D4942" s="9" t="s">
        <v>6635</v>
      </c>
      <c r="E4942" s="12">
        <v>613</v>
      </c>
      <c r="F4942" s="30">
        <v>45717</v>
      </c>
      <c r="G4942" s="12" t="s">
        <v>4499</v>
      </c>
      <c r="H4942" s="75">
        <v>59920.49</v>
      </c>
      <c r="K4942" t="str">
        <f t="shared" si="249"/>
        <v>Q4 2024</v>
      </c>
      <c r="L4942" t="str">
        <f t="shared" si="250"/>
        <v>Q4</v>
      </c>
      <c r="M4942" t="str">
        <f t="shared" si="251"/>
        <v>2024</v>
      </c>
    </row>
    <row r="4943" spans="1:13" x14ac:dyDescent="0.25">
      <c r="A4943" s="27">
        <v>45689</v>
      </c>
      <c r="B4943" s="9" t="s">
        <v>6584</v>
      </c>
      <c r="C4943" s="8" t="s">
        <v>6634</v>
      </c>
      <c r="D4943" s="9" t="s">
        <v>6635</v>
      </c>
      <c r="E4943" s="12">
        <v>102</v>
      </c>
      <c r="F4943" s="30">
        <v>45717</v>
      </c>
      <c r="G4943" s="12" t="s">
        <v>4500</v>
      </c>
      <c r="H4943" s="75">
        <v>61741.66</v>
      </c>
      <c r="K4943" t="str">
        <f t="shared" si="249"/>
        <v>Q4 2024</v>
      </c>
      <c r="L4943" t="str">
        <f t="shared" si="250"/>
        <v>Q4</v>
      </c>
      <c r="M4943" t="str">
        <f t="shared" si="251"/>
        <v>2024</v>
      </c>
    </row>
    <row r="4944" spans="1:13" x14ac:dyDescent="0.25">
      <c r="A4944" s="27">
        <v>45689</v>
      </c>
      <c r="B4944" s="9" t="s">
        <v>6600</v>
      </c>
      <c r="C4944" s="8" t="s">
        <v>6634</v>
      </c>
      <c r="D4944" s="9" t="s">
        <v>6635</v>
      </c>
      <c r="E4944" s="12">
        <v>1101</v>
      </c>
      <c r="F4944" s="30">
        <v>45717</v>
      </c>
      <c r="G4944" s="12" t="s">
        <v>4501</v>
      </c>
      <c r="H4944" s="75">
        <v>88719.52</v>
      </c>
      <c r="K4944" t="str">
        <f t="shared" si="249"/>
        <v>Q4 2024</v>
      </c>
      <c r="L4944" t="str">
        <f t="shared" si="250"/>
        <v>Q4</v>
      </c>
      <c r="M4944" t="str">
        <f t="shared" si="251"/>
        <v>2024</v>
      </c>
    </row>
    <row r="4945" spans="1:13" x14ac:dyDescent="0.25">
      <c r="A4945" s="27">
        <v>45689</v>
      </c>
      <c r="B4945" s="9" t="s">
        <v>6613</v>
      </c>
      <c r="C4945" s="8" t="e">
        <v>#N/A</v>
      </c>
      <c r="D4945" s="9" t="s">
        <v>6622</v>
      </c>
      <c r="E4945" s="12">
        <v>0</v>
      </c>
      <c r="F4945" s="30">
        <v>45717</v>
      </c>
      <c r="G4945" s="12" t="s">
        <v>4502</v>
      </c>
      <c r="H4945" s="75">
        <v>1585</v>
      </c>
      <c r="K4945" t="str">
        <f t="shared" si="249"/>
        <v>Q4 2024</v>
      </c>
      <c r="L4945" t="str">
        <f t="shared" si="250"/>
        <v>Q4</v>
      </c>
      <c r="M4945" t="str">
        <f t="shared" si="251"/>
        <v>2024</v>
      </c>
    </row>
    <row r="4946" spans="1:13" x14ac:dyDescent="0.25">
      <c r="A4946" s="27">
        <v>45689</v>
      </c>
      <c r="B4946" s="9" t="s">
        <v>6584</v>
      </c>
      <c r="C4946" s="8" t="e">
        <v>#N/A</v>
      </c>
      <c r="D4946" s="9" t="s">
        <v>6622</v>
      </c>
      <c r="E4946" s="12">
        <v>102</v>
      </c>
      <c r="F4946" s="30">
        <v>45717</v>
      </c>
      <c r="G4946" s="12" t="s">
        <v>4503</v>
      </c>
      <c r="H4946" s="75">
        <v>2155</v>
      </c>
      <c r="K4946" t="str">
        <f t="shared" si="249"/>
        <v>Q4 2024</v>
      </c>
      <c r="L4946" t="str">
        <f t="shared" si="250"/>
        <v>Q4</v>
      </c>
      <c r="M4946" t="str">
        <f t="shared" si="251"/>
        <v>2024</v>
      </c>
    </row>
    <row r="4947" spans="1:13" x14ac:dyDescent="0.25">
      <c r="A4947" s="27">
        <v>45689</v>
      </c>
      <c r="B4947" s="9" t="s">
        <v>6589</v>
      </c>
      <c r="C4947" s="8" t="e">
        <v>#N/A</v>
      </c>
      <c r="D4947" s="9" t="s">
        <v>6622</v>
      </c>
      <c r="E4947" s="12">
        <v>2</v>
      </c>
      <c r="F4947" s="30">
        <v>45717</v>
      </c>
      <c r="G4947" s="12" t="s">
        <v>4504</v>
      </c>
      <c r="H4947" s="75">
        <v>6120</v>
      </c>
      <c r="K4947" t="str">
        <f t="shared" si="249"/>
        <v>Q4 2024</v>
      </c>
      <c r="L4947" t="str">
        <f t="shared" si="250"/>
        <v>Q4</v>
      </c>
      <c r="M4947" t="str">
        <f t="shared" si="251"/>
        <v>2024</v>
      </c>
    </row>
    <row r="4948" spans="1:13" x14ac:dyDescent="0.25">
      <c r="A4948" s="27">
        <v>45689</v>
      </c>
      <c r="B4948" s="9" t="s">
        <v>6590</v>
      </c>
      <c r="C4948" s="8" t="e">
        <v>#N/A</v>
      </c>
      <c r="D4948" s="9" t="s">
        <v>6622</v>
      </c>
      <c r="E4948" s="12">
        <v>0</v>
      </c>
      <c r="F4948" s="30">
        <v>45717</v>
      </c>
      <c r="G4948" s="12" t="s">
        <v>4505</v>
      </c>
      <c r="H4948" s="75">
        <v>5085</v>
      </c>
      <c r="K4948" t="str">
        <f t="shared" si="249"/>
        <v>Q4 2024</v>
      </c>
      <c r="L4948" t="str">
        <f t="shared" si="250"/>
        <v>Q4</v>
      </c>
      <c r="M4948" t="str">
        <f t="shared" si="251"/>
        <v>2024</v>
      </c>
    </row>
    <row r="4949" spans="1:13" x14ac:dyDescent="0.25">
      <c r="A4949" s="27">
        <v>45689</v>
      </c>
      <c r="B4949" s="9" t="s">
        <v>6591</v>
      </c>
      <c r="C4949" s="8" t="e">
        <v>#N/A</v>
      </c>
      <c r="D4949" s="9" t="s">
        <v>6622</v>
      </c>
      <c r="E4949" s="12">
        <v>0</v>
      </c>
      <c r="F4949" s="30">
        <v>45717</v>
      </c>
      <c r="G4949" s="12" t="s">
        <v>4506</v>
      </c>
      <c r="H4949" s="75">
        <v>5185</v>
      </c>
      <c r="K4949" t="str">
        <f t="shared" si="249"/>
        <v>Q4 2024</v>
      </c>
      <c r="L4949" t="str">
        <f t="shared" si="250"/>
        <v>Q4</v>
      </c>
      <c r="M4949" t="str">
        <f t="shared" si="251"/>
        <v>2024</v>
      </c>
    </row>
    <row r="4950" spans="1:13" x14ac:dyDescent="0.25">
      <c r="A4950" s="27">
        <v>45689</v>
      </c>
      <c r="B4950" s="9" t="s">
        <v>6592</v>
      </c>
      <c r="C4950" s="8" t="e">
        <v>#N/A</v>
      </c>
      <c r="D4950" s="9" t="s">
        <v>6622</v>
      </c>
      <c r="E4950" s="12">
        <v>613</v>
      </c>
      <c r="F4950" s="30">
        <v>45717</v>
      </c>
      <c r="G4950" s="12" t="s">
        <v>4507</v>
      </c>
      <c r="H4950" s="75">
        <v>22480</v>
      </c>
      <c r="K4950" t="str">
        <f t="shared" si="249"/>
        <v>Q4 2024</v>
      </c>
      <c r="L4950" t="str">
        <f t="shared" si="250"/>
        <v>Q4</v>
      </c>
      <c r="M4950" t="str">
        <f t="shared" si="251"/>
        <v>2024</v>
      </c>
    </row>
    <row r="4951" spans="1:13" x14ac:dyDescent="0.25">
      <c r="A4951" s="27">
        <v>45689</v>
      </c>
      <c r="B4951" s="9" t="s">
        <v>6593</v>
      </c>
      <c r="C4951" s="8" t="e">
        <v>#N/A</v>
      </c>
      <c r="D4951" s="9" t="s">
        <v>6622</v>
      </c>
      <c r="E4951" s="12">
        <v>312</v>
      </c>
      <c r="F4951" s="30">
        <v>45717</v>
      </c>
      <c r="G4951" s="12" t="s">
        <v>4508</v>
      </c>
      <c r="H4951" s="75">
        <v>602575</v>
      </c>
      <c r="K4951" t="str">
        <f t="shared" si="249"/>
        <v>Q4 2024</v>
      </c>
      <c r="L4951" t="str">
        <f t="shared" si="250"/>
        <v>Q4</v>
      </c>
      <c r="M4951" t="str">
        <f t="shared" si="251"/>
        <v>2024</v>
      </c>
    </row>
    <row r="4952" spans="1:13" x14ac:dyDescent="0.25">
      <c r="A4952" s="27">
        <v>45689</v>
      </c>
      <c r="B4952" s="9" t="s">
        <v>6599</v>
      </c>
      <c r="C4952" s="8" t="e">
        <v>#N/A</v>
      </c>
      <c r="D4952" s="9" t="s">
        <v>6622</v>
      </c>
      <c r="E4952" s="12">
        <v>0</v>
      </c>
      <c r="F4952" s="30">
        <v>45717</v>
      </c>
      <c r="G4952" s="12" t="s">
        <v>4509</v>
      </c>
      <c r="H4952" s="75">
        <v>5950</v>
      </c>
      <c r="K4952" t="str">
        <f t="shared" si="249"/>
        <v>Q4 2024</v>
      </c>
      <c r="L4952" t="str">
        <f t="shared" si="250"/>
        <v>Q4</v>
      </c>
      <c r="M4952" t="str">
        <f t="shared" si="251"/>
        <v>2024</v>
      </c>
    </row>
    <row r="4953" spans="1:13" x14ac:dyDescent="0.25">
      <c r="A4953" s="27">
        <v>45689</v>
      </c>
      <c r="B4953" s="9" t="s">
        <v>6595</v>
      </c>
      <c r="C4953" s="8" t="e">
        <v>#N/A</v>
      </c>
      <c r="D4953" s="9" t="s">
        <v>6622</v>
      </c>
      <c r="E4953" s="12">
        <v>319</v>
      </c>
      <c r="F4953" s="30">
        <v>45717</v>
      </c>
      <c r="G4953" s="12" t="s">
        <v>4510</v>
      </c>
      <c r="H4953" s="75">
        <v>52605</v>
      </c>
      <c r="K4953" t="str">
        <f t="shared" si="249"/>
        <v>Q4 2024</v>
      </c>
      <c r="L4953" t="str">
        <f t="shared" si="250"/>
        <v>Q4</v>
      </c>
      <c r="M4953" t="str">
        <f t="shared" si="251"/>
        <v>2024</v>
      </c>
    </row>
    <row r="4954" spans="1:13" x14ac:dyDescent="0.25">
      <c r="A4954" s="27">
        <v>45689</v>
      </c>
      <c r="B4954" s="9" t="s">
        <v>6600</v>
      </c>
      <c r="C4954" s="8" t="e">
        <v>#N/A</v>
      </c>
      <c r="D4954" s="9" t="s">
        <v>6622</v>
      </c>
      <c r="E4954" s="12">
        <v>1101</v>
      </c>
      <c r="F4954" s="30">
        <v>45717</v>
      </c>
      <c r="G4954" s="12" t="s">
        <v>4511</v>
      </c>
      <c r="H4954" s="75">
        <v>1510</v>
      </c>
      <c r="K4954" t="str">
        <f t="shared" si="249"/>
        <v>Q4 2024</v>
      </c>
      <c r="L4954" t="str">
        <f t="shared" si="250"/>
        <v>Q4</v>
      </c>
      <c r="M4954" t="str">
        <f t="shared" si="251"/>
        <v>2024</v>
      </c>
    </row>
    <row r="4955" spans="1:13" x14ac:dyDescent="0.25">
      <c r="A4955" s="29">
        <v>45689</v>
      </c>
      <c r="B4955" s="9" t="s">
        <v>6601</v>
      </c>
      <c r="C4955" s="8" t="s">
        <v>6630</v>
      </c>
      <c r="D4955" s="9" t="s">
        <v>6631</v>
      </c>
      <c r="E4955" s="12">
        <v>0</v>
      </c>
      <c r="F4955" s="30">
        <v>45722</v>
      </c>
      <c r="G4955" s="12" t="s">
        <v>4512</v>
      </c>
      <c r="H4955" s="75">
        <v>2469.7399999999998</v>
      </c>
      <c r="K4955" t="str">
        <f t="shared" si="249"/>
        <v>Q4 2024</v>
      </c>
      <c r="L4955" t="str">
        <f t="shared" si="250"/>
        <v>Q4</v>
      </c>
      <c r="M4955" t="str">
        <f t="shared" si="251"/>
        <v>2024</v>
      </c>
    </row>
    <row r="4956" spans="1:13" x14ac:dyDescent="0.25">
      <c r="A4956" s="27">
        <v>45689</v>
      </c>
      <c r="B4956" s="9" t="s">
        <v>6593</v>
      </c>
      <c r="C4956" s="8" t="s">
        <v>6632</v>
      </c>
      <c r="D4956" s="9" t="s">
        <v>6633</v>
      </c>
      <c r="E4956" s="12">
        <v>312</v>
      </c>
      <c r="F4956" s="30">
        <v>45717</v>
      </c>
      <c r="G4956" s="12" t="s">
        <v>4513</v>
      </c>
      <c r="H4956" s="75">
        <v>140624</v>
      </c>
      <c r="K4956" t="str">
        <f t="shared" si="249"/>
        <v>Q4 2024</v>
      </c>
      <c r="L4956" t="str">
        <f t="shared" si="250"/>
        <v>Q4</v>
      </c>
      <c r="M4956" t="str">
        <f t="shared" si="251"/>
        <v>2024</v>
      </c>
    </row>
    <row r="4957" spans="1:13" x14ac:dyDescent="0.25">
      <c r="A4957" s="29">
        <v>45689</v>
      </c>
      <c r="B4957" s="9" t="s">
        <v>6593</v>
      </c>
      <c r="C4957" s="8" t="e">
        <v>#N/A</v>
      </c>
      <c r="D4957" s="9" t="s">
        <v>6615</v>
      </c>
      <c r="E4957" s="12">
        <v>312</v>
      </c>
      <c r="F4957" s="30">
        <v>45716</v>
      </c>
      <c r="G4957" s="12" t="s">
        <v>4514</v>
      </c>
      <c r="H4957" s="75">
        <v>19518</v>
      </c>
      <c r="K4957" t="str">
        <f t="shared" si="249"/>
        <v>Q4 2024</v>
      </c>
      <c r="L4957" t="str">
        <f t="shared" si="250"/>
        <v>Q4</v>
      </c>
      <c r="M4957" t="str">
        <f t="shared" si="251"/>
        <v>2024</v>
      </c>
    </row>
    <row r="4958" spans="1:13" x14ac:dyDescent="0.25">
      <c r="A4958" s="29">
        <v>45689</v>
      </c>
      <c r="B4958" s="9" t="s">
        <v>6593</v>
      </c>
      <c r="C4958" s="8" t="e">
        <v>#N/A</v>
      </c>
      <c r="D4958" s="9" t="s">
        <v>6615</v>
      </c>
      <c r="E4958" s="12">
        <v>312</v>
      </c>
      <c r="F4958" s="30">
        <v>45716</v>
      </c>
      <c r="G4958" s="12" t="s">
        <v>4515</v>
      </c>
      <c r="H4958" s="75">
        <v>437665</v>
      </c>
      <c r="K4958" t="str">
        <f t="shared" si="249"/>
        <v>Q4 2024</v>
      </c>
      <c r="L4958" t="str">
        <f t="shared" si="250"/>
        <v>Q4</v>
      </c>
      <c r="M4958" t="str">
        <f t="shared" si="251"/>
        <v>2024</v>
      </c>
    </row>
    <row r="4959" spans="1:13" x14ac:dyDescent="0.25">
      <c r="A4959" s="29">
        <v>45689</v>
      </c>
      <c r="B4959" s="9" t="s">
        <v>6595</v>
      </c>
      <c r="C4959" s="8" t="s">
        <v>6632</v>
      </c>
      <c r="D4959" s="9" t="s">
        <v>6633</v>
      </c>
      <c r="E4959" s="12">
        <v>319</v>
      </c>
      <c r="F4959" s="30">
        <v>45717</v>
      </c>
      <c r="G4959" s="12" t="s">
        <v>4516</v>
      </c>
      <c r="H4959" s="75">
        <v>39930</v>
      </c>
      <c r="K4959" t="str">
        <f t="shared" si="249"/>
        <v>Q4 2024</v>
      </c>
      <c r="L4959" t="str">
        <f t="shared" si="250"/>
        <v>Q4</v>
      </c>
      <c r="M4959" t="str">
        <f t="shared" si="251"/>
        <v>2024</v>
      </c>
    </row>
    <row r="4960" spans="1:13" x14ac:dyDescent="0.25">
      <c r="A4960" s="29">
        <v>45689</v>
      </c>
      <c r="B4960" s="9" t="s">
        <v>6595</v>
      </c>
      <c r="C4960" s="8" t="s">
        <v>6632</v>
      </c>
      <c r="D4960" s="9" t="s">
        <v>6633</v>
      </c>
      <c r="E4960" s="12">
        <v>719</v>
      </c>
      <c r="F4960" s="30">
        <v>45717</v>
      </c>
      <c r="G4960" s="12" t="s">
        <v>4517</v>
      </c>
      <c r="H4960" s="75">
        <v>117222</v>
      </c>
      <c r="K4960" t="str">
        <f t="shared" ref="K4960:K5023" si="252">"Q" &amp; IF(MONTH(A4960) &lt; 4, 4, IF(MONTH(A4960) &lt; 7, 1, IF(MONTH(A4960) &lt; 10, 2, 3))) &amp; " " &amp; YEAR(A4960) - IF(MONTH(A4960) &lt; 4, 1, 0)</f>
        <v>Q4 2024</v>
      </c>
      <c r="L4960" t="str">
        <f t="shared" ref="L4960:L5023" si="253">LEFT(K4960,2)</f>
        <v>Q4</v>
      </c>
      <c r="M4960" t="str">
        <f t="shared" ref="M4960:M5023" si="254">RIGHT(K4960,4)</f>
        <v>2024</v>
      </c>
    </row>
    <row r="4961" spans="1:13" x14ac:dyDescent="0.25">
      <c r="A4961" s="29">
        <v>45689</v>
      </c>
      <c r="B4961" s="9" t="s">
        <v>6595</v>
      </c>
      <c r="C4961" s="8" t="e">
        <v>#N/A</v>
      </c>
      <c r="D4961" s="9" t="s">
        <v>6615</v>
      </c>
      <c r="E4961" s="12">
        <v>319</v>
      </c>
      <c r="F4961" s="30">
        <v>45716</v>
      </c>
      <c r="G4961" s="12" t="s">
        <v>4518</v>
      </c>
      <c r="H4961" s="75">
        <v>3588</v>
      </c>
      <c r="K4961" t="str">
        <f t="shared" si="252"/>
        <v>Q4 2024</v>
      </c>
      <c r="L4961" t="str">
        <f t="shared" si="253"/>
        <v>Q4</v>
      </c>
      <c r="M4961" t="str">
        <f t="shared" si="254"/>
        <v>2024</v>
      </c>
    </row>
    <row r="4962" spans="1:13" x14ac:dyDescent="0.25">
      <c r="A4962" s="29">
        <v>45689</v>
      </c>
      <c r="B4962" s="9" t="s">
        <v>6595</v>
      </c>
      <c r="C4962" s="8" t="e">
        <v>#N/A</v>
      </c>
      <c r="D4962" s="9" t="s">
        <v>6615</v>
      </c>
      <c r="E4962" s="12">
        <v>319</v>
      </c>
      <c r="F4962" s="30">
        <v>45716</v>
      </c>
      <c r="G4962" s="12" t="s">
        <v>4519</v>
      </c>
      <c r="H4962" s="75">
        <v>6647</v>
      </c>
      <c r="K4962" t="str">
        <f t="shared" si="252"/>
        <v>Q4 2024</v>
      </c>
      <c r="L4962" t="str">
        <f t="shared" si="253"/>
        <v>Q4</v>
      </c>
      <c r="M4962" t="str">
        <f t="shared" si="254"/>
        <v>2024</v>
      </c>
    </row>
    <row r="4963" spans="1:13" x14ac:dyDescent="0.25">
      <c r="A4963" s="29">
        <v>45689</v>
      </c>
      <c r="B4963" s="9" t="s">
        <v>6595</v>
      </c>
      <c r="C4963" s="8" t="e">
        <v>#N/A</v>
      </c>
      <c r="D4963" s="9" t="s">
        <v>6615</v>
      </c>
      <c r="E4963" s="12">
        <v>319</v>
      </c>
      <c r="F4963" s="30">
        <v>45716</v>
      </c>
      <c r="G4963" s="12" t="s">
        <v>4520</v>
      </c>
      <c r="H4963" s="75">
        <v>998</v>
      </c>
      <c r="K4963" t="str">
        <f t="shared" si="252"/>
        <v>Q4 2024</v>
      </c>
      <c r="L4963" t="str">
        <f t="shared" si="253"/>
        <v>Q4</v>
      </c>
      <c r="M4963" t="str">
        <f t="shared" si="254"/>
        <v>2024</v>
      </c>
    </row>
    <row r="4964" spans="1:13" x14ac:dyDescent="0.25">
      <c r="A4964" s="29">
        <v>45689</v>
      </c>
      <c r="B4964" s="9" t="s">
        <v>6595</v>
      </c>
      <c r="C4964" s="8" t="e">
        <v>#N/A</v>
      </c>
      <c r="D4964" s="9" t="s">
        <v>6615</v>
      </c>
      <c r="E4964" s="12">
        <v>319</v>
      </c>
      <c r="F4964" s="30">
        <v>45716</v>
      </c>
      <c r="G4964" s="12" t="s">
        <v>4521</v>
      </c>
      <c r="H4964" s="75">
        <v>1098</v>
      </c>
      <c r="K4964" t="str">
        <f t="shared" si="252"/>
        <v>Q4 2024</v>
      </c>
      <c r="L4964" t="str">
        <f t="shared" si="253"/>
        <v>Q4</v>
      </c>
      <c r="M4964" t="str">
        <f t="shared" si="254"/>
        <v>2024</v>
      </c>
    </row>
    <row r="4965" spans="1:13" x14ac:dyDescent="0.25">
      <c r="A4965" s="29">
        <v>45689</v>
      </c>
      <c r="B4965" s="9" t="s">
        <v>6595</v>
      </c>
      <c r="C4965" s="8" t="e">
        <v>#N/A</v>
      </c>
      <c r="D4965" s="9" t="s">
        <v>6615</v>
      </c>
      <c r="E4965" s="12">
        <v>319</v>
      </c>
      <c r="F4965" s="30">
        <v>45716</v>
      </c>
      <c r="G4965" s="12" t="s">
        <v>4522</v>
      </c>
      <c r="H4965" s="75">
        <v>41800</v>
      </c>
      <c r="K4965" t="str">
        <f t="shared" si="252"/>
        <v>Q4 2024</v>
      </c>
      <c r="L4965" t="str">
        <f t="shared" si="253"/>
        <v>Q4</v>
      </c>
      <c r="M4965" t="str">
        <f t="shared" si="254"/>
        <v>2024</v>
      </c>
    </row>
    <row r="4966" spans="1:13" x14ac:dyDescent="0.25">
      <c r="A4966" s="27">
        <v>45689</v>
      </c>
      <c r="B4966" s="9" t="s">
        <v>6592</v>
      </c>
      <c r="C4966" s="8" t="s">
        <v>6623</v>
      </c>
      <c r="D4966" s="9" t="s">
        <v>6663</v>
      </c>
      <c r="E4966" s="12">
        <v>613</v>
      </c>
      <c r="F4966" s="30">
        <v>45717</v>
      </c>
      <c r="G4966" s="12" t="s">
        <v>4523</v>
      </c>
      <c r="H4966" s="75">
        <v>2700</v>
      </c>
      <c r="K4966" t="str">
        <f t="shared" si="252"/>
        <v>Q4 2024</v>
      </c>
      <c r="L4966" t="str">
        <f t="shared" si="253"/>
        <v>Q4</v>
      </c>
      <c r="M4966" t="str">
        <f t="shared" si="254"/>
        <v>2024</v>
      </c>
    </row>
    <row r="4967" spans="1:13" x14ac:dyDescent="0.25">
      <c r="A4967" s="27">
        <v>45689</v>
      </c>
      <c r="B4967" s="9" t="s">
        <v>6592</v>
      </c>
      <c r="C4967" s="8" t="s">
        <v>6623</v>
      </c>
      <c r="D4967" s="9" t="s">
        <v>6624</v>
      </c>
      <c r="E4967" s="12">
        <v>613</v>
      </c>
      <c r="F4967" s="30">
        <v>45717</v>
      </c>
      <c r="G4967" s="12" t="s">
        <v>4524</v>
      </c>
      <c r="H4967" s="75">
        <v>13872.72</v>
      </c>
      <c r="K4967" t="str">
        <f t="shared" si="252"/>
        <v>Q4 2024</v>
      </c>
      <c r="L4967" t="str">
        <f t="shared" si="253"/>
        <v>Q4</v>
      </c>
      <c r="M4967" t="str">
        <f t="shared" si="254"/>
        <v>2024</v>
      </c>
    </row>
    <row r="4968" spans="1:13" x14ac:dyDescent="0.25">
      <c r="A4968" s="29">
        <v>45689</v>
      </c>
      <c r="B4968" s="9" t="s">
        <v>6592</v>
      </c>
      <c r="C4968" s="8" t="s">
        <v>6632</v>
      </c>
      <c r="D4968" s="9" t="s">
        <v>6633</v>
      </c>
      <c r="E4968" s="12">
        <v>613</v>
      </c>
      <c r="F4968" s="30">
        <v>45717</v>
      </c>
      <c r="G4968" s="12" t="s">
        <v>4525</v>
      </c>
      <c r="H4968" s="75">
        <v>40798</v>
      </c>
      <c r="K4968" t="str">
        <f t="shared" si="252"/>
        <v>Q4 2024</v>
      </c>
      <c r="L4968" t="str">
        <f t="shared" si="253"/>
        <v>Q4</v>
      </c>
      <c r="M4968" t="str">
        <f t="shared" si="254"/>
        <v>2024</v>
      </c>
    </row>
    <row r="4969" spans="1:13" x14ac:dyDescent="0.25">
      <c r="A4969" s="29">
        <v>45689</v>
      </c>
      <c r="B4969" s="9" t="s">
        <v>6592</v>
      </c>
      <c r="C4969" s="8" t="e">
        <v>#N/A</v>
      </c>
      <c r="D4969" s="9" t="s">
        <v>6615</v>
      </c>
      <c r="E4969" s="12">
        <v>613</v>
      </c>
      <c r="F4969" s="30">
        <v>45716</v>
      </c>
      <c r="G4969" s="12" t="s">
        <v>4526</v>
      </c>
      <c r="H4969" s="75">
        <v>211</v>
      </c>
      <c r="K4969" t="str">
        <f t="shared" si="252"/>
        <v>Q4 2024</v>
      </c>
      <c r="L4969" t="str">
        <f t="shared" si="253"/>
        <v>Q4</v>
      </c>
      <c r="M4969" t="str">
        <f t="shared" si="254"/>
        <v>2024</v>
      </c>
    </row>
    <row r="4970" spans="1:13" x14ac:dyDescent="0.25">
      <c r="A4970" s="29">
        <v>45689</v>
      </c>
      <c r="B4970" s="9" t="s">
        <v>6592</v>
      </c>
      <c r="C4970" s="8" t="e">
        <v>#N/A</v>
      </c>
      <c r="D4970" s="9" t="s">
        <v>6615</v>
      </c>
      <c r="E4970" s="12">
        <v>613</v>
      </c>
      <c r="F4970" s="30">
        <v>45716</v>
      </c>
      <c r="G4970" s="12" t="s">
        <v>4527</v>
      </c>
      <c r="H4970" s="75">
        <v>23085</v>
      </c>
      <c r="K4970" t="str">
        <f t="shared" si="252"/>
        <v>Q4 2024</v>
      </c>
      <c r="L4970" t="str">
        <f t="shared" si="253"/>
        <v>Q4</v>
      </c>
      <c r="M4970" t="str">
        <f t="shared" si="254"/>
        <v>2024</v>
      </c>
    </row>
    <row r="4971" spans="1:13" x14ac:dyDescent="0.25">
      <c r="A4971" s="27">
        <v>45689</v>
      </c>
      <c r="B4971" s="9" t="s">
        <v>6589</v>
      </c>
      <c r="C4971" s="8" t="s">
        <v>6632</v>
      </c>
      <c r="D4971" s="9" t="s">
        <v>6633</v>
      </c>
      <c r="E4971" s="12">
        <v>2</v>
      </c>
      <c r="F4971" s="30">
        <v>45717</v>
      </c>
      <c r="G4971" s="12" t="s">
        <v>4528</v>
      </c>
      <c r="H4971" s="75">
        <v>62499</v>
      </c>
      <c r="K4971" t="str">
        <f t="shared" si="252"/>
        <v>Q4 2024</v>
      </c>
      <c r="L4971" t="str">
        <f t="shared" si="253"/>
        <v>Q4</v>
      </c>
      <c r="M4971" t="str">
        <f t="shared" si="254"/>
        <v>2024</v>
      </c>
    </row>
    <row r="4972" spans="1:13" x14ac:dyDescent="0.25">
      <c r="A4972" s="27">
        <v>45689</v>
      </c>
      <c r="B4972" s="9" t="s">
        <v>6589</v>
      </c>
      <c r="C4972" s="8" t="s">
        <v>6623</v>
      </c>
      <c r="D4972" s="9" t="s">
        <v>6624</v>
      </c>
      <c r="E4972" s="12">
        <v>2</v>
      </c>
      <c r="F4972" s="30">
        <v>45717</v>
      </c>
      <c r="G4972" s="12" t="s">
        <v>4529</v>
      </c>
      <c r="H4972" s="75">
        <v>7978</v>
      </c>
      <c r="K4972" t="str">
        <f t="shared" si="252"/>
        <v>Q4 2024</v>
      </c>
      <c r="L4972" t="str">
        <f t="shared" si="253"/>
        <v>Q4</v>
      </c>
      <c r="M4972" t="str">
        <f t="shared" si="254"/>
        <v>2024</v>
      </c>
    </row>
    <row r="4973" spans="1:13" x14ac:dyDescent="0.25">
      <c r="A4973" s="29">
        <v>45689</v>
      </c>
      <c r="B4973" s="9" t="s">
        <v>6589</v>
      </c>
      <c r="C4973" s="8" t="e">
        <v>#N/A</v>
      </c>
      <c r="D4973" s="9" t="s">
        <v>6615</v>
      </c>
      <c r="E4973" s="12">
        <v>2</v>
      </c>
      <c r="F4973" s="30">
        <v>45716</v>
      </c>
      <c r="G4973" s="12" t="s">
        <v>4530</v>
      </c>
      <c r="H4973" s="75">
        <v>1055</v>
      </c>
      <c r="K4973" t="str">
        <f t="shared" si="252"/>
        <v>Q4 2024</v>
      </c>
      <c r="L4973" t="str">
        <f t="shared" si="253"/>
        <v>Q4</v>
      </c>
      <c r="M4973" t="str">
        <f t="shared" si="254"/>
        <v>2024</v>
      </c>
    </row>
    <row r="4974" spans="1:13" x14ac:dyDescent="0.25">
      <c r="A4974" s="29">
        <v>45689</v>
      </c>
      <c r="B4974" s="9" t="s">
        <v>6589</v>
      </c>
      <c r="C4974" s="8" t="e">
        <v>#N/A</v>
      </c>
      <c r="D4974" s="9" t="s">
        <v>6615</v>
      </c>
      <c r="E4974" s="12">
        <v>2</v>
      </c>
      <c r="F4974" s="30">
        <v>45716</v>
      </c>
      <c r="G4974" s="12" t="s">
        <v>4531</v>
      </c>
      <c r="H4974" s="75">
        <v>1995</v>
      </c>
      <c r="K4974" t="str">
        <f t="shared" si="252"/>
        <v>Q4 2024</v>
      </c>
      <c r="L4974" t="str">
        <f t="shared" si="253"/>
        <v>Q4</v>
      </c>
      <c r="M4974" t="str">
        <f t="shared" si="254"/>
        <v>2024</v>
      </c>
    </row>
    <row r="4975" spans="1:13" x14ac:dyDescent="0.25">
      <c r="A4975" s="27">
        <v>45689</v>
      </c>
      <c r="B4975" s="9" t="s">
        <v>6613</v>
      </c>
      <c r="C4975" s="8" t="s">
        <v>6623</v>
      </c>
      <c r="D4975" s="9" t="s">
        <v>6624</v>
      </c>
      <c r="E4975" s="12">
        <v>0</v>
      </c>
      <c r="F4975" s="30">
        <v>45717</v>
      </c>
      <c r="G4975" s="12" t="s">
        <v>4532</v>
      </c>
      <c r="H4975" s="75">
        <v>3364.24</v>
      </c>
      <c r="K4975" t="str">
        <f t="shared" si="252"/>
        <v>Q4 2024</v>
      </c>
      <c r="L4975" t="str">
        <f t="shared" si="253"/>
        <v>Q4</v>
      </c>
      <c r="M4975" t="str">
        <f t="shared" si="254"/>
        <v>2024</v>
      </c>
    </row>
    <row r="4976" spans="1:13" x14ac:dyDescent="0.25">
      <c r="A4976" s="27">
        <v>45689</v>
      </c>
      <c r="B4976" s="9" t="s">
        <v>6613</v>
      </c>
      <c r="C4976" s="8" t="s">
        <v>6623</v>
      </c>
      <c r="D4976" s="9" t="s">
        <v>6663</v>
      </c>
      <c r="E4976" s="12">
        <v>0</v>
      </c>
      <c r="F4976" s="30">
        <v>45717</v>
      </c>
      <c r="G4976" s="12" t="s">
        <v>4533</v>
      </c>
      <c r="H4976" s="75">
        <v>2700</v>
      </c>
      <c r="K4976" t="str">
        <f t="shared" si="252"/>
        <v>Q4 2024</v>
      </c>
      <c r="L4976" t="str">
        <f t="shared" si="253"/>
        <v>Q4</v>
      </c>
      <c r="M4976" t="str">
        <f t="shared" si="254"/>
        <v>2024</v>
      </c>
    </row>
    <row r="4977" spans="1:13" x14ac:dyDescent="0.25">
      <c r="A4977" s="29">
        <v>45689</v>
      </c>
      <c r="B4977" s="9" t="s">
        <v>6613</v>
      </c>
      <c r="C4977" s="8" t="e">
        <v>#N/A</v>
      </c>
      <c r="D4977" s="9" t="s">
        <v>6615</v>
      </c>
      <c r="E4977" s="12">
        <v>0</v>
      </c>
      <c r="F4977" s="30">
        <v>45716</v>
      </c>
      <c r="G4977" s="12" t="s">
        <v>4534</v>
      </c>
      <c r="H4977" s="75">
        <v>3515</v>
      </c>
      <c r="K4977" t="str">
        <f t="shared" si="252"/>
        <v>Q4 2024</v>
      </c>
      <c r="L4977" t="str">
        <f t="shared" si="253"/>
        <v>Q4</v>
      </c>
      <c r="M4977" t="str">
        <f t="shared" si="254"/>
        <v>2024</v>
      </c>
    </row>
    <row r="4978" spans="1:13" x14ac:dyDescent="0.25">
      <c r="A4978" s="29">
        <v>45689</v>
      </c>
      <c r="B4978" s="9" t="s">
        <v>6613</v>
      </c>
      <c r="C4978" s="8" t="e">
        <v>#N/A</v>
      </c>
      <c r="D4978" s="9" t="s">
        <v>6615</v>
      </c>
      <c r="E4978" s="12">
        <v>0</v>
      </c>
      <c r="F4978" s="30">
        <v>45716</v>
      </c>
      <c r="G4978" s="12" t="s">
        <v>4535</v>
      </c>
      <c r="H4978" s="75">
        <v>528</v>
      </c>
      <c r="K4978" t="str">
        <f t="shared" si="252"/>
        <v>Q4 2024</v>
      </c>
      <c r="L4978" t="str">
        <f t="shared" si="253"/>
        <v>Q4</v>
      </c>
      <c r="M4978" t="str">
        <f t="shared" si="254"/>
        <v>2024</v>
      </c>
    </row>
    <row r="4979" spans="1:13" x14ac:dyDescent="0.25">
      <c r="A4979" s="29">
        <v>45689</v>
      </c>
      <c r="B4979" s="9" t="s">
        <v>6599</v>
      </c>
      <c r="C4979" s="8" t="e">
        <v>#N/A</v>
      </c>
      <c r="D4979" s="9" t="s">
        <v>6615</v>
      </c>
      <c r="E4979" s="12">
        <v>0</v>
      </c>
      <c r="F4979" s="30">
        <v>45716</v>
      </c>
      <c r="G4979" s="12" t="s">
        <v>4536</v>
      </c>
      <c r="H4979" s="75">
        <v>950</v>
      </c>
      <c r="K4979" t="str">
        <f t="shared" si="252"/>
        <v>Q4 2024</v>
      </c>
      <c r="L4979" t="str">
        <f t="shared" si="253"/>
        <v>Q4</v>
      </c>
      <c r="M4979" t="str">
        <f t="shared" si="254"/>
        <v>2024</v>
      </c>
    </row>
    <row r="4980" spans="1:13" x14ac:dyDescent="0.25">
      <c r="A4980" s="29">
        <v>45689</v>
      </c>
      <c r="B4980" s="9" t="s">
        <v>6584</v>
      </c>
      <c r="C4980" s="8" t="e">
        <v>#N/A</v>
      </c>
      <c r="D4980" s="9" t="s">
        <v>6615</v>
      </c>
      <c r="E4980" s="12">
        <v>102</v>
      </c>
      <c r="F4980" s="30">
        <v>45716</v>
      </c>
      <c r="G4980" s="12" t="s">
        <v>4537</v>
      </c>
      <c r="H4980" s="75">
        <v>10830</v>
      </c>
      <c r="K4980" t="str">
        <f t="shared" si="252"/>
        <v>Q4 2024</v>
      </c>
      <c r="L4980" t="str">
        <f t="shared" si="253"/>
        <v>Q4</v>
      </c>
      <c r="M4980" t="str">
        <f t="shared" si="254"/>
        <v>2024</v>
      </c>
    </row>
    <row r="4981" spans="1:13" x14ac:dyDescent="0.25">
      <c r="A4981" s="27">
        <v>45689</v>
      </c>
      <c r="B4981" s="9" t="s">
        <v>6584</v>
      </c>
      <c r="C4981" s="8" t="s">
        <v>6632</v>
      </c>
      <c r="D4981" s="9" t="s">
        <v>6633</v>
      </c>
      <c r="E4981" s="12">
        <v>102</v>
      </c>
      <c r="F4981" s="30">
        <v>45717</v>
      </c>
      <c r="G4981" s="12" t="s">
        <v>4538</v>
      </c>
      <c r="H4981" s="75">
        <v>41666</v>
      </c>
      <c r="K4981" t="str">
        <f t="shared" si="252"/>
        <v>Q4 2024</v>
      </c>
      <c r="L4981" t="str">
        <f t="shared" si="253"/>
        <v>Q4</v>
      </c>
      <c r="M4981" t="str">
        <f t="shared" si="254"/>
        <v>2024</v>
      </c>
    </row>
    <row r="4982" spans="1:13" x14ac:dyDescent="0.25">
      <c r="A4982" s="27">
        <v>45689</v>
      </c>
      <c r="B4982" s="9" t="s">
        <v>6596</v>
      </c>
      <c r="C4982" s="8" t="e">
        <v>#N/A</v>
      </c>
      <c r="D4982" s="9" t="s">
        <v>6615</v>
      </c>
      <c r="E4982" s="12">
        <v>0</v>
      </c>
      <c r="F4982" s="30">
        <v>45716</v>
      </c>
      <c r="G4982" s="12" t="s">
        <v>4539</v>
      </c>
      <c r="H4982" s="75">
        <v>106</v>
      </c>
      <c r="K4982" t="str">
        <f t="shared" si="252"/>
        <v>Q4 2024</v>
      </c>
      <c r="L4982" t="str">
        <f t="shared" si="253"/>
        <v>Q4</v>
      </c>
      <c r="M4982" t="str">
        <f t="shared" si="254"/>
        <v>2024</v>
      </c>
    </row>
    <row r="4983" spans="1:13" x14ac:dyDescent="0.25">
      <c r="A4983" s="27">
        <v>45689</v>
      </c>
      <c r="B4983" s="9" t="s">
        <v>6601</v>
      </c>
      <c r="C4983" s="8" t="e">
        <v>#N/A</v>
      </c>
      <c r="D4983" s="9" t="s">
        <v>6615</v>
      </c>
      <c r="E4983" s="12">
        <v>0</v>
      </c>
      <c r="F4983" s="30">
        <v>45716</v>
      </c>
      <c r="G4983" s="12" t="s">
        <v>4540</v>
      </c>
      <c r="H4983" s="75">
        <v>211</v>
      </c>
      <c r="K4983" t="str">
        <f t="shared" si="252"/>
        <v>Q4 2024</v>
      </c>
      <c r="L4983" t="str">
        <f t="shared" si="253"/>
        <v>Q4</v>
      </c>
      <c r="M4983" t="str">
        <f t="shared" si="254"/>
        <v>2024</v>
      </c>
    </row>
    <row r="4984" spans="1:13" x14ac:dyDescent="0.25">
      <c r="A4984" s="29">
        <v>45689</v>
      </c>
      <c r="B4984" s="9" t="s">
        <v>6590</v>
      </c>
      <c r="C4984" s="8" t="e">
        <v>#N/A</v>
      </c>
      <c r="D4984" s="9" t="s">
        <v>6615</v>
      </c>
      <c r="E4984" s="12">
        <v>0</v>
      </c>
      <c r="F4984" s="30">
        <v>45716</v>
      </c>
      <c r="G4984" s="12" t="s">
        <v>4541</v>
      </c>
      <c r="H4984" s="75">
        <v>3693</v>
      </c>
      <c r="K4984" t="str">
        <f t="shared" si="252"/>
        <v>Q4 2024</v>
      </c>
      <c r="L4984" t="str">
        <f t="shared" si="253"/>
        <v>Q4</v>
      </c>
      <c r="M4984" t="str">
        <f t="shared" si="254"/>
        <v>2024</v>
      </c>
    </row>
    <row r="4985" spans="1:13" x14ac:dyDescent="0.25">
      <c r="A4985" s="29">
        <v>45716</v>
      </c>
      <c r="B4985" s="9" t="s">
        <v>6586</v>
      </c>
      <c r="C4985" s="8" t="e">
        <v>#N/A</v>
      </c>
      <c r="D4985" s="9" t="s">
        <v>6615</v>
      </c>
      <c r="E4985" s="12">
        <v>0</v>
      </c>
      <c r="F4985" s="30">
        <v>45716</v>
      </c>
      <c r="G4985" s="12" t="s">
        <v>4542</v>
      </c>
      <c r="H4985" s="75">
        <v>317</v>
      </c>
      <c r="K4985" t="str">
        <f t="shared" si="252"/>
        <v>Q4 2024</v>
      </c>
      <c r="L4985" t="str">
        <f t="shared" si="253"/>
        <v>Q4</v>
      </c>
      <c r="M4985" t="str">
        <f t="shared" si="254"/>
        <v>2024</v>
      </c>
    </row>
    <row r="4986" spans="1:13" x14ac:dyDescent="0.25">
      <c r="A4986" s="29">
        <v>45716</v>
      </c>
      <c r="B4986" s="9" t="s">
        <v>6586</v>
      </c>
      <c r="C4986" s="8" t="e">
        <v>#N/A</v>
      </c>
      <c r="D4986" s="9" t="s">
        <v>6615</v>
      </c>
      <c r="E4986" s="12">
        <v>0</v>
      </c>
      <c r="F4986" s="30">
        <v>45716</v>
      </c>
      <c r="G4986" s="12" t="s">
        <v>4543</v>
      </c>
      <c r="H4986" s="75">
        <v>1456.75</v>
      </c>
      <c r="K4986" t="str">
        <f t="shared" si="252"/>
        <v>Q4 2024</v>
      </c>
      <c r="L4986" t="str">
        <f t="shared" si="253"/>
        <v>Q4</v>
      </c>
      <c r="M4986" t="str">
        <f t="shared" si="254"/>
        <v>2024</v>
      </c>
    </row>
    <row r="4987" spans="1:13" x14ac:dyDescent="0.25">
      <c r="A4987" s="29">
        <v>45716</v>
      </c>
      <c r="B4987" s="9" t="s">
        <v>6586</v>
      </c>
      <c r="C4987" s="8" t="e">
        <v>#N/A</v>
      </c>
      <c r="D4987" s="9" t="s">
        <v>6615</v>
      </c>
      <c r="E4987" s="12">
        <v>0</v>
      </c>
      <c r="F4987" s="30">
        <v>45716</v>
      </c>
      <c r="G4987" s="12" t="s">
        <v>4544</v>
      </c>
      <c r="H4987" s="75">
        <v>95</v>
      </c>
      <c r="K4987" t="str">
        <f t="shared" si="252"/>
        <v>Q4 2024</v>
      </c>
      <c r="L4987" t="str">
        <f t="shared" si="253"/>
        <v>Q4</v>
      </c>
      <c r="M4987" t="str">
        <f t="shared" si="254"/>
        <v>2024</v>
      </c>
    </row>
    <row r="4988" spans="1:13" x14ac:dyDescent="0.25">
      <c r="A4988" s="27">
        <v>45689</v>
      </c>
      <c r="B4988" s="9" t="s">
        <v>6597</v>
      </c>
      <c r="C4988" s="8" t="s">
        <v>6632</v>
      </c>
      <c r="D4988" s="9" t="s">
        <v>6633</v>
      </c>
      <c r="E4988" s="12">
        <v>0</v>
      </c>
      <c r="F4988" s="30">
        <v>45717</v>
      </c>
      <c r="G4988" s="12" t="s">
        <v>4545</v>
      </c>
      <c r="H4988" s="75">
        <v>48611</v>
      </c>
      <c r="K4988" t="str">
        <f t="shared" si="252"/>
        <v>Q4 2024</v>
      </c>
      <c r="L4988" t="str">
        <f t="shared" si="253"/>
        <v>Q4</v>
      </c>
      <c r="M4988" t="str">
        <f t="shared" si="254"/>
        <v>2024</v>
      </c>
    </row>
    <row r="4989" spans="1:13" x14ac:dyDescent="0.25">
      <c r="A4989" s="27">
        <v>45689</v>
      </c>
      <c r="B4989" s="9" t="s">
        <v>6591</v>
      </c>
      <c r="C4989" s="8" t="s">
        <v>6632</v>
      </c>
      <c r="D4989" s="9" t="s">
        <v>6633</v>
      </c>
      <c r="E4989" s="12">
        <v>0</v>
      </c>
      <c r="F4989" s="30">
        <v>45717</v>
      </c>
      <c r="G4989" s="12" t="s">
        <v>4546</v>
      </c>
      <c r="H4989" s="75">
        <v>48611</v>
      </c>
      <c r="K4989" t="str">
        <f t="shared" si="252"/>
        <v>Q4 2024</v>
      </c>
      <c r="L4989" t="str">
        <f t="shared" si="253"/>
        <v>Q4</v>
      </c>
      <c r="M4989" t="str">
        <f t="shared" si="254"/>
        <v>2024</v>
      </c>
    </row>
    <row r="4990" spans="1:13" x14ac:dyDescent="0.25">
      <c r="A4990" s="27">
        <v>45689</v>
      </c>
      <c r="B4990" s="9" t="s">
        <v>6593</v>
      </c>
      <c r="C4990" s="8" t="e">
        <v>#N/A</v>
      </c>
      <c r="D4990" s="9" t="s">
        <v>6627</v>
      </c>
      <c r="E4990" s="12">
        <v>312</v>
      </c>
      <c r="F4990" s="30">
        <v>45717</v>
      </c>
      <c r="G4990" s="12">
        <v>1942</v>
      </c>
      <c r="H4990" s="75">
        <v>42595</v>
      </c>
      <c r="K4990" t="str">
        <f t="shared" si="252"/>
        <v>Q4 2024</v>
      </c>
      <c r="L4990" t="str">
        <f t="shared" si="253"/>
        <v>Q4</v>
      </c>
      <c r="M4990" t="str">
        <f t="shared" si="254"/>
        <v>2024</v>
      </c>
    </row>
    <row r="4991" spans="1:13" x14ac:dyDescent="0.25">
      <c r="A4991" s="27">
        <v>45689</v>
      </c>
      <c r="B4991" s="9" t="s">
        <v>6595</v>
      </c>
      <c r="C4991" s="8" t="e">
        <v>#N/A</v>
      </c>
      <c r="D4991" s="9" t="s">
        <v>6627</v>
      </c>
      <c r="E4991" s="12">
        <v>319</v>
      </c>
      <c r="F4991" s="30">
        <v>45717</v>
      </c>
      <c r="G4991" s="12">
        <v>1946</v>
      </c>
      <c r="H4991" s="75">
        <v>2380</v>
      </c>
      <c r="K4991" t="str">
        <f t="shared" si="252"/>
        <v>Q4 2024</v>
      </c>
      <c r="L4991" t="str">
        <f t="shared" si="253"/>
        <v>Q4</v>
      </c>
      <c r="M4991" t="str">
        <f t="shared" si="254"/>
        <v>2024</v>
      </c>
    </row>
    <row r="4992" spans="1:13" x14ac:dyDescent="0.25">
      <c r="A4992" s="27">
        <v>45689</v>
      </c>
      <c r="B4992" s="9" t="s">
        <v>6589</v>
      </c>
      <c r="C4992" s="8" t="e">
        <v>#N/A</v>
      </c>
      <c r="D4992" s="9" t="s">
        <v>6627</v>
      </c>
      <c r="E4992" s="12">
        <v>2</v>
      </c>
      <c r="F4992" s="30">
        <v>45717</v>
      </c>
      <c r="G4992" s="12">
        <v>1943</v>
      </c>
      <c r="H4992" s="75">
        <v>19320</v>
      </c>
      <c r="K4992" t="str">
        <f t="shared" si="252"/>
        <v>Q4 2024</v>
      </c>
      <c r="L4992" t="str">
        <f t="shared" si="253"/>
        <v>Q4</v>
      </c>
      <c r="M4992" t="str">
        <f t="shared" si="254"/>
        <v>2024</v>
      </c>
    </row>
    <row r="4993" spans="1:13" x14ac:dyDescent="0.25">
      <c r="A4993" s="27">
        <v>45689</v>
      </c>
      <c r="B4993" s="9" t="s">
        <v>6592</v>
      </c>
      <c r="C4993" s="8" t="e">
        <v>#N/A</v>
      </c>
      <c r="D4993" s="9" t="s">
        <v>6627</v>
      </c>
      <c r="E4993" s="12">
        <v>613</v>
      </c>
      <c r="F4993" s="30">
        <v>45717</v>
      </c>
      <c r="G4993" s="12">
        <v>1941</v>
      </c>
      <c r="H4993" s="75">
        <v>4025</v>
      </c>
      <c r="K4993" t="str">
        <f t="shared" si="252"/>
        <v>Q4 2024</v>
      </c>
      <c r="L4993" t="str">
        <f t="shared" si="253"/>
        <v>Q4</v>
      </c>
      <c r="M4993" t="str">
        <f t="shared" si="254"/>
        <v>2024</v>
      </c>
    </row>
    <row r="4994" spans="1:13" x14ac:dyDescent="0.25">
      <c r="A4994" s="27">
        <v>45689</v>
      </c>
      <c r="B4994" s="9" t="s">
        <v>6584</v>
      </c>
      <c r="C4994" s="8" t="e">
        <v>#N/A</v>
      </c>
      <c r="D4994" s="9" t="s">
        <v>6627</v>
      </c>
      <c r="E4994" s="12">
        <v>102</v>
      </c>
      <c r="F4994" s="30">
        <v>45717</v>
      </c>
      <c r="G4994" s="12">
        <v>1939</v>
      </c>
      <c r="H4994" s="75">
        <v>1260</v>
      </c>
      <c r="K4994" t="str">
        <f t="shared" si="252"/>
        <v>Q4 2024</v>
      </c>
      <c r="L4994" t="str">
        <f t="shared" si="253"/>
        <v>Q4</v>
      </c>
      <c r="M4994" t="str">
        <f t="shared" si="254"/>
        <v>2024</v>
      </c>
    </row>
    <row r="4995" spans="1:13" x14ac:dyDescent="0.25">
      <c r="A4995" s="27">
        <v>45689</v>
      </c>
      <c r="B4995" s="9" t="s">
        <v>6600</v>
      </c>
      <c r="C4995" s="8" t="e">
        <v>#N/A</v>
      </c>
      <c r="D4995" s="9" t="s">
        <v>6627</v>
      </c>
      <c r="E4995" s="12">
        <v>1101</v>
      </c>
      <c r="F4995" s="30">
        <v>45717</v>
      </c>
      <c r="G4995" s="12">
        <v>1945</v>
      </c>
      <c r="H4995" s="75">
        <v>3815</v>
      </c>
      <c r="K4995" t="str">
        <f t="shared" si="252"/>
        <v>Q4 2024</v>
      </c>
      <c r="L4995" t="str">
        <f t="shared" si="253"/>
        <v>Q4</v>
      </c>
      <c r="M4995" t="str">
        <f t="shared" si="254"/>
        <v>2024</v>
      </c>
    </row>
    <row r="4996" spans="1:13" x14ac:dyDescent="0.25">
      <c r="A4996" s="27">
        <v>45689</v>
      </c>
      <c r="B4996" s="9" t="s">
        <v>6613</v>
      </c>
      <c r="C4996" s="8" t="e">
        <v>#N/A</v>
      </c>
      <c r="D4996" s="9" t="s">
        <v>6627</v>
      </c>
      <c r="E4996" s="12">
        <v>0</v>
      </c>
      <c r="F4996" s="30">
        <v>45717</v>
      </c>
      <c r="G4996" s="12">
        <v>1940</v>
      </c>
      <c r="H4996" s="75">
        <v>3025</v>
      </c>
      <c r="K4996" t="str">
        <f t="shared" si="252"/>
        <v>Q4 2024</v>
      </c>
      <c r="L4996" t="str">
        <f t="shared" si="253"/>
        <v>Q4</v>
      </c>
      <c r="M4996" t="str">
        <f t="shared" si="254"/>
        <v>2024</v>
      </c>
    </row>
    <row r="4997" spans="1:13" x14ac:dyDescent="0.25">
      <c r="A4997" s="27">
        <v>45689</v>
      </c>
      <c r="B4997" s="9" t="s">
        <v>6585</v>
      </c>
      <c r="C4997" s="8" t="e">
        <v>#N/A</v>
      </c>
      <c r="D4997" s="9" t="s">
        <v>6627</v>
      </c>
      <c r="E4997" s="12">
        <v>0</v>
      </c>
      <c r="F4997" s="30">
        <v>45717</v>
      </c>
      <c r="G4997" s="12">
        <v>1937</v>
      </c>
      <c r="H4997" s="75">
        <v>5740</v>
      </c>
      <c r="K4997" t="str">
        <f t="shared" si="252"/>
        <v>Q4 2024</v>
      </c>
      <c r="L4997" t="str">
        <f t="shared" si="253"/>
        <v>Q4</v>
      </c>
      <c r="M4997" t="str">
        <f t="shared" si="254"/>
        <v>2024</v>
      </c>
    </row>
    <row r="4998" spans="1:13" x14ac:dyDescent="0.25">
      <c r="A4998" s="27">
        <v>45689</v>
      </c>
      <c r="B4998" s="9" t="s">
        <v>6597</v>
      </c>
      <c r="C4998" s="8" t="e">
        <v>#N/A</v>
      </c>
      <c r="D4998" s="9" t="s">
        <v>6627</v>
      </c>
      <c r="E4998" s="12">
        <v>0</v>
      </c>
      <c r="F4998" s="30">
        <v>45717</v>
      </c>
      <c r="G4998" s="12">
        <v>1944</v>
      </c>
      <c r="H4998" s="75">
        <v>315</v>
      </c>
      <c r="K4998" t="str">
        <f t="shared" si="252"/>
        <v>Q4 2024</v>
      </c>
      <c r="L4998" t="str">
        <f t="shared" si="253"/>
        <v>Q4</v>
      </c>
      <c r="M4998" t="str">
        <f t="shared" si="254"/>
        <v>2024</v>
      </c>
    </row>
    <row r="4999" spans="1:13" x14ac:dyDescent="0.25">
      <c r="A4999" s="29">
        <v>45689</v>
      </c>
      <c r="B4999" s="9" t="s">
        <v>6584</v>
      </c>
      <c r="C4999" s="8" t="s">
        <v>6630</v>
      </c>
      <c r="D4999" s="9" t="s">
        <v>6631</v>
      </c>
      <c r="E4999" s="12">
        <v>102</v>
      </c>
      <c r="F4999" s="30">
        <v>45725</v>
      </c>
      <c r="G4999" s="12" t="s">
        <v>4547</v>
      </c>
      <c r="H4999" s="75">
        <v>823.64</v>
      </c>
      <c r="K4999" t="str">
        <f t="shared" si="252"/>
        <v>Q4 2024</v>
      </c>
      <c r="L4999" t="str">
        <f t="shared" si="253"/>
        <v>Q4</v>
      </c>
      <c r="M4999" t="str">
        <f t="shared" si="254"/>
        <v>2024</v>
      </c>
    </row>
    <row r="5000" spans="1:13" x14ac:dyDescent="0.25">
      <c r="A5000" s="29">
        <v>45689</v>
      </c>
      <c r="B5000" s="9" t="s">
        <v>6595</v>
      </c>
      <c r="C5000" s="8" t="s">
        <v>6630</v>
      </c>
      <c r="D5000" s="9" t="s">
        <v>6631</v>
      </c>
      <c r="E5000" s="12">
        <v>319</v>
      </c>
      <c r="F5000" s="30">
        <v>45725</v>
      </c>
      <c r="G5000" s="12" t="s">
        <v>4548</v>
      </c>
      <c r="H5000" s="75">
        <v>6524.74</v>
      </c>
      <c r="K5000" t="str">
        <f t="shared" si="252"/>
        <v>Q4 2024</v>
      </c>
      <c r="L5000" t="str">
        <f t="shared" si="253"/>
        <v>Q4</v>
      </c>
      <c r="M5000" t="str">
        <f t="shared" si="254"/>
        <v>2024</v>
      </c>
    </row>
    <row r="5001" spans="1:13" x14ac:dyDescent="0.25">
      <c r="A5001" s="29">
        <v>45689</v>
      </c>
      <c r="B5001" s="9" t="s">
        <v>6593</v>
      </c>
      <c r="C5001" s="8" t="s">
        <v>6630</v>
      </c>
      <c r="D5001" s="9" t="s">
        <v>6631</v>
      </c>
      <c r="E5001" s="12">
        <v>312</v>
      </c>
      <c r="F5001" s="30">
        <v>45719</v>
      </c>
      <c r="G5001" s="12" t="s">
        <v>4549</v>
      </c>
      <c r="H5001" s="75">
        <v>70531.199999999997</v>
      </c>
      <c r="K5001" t="str">
        <f t="shared" si="252"/>
        <v>Q4 2024</v>
      </c>
      <c r="L5001" t="str">
        <f t="shared" si="253"/>
        <v>Q4</v>
      </c>
      <c r="M5001" t="str">
        <f t="shared" si="254"/>
        <v>2024</v>
      </c>
    </row>
    <row r="5002" spans="1:13" x14ac:dyDescent="0.25">
      <c r="A5002" s="29">
        <v>45689</v>
      </c>
      <c r="B5002" s="9" t="s">
        <v>6592</v>
      </c>
      <c r="C5002" s="8" t="s">
        <v>6630</v>
      </c>
      <c r="D5002" s="9" t="s">
        <v>6631</v>
      </c>
      <c r="E5002" s="12">
        <v>613</v>
      </c>
      <c r="F5002" s="30">
        <v>45715</v>
      </c>
      <c r="G5002" s="12" t="s">
        <v>4550</v>
      </c>
      <c r="H5002" s="75">
        <v>5494.08</v>
      </c>
      <c r="K5002" t="str">
        <f t="shared" si="252"/>
        <v>Q4 2024</v>
      </c>
      <c r="L5002" t="str">
        <f t="shared" si="253"/>
        <v>Q4</v>
      </c>
      <c r="M5002" t="str">
        <f t="shared" si="254"/>
        <v>2024</v>
      </c>
    </row>
    <row r="5003" spans="1:13" x14ac:dyDescent="0.25">
      <c r="A5003" s="29">
        <v>45689</v>
      </c>
      <c r="B5003" s="9" t="s">
        <v>6600</v>
      </c>
      <c r="C5003" s="8" t="e">
        <v>#N/A</v>
      </c>
      <c r="D5003" s="9" t="s">
        <v>6615</v>
      </c>
      <c r="E5003" s="12">
        <v>1101</v>
      </c>
      <c r="F5003" s="30">
        <v>45716</v>
      </c>
      <c r="G5003" s="12" t="s">
        <v>4551</v>
      </c>
      <c r="H5003" s="75">
        <v>665</v>
      </c>
      <c r="K5003" t="str">
        <f t="shared" si="252"/>
        <v>Q4 2024</v>
      </c>
      <c r="L5003" t="str">
        <f t="shared" si="253"/>
        <v>Q4</v>
      </c>
      <c r="M5003" t="str">
        <f t="shared" si="254"/>
        <v>2024</v>
      </c>
    </row>
    <row r="5004" spans="1:13" x14ac:dyDescent="0.25">
      <c r="A5004" s="29">
        <v>45689</v>
      </c>
      <c r="B5004" s="9" t="s">
        <v>6600</v>
      </c>
      <c r="C5004" s="8" t="s">
        <v>6623</v>
      </c>
      <c r="D5004" s="9" t="s">
        <v>6624</v>
      </c>
      <c r="E5004" s="12">
        <v>1101</v>
      </c>
      <c r="F5004" s="30">
        <v>45717</v>
      </c>
      <c r="G5004" s="12" t="s">
        <v>4552</v>
      </c>
      <c r="H5004" s="75">
        <v>16572</v>
      </c>
      <c r="K5004" t="str">
        <f t="shared" si="252"/>
        <v>Q4 2024</v>
      </c>
      <c r="L5004" t="str">
        <f t="shared" si="253"/>
        <v>Q4</v>
      </c>
      <c r="M5004" t="str">
        <f t="shared" si="254"/>
        <v>2024</v>
      </c>
    </row>
    <row r="5005" spans="1:13" x14ac:dyDescent="0.25">
      <c r="A5005" s="29">
        <v>45689</v>
      </c>
      <c r="B5005" s="9" t="s">
        <v>6600</v>
      </c>
      <c r="C5005" s="8" t="s">
        <v>6623</v>
      </c>
      <c r="D5005" s="9" t="s">
        <v>6663</v>
      </c>
      <c r="E5005" s="12">
        <v>1101</v>
      </c>
      <c r="F5005" s="30">
        <v>45717</v>
      </c>
      <c r="G5005" s="12" t="s">
        <v>4553</v>
      </c>
      <c r="H5005" s="75">
        <v>2700</v>
      </c>
      <c r="K5005" t="str">
        <f t="shared" si="252"/>
        <v>Q4 2024</v>
      </c>
      <c r="L5005" t="str">
        <f t="shared" si="253"/>
        <v>Q4</v>
      </c>
      <c r="M5005" t="str">
        <f t="shared" si="254"/>
        <v>2024</v>
      </c>
    </row>
    <row r="5006" spans="1:13" x14ac:dyDescent="0.25">
      <c r="A5006" s="27">
        <v>45689</v>
      </c>
      <c r="B5006" s="9" t="s">
        <v>6600</v>
      </c>
      <c r="C5006" s="8" t="s">
        <v>6632</v>
      </c>
      <c r="D5006" s="9" t="s">
        <v>6633</v>
      </c>
      <c r="E5006" s="12">
        <v>1101</v>
      </c>
      <c r="F5006" s="30">
        <v>45717</v>
      </c>
      <c r="G5006" s="12" t="s">
        <v>4554</v>
      </c>
      <c r="H5006" s="75">
        <v>62499</v>
      </c>
      <c r="K5006" t="str">
        <f t="shared" si="252"/>
        <v>Q4 2024</v>
      </c>
      <c r="L5006" t="str">
        <f t="shared" si="253"/>
        <v>Q4</v>
      </c>
      <c r="M5006" t="str">
        <f t="shared" si="254"/>
        <v>2024</v>
      </c>
    </row>
    <row r="5007" spans="1:13" x14ac:dyDescent="0.25">
      <c r="A5007" s="27">
        <v>45689</v>
      </c>
      <c r="B5007" s="9" t="s">
        <v>6600</v>
      </c>
      <c r="C5007" s="8" t="e">
        <v>#N/A</v>
      </c>
      <c r="D5007" s="9" t="s">
        <v>6638</v>
      </c>
      <c r="E5007" s="12">
        <v>1101</v>
      </c>
      <c r="F5007" s="30">
        <v>45720</v>
      </c>
      <c r="G5007" s="12" t="s">
        <v>4555</v>
      </c>
      <c r="H5007" s="75">
        <v>179460</v>
      </c>
      <c r="K5007" t="str">
        <f t="shared" si="252"/>
        <v>Q4 2024</v>
      </c>
      <c r="L5007" t="str">
        <f t="shared" si="253"/>
        <v>Q4</v>
      </c>
      <c r="M5007" t="str">
        <f t="shared" si="254"/>
        <v>2024</v>
      </c>
    </row>
    <row r="5008" spans="1:13" x14ac:dyDescent="0.25">
      <c r="A5008" s="27">
        <v>45689</v>
      </c>
      <c r="B5008" s="9" t="s">
        <v>6600</v>
      </c>
      <c r="C5008" s="8" t="e">
        <v>#N/A</v>
      </c>
      <c r="D5008" s="9" t="s">
        <v>6638</v>
      </c>
      <c r="E5008" s="12">
        <v>1102</v>
      </c>
      <c r="F5008" s="30">
        <v>45720</v>
      </c>
      <c r="G5008" s="12" t="s">
        <v>4556</v>
      </c>
      <c r="H5008" s="75">
        <v>15990</v>
      </c>
      <c r="K5008" t="str">
        <f t="shared" si="252"/>
        <v>Q4 2024</v>
      </c>
      <c r="L5008" t="str">
        <f t="shared" si="253"/>
        <v>Q4</v>
      </c>
      <c r="M5008" t="str">
        <f t="shared" si="254"/>
        <v>2024</v>
      </c>
    </row>
    <row r="5009" spans="1:13" x14ac:dyDescent="0.25">
      <c r="A5009" s="27">
        <v>45689</v>
      </c>
      <c r="B5009" s="9" t="s">
        <v>6613</v>
      </c>
      <c r="C5009" s="8" t="s">
        <v>6619</v>
      </c>
      <c r="D5009" s="9" t="s">
        <v>6620</v>
      </c>
      <c r="E5009" s="12">
        <v>0</v>
      </c>
      <c r="F5009" s="30">
        <v>45716</v>
      </c>
      <c r="G5009" s="12" t="s">
        <v>4557</v>
      </c>
      <c r="H5009" s="75">
        <v>2230</v>
      </c>
      <c r="K5009" t="str">
        <f t="shared" si="252"/>
        <v>Q4 2024</v>
      </c>
      <c r="L5009" t="str">
        <f t="shared" si="253"/>
        <v>Q4</v>
      </c>
      <c r="M5009" t="str">
        <f t="shared" si="254"/>
        <v>2024</v>
      </c>
    </row>
    <row r="5010" spans="1:13" x14ac:dyDescent="0.25">
      <c r="A5010" s="27">
        <v>45689</v>
      </c>
      <c r="B5010" s="9" t="s">
        <v>6591</v>
      </c>
      <c r="C5010" s="8" t="s">
        <v>6619</v>
      </c>
      <c r="D5010" s="9" t="s">
        <v>6620</v>
      </c>
      <c r="E5010" s="12">
        <v>0</v>
      </c>
      <c r="F5010" s="30">
        <v>45716</v>
      </c>
      <c r="G5010" s="12" t="s">
        <v>4558</v>
      </c>
      <c r="H5010" s="75">
        <v>3820</v>
      </c>
      <c r="K5010" t="str">
        <f t="shared" si="252"/>
        <v>Q4 2024</v>
      </c>
      <c r="L5010" t="str">
        <f t="shared" si="253"/>
        <v>Q4</v>
      </c>
      <c r="M5010" t="str">
        <f t="shared" si="254"/>
        <v>2024</v>
      </c>
    </row>
    <row r="5011" spans="1:13" x14ac:dyDescent="0.25">
      <c r="A5011" s="27">
        <v>45689</v>
      </c>
      <c r="B5011" s="9" t="s">
        <v>6600</v>
      </c>
      <c r="C5011" s="8" t="s">
        <v>6619</v>
      </c>
      <c r="D5011" s="9" t="s">
        <v>6620</v>
      </c>
      <c r="E5011" s="12">
        <v>1100</v>
      </c>
      <c r="F5011" s="30">
        <v>45716</v>
      </c>
      <c r="G5011" s="12" t="s">
        <v>4559</v>
      </c>
      <c r="H5011" s="75">
        <v>6627</v>
      </c>
      <c r="K5011" t="str">
        <f t="shared" si="252"/>
        <v>Q4 2024</v>
      </c>
      <c r="L5011" t="str">
        <f t="shared" si="253"/>
        <v>Q4</v>
      </c>
      <c r="M5011" t="str">
        <f t="shared" si="254"/>
        <v>2024</v>
      </c>
    </row>
    <row r="5012" spans="1:13" x14ac:dyDescent="0.25">
      <c r="A5012" s="27">
        <v>45689</v>
      </c>
      <c r="B5012" s="9" t="s">
        <v>6589</v>
      </c>
      <c r="C5012" s="8" t="s">
        <v>6619</v>
      </c>
      <c r="D5012" s="9" t="s">
        <v>6620</v>
      </c>
      <c r="E5012" s="12">
        <v>2</v>
      </c>
      <c r="F5012" s="30">
        <v>45716</v>
      </c>
      <c r="G5012" s="12" t="s">
        <v>4560</v>
      </c>
      <c r="H5012" s="75">
        <v>13230</v>
      </c>
      <c r="K5012" t="str">
        <f t="shared" si="252"/>
        <v>Q4 2024</v>
      </c>
      <c r="L5012" t="str">
        <f t="shared" si="253"/>
        <v>Q4</v>
      </c>
      <c r="M5012" t="str">
        <f t="shared" si="254"/>
        <v>2024</v>
      </c>
    </row>
    <row r="5013" spans="1:13" x14ac:dyDescent="0.25">
      <c r="A5013" s="27">
        <v>45689</v>
      </c>
      <c r="B5013" s="9" t="s">
        <v>6601</v>
      </c>
      <c r="C5013" s="8" t="s">
        <v>6619</v>
      </c>
      <c r="D5013" s="9" t="s">
        <v>6620</v>
      </c>
      <c r="E5013" s="12">
        <v>0</v>
      </c>
      <c r="F5013" s="30">
        <v>45716</v>
      </c>
      <c r="G5013" s="12" t="s">
        <v>4561</v>
      </c>
      <c r="H5013" s="75">
        <v>1416</v>
      </c>
      <c r="K5013" t="str">
        <f t="shared" si="252"/>
        <v>Q4 2024</v>
      </c>
      <c r="L5013" t="str">
        <f t="shared" si="253"/>
        <v>Q4</v>
      </c>
      <c r="M5013" t="str">
        <f t="shared" si="254"/>
        <v>2024</v>
      </c>
    </row>
    <row r="5014" spans="1:13" x14ac:dyDescent="0.25">
      <c r="A5014" s="27">
        <v>45689</v>
      </c>
      <c r="B5014" s="9" t="s">
        <v>6592</v>
      </c>
      <c r="C5014" s="8" t="s">
        <v>6619</v>
      </c>
      <c r="D5014" s="9" t="s">
        <v>6620</v>
      </c>
      <c r="E5014" s="12">
        <v>613</v>
      </c>
      <c r="F5014" s="30">
        <v>45716</v>
      </c>
      <c r="G5014" s="12" t="s">
        <v>4562</v>
      </c>
      <c r="H5014" s="75">
        <v>1655</v>
      </c>
      <c r="K5014" t="str">
        <f t="shared" si="252"/>
        <v>Q4 2024</v>
      </c>
      <c r="L5014" t="str">
        <f t="shared" si="253"/>
        <v>Q4</v>
      </c>
      <c r="M5014" t="str">
        <f t="shared" si="254"/>
        <v>2024</v>
      </c>
    </row>
    <row r="5015" spans="1:13" x14ac:dyDescent="0.25">
      <c r="A5015" s="27">
        <v>45689</v>
      </c>
      <c r="B5015" s="9" t="s">
        <v>6597</v>
      </c>
      <c r="C5015" s="8" t="s">
        <v>6619</v>
      </c>
      <c r="D5015" s="9" t="s">
        <v>6620</v>
      </c>
      <c r="E5015" s="12">
        <v>0</v>
      </c>
      <c r="F5015" s="30">
        <v>45716</v>
      </c>
      <c r="G5015" s="12" t="s">
        <v>4563</v>
      </c>
      <c r="H5015" s="75">
        <v>710</v>
      </c>
      <c r="K5015" t="str">
        <f t="shared" si="252"/>
        <v>Q4 2024</v>
      </c>
      <c r="L5015" t="str">
        <f t="shared" si="253"/>
        <v>Q4</v>
      </c>
      <c r="M5015" t="str">
        <f t="shared" si="254"/>
        <v>2024</v>
      </c>
    </row>
    <row r="5016" spans="1:13" x14ac:dyDescent="0.25">
      <c r="A5016" s="27">
        <v>45689</v>
      </c>
      <c r="B5016" s="9" t="s">
        <v>6588</v>
      </c>
      <c r="C5016" s="8" t="s">
        <v>6619</v>
      </c>
      <c r="D5016" s="9" t="s">
        <v>6620</v>
      </c>
      <c r="E5016" s="12">
        <v>0</v>
      </c>
      <c r="F5016" s="30">
        <v>45716</v>
      </c>
      <c r="G5016" s="12" t="s">
        <v>4564</v>
      </c>
      <c r="H5016" s="75">
        <v>600</v>
      </c>
      <c r="K5016" t="str">
        <f t="shared" si="252"/>
        <v>Q4 2024</v>
      </c>
      <c r="L5016" t="str">
        <f t="shared" si="253"/>
        <v>Q4</v>
      </c>
      <c r="M5016" t="str">
        <f t="shared" si="254"/>
        <v>2024</v>
      </c>
    </row>
    <row r="5017" spans="1:13" x14ac:dyDescent="0.25">
      <c r="A5017" s="27">
        <v>45689</v>
      </c>
      <c r="B5017" s="9" t="s">
        <v>6584</v>
      </c>
      <c r="C5017" s="8" t="s">
        <v>6619</v>
      </c>
      <c r="D5017" s="9" t="s">
        <v>6620</v>
      </c>
      <c r="E5017" s="12">
        <v>102</v>
      </c>
      <c r="F5017" s="30">
        <v>45716</v>
      </c>
      <c r="G5017" s="12" t="s">
        <v>4565</v>
      </c>
      <c r="H5017" s="75">
        <v>1638</v>
      </c>
      <c r="K5017" t="str">
        <f t="shared" si="252"/>
        <v>Q4 2024</v>
      </c>
      <c r="L5017" t="str">
        <f t="shared" si="253"/>
        <v>Q4</v>
      </c>
      <c r="M5017" t="str">
        <f t="shared" si="254"/>
        <v>2024</v>
      </c>
    </row>
    <row r="5018" spans="1:13" x14ac:dyDescent="0.25">
      <c r="A5018" s="27">
        <v>45689</v>
      </c>
      <c r="B5018" s="9" t="s">
        <v>6593</v>
      </c>
      <c r="C5018" s="8" t="s">
        <v>6619</v>
      </c>
      <c r="D5018" s="9" t="s">
        <v>6620</v>
      </c>
      <c r="E5018" s="12">
        <v>312</v>
      </c>
      <c r="F5018" s="30">
        <v>45688</v>
      </c>
      <c r="G5018" s="12" t="s">
        <v>4566</v>
      </c>
      <c r="H5018" s="75">
        <v>43349</v>
      </c>
      <c r="K5018" t="str">
        <f t="shared" si="252"/>
        <v>Q4 2024</v>
      </c>
      <c r="L5018" t="str">
        <f t="shared" si="253"/>
        <v>Q4</v>
      </c>
      <c r="M5018" t="str">
        <f t="shared" si="254"/>
        <v>2024</v>
      </c>
    </row>
    <row r="5019" spans="1:13" x14ac:dyDescent="0.25">
      <c r="A5019" s="27">
        <v>45689</v>
      </c>
      <c r="B5019" s="9" t="s">
        <v>6585</v>
      </c>
      <c r="C5019" s="8" t="s">
        <v>6619</v>
      </c>
      <c r="D5019" s="9" t="s">
        <v>6620</v>
      </c>
      <c r="E5019" s="12">
        <v>0</v>
      </c>
      <c r="F5019" s="30">
        <v>45716</v>
      </c>
      <c r="G5019" s="12" t="s">
        <v>4567</v>
      </c>
      <c r="H5019" s="75">
        <v>510</v>
      </c>
      <c r="K5019" t="str">
        <f t="shared" si="252"/>
        <v>Q4 2024</v>
      </c>
      <c r="L5019" t="str">
        <f t="shared" si="253"/>
        <v>Q4</v>
      </c>
      <c r="M5019" t="str">
        <f t="shared" si="254"/>
        <v>2024</v>
      </c>
    </row>
    <row r="5020" spans="1:13" x14ac:dyDescent="0.25">
      <c r="A5020" s="27">
        <v>45689</v>
      </c>
      <c r="B5020" s="9" t="s">
        <v>6595</v>
      </c>
      <c r="C5020" s="8" t="e">
        <v>#N/A</v>
      </c>
      <c r="D5020" s="9" t="s">
        <v>6631</v>
      </c>
      <c r="E5020" s="12">
        <v>319</v>
      </c>
      <c r="F5020" s="30">
        <v>45717</v>
      </c>
      <c r="G5020" s="12" t="s">
        <v>4568</v>
      </c>
      <c r="H5020" s="75">
        <v>646.64</v>
      </c>
      <c r="K5020" t="str">
        <f t="shared" si="252"/>
        <v>Q4 2024</v>
      </c>
      <c r="L5020" t="str">
        <f t="shared" si="253"/>
        <v>Q4</v>
      </c>
      <c r="M5020" t="str">
        <f t="shared" si="254"/>
        <v>2024</v>
      </c>
    </row>
    <row r="5021" spans="1:13" x14ac:dyDescent="0.25">
      <c r="A5021" s="27">
        <v>45689</v>
      </c>
      <c r="B5021" s="9" t="s">
        <v>6595</v>
      </c>
      <c r="C5021" s="8" t="e">
        <v>#N/A</v>
      </c>
      <c r="D5021" s="9" t="s">
        <v>6631</v>
      </c>
      <c r="E5021" s="12">
        <v>319</v>
      </c>
      <c r="F5021" s="30">
        <v>45717</v>
      </c>
      <c r="G5021" s="12" t="s">
        <v>4569</v>
      </c>
      <c r="H5021" s="75">
        <v>487.34</v>
      </c>
      <c r="K5021" t="str">
        <f t="shared" si="252"/>
        <v>Q4 2024</v>
      </c>
      <c r="L5021" t="str">
        <f t="shared" si="253"/>
        <v>Q4</v>
      </c>
      <c r="M5021" t="str">
        <f t="shared" si="254"/>
        <v>2024</v>
      </c>
    </row>
    <row r="5022" spans="1:13" x14ac:dyDescent="0.25">
      <c r="A5022" s="27">
        <v>45689</v>
      </c>
      <c r="B5022" s="9" t="s">
        <v>6595</v>
      </c>
      <c r="C5022" s="8" t="e">
        <v>#N/A</v>
      </c>
      <c r="D5022" s="9" t="s">
        <v>6631</v>
      </c>
      <c r="E5022" s="12">
        <v>319</v>
      </c>
      <c r="F5022" s="30">
        <v>45717</v>
      </c>
      <c r="G5022" s="12" t="s">
        <v>4570</v>
      </c>
      <c r="H5022" s="75">
        <v>470.82</v>
      </c>
      <c r="K5022" t="str">
        <f t="shared" si="252"/>
        <v>Q4 2024</v>
      </c>
      <c r="L5022" t="str">
        <f t="shared" si="253"/>
        <v>Q4</v>
      </c>
      <c r="M5022" t="str">
        <f t="shared" si="254"/>
        <v>2024</v>
      </c>
    </row>
    <row r="5023" spans="1:13" x14ac:dyDescent="0.25">
      <c r="A5023" s="27">
        <v>45689</v>
      </c>
      <c r="B5023" s="9" t="s">
        <v>6595</v>
      </c>
      <c r="C5023" s="8" t="e">
        <v>#N/A</v>
      </c>
      <c r="D5023" s="9" t="s">
        <v>6631</v>
      </c>
      <c r="E5023" s="12">
        <v>319</v>
      </c>
      <c r="F5023" s="30">
        <v>45717</v>
      </c>
      <c r="G5023" s="12" t="s">
        <v>4571</v>
      </c>
      <c r="H5023" s="75">
        <v>441.32</v>
      </c>
      <c r="K5023" t="str">
        <f t="shared" si="252"/>
        <v>Q4 2024</v>
      </c>
      <c r="L5023" t="str">
        <f t="shared" si="253"/>
        <v>Q4</v>
      </c>
      <c r="M5023" t="str">
        <f t="shared" si="254"/>
        <v>2024</v>
      </c>
    </row>
    <row r="5024" spans="1:13" x14ac:dyDescent="0.25">
      <c r="A5024" s="27">
        <v>45689</v>
      </c>
      <c r="B5024" s="9" t="s">
        <v>6595</v>
      </c>
      <c r="C5024" s="8" t="e">
        <v>#N/A</v>
      </c>
      <c r="D5024" s="9" t="s">
        <v>6631</v>
      </c>
      <c r="E5024" s="12">
        <v>319</v>
      </c>
      <c r="F5024" s="30">
        <v>45717</v>
      </c>
      <c r="G5024" s="12" t="s">
        <v>4572</v>
      </c>
      <c r="H5024" s="75">
        <v>441.32</v>
      </c>
      <c r="K5024" t="str">
        <f t="shared" ref="K5024:K5074" si="255">"Q" &amp; IF(MONTH(A5024) &lt; 4, 4, IF(MONTH(A5024) &lt; 7, 1, IF(MONTH(A5024) &lt; 10, 2, 3))) &amp; " " &amp; YEAR(A5024) - IF(MONTH(A5024) &lt; 4, 1, 0)</f>
        <v>Q4 2024</v>
      </c>
      <c r="L5024" t="str">
        <f t="shared" ref="L5024:L5074" si="256">LEFT(K5024,2)</f>
        <v>Q4</v>
      </c>
      <c r="M5024" t="str">
        <f t="shared" ref="M5024:M5073" si="257">RIGHT(K5024,4)</f>
        <v>2024</v>
      </c>
    </row>
    <row r="5025" spans="1:13" x14ac:dyDescent="0.25">
      <c r="A5025" s="27">
        <v>45689</v>
      </c>
      <c r="B5025" s="9" t="s">
        <v>6595</v>
      </c>
      <c r="C5025" s="8" t="e">
        <v>#N/A</v>
      </c>
      <c r="D5025" s="9" t="s">
        <v>6631</v>
      </c>
      <c r="E5025" s="12">
        <v>319</v>
      </c>
      <c r="F5025" s="30">
        <v>45717</v>
      </c>
      <c r="G5025" s="12" t="s">
        <v>4573</v>
      </c>
      <c r="H5025" s="75">
        <v>411.82</v>
      </c>
      <c r="K5025" t="str">
        <f t="shared" si="255"/>
        <v>Q4 2024</v>
      </c>
      <c r="L5025" t="str">
        <f t="shared" si="256"/>
        <v>Q4</v>
      </c>
      <c r="M5025" t="str">
        <f t="shared" si="257"/>
        <v>2024</v>
      </c>
    </row>
    <row r="5026" spans="1:13" x14ac:dyDescent="0.25">
      <c r="A5026" s="27">
        <v>45689</v>
      </c>
      <c r="B5026" s="9" t="s">
        <v>6595</v>
      </c>
      <c r="C5026" s="8" t="e">
        <v>#N/A</v>
      </c>
      <c r="D5026" s="9" t="s">
        <v>6631</v>
      </c>
      <c r="E5026" s="12">
        <v>319</v>
      </c>
      <c r="F5026" s="30">
        <v>45717</v>
      </c>
      <c r="G5026" s="12" t="s">
        <v>4574</v>
      </c>
      <c r="H5026" s="75">
        <v>411.82</v>
      </c>
      <c r="K5026" t="str">
        <f t="shared" si="255"/>
        <v>Q4 2024</v>
      </c>
      <c r="L5026" t="str">
        <f t="shared" si="256"/>
        <v>Q4</v>
      </c>
      <c r="M5026" t="str">
        <f t="shared" si="257"/>
        <v>2024</v>
      </c>
    </row>
    <row r="5027" spans="1:13" x14ac:dyDescent="0.25">
      <c r="A5027" s="27">
        <v>45689</v>
      </c>
      <c r="B5027" s="9" t="s">
        <v>6595</v>
      </c>
      <c r="C5027" s="8" t="e">
        <v>#N/A</v>
      </c>
      <c r="D5027" s="9" t="s">
        <v>6631</v>
      </c>
      <c r="E5027" s="12">
        <v>319</v>
      </c>
      <c r="F5027" s="30">
        <v>45717</v>
      </c>
      <c r="G5027" s="12" t="s">
        <v>4575</v>
      </c>
      <c r="H5027" s="75">
        <v>411.82</v>
      </c>
      <c r="K5027" t="str">
        <f t="shared" si="255"/>
        <v>Q4 2024</v>
      </c>
      <c r="L5027" t="str">
        <f t="shared" si="256"/>
        <v>Q4</v>
      </c>
      <c r="M5027" t="str">
        <f t="shared" si="257"/>
        <v>2024</v>
      </c>
    </row>
    <row r="5028" spans="1:13" x14ac:dyDescent="0.25">
      <c r="A5028" s="27">
        <v>45689</v>
      </c>
      <c r="B5028" s="9" t="s">
        <v>6595</v>
      </c>
      <c r="C5028" s="8" t="e">
        <v>#N/A</v>
      </c>
      <c r="D5028" s="9" t="s">
        <v>6631</v>
      </c>
      <c r="E5028" s="12">
        <v>319</v>
      </c>
      <c r="F5028" s="30">
        <v>45717</v>
      </c>
      <c r="G5028" s="12" t="s">
        <v>4576</v>
      </c>
      <c r="H5028" s="75">
        <v>411.82</v>
      </c>
      <c r="K5028" t="str">
        <f t="shared" si="255"/>
        <v>Q4 2024</v>
      </c>
      <c r="L5028" t="str">
        <f t="shared" si="256"/>
        <v>Q4</v>
      </c>
      <c r="M5028" t="str">
        <f t="shared" si="257"/>
        <v>2024</v>
      </c>
    </row>
    <row r="5029" spans="1:13" x14ac:dyDescent="0.25">
      <c r="A5029" s="27">
        <v>45689</v>
      </c>
      <c r="B5029" s="9" t="s">
        <v>6595</v>
      </c>
      <c r="C5029" s="8" t="e">
        <v>#N/A</v>
      </c>
      <c r="D5029" s="9" t="s">
        <v>6631</v>
      </c>
      <c r="E5029" s="12">
        <v>319</v>
      </c>
      <c r="F5029" s="30">
        <v>45717</v>
      </c>
      <c r="G5029" s="12" t="s">
        <v>4577</v>
      </c>
      <c r="H5029" s="75">
        <v>411.82</v>
      </c>
      <c r="K5029" t="str">
        <f t="shared" si="255"/>
        <v>Q4 2024</v>
      </c>
      <c r="L5029" t="str">
        <f t="shared" si="256"/>
        <v>Q4</v>
      </c>
      <c r="M5029" t="str">
        <f t="shared" si="257"/>
        <v>2024</v>
      </c>
    </row>
    <row r="5030" spans="1:13" x14ac:dyDescent="0.25">
      <c r="A5030" s="27">
        <v>45689</v>
      </c>
      <c r="B5030" s="9" t="s">
        <v>6589</v>
      </c>
      <c r="C5030" s="8" t="e">
        <v>#N/A</v>
      </c>
      <c r="D5030" s="9" t="s">
        <v>6622</v>
      </c>
      <c r="E5030" s="12">
        <v>2</v>
      </c>
      <c r="F5030" s="30">
        <v>45724</v>
      </c>
      <c r="G5030" s="12" t="s">
        <v>4578</v>
      </c>
      <c r="H5030" s="75">
        <v>10100</v>
      </c>
      <c r="K5030" t="str">
        <f t="shared" si="255"/>
        <v>Q4 2024</v>
      </c>
      <c r="L5030" t="str">
        <f t="shared" si="256"/>
        <v>Q4</v>
      </c>
      <c r="M5030" t="str">
        <f t="shared" si="257"/>
        <v>2024</v>
      </c>
    </row>
    <row r="5031" spans="1:13" x14ac:dyDescent="0.25">
      <c r="A5031" s="27">
        <v>45689</v>
      </c>
      <c r="B5031" s="9" t="s">
        <v>6593</v>
      </c>
      <c r="C5031" s="8" t="e">
        <v>#N/A</v>
      </c>
      <c r="D5031" s="9" t="s">
        <v>6622</v>
      </c>
      <c r="E5031" s="12">
        <v>312</v>
      </c>
      <c r="F5031" s="30">
        <v>45724</v>
      </c>
      <c r="G5031" s="12" t="s">
        <v>4579</v>
      </c>
      <c r="H5031" s="75">
        <v>436670</v>
      </c>
      <c r="K5031" t="str">
        <f t="shared" si="255"/>
        <v>Q4 2024</v>
      </c>
      <c r="L5031" t="str">
        <f t="shared" si="256"/>
        <v>Q4</v>
      </c>
      <c r="M5031" t="str">
        <f t="shared" si="257"/>
        <v>2024</v>
      </c>
    </row>
    <row r="5032" spans="1:13" x14ac:dyDescent="0.25">
      <c r="A5032" s="27">
        <v>45689</v>
      </c>
      <c r="B5032" s="9" t="s">
        <v>6595</v>
      </c>
      <c r="C5032" s="8" t="e">
        <v>#N/A</v>
      </c>
      <c r="D5032" s="9" t="s">
        <v>6622</v>
      </c>
      <c r="E5032" s="12">
        <v>319</v>
      </c>
      <c r="F5032" s="30">
        <v>45724</v>
      </c>
      <c r="G5032" s="12" t="s">
        <v>4580</v>
      </c>
      <c r="H5032" s="75">
        <v>39605</v>
      </c>
      <c r="K5032" t="str">
        <f t="shared" si="255"/>
        <v>Q4 2024</v>
      </c>
      <c r="L5032" t="str">
        <f t="shared" si="256"/>
        <v>Q4</v>
      </c>
      <c r="M5032" t="str">
        <f t="shared" si="257"/>
        <v>2024</v>
      </c>
    </row>
    <row r="5033" spans="1:13" x14ac:dyDescent="0.25">
      <c r="A5033" s="27">
        <v>45689</v>
      </c>
      <c r="B5033" s="9" t="s">
        <v>6592</v>
      </c>
      <c r="C5033" s="8" t="e">
        <v>#N/A</v>
      </c>
      <c r="D5033" s="9" t="s">
        <v>6622</v>
      </c>
      <c r="E5033" s="12">
        <v>613</v>
      </c>
      <c r="F5033" s="30">
        <v>45724</v>
      </c>
      <c r="G5033" s="12" t="s">
        <v>4581</v>
      </c>
      <c r="H5033" s="75">
        <v>28940</v>
      </c>
      <c r="K5033" t="str">
        <f t="shared" si="255"/>
        <v>Q4 2024</v>
      </c>
      <c r="L5033" t="str">
        <f t="shared" si="256"/>
        <v>Q4</v>
      </c>
      <c r="M5033" t="str">
        <f t="shared" si="257"/>
        <v>2024</v>
      </c>
    </row>
    <row r="5034" spans="1:13" x14ac:dyDescent="0.25">
      <c r="A5034" s="27">
        <v>45689</v>
      </c>
      <c r="B5034" s="9" t="s">
        <v>6613</v>
      </c>
      <c r="C5034" s="8" t="e">
        <v>#N/A</v>
      </c>
      <c r="D5034" s="9" t="s">
        <v>6622</v>
      </c>
      <c r="E5034" s="12">
        <v>0</v>
      </c>
      <c r="F5034" s="30">
        <v>45724</v>
      </c>
      <c r="G5034" s="12" t="s">
        <v>4582</v>
      </c>
      <c r="H5034" s="75">
        <v>3440</v>
      </c>
      <c r="K5034" t="str">
        <f t="shared" si="255"/>
        <v>Q4 2024</v>
      </c>
      <c r="L5034" t="str">
        <f t="shared" si="256"/>
        <v>Q4</v>
      </c>
      <c r="M5034" t="str">
        <f t="shared" si="257"/>
        <v>2024</v>
      </c>
    </row>
    <row r="5035" spans="1:13" x14ac:dyDescent="0.25">
      <c r="A5035" s="27">
        <v>45689</v>
      </c>
      <c r="B5035" s="9" t="s">
        <v>6591</v>
      </c>
      <c r="C5035" s="8" t="e">
        <v>#N/A</v>
      </c>
      <c r="D5035" s="9" t="s">
        <v>6622</v>
      </c>
      <c r="E5035" s="12">
        <v>0</v>
      </c>
      <c r="F5035" s="30">
        <v>45724</v>
      </c>
      <c r="G5035" s="12" t="s">
        <v>4583</v>
      </c>
      <c r="H5035" s="75">
        <v>6260</v>
      </c>
      <c r="K5035" t="str">
        <f t="shared" si="255"/>
        <v>Q4 2024</v>
      </c>
      <c r="L5035" t="str">
        <f t="shared" si="256"/>
        <v>Q4</v>
      </c>
      <c r="M5035" t="str">
        <f t="shared" si="257"/>
        <v>2024</v>
      </c>
    </row>
    <row r="5036" spans="1:13" x14ac:dyDescent="0.25">
      <c r="A5036" s="27">
        <v>45689</v>
      </c>
      <c r="B5036" s="9" t="s">
        <v>6600</v>
      </c>
      <c r="C5036" s="8" t="e">
        <v>#N/A</v>
      </c>
      <c r="D5036" s="9" t="s">
        <v>6622</v>
      </c>
      <c r="E5036" s="12">
        <v>1101</v>
      </c>
      <c r="F5036" s="30">
        <v>45724</v>
      </c>
      <c r="G5036" s="12" t="s">
        <v>4584</v>
      </c>
      <c r="H5036" s="75">
        <v>40035</v>
      </c>
      <c r="K5036" t="str">
        <f t="shared" si="255"/>
        <v>Q4 2024</v>
      </c>
      <c r="L5036" t="str">
        <f t="shared" si="256"/>
        <v>Q4</v>
      </c>
      <c r="M5036" t="str">
        <f t="shared" si="257"/>
        <v>2024</v>
      </c>
    </row>
    <row r="5037" spans="1:13" x14ac:dyDescent="0.25">
      <c r="A5037" s="27">
        <v>45689</v>
      </c>
      <c r="B5037" s="9" t="s">
        <v>6584</v>
      </c>
      <c r="C5037" s="8" t="e">
        <v>#N/A</v>
      </c>
      <c r="D5037" s="9" t="s">
        <v>6622</v>
      </c>
      <c r="E5037" s="12">
        <v>102</v>
      </c>
      <c r="F5037" s="30">
        <v>45724</v>
      </c>
      <c r="G5037" s="12" t="s">
        <v>4585</v>
      </c>
      <c r="H5037" s="75">
        <v>13040</v>
      </c>
      <c r="K5037" t="str">
        <f t="shared" si="255"/>
        <v>Q4 2024</v>
      </c>
      <c r="L5037" t="str">
        <f t="shared" si="256"/>
        <v>Q4</v>
      </c>
      <c r="M5037" t="str">
        <f t="shared" si="257"/>
        <v>2024</v>
      </c>
    </row>
    <row r="5038" spans="1:13" x14ac:dyDescent="0.25">
      <c r="A5038" s="27">
        <v>45689</v>
      </c>
      <c r="B5038" s="9" t="s">
        <v>6597</v>
      </c>
      <c r="C5038" s="8" t="e">
        <v>#N/A</v>
      </c>
      <c r="D5038" s="9" t="s">
        <v>6622</v>
      </c>
      <c r="E5038" s="12">
        <v>0</v>
      </c>
      <c r="F5038" s="30">
        <v>45724</v>
      </c>
      <c r="G5038" s="12" t="s">
        <v>4586</v>
      </c>
      <c r="H5038" s="75">
        <v>7200</v>
      </c>
      <c r="K5038" t="str">
        <f t="shared" si="255"/>
        <v>Q4 2024</v>
      </c>
      <c r="L5038" t="str">
        <f t="shared" si="256"/>
        <v>Q4</v>
      </c>
      <c r="M5038" t="str">
        <f t="shared" si="257"/>
        <v>2024</v>
      </c>
    </row>
    <row r="5039" spans="1:13" x14ac:dyDescent="0.25">
      <c r="A5039" s="27">
        <v>45689</v>
      </c>
      <c r="B5039" s="9" t="s">
        <v>6596</v>
      </c>
      <c r="C5039" s="8" t="e">
        <v>#N/A</v>
      </c>
      <c r="D5039" s="9" t="s">
        <v>6622</v>
      </c>
      <c r="E5039" s="12">
        <v>0</v>
      </c>
      <c r="F5039" s="30">
        <v>45724</v>
      </c>
      <c r="G5039" s="12" t="s">
        <v>4587</v>
      </c>
      <c r="H5039" s="75">
        <v>935</v>
      </c>
      <c r="K5039" t="str">
        <f t="shared" si="255"/>
        <v>Q4 2024</v>
      </c>
      <c r="L5039" t="str">
        <f t="shared" si="256"/>
        <v>Q4</v>
      </c>
      <c r="M5039" t="str">
        <f t="shared" si="257"/>
        <v>2024</v>
      </c>
    </row>
    <row r="5040" spans="1:13" x14ac:dyDescent="0.25">
      <c r="A5040" s="27">
        <v>45689</v>
      </c>
      <c r="B5040" s="9" t="s">
        <v>6585</v>
      </c>
      <c r="C5040" s="8" t="e">
        <v>#N/A</v>
      </c>
      <c r="D5040" s="9" t="s">
        <v>6622</v>
      </c>
      <c r="E5040" s="12">
        <v>0</v>
      </c>
      <c r="F5040" s="30">
        <v>45724</v>
      </c>
      <c r="G5040" s="12" t="s">
        <v>4588</v>
      </c>
      <c r="H5040" s="75">
        <v>1300</v>
      </c>
      <c r="K5040" t="str">
        <f t="shared" si="255"/>
        <v>Q4 2024</v>
      </c>
      <c r="L5040" t="str">
        <f t="shared" si="256"/>
        <v>Q4</v>
      </c>
      <c r="M5040" t="str">
        <f t="shared" si="257"/>
        <v>2024</v>
      </c>
    </row>
    <row r="5041" spans="1:13" x14ac:dyDescent="0.25">
      <c r="A5041" s="27">
        <v>45689</v>
      </c>
      <c r="B5041" s="9" t="s">
        <v>6590</v>
      </c>
      <c r="C5041" s="8" t="e">
        <v>#N/A</v>
      </c>
      <c r="D5041" s="9" t="s">
        <v>6622</v>
      </c>
      <c r="E5041" s="12">
        <v>0</v>
      </c>
      <c r="F5041" s="30">
        <v>45724</v>
      </c>
      <c r="G5041" s="12" t="s">
        <v>4589</v>
      </c>
      <c r="H5041" s="75">
        <v>40485</v>
      </c>
      <c r="K5041" t="str">
        <f t="shared" si="255"/>
        <v>Q4 2024</v>
      </c>
      <c r="L5041" t="str">
        <f t="shared" si="256"/>
        <v>Q4</v>
      </c>
      <c r="M5041" t="str">
        <f t="shared" si="257"/>
        <v>2024</v>
      </c>
    </row>
    <row r="5042" spans="1:13" x14ac:dyDescent="0.25">
      <c r="A5042" s="27">
        <v>45689</v>
      </c>
      <c r="B5042" s="9" t="s">
        <v>6601</v>
      </c>
      <c r="C5042" s="8" t="e">
        <v>#N/A</v>
      </c>
      <c r="D5042" s="9" t="s">
        <v>6622</v>
      </c>
      <c r="E5042" s="12">
        <v>0</v>
      </c>
      <c r="F5042" s="30">
        <v>45724</v>
      </c>
      <c r="G5042" s="12" t="s">
        <v>4590</v>
      </c>
      <c r="H5042" s="75">
        <v>4155</v>
      </c>
      <c r="K5042" t="str">
        <f t="shared" si="255"/>
        <v>Q4 2024</v>
      </c>
      <c r="L5042" t="str">
        <f t="shared" si="256"/>
        <v>Q4</v>
      </c>
      <c r="M5042" t="str">
        <f t="shared" si="257"/>
        <v>2024</v>
      </c>
    </row>
    <row r="5043" spans="1:13" x14ac:dyDescent="0.25">
      <c r="A5043" s="27">
        <v>45689</v>
      </c>
      <c r="B5043" s="9" t="s">
        <v>6588</v>
      </c>
      <c r="C5043" s="8" t="e">
        <v>#N/A</v>
      </c>
      <c r="D5043" s="9" t="s">
        <v>6622</v>
      </c>
      <c r="E5043" s="12">
        <v>0</v>
      </c>
      <c r="F5043" s="30">
        <v>45724</v>
      </c>
      <c r="G5043" s="12" t="s">
        <v>4591</v>
      </c>
      <c r="H5043" s="75">
        <v>2460</v>
      </c>
      <c r="K5043" t="str">
        <f t="shared" si="255"/>
        <v>Q4 2024</v>
      </c>
      <c r="L5043" t="str">
        <f t="shared" si="256"/>
        <v>Q4</v>
      </c>
      <c r="M5043" t="str">
        <f t="shared" si="257"/>
        <v>2024</v>
      </c>
    </row>
    <row r="5044" spans="1:13" x14ac:dyDescent="0.25">
      <c r="A5044" s="27">
        <v>45689</v>
      </c>
      <c r="B5044" s="9" t="s">
        <v>6599</v>
      </c>
      <c r="C5044" s="8" t="e">
        <v>#N/A</v>
      </c>
      <c r="D5044" s="9" t="s">
        <v>6622</v>
      </c>
      <c r="E5044" s="12">
        <v>0</v>
      </c>
      <c r="F5044" s="30">
        <v>45724</v>
      </c>
      <c r="G5044" s="12" t="s">
        <v>4592</v>
      </c>
      <c r="H5044" s="75">
        <v>10330</v>
      </c>
      <c r="K5044" t="str">
        <f t="shared" si="255"/>
        <v>Q4 2024</v>
      </c>
      <c r="L5044" t="str">
        <f t="shared" si="256"/>
        <v>Q4</v>
      </c>
      <c r="M5044" t="str">
        <f t="shared" si="257"/>
        <v>2024</v>
      </c>
    </row>
    <row r="5045" spans="1:13" x14ac:dyDescent="0.25">
      <c r="A5045" s="27">
        <v>45689</v>
      </c>
      <c r="B5045" s="9" t="s">
        <v>6586</v>
      </c>
      <c r="C5045" s="8" t="e">
        <v>#N/A</v>
      </c>
      <c r="D5045" s="9" t="s">
        <v>6622</v>
      </c>
      <c r="E5045" s="12">
        <v>0</v>
      </c>
      <c r="F5045" s="30">
        <v>45724</v>
      </c>
      <c r="G5045" s="12" t="s">
        <v>4593</v>
      </c>
      <c r="H5045" s="75">
        <v>285</v>
      </c>
      <c r="K5045" t="str">
        <f t="shared" si="255"/>
        <v>Q4 2024</v>
      </c>
      <c r="L5045" t="str">
        <f t="shared" si="256"/>
        <v>Q4</v>
      </c>
      <c r="M5045" t="str">
        <f t="shared" si="257"/>
        <v>2024</v>
      </c>
    </row>
    <row r="5046" spans="1:13" x14ac:dyDescent="0.25">
      <c r="A5046" s="27">
        <v>45689</v>
      </c>
      <c r="B5046" s="9" t="s">
        <v>6587</v>
      </c>
      <c r="C5046" s="8" t="e">
        <v>#N/A</v>
      </c>
      <c r="D5046" s="9" t="s">
        <v>6622</v>
      </c>
      <c r="E5046" s="12">
        <v>0</v>
      </c>
      <c r="F5046" s="30">
        <v>45724</v>
      </c>
      <c r="G5046" s="12" t="s">
        <v>4594</v>
      </c>
      <c r="H5046" s="75">
        <v>11525</v>
      </c>
      <c r="K5046" t="str">
        <f t="shared" si="255"/>
        <v>Q4 2024</v>
      </c>
      <c r="L5046" t="str">
        <f t="shared" si="256"/>
        <v>Q4</v>
      </c>
      <c r="M5046" t="str">
        <f t="shared" si="257"/>
        <v>2024</v>
      </c>
    </row>
    <row r="5047" spans="1:13" x14ac:dyDescent="0.25">
      <c r="A5047" s="27">
        <v>45689</v>
      </c>
      <c r="B5047" s="9" t="s">
        <v>6584</v>
      </c>
      <c r="C5047" s="8" t="s">
        <v>6637</v>
      </c>
      <c r="D5047" s="9" t="s">
        <v>6638</v>
      </c>
      <c r="E5047" s="12">
        <v>102</v>
      </c>
      <c r="F5047" s="30">
        <v>45727</v>
      </c>
      <c r="G5047" s="12" t="s">
        <v>4595</v>
      </c>
      <c r="H5047" s="75">
        <v>60597</v>
      </c>
      <c r="K5047" t="str">
        <f t="shared" si="255"/>
        <v>Q4 2024</v>
      </c>
      <c r="L5047" t="str">
        <f t="shared" si="256"/>
        <v>Q4</v>
      </c>
      <c r="M5047" t="str">
        <f t="shared" si="257"/>
        <v>2024</v>
      </c>
    </row>
    <row r="5048" spans="1:13" x14ac:dyDescent="0.25">
      <c r="A5048" s="27">
        <v>45689</v>
      </c>
      <c r="B5048" s="9" t="s">
        <v>6584</v>
      </c>
      <c r="C5048" s="8" t="s">
        <v>6637</v>
      </c>
      <c r="D5048" s="9" t="s">
        <v>6639</v>
      </c>
      <c r="E5048" s="12">
        <v>102</v>
      </c>
      <c r="F5048" s="30">
        <v>45728</v>
      </c>
      <c r="G5048" s="12" t="s">
        <v>4596</v>
      </c>
      <c r="H5048" s="75">
        <v>2891.69</v>
      </c>
      <c r="K5048" t="str">
        <f t="shared" si="255"/>
        <v>Q4 2024</v>
      </c>
      <c r="L5048" t="str">
        <f t="shared" si="256"/>
        <v>Q4</v>
      </c>
      <c r="M5048" t="str">
        <f t="shared" si="257"/>
        <v>2024</v>
      </c>
    </row>
    <row r="5049" spans="1:13" x14ac:dyDescent="0.25">
      <c r="A5049" s="27">
        <v>45689</v>
      </c>
      <c r="B5049" s="9" t="s">
        <v>6593</v>
      </c>
      <c r="C5049" s="8" t="s">
        <v>6637</v>
      </c>
      <c r="D5049" s="9" t="s">
        <v>6638</v>
      </c>
      <c r="E5049" s="12">
        <v>309</v>
      </c>
      <c r="F5049" s="30">
        <v>45727</v>
      </c>
      <c r="G5049" s="12" t="s">
        <v>4597</v>
      </c>
      <c r="H5049" s="75">
        <v>100508</v>
      </c>
      <c r="K5049" t="str">
        <f t="shared" si="255"/>
        <v>Q4 2024</v>
      </c>
      <c r="L5049" t="str">
        <f t="shared" si="256"/>
        <v>Q4</v>
      </c>
      <c r="M5049" t="str">
        <f t="shared" si="257"/>
        <v>2024</v>
      </c>
    </row>
    <row r="5050" spans="1:13" x14ac:dyDescent="0.25">
      <c r="A5050" s="27">
        <v>45689</v>
      </c>
      <c r="B5050" s="9" t="s">
        <v>6593</v>
      </c>
      <c r="C5050" s="8" t="s">
        <v>6637</v>
      </c>
      <c r="D5050" s="9" t="s">
        <v>6638</v>
      </c>
      <c r="E5050" s="12">
        <v>311</v>
      </c>
      <c r="F5050" s="30">
        <v>45727</v>
      </c>
      <c r="G5050" s="12" t="s">
        <v>4598</v>
      </c>
      <c r="H5050" s="75">
        <v>154959</v>
      </c>
      <c r="K5050" t="str">
        <f t="shared" si="255"/>
        <v>Q4 2024</v>
      </c>
      <c r="L5050" t="str">
        <f t="shared" si="256"/>
        <v>Q4</v>
      </c>
      <c r="M5050" t="str">
        <f t="shared" si="257"/>
        <v>2024</v>
      </c>
    </row>
    <row r="5051" spans="1:13" x14ac:dyDescent="0.25">
      <c r="A5051" s="27">
        <v>45689</v>
      </c>
      <c r="B5051" s="9" t="s">
        <v>6593</v>
      </c>
      <c r="C5051" s="8" t="s">
        <v>6637</v>
      </c>
      <c r="D5051" s="9" t="s">
        <v>6638</v>
      </c>
      <c r="E5051" s="12">
        <v>312</v>
      </c>
      <c r="F5051" s="30">
        <v>45727</v>
      </c>
      <c r="G5051" s="12" t="s">
        <v>4599</v>
      </c>
      <c r="H5051" s="75">
        <v>154696</v>
      </c>
      <c r="K5051" t="str">
        <f t="shared" si="255"/>
        <v>Q4 2024</v>
      </c>
      <c r="L5051" t="str">
        <f t="shared" si="256"/>
        <v>Q4</v>
      </c>
      <c r="M5051" t="str">
        <f t="shared" si="257"/>
        <v>2024</v>
      </c>
    </row>
    <row r="5052" spans="1:13" x14ac:dyDescent="0.25">
      <c r="A5052" s="27">
        <v>45689</v>
      </c>
      <c r="B5052" s="9" t="s">
        <v>6593</v>
      </c>
      <c r="C5052" s="8" t="s">
        <v>6637</v>
      </c>
      <c r="D5052" s="9" t="s">
        <v>6638</v>
      </c>
      <c r="E5052" s="12">
        <v>313</v>
      </c>
      <c r="F5052" s="30">
        <v>45727</v>
      </c>
      <c r="G5052" s="12" t="s">
        <v>4600</v>
      </c>
      <c r="H5052" s="75">
        <v>121679</v>
      </c>
      <c r="K5052" t="str">
        <f t="shared" si="255"/>
        <v>Q4 2024</v>
      </c>
      <c r="L5052" t="str">
        <f t="shared" si="256"/>
        <v>Q4</v>
      </c>
      <c r="M5052" t="str">
        <f t="shared" si="257"/>
        <v>2024</v>
      </c>
    </row>
    <row r="5053" spans="1:13" x14ac:dyDescent="0.25">
      <c r="A5053" s="27">
        <v>45689</v>
      </c>
      <c r="B5053" s="9" t="s">
        <v>6593</v>
      </c>
      <c r="C5053" s="8" t="s">
        <v>6637</v>
      </c>
      <c r="D5053" s="9" t="s">
        <v>6638</v>
      </c>
      <c r="E5053" s="12">
        <v>314</v>
      </c>
      <c r="F5053" s="30">
        <v>45727</v>
      </c>
      <c r="G5053" s="12" t="s">
        <v>4601</v>
      </c>
      <c r="H5053" s="75">
        <v>25668</v>
      </c>
      <c r="K5053" t="str">
        <f t="shared" si="255"/>
        <v>Q4 2024</v>
      </c>
      <c r="L5053" t="str">
        <f t="shared" si="256"/>
        <v>Q4</v>
      </c>
      <c r="M5053" t="str">
        <f t="shared" si="257"/>
        <v>2024</v>
      </c>
    </row>
    <row r="5054" spans="1:13" x14ac:dyDescent="0.25">
      <c r="A5054" s="27">
        <v>45689</v>
      </c>
      <c r="B5054" s="9" t="s">
        <v>6593</v>
      </c>
      <c r="C5054" s="8" t="s">
        <v>6637</v>
      </c>
      <c r="D5054" s="9" t="s">
        <v>6638</v>
      </c>
      <c r="E5054" s="12">
        <v>315</v>
      </c>
      <c r="F5054" s="30">
        <v>45727</v>
      </c>
      <c r="G5054" s="12" t="s">
        <v>4602</v>
      </c>
      <c r="H5054" s="75">
        <v>31779</v>
      </c>
      <c r="K5054" t="str">
        <f t="shared" si="255"/>
        <v>Q4 2024</v>
      </c>
      <c r="L5054" t="str">
        <f t="shared" si="256"/>
        <v>Q4</v>
      </c>
      <c r="M5054" t="str">
        <f t="shared" si="257"/>
        <v>2024</v>
      </c>
    </row>
    <row r="5055" spans="1:13" x14ac:dyDescent="0.25">
      <c r="A5055" s="27">
        <v>45689</v>
      </c>
      <c r="B5055" s="9" t="s">
        <v>6593</v>
      </c>
      <c r="C5055" s="8" t="s">
        <v>6637</v>
      </c>
      <c r="D5055" s="9" t="s">
        <v>6638</v>
      </c>
      <c r="E5055" s="12">
        <v>316</v>
      </c>
      <c r="F5055" s="30">
        <v>45727</v>
      </c>
      <c r="G5055" s="12" t="s">
        <v>4603</v>
      </c>
      <c r="H5055" s="75">
        <v>212</v>
      </c>
      <c r="K5055" t="str">
        <f t="shared" si="255"/>
        <v>Q4 2024</v>
      </c>
      <c r="L5055" t="str">
        <f t="shared" si="256"/>
        <v>Q4</v>
      </c>
      <c r="M5055" t="str">
        <f t="shared" si="257"/>
        <v>2024</v>
      </c>
    </row>
    <row r="5056" spans="1:13" x14ac:dyDescent="0.25">
      <c r="A5056" s="27">
        <v>45689</v>
      </c>
      <c r="B5056" s="9" t="s">
        <v>6593</v>
      </c>
      <c r="C5056" s="8" t="s">
        <v>6637</v>
      </c>
      <c r="D5056" s="9" t="s">
        <v>6639</v>
      </c>
      <c r="E5056" s="12">
        <v>309</v>
      </c>
      <c r="F5056" s="30">
        <v>45728</v>
      </c>
      <c r="G5056" s="12" t="s">
        <v>4604</v>
      </c>
      <c r="H5056" s="75">
        <v>4176.38</v>
      </c>
      <c r="K5056" t="str">
        <f t="shared" si="255"/>
        <v>Q4 2024</v>
      </c>
      <c r="L5056" t="str">
        <f t="shared" si="256"/>
        <v>Q4</v>
      </c>
      <c r="M5056" t="str">
        <f t="shared" si="257"/>
        <v>2024</v>
      </c>
    </row>
    <row r="5057" spans="1:13" x14ac:dyDescent="0.25">
      <c r="A5057" s="27">
        <v>45689</v>
      </c>
      <c r="B5057" s="9" t="s">
        <v>6593</v>
      </c>
      <c r="C5057" s="8" t="s">
        <v>6637</v>
      </c>
      <c r="D5057" s="9" t="s">
        <v>6639</v>
      </c>
      <c r="E5057" s="12">
        <v>311</v>
      </c>
      <c r="F5057" s="30">
        <v>45728</v>
      </c>
      <c r="G5057" s="12" t="s">
        <v>4605</v>
      </c>
      <c r="H5057" s="75">
        <v>6410.19</v>
      </c>
      <c r="K5057" t="str">
        <f t="shared" si="255"/>
        <v>Q4 2024</v>
      </c>
      <c r="L5057" t="str">
        <f t="shared" si="256"/>
        <v>Q4</v>
      </c>
      <c r="M5057" t="str">
        <f t="shared" si="257"/>
        <v>2024</v>
      </c>
    </row>
    <row r="5058" spans="1:13" x14ac:dyDescent="0.25">
      <c r="A5058" s="27">
        <v>45689</v>
      </c>
      <c r="B5058" s="9" t="s">
        <v>6593</v>
      </c>
      <c r="C5058" s="8" t="s">
        <v>6637</v>
      </c>
      <c r="D5058" s="9" t="s">
        <v>6639</v>
      </c>
      <c r="E5058" s="12">
        <v>312</v>
      </c>
      <c r="F5058" s="30">
        <v>45728</v>
      </c>
      <c r="G5058" s="12" t="s">
        <v>4606</v>
      </c>
      <c r="H5058" s="75">
        <v>7183.54</v>
      </c>
      <c r="K5058" t="str">
        <f t="shared" si="255"/>
        <v>Q4 2024</v>
      </c>
      <c r="L5058" t="str">
        <f t="shared" si="256"/>
        <v>Q4</v>
      </c>
      <c r="M5058" t="str">
        <f t="shared" si="257"/>
        <v>2024</v>
      </c>
    </row>
    <row r="5059" spans="1:13" x14ac:dyDescent="0.25">
      <c r="A5059" s="27">
        <v>45689</v>
      </c>
      <c r="B5059" s="9" t="s">
        <v>6593</v>
      </c>
      <c r="C5059" s="8" t="s">
        <v>6637</v>
      </c>
      <c r="D5059" s="9" t="s">
        <v>6639</v>
      </c>
      <c r="E5059" s="12">
        <v>313</v>
      </c>
      <c r="F5059" s="30">
        <v>45728</v>
      </c>
      <c r="G5059" s="12" t="s">
        <v>4607</v>
      </c>
      <c r="H5059" s="75">
        <v>5652.82</v>
      </c>
      <c r="K5059" t="str">
        <f t="shared" si="255"/>
        <v>Q4 2024</v>
      </c>
      <c r="L5059" t="str">
        <f t="shared" si="256"/>
        <v>Q4</v>
      </c>
      <c r="M5059" t="str">
        <f t="shared" si="257"/>
        <v>2024</v>
      </c>
    </row>
    <row r="5060" spans="1:13" x14ac:dyDescent="0.25">
      <c r="A5060" s="27">
        <v>45689</v>
      </c>
      <c r="B5060" s="9" t="s">
        <v>6593</v>
      </c>
      <c r="C5060" s="8" t="s">
        <v>6637</v>
      </c>
      <c r="D5060" s="9" t="s">
        <v>6639</v>
      </c>
      <c r="E5060" s="12">
        <v>314</v>
      </c>
      <c r="F5060" s="30">
        <v>45728</v>
      </c>
      <c r="G5060" s="12" t="s">
        <v>4608</v>
      </c>
      <c r="H5060" s="75">
        <v>949.12</v>
      </c>
      <c r="K5060" t="str">
        <f t="shared" si="255"/>
        <v>Q4 2024</v>
      </c>
      <c r="L5060" t="str">
        <f t="shared" si="256"/>
        <v>Q4</v>
      </c>
      <c r="M5060" t="str">
        <f t="shared" si="257"/>
        <v>2024</v>
      </c>
    </row>
    <row r="5061" spans="1:13" x14ac:dyDescent="0.25">
      <c r="A5061" s="27">
        <v>45689</v>
      </c>
      <c r="B5061" s="9" t="s">
        <v>6593</v>
      </c>
      <c r="C5061" s="8" t="s">
        <v>6637</v>
      </c>
      <c r="D5061" s="9" t="s">
        <v>6639</v>
      </c>
      <c r="E5061" s="12">
        <v>315</v>
      </c>
      <c r="F5061" s="30">
        <v>45728</v>
      </c>
      <c r="G5061" s="12" t="s">
        <v>4609</v>
      </c>
      <c r="H5061" s="75">
        <v>3415.39</v>
      </c>
      <c r="K5061" t="str">
        <f t="shared" si="255"/>
        <v>Q4 2024</v>
      </c>
      <c r="L5061" t="str">
        <f t="shared" si="256"/>
        <v>Q4</v>
      </c>
      <c r="M5061" t="str">
        <f t="shared" si="257"/>
        <v>2024</v>
      </c>
    </row>
    <row r="5062" spans="1:13" x14ac:dyDescent="0.25">
      <c r="A5062" s="27">
        <v>45689</v>
      </c>
      <c r="B5062" s="9" t="s">
        <v>6593</v>
      </c>
      <c r="C5062" s="8" t="s">
        <v>6637</v>
      </c>
      <c r="D5062" s="9" t="s">
        <v>6639</v>
      </c>
      <c r="E5062" s="12">
        <v>316</v>
      </c>
      <c r="F5062" s="30">
        <v>45728</v>
      </c>
      <c r="G5062" s="12" t="s">
        <v>4610</v>
      </c>
      <c r="H5062" s="75">
        <v>7.24</v>
      </c>
      <c r="K5062" t="str">
        <f t="shared" si="255"/>
        <v>Q4 2024</v>
      </c>
      <c r="L5062" t="str">
        <f t="shared" si="256"/>
        <v>Q4</v>
      </c>
      <c r="M5062" t="str">
        <f t="shared" si="257"/>
        <v>2024</v>
      </c>
    </row>
    <row r="5063" spans="1:13" x14ac:dyDescent="0.25">
      <c r="A5063" s="27">
        <v>45689</v>
      </c>
      <c r="B5063" s="9" t="s">
        <v>6595</v>
      </c>
      <c r="C5063" s="8" t="s">
        <v>6637</v>
      </c>
      <c r="D5063" s="9" t="s">
        <v>6638</v>
      </c>
      <c r="E5063" s="12">
        <v>317</v>
      </c>
      <c r="F5063" s="30">
        <v>45727</v>
      </c>
      <c r="G5063" s="12" t="s">
        <v>4611</v>
      </c>
      <c r="H5063" s="75">
        <v>135996</v>
      </c>
      <c r="K5063" t="str">
        <f t="shared" si="255"/>
        <v>Q4 2024</v>
      </c>
      <c r="L5063" t="str">
        <f t="shared" si="256"/>
        <v>Q4</v>
      </c>
      <c r="M5063" t="str">
        <f t="shared" si="257"/>
        <v>2024</v>
      </c>
    </row>
    <row r="5064" spans="1:13" x14ac:dyDescent="0.25">
      <c r="A5064" s="27">
        <v>45689</v>
      </c>
      <c r="B5064" s="9" t="s">
        <v>6595</v>
      </c>
      <c r="C5064" s="8" t="s">
        <v>6637</v>
      </c>
      <c r="D5064" s="9" t="s">
        <v>6638</v>
      </c>
      <c r="E5064" s="12">
        <v>318</v>
      </c>
      <c r="F5064" s="30">
        <v>45727</v>
      </c>
      <c r="G5064" s="12" t="s">
        <v>4612</v>
      </c>
      <c r="H5064" s="75">
        <v>135562</v>
      </c>
      <c r="K5064" t="str">
        <f t="shared" si="255"/>
        <v>Q4 2024</v>
      </c>
      <c r="L5064" t="str">
        <f t="shared" si="256"/>
        <v>Q4</v>
      </c>
      <c r="M5064" t="str">
        <f t="shared" si="257"/>
        <v>2024</v>
      </c>
    </row>
    <row r="5065" spans="1:13" x14ac:dyDescent="0.25">
      <c r="A5065" s="27">
        <v>45689</v>
      </c>
      <c r="B5065" s="9" t="s">
        <v>6595</v>
      </c>
      <c r="C5065" s="8" t="s">
        <v>6637</v>
      </c>
      <c r="D5065" s="9" t="s">
        <v>6638</v>
      </c>
      <c r="E5065" s="12">
        <v>319</v>
      </c>
      <c r="F5065" s="30">
        <v>45727</v>
      </c>
      <c r="G5065" s="12" t="s">
        <v>4613</v>
      </c>
      <c r="H5065" s="75">
        <v>138234</v>
      </c>
      <c r="K5065" t="str">
        <f t="shared" si="255"/>
        <v>Q4 2024</v>
      </c>
      <c r="L5065" t="str">
        <f t="shared" si="256"/>
        <v>Q4</v>
      </c>
      <c r="M5065" t="str">
        <f t="shared" si="257"/>
        <v>2024</v>
      </c>
    </row>
    <row r="5066" spans="1:13" x14ac:dyDescent="0.25">
      <c r="A5066" s="27">
        <v>45689</v>
      </c>
      <c r="B5066" s="9" t="s">
        <v>6595</v>
      </c>
      <c r="C5066" s="8" t="s">
        <v>6637</v>
      </c>
      <c r="D5066" s="9" t="s">
        <v>6639</v>
      </c>
      <c r="E5066" s="12">
        <v>317</v>
      </c>
      <c r="F5066" s="30">
        <v>45728</v>
      </c>
      <c r="G5066" s="12" t="s">
        <v>4614</v>
      </c>
      <c r="H5066" s="75">
        <v>5733.62</v>
      </c>
      <c r="K5066" t="str">
        <f t="shared" si="255"/>
        <v>Q4 2024</v>
      </c>
      <c r="L5066" t="str">
        <f t="shared" si="256"/>
        <v>Q4</v>
      </c>
      <c r="M5066" t="str">
        <f t="shared" si="257"/>
        <v>2024</v>
      </c>
    </row>
    <row r="5067" spans="1:13" x14ac:dyDescent="0.25">
      <c r="A5067" s="27">
        <v>45689</v>
      </c>
      <c r="B5067" s="9" t="s">
        <v>6595</v>
      </c>
      <c r="C5067" s="8" t="s">
        <v>6637</v>
      </c>
      <c r="D5067" s="9" t="s">
        <v>6639</v>
      </c>
      <c r="E5067" s="12">
        <v>318</v>
      </c>
      <c r="F5067" s="30">
        <v>45728</v>
      </c>
      <c r="G5067" s="12" t="s">
        <v>4615</v>
      </c>
      <c r="H5067" s="75">
        <v>6652</v>
      </c>
      <c r="K5067" t="str">
        <f t="shared" si="255"/>
        <v>Q4 2024</v>
      </c>
      <c r="L5067" t="str">
        <f t="shared" si="256"/>
        <v>Q4</v>
      </c>
      <c r="M5067" t="str">
        <f t="shared" si="257"/>
        <v>2024</v>
      </c>
    </row>
    <row r="5068" spans="1:13" x14ac:dyDescent="0.25">
      <c r="A5068" s="27">
        <v>45689</v>
      </c>
      <c r="B5068" s="9" t="s">
        <v>6595</v>
      </c>
      <c r="C5068" s="8" t="s">
        <v>6637</v>
      </c>
      <c r="D5068" s="9" t="s">
        <v>6639</v>
      </c>
      <c r="E5068" s="12">
        <v>319</v>
      </c>
      <c r="F5068" s="30">
        <v>45728</v>
      </c>
      <c r="G5068" s="12" t="s">
        <v>4616</v>
      </c>
      <c r="H5068" s="75">
        <v>5897.64</v>
      </c>
      <c r="K5068" t="str">
        <f t="shared" si="255"/>
        <v>Q4 2024</v>
      </c>
      <c r="L5068" t="str">
        <f t="shared" si="256"/>
        <v>Q4</v>
      </c>
      <c r="M5068" t="str">
        <f t="shared" si="257"/>
        <v>2024</v>
      </c>
    </row>
    <row r="5069" spans="1:13" x14ac:dyDescent="0.25">
      <c r="A5069" s="27">
        <v>45689</v>
      </c>
      <c r="B5069" s="9" t="s">
        <v>6592</v>
      </c>
      <c r="C5069" s="8" t="s">
        <v>6637</v>
      </c>
      <c r="D5069" s="9" t="s">
        <v>6638</v>
      </c>
      <c r="E5069" s="12">
        <v>613</v>
      </c>
      <c r="F5069" s="30">
        <v>45727</v>
      </c>
      <c r="G5069" s="12" t="s">
        <v>4617</v>
      </c>
      <c r="H5069" s="75">
        <v>48665</v>
      </c>
      <c r="K5069" t="str">
        <f t="shared" si="255"/>
        <v>Q4 2024</v>
      </c>
      <c r="L5069" t="str">
        <f t="shared" si="256"/>
        <v>Q4</v>
      </c>
      <c r="M5069" t="str">
        <f t="shared" si="257"/>
        <v>2024</v>
      </c>
    </row>
    <row r="5070" spans="1:13" x14ac:dyDescent="0.25">
      <c r="A5070" s="27">
        <v>45689</v>
      </c>
      <c r="B5070" s="9" t="s">
        <v>6592</v>
      </c>
      <c r="C5070" s="8" t="s">
        <v>6637</v>
      </c>
      <c r="D5070" s="9" t="s">
        <v>6638</v>
      </c>
      <c r="E5070" s="12">
        <v>614</v>
      </c>
      <c r="F5070" s="30">
        <v>45727</v>
      </c>
      <c r="G5070" s="12" t="s">
        <v>4618</v>
      </c>
      <c r="H5070" s="75">
        <v>53998</v>
      </c>
      <c r="K5070" t="str">
        <f t="shared" si="255"/>
        <v>Q4 2024</v>
      </c>
      <c r="L5070" t="str">
        <f t="shared" si="256"/>
        <v>Q4</v>
      </c>
      <c r="M5070" t="str">
        <f t="shared" si="257"/>
        <v>2024</v>
      </c>
    </row>
    <row r="5071" spans="1:13" x14ac:dyDescent="0.25">
      <c r="A5071" s="27">
        <v>45689</v>
      </c>
      <c r="B5071" s="9" t="s">
        <v>6592</v>
      </c>
      <c r="C5071" s="8" t="s">
        <v>6637</v>
      </c>
      <c r="D5071" s="9" t="s">
        <v>6639</v>
      </c>
      <c r="E5071" s="12">
        <v>613</v>
      </c>
      <c r="F5071" s="30">
        <v>45728</v>
      </c>
      <c r="G5071" s="12" t="s">
        <v>4619</v>
      </c>
      <c r="H5071" s="75">
        <v>2212.41</v>
      </c>
      <c r="K5071" t="str">
        <f t="shared" si="255"/>
        <v>Q4 2024</v>
      </c>
      <c r="L5071" t="str">
        <f t="shared" si="256"/>
        <v>Q4</v>
      </c>
      <c r="M5071" t="str">
        <f t="shared" si="257"/>
        <v>2024</v>
      </c>
    </row>
    <row r="5072" spans="1:13" x14ac:dyDescent="0.25">
      <c r="A5072" s="27">
        <v>45689</v>
      </c>
      <c r="B5072" s="9" t="s">
        <v>6592</v>
      </c>
      <c r="C5072" s="8" t="s">
        <v>6637</v>
      </c>
      <c r="D5072" s="9" t="s">
        <v>6639</v>
      </c>
      <c r="E5072" s="12">
        <v>614</v>
      </c>
      <c r="F5072" s="30">
        <v>45728</v>
      </c>
      <c r="G5072" s="12" t="s">
        <v>4620</v>
      </c>
      <c r="H5072" s="75">
        <v>2623.66</v>
      </c>
      <c r="K5072" t="str">
        <f t="shared" si="255"/>
        <v>Q4 2024</v>
      </c>
      <c r="L5072" t="str">
        <f t="shared" si="256"/>
        <v>Q4</v>
      </c>
      <c r="M5072" t="str">
        <f t="shared" si="257"/>
        <v>2024</v>
      </c>
    </row>
    <row r="5073" spans="1:13" x14ac:dyDescent="0.25">
      <c r="A5073" s="27">
        <v>45689</v>
      </c>
      <c r="B5073" s="9" t="s">
        <v>6594</v>
      </c>
      <c r="C5073" s="8" t="s">
        <v>6637</v>
      </c>
      <c r="D5073" s="9" t="s">
        <v>6638</v>
      </c>
      <c r="E5073" s="12">
        <v>719</v>
      </c>
      <c r="F5073" s="30">
        <v>45727</v>
      </c>
      <c r="G5073" s="12" t="s">
        <v>4621</v>
      </c>
      <c r="H5073" s="75">
        <v>76652</v>
      </c>
      <c r="K5073" t="str">
        <f t="shared" si="255"/>
        <v>Q4 2024</v>
      </c>
      <c r="L5073" t="str">
        <f t="shared" si="256"/>
        <v>Q4</v>
      </c>
      <c r="M5073" t="str">
        <f t="shared" si="257"/>
        <v>2024</v>
      </c>
    </row>
    <row r="5074" spans="1:13" x14ac:dyDescent="0.25">
      <c r="A5074" s="27">
        <v>45689</v>
      </c>
      <c r="B5074" s="9" t="s">
        <v>6594</v>
      </c>
      <c r="C5074" s="8" t="s">
        <v>6637</v>
      </c>
      <c r="D5074" s="9" t="s">
        <v>6639</v>
      </c>
      <c r="E5074" s="12">
        <v>719</v>
      </c>
      <c r="F5074" s="30">
        <v>45728</v>
      </c>
      <c r="G5074" s="12" t="s">
        <v>4622</v>
      </c>
      <c r="H5074" s="75">
        <v>3408.46</v>
      </c>
      <c r="K5074" t="str">
        <f t="shared" si="255"/>
        <v>Q4 2024</v>
      </c>
      <c r="L5074" t="str">
        <f t="shared" si="256"/>
        <v>Q4</v>
      </c>
      <c r="M5074" t="str">
        <f>RIGHT(K5074,4)</f>
        <v>2024</v>
      </c>
    </row>
    <row r="5075" spans="1:13" x14ac:dyDescent="0.25">
      <c r="A5075" s="27">
        <v>45689</v>
      </c>
      <c r="B5075" s="9" t="s">
        <v>6602</v>
      </c>
      <c r="C5075" s="8" t="e">
        <v>#N/A</v>
      </c>
      <c r="D5075" s="9" t="s">
        <v>6638</v>
      </c>
      <c r="E5075" s="12">
        <v>401</v>
      </c>
      <c r="F5075" s="30">
        <v>45729</v>
      </c>
      <c r="G5075" s="12" t="s">
        <v>4623</v>
      </c>
      <c r="H5075" s="75">
        <v>77560</v>
      </c>
      <c r="K5075" t="str">
        <f t="shared" ref="K5075:K5084" si="258">"Q" &amp; IF(MONTH(A5075) &lt; 4, 4, IF(MONTH(A5075) &lt; 7, 1, IF(MONTH(A5075) &lt; 10, 2, 3))) &amp; " " &amp; YEAR(A5075) - IF(MONTH(A5075) &lt; 4, 1, 0)</f>
        <v>Q4 2024</v>
      </c>
      <c r="L5075" t="str">
        <f t="shared" ref="L5075:L5084" si="259">LEFT(K5075,2)</f>
        <v>Q4</v>
      </c>
      <c r="M5075" t="str">
        <f t="shared" ref="M5075:M5084" si="260">RIGHT(K5075,4)</f>
        <v>2024</v>
      </c>
    </row>
    <row r="5076" spans="1:13" x14ac:dyDescent="0.25">
      <c r="A5076" s="27">
        <v>45689</v>
      </c>
      <c r="B5076" s="9" t="s">
        <v>6602</v>
      </c>
      <c r="C5076" s="8" t="e">
        <v>#N/A</v>
      </c>
      <c r="D5076" s="9" t="s">
        <v>6638</v>
      </c>
      <c r="E5076" s="12">
        <v>402</v>
      </c>
      <c r="F5076" s="30">
        <v>45729</v>
      </c>
      <c r="G5076" s="12" t="s">
        <v>4624</v>
      </c>
      <c r="H5076" s="75">
        <v>134580</v>
      </c>
      <c r="K5076" t="str">
        <f t="shared" si="258"/>
        <v>Q4 2024</v>
      </c>
      <c r="L5076" t="str">
        <f t="shared" si="259"/>
        <v>Q4</v>
      </c>
      <c r="M5076" t="str">
        <f t="shared" si="260"/>
        <v>2024</v>
      </c>
    </row>
    <row r="5077" spans="1:13" x14ac:dyDescent="0.25">
      <c r="A5077" s="27">
        <v>45689</v>
      </c>
      <c r="B5077" s="9" t="s">
        <v>6602</v>
      </c>
      <c r="C5077" s="8" t="e">
        <v>#N/A</v>
      </c>
      <c r="D5077" s="9" t="s">
        <v>6638</v>
      </c>
      <c r="E5077" s="12">
        <v>501</v>
      </c>
      <c r="F5077" s="30">
        <v>45729</v>
      </c>
      <c r="G5077" s="12" t="s">
        <v>4625</v>
      </c>
      <c r="H5077" s="75">
        <v>77490</v>
      </c>
      <c r="K5077" t="str">
        <f t="shared" si="258"/>
        <v>Q4 2024</v>
      </c>
      <c r="L5077" t="str">
        <f t="shared" si="259"/>
        <v>Q4</v>
      </c>
      <c r="M5077" t="str">
        <f t="shared" si="260"/>
        <v>2024</v>
      </c>
    </row>
    <row r="5078" spans="1:13" x14ac:dyDescent="0.25">
      <c r="A5078" s="27">
        <v>45689</v>
      </c>
      <c r="B5078" s="9" t="s">
        <v>6602</v>
      </c>
      <c r="C5078" s="8" t="e">
        <v>#N/A</v>
      </c>
      <c r="D5078" s="9" t="s">
        <v>6638</v>
      </c>
      <c r="E5078" s="12">
        <v>502</v>
      </c>
      <c r="F5078" s="30">
        <v>45729</v>
      </c>
      <c r="G5078" s="12" t="s">
        <v>4631</v>
      </c>
      <c r="H5078" s="75">
        <v>730</v>
      </c>
      <c r="K5078" t="str">
        <f t="shared" si="258"/>
        <v>Q4 2024</v>
      </c>
      <c r="L5078" t="str">
        <f t="shared" si="259"/>
        <v>Q4</v>
      </c>
      <c r="M5078" t="str">
        <f t="shared" si="260"/>
        <v>2024</v>
      </c>
    </row>
    <row r="5079" spans="1:13" x14ac:dyDescent="0.25">
      <c r="A5079" s="27">
        <v>45689</v>
      </c>
      <c r="B5079" s="9" t="s">
        <v>6602</v>
      </c>
      <c r="C5079" s="8" t="e">
        <v>#N/A</v>
      </c>
      <c r="D5079" s="9" t="s">
        <v>6638</v>
      </c>
      <c r="E5079" s="12">
        <v>1201</v>
      </c>
      <c r="F5079" s="30">
        <v>45729</v>
      </c>
      <c r="G5079" s="12" t="s">
        <v>4626</v>
      </c>
      <c r="H5079" s="75">
        <v>146250</v>
      </c>
      <c r="K5079" t="str">
        <f t="shared" si="258"/>
        <v>Q4 2024</v>
      </c>
      <c r="L5079" t="str">
        <f t="shared" si="259"/>
        <v>Q4</v>
      </c>
      <c r="M5079" t="str">
        <f t="shared" si="260"/>
        <v>2024</v>
      </c>
    </row>
    <row r="5080" spans="1:13" x14ac:dyDescent="0.25">
      <c r="A5080" s="27">
        <v>45689</v>
      </c>
      <c r="B5080" s="9" t="s">
        <v>6602</v>
      </c>
      <c r="C5080" s="8" t="e">
        <v>#N/A</v>
      </c>
      <c r="D5080" s="9" t="s">
        <v>6638</v>
      </c>
      <c r="E5080" s="12">
        <v>1202</v>
      </c>
      <c r="F5080" s="30">
        <v>45729</v>
      </c>
      <c r="G5080" s="12" t="s">
        <v>4632</v>
      </c>
      <c r="H5080" s="75">
        <v>600</v>
      </c>
      <c r="K5080" t="str">
        <f t="shared" si="258"/>
        <v>Q4 2024</v>
      </c>
      <c r="L5080" t="str">
        <f t="shared" si="259"/>
        <v>Q4</v>
      </c>
      <c r="M5080" t="str">
        <f t="shared" si="260"/>
        <v>2024</v>
      </c>
    </row>
    <row r="5081" spans="1:13" x14ac:dyDescent="0.25">
      <c r="A5081" s="27">
        <v>45689</v>
      </c>
      <c r="B5081" s="9" t="s">
        <v>6602</v>
      </c>
      <c r="C5081" s="8" t="e">
        <v>#N/A</v>
      </c>
      <c r="D5081" s="9" t="s">
        <v>6638</v>
      </c>
      <c r="E5081" s="12">
        <v>1301</v>
      </c>
      <c r="F5081" s="30">
        <v>45729</v>
      </c>
      <c r="G5081" s="12" t="s">
        <v>4627</v>
      </c>
      <c r="H5081" s="75">
        <v>104800</v>
      </c>
      <c r="K5081" t="str">
        <f t="shared" si="258"/>
        <v>Q4 2024</v>
      </c>
      <c r="L5081" t="str">
        <f t="shared" si="259"/>
        <v>Q4</v>
      </c>
      <c r="M5081" t="str">
        <f t="shared" si="260"/>
        <v>2024</v>
      </c>
    </row>
    <row r="5082" spans="1:13" x14ac:dyDescent="0.25">
      <c r="A5082" s="27">
        <v>45689</v>
      </c>
      <c r="B5082" s="9" t="s">
        <v>6589</v>
      </c>
      <c r="C5082" s="8" t="e">
        <v>#N/A</v>
      </c>
      <c r="D5082" s="9" t="s">
        <v>6638</v>
      </c>
      <c r="E5082" s="12">
        <v>2</v>
      </c>
      <c r="F5082" s="30">
        <v>45723</v>
      </c>
      <c r="G5082" s="12" t="s">
        <v>4628</v>
      </c>
      <c r="H5082" s="75">
        <v>418560</v>
      </c>
      <c r="K5082" t="str">
        <f t="shared" si="258"/>
        <v>Q4 2024</v>
      </c>
      <c r="L5082" t="str">
        <f t="shared" si="259"/>
        <v>Q4</v>
      </c>
      <c r="M5082" t="str">
        <f t="shared" si="260"/>
        <v>2024</v>
      </c>
    </row>
    <row r="5083" spans="1:13" x14ac:dyDescent="0.25">
      <c r="A5083" s="29">
        <v>45689</v>
      </c>
      <c r="B5083" s="9" t="s">
        <v>6589</v>
      </c>
      <c r="C5083" s="8" t="s">
        <v>6653</v>
      </c>
      <c r="D5083" s="9" t="s">
        <v>6638</v>
      </c>
      <c r="E5083" s="12">
        <v>2</v>
      </c>
      <c r="F5083" s="30">
        <v>45726</v>
      </c>
      <c r="G5083" s="12" t="s">
        <v>4629</v>
      </c>
      <c r="H5083" s="75">
        <v>811706</v>
      </c>
      <c r="K5083" t="str">
        <f t="shared" si="258"/>
        <v>Q4 2024</v>
      </c>
      <c r="L5083" t="str">
        <f t="shared" si="259"/>
        <v>Q4</v>
      </c>
      <c r="M5083" t="str">
        <f t="shared" si="260"/>
        <v>2024</v>
      </c>
    </row>
    <row r="5084" spans="1:13" x14ac:dyDescent="0.25">
      <c r="A5084" s="29">
        <v>45689</v>
      </c>
      <c r="B5084" s="9" t="s">
        <v>6589</v>
      </c>
      <c r="C5084" s="8" t="s">
        <v>6653</v>
      </c>
      <c r="D5084" s="9" t="s">
        <v>6627</v>
      </c>
      <c r="E5084" s="12">
        <v>2</v>
      </c>
      <c r="F5084" s="30">
        <v>45726</v>
      </c>
      <c r="G5084" s="12" t="s">
        <v>4630</v>
      </c>
      <c r="H5084" s="75">
        <v>26100</v>
      </c>
      <c r="K5084" t="str">
        <f t="shared" si="258"/>
        <v>Q4 2024</v>
      </c>
      <c r="L5084" t="str">
        <f t="shared" si="259"/>
        <v>Q4</v>
      </c>
      <c r="M5084" t="str">
        <f t="shared" si="260"/>
        <v>2024</v>
      </c>
    </row>
    <row r="5085" spans="1:13" x14ac:dyDescent="0.25">
      <c r="A5085" s="27">
        <v>45689</v>
      </c>
      <c r="B5085" s="9" t="s">
        <v>6593</v>
      </c>
      <c r="C5085" s="8" t="s">
        <v>6616</v>
      </c>
      <c r="D5085" s="9" t="s">
        <v>6617</v>
      </c>
      <c r="E5085" s="12">
        <v>312</v>
      </c>
      <c r="F5085" s="30">
        <v>45717</v>
      </c>
      <c r="G5085" s="12" t="s">
        <v>4634</v>
      </c>
      <c r="H5085" s="75">
        <v>2900</v>
      </c>
      <c r="K5085" t="str">
        <f t="shared" ref="K5085:K5141" si="261">"Q" &amp; IF(MONTH(A5085) &lt; 4, 4, IF(MONTH(A5085) &lt; 7, 1, IF(MONTH(A5085) &lt; 10, 2, 3))) &amp; " " &amp; YEAR(A5085) - IF(MONTH(A5085) &lt; 4, 1, 0)</f>
        <v>Q4 2024</v>
      </c>
      <c r="L5085" t="str">
        <f t="shared" ref="L5085:L5141" si="262">LEFT(K5085,2)</f>
        <v>Q4</v>
      </c>
      <c r="M5085" t="str">
        <f t="shared" ref="M5085:M5141" si="263">RIGHT(K5085,4)</f>
        <v>2024</v>
      </c>
    </row>
    <row r="5086" spans="1:13" x14ac:dyDescent="0.25">
      <c r="A5086" s="27">
        <v>45689</v>
      </c>
      <c r="B5086" s="9" t="s">
        <v>6593</v>
      </c>
      <c r="C5086" s="8" t="s">
        <v>6616</v>
      </c>
      <c r="D5086" s="9" t="s">
        <v>6618</v>
      </c>
      <c r="E5086" s="12">
        <v>312</v>
      </c>
      <c r="F5086" s="30">
        <v>45717</v>
      </c>
      <c r="G5086" s="12" t="s">
        <v>4635</v>
      </c>
      <c r="H5086" s="75">
        <v>55266</v>
      </c>
      <c r="K5086" t="str">
        <f t="shared" si="261"/>
        <v>Q4 2024</v>
      </c>
      <c r="L5086" t="str">
        <f t="shared" si="262"/>
        <v>Q4</v>
      </c>
      <c r="M5086" t="str">
        <f t="shared" si="263"/>
        <v>2024</v>
      </c>
    </row>
    <row r="5087" spans="1:13" x14ac:dyDescent="0.25">
      <c r="A5087" s="27">
        <v>45689</v>
      </c>
      <c r="B5087" s="9" t="s">
        <v>6593</v>
      </c>
      <c r="C5087" s="8" t="s">
        <v>6616</v>
      </c>
      <c r="D5087" s="9" t="s">
        <v>6617</v>
      </c>
      <c r="E5087" s="12">
        <v>312</v>
      </c>
      <c r="F5087" s="30">
        <v>45717</v>
      </c>
      <c r="G5087" s="12" t="s">
        <v>4636</v>
      </c>
      <c r="H5087" s="75">
        <v>43428</v>
      </c>
      <c r="K5087" t="str">
        <f t="shared" si="261"/>
        <v>Q4 2024</v>
      </c>
      <c r="L5087" t="str">
        <f t="shared" si="262"/>
        <v>Q4</v>
      </c>
      <c r="M5087" t="str">
        <f t="shared" si="263"/>
        <v>2024</v>
      </c>
    </row>
    <row r="5088" spans="1:13" x14ac:dyDescent="0.25">
      <c r="A5088" s="27">
        <v>45689</v>
      </c>
      <c r="B5088" s="9" t="s">
        <v>6589</v>
      </c>
      <c r="C5088" s="8" t="s">
        <v>6616</v>
      </c>
      <c r="D5088" s="9" t="s">
        <v>6618</v>
      </c>
      <c r="E5088" s="12">
        <v>2</v>
      </c>
      <c r="F5088" s="30">
        <v>45717</v>
      </c>
      <c r="G5088" s="12" t="s">
        <v>4637</v>
      </c>
      <c r="H5088" s="75">
        <v>37125</v>
      </c>
      <c r="K5088" t="str">
        <f t="shared" si="261"/>
        <v>Q4 2024</v>
      </c>
      <c r="L5088" t="str">
        <f t="shared" si="262"/>
        <v>Q4</v>
      </c>
      <c r="M5088" t="str">
        <f t="shared" si="263"/>
        <v>2024</v>
      </c>
    </row>
    <row r="5089" spans="1:13" x14ac:dyDescent="0.25">
      <c r="A5089" s="27">
        <v>45689</v>
      </c>
      <c r="B5089" s="9" t="s">
        <v>6589</v>
      </c>
      <c r="C5089" s="8" t="s">
        <v>6616</v>
      </c>
      <c r="D5089" s="9" t="s">
        <v>6617</v>
      </c>
      <c r="E5089" s="12">
        <v>2</v>
      </c>
      <c r="F5089" s="30">
        <v>45717</v>
      </c>
      <c r="G5089" s="12" t="s">
        <v>4638</v>
      </c>
      <c r="H5089" s="75">
        <v>4467.5</v>
      </c>
      <c r="K5089" t="str">
        <f t="shared" si="261"/>
        <v>Q4 2024</v>
      </c>
      <c r="L5089" t="str">
        <f t="shared" si="262"/>
        <v>Q4</v>
      </c>
      <c r="M5089" t="str">
        <f t="shared" si="263"/>
        <v>2024</v>
      </c>
    </row>
    <row r="5090" spans="1:13" x14ac:dyDescent="0.25">
      <c r="A5090" s="27">
        <v>45689</v>
      </c>
      <c r="B5090" s="9" t="s">
        <v>6613</v>
      </c>
      <c r="C5090" s="8" t="s">
        <v>6616</v>
      </c>
      <c r="D5090" s="9" t="s">
        <v>6617</v>
      </c>
      <c r="E5090" s="12">
        <v>0</v>
      </c>
      <c r="F5090" s="30">
        <v>45717</v>
      </c>
      <c r="G5090" s="12" t="s">
        <v>4639</v>
      </c>
      <c r="H5090" s="75">
        <v>870</v>
      </c>
      <c r="K5090" t="str">
        <f t="shared" si="261"/>
        <v>Q4 2024</v>
      </c>
      <c r="L5090" t="str">
        <f t="shared" si="262"/>
        <v>Q4</v>
      </c>
      <c r="M5090" t="str">
        <f t="shared" si="263"/>
        <v>2024</v>
      </c>
    </row>
    <row r="5091" spans="1:13" x14ac:dyDescent="0.25">
      <c r="A5091" s="27">
        <v>45689</v>
      </c>
      <c r="B5091" s="9" t="s">
        <v>6613</v>
      </c>
      <c r="C5091" s="8" t="s">
        <v>6616</v>
      </c>
      <c r="D5091" s="9" t="s">
        <v>6618</v>
      </c>
      <c r="E5091" s="12">
        <v>0</v>
      </c>
      <c r="F5091" s="30">
        <v>45717</v>
      </c>
      <c r="G5091" s="12" t="s">
        <v>4640</v>
      </c>
      <c r="H5091" s="75">
        <v>22770.5</v>
      </c>
      <c r="K5091" t="str">
        <f t="shared" si="261"/>
        <v>Q4 2024</v>
      </c>
      <c r="L5091" t="str">
        <f t="shared" si="262"/>
        <v>Q4</v>
      </c>
      <c r="M5091" t="str">
        <f t="shared" si="263"/>
        <v>2024</v>
      </c>
    </row>
    <row r="5092" spans="1:13" x14ac:dyDescent="0.25">
      <c r="A5092" s="27">
        <v>45689</v>
      </c>
      <c r="B5092" s="9" t="s">
        <v>6591</v>
      </c>
      <c r="C5092" s="8" t="s">
        <v>6616</v>
      </c>
      <c r="D5092" s="9" t="s">
        <v>6617</v>
      </c>
      <c r="E5092" s="12">
        <v>0</v>
      </c>
      <c r="F5092" s="30">
        <v>45717</v>
      </c>
      <c r="G5092" s="12" t="s">
        <v>4641</v>
      </c>
      <c r="H5092" s="75">
        <v>1378</v>
      </c>
      <c r="K5092" t="str">
        <f t="shared" si="261"/>
        <v>Q4 2024</v>
      </c>
      <c r="L5092" t="str">
        <f t="shared" si="262"/>
        <v>Q4</v>
      </c>
      <c r="M5092" t="str">
        <f t="shared" si="263"/>
        <v>2024</v>
      </c>
    </row>
    <row r="5093" spans="1:13" x14ac:dyDescent="0.25">
      <c r="A5093" s="27">
        <v>45689</v>
      </c>
      <c r="B5093" s="9" t="s">
        <v>6585</v>
      </c>
      <c r="C5093" s="8" t="s">
        <v>6616</v>
      </c>
      <c r="D5093" s="9" t="s">
        <v>6617</v>
      </c>
      <c r="E5093" s="12">
        <v>0</v>
      </c>
      <c r="F5093" s="30">
        <v>45717</v>
      </c>
      <c r="G5093" s="12" t="s">
        <v>4642</v>
      </c>
      <c r="H5093" s="75">
        <v>5799.3</v>
      </c>
      <c r="K5093" t="str">
        <f t="shared" si="261"/>
        <v>Q4 2024</v>
      </c>
      <c r="L5093" t="str">
        <f t="shared" si="262"/>
        <v>Q4</v>
      </c>
      <c r="M5093" t="str">
        <f t="shared" si="263"/>
        <v>2024</v>
      </c>
    </row>
    <row r="5094" spans="1:13" x14ac:dyDescent="0.25">
      <c r="A5094" s="27">
        <v>45689</v>
      </c>
      <c r="B5094" s="9" t="s">
        <v>6585</v>
      </c>
      <c r="C5094" s="8" t="s">
        <v>6616</v>
      </c>
      <c r="D5094" s="9" t="s">
        <v>6618</v>
      </c>
      <c r="E5094" s="12">
        <v>0</v>
      </c>
      <c r="F5094" s="30">
        <v>45717</v>
      </c>
      <c r="G5094" s="12" t="s">
        <v>4643</v>
      </c>
      <c r="H5094" s="75">
        <v>4470</v>
      </c>
      <c r="K5094" t="str">
        <f t="shared" si="261"/>
        <v>Q4 2024</v>
      </c>
      <c r="L5094" t="str">
        <f t="shared" si="262"/>
        <v>Q4</v>
      </c>
      <c r="M5094" t="str">
        <f t="shared" si="263"/>
        <v>2024</v>
      </c>
    </row>
    <row r="5095" spans="1:13" x14ac:dyDescent="0.25">
      <c r="A5095" s="29">
        <v>45689</v>
      </c>
      <c r="B5095" s="9" t="s">
        <v>6597</v>
      </c>
      <c r="C5095" s="8" t="s">
        <v>6616</v>
      </c>
      <c r="D5095" s="9" t="s">
        <v>6617</v>
      </c>
      <c r="E5095" s="12">
        <v>0</v>
      </c>
      <c r="F5095" s="30">
        <v>45717</v>
      </c>
      <c r="G5095" s="12" t="s">
        <v>4644</v>
      </c>
      <c r="H5095" s="75">
        <v>3014.8</v>
      </c>
      <c r="K5095" t="str">
        <f t="shared" si="261"/>
        <v>Q4 2024</v>
      </c>
      <c r="L5095" t="str">
        <f t="shared" si="262"/>
        <v>Q4</v>
      </c>
      <c r="M5095" t="str">
        <f t="shared" si="263"/>
        <v>2024</v>
      </c>
    </row>
    <row r="5096" spans="1:13" x14ac:dyDescent="0.25">
      <c r="A5096" s="27">
        <v>45689</v>
      </c>
      <c r="B5096" s="9" t="s">
        <v>6588</v>
      </c>
      <c r="C5096" s="8" t="s">
        <v>6616</v>
      </c>
      <c r="D5096" s="9" t="s">
        <v>6617</v>
      </c>
      <c r="E5096" s="12">
        <v>0</v>
      </c>
      <c r="F5096" s="30">
        <v>45717</v>
      </c>
      <c r="G5096" s="12" t="s">
        <v>4645</v>
      </c>
      <c r="H5096" s="75">
        <v>3440</v>
      </c>
      <c r="K5096" t="str">
        <f t="shared" si="261"/>
        <v>Q4 2024</v>
      </c>
      <c r="L5096" t="str">
        <f t="shared" si="262"/>
        <v>Q4</v>
      </c>
      <c r="M5096" t="str">
        <f t="shared" si="263"/>
        <v>2024</v>
      </c>
    </row>
    <row r="5097" spans="1:13" x14ac:dyDescent="0.25">
      <c r="A5097" s="27">
        <v>45689</v>
      </c>
      <c r="B5097" s="9" t="s">
        <v>6590</v>
      </c>
      <c r="C5097" s="8" t="s">
        <v>6616</v>
      </c>
      <c r="D5097" s="9" t="s">
        <v>6617</v>
      </c>
      <c r="E5097" s="12">
        <v>0</v>
      </c>
      <c r="F5097" s="30">
        <v>45717</v>
      </c>
      <c r="G5097" s="12" t="s">
        <v>4646</v>
      </c>
      <c r="H5097" s="75">
        <v>3400</v>
      </c>
      <c r="K5097" t="str">
        <f t="shared" si="261"/>
        <v>Q4 2024</v>
      </c>
      <c r="L5097" t="str">
        <f t="shared" si="262"/>
        <v>Q4</v>
      </c>
      <c r="M5097" t="str">
        <f t="shared" si="263"/>
        <v>2024</v>
      </c>
    </row>
    <row r="5098" spans="1:13" x14ac:dyDescent="0.25">
      <c r="A5098" s="27">
        <v>45689</v>
      </c>
      <c r="B5098" s="9" t="s">
        <v>6601</v>
      </c>
      <c r="C5098" s="8" t="s">
        <v>6616</v>
      </c>
      <c r="D5098" s="9" t="s">
        <v>6617</v>
      </c>
      <c r="E5098" s="12">
        <v>0</v>
      </c>
      <c r="F5098" s="30">
        <v>45717</v>
      </c>
      <c r="G5098" s="12" t="s">
        <v>4647</v>
      </c>
      <c r="H5098" s="75">
        <v>4600</v>
      </c>
      <c r="K5098" t="str">
        <f t="shared" si="261"/>
        <v>Q4 2024</v>
      </c>
      <c r="L5098" t="str">
        <f t="shared" si="262"/>
        <v>Q4</v>
      </c>
      <c r="M5098" t="str">
        <f t="shared" si="263"/>
        <v>2024</v>
      </c>
    </row>
    <row r="5099" spans="1:13" x14ac:dyDescent="0.25">
      <c r="A5099" s="27">
        <v>45689</v>
      </c>
      <c r="B5099" s="9" t="s">
        <v>6600</v>
      </c>
      <c r="C5099" s="8" t="s">
        <v>6616</v>
      </c>
      <c r="D5099" s="9" t="s">
        <v>6618</v>
      </c>
      <c r="E5099" s="12">
        <v>1101</v>
      </c>
      <c r="F5099" s="30">
        <v>45717</v>
      </c>
      <c r="G5099" s="12" t="s">
        <v>4648</v>
      </c>
      <c r="H5099" s="75">
        <v>12218</v>
      </c>
      <c r="K5099" t="str">
        <f t="shared" si="261"/>
        <v>Q4 2024</v>
      </c>
      <c r="L5099" t="str">
        <f t="shared" si="262"/>
        <v>Q4</v>
      </c>
      <c r="M5099" t="str">
        <f t="shared" si="263"/>
        <v>2024</v>
      </c>
    </row>
    <row r="5100" spans="1:13" x14ac:dyDescent="0.25">
      <c r="A5100" s="27">
        <v>45689</v>
      </c>
      <c r="B5100" s="9" t="s">
        <v>6600</v>
      </c>
      <c r="C5100" s="8" t="s">
        <v>6616</v>
      </c>
      <c r="D5100" s="9" t="s">
        <v>6617</v>
      </c>
      <c r="E5100" s="12">
        <v>1101</v>
      </c>
      <c r="F5100" s="30">
        <v>45717</v>
      </c>
      <c r="G5100" s="12" t="s">
        <v>4649</v>
      </c>
      <c r="H5100" s="75">
        <v>5264.1</v>
      </c>
      <c r="K5100" t="str">
        <f t="shared" si="261"/>
        <v>Q4 2024</v>
      </c>
      <c r="L5100" t="str">
        <f t="shared" si="262"/>
        <v>Q4</v>
      </c>
      <c r="M5100" t="str">
        <f t="shared" si="263"/>
        <v>2024</v>
      </c>
    </row>
    <row r="5101" spans="1:13" x14ac:dyDescent="0.25">
      <c r="A5101" s="27">
        <v>45689</v>
      </c>
      <c r="B5101" s="9" t="s">
        <v>6584</v>
      </c>
      <c r="C5101" s="8" t="s">
        <v>6616</v>
      </c>
      <c r="D5101" s="9" t="s">
        <v>6618</v>
      </c>
      <c r="E5101" s="12">
        <v>102</v>
      </c>
      <c r="F5101" s="30">
        <v>45717</v>
      </c>
      <c r="G5101" s="12" t="s">
        <v>4650</v>
      </c>
      <c r="H5101" s="75">
        <v>11000</v>
      </c>
      <c r="K5101" t="str">
        <f t="shared" si="261"/>
        <v>Q4 2024</v>
      </c>
      <c r="L5101" t="str">
        <f t="shared" si="262"/>
        <v>Q4</v>
      </c>
      <c r="M5101" t="str">
        <f t="shared" si="263"/>
        <v>2024</v>
      </c>
    </row>
    <row r="5102" spans="1:13" x14ac:dyDescent="0.25">
      <c r="A5102" s="27">
        <v>45689</v>
      </c>
      <c r="B5102" s="9" t="s">
        <v>6587</v>
      </c>
      <c r="C5102" s="8" t="s">
        <v>6616</v>
      </c>
      <c r="D5102" s="9" t="s">
        <v>6617</v>
      </c>
      <c r="E5102" s="12">
        <v>0</v>
      </c>
      <c r="F5102" s="30">
        <v>45717</v>
      </c>
      <c r="G5102" s="12" t="s">
        <v>4651</v>
      </c>
      <c r="H5102" s="75">
        <v>40</v>
      </c>
      <c r="K5102" t="str">
        <f t="shared" si="261"/>
        <v>Q4 2024</v>
      </c>
      <c r="L5102" t="str">
        <f t="shared" si="262"/>
        <v>Q4</v>
      </c>
      <c r="M5102" t="str">
        <f t="shared" si="263"/>
        <v>2024</v>
      </c>
    </row>
    <row r="5103" spans="1:13" x14ac:dyDescent="0.25">
      <c r="A5103" s="27">
        <v>45689</v>
      </c>
      <c r="B5103" s="9" t="s">
        <v>6595</v>
      </c>
      <c r="C5103" s="8" t="s">
        <v>6616</v>
      </c>
      <c r="D5103" s="9" t="s">
        <v>6617</v>
      </c>
      <c r="E5103" s="12">
        <v>319</v>
      </c>
      <c r="F5103" s="30">
        <v>45717</v>
      </c>
      <c r="G5103" s="12" t="s">
        <v>4652</v>
      </c>
      <c r="H5103" s="75">
        <v>60</v>
      </c>
      <c r="K5103" t="str">
        <f t="shared" si="261"/>
        <v>Q4 2024</v>
      </c>
      <c r="L5103" t="str">
        <f t="shared" si="262"/>
        <v>Q4</v>
      </c>
      <c r="M5103" t="str">
        <f t="shared" si="263"/>
        <v>2024</v>
      </c>
    </row>
    <row r="5104" spans="1:13" x14ac:dyDescent="0.25">
      <c r="A5104" s="29">
        <v>45689</v>
      </c>
      <c r="B5104" s="9" t="s">
        <v>6592</v>
      </c>
      <c r="C5104" s="8" t="s">
        <v>6616</v>
      </c>
      <c r="D5104" s="9" t="s">
        <v>6617</v>
      </c>
      <c r="E5104" s="12">
        <v>613</v>
      </c>
      <c r="F5104" s="30">
        <v>45717</v>
      </c>
      <c r="G5104" s="12" t="s">
        <v>4653</v>
      </c>
      <c r="H5104" s="75">
        <v>1240</v>
      </c>
      <c r="K5104" t="str">
        <f t="shared" si="261"/>
        <v>Q4 2024</v>
      </c>
      <c r="L5104" t="str">
        <f t="shared" si="262"/>
        <v>Q4</v>
      </c>
      <c r="M5104" t="str">
        <f t="shared" si="263"/>
        <v>2024</v>
      </c>
    </row>
    <row r="5105" spans="1:13" x14ac:dyDescent="0.25">
      <c r="A5105" s="29">
        <v>45658</v>
      </c>
      <c r="B5105" s="9" t="s">
        <v>6593</v>
      </c>
      <c r="C5105" s="8" t="e">
        <v>#N/A</v>
      </c>
      <c r="D5105" s="9" t="s">
        <v>6643</v>
      </c>
      <c r="E5105" s="12">
        <v>312</v>
      </c>
      <c r="F5105" s="30">
        <v>45670</v>
      </c>
      <c r="G5105" s="12" t="s">
        <v>4654</v>
      </c>
      <c r="H5105" s="75">
        <v>337.5</v>
      </c>
      <c r="K5105" t="str">
        <f t="shared" si="261"/>
        <v>Q4 2024</v>
      </c>
      <c r="L5105" t="str">
        <f t="shared" si="262"/>
        <v>Q4</v>
      </c>
      <c r="M5105" t="str">
        <f t="shared" si="263"/>
        <v>2024</v>
      </c>
    </row>
    <row r="5106" spans="1:13" x14ac:dyDescent="0.25">
      <c r="A5106" s="27">
        <v>45717</v>
      </c>
      <c r="B5106" s="8" t="s">
        <v>6594</v>
      </c>
      <c r="C5106" s="5" t="s">
        <v>6637</v>
      </c>
      <c r="D5106" s="8" t="s">
        <v>6654</v>
      </c>
      <c r="E5106" s="12">
        <v>719</v>
      </c>
      <c r="F5106" s="30">
        <v>45717</v>
      </c>
      <c r="G5106" s="12" t="s">
        <v>4655</v>
      </c>
      <c r="H5106" s="20">
        <v>24141</v>
      </c>
      <c r="K5106" t="str">
        <f t="shared" si="261"/>
        <v>Q4 2024</v>
      </c>
      <c r="L5106" t="str">
        <f t="shared" si="262"/>
        <v>Q4</v>
      </c>
      <c r="M5106" t="str">
        <f t="shared" si="263"/>
        <v>2024</v>
      </c>
    </row>
    <row r="5107" spans="1:13" x14ac:dyDescent="0.25">
      <c r="A5107" s="27">
        <v>45717</v>
      </c>
      <c r="B5107" s="8" t="s">
        <v>6592</v>
      </c>
      <c r="C5107" s="5" t="s">
        <v>6637</v>
      </c>
      <c r="D5107" s="8" t="s">
        <v>6654</v>
      </c>
      <c r="E5107" s="12">
        <v>613</v>
      </c>
      <c r="F5107" s="25">
        <v>45717</v>
      </c>
      <c r="G5107" s="12" t="s">
        <v>4656</v>
      </c>
      <c r="H5107" s="20">
        <v>25779</v>
      </c>
      <c r="K5107" t="str">
        <f t="shared" si="261"/>
        <v>Q4 2024</v>
      </c>
      <c r="L5107" t="str">
        <f t="shared" si="262"/>
        <v>Q4</v>
      </c>
      <c r="M5107" t="str">
        <f t="shared" si="263"/>
        <v>2024</v>
      </c>
    </row>
    <row r="5108" spans="1:13" x14ac:dyDescent="0.25">
      <c r="A5108" s="27">
        <v>45717</v>
      </c>
      <c r="B5108" s="8" t="s">
        <v>6592</v>
      </c>
      <c r="C5108" s="5" t="s">
        <v>6637</v>
      </c>
      <c r="D5108" s="8" t="s">
        <v>6654</v>
      </c>
      <c r="E5108" s="12">
        <v>614</v>
      </c>
      <c r="F5108" s="25">
        <v>45717</v>
      </c>
      <c r="G5108" s="12" t="s">
        <v>4657</v>
      </c>
      <c r="H5108" s="20">
        <v>25753</v>
      </c>
      <c r="K5108" t="str">
        <f t="shared" si="261"/>
        <v>Q4 2024</v>
      </c>
      <c r="L5108" t="str">
        <f t="shared" si="262"/>
        <v>Q4</v>
      </c>
      <c r="M5108" t="str">
        <f t="shared" si="263"/>
        <v>2024</v>
      </c>
    </row>
    <row r="5109" spans="1:13" x14ac:dyDescent="0.25">
      <c r="A5109" s="27">
        <v>45717</v>
      </c>
      <c r="B5109" s="8" t="s">
        <v>6593</v>
      </c>
      <c r="C5109" s="5" t="s">
        <v>6637</v>
      </c>
      <c r="D5109" s="8" t="s">
        <v>6654</v>
      </c>
      <c r="E5109" s="12">
        <v>316</v>
      </c>
      <c r="F5109" s="30">
        <v>45717</v>
      </c>
      <c r="G5109" s="12" t="s">
        <v>4658</v>
      </c>
      <c r="H5109" s="20">
        <v>25753</v>
      </c>
      <c r="K5109" t="str">
        <f t="shared" si="261"/>
        <v>Q4 2024</v>
      </c>
      <c r="L5109" t="str">
        <f t="shared" si="262"/>
        <v>Q4</v>
      </c>
      <c r="M5109" t="str">
        <f t="shared" si="263"/>
        <v>2024</v>
      </c>
    </row>
    <row r="5110" spans="1:13" x14ac:dyDescent="0.25">
      <c r="A5110" s="27">
        <v>45717</v>
      </c>
      <c r="B5110" s="8" t="s">
        <v>6593</v>
      </c>
      <c r="C5110" s="5" t="s">
        <v>6637</v>
      </c>
      <c r="D5110" s="8" t="s">
        <v>6654</v>
      </c>
      <c r="E5110" s="12">
        <v>315</v>
      </c>
      <c r="F5110" s="30">
        <v>45717</v>
      </c>
      <c r="G5110" s="12" t="s">
        <v>4659</v>
      </c>
      <c r="H5110" s="20">
        <v>25779</v>
      </c>
      <c r="K5110" t="str">
        <f t="shared" si="261"/>
        <v>Q4 2024</v>
      </c>
      <c r="L5110" t="str">
        <f t="shared" si="262"/>
        <v>Q4</v>
      </c>
      <c r="M5110" t="str">
        <f t="shared" si="263"/>
        <v>2024</v>
      </c>
    </row>
    <row r="5111" spans="1:13" x14ac:dyDescent="0.25">
      <c r="A5111" s="27">
        <v>45717</v>
      </c>
      <c r="B5111" s="8" t="s">
        <v>6593</v>
      </c>
      <c r="C5111" s="5" t="s">
        <v>6637</v>
      </c>
      <c r="D5111" s="8" t="s">
        <v>6654</v>
      </c>
      <c r="E5111" s="12">
        <v>311</v>
      </c>
      <c r="F5111" s="30">
        <v>45717</v>
      </c>
      <c r="G5111" s="12" t="s">
        <v>4660</v>
      </c>
      <c r="H5111" s="20">
        <v>72605</v>
      </c>
      <c r="K5111" t="str">
        <f t="shared" si="261"/>
        <v>Q4 2024</v>
      </c>
      <c r="L5111" t="str">
        <f t="shared" si="262"/>
        <v>Q4</v>
      </c>
      <c r="M5111" t="str">
        <f t="shared" si="263"/>
        <v>2024</v>
      </c>
    </row>
    <row r="5112" spans="1:13" x14ac:dyDescent="0.25">
      <c r="A5112" s="27">
        <v>45717</v>
      </c>
      <c r="B5112" s="8" t="s">
        <v>6593</v>
      </c>
      <c r="C5112" s="5" t="s">
        <v>6637</v>
      </c>
      <c r="D5112" s="8" t="s">
        <v>6654</v>
      </c>
      <c r="E5112" s="12">
        <v>312</v>
      </c>
      <c r="F5112" s="30">
        <v>45717</v>
      </c>
      <c r="G5112" s="12" t="s">
        <v>4661</v>
      </c>
      <c r="H5112" s="20">
        <v>46982</v>
      </c>
      <c r="K5112" t="str">
        <f t="shared" si="261"/>
        <v>Q4 2024</v>
      </c>
      <c r="L5112" t="str">
        <f t="shared" si="262"/>
        <v>Q4</v>
      </c>
      <c r="M5112" t="str">
        <f t="shared" si="263"/>
        <v>2024</v>
      </c>
    </row>
    <row r="5113" spans="1:13" x14ac:dyDescent="0.25">
      <c r="A5113" s="27">
        <v>45717</v>
      </c>
      <c r="B5113" s="8" t="s">
        <v>6593</v>
      </c>
      <c r="C5113" s="5" t="s">
        <v>6637</v>
      </c>
      <c r="D5113" s="8" t="s">
        <v>6654</v>
      </c>
      <c r="E5113" s="12">
        <v>314</v>
      </c>
      <c r="F5113" s="30">
        <v>45717</v>
      </c>
      <c r="G5113" s="12" t="s">
        <v>4662</v>
      </c>
      <c r="H5113" s="20">
        <v>24141</v>
      </c>
      <c r="K5113" t="str">
        <f t="shared" si="261"/>
        <v>Q4 2024</v>
      </c>
      <c r="L5113" t="str">
        <f t="shared" si="262"/>
        <v>Q4</v>
      </c>
      <c r="M5113" t="str">
        <f t="shared" si="263"/>
        <v>2024</v>
      </c>
    </row>
    <row r="5114" spans="1:13" x14ac:dyDescent="0.25">
      <c r="A5114" s="27">
        <v>45717</v>
      </c>
      <c r="B5114" s="8" t="s">
        <v>6595</v>
      </c>
      <c r="C5114" s="5" t="s">
        <v>6637</v>
      </c>
      <c r="D5114" s="8" t="s">
        <v>6654</v>
      </c>
      <c r="E5114" s="12">
        <v>319</v>
      </c>
      <c r="F5114" s="30">
        <v>45717</v>
      </c>
      <c r="G5114" s="12" t="s">
        <v>4663</v>
      </c>
      <c r="H5114" s="20">
        <v>24141</v>
      </c>
      <c r="K5114" t="str">
        <f t="shared" si="261"/>
        <v>Q4 2024</v>
      </c>
      <c r="L5114" t="str">
        <f t="shared" si="262"/>
        <v>Q4</v>
      </c>
      <c r="M5114" t="str">
        <f t="shared" si="263"/>
        <v>2024</v>
      </c>
    </row>
    <row r="5115" spans="1:13" x14ac:dyDescent="0.25">
      <c r="A5115" s="27">
        <v>45717</v>
      </c>
      <c r="B5115" s="8" t="s">
        <v>6595</v>
      </c>
      <c r="C5115" s="5" t="s">
        <v>6637</v>
      </c>
      <c r="D5115" s="8" t="s">
        <v>6654</v>
      </c>
      <c r="E5115" s="12">
        <v>318</v>
      </c>
      <c r="F5115" s="30">
        <v>45717</v>
      </c>
      <c r="G5115" s="12" t="s">
        <v>4664</v>
      </c>
      <c r="H5115" s="20">
        <v>25779</v>
      </c>
      <c r="K5115" t="str">
        <f t="shared" si="261"/>
        <v>Q4 2024</v>
      </c>
      <c r="L5115" t="str">
        <f t="shared" si="262"/>
        <v>Q4</v>
      </c>
      <c r="M5115" t="str">
        <f t="shared" si="263"/>
        <v>2024</v>
      </c>
    </row>
    <row r="5116" spans="1:13" x14ac:dyDescent="0.25">
      <c r="A5116" s="27">
        <v>45717</v>
      </c>
      <c r="B5116" s="8" t="s">
        <v>6595</v>
      </c>
      <c r="C5116" s="5" t="s">
        <v>6637</v>
      </c>
      <c r="D5116" s="8" t="s">
        <v>6654</v>
      </c>
      <c r="E5116" s="12">
        <v>317</v>
      </c>
      <c r="F5116" s="30">
        <v>45717</v>
      </c>
      <c r="G5116" s="12" t="s">
        <v>4665</v>
      </c>
      <c r="H5116" s="20">
        <v>25753</v>
      </c>
      <c r="K5116" t="str">
        <f t="shared" si="261"/>
        <v>Q4 2024</v>
      </c>
      <c r="L5116" t="str">
        <f t="shared" si="262"/>
        <v>Q4</v>
      </c>
      <c r="M5116" t="str">
        <f t="shared" si="263"/>
        <v>2024</v>
      </c>
    </row>
    <row r="5117" spans="1:13" x14ac:dyDescent="0.25">
      <c r="A5117" s="27">
        <v>45717</v>
      </c>
      <c r="B5117" s="8" t="s">
        <v>6584</v>
      </c>
      <c r="C5117" s="5" t="s">
        <v>6637</v>
      </c>
      <c r="D5117" s="8" t="s">
        <v>6654</v>
      </c>
      <c r="E5117" s="12">
        <v>102</v>
      </c>
      <c r="F5117" s="30">
        <v>45717</v>
      </c>
      <c r="G5117" s="12" t="s">
        <v>4666</v>
      </c>
      <c r="H5117" s="20">
        <v>28392</v>
      </c>
      <c r="K5117" t="str">
        <f t="shared" si="261"/>
        <v>Q4 2024</v>
      </c>
      <c r="L5117" t="str">
        <f t="shared" si="262"/>
        <v>Q4</v>
      </c>
      <c r="M5117" t="str">
        <f t="shared" si="263"/>
        <v>2024</v>
      </c>
    </row>
    <row r="5118" spans="1:13" x14ac:dyDescent="0.25">
      <c r="A5118" s="27">
        <v>45717</v>
      </c>
      <c r="B5118" s="8" t="s">
        <v>6592</v>
      </c>
      <c r="C5118" s="5" t="e">
        <v>#N/A</v>
      </c>
      <c r="D5118" s="8" t="s">
        <v>6662</v>
      </c>
      <c r="E5118" s="12">
        <v>614</v>
      </c>
      <c r="F5118" s="25">
        <v>45718</v>
      </c>
      <c r="G5118" s="12" t="s">
        <v>4667</v>
      </c>
      <c r="H5118" s="20">
        <v>144455</v>
      </c>
      <c r="K5118" t="str">
        <f t="shared" si="261"/>
        <v>Q4 2024</v>
      </c>
      <c r="L5118" t="str">
        <f t="shared" si="262"/>
        <v>Q4</v>
      </c>
      <c r="M5118" t="str">
        <f t="shared" si="263"/>
        <v>2024</v>
      </c>
    </row>
    <row r="5119" spans="1:13" x14ac:dyDescent="0.25">
      <c r="A5119" s="27">
        <v>45717</v>
      </c>
      <c r="B5119" s="8" t="s">
        <v>6593</v>
      </c>
      <c r="C5119" s="5" t="e">
        <v>#N/A</v>
      </c>
      <c r="D5119" s="8" t="s">
        <v>6662</v>
      </c>
      <c r="E5119" s="12">
        <v>316</v>
      </c>
      <c r="F5119" s="30">
        <v>45717</v>
      </c>
      <c r="G5119" s="12" t="s">
        <v>4668</v>
      </c>
      <c r="H5119" s="20">
        <v>83202</v>
      </c>
      <c r="K5119" t="str">
        <f t="shared" si="261"/>
        <v>Q4 2024</v>
      </c>
      <c r="L5119" t="str">
        <f t="shared" si="262"/>
        <v>Q4</v>
      </c>
      <c r="M5119" t="str">
        <f t="shared" si="263"/>
        <v>2024</v>
      </c>
    </row>
    <row r="5120" spans="1:13" x14ac:dyDescent="0.25">
      <c r="A5120" s="27">
        <v>45717</v>
      </c>
      <c r="B5120" s="8" t="s">
        <v>6593</v>
      </c>
      <c r="C5120" s="5" t="e">
        <v>#N/A</v>
      </c>
      <c r="D5120" s="8" t="s">
        <v>6662</v>
      </c>
      <c r="E5120" s="12">
        <v>316</v>
      </c>
      <c r="F5120" s="30">
        <v>45717</v>
      </c>
      <c r="G5120" s="12" t="s">
        <v>4669</v>
      </c>
      <c r="H5120" s="20">
        <v>83202</v>
      </c>
      <c r="K5120" t="str">
        <f t="shared" si="261"/>
        <v>Q4 2024</v>
      </c>
      <c r="L5120" t="str">
        <f t="shared" si="262"/>
        <v>Q4</v>
      </c>
      <c r="M5120" t="str">
        <f t="shared" si="263"/>
        <v>2024</v>
      </c>
    </row>
    <row r="5121" spans="1:13" x14ac:dyDescent="0.25">
      <c r="A5121" s="27">
        <v>45717</v>
      </c>
      <c r="B5121" s="8" t="s">
        <v>6592</v>
      </c>
      <c r="C5121" s="5" t="e">
        <v>#N/A</v>
      </c>
      <c r="D5121" s="8" t="s">
        <v>6662</v>
      </c>
      <c r="E5121" s="12">
        <v>613</v>
      </c>
      <c r="F5121" s="25">
        <v>45717</v>
      </c>
      <c r="G5121" s="12" t="s">
        <v>4670</v>
      </c>
      <c r="H5121" s="20">
        <v>72264</v>
      </c>
      <c r="K5121" t="str">
        <f t="shared" si="261"/>
        <v>Q4 2024</v>
      </c>
      <c r="L5121" t="str">
        <f t="shared" si="262"/>
        <v>Q4</v>
      </c>
      <c r="M5121" t="str">
        <f t="shared" si="263"/>
        <v>2024</v>
      </c>
    </row>
    <row r="5122" spans="1:13" x14ac:dyDescent="0.25">
      <c r="A5122" s="27">
        <v>45717</v>
      </c>
      <c r="B5122" s="8" t="s">
        <v>6592</v>
      </c>
      <c r="C5122" s="5" t="e">
        <v>#N/A</v>
      </c>
      <c r="D5122" s="8" t="s">
        <v>6662</v>
      </c>
      <c r="E5122" s="12">
        <v>613</v>
      </c>
      <c r="F5122" s="25">
        <v>45717</v>
      </c>
      <c r="G5122" s="12" t="s">
        <v>4671</v>
      </c>
      <c r="H5122" s="20">
        <v>72274</v>
      </c>
      <c r="K5122" t="str">
        <f t="shared" si="261"/>
        <v>Q4 2024</v>
      </c>
      <c r="L5122" t="str">
        <f t="shared" si="262"/>
        <v>Q4</v>
      </c>
      <c r="M5122" t="str">
        <f t="shared" si="263"/>
        <v>2024</v>
      </c>
    </row>
    <row r="5123" spans="1:13" x14ac:dyDescent="0.25">
      <c r="A5123" s="27">
        <v>45717</v>
      </c>
      <c r="B5123" s="8" t="s">
        <v>6593</v>
      </c>
      <c r="C5123" s="5" t="e">
        <v>#N/A</v>
      </c>
      <c r="D5123" s="8" t="s">
        <v>6662</v>
      </c>
      <c r="E5123" s="12">
        <v>311</v>
      </c>
      <c r="F5123" s="30">
        <v>45719</v>
      </c>
      <c r="G5123" s="12" t="s">
        <v>4672</v>
      </c>
      <c r="H5123" s="20">
        <v>621792</v>
      </c>
      <c r="K5123" t="str">
        <f t="shared" si="261"/>
        <v>Q4 2024</v>
      </c>
      <c r="L5123" t="str">
        <f t="shared" si="262"/>
        <v>Q4</v>
      </c>
      <c r="M5123" t="str">
        <f t="shared" si="263"/>
        <v>2024</v>
      </c>
    </row>
    <row r="5124" spans="1:13" x14ac:dyDescent="0.25">
      <c r="A5124" s="27">
        <v>45717</v>
      </c>
      <c r="B5124" s="8" t="s">
        <v>6593</v>
      </c>
      <c r="C5124" s="5" t="e">
        <v>#N/A</v>
      </c>
      <c r="D5124" s="8" t="s">
        <v>6662</v>
      </c>
      <c r="E5124" s="12">
        <v>312</v>
      </c>
      <c r="F5124" s="30">
        <v>45719</v>
      </c>
      <c r="G5124" s="12" t="s">
        <v>4673</v>
      </c>
      <c r="H5124" s="20">
        <v>402317</v>
      </c>
      <c r="K5124" t="str">
        <f t="shared" si="261"/>
        <v>Q4 2024</v>
      </c>
      <c r="L5124" t="str">
        <f t="shared" si="262"/>
        <v>Q4</v>
      </c>
      <c r="M5124" t="str">
        <f t="shared" si="263"/>
        <v>2024</v>
      </c>
    </row>
    <row r="5125" spans="1:13" x14ac:dyDescent="0.25">
      <c r="A5125" s="27">
        <v>45717</v>
      </c>
      <c r="B5125" s="8" t="s">
        <v>6595</v>
      </c>
      <c r="C5125" s="5" t="e">
        <v>#N/A</v>
      </c>
      <c r="D5125" s="8" t="s">
        <v>6643</v>
      </c>
      <c r="E5125" s="12">
        <v>319</v>
      </c>
      <c r="F5125" s="30">
        <v>45719</v>
      </c>
      <c r="G5125" s="12">
        <v>856</v>
      </c>
      <c r="H5125" s="20">
        <v>27966.1</v>
      </c>
      <c r="K5125" t="str">
        <f t="shared" si="261"/>
        <v>Q4 2024</v>
      </c>
      <c r="L5125" t="str">
        <f t="shared" si="262"/>
        <v>Q4</v>
      </c>
      <c r="M5125" t="str">
        <f t="shared" si="263"/>
        <v>2024</v>
      </c>
    </row>
    <row r="5126" spans="1:13" x14ac:dyDescent="0.25">
      <c r="A5126" s="29">
        <v>45717</v>
      </c>
      <c r="B5126" s="8" t="s">
        <v>6589</v>
      </c>
      <c r="C5126" s="5" t="s">
        <v>6653</v>
      </c>
      <c r="D5126" s="8" t="s">
        <v>6654</v>
      </c>
      <c r="E5126" s="12" t="s">
        <v>82</v>
      </c>
      <c r="F5126" s="30">
        <v>45719</v>
      </c>
      <c r="G5126" s="12" t="s">
        <v>4674</v>
      </c>
      <c r="H5126" s="20">
        <v>204002.34</v>
      </c>
      <c r="K5126" t="str">
        <f t="shared" si="261"/>
        <v>Q4 2024</v>
      </c>
      <c r="L5126" t="str">
        <f t="shared" si="262"/>
        <v>Q4</v>
      </c>
      <c r="M5126" t="str">
        <f t="shared" si="263"/>
        <v>2024</v>
      </c>
    </row>
    <row r="5127" spans="1:13" x14ac:dyDescent="0.25">
      <c r="A5127" s="27">
        <v>45717</v>
      </c>
      <c r="B5127" s="8" t="s">
        <v>6593</v>
      </c>
      <c r="C5127" s="5" t="e">
        <v>#N/A</v>
      </c>
      <c r="D5127" s="8" t="s">
        <v>6662</v>
      </c>
      <c r="E5127" s="12">
        <v>310</v>
      </c>
      <c r="F5127" s="30">
        <v>45717</v>
      </c>
      <c r="G5127" s="12" t="s">
        <v>339</v>
      </c>
      <c r="H5127" s="20">
        <v>76182</v>
      </c>
      <c r="K5127" t="str">
        <f t="shared" si="261"/>
        <v>Q4 2024</v>
      </c>
      <c r="L5127" t="str">
        <f t="shared" si="262"/>
        <v>Q4</v>
      </c>
      <c r="M5127" t="str">
        <f t="shared" si="263"/>
        <v>2024</v>
      </c>
    </row>
    <row r="5128" spans="1:13" x14ac:dyDescent="0.25">
      <c r="A5128" s="27">
        <v>45717</v>
      </c>
      <c r="B5128" s="8" t="s">
        <v>6593</v>
      </c>
      <c r="C5128" s="5" t="e">
        <v>#N/A</v>
      </c>
      <c r="D5128" s="8" t="s">
        <v>6662</v>
      </c>
      <c r="E5128" s="12">
        <v>310</v>
      </c>
      <c r="F5128" s="30">
        <v>45717</v>
      </c>
      <c r="G5128" s="12" t="s">
        <v>340</v>
      </c>
      <c r="H5128" s="20">
        <v>76183</v>
      </c>
      <c r="K5128" t="str">
        <f t="shared" si="261"/>
        <v>Q4 2024</v>
      </c>
      <c r="L5128" t="str">
        <f t="shared" si="262"/>
        <v>Q4</v>
      </c>
      <c r="M5128" t="str">
        <f t="shared" si="263"/>
        <v>2024</v>
      </c>
    </row>
    <row r="5129" spans="1:13" x14ac:dyDescent="0.25">
      <c r="A5129" s="27">
        <v>45717</v>
      </c>
      <c r="B5129" s="8" t="s">
        <v>6593</v>
      </c>
      <c r="C5129" s="5" t="e">
        <v>#N/A</v>
      </c>
      <c r="D5129" s="8" t="s">
        <v>6654</v>
      </c>
      <c r="E5129" s="12">
        <v>310</v>
      </c>
      <c r="F5129" s="30">
        <v>45717</v>
      </c>
      <c r="G5129" s="12" t="s">
        <v>4675</v>
      </c>
      <c r="H5129" s="20">
        <v>25714</v>
      </c>
      <c r="K5129" t="str">
        <f t="shared" si="261"/>
        <v>Q4 2024</v>
      </c>
      <c r="L5129" t="str">
        <f t="shared" si="262"/>
        <v>Q4</v>
      </c>
      <c r="M5129" t="str">
        <f t="shared" si="263"/>
        <v>2024</v>
      </c>
    </row>
    <row r="5130" spans="1:13" x14ac:dyDescent="0.25">
      <c r="A5130" s="27">
        <v>45717</v>
      </c>
      <c r="B5130" s="8" t="s">
        <v>6593</v>
      </c>
      <c r="C5130" s="5" t="e">
        <v>#N/A</v>
      </c>
      <c r="D5130" s="8" t="s">
        <v>6665</v>
      </c>
      <c r="E5130" s="12">
        <v>309</v>
      </c>
      <c r="F5130" s="25">
        <v>45719</v>
      </c>
      <c r="G5130" s="12" t="s">
        <v>4676</v>
      </c>
      <c r="H5130" s="20">
        <v>228659.20000000001</v>
      </c>
      <c r="K5130" t="str">
        <f t="shared" si="261"/>
        <v>Q4 2024</v>
      </c>
      <c r="L5130" t="str">
        <f t="shared" si="262"/>
        <v>Q4</v>
      </c>
      <c r="M5130" t="str">
        <f t="shared" si="263"/>
        <v>2024</v>
      </c>
    </row>
    <row r="5131" spans="1:13" x14ac:dyDescent="0.25">
      <c r="A5131" s="27">
        <v>45717</v>
      </c>
      <c r="B5131" s="8" t="s">
        <v>6593</v>
      </c>
      <c r="C5131" s="5" t="e">
        <v>#N/A</v>
      </c>
      <c r="D5131" s="8" t="s">
        <v>6662</v>
      </c>
      <c r="E5131" s="12">
        <v>313</v>
      </c>
      <c r="F5131" s="30">
        <v>45717</v>
      </c>
      <c r="G5131" s="12" t="s">
        <v>4677</v>
      </c>
      <c r="H5131" s="20">
        <v>547208</v>
      </c>
      <c r="K5131" t="str">
        <f t="shared" si="261"/>
        <v>Q4 2024</v>
      </c>
      <c r="L5131" t="str">
        <f t="shared" si="262"/>
        <v>Q4</v>
      </c>
      <c r="M5131" t="str">
        <f t="shared" si="263"/>
        <v>2024</v>
      </c>
    </row>
    <row r="5132" spans="1:13" x14ac:dyDescent="0.25">
      <c r="A5132" s="27">
        <v>45717</v>
      </c>
      <c r="B5132" s="8" t="s">
        <v>6593</v>
      </c>
      <c r="C5132" s="5" t="e">
        <v>#N/A</v>
      </c>
      <c r="D5132" s="8" t="s">
        <v>6654</v>
      </c>
      <c r="E5132" s="12">
        <v>313</v>
      </c>
      <c r="F5132" s="30">
        <v>45717</v>
      </c>
      <c r="G5132" s="12" t="s">
        <v>4678</v>
      </c>
      <c r="H5132" s="20">
        <v>65546</v>
      </c>
      <c r="K5132" t="str">
        <f t="shared" si="261"/>
        <v>Q4 2024</v>
      </c>
      <c r="L5132" t="str">
        <f t="shared" si="262"/>
        <v>Q4</v>
      </c>
      <c r="M5132" t="str">
        <f t="shared" si="263"/>
        <v>2024</v>
      </c>
    </row>
    <row r="5133" spans="1:13" x14ac:dyDescent="0.25">
      <c r="A5133" s="27">
        <v>45717</v>
      </c>
      <c r="B5133" s="8" t="s">
        <v>6593</v>
      </c>
      <c r="C5133" s="5" t="e">
        <v>#N/A</v>
      </c>
      <c r="D5133" s="8" t="s">
        <v>6662</v>
      </c>
      <c r="E5133" s="12">
        <v>314</v>
      </c>
      <c r="F5133" s="25">
        <v>45717</v>
      </c>
      <c r="G5133" s="12" t="s">
        <v>4679</v>
      </c>
      <c r="H5133" s="20">
        <v>155988</v>
      </c>
      <c r="K5133" t="str">
        <f t="shared" si="261"/>
        <v>Q4 2024</v>
      </c>
      <c r="L5133" t="str">
        <f t="shared" si="262"/>
        <v>Q4</v>
      </c>
      <c r="M5133" t="str">
        <f t="shared" si="263"/>
        <v>2024</v>
      </c>
    </row>
    <row r="5134" spans="1:13" x14ac:dyDescent="0.25">
      <c r="A5134" s="27">
        <v>45717</v>
      </c>
      <c r="B5134" s="8" t="s">
        <v>6595</v>
      </c>
      <c r="C5134" s="5" t="e">
        <v>#N/A</v>
      </c>
      <c r="D5134" s="8" t="s">
        <v>6662</v>
      </c>
      <c r="E5134" s="12">
        <v>317</v>
      </c>
      <c r="F5134" s="30">
        <v>45717</v>
      </c>
      <c r="G5134" s="12" t="s">
        <v>414</v>
      </c>
      <c r="H5134" s="20">
        <v>99842</v>
      </c>
      <c r="K5134" t="str">
        <f t="shared" si="261"/>
        <v>Q4 2024</v>
      </c>
      <c r="L5134" t="str">
        <f t="shared" si="262"/>
        <v>Q4</v>
      </c>
      <c r="M5134" t="str">
        <f t="shared" si="263"/>
        <v>2024</v>
      </c>
    </row>
    <row r="5135" spans="1:13" x14ac:dyDescent="0.25">
      <c r="A5135" s="27">
        <v>45717</v>
      </c>
      <c r="B5135" s="8" t="s">
        <v>6595</v>
      </c>
      <c r="C5135" s="5" t="e">
        <v>#N/A</v>
      </c>
      <c r="D5135" s="8" t="s">
        <v>6662</v>
      </c>
      <c r="E5135" s="12">
        <v>317</v>
      </c>
      <c r="F5135" s="30">
        <v>45717</v>
      </c>
      <c r="G5135" s="12" t="s">
        <v>415</v>
      </c>
      <c r="H5135" s="20">
        <v>66562</v>
      </c>
      <c r="K5135" t="str">
        <f t="shared" si="261"/>
        <v>Q4 2024</v>
      </c>
      <c r="L5135" t="str">
        <f t="shared" si="262"/>
        <v>Q4</v>
      </c>
      <c r="M5135" t="str">
        <f t="shared" si="263"/>
        <v>2024</v>
      </c>
    </row>
    <row r="5136" spans="1:13" x14ac:dyDescent="0.25">
      <c r="A5136" s="27">
        <v>45717</v>
      </c>
      <c r="B5136" s="8" t="s">
        <v>6594</v>
      </c>
      <c r="C5136" s="5" t="e">
        <v>#N/A</v>
      </c>
      <c r="D5136" s="8" t="s">
        <v>6662</v>
      </c>
      <c r="E5136" s="12">
        <v>719</v>
      </c>
      <c r="F5136" s="30">
        <v>45719</v>
      </c>
      <c r="G5136" s="12" t="s">
        <v>4680</v>
      </c>
      <c r="H5136" s="20">
        <v>136500</v>
      </c>
      <c r="K5136" t="str">
        <f t="shared" si="261"/>
        <v>Q4 2024</v>
      </c>
      <c r="L5136" t="str">
        <f t="shared" si="262"/>
        <v>Q4</v>
      </c>
      <c r="M5136" t="str">
        <f t="shared" si="263"/>
        <v>2024</v>
      </c>
    </row>
    <row r="5137" spans="1:13" x14ac:dyDescent="0.25">
      <c r="A5137" s="27">
        <v>45717</v>
      </c>
      <c r="B5137" s="8" t="s">
        <v>6593</v>
      </c>
      <c r="C5137" s="5" t="e">
        <v>#N/A</v>
      </c>
      <c r="D5137" s="8" t="s">
        <v>6662</v>
      </c>
      <c r="E5137" s="12">
        <v>315</v>
      </c>
      <c r="F5137" s="25">
        <v>45723</v>
      </c>
      <c r="G5137" s="12" t="s">
        <v>4681</v>
      </c>
      <c r="H5137" s="20">
        <v>166572</v>
      </c>
      <c r="K5137" t="str">
        <f t="shared" si="261"/>
        <v>Q4 2024</v>
      </c>
      <c r="L5137" t="str">
        <f t="shared" si="262"/>
        <v>Q4</v>
      </c>
      <c r="M5137" t="str">
        <f t="shared" si="263"/>
        <v>2024</v>
      </c>
    </row>
    <row r="5138" spans="1:13" x14ac:dyDescent="0.25">
      <c r="A5138" s="27">
        <v>45717</v>
      </c>
      <c r="B5138" s="8" t="s">
        <v>6595</v>
      </c>
      <c r="C5138" s="5" t="e">
        <v>#N/A</v>
      </c>
      <c r="D5138" s="8" t="s">
        <v>6662</v>
      </c>
      <c r="E5138" s="12">
        <v>319</v>
      </c>
      <c r="F5138" s="30">
        <v>45722</v>
      </c>
      <c r="G5138" s="12" t="s">
        <v>4682</v>
      </c>
      <c r="H5138" s="20">
        <v>166572</v>
      </c>
      <c r="K5138" t="str">
        <f t="shared" si="261"/>
        <v>Q4 2024</v>
      </c>
      <c r="L5138" t="str">
        <f t="shared" si="262"/>
        <v>Q4</v>
      </c>
      <c r="M5138" t="str">
        <f t="shared" si="263"/>
        <v>2024</v>
      </c>
    </row>
    <row r="5139" spans="1:13" x14ac:dyDescent="0.25">
      <c r="A5139" s="27">
        <v>45717</v>
      </c>
      <c r="B5139" s="8" t="s">
        <v>6595</v>
      </c>
      <c r="C5139" s="5" t="e">
        <v>#N/A</v>
      </c>
      <c r="D5139" s="8" t="s">
        <v>6662</v>
      </c>
      <c r="E5139" s="12">
        <v>319</v>
      </c>
      <c r="F5139" s="30">
        <v>45722</v>
      </c>
      <c r="G5139" s="12" t="s">
        <v>4683</v>
      </c>
      <c r="H5139" s="20">
        <v>155988</v>
      </c>
      <c r="K5139" t="str">
        <f t="shared" si="261"/>
        <v>Q4 2024</v>
      </c>
      <c r="L5139" t="str">
        <f t="shared" si="262"/>
        <v>Q4</v>
      </c>
      <c r="M5139" t="str">
        <f t="shared" si="263"/>
        <v>2024</v>
      </c>
    </row>
    <row r="5140" spans="1:13" x14ac:dyDescent="0.25">
      <c r="A5140" s="27">
        <v>45717</v>
      </c>
      <c r="B5140" s="8" t="s">
        <v>6584</v>
      </c>
      <c r="C5140" s="5" t="e">
        <v>#N/A</v>
      </c>
      <c r="D5140" s="8" t="s">
        <v>6662</v>
      </c>
      <c r="E5140" s="12">
        <v>102</v>
      </c>
      <c r="F5140" s="30">
        <v>45717</v>
      </c>
      <c r="G5140" s="12">
        <v>202503001</v>
      </c>
      <c r="H5140" s="20">
        <v>227529.12</v>
      </c>
      <c r="K5140" t="str">
        <f t="shared" si="261"/>
        <v>Q4 2024</v>
      </c>
      <c r="L5140" t="str">
        <f t="shared" si="262"/>
        <v>Q4</v>
      </c>
      <c r="M5140" t="str">
        <f t="shared" si="263"/>
        <v>2024</v>
      </c>
    </row>
    <row r="5141" spans="1:13" x14ac:dyDescent="0.25">
      <c r="A5141" s="27">
        <v>45717</v>
      </c>
      <c r="B5141" s="8" t="s">
        <v>6593</v>
      </c>
      <c r="C5141" s="5" t="e">
        <v>#N/A</v>
      </c>
      <c r="D5141" s="8" t="s">
        <v>6643</v>
      </c>
      <c r="E5141" s="12">
        <v>312</v>
      </c>
      <c r="F5141" s="30">
        <v>45727</v>
      </c>
      <c r="G5141" s="12" t="s">
        <v>4684</v>
      </c>
      <c r="H5141" s="20">
        <v>2505</v>
      </c>
      <c r="K5141" t="str">
        <f t="shared" si="261"/>
        <v>Q4 2024</v>
      </c>
      <c r="L5141" t="str">
        <f t="shared" si="262"/>
        <v>Q4</v>
      </c>
      <c r="M5141" t="str">
        <f t="shared" si="263"/>
        <v>2024</v>
      </c>
    </row>
    <row r="5142" spans="1:13" x14ac:dyDescent="0.25">
      <c r="A5142" s="27">
        <v>45717</v>
      </c>
      <c r="B5142" s="8" t="s">
        <v>6593</v>
      </c>
      <c r="C5142" s="5" t="e">
        <v>#N/A</v>
      </c>
      <c r="D5142" s="8" t="s">
        <v>6617</v>
      </c>
      <c r="E5142" s="12">
        <v>312</v>
      </c>
      <c r="F5142" s="30">
        <v>45735</v>
      </c>
      <c r="G5142" s="12" t="s">
        <v>4685</v>
      </c>
      <c r="H5142" s="20">
        <v>6400</v>
      </c>
      <c r="K5142" t="str">
        <f t="shared" ref="K5142:K5195" si="264">"Q" &amp; IF(MONTH(A5142) &lt; 4, 4, IF(MONTH(A5142) &lt; 7, 1, IF(MONTH(A5142) &lt; 10, 2, 3))) &amp; " " &amp; YEAR(A5142) - IF(MONTH(A5142) &lt; 4, 1, 0)</f>
        <v>Q4 2024</v>
      </c>
      <c r="L5142" t="str">
        <f t="shared" ref="L5142:L5195" si="265">LEFT(K5142,2)</f>
        <v>Q4</v>
      </c>
      <c r="M5142" t="str">
        <f t="shared" ref="M5142:M5195" si="266">RIGHT(K5142,4)</f>
        <v>2024</v>
      </c>
    </row>
    <row r="5143" spans="1:13" x14ac:dyDescent="0.25">
      <c r="A5143" s="27">
        <v>45717</v>
      </c>
      <c r="B5143" s="8" t="s">
        <v>6593</v>
      </c>
      <c r="C5143" s="5" t="e">
        <v>#N/A</v>
      </c>
      <c r="D5143" s="8" t="s">
        <v>6672</v>
      </c>
      <c r="E5143" s="12">
        <v>312</v>
      </c>
      <c r="F5143" s="30">
        <v>45737</v>
      </c>
      <c r="G5143" s="12">
        <v>1422215</v>
      </c>
      <c r="H5143" s="20">
        <v>209</v>
      </c>
      <c r="K5143" t="str">
        <f t="shared" si="264"/>
        <v>Q4 2024</v>
      </c>
      <c r="L5143" t="str">
        <f t="shared" si="265"/>
        <v>Q4</v>
      </c>
      <c r="M5143" t="str">
        <f t="shared" si="266"/>
        <v>2024</v>
      </c>
    </row>
    <row r="5144" spans="1:13" x14ac:dyDescent="0.25">
      <c r="A5144" s="27">
        <v>45717</v>
      </c>
      <c r="B5144" s="8" t="s">
        <v>6597</v>
      </c>
      <c r="C5144" s="5" t="e">
        <v>#N/A</v>
      </c>
      <c r="D5144" s="8" t="s">
        <v>6638</v>
      </c>
      <c r="E5144" s="12">
        <v>0</v>
      </c>
      <c r="F5144" s="30">
        <v>45736</v>
      </c>
      <c r="G5144" s="12" t="s">
        <v>4686</v>
      </c>
      <c r="H5144" s="20">
        <v>18030</v>
      </c>
      <c r="K5144" t="str">
        <f t="shared" si="264"/>
        <v>Q4 2024</v>
      </c>
      <c r="L5144" t="str">
        <f t="shared" si="265"/>
        <v>Q4</v>
      </c>
      <c r="M5144" t="str">
        <f t="shared" si="266"/>
        <v>2024</v>
      </c>
    </row>
    <row r="5145" spans="1:13" x14ac:dyDescent="0.25">
      <c r="A5145" s="27">
        <v>45717</v>
      </c>
      <c r="B5145" s="8" t="s">
        <v>6595</v>
      </c>
      <c r="C5145" s="5" t="e">
        <v>#N/A</v>
      </c>
      <c r="D5145" s="8" t="s">
        <v>6631</v>
      </c>
      <c r="E5145" s="12">
        <v>319</v>
      </c>
      <c r="F5145" s="30">
        <v>45747</v>
      </c>
      <c r="G5145" s="12" t="s">
        <v>4687</v>
      </c>
      <c r="H5145" s="20">
        <v>5487</v>
      </c>
      <c r="K5145" t="str">
        <f t="shared" si="264"/>
        <v>Q4 2024</v>
      </c>
      <c r="L5145" t="str">
        <f t="shared" si="265"/>
        <v>Q4</v>
      </c>
      <c r="M5145" t="str">
        <f t="shared" si="266"/>
        <v>2024</v>
      </c>
    </row>
    <row r="5146" spans="1:13" x14ac:dyDescent="0.25">
      <c r="A5146" s="27">
        <v>45717</v>
      </c>
      <c r="B5146" s="8" t="s">
        <v>6586</v>
      </c>
      <c r="C5146" s="5" t="e">
        <v>#N/A</v>
      </c>
      <c r="D5146" s="8" t="s">
        <v>6635</v>
      </c>
      <c r="E5146" s="12">
        <v>0</v>
      </c>
      <c r="F5146" s="30">
        <v>45747</v>
      </c>
      <c r="G5146" s="12" t="s">
        <v>4688</v>
      </c>
      <c r="H5146" s="20">
        <v>50569.62</v>
      </c>
      <c r="K5146" t="str">
        <f t="shared" si="264"/>
        <v>Q4 2024</v>
      </c>
      <c r="L5146" t="str">
        <f t="shared" si="265"/>
        <v>Q4</v>
      </c>
      <c r="M5146" t="str">
        <f t="shared" si="266"/>
        <v>2024</v>
      </c>
    </row>
    <row r="5147" spans="1:13" x14ac:dyDescent="0.25">
      <c r="A5147" s="29">
        <v>45717</v>
      </c>
      <c r="B5147" s="8" t="s">
        <v>6592</v>
      </c>
      <c r="C5147" s="5" t="e">
        <v>#N/A</v>
      </c>
      <c r="D5147" s="8" t="s">
        <v>6633</v>
      </c>
      <c r="E5147" s="12">
        <v>613</v>
      </c>
      <c r="F5147" s="30">
        <v>45747</v>
      </c>
      <c r="G5147" s="12" t="s">
        <v>4689</v>
      </c>
      <c r="H5147" s="20">
        <v>37966.89</v>
      </c>
      <c r="K5147" t="str">
        <f t="shared" si="264"/>
        <v>Q4 2024</v>
      </c>
      <c r="L5147" t="str">
        <f t="shared" si="265"/>
        <v>Q4</v>
      </c>
      <c r="M5147" t="str">
        <f t="shared" si="266"/>
        <v>2024</v>
      </c>
    </row>
    <row r="5148" spans="1:13" x14ac:dyDescent="0.25">
      <c r="A5148" s="27">
        <v>45717</v>
      </c>
      <c r="B5148" s="8" t="s">
        <v>6595</v>
      </c>
      <c r="C5148" s="5" t="e">
        <v>#N/A</v>
      </c>
      <c r="D5148" s="8" t="s">
        <v>6633</v>
      </c>
      <c r="E5148" s="12">
        <v>319</v>
      </c>
      <c r="F5148" s="30">
        <v>45747</v>
      </c>
      <c r="G5148" s="12" t="s">
        <v>4690</v>
      </c>
      <c r="H5148" s="20">
        <v>41130.800000000003</v>
      </c>
      <c r="K5148" t="str">
        <f t="shared" si="264"/>
        <v>Q4 2024</v>
      </c>
      <c r="L5148" t="str">
        <f t="shared" si="265"/>
        <v>Q4</v>
      </c>
      <c r="M5148" t="str">
        <f t="shared" si="266"/>
        <v>2024</v>
      </c>
    </row>
    <row r="5149" spans="1:13" x14ac:dyDescent="0.25">
      <c r="A5149" s="27">
        <v>45717</v>
      </c>
      <c r="B5149" s="8" t="s">
        <v>6593</v>
      </c>
      <c r="C5149" s="5" t="e">
        <v>#N/A</v>
      </c>
      <c r="D5149" s="8" t="s">
        <v>6633</v>
      </c>
      <c r="E5149" s="12">
        <v>312</v>
      </c>
      <c r="F5149" s="30">
        <v>45747</v>
      </c>
      <c r="G5149" s="12" t="s">
        <v>4691</v>
      </c>
      <c r="H5149" s="20">
        <v>298198.3</v>
      </c>
      <c r="K5149" t="str">
        <f t="shared" si="264"/>
        <v>Q4 2024</v>
      </c>
      <c r="L5149" t="str">
        <f t="shared" si="265"/>
        <v>Q4</v>
      </c>
      <c r="M5149" t="str">
        <f t="shared" si="266"/>
        <v>2024</v>
      </c>
    </row>
    <row r="5150" spans="1:13" x14ac:dyDescent="0.25">
      <c r="A5150" s="27">
        <v>45717</v>
      </c>
      <c r="B5150" s="8" t="s">
        <v>6589</v>
      </c>
      <c r="C5150" s="5" t="e">
        <v>#N/A</v>
      </c>
      <c r="D5150" s="8" t="s">
        <v>6633</v>
      </c>
      <c r="E5150" s="12" t="s">
        <v>82</v>
      </c>
      <c r="F5150" s="30">
        <v>45747</v>
      </c>
      <c r="G5150" s="12" t="s">
        <v>4692</v>
      </c>
      <c r="H5150" s="20">
        <v>171641.99</v>
      </c>
      <c r="K5150" t="str">
        <f t="shared" si="264"/>
        <v>Q4 2024</v>
      </c>
      <c r="L5150" t="str">
        <f t="shared" si="265"/>
        <v>Q4</v>
      </c>
      <c r="M5150" t="str">
        <f t="shared" si="266"/>
        <v>2024</v>
      </c>
    </row>
    <row r="5151" spans="1:13" x14ac:dyDescent="0.25">
      <c r="A5151" s="27">
        <v>45717</v>
      </c>
      <c r="B5151" s="8" t="s">
        <v>6595</v>
      </c>
      <c r="C5151" s="5" t="s">
        <v>6632</v>
      </c>
      <c r="D5151" s="8" t="s">
        <v>6633</v>
      </c>
      <c r="E5151" s="12">
        <v>319</v>
      </c>
      <c r="F5151" s="30">
        <v>45747</v>
      </c>
      <c r="G5151" s="12" t="s">
        <v>4693</v>
      </c>
      <c r="H5151" s="20">
        <v>41666</v>
      </c>
      <c r="K5151" t="str">
        <f t="shared" si="264"/>
        <v>Q4 2024</v>
      </c>
      <c r="L5151" t="str">
        <f t="shared" si="265"/>
        <v>Q4</v>
      </c>
      <c r="M5151" t="str">
        <f t="shared" si="266"/>
        <v>2024</v>
      </c>
    </row>
    <row r="5152" spans="1:13" x14ac:dyDescent="0.25">
      <c r="A5152" s="27">
        <v>45717</v>
      </c>
      <c r="B5152" s="8" t="s">
        <v>6595</v>
      </c>
      <c r="C5152" s="5" t="s">
        <v>6632</v>
      </c>
      <c r="D5152" s="8" t="s">
        <v>6633</v>
      </c>
      <c r="E5152" s="12">
        <v>719</v>
      </c>
      <c r="F5152" s="30">
        <v>45747</v>
      </c>
      <c r="G5152" s="12" t="s">
        <v>4694</v>
      </c>
      <c r="H5152" s="20">
        <v>114925</v>
      </c>
      <c r="K5152" t="str">
        <f t="shared" si="264"/>
        <v>Q4 2024</v>
      </c>
      <c r="L5152" t="str">
        <f t="shared" si="265"/>
        <v>Q4</v>
      </c>
      <c r="M5152" t="str">
        <f t="shared" si="266"/>
        <v>2024</v>
      </c>
    </row>
    <row r="5153" spans="1:13" x14ac:dyDescent="0.25">
      <c r="A5153" s="27">
        <v>45717</v>
      </c>
      <c r="B5153" s="8" t="s">
        <v>6597</v>
      </c>
      <c r="C5153" s="5" t="s">
        <v>6632</v>
      </c>
      <c r="D5153" s="8" t="s">
        <v>6633</v>
      </c>
      <c r="E5153" s="12">
        <v>0</v>
      </c>
      <c r="F5153" s="30">
        <v>45747</v>
      </c>
      <c r="G5153" s="12" t="s">
        <v>4695</v>
      </c>
      <c r="H5153" s="20">
        <v>49679</v>
      </c>
      <c r="K5153" t="str">
        <f t="shared" si="264"/>
        <v>Q4 2024</v>
      </c>
      <c r="L5153" t="str">
        <f t="shared" si="265"/>
        <v>Q4</v>
      </c>
      <c r="M5153" t="str">
        <f t="shared" si="266"/>
        <v>2024</v>
      </c>
    </row>
    <row r="5154" spans="1:13" x14ac:dyDescent="0.25">
      <c r="A5154" s="27">
        <v>45717</v>
      </c>
      <c r="B5154" s="8" t="s">
        <v>6584</v>
      </c>
      <c r="C5154" s="5" t="s">
        <v>6632</v>
      </c>
      <c r="D5154" s="8" t="s">
        <v>6633</v>
      </c>
      <c r="E5154" s="12">
        <v>102</v>
      </c>
      <c r="F5154" s="30">
        <v>45747</v>
      </c>
      <c r="G5154" s="12" t="s">
        <v>4696</v>
      </c>
      <c r="H5154" s="20">
        <v>42468</v>
      </c>
      <c r="K5154" t="str">
        <f t="shared" si="264"/>
        <v>Q4 2024</v>
      </c>
      <c r="L5154" t="str">
        <f t="shared" si="265"/>
        <v>Q4</v>
      </c>
      <c r="M5154" t="str">
        <f t="shared" si="266"/>
        <v>2024</v>
      </c>
    </row>
    <row r="5155" spans="1:13" x14ac:dyDescent="0.25">
      <c r="A5155" s="27">
        <v>45717</v>
      </c>
      <c r="B5155" s="8" t="s">
        <v>6585</v>
      </c>
      <c r="C5155" s="5" t="s">
        <v>6632</v>
      </c>
      <c r="D5155" s="8" t="s">
        <v>6633</v>
      </c>
      <c r="E5155" s="12">
        <v>0</v>
      </c>
      <c r="F5155" s="30">
        <v>45747</v>
      </c>
      <c r="G5155" s="12" t="s">
        <v>4697</v>
      </c>
      <c r="H5155" s="20">
        <v>40809</v>
      </c>
      <c r="K5155" t="str">
        <f t="shared" si="264"/>
        <v>Q4 2024</v>
      </c>
      <c r="L5155" t="str">
        <f t="shared" si="265"/>
        <v>Q4</v>
      </c>
      <c r="M5155" t="str">
        <f t="shared" si="266"/>
        <v>2024</v>
      </c>
    </row>
    <row r="5156" spans="1:13" x14ac:dyDescent="0.25">
      <c r="A5156" s="27">
        <v>45717</v>
      </c>
      <c r="B5156" s="8" t="s">
        <v>6591</v>
      </c>
      <c r="C5156" s="5" t="s">
        <v>6632</v>
      </c>
      <c r="D5156" s="8" t="s">
        <v>6633</v>
      </c>
      <c r="E5156" s="12">
        <v>0</v>
      </c>
      <c r="F5156" s="30">
        <v>45747</v>
      </c>
      <c r="G5156" s="12" t="s">
        <v>4698</v>
      </c>
      <c r="H5156" s="20">
        <v>49679</v>
      </c>
      <c r="K5156" t="str">
        <f t="shared" si="264"/>
        <v>Q4 2024</v>
      </c>
      <c r="L5156" t="str">
        <f t="shared" si="265"/>
        <v>Q4</v>
      </c>
      <c r="M5156" t="str">
        <f t="shared" si="266"/>
        <v>2024</v>
      </c>
    </row>
    <row r="5157" spans="1:13" x14ac:dyDescent="0.25">
      <c r="A5157" s="27">
        <v>45717</v>
      </c>
      <c r="B5157" s="8" t="s">
        <v>6593</v>
      </c>
      <c r="C5157" s="5" t="s">
        <v>6632</v>
      </c>
      <c r="D5157" s="8" t="s">
        <v>6633</v>
      </c>
      <c r="E5157" s="12">
        <v>312</v>
      </c>
      <c r="F5157" s="30">
        <v>45747</v>
      </c>
      <c r="G5157" s="12" t="s">
        <v>4699</v>
      </c>
      <c r="H5157" s="20">
        <v>136217</v>
      </c>
      <c r="K5157" t="str">
        <f t="shared" si="264"/>
        <v>Q4 2024</v>
      </c>
      <c r="L5157" t="str">
        <f t="shared" si="265"/>
        <v>Q4</v>
      </c>
      <c r="M5157" t="str">
        <f t="shared" si="266"/>
        <v>2024</v>
      </c>
    </row>
    <row r="5158" spans="1:13" x14ac:dyDescent="0.25">
      <c r="A5158" s="27">
        <v>45717</v>
      </c>
      <c r="B5158" s="8" t="s">
        <v>6589</v>
      </c>
      <c r="C5158" s="5" t="s">
        <v>6632</v>
      </c>
      <c r="D5158" s="8" t="s">
        <v>6633</v>
      </c>
      <c r="E5158" s="12" t="s">
        <v>82</v>
      </c>
      <c r="F5158" s="30">
        <v>45747</v>
      </c>
      <c r="G5158" s="12" t="s">
        <v>4700</v>
      </c>
      <c r="H5158" s="20">
        <v>62499</v>
      </c>
      <c r="K5158" t="str">
        <f t="shared" si="264"/>
        <v>Q4 2024</v>
      </c>
      <c r="L5158" t="str">
        <f t="shared" si="265"/>
        <v>Q4</v>
      </c>
      <c r="M5158" t="str">
        <f t="shared" si="266"/>
        <v>2024</v>
      </c>
    </row>
    <row r="5159" spans="1:13" x14ac:dyDescent="0.25">
      <c r="A5159" s="29">
        <v>45717</v>
      </c>
      <c r="B5159" s="8" t="s">
        <v>6592</v>
      </c>
      <c r="C5159" s="5" t="s">
        <v>6632</v>
      </c>
      <c r="D5159" s="8" t="s">
        <v>6633</v>
      </c>
      <c r="E5159" s="12">
        <v>613</v>
      </c>
      <c r="F5159" s="30">
        <v>45747</v>
      </c>
      <c r="G5159" s="12" t="s">
        <v>4701</v>
      </c>
      <c r="H5159" s="20">
        <v>40064</v>
      </c>
      <c r="K5159" t="str">
        <f t="shared" si="264"/>
        <v>Q4 2024</v>
      </c>
      <c r="L5159" t="str">
        <f t="shared" si="265"/>
        <v>Q4</v>
      </c>
      <c r="M5159" t="str">
        <f t="shared" si="266"/>
        <v>2024</v>
      </c>
    </row>
    <row r="5160" spans="1:13" x14ac:dyDescent="0.25">
      <c r="A5160" s="27">
        <v>45717</v>
      </c>
      <c r="B5160" s="8" t="s">
        <v>6593</v>
      </c>
      <c r="C5160" s="5" t="e">
        <v>#N/A</v>
      </c>
      <c r="D5160" s="8" t="s">
        <v>6627</v>
      </c>
      <c r="E5160" s="12">
        <v>312</v>
      </c>
      <c r="F5160" s="30">
        <v>45747</v>
      </c>
      <c r="G5160" s="12">
        <v>1956</v>
      </c>
      <c r="H5160" s="20">
        <v>42140</v>
      </c>
      <c r="K5160" t="str">
        <f t="shared" si="264"/>
        <v>Q4 2024</v>
      </c>
      <c r="L5160" t="str">
        <f t="shared" si="265"/>
        <v>Q4</v>
      </c>
      <c r="M5160" t="str">
        <f t="shared" si="266"/>
        <v>2024</v>
      </c>
    </row>
    <row r="5161" spans="1:13" x14ac:dyDescent="0.25">
      <c r="A5161" s="27">
        <v>45717</v>
      </c>
      <c r="B5161" s="8" t="s">
        <v>6595</v>
      </c>
      <c r="C5161" s="5" t="e">
        <v>#N/A</v>
      </c>
      <c r="D5161" s="8" t="s">
        <v>6627</v>
      </c>
      <c r="E5161" s="12">
        <v>319</v>
      </c>
      <c r="F5161" s="30">
        <v>45747</v>
      </c>
      <c r="G5161" s="12">
        <v>1960</v>
      </c>
      <c r="H5161" s="20">
        <v>2695</v>
      </c>
      <c r="K5161" t="str">
        <f t="shared" si="264"/>
        <v>Q4 2024</v>
      </c>
      <c r="L5161" t="str">
        <f t="shared" si="265"/>
        <v>Q4</v>
      </c>
      <c r="M5161" t="str">
        <f t="shared" si="266"/>
        <v>2024</v>
      </c>
    </row>
    <row r="5162" spans="1:13" x14ac:dyDescent="0.25">
      <c r="A5162" s="27">
        <v>45717</v>
      </c>
      <c r="B5162" s="8" t="s">
        <v>6589</v>
      </c>
      <c r="C5162" s="5" t="e">
        <v>#N/A</v>
      </c>
      <c r="D5162" s="8" t="s">
        <v>6627</v>
      </c>
      <c r="E5162" s="12" t="s">
        <v>82</v>
      </c>
      <c r="F5162" s="30">
        <v>45747</v>
      </c>
      <c r="G5162" s="12">
        <v>1957</v>
      </c>
      <c r="H5162" s="20">
        <v>19775</v>
      </c>
      <c r="K5162" t="str">
        <f t="shared" si="264"/>
        <v>Q4 2024</v>
      </c>
      <c r="L5162" t="str">
        <f t="shared" si="265"/>
        <v>Q4</v>
      </c>
      <c r="M5162" t="str">
        <f t="shared" si="266"/>
        <v>2024</v>
      </c>
    </row>
    <row r="5163" spans="1:13" x14ac:dyDescent="0.25">
      <c r="A5163" s="27">
        <v>45717</v>
      </c>
      <c r="B5163" s="8" t="s">
        <v>6592</v>
      </c>
      <c r="C5163" s="5" t="e">
        <v>#N/A</v>
      </c>
      <c r="D5163" s="8" t="s">
        <v>6627</v>
      </c>
      <c r="E5163" s="12">
        <v>613</v>
      </c>
      <c r="F5163" s="30">
        <v>45747</v>
      </c>
      <c r="G5163" s="12">
        <v>1955</v>
      </c>
      <c r="H5163" s="20">
        <v>4480</v>
      </c>
      <c r="K5163" t="str">
        <f t="shared" si="264"/>
        <v>Q4 2024</v>
      </c>
      <c r="L5163" t="str">
        <f t="shared" si="265"/>
        <v>Q4</v>
      </c>
      <c r="M5163" t="str">
        <f t="shared" si="266"/>
        <v>2024</v>
      </c>
    </row>
    <row r="5164" spans="1:13" x14ac:dyDescent="0.25">
      <c r="A5164" s="27">
        <v>45717</v>
      </c>
      <c r="B5164" s="8" t="s">
        <v>6584</v>
      </c>
      <c r="C5164" s="5" t="e">
        <v>#N/A</v>
      </c>
      <c r="D5164" s="8" t="s">
        <v>6627</v>
      </c>
      <c r="E5164" s="12">
        <v>102</v>
      </c>
      <c r="F5164" s="30">
        <v>45747</v>
      </c>
      <c r="G5164" s="12">
        <v>1953</v>
      </c>
      <c r="H5164" s="20">
        <v>1260</v>
      </c>
      <c r="K5164" t="str">
        <f t="shared" si="264"/>
        <v>Q4 2024</v>
      </c>
      <c r="L5164" t="str">
        <f t="shared" si="265"/>
        <v>Q4</v>
      </c>
      <c r="M5164" t="str">
        <f t="shared" si="266"/>
        <v>2024</v>
      </c>
    </row>
    <row r="5165" spans="1:13" x14ac:dyDescent="0.25">
      <c r="A5165" s="27">
        <v>45717</v>
      </c>
      <c r="B5165" s="8" t="s">
        <v>6600</v>
      </c>
      <c r="C5165" s="5" t="e">
        <v>#N/A</v>
      </c>
      <c r="D5165" s="8" t="s">
        <v>6627</v>
      </c>
      <c r="E5165" s="12">
        <v>1101</v>
      </c>
      <c r="F5165" s="30">
        <v>45747</v>
      </c>
      <c r="G5165" s="12">
        <v>1959</v>
      </c>
      <c r="H5165" s="20">
        <v>4270</v>
      </c>
      <c r="K5165" t="str">
        <f t="shared" si="264"/>
        <v>Q4 2024</v>
      </c>
      <c r="L5165" t="str">
        <f t="shared" si="265"/>
        <v>Q4</v>
      </c>
      <c r="M5165" t="str">
        <f t="shared" si="266"/>
        <v>2024</v>
      </c>
    </row>
    <row r="5166" spans="1:13" x14ac:dyDescent="0.25">
      <c r="A5166" s="27">
        <v>45717</v>
      </c>
      <c r="B5166" s="8" t="s">
        <v>6613</v>
      </c>
      <c r="C5166" s="5" t="e">
        <v>#N/A</v>
      </c>
      <c r="D5166" s="8" t="s">
        <v>6627</v>
      </c>
      <c r="E5166" s="12">
        <v>0</v>
      </c>
      <c r="F5166" s="30">
        <v>45747</v>
      </c>
      <c r="G5166" s="12">
        <v>1954</v>
      </c>
      <c r="H5166" s="20">
        <v>3600</v>
      </c>
      <c r="K5166" t="str">
        <f t="shared" si="264"/>
        <v>Q4 2024</v>
      </c>
      <c r="L5166" t="str">
        <f t="shared" si="265"/>
        <v>Q4</v>
      </c>
      <c r="M5166" t="str">
        <f t="shared" si="266"/>
        <v>2024</v>
      </c>
    </row>
    <row r="5167" spans="1:13" x14ac:dyDescent="0.25">
      <c r="A5167" s="27">
        <v>45717</v>
      </c>
      <c r="B5167" s="8" t="s">
        <v>6585</v>
      </c>
      <c r="C5167" s="5" t="e">
        <v>#N/A</v>
      </c>
      <c r="D5167" s="8" t="s">
        <v>6627</v>
      </c>
      <c r="E5167" s="12">
        <v>0</v>
      </c>
      <c r="F5167" s="30">
        <v>45747</v>
      </c>
      <c r="G5167" s="12">
        <v>1951</v>
      </c>
      <c r="H5167" s="20">
        <v>11200</v>
      </c>
      <c r="K5167" t="str">
        <f t="shared" si="264"/>
        <v>Q4 2024</v>
      </c>
      <c r="L5167" t="str">
        <f t="shared" si="265"/>
        <v>Q4</v>
      </c>
      <c r="M5167" t="str">
        <f t="shared" si="266"/>
        <v>2024</v>
      </c>
    </row>
    <row r="5168" spans="1:13" x14ac:dyDescent="0.25">
      <c r="A5168" s="27">
        <v>45717</v>
      </c>
      <c r="B5168" s="8" t="s">
        <v>6597</v>
      </c>
      <c r="C5168" s="5" t="e">
        <v>#N/A</v>
      </c>
      <c r="D5168" s="8" t="s">
        <v>6627</v>
      </c>
      <c r="E5168" s="12">
        <v>0</v>
      </c>
      <c r="F5168" s="30">
        <v>45747</v>
      </c>
      <c r="G5168" s="12">
        <v>1958</v>
      </c>
      <c r="H5168" s="20">
        <v>770</v>
      </c>
      <c r="K5168" t="str">
        <f t="shared" si="264"/>
        <v>Q4 2024</v>
      </c>
      <c r="L5168" t="str">
        <f t="shared" si="265"/>
        <v>Q4</v>
      </c>
      <c r="M5168" t="str">
        <f t="shared" si="266"/>
        <v>2024</v>
      </c>
    </row>
    <row r="5169" spans="1:13" x14ac:dyDescent="0.25">
      <c r="A5169" s="27">
        <v>45717</v>
      </c>
      <c r="B5169" s="8" t="s">
        <v>6584</v>
      </c>
      <c r="C5169" s="5" t="e">
        <v>#N/A</v>
      </c>
      <c r="D5169" s="8" t="s">
        <v>6624</v>
      </c>
      <c r="E5169" s="12">
        <v>102</v>
      </c>
      <c r="F5169" s="30">
        <v>45747</v>
      </c>
      <c r="G5169" s="12" t="s">
        <v>4702</v>
      </c>
      <c r="H5169" s="20">
        <v>1600</v>
      </c>
      <c r="K5169" t="str">
        <f t="shared" si="264"/>
        <v>Q4 2024</v>
      </c>
      <c r="L5169" t="str">
        <f t="shared" si="265"/>
        <v>Q4</v>
      </c>
      <c r="M5169" t="str">
        <f t="shared" si="266"/>
        <v>2024</v>
      </c>
    </row>
    <row r="5170" spans="1:13" x14ac:dyDescent="0.25">
      <c r="A5170" s="29">
        <v>45717</v>
      </c>
      <c r="B5170" s="8" t="s">
        <v>6593</v>
      </c>
      <c r="C5170" s="5" t="s">
        <v>6630</v>
      </c>
      <c r="D5170" s="8" t="s">
        <v>6631</v>
      </c>
      <c r="E5170" s="12">
        <v>312</v>
      </c>
      <c r="F5170" s="30">
        <v>45750</v>
      </c>
      <c r="G5170" s="12" t="s">
        <v>4703</v>
      </c>
      <c r="H5170" s="20">
        <v>70634</v>
      </c>
      <c r="K5170" t="str">
        <f t="shared" si="264"/>
        <v>Q4 2024</v>
      </c>
      <c r="L5170" t="str">
        <f t="shared" si="265"/>
        <v>Q4</v>
      </c>
      <c r="M5170" t="str">
        <f t="shared" si="266"/>
        <v>2024</v>
      </c>
    </row>
    <row r="5171" spans="1:13" x14ac:dyDescent="0.25">
      <c r="A5171" s="27">
        <v>45717</v>
      </c>
      <c r="B5171" s="8" t="s">
        <v>6589</v>
      </c>
      <c r="C5171" s="5" t="e">
        <v>#N/A</v>
      </c>
      <c r="D5171" s="8" t="s">
        <v>6635</v>
      </c>
      <c r="E5171" s="12" t="s">
        <v>82</v>
      </c>
      <c r="F5171" s="30">
        <v>45747</v>
      </c>
      <c r="G5171" s="12" t="s">
        <v>4704</v>
      </c>
      <c r="H5171" s="20">
        <v>134184.31</v>
      </c>
      <c r="K5171" t="str">
        <f t="shared" si="264"/>
        <v>Q4 2024</v>
      </c>
      <c r="L5171" t="str">
        <f t="shared" si="265"/>
        <v>Q4</v>
      </c>
      <c r="M5171" t="str">
        <f t="shared" si="266"/>
        <v>2024</v>
      </c>
    </row>
    <row r="5172" spans="1:13" x14ac:dyDescent="0.25">
      <c r="A5172" s="27">
        <v>45717</v>
      </c>
      <c r="B5172" s="8" t="s">
        <v>6589</v>
      </c>
      <c r="C5172" s="5" t="s">
        <v>6623</v>
      </c>
      <c r="D5172" s="8" t="s">
        <v>6624</v>
      </c>
      <c r="E5172" s="12" t="s">
        <v>82</v>
      </c>
      <c r="F5172" s="30">
        <v>45747</v>
      </c>
      <c r="G5172" s="12" t="s">
        <v>4705</v>
      </c>
      <c r="H5172" s="20">
        <v>8800.6</v>
      </c>
      <c r="K5172" t="str">
        <f t="shared" si="264"/>
        <v>Q4 2024</v>
      </c>
      <c r="L5172" t="str">
        <f t="shared" si="265"/>
        <v>Q4</v>
      </c>
      <c r="M5172" t="str">
        <f t="shared" si="266"/>
        <v>2024</v>
      </c>
    </row>
    <row r="5173" spans="1:13" x14ac:dyDescent="0.25">
      <c r="A5173" s="27">
        <v>45717</v>
      </c>
      <c r="B5173" s="8" t="s">
        <v>6592</v>
      </c>
      <c r="C5173" s="5" t="s">
        <v>6623</v>
      </c>
      <c r="D5173" s="8" t="s">
        <v>6663</v>
      </c>
      <c r="E5173" s="12">
        <v>613</v>
      </c>
      <c r="F5173" s="30">
        <v>45747</v>
      </c>
      <c r="G5173" s="12" t="s">
        <v>4706</v>
      </c>
      <c r="H5173" s="20">
        <v>2700</v>
      </c>
      <c r="K5173" t="str">
        <f t="shared" si="264"/>
        <v>Q4 2024</v>
      </c>
      <c r="L5173" t="str">
        <f t="shared" si="265"/>
        <v>Q4</v>
      </c>
      <c r="M5173" t="str">
        <f t="shared" si="266"/>
        <v>2024</v>
      </c>
    </row>
    <row r="5174" spans="1:13" x14ac:dyDescent="0.25">
      <c r="A5174" s="27">
        <v>45717</v>
      </c>
      <c r="B5174" s="8" t="s">
        <v>6592</v>
      </c>
      <c r="C5174" s="5" t="s">
        <v>6623</v>
      </c>
      <c r="D5174" s="8" t="s">
        <v>6624</v>
      </c>
      <c r="E5174" s="12">
        <v>613</v>
      </c>
      <c r="F5174" s="30">
        <v>45747</v>
      </c>
      <c r="G5174" s="12" t="s">
        <v>4707</v>
      </c>
      <c r="H5174" s="20">
        <v>21246.799999999999</v>
      </c>
      <c r="K5174" t="str">
        <f t="shared" si="264"/>
        <v>Q4 2024</v>
      </c>
      <c r="L5174" t="str">
        <f t="shared" si="265"/>
        <v>Q4</v>
      </c>
      <c r="M5174" t="str">
        <f t="shared" si="266"/>
        <v>2024</v>
      </c>
    </row>
    <row r="5175" spans="1:13" x14ac:dyDescent="0.25">
      <c r="A5175" s="27">
        <v>45717</v>
      </c>
      <c r="B5175" s="8" t="s">
        <v>6613</v>
      </c>
      <c r="C5175" s="5" t="s">
        <v>6623</v>
      </c>
      <c r="D5175" s="8" t="s">
        <v>6624</v>
      </c>
      <c r="E5175" s="12">
        <v>0</v>
      </c>
      <c r="F5175" s="30">
        <v>45748</v>
      </c>
      <c r="G5175" s="12" t="s">
        <v>4708</v>
      </c>
      <c r="H5175" s="20">
        <v>3264.24</v>
      </c>
      <c r="K5175" t="str">
        <f t="shared" si="264"/>
        <v>Q4 2024</v>
      </c>
      <c r="L5175" t="str">
        <f t="shared" si="265"/>
        <v>Q4</v>
      </c>
      <c r="M5175" t="str">
        <f t="shared" si="266"/>
        <v>2024</v>
      </c>
    </row>
    <row r="5176" spans="1:13" x14ac:dyDescent="0.25">
      <c r="A5176" s="27">
        <v>45717</v>
      </c>
      <c r="B5176" s="8" t="s">
        <v>6613</v>
      </c>
      <c r="C5176" s="5" t="s">
        <v>6623</v>
      </c>
      <c r="D5176" s="8" t="s">
        <v>6663</v>
      </c>
      <c r="E5176" s="12">
        <v>0</v>
      </c>
      <c r="F5176" s="30">
        <v>45748</v>
      </c>
      <c r="G5176" s="12" t="s">
        <v>4709</v>
      </c>
      <c r="H5176" s="20">
        <v>2700</v>
      </c>
      <c r="K5176" t="str">
        <f t="shared" si="264"/>
        <v>Q4 2024</v>
      </c>
      <c r="L5176" t="str">
        <f t="shared" si="265"/>
        <v>Q4</v>
      </c>
      <c r="M5176" t="str">
        <f t="shared" si="266"/>
        <v>2024</v>
      </c>
    </row>
    <row r="5177" spans="1:13" x14ac:dyDescent="0.25">
      <c r="A5177" s="29">
        <v>45717</v>
      </c>
      <c r="B5177" s="8" t="s">
        <v>6600</v>
      </c>
      <c r="C5177" s="5" t="s">
        <v>6623</v>
      </c>
      <c r="D5177" s="8" t="s">
        <v>6624</v>
      </c>
      <c r="E5177" s="12">
        <v>1101</v>
      </c>
      <c r="F5177" s="30">
        <v>45747</v>
      </c>
      <c r="G5177" s="12" t="s">
        <v>4710</v>
      </c>
      <c r="H5177" s="20">
        <v>12686</v>
      </c>
      <c r="K5177" t="str">
        <f t="shared" si="264"/>
        <v>Q4 2024</v>
      </c>
      <c r="L5177" t="str">
        <f t="shared" si="265"/>
        <v>Q4</v>
      </c>
      <c r="M5177" t="str">
        <f t="shared" si="266"/>
        <v>2024</v>
      </c>
    </row>
    <row r="5178" spans="1:13" x14ac:dyDescent="0.25">
      <c r="A5178" s="29">
        <v>45717</v>
      </c>
      <c r="B5178" s="8" t="s">
        <v>6600</v>
      </c>
      <c r="C5178" s="5" t="s">
        <v>6623</v>
      </c>
      <c r="D5178" s="8" t="s">
        <v>6663</v>
      </c>
      <c r="E5178" s="12">
        <v>1101</v>
      </c>
      <c r="F5178" s="30">
        <v>45747</v>
      </c>
      <c r="G5178" s="12" t="s">
        <v>4711</v>
      </c>
      <c r="H5178" s="20">
        <v>2700</v>
      </c>
      <c r="K5178" t="str">
        <f t="shared" si="264"/>
        <v>Q4 2024</v>
      </c>
      <c r="L5178" t="str">
        <f t="shared" si="265"/>
        <v>Q4</v>
      </c>
      <c r="M5178" t="str">
        <f t="shared" si="266"/>
        <v>2024</v>
      </c>
    </row>
    <row r="5179" spans="1:13" x14ac:dyDescent="0.25">
      <c r="A5179" s="27">
        <v>45717</v>
      </c>
      <c r="B5179" s="8" t="s">
        <v>6613</v>
      </c>
      <c r="C5179" s="5" t="e">
        <v>#N/A</v>
      </c>
      <c r="D5179" s="8" t="s">
        <v>6622</v>
      </c>
      <c r="E5179" s="12">
        <v>0</v>
      </c>
      <c r="F5179" s="30">
        <v>45748</v>
      </c>
      <c r="G5179" s="12" t="s">
        <v>4712</v>
      </c>
      <c r="H5179" s="20">
        <v>4530</v>
      </c>
      <c r="K5179" t="str">
        <f t="shared" si="264"/>
        <v>Q4 2024</v>
      </c>
      <c r="L5179" t="str">
        <f t="shared" si="265"/>
        <v>Q4</v>
      </c>
      <c r="M5179" t="str">
        <f t="shared" si="266"/>
        <v>2024</v>
      </c>
    </row>
    <row r="5180" spans="1:13" x14ac:dyDescent="0.25">
      <c r="A5180" s="27">
        <v>45717</v>
      </c>
      <c r="B5180" s="8" t="s">
        <v>6584</v>
      </c>
      <c r="C5180" s="5" t="e">
        <v>#N/A</v>
      </c>
      <c r="D5180" s="8" t="s">
        <v>6622</v>
      </c>
      <c r="E5180" s="12">
        <v>102</v>
      </c>
      <c r="F5180" s="30">
        <v>45748</v>
      </c>
      <c r="G5180" s="12" t="s">
        <v>4713</v>
      </c>
      <c r="H5180" s="20">
        <v>11890</v>
      </c>
      <c r="K5180" t="str">
        <f t="shared" si="264"/>
        <v>Q4 2024</v>
      </c>
      <c r="L5180" t="str">
        <f t="shared" si="265"/>
        <v>Q4</v>
      </c>
      <c r="M5180" t="str">
        <f t="shared" si="266"/>
        <v>2024</v>
      </c>
    </row>
    <row r="5181" spans="1:13" x14ac:dyDescent="0.25">
      <c r="A5181" s="27">
        <v>45717</v>
      </c>
      <c r="B5181" s="8" t="s">
        <v>6601</v>
      </c>
      <c r="C5181" s="5" t="e">
        <v>#N/A</v>
      </c>
      <c r="D5181" s="8" t="s">
        <v>6622</v>
      </c>
      <c r="E5181" s="12">
        <v>0</v>
      </c>
      <c r="F5181" s="30">
        <v>45748</v>
      </c>
      <c r="G5181" s="12" t="s">
        <v>4714</v>
      </c>
      <c r="H5181" s="20">
        <v>4215</v>
      </c>
      <c r="K5181" t="str">
        <f t="shared" si="264"/>
        <v>Q4 2024</v>
      </c>
      <c r="L5181" t="str">
        <f t="shared" si="265"/>
        <v>Q4</v>
      </c>
      <c r="M5181" t="str">
        <f t="shared" si="266"/>
        <v>2024</v>
      </c>
    </row>
    <row r="5182" spans="1:13" x14ac:dyDescent="0.25">
      <c r="A5182" s="27">
        <v>45717</v>
      </c>
      <c r="B5182" s="8" t="s">
        <v>6586</v>
      </c>
      <c r="C5182" s="5" t="e">
        <v>#N/A</v>
      </c>
      <c r="D5182" s="8" t="s">
        <v>6622</v>
      </c>
      <c r="E5182" s="12">
        <v>0</v>
      </c>
      <c r="F5182" s="30">
        <v>45748</v>
      </c>
      <c r="G5182" s="12" t="s">
        <v>4715</v>
      </c>
      <c r="H5182" s="20">
        <v>300</v>
      </c>
      <c r="K5182" t="str">
        <f t="shared" si="264"/>
        <v>Q4 2024</v>
      </c>
      <c r="L5182" t="str">
        <f t="shared" si="265"/>
        <v>Q4</v>
      </c>
      <c r="M5182" t="str">
        <f t="shared" si="266"/>
        <v>2024</v>
      </c>
    </row>
    <row r="5183" spans="1:13" x14ac:dyDescent="0.25">
      <c r="A5183" s="27">
        <v>45717</v>
      </c>
      <c r="B5183" s="8" t="s">
        <v>6587</v>
      </c>
      <c r="C5183" s="5" t="e">
        <v>#N/A</v>
      </c>
      <c r="D5183" s="8" t="s">
        <v>6622</v>
      </c>
      <c r="E5183" s="12">
        <v>0</v>
      </c>
      <c r="F5183" s="30">
        <v>45748</v>
      </c>
      <c r="G5183" s="12" t="s">
        <v>4716</v>
      </c>
      <c r="H5183" s="20">
        <v>8465</v>
      </c>
      <c r="K5183" t="str">
        <f t="shared" si="264"/>
        <v>Q4 2024</v>
      </c>
      <c r="L5183" t="str">
        <f t="shared" si="265"/>
        <v>Q4</v>
      </c>
      <c r="M5183" t="str">
        <f t="shared" si="266"/>
        <v>2024</v>
      </c>
    </row>
    <row r="5184" spans="1:13" x14ac:dyDescent="0.25">
      <c r="A5184" s="27">
        <v>45717</v>
      </c>
      <c r="B5184" s="8" t="s">
        <v>6588</v>
      </c>
      <c r="C5184" s="5" t="e">
        <v>#N/A</v>
      </c>
      <c r="D5184" s="8" t="s">
        <v>6622</v>
      </c>
      <c r="E5184" s="12">
        <v>0</v>
      </c>
      <c r="F5184" s="30">
        <v>45748</v>
      </c>
      <c r="G5184" s="12" t="s">
        <v>4717</v>
      </c>
      <c r="H5184" s="20">
        <v>1515</v>
      </c>
      <c r="K5184" t="str">
        <f t="shared" si="264"/>
        <v>Q4 2024</v>
      </c>
      <c r="L5184" t="str">
        <f t="shared" si="265"/>
        <v>Q4</v>
      </c>
      <c r="M5184" t="str">
        <f t="shared" si="266"/>
        <v>2024</v>
      </c>
    </row>
    <row r="5185" spans="1:13" x14ac:dyDescent="0.25">
      <c r="A5185" s="27">
        <v>45717</v>
      </c>
      <c r="B5185" s="8" t="s">
        <v>6597</v>
      </c>
      <c r="C5185" s="5" t="e">
        <v>#N/A</v>
      </c>
      <c r="D5185" s="8" t="s">
        <v>6622</v>
      </c>
      <c r="E5185" s="12">
        <v>0</v>
      </c>
      <c r="F5185" s="30">
        <v>45748</v>
      </c>
      <c r="G5185" s="12" t="s">
        <v>4718</v>
      </c>
      <c r="H5185" s="20">
        <v>7305</v>
      </c>
      <c r="K5185" t="str">
        <f t="shared" si="264"/>
        <v>Q4 2024</v>
      </c>
      <c r="L5185" t="str">
        <f t="shared" si="265"/>
        <v>Q4</v>
      </c>
      <c r="M5185" t="str">
        <f t="shared" si="266"/>
        <v>2024</v>
      </c>
    </row>
    <row r="5186" spans="1:13" x14ac:dyDescent="0.25">
      <c r="A5186" s="27">
        <v>45717</v>
      </c>
      <c r="B5186" s="8" t="s">
        <v>6589</v>
      </c>
      <c r="C5186" s="5" t="e">
        <v>#N/A</v>
      </c>
      <c r="D5186" s="8" t="s">
        <v>6622</v>
      </c>
      <c r="E5186" s="12" t="s">
        <v>82</v>
      </c>
      <c r="F5186" s="30">
        <v>45748</v>
      </c>
      <c r="G5186" s="12" t="s">
        <v>4719</v>
      </c>
      <c r="H5186" s="20">
        <v>13015</v>
      </c>
      <c r="K5186" t="str">
        <f t="shared" si="264"/>
        <v>Q4 2024</v>
      </c>
      <c r="L5186" t="str">
        <f t="shared" si="265"/>
        <v>Q4</v>
      </c>
      <c r="M5186" t="str">
        <f t="shared" si="266"/>
        <v>2024</v>
      </c>
    </row>
    <row r="5187" spans="1:13" x14ac:dyDescent="0.25">
      <c r="A5187" s="27">
        <v>45717</v>
      </c>
      <c r="B5187" s="8" t="s">
        <v>6590</v>
      </c>
      <c r="C5187" s="5" t="e">
        <v>#N/A</v>
      </c>
      <c r="D5187" s="8" t="s">
        <v>6622</v>
      </c>
      <c r="E5187" s="12">
        <v>0</v>
      </c>
      <c r="F5187" s="30">
        <v>45748</v>
      </c>
      <c r="G5187" s="12" t="s">
        <v>4720</v>
      </c>
      <c r="H5187" s="20">
        <v>42015</v>
      </c>
      <c r="K5187" t="str">
        <f t="shared" si="264"/>
        <v>Q4 2024</v>
      </c>
      <c r="L5187" t="str">
        <f t="shared" si="265"/>
        <v>Q4</v>
      </c>
      <c r="M5187" t="str">
        <f t="shared" si="266"/>
        <v>2024</v>
      </c>
    </row>
    <row r="5188" spans="1:13" x14ac:dyDescent="0.25">
      <c r="A5188" s="27">
        <v>45717</v>
      </c>
      <c r="B5188" s="8" t="s">
        <v>6591</v>
      </c>
      <c r="C5188" s="5" t="e">
        <v>#N/A</v>
      </c>
      <c r="D5188" s="8" t="s">
        <v>6622</v>
      </c>
      <c r="E5188" s="12">
        <v>0</v>
      </c>
      <c r="F5188" s="30">
        <v>45748</v>
      </c>
      <c r="G5188" s="12" t="s">
        <v>4721</v>
      </c>
      <c r="H5188" s="20">
        <v>7305</v>
      </c>
      <c r="K5188" t="str">
        <f t="shared" si="264"/>
        <v>Q4 2024</v>
      </c>
      <c r="L5188" t="str">
        <f t="shared" si="265"/>
        <v>Q4</v>
      </c>
      <c r="M5188" t="str">
        <f t="shared" si="266"/>
        <v>2024</v>
      </c>
    </row>
    <row r="5189" spans="1:13" x14ac:dyDescent="0.25">
      <c r="A5189" s="27">
        <v>45717</v>
      </c>
      <c r="B5189" s="8" t="s">
        <v>6596</v>
      </c>
      <c r="C5189" s="5" t="e">
        <v>#N/A</v>
      </c>
      <c r="D5189" s="8" t="s">
        <v>6622</v>
      </c>
      <c r="E5189" s="12">
        <v>0</v>
      </c>
      <c r="F5189" s="30">
        <v>45748</v>
      </c>
      <c r="G5189" s="12" t="s">
        <v>4722</v>
      </c>
      <c r="H5189" s="20">
        <v>1080</v>
      </c>
      <c r="K5189" t="str">
        <f t="shared" si="264"/>
        <v>Q4 2024</v>
      </c>
      <c r="L5189" t="str">
        <f t="shared" si="265"/>
        <v>Q4</v>
      </c>
      <c r="M5189" t="str">
        <f t="shared" si="266"/>
        <v>2024</v>
      </c>
    </row>
    <row r="5190" spans="1:13" x14ac:dyDescent="0.25">
      <c r="A5190" s="27">
        <v>45717</v>
      </c>
      <c r="B5190" s="8" t="s">
        <v>6592</v>
      </c>
      <c r="C5190" s="5" t="e">
        <v>#N/A</v>
      </c>
      <c r="D5190" s="8" t="s">
        <v>6622</v>
      </c>
      <c r="E5190" s="12">
        <v>613</v>
      </c>
      <c r="F5190" s="30">
        <v>45748</v>
      </c>
      <c r="G5190" s="12" t="s">
        <v>4723</v>
      </c>
      <c r="H5190" s="20">
        <v>30845</v>
      </c>
      <c r="K5190" t="str">
        <f t="shared" si="264"/>
        <v>Q4 2024</v>
      </c>
      <c r="L5190" t="str">
        <f t="shared" si="265"/>
        <v>Q4</v>
      </c>
      <c r="M5190" t="str">
        <f t="shared" si="266"/>
        <v>2024</v>
      </c>
    </row>
    <row r="5191" spans="1:13" x14ac:dyDescent="0.25">
      <c r="A5191" s="27">
        <v>45717</v>
      </c>
      <c r="B5191" s="8" t="s">
        <v>6593</v>
      </c>
      <c r="C5191" s="5" t="e">
        <v>#N/A</v>
      </c>
      <c r="D5191" s="8" t="s">
        <v>6622</v>
      </c>
      <c r="E5191" s="12">
        <v>312</v>
      </c>
      <c r="F5191" s="30">
        <v>45748</v>
      </c>
      <c r="G5191" s="12" t="s">
        <v>4724</v>
      </c>
      <c r="H5191" s="20">
        <v>470370</v>
      </c>
      <c r="K5191" t="str">
        <f t="shared" si="264"/>
        <v>Q4 2024</v>
      </c>
      <c r="L5191" t="str">
        <f t="shared" si="265"/>
        <v>Q4</v>
      </c>
      <c r="M5191" t="str">
        <f t="shared" si="266"/>
        <v>2024</v>
      </c>
    </row>
    <row r="5192" spans="1:13" x14ac:dyDescent="0.25">
      <c r="A5192" s="27">
        <v>45717</v>
      </c>
      <c r="B5192" s="8" t="s">
        <v>6599</v>
      </c>
      <c r="C5192" s="5" t="e">
        <v>#N/A</v>
      </c>
      <c r="D5192" s="8" t="s">
        <v>6622</v>
      </c>
      <c r="E5192" s="12">
        <v>0</v>
      </c>
      <c r="F5192" s="30">
        <v>45748</v>
      </c>
      <c r="G5192" s="12" t="s">
        <v>4725</v>
      </c>
      <c r="H5192" s="20">
        <v>10280</v>
      </c>
      <c r="K5192" t="str">
        <f t="shared" si="264"/>
        <v>Q4 2024</v>
      </c>
      <c r="L5192" t="str">
        <f t="shared" si="265"/>
        <v>Q4</v>
      </c>
      <c r="M5192" t="str">
        <f t="shared" si="266"/>
        <v>2024</v>
      </c>
    </row>
    <row r="5193" spans="1:13" x14ac:dyDescent="0.25">
      <c r="A5193" s="27">
        <v>45717</v>
      </c>
      <c r="B5193" s="8" t="s">
        <v>6595</v>
      </c>
      <c r="C5193" s="5" t="e">
        <v>#N/A</v>
      </c>
      <c r="D5193" s="8" t="s">
        <v>6622</v>
      </c>
      <c r="E5193" s="12">
        <v>319</v>
      </c>
      <c r="F5193" s="30">
        <v>45748</v>
      </c>
      <c r="G5193" s="12" t="s">
        <v>4726</v>
      </c>
      <c r="H5193" s="20">
        <v>33845</v>
      </c>
      <c r="K5193" t="str">
        <f t="shared" si="264"/>
        <v>Q4 2024</v>
      </c>
      <c r="L5193" t="str">
        <f t="shared" si="265"/>
        <v>Q4</v>
      </c>
      <c r="M5193" t="str">
        <f t="shared" si="266"/>
        <v>2024</v>
      </c>
    </row>
    <row r="5194" spans="1:13" x14ac:dyDescent="0.25">
      <c r="A5194" s="27">
        <v>45717</v>
      </c>
      <c r="B5194" s="8" t="s">
        <v>6600</v>
      </c>
      <c r="C5194" s="5" t="e">
        <v>#N/A</v>
      </c>
      <c r="D5194" s="8" t="s">
        <v>6622</v>
      </c>
      <c r="E5194" s="12">
        <v>1101</v>
      </c>
      <c r="F5194" s="30">
        <v>45748</v>
      </c>
      <c r="G5194" s="12" t="s">
        <v>4727</v>
      </c>
      <c r="H5194" s="20">
        <v>39450</v>
      </c>
      <c r="K5194" t="str">
        <f t="shared" si="264"/>
        <v>Q4 2024</v>
      </c>
      <c r="L5194" t="str">
        <f t="shared" si="265"/>
        <v>Q4</v>
      </c>
      <c r="M5194" t="str">
        <f t="shared" si="266"/>
        <v>2024</v>
      </c>
    </row>
    <row r="5195" spans="1:13" x14ac:dyDescent="0.25">
      <c r="A5195" s="27">
        <v>45717</v>
      </c>
      <c r="B5195" s="8" t="s">
        <v>6593</v>
      </c>
      <c r="C5195" s="5" t="s">
        <v>6634</v>
      </c>
      <c r="D5195" s="8" t="s">
        <v>6635</v>
      </c>
      <c r="E5195" s="12">
        <v>312</v>
      </c>
      <c r="F5195" s="30">
        <v>45747</v>
      </c>
      <c r="G5195" s="12" t="s">
        <v>4728</v>
      </c>
      <c r="H5195" s="20">
        <v>110069.06</v>
      </c>
      <c r="K5195" t="str">
        <f t="shared" si="264"/>
        <v>Q4 2024</v>
      </c>
      <c r="L5195" t="str">
        <f t="shared" si="265"/>
        <v>Q4</v>
      </c>
      <c r="M5195" t="str">
        <f t="shared" si="266"/>
        <v>2024</v>
      </c>
    </row>
    <row r="5196" spans="1:13" x14ac:dyDescent="0.25">
      <c r="A5196" s="27">
        <v>45717</v>
      </c>
      <c r="B5196" s="8" t="s">
        <v>6595</v>
      </c>
      <c r="C5196" s="5" t="s">
        <v>6634</v>
      </c>
      <c r="D5196" s="8" t="s">
        <v>6635</v>
      </c>
      <c r="E5196" s="12">
        <v>319</v>
      </c>
      <c r="F5196" s="30">
        <v>45747</v>
      </c>
      <c r="G5196" s="12" t="s">
        <v>4729</v>
      </c>
      <c r="H5196" s="20">
        <v>38785.5</v>
      </c>
      <c r="K5196" t="str">
        <f t="shared" ref="K5196:K5256" si="267">"Q" &amp; IF(MONTH(A5196) &lt; 4, 4, IF(MONTH(A5196) &lt; 7, 1, IF(MONTH(A5196) &lt; 10, 2, 3))) &amp; " " &amp; YEAR(A5196) - IF(MONTH(A5196) &lt; 4, 1, 0)</f>
        <v>Q4 2024</v>
      </c>
      <c r="L5196" t="str">
        <f t="shared" ref="L5196:L5256" si="268">LEFT(K5196,2)</f>
        <v>Q4</v>
      </c>
      <c r="M5196" t="str">
        <f t="shared" ref="M5196:M5256" si="269">RIGHT(K5196,4)</f>
        <v>2024</v>
      </c>
    </row>
    <row r="5197" spans="1:13" x14ac:dyDescent="0.25">
      <c r="A5197" s="27">
        <v>45717</v>
      </c>
      <c r="B5197" s="8" t="s">
        <v>6595</v>
      </c>
      <c r="C5197" s="5" t="s">
        <v>6634</v>
      </c>
      <c r="D5197" s="8" t="s">
        <v>6635</v>
      </c>
      <c r="E5197" s="12">
        <v>719</v>
      </c>
      <c r="F5197" s="30">
        <v>45747</v>
      </c>
      <c r="G5197" s="12" t="s">
        <v>4730</v>
      </c>
      <c r="H5197" s="20">
        <v>58965.89</v>
      </c>
      <c r="K5197" t="str">
        <f t="shared" si="267"/>
        <v>Q4 2024</v>
      </c>
      <c r="L5197" t="str">
        <f t="shared" si="268"/>
        <v>Q4</v>
      </c>
      <c r="M5197" t="str">
        <f t="shared" si="269"/>
        <v>2024</v>
      </c>
    </row>
    <row r="5198" spans="1:13" x14ac:dyDescent="0.25">
      <c r="A5198" s="27">
        <v>45717</v>
      </c>
      <c r="B5198" s="8" t="s">
        <v>6589</v>
      </c>
      <c r="C5198" s="5" t="s">
        <v>6634</v>
      </c>
      <c r="D5198" s="8" t="s">
        <v>6635</v>
      </c>
      <c r="E5198" s="12" t="s">
        <v>82</v>
      </c>
      <c r="F5198" s="30">
        <v>45747</v>
      </c>
      <c r="G5198" s="12" t="s">
        <v>4731</v>
      </c>
      <c r="H5198" s="20">
        <v>87401.62</v>
      </c>
      <c r="K5198" t="str">
        <f t="shared" si="267"/>
        <v>Q4 2024</v>
      </c>
      <c r="L5198" t="str">
        <f t="shared" si="268"/>
        <v>Q4</v>
      </c>
      <c r="M5198" t="str">
        <f t="shared" si="269"/>
        <v>2024</v>
      </c>
    </row>
    <row r="5199" spans="1:13" x14ac:dyDescent="0.25">
      <c r="A5199" s="27">
        <v>45717</v>
      </c>
      <c r="B5199" s="8" t="s">
        <v>6592</v>
      </c>
      <c r="C5199" s="5" t="s">
        <v>6634</v>
      </c>
      <c r="D5199" s="8" t="s">
        <v>6635</v>
      </c>
      <c r="E5199" s="12">
        <v>613</v>
      </c>
      <c r="F5199" s="30">
        <v>45747</v>
      </c>
      <c r="G5199" s="12" t="s">
        <v>4732</v>
      </c>
      <c r="H5199" s="20">
        <v>58108.72</v>
      </c>
      <c r="K5199" t="str">
        <f t="shared" si="267"/>
        <v>Q4 2024</v>
      </c>
      <c r="L5199" t="str">
        <f t="shared" si="268"/>
        <v>Q4</v>
      </c>
      <c r="M5199" t="str">
        <f t="shared" si="269"/>
        <v>2024</v>
      </c>
    </row>
    <row r="5200" spans="1:13" x14ac:dyDescent="0.25">
      <c r="A5200" s="27">
        <v>45717</v>
      </c>
      <c r="B5200" s="8" t="s">
        <v>6584</v>
      </c>
      <c r="C5200" s="5" t="s">
        <v>6634</v>
      </c>
      <c r="D5200" s="8" t="s">
        <v>6635</v>
      </c>
      <c r="E5200" s="12">
        <v>102</v>
      </c>
      <c r="F5200" s="30">
        <v>45747</v>
      </c>
      <c r="G5200" s="12" t="s">
        <v>4733</v>
      </c>
      <c r="H5200" s="20">
        <v>56125.63</v>
      </c>
      <c r="K5200" t="str">
        <f t="shared" si="267"/>
        <v>Q4 2024</v>
      </c>
      <c r="L5200" t="str">
        <f t="shared" si="268"/>
        <v>Q4</v>
      </c>
      <c r="M5200" t="str">
        <f t="shared" si="269"/>
        <v>2024</v>
      </c>
    </row>
    <row r="5201" spans="1:13" x14ac:dyDescent="0.25">
      <c r="A5201" s="27">
        <v>45717</v>
      </c>
      <c r="B5201" s="8" t="s">
        <v>6600</v>
      </c>
      <c r="C5201" s="5" t="s">
        <v>6634</v>
      </c>
      <c r="D5201" s="8" t="s">
        <v>6635</v>
      </c>
      <c r="E5201" s="12">
        <v>1101</v>
      </c>
      <c r="F5201" s="30">
        <v>45747</v>
      </c>
      <c r="G5201" s="12" t="s">
        <v>4734</v>
      </c>
      <c r="H5201" s="20">
        <v>87324.83</v>
      </c>
      <c r="K5201" t="str">
        <f t="shared" si="267"/>
        <v>Q4 2024</v>
      </c>
      <c r="L5201" t="str">
        <f t="shared" si="268"/>
        <v>Q4</v>
      </c>
      <c r="M5201" t="str">
        <f t="shared" si="269"/>
        <v>2024</v>
      </c>
    </row>
    <row r="5202" spans="1:13" x14ac:dyDescent="0.25">
      <c r="A5202" s="29">
        <v>45717</v>
      </c>
      <c r="B5202" s="8" t="s">
        <v>6601</v>
      </c>
      <c r="C5202" s="5" t="s">
        <v>6630</v>
      </c>
      <c r="D5202" s="8" t="s">
        <v>6631</v>
      </c>
      <c r="E5202" s="12">
        <v>0</v>
      </c>
      <c r="F5202" s="30">
        <v>45750</v>
      </c>
      <c r="G5202" s="12" t="s">
        <v>4735</v>
      </c>
      <c r="H5202" s="20">
        <v>2469.7399999999998</v>
      </c>
      <c r="K5202" t="str">
        <f t="shared" si="267"/>
        <v>Q4 2024</v>
      </c>
      <c r="L5202" t="str">
        <f t="shared" si="268"/>
        <v>Q4</v>
      </c>
      <c r="M5202" t="str">
        <f t="shared" si="269"/>
        <v>2024</v>
      </c>
    </row>
    <row r="5203" spans="1:13" x14ac:dyDescent="0.25">
      <c r="A5203" s="27">
        <v>45717</v>
      </c>
      <c r="B5203" s="8" t="s">
        <v>6589</v>
      </c>
      <c r="C5203" s="5" t="e">
        <v>#N/A</v>
      </c>
      <c r="D5203" s="8" t="s">
        <v>6622</v>
      </c>
      <c r="E5203" s="12" t="s">
        <v>82</v>
      </c>
      <c r="F5203" s="30">
        <v>45747</v>
      </c>
      <c r="G5203" s="12" t="s">
        <v>4736</v>
      </c>
      <c r="H5203" s="20">
        <v>7990</v>
      </c>
      <c r="K5203" t="str">
        <f t="shared" si="267"/>
        <v>Q4 2024</v>
      </c>
      <c r="L5203" t="str">
        <f t="shared" si="268"/>
        <v>Q4</v>
      </c>
      <c r="M5203" t="str">
        <f t="shared" si="269"/>
        <v>2024</v>
      </c>
    </row>
    <row r="5204" spans="1:13" x14ac:dyDescent="0.25">
      <c r="A5204" s="27">
        <v>45717</v>
      </c>
      <c r="B5204" s="8" t="s">
        <v>6593</v>
      </c>
      <c r="C5204" s="5" t="e">
        <v>#N/A</v>
      </c>
      <c r="D5204" s="8" t="s">
        <v>6622</v>
      </c>
      <c r="E5204" s="12">
        <v>312</v>
      </c>
      <c r="F5204" s="30">
        <v>45747</v>
      </c>
      <c r="G5204" s="12" t="s">
        <v>4737</v>
      </c>
      <c r="H5204" s="20">
        <v>494620</v>
      </c>
      <c r="K5204" t="str">
        <f t="shared" si="267"/>
        <v>Q4 2024</v>
      </c>
      <c r="L5204" t="str">
        <f t="shared" si="268"/>
        <v>Q4</v>
      </c>
      <c r="M5204" t="str">
        <f t="shared" si="269"/>
        <v>2024</v>
      </c>
    </row>
    <row r="5205" spans="1:13" x14ac:dyDescent="0.25">
      <c r="A5205" s="27">
        <v>45717</v>
      </c>
      <c r="B5205" s="8" t="s">
        <v>6595</v>
      </c>
      <c r="C5205" s="5" t="e">
        <v>#N/A</v>
      </c>
      <c r="D5205" s="8" t="s">
        <v>6622</v>
      </c>
      <c r="E5205" s="12">
        <v>319</v>
      </c>
      <c r="F5205" s="30">
        <v>45747</v>
      </c>
      <c r="G5205" s="12" t="s">
        <v>4738</v>
      </c>
      <c r="H5205" s="20">
        <v>40755</v>
      </c>
      <c r="K5205" t="str">
        <f t="shared" si="267"/>
        <v>Q4 2024</v>
      </c>
      <c r="L5205" t="str">
        <f t="shared" si="268"/>
        <v>Q4</v>
      </c>
      <c r="M5205" t="str">
        <f t="shared" si="269"/>
        <v>2024</v>
      </c>
    </row>
    <row r="5206" spans="1:13" x14ac:dyDescent="0.25">
      <c r="A5206" s="27">
        <v>45717</v>
      </c>
      <c r="B5206" s="8" t="s">
        <v>6592</v>
      </c>
      <c r="C5206" s="5" t="e">
        <v>#N/A</v>
      </c>
      <c r="D5206" s="8" t="s">
        <v>6622</v>
      </c>
      <c r="E5206" s="12">
        <v>613</v>
      </c>
      <c r="F5206" s="30">
        <v>45747</v>
      </c>
      <c r="G5206" s="12" t="s">
        <v>4739</v>
      </c>
      <c r="H5206" s="20">
        <v>18160</v>
      </c>
      <c r="K5206" t="str">
        <f t="shared" si="267"/>
        <v>Q4 2024</v>
      </c>
      <c r="L5206" t="str">
        <f t="shared" si="268"/>
        <v>Q4</v>
      </c>
      <c r="M5206" t="str">
        <f t="shared" si="269"/>
        <v>2024</v>
      </c>
    </row>
    <row r="5207" spans="1:13" x14ac:dyDescent="0.25">
      <c r="A5207" s="27">
        <v>45717</v>
      </c>
      <c r="B5207" s="8" t="s">
        <v>6613</v>
      </c>
      <c r="C5207" s="5" t="e">
        <v>#N/A</v>
      </c>
      <c r="D5207" s="8" t="s">
        <v>6622</v>
      </c>
      <c r="E5207" s="12">
        <v>0</v>
      </c>
      <c r="F5207" s="30">
        <v>45747</v>
      </c>
      <c r="G5207" s="12" t="s">
        <v>4740</v>
      </c>
      <c r="H5207" s="20">
        <v>1300</v>
      </c>
      <c r="K5207" t="str">
        <f t="shared" si="267"/>
        <v>Q4 2024</v>
      </c>
      <c r="L5207" t="str">
        <f t="shared" si="268"/>
        <v>Q4</v>
      </c>
      <c r="M5207" t="str">
        <f t="shared" si="269"/>
        <v>2024</v>
      </c>
    </row>
    <row r="5208" spans="1:13" x14ac:dyDescent="0.25">
      <c r="A5208" s="27">
        <v>45717</v>
      </c>
      <c r="B5208" s="8" t="s">
        <v>6591</v>
      </c>
      <c r="C5208" s="5" t="e">
        <v>#N/A</v>
      </c>
      <c r="D5208" s="8" t="s">
        <v>6622</v>
      </c>
      <c r="E5208" s="12">
        <v>0</v>
      </c>
      <c r="F5208" s="30">
        <v>45747</v>
      </c>
      <c r="G5208" s="12" t="s">
        <v>4741</v>
      </c>
      <c r="H5208" s="20">
        <v>3885</v>
      </c>
      <c r="K5208" t="str">
        <f t="shared" si="267"/>
        <v>Q4 2024</v>
      </c>
      <c r="L5208" t="str">
        <f t="shared" si="268"/>
        <v>Q4</v>
      </c>
      <c r="M5208" t="str">
        <f t="shared" si="269"/>
        <v>2024</v>
      </c>
    </row>
    <row r="5209" spans="1:13" x14ac:dyDescent="0.25">
      <c r="A5209" s="27">
        <v>45717</v>
      </c>
      <c r="B5209" s="8" t="s">
        <v>6600</v>
      </c>
      <c r="C5209" s="5" t="e">
        <v>#N/A</v>
      </c>
      <c r="D5209" s="8" t="s">
        <v>6622</v>
      </c>
      <c r="E5209" s="12">
        <v>1101</v>
      </c>
      <c r="F5209" s="30">
        <v>45747</v>
      </c>
      <c r="G5209" s="12" t="s">
        <v>4742</v>
      </c>
      <c r="H5209" s="20">
        <v>3040</v>
      </c>
      <c r="K5209" t="str">
        <f t="shared" si="267"/>
        <v>Q4 2024</v>
      </c>
      <c r="L5209" t="str">
        <f t="shared" si="268"/>
        <v>Q4</v>
      </c>
      <c r="M5209" t="str">
        <f t="shared" si="269"/>
        <v>2024</v>
      </c>
    </row>
    <row r="5210" spans="1:13" x14ac:dyDescent="0.25">
      <c r="A5210" s="27">
        <v>45717</v>
      </c>
      <c r="B5210" s="8" t="s">
        <v>6584</v>
      </c>
      <c r="C5210" s="5" t="e">
        <v>#N/A</v>
      </c>
      <c r="D5210" s="8" t="s">
        <v>6622</v>
      </c>
      <c r="E5210" s="12">
        <v>102</v>
      </c>
      <c r="F5210" s="30">
        <v>45747</v>
      </c>
      <c r="G5210" s="12" t="s">
        <v>4743</v>
      </c>
      <c r="H5210" s="20">
        <v>1870</v>
      </c>
      <c r="K5210" t="str">
        <f t="shared" si="267"/>
        <v>Q4 2024</v>
      </c>
      <c r="L5210" t="str">
        <f t="shared" si="268"/>
        <v>Q4</v>
      </c>
      <c r="M5210" t="str">
        <f t="shared" si="269"/>
        <v>2024</v>
      </c>
    </row>
    <row r="5211" spans="1:13" x14ac:dyDescent="0.25">
      <c r="A5211" s="27">
        <v>45717</v>
      </c>
      <c r="B5211" s="8" t="s">
        <v>6597</v>
      </c>
      <c r="C5211" s="5" t="e">
        <v>#N/A</v>
      </c>
      <c r="D5211" s="8" t="s">
        <v>6622</v>
      </c>
      <c r="E5211" s="12">
        <v>0</v>
      </c>
      <c r="F5211" s="30">
        <v>45747</v>
      </c>
      <c r="G5211" s="12" t="s">
        <v>4744</v>
      </c>
      <c r="H5211" s="20">
        <v>420</v>
      </c>
      <c r="K5211" t="str">
        <f t="shared" si="267"/>
        <v>Q4 2024</v>
      </c>
      <c r="L5211" t="str">
        <f t="shared" si="268"/>
        <v>Q4</v>
      </c>
      <c r="M5211" t="str">
        <f t="shared" si="269"/>
        <v>2024</v>
      </c>
    </row>
    <row r="5212" spans="1:13" x14ac:dyDescent="0.25">
      <c r="A5212" s="27">
        <v>45717</v>
      </c>
      <c r="B5212" s="8" t="s">
        <v>6596</v>
      </c>
      <c r="C5212" s="5" t="e">
        <v>#N/A</v>
      </c>
      <c r="D5212" s="8" t="s">
        <v>6622</v>
      </c>
      <c r="E5212" s="12">
        <v>0</v>
      </c>
      <c r="F5212" s="30">
        <v>45747</v>
      </c>
      <c r="G5212" s="12" t="s">
        <v>4745</v>
      </c>
      <c r="H5212" s="20">
        <v>70</v>
      </c>
      <c r="K5212" t="str">
        <f t="shared" si="267"/>
        <v>Q4 2024</v>
      </c>
      <c r="L5212" t="str">
        <f t="shared" si="268"/>
        <v>Q4</v>
      </c>
      <c r="M5212" t="str">
        <f t="shared" si="269"/>
        <v>2024</v>
      </c>
    </row>
    <row r="5213" spans="1:13" x14ac:dyDescent="0.25">
      <c r="A5213" s="27">
        <v>45717</v>
      </c>
      <c r="B5213" s="8" t="s">
        <v>6590</v>
      </c>
      <c r="C5213" s="5" t="e">
        <v>#N/A</v>
      </c>
      <c r="D5213" s="8" t="s">
        <v>6622</v>
      </c>
      <c r="E5213" s="12">
        <v>0</v>
      </c>
      <c r="F5213" s="30">
        <v>45747</v>
      </c>
      <c r="G5213" s="12" t="s">
        <v>4746</v>
      </c>
      <c r="H5213" s="20">
        <v>4155</v>
      </c>
      <c r="K5213" t="str">
        <f t="shared" si="267"/>
        <v>Q4 2024</v>
      </c>
      <c r="L5213" t="str">
        <f t="shared" si="268"/>
        <v>Q4</v>
      </c>
      <c r="M5213" t="str">
        <f t="shared" si="269"/>
        <v>2024</v>
      </c>
    </row>
    <row r="5214" spans="1:13" x14ac:dyDescent="0.25">
      <c r="A5214" s="27">
        <v>45717</v>
      </c>
      <c r="B5214" s="8" t="s">
        <v>6601</v>
      </c>
      <c r="C5214" s="5" t="e">
        <v>#N/A</v>
      </c>
      <c r="D5214" s="8" t="s">
        <v>6622</v>
      </c>
      <c r="E5214" s="12">
        <v>0</v>
      </c>
      <c r="F5214" s="30">
        <v>45747</v>
      </c>
      <c r="G5214" s="12" t="s">
        <v>4747</v>
      </c>
      <c r="H5214" s="20">
        <v>50</v>
      </c>
      <c r="K5214" t="str">
        <f t="shared" si="267"/>
        <v>Q4 2024</v>
      </c>
      <c r="L5214" t="str">
        <f t="shared" si="268"/>
        <v>Q4</v>
      </c>
      <c r="M5214" t="str">
        <f t="shared" si="269"/>
        <v>2024</v>
      </c>
    </row>
    <row r="5215" spans="1:13" x14ac:dyDescent="0.25">
      <c r="A5215" s="27">
        <v>45717</v>
      </c>
      <c r="B5215" s="8" t="s">
        <v>6588</v>
      </c>
      <c r="C5215" s="5" t="e">
        <v>#N/A</v>
      </c>
      <c r="D5215" s="8" t="s">
        <v>6622</v>
      </c>
      <c r="E5215" s="12">
        <v>0</v>
      </c>
      <c r="F5215" s="30">
        <v>45747</v>
      </c>
      <c r="G5215" s="12" t="s">
        <v>4748</v>
      </c>
      <c r="H5215" s="20">
        <v>500</v>
      </c>
      <c r="K5215" t="str">
        <f t="shared" si="267"/>
        <v>Q4 2024</v>
      </c>
      <c r="L5215" t="str">
        <f t="shared" si="268"/>
        <v>Q4</v>
      </c>
      <c r="M5215" t="str">
        <f t="shared" si="269"/>
        <v>2024</v>
      </c>
    </row>
    <row r="5216" spans="1:13" x14ac:dyDescent="0.25">
      <c r="A5216" s="27">
        <v>45717</v>
      </c>
      <c r="B5216" s="8" t="s">
        <v>6599</v>
      </c>
      <c r="C5216" s="5" t="e">
        <v>#N/A</v>
      </c>
      <c r="D5216" s="8" t="s">
        <v>6622</v>
      </c>
      <c r="E5216" s="12">
        <v>0</v>
      </c>
      <c r="F5216" s="30">
        <v>45747</v>
      </c>
      <c r="G5216" s="12" t="s">
        <v>4749</v>
      </c>
      <c r="H5216" s="20">
        <v>3725</v>
      </c>
      <c r="K5216" t="str">
        <f t="shared" si="267"/>
        <v>Q4 2024</v>
      </c>
      <c r="L5216" t="str">
        <f t="shared" si="268"/>
        <v>Q4</v>
      </c>
      <c r="M5216" t="str">
        <f t="shared" si="269"/>
        <v>2024</v>
      </c>
    </row>
    <row r="5217" spans="1:13" x14ac:dyDescent="0.25">
      <c r="A5217" s="27">
        <v>45717</v>
      </c>
      <c r="B5217" s="8" t="s">
        <v>6587</v>
      </c>
      <c r="C5217" s="5" t="e">
        <v>#N/A</v>
      </c>
      <c r="D5217" s="8" t="s">
        <v>6622</v>
      </c>
      <c r="E5217" s="12">
        <v>0</v>
      </c>
      <c r="F5217" s="30">
        <v>45747</v>
      </c>
      <c r="G5217" s="12" t="s">
        <v>4750</v>
      </c>
      <c r="H5217" s="20">
        <v>420</v>
      </c>
      <c r="K5217" t="str">
        <f t="shared" si="267"/>
        <v>Q4 2024</v>
      </c>
      <c r="L5217" t="str">
        <f t="shared" si="268"/>
        <v>Q4</v>
      </c>
      <c r="M5217" t="str">
        <f t="shared" si="269"/>
        <v>2024</v>
      </c>
    </row>
    <row r="5218" spans="1:13" x14ac:dyDescent="0.25">
      <c r="A5218" s="29">
        <v>45717</v>
      </c>
      <c r="B5218" s="8" t="s">
        <v>6593</v>
      </c>
      <c r="C5218" s="5" t="e">
        <v>#N/A</v>
      </c>
      <c r="D5218" s="8" t="s">
        <v>6671</v>
      </c>
      <c r="E5218" s="12">
        <v>312</v>
      </c>
      <c r="F5218" s="30">
        <v>45746</v>
      </c>
      <c r="G5218" s="12" t="s">
        <v>4751</v>
      </c>
      <c r="H5218" s="20">
        <v>23090</v>
      </c>
      <c r="K5218" t="str">
        <f t="shared" si="267"/>
        <v>Q4 2024</v>
      </c>
      <c r="L5218" t="str">
        <f t="shared" si="268"/>
        <v>Q4</v>
      </c>
      <c r="M5218" t="str">
        <f t="shared" si="269"/>
        <v>2024</v>
      </c>
    </row>
    <row r="5219" spans="1:13" x14ac:dyDescent="0.25">
      <c r="A5219" s="27">
        <v>45717</v>
      </c>
      <c r="B5219" s="8" t="s">
        <v>6613</v>
      </c>
      <c r="C5219" s="5" t="e">
        <v>#N/A</v>
      </c>
      <c r="D5219" s="8" t="s">
        <v>6629</v>
      </c>
      <c r="E5219" s="12">
        <v>0</v>
      </c>
      <c r="F5219" s="30">
        <v>45752</v>
      </c>
      <c r="G5219" s="12" t="s">
        <v>4752</v>
      </c>
      <c r="H5219" s="20">
        <v>114780</v>
      </c>
      <c r="K5219" t="str">
        <f t="shared" si="267"/>
        <v>Q4 2024</v>
      </c>
      <c r="L5219" t="str">
        <f t="shared" si="268"/>
        <v>Q4</v>
      </c>
      <c r="M5219" t="str">
        <f t="shared" si="269"/>
        <v>2024</v>
      </c>
    </row>
    <row r="5220" spans="1:13" x14ac:dyDescent="0.25">
      <c r="A5220" s="27">
        <v>45717</v>
      </c>
      <c r="B5220" s="8" t="s">
        <v>6589</v>
      </c>
      <c r="C5220" s="5" t="e">
        <v>#N/A</v>
      </c>
      <c r="D5220" s="8" t="s">
        <v>6638</v>
      </c>
      <c r="E5220" s="12" t="s">
        <v>82</v>
      </c>
      <c r="F5220" s="30">
        <v>45723</v>
      </c>
      <c r="G5220" s="12" t="s">
        <v>4753</v>
      </c>
      <c r="H5220" s="20">
        <v>223290</v>
      </c>
      <c r="K5220" t="str">
        <f t="shared" si="267"/>
        <v>Q4 2024</v>
      </c>
      <c r="L5220" t="str">
        <f t="shared" si="268"/>
        <v>Q4</v>
      </c>
      <c r="M5220" t="str">
        <f t="shared" si="269"/>
        <v>2024</v>
      </c>
    </row>
    <row r="5221" spans="1:13" x14ac:dyDescent="0.25">
      <c r="A5221" s="27">
        <v>45717</v>
      </c>
      <c r="B5221" s="8" t="s">
        <v>6600</v>
      </c>
      <c r="C5221" s="5" t="e">
        <v>#N/A</v>
      </c>
      <c r="D5221" s="8" t="s">
        <v>6638</v>
      </c>
      <c r="E5221" s="12">
        <v>1101</v>
      </c>
      <c r="F5221" s="30">
        <v>45752</v>
      </c>
      <c r="G5221" s="12" t="s">
        <v>4754</v>
      </c>
      <c r="H5221" s="20">
        <v>213650</v>
      </c>
      <c r="K5221" t="str">
        <f t="shared" si="267"/>
        <v>Q4 2024</v>
      </c>
      <c r="L5221" t="str">
        <f t="shared" si="268"/>
        <v>Q4</v>
      </c>
      <c r="M5221" t="str">
        <f t="shared" si="269"/>
        <v>2024</v>
      </c>
    </row>
    <row r="5222" spans="1:13" x14ac:dyDescent="0.25">
      <c r="A5222" s="27">
        <v>45717</v>
      </c>
      <c r="B5222" s="8" t="s">
        <v>6600</v>
      </c>
      <c r="C5222" s="5" t="e">
        <v>#N/A</v>
      </c>
      <c r="D5222" s="8" t="s">
        <v>6638</v>
      </c>
      <c r="E5222" s="12">
        <v>1102</v>
      </c>
      <c r="F5222" s="30">
        <v>45720</v>
      </c>
      <c r="G5222" s="12" t="s">
        <v>4755</v>
      </c>
      <c r="H5222" s="20">
        <v>15980</v>
      </c>
      <c r="K5222" t="str">
        <f t="shared" si="267"/>
        <v>Q4 2024</v>
      </c>
      <c r="L5222" t="str">
        <f t="shared" si="268"/>
        <v>Q4</v>
      </c>
      <c r="M5222" t="str">
        <f t="shared" si="269"/>
        <v>2024</v>
      </c>
    </row>
    <row r="5223" spans="1:13" x14ac:dyDescent="0.25">
      <c r="A5223" s="27">
        <v>45717</v>
      </c>
      <c r="B5223" s="8" t="s">
        <v>6600</v>
      </c>
      <c r="C5223" s="5" t="s">
        <v>6632</v>
      </c>
      <c r="D5223" s="8" t="s">
        <v>6633</v>
      </c>
      <c r="E5223" s="12">
        <v>1101</v>
      </c>
      <c r="F5223" s="30">
        <v>45747</v>
      </c>
      <c r="G5223" s="12" t="s">
        <v>4756</v>
      </c>
      <c r="H5223" s="20">
        <v>62499</v>
      </c>
      <c r="K5223" t="str">
        <f t="shared" si="267"/>
        <v>Q4 2024</v>
      </c>
      <c r="L5223" t="str">
        <f t="shared" si="268"/>
        <v>Q4</v>
      </c>
      <c r="M5223" t="str">
        <f t="shared" si="269"/>
        <v>2024</v>
      </c>
    </row>
    <row r="5224" spans="1:13" x14ac:dyDescent="0.25">
      <c r="A5224" s="27">
        <v>45717</v>
      </c>
      <c r="B5224" s="8" t="s">
        <v>6602</v>
      </c>
      <c r="C5224" s="5" t="e">
        <v>#N/A</v>
      </c>
      <c r="D5224" s="8" t="s">
        <v>6638</v>
      </c>
      <c r="E5224" s="12">
        <v>401</v>
      </c>
      <c r="F5224" s="30">
        <v>45753</v>
      </c>
      <c r="G5224" s="12" t="s">
        <v>4757</v>
      </c>
      <c r="H5224" s="20">
        <v>78850</v>
      </c>
      <c r="K5224" t="str">
        <f t="shared" si="267"/>
        <v>Q4 2024</v>
      </c>
      <c r="L5224" t="str">
        <f t="shared" si="268"/>
        <v>Q4</v>
      </c>
      <c r="M5224" t="str">
        <f t="shared" si="269"/>
        <v>2024</v>
      </c>
    </row>
    <row r="5225" spans="1:13" x14ac:dyDescent="0.25">
      <c r="A5225" s="27">
        <v>45717</v>
      </c>
      <c r="B5225" s="8" t="s">
        <v>6602</v>
      </c>
      <c r="C5225" s="5" t="e">
        <v>#N/A</v>
      </c>
      <c r="D5225" s="8" t="s">
        <v>6638</v>
      </c>
      <c r="E5225" s="12">
        <v>402</v>
      </c>
      <c r="F5225" s="30">
        <v>45753</v>
      </c>
      <c r="G5225" s="12" t="s">
        <v>4758</v>
      </c>
      <c r="H5225" s="20">
        <v>136450</v>
      </c>
      <c r="K5225" t="str">
        <f t="shared" si="267"/>
        <v>Q4 2024</v>
      </c>
      <c r="L5225" t="str">
        <f t="shared" si="268"/>
        <v>Q4</v>
      </c>
      <c r="M5225" t="str">
        <f t="shared" si="269"/>
        <v>2024</v>
      </c>
    </row>
    <row r="5226" spans="1:13" x14ac:dyDescent="0.25">
      <c r="A5226" s="27">
        <v>45717</v>
      </c>
      <c r="B5226" s="8" t="s">
        <v>6602</v>
      </c>
      <c r="C5226" s="5" t="e">
        <v>#N/A</v>
      </c>
      <c r="D5226" s="8" t="s">
        <v>6638</v>
      </c>
      <c r="E5226" s="12">
        <v>501</v>
      </c>
      <c r="F5226" s="30">
        <v>45753</v>
      </c>
      <c r="G5226" s="12" t="s">
        <v>4759</v>
      </c>
      <c r="H5226" s="20">
        <v>78570</v>
      </c>
      <c r="K5226" t="str">
        <f t="shared" si="267"/>
        <v>Q4 2024</v>
      </c>
      <c r="L5226" t="str">
        <f t="shared" si="268"/>
        <v>Q4</v>
      </c>
      <c r="M5226" t="str">
        <f t="shared" si="269"/>
        <v>2024</v>
      </c>
    </row>
    <row r="5227" spans="1:13" x14ac:dyDescent="0.25">
      <c r="A5227" s="27">
        <v>45717</v>
      </c>
      <c r="B5227" s="8" t="s">
        <v>6602</v>
      </c>
      <c r="C5227" s="5" t="e">
        <v>#N/A</v>
      </c>
      <c r="D5227" s="8" t="s">
        <v>6638</v>
      </c>
      <c r="E5227" s="12">
        <v>502</v>
      </c>
      <c r="F5227" s="30">
        <v>45753</v>
      </c>
      <c r="G5227" s="12" t="s">
        <v>4847</v>
      </c>
      <c r="H5227" s="20">
        <v>730</v>
      </c>
      <c r="K5227" t="str">
        <f t="shared" si="267"/>
        <v>Q4 2024</v>
      </c>
      <c r="L5227" t="str">
        <f t="shared" si="268"/>
        <v>Q4</v>
      </c>
      <c r="M5227" t="str">
        <f t="shared" si="269"/>
        <v>2024</v>
      </c>
    </row>
    <row r="5228" spans="1:13" x14ac:dyDescent="0.25">
      <c r="A5228" s="27">
        <v>45717</v>
      </c>
      <c r="B5228" s="8" t="s">
        <v>6602</v>
      </c>
      <c r="C5228" s="5" t="e">
        <v>#N/A</v>
      </c>
      <c r="D5228" s="8" t="s">
        <v>6638</v>
      </c>
      <c r="E5228" s="12">
        <v>1201</v>
      </c>
      <c r="F5228" s="30">
        <v>45753</v>
      </c>
      <c r="G5228" s="12" t="s">
        <v>4760</v>
      </c>
      <c r="H5228" s="20">
        <v>148300</v>
      </c>
      <c r="K5228" t="str">
        <f t="shared" si="267"/>
        <v>Q4 2024</v>
      </c>
      <c r="L5228" t="str">
        <f t="shared" si="268"/>
        <v>Q4</v>
      </c>
      <c r="M5228" t="str">
        <f t="shared" si="269"/>
        <v>2024</v>
      </c>
    </row>
    <row r="5229" spans="1:13" x14ac:dyDescent="0.25">
      <c r="A5229" s="27">
        <v>45717</v>
      </c>
      <c r="B5229" s="8" t="s">
        <v>6602</v>
      </c>
      <c r="C5229" s="5" t="e">
        <v>#N/A</v>
      </c>
      <c r="D5229" s="8" t="s">
        <v>6638</v>
      </c>
      <c r="E5229" s="12">
        <v>1202</v>
      </c>
      <c r="F5229" s="30">
        <v>45753</v>
      </c>
      <c r="G5229" s="12" t="s">
        <v>4848</v>
      </c>
      <c r="H5229" s="20">
        <v>600</v>
      </c>
      <c r="K5229" t="str">
        <f t="shared" si="267"/>
        <v>Q4 2024</v>
      </c>
      <c r="L5229" t="str">
        <f t="shared" si="268"/>
        <v>Q4</v>
      </c>
      <c r="M5229" t="str">
        <f t="shared" si="269"/>
        <v>2024</v>
      </c>
    </row>
    <row r="5230" spans="1:13" x14ac:dyDescent="0.25">
      <c r="A5230" s="27">
        <v>45717</v>
      </c>
      <c r="B5230" s="8" t="s">
        <v>6602</v>
      </c>
      <c r="C5230" s="5" t="e">
        <v>#N/A</v>
      </c>
      <c r="D5230" s="8" t="s">
        <v>6638</v>
      </c>
      <c r="E5230" s="12">
        <v>1301</v>
      </c>
      <c r="F5230" s="30">
        <v>45753</v>
      </c>
      <c r="G5230" s="12" t="s">
        <v>4761</v>
      </c>
      <c r="H5230" s="20">
        <v>106130</v>
      </c>
      <c r="K5230" t="str">
        <f t="shared" si="267"/>
        <v>Q4 2024</v>
      </c>
      <c r="L5230" t="str">
        <f t="shared" si="268"/>
        <v>Q4</v>
      </c>
      <c r="M5230" t="str">
        <f t="shared" si="269"/>
        <v>2024</v>
      </c>
    </row>
    <row r="5231" spans="1:13" x14ac:dyDescent="0.25">
      <c r="A5231" s="29">
        <v>45717</v>
      </c>
      <c r="B5231" s="8" t="s">
        <v>6584</v>
      </c>
      <c r="C5231" s="5" t="s">
        <v>6630</v>
      </c>
      <c r="D5231" s="8" t="s">
        <v>6631</v>
      </c>
      <c r="E5231" s="12">
        <v>102</v>
      </c>
      <c r="F5231" s="30">
        <v>45756</v>
      </c>
      <c r="G5231" s="12" t="s">
        <v>4762</v>
      </c>
      <c r="H5231" s="20">
        <v>823.64</v>
      </c>
      <c r="K5231" t="str">
        <f t="shared" si="267"/>
        <v>Q4 2024</v>
      </c>
      <c r="L5231" t="str">
        <f t="shared" si="268"/>
        <v>Q4</v>
      </c>
      <c r="M5231" t="str">
        <f t="shared" si="269"/>
        <v>2024</v>
      </c>
    </row>
    <row r="5232" spans="1:13" x14ac:dyDescent="0.25">
      <c r="A5232" s="27">
        <v>45717</v>
      </c>
      <c r="B5232" s="8" t="s">
        <v>6591</v>
      </c>
      <c r="C5232" s="5" t="s">
        <v>6630</v>
      </c>
      <c r="D5232" s="8" t="s">
        <v>6631</v>
      </c>
      <c r="E5232" s="12">
        <v>319</v>
      </c>
      <c r="F5232" s="30">
        <v>45756</v>
      </c>
      <c r="G5232" s="12" t="s">
        <v>4763</v>
      </c>
      <c r="H5232" s="20">
        <v>4999.66</v>
      </c>
      <c r="K5232" t="str">
        <f t="shared" si="267"/>
        <v>Q4 2024</v>
      </c>
      <c r="L5232" t="str">
        <f t="shared" si="268"/>
        <v>Q4</v>
      </c>
      <c r="M5232" t="str">
        <f t="shared" si="269"/>
        <v>2024</v>
      </c>
    </row>
    <row r="5233" spans="1:13" x14ac:dyDescent="0.25">
      <c r="A5233" s="27">
        <v>45717</v>
      </c>
      <c r="B5233" s="8" t="s">
        <v>6593</v>
      </c>
      <c r="C5233" s="5" t="e">
        <v>#N/A</v>
      </c>
      <c r="D5233" s="8" t="s">
        <v>6624</v>
      </c>
      <c r="E5233" s="12">
        <v>312</v>
      </c>
      <c r="F5233" s="30">
        <v>45747</v>
      </c>
      <c r="G5233" s="12" t="s">
        <v>4764</v>
      </c>
      <c r="H5233" s="20">
        <v>68000</v>
      </c>
      <c r="K5233" t="str">
        <f t="shared" si="267"/>
        <v>Q4 2024</v>
      </c>
      <c r="L5233" t="str">
        <f t="shared" si="268"/>
        <v>Q4</v>
      </c>
      <c r="M5233" t="str">
        <f t="shared" si="269"/>
        <v>2024</v>
      </c>
    </row>
    <row r="5234" spans="1:13" x14ac:dyDescent="0.25">
      <c r="A5234" s="27">
        <v>45717</v>
      </c>
      <c r="B5234" s="8" t="s">
        <v>6593</v>
      </c>
      <c r="C5234" s="5" t="s">
        <v>6616</v>
      </c>
      <c r="D5234" s="8" t="s">
        <v>6617</v>
      </c>
      <c r="E5234" s="12">
        <v>312</v>
      </c>
      <c r="F5234" s="30">
        <v>45747</v>
      </c>
      <c r="G5234" s="12" t="s">
        <v>4765</v>
      </c>
      <c r="H5234" s="20">
        <v>6675</v>
      </c>
      <c r="K5234" t="str">
        <f t="shared" si="267"/>
        <v>Q4 2024</v>
      </c>
      <c r="L5234" t="str">
        <f t="shared" si="268"/>
        <v>Q4</v>
      </c>
      <c r="M5234" t="str">
        <f t="shared" si="269"/>
        <v>2024</v>
      </c>
    </row>
    <row r="5235" spans="1:13" x14ac:dyDescent="0.25">
      <c r="A5235" s="27">
        <v>45717</v>
      </c>
      <c r="B5235" s="8" t="s">
        <v>6593</v>
      </c>
      <c r="C5235" s="5" t="s">
        <v>6616</v>
      </c>
      <c r="D5235" s="8" t="s">
        <v>6618</v>
      </c>
      <c r="E5235" s="12">
        <v>312</v>
      </c>
      <c r="F5235" s="30">
        <v>45747</v>
      </c>
      <c r="G5235" s="12" t="s">
        <v>4766</v>
      </c>
      <c r="H5235" s="20">
        <v>60365</v>
      </c>
      <c r="K5235" t="str">
        <f t="shared" si="267"/>
        <v>Q4 2024</v>
      </c>
      <c r="L5235" t="str">
        <f t="shared" si="268"/>
        <v>Q4</v>
      </c>
      <c r="M5235" t="str">
        <f t="shared" si="269"/>
        <v>2024</v>
      </c>
    </row>
    <row r="5236" spans="1:13" x14ac:dyDescent="0.25">
      <c r="A5236" s="27">
        <v>45717</v>
      </c>
      <c r="B5236" s="8" t="s">
        <v>6593</v>
      </c>
      <c r="C5236" s="5" t="s">
        <v>6616</v>
      </c>
      <c r="D5236" s="8" t="s">
        <v>6617</v>
      </c>
      <c r="E5236" s="12">
        <v>312</v>
      </c>
      <c r="F5236" s="30">
        <v>45747</v>
      </c>
      <c r="G5236" s="12" t="s">
        <v>4767</v>
      </c>
      <c r="H5236" s="20">
        <v>22025</v>
      </c>
      <c r="K5236" t="str">
        <f t="shared" si="267"/>
        <v>Q4 2024</v>
      </c>
      <c r="L5236" t="str">
        <f t="shared" si="268"/>
        <v>Q4</v>
      </c>
      <c r="M5236" t="str">
        <f t="shared" si="269"/>
        <v>2024</v>
      </c>
    </row>
    <row r="5237" spans="1:13" x14ac:dyDescent="0.25">
      <c r="A5237" s="27">
        <v>45717</v>
      </c>
      <c r="B5237" s="8" t="s">
        <v>6589</v>
      </c>
      <c r="C5237" s="5" t="s">
        <v>6616</v>
      </c>
      <c r="D5237" s="8" t="s">
        <v>6618</v>
      </c>
      <c r="E5237" s="12" t="s">
        <v>82</v>
      </c>
      <c r="F5237" s="30">
        <v>45747</v>
      </c>
      <c r="G5237" s="12" t="s">
        <v>4768</v>
      </c>
      <c r="H5237" s="20">
        <v>27423</v>
      </c>
      <c r="K5237" t="str">
        <f t="shared" si="267"/>
        <v>Q4 2024</v>
      </c>
      <c r="L5237" t="str">
        <f t="shared" si="268"/>
        <v>Q4</v>
      </c>
      <c r="M5237" t="str">
        <f t="shared" si="269"/>
        <v>2024</v>
      </c>
    </row>
    <row r="5238" spans="1:13" x14ac:dyDescent="0.25">
      <c r="A5238" s="27">
        <v>45717</v>
      </c>
      <c r="B5238" s="8" t="s">
        <v>6589</v>
      </c>
      <c r="C5238" s="5" t="s">
        <v>6616</v>
      </c>
      <c r="D5238" s="8" t="s">
        <v>6617</v>
      </c>
      <c r="E5238" s="12" t="s">
        <v>82</v>
      </c>
      <c r="F5238" s="30">
        <v>45747</v>
      </c>
      <c r="G5238" s="12" t="s">
        <v>4769</v>
      </c>
      <c r="H5238" s="20">
        <v>10394</v>
      </c>
      <c r="K5238" t="str">
        <f t="shared" si="267"/>
        <v>Q4 2024</v>
      </c>
      <c r="L5238" t="str">
        <f t="shared" si="268"/>
        <v>Q4</v>
      </c>
      <c r="M5238" t="str">
        <f t="shared" si="269"/>
        <v>2024</v>
      </c>
    </row>
    <row r="5239" spans="1:13" x14ac:dyDescent="0.25">
      <c r="A5239" s="27">
        <v>45717</v>
      </c>
      <c r="B5239" s="8" t="s">
        <v>6613</v>
      </c>
      <c r="C5239" s="5" t="s">
        <v>6616</v>
      </c>
      <c r="D5239" s="8" t="s">
        <v>6617</v>
      </c>
      <c r="E5239" s="12">
        <v>0</v>
      </c>
      <c r="F5239" s="30">
        <v>45747</v>
      </c>
      <c r="G5239" s="12" t="s">
        <v>4770</v>
      </c>
      <c r="H5239" s="20">
        <v>524</v>
      </c>
      <c r="K5239" t="str">
        <f t="shared" si="267"/>
        <v>Q4 2024</v>
      </c>
      <c r="L5239" t="str">
        <f t="shared" si="268"/>
        <v>Q4</v>
      </c>
      <c r="M5239" t="str">
        <f t="shared" si="269"/>
        <v>2024</v>
      </c>
    </row>
    <row r="5240" spans="1:13" x14ac:dyDescent="0.25">
      <c r="A5240" s="27">
        <v>45717</v>
      </c>
      <c r="B5240" s="8" t="s">
        <v>6613</v>
      </c>
      <c r="C5240" s="5" t="s">
        <v>6616</v>
      </c>
      <c r="D5240" s="8" t="s">
        <v>6618</v>
      </c>
      <c r="E5240" s="12">
        <v>0</v>
      </c>
      <c r="F5240" s="30">
        <v>45747</v>
      </c>
      <c r="G5240" s="12" t="s">
        <v>4771</v>
      </c>
      <c r="H5240" s="20">
        <v>18997.5</v>
      </c>
      <c r="K5240" t="str">
        <f t="shared" si="267"/>
        <v>Q4 2024</v>
      </c>
      <c r="L5240" t="str">
        <f t="shared" si="268"/>
        <v>Q4</v>
      </c>
      <c r="M5240" t="str">
        <f t="shared" si="269"/>
        <v>2024</v>
      </c>
    </row>
    <row r="5241" spans="1:13" x14ac:dyDescent="0.25">
      <c r="A5241" s="27">
        <v>45717</v>
      </c>
      <c r="B5241" s="8" t="s">
        <v>6586</v>
      </c>
      <c r="C5241" s="5" t="s">
        <v>6616</v>
      </c>
      <c r="D5241" s="8" t="s">
        <v>6618</v>
      </c>
      <c r="E5241" s="12">
        <v>0</v>
      </c>
      <c r="F5241" s="30">
        <v>45747</v>
      </c>
      <c r="G5241" s="12" t="s">
        <v>4772</v>
      </c>
      <c r="H5241" s="20">
        <v>4900</v>
      </c>
      <c r="K5241" t="str">
        <f t="shared" si="267"/>
        <v>Q4 2024</v>
      </c>
      <c r="L5241" t="str">
        <f t="shared" si="268"/>
        <v>Q4</v>
      </c>
      <c r="M5241" t="str">
        <f t="shared" si="269"/>
        <v>2024</v>
      </c>
    </row>
    <row r="5242" spans="1:13" x14ac:dyDescent="0.25">
      <c r="A5242" s="27">
        <v>45717</v>
      </c>
      <c r="B5242" s="8" t="s">
        <v>6591</v>
      </c>
      <c r="C5242" s="5" t="s">
        <v>6616</v>
      </c>
      <c r="D5242" s="8" t="s">
        <v>6617</v>
      </c>
      <c r="E5242" s="12">
        <v>0</v>
      </c>
      <c r="F5242" s="30">
        <v>45747</v>
      </c>
      <c r="G5242" s="12" t="s">
        <v>4773</v>
      </c>
      <c r="H5242" s="20">
        <v>800</v>
      </c>
      <c r="K5242" t="str">
        <f t="shared" si="267"/>
        <v>Q4 2024</v>
      </c>
      <c r="L5242" t="str">
        <f t="shared" si="268"/>
        <v>Q4</v>
      </c>
      <c r="M5242" t="str">
        <f t="shared" si="269"/>
        <v>2024</v>
      </c>
    </row>
    <row r="5243" spans="1:13" x14ac:dyDescent="0.25">
      <c r="A5243" s="27">
        <v>45717</v>
      </c>
      <c r="B5243" s="8" t="s">
        <v>6585</v>
      </c>
      <c r="C5243" s="5" t="s">
        <v>6616</v>
      </c>
      <c r="D5243" s="8" t="s">
        <v>6617</v>
      </c>
      <c r="E5243" s="12">
        <v>0</v>
      </c>
      <c r="F5243" s="30">
        <v>45747</v>
      </c>
      <c r="G5243" s="12" t="s">
        <v>4774</v>
      </c>
      <c r="H5243" s="20">
        <v>7312</v>
      </c>
      <c r="K5243" t="str">
        <f t="shared" si="267"/>
        <v>Q4 2024</v>
      </c>
      <c r="L5243" t="str">
        <f t="shared" si="268"/>
        <v>Q4</v>
      </c>
      <c r="M5243" t="str">
        <f t="shared" si="269"/>
        <v>2024</v>
      </c>
    </row>
    <row r="5244" spans="1:13" x14ac:dyDescent="0.25">
      <c r="A5244" s="27">
        <v>45717</v>
      </c>
      <c r="B5244" s="8" t="s">
        <v>6585</v>
      </c>
      <c r="C5244" s="5" t="s">
        <v>6616</v>
      </c>
      <c r="D5244" s="8" t="s">
        <v>6618</v>
      </c>
      <c r="E5244" s="12">
        <v>0</v>
      </c>
      <c r="F5244" s="30">
        <v>45747</v>
      </c>
      <c r="G5244" s="12" t="s">
        <v>4775</v>
      </c>
      <c r="H5244" s="20">
        <v>5399</v>
      </c>
      <c r="K5244" t="str">
        <f t="shared" si="267"/>
        <v>Q4 2024</v>
      </c>
      <c r="L5244" t="str">
        <f t="shared" si="268"/>
        <v>Q4</v>
      </c>
      <c r="M5244" t="str">
        <f t="shared" si="269"/>
        <v>2024</v>
      </c>
    </row>
    <row r="5245" spans="1:13" x14ac:dyDescent="0.25">
      <c r="A5245" s="27">
        <v>45717</v>
      </c>
      <c r="B5245" s="8" t="s">
        <v>6597</v>
      </c>
      <c r="C5245" s="5" t="s">
        <v>6616</v>
      </c>
      <c r="D5245" s="8" t="s">
        <v>6618</v>
      </c>
      <c r="E5245" s="12">
        <v>0</v>
      </c>
      <c r="F5245" s="30">
        <v>45747</v>
      </c>
      <c r="G5245" s="12" t="s">
        <v>4776</v>
      </c>
      <c r="H5245" s="20">
        <v>1860</v>
      </c>
      <c r="K5245" t="str">
        <f t="shared" si="267"/>
        <v>Q4 2024</v>
      </c>
      <c r="L5245" t="str">
        <f t="shared" si="268"/>
        <v>Q4</v>
      </c>
      <c r="M5245" t="str">
        <f t="shared" si="269"/>
        <v>2024</v>
      </c>
    </row>
    <row r="5246" spans="1:13" x14ac:dyDescent="0.25">
      <c r="A5246" s="27">
        <v>45717</v>
      </c>
      <c r="B5246" s="8" t="s">
        <v>6597</v>
      </c>
      <c r="C5246" s="5" t="s">
        <v>6616</v>
      </c>
      <c r="D5246" s="8" t="s">
        <v>6617</v>
      </c>
      <c r="E5246" s="12">
        <v>0</v>
      </c>
      <c r="F5246" s="30">
        <v>45747</v>
      </c>
      <c r="G5246" s="12" t="s">
        <v>4777</v>
      </c>
      <c r="H5246" s="20">
        <v>2898</v>
      </c>
      <c r="K5246" t="str">
        <f t="shared" si="267"/>
        <v>Q4 2024</v>
      </c>
      <c r="L5246" t="str">
        <f t="shared" si="268"/>
        <v>Q4</v>
      </c>
      <c r="M5246" t="str">
        <f t="shared" si="269"/>
        <v>2024</v>
      </c>
    </row>
    <row r="5247" spans="1:13" x14ac:dyDescent="0.25">
      <c r="A5247" s="27">
        <v>45717</v>
      </c>
      <c r="B5247" s="8" t="s">
        <v>6588</v>
      </c>
      <c r="C5247" s="5" t="s">
        <v>6616</v>
      </c>
      <c r="D5247" s="8" t="s">
        <v>6617</v>
      </c>
      <c r="E5247" s="12">
        <v>0</v>
      </c>
      <c r="F5247" s="30">
        <v>45747</v>
      </c>
      <c r="G5247" s="12" t="s">
        <v>4778</v>
      </c>
      <c r="H5247" s="20">
        <v>894</v>
      </c>
      <c r="K5247" t="str">
        <f t="shared" si="267"/>
        <v>Q4 2024</v>
      </c>
      <c r="L5247" t="str">
        <f t="shared" si="268"/>
        <v>Q4</v>
      </c>
      <c r="M5247" t="str">
        <f t="shared" si="269"/>
        <v>2024</v>
      </c>
    </row>
    <row r="5248" spans="1:13" x14ac:dyDescent="0.25">
      <c r="A5248" s="27">
        <v>45717</v>
      </c>
      <c r="B5248" s="8" t="s">
        <v>6595</v>
      </c>
      <c r="C5248" s="5" t="s">
        <v>6616</v>
      </c>
      <c r="D5248" s="8" t="s">
        <v>6617</v>
      </c>
      <c r="E5248" s="12">
        <v>0</v>
      </c>
      <c r="F5248" s="30">
        <v>45747</v>
      </c>
      <c r="G5248" s="12" t="s">
        <v>4779</v>
      </c>
      <c r="H5248" s="20">
        <v>40</v>
      </c>
      <c r="K5248" t="str">
        <f t="shared" si="267"/>
        <v>Q4 2024</v>
      </c>
      <c r="L5248" t="str">
        <f t="shared" si="268"/>
        <v>Q4</v>
      </c>
      <c r="M5248" t="str">
        <f t="shared" si="269"/>
        <v>2024</v>
      </c>
    </row>
    <row r="5249" spans="1:13" x14ac:dyDescent="0.25">
      <c r="A5249" s="27">
        <v>45717</v>
      </c>
      <c r="B5249" s="8" t="s">
        <v>6590</v>
      </c>
      <c r="C5249" s="5" t="s">
        <v>6616</v>
      </c>
      <c r="D5249" s="8" t="s">
        <v>6617</v>
      </c>
      <c r="E5249" s="12">
        <v>0</v>
      </c>
      <c r="F5249" s="30">
        <v>45747</v>
      </c>
      <c r="G5249" s="12" t="s">
        <v>4780</v>
      </c>
      <c r="H5249" s="20">
        <v>460</v>
      </c>
      <c r="K5249" t="str">
        <f t="shared" si="267"/>
        <v>Q4 2024</v>
      </c>
      <c r="L5249" t="str">
        <f t="shared" si="268"/>
        <v>Q4</v>
      </c>
      <c r="M5249" t="str">
        <f t="shared" si="269"/>
        <v>2024</v>
      </c>
    </row>
    <row r="5250" spans="1:13" x14ac:dyDescent="0.25">
      <c r="A5250" s="27">
        <v>45717</v>
      </c>
      <c r="B5250" s="8" t="s">
        <v>6600</v>
      </c>
      <c r="C5250" s="5" t="s">
        <v>6616</v>
      </c>
      <c r="D5250" s="8" t="s">
        <v>6618</v>
      </c>
      <c r="E5250" s="12">
        <v>1101</v>
      </c>
      <c r="F5250" s="30">
        <v>45747</v>
      </c>
      <c r="G5250" s="12" t="s">
        <v>4781</v>
      </c>
      <c r="H5250" s="20">
        <v>18717</v>
      </c>
      <c r="K5250" t="str">
        <f t="shared" si="267"/>
        <v>Q4 2024</v>
      </c>
      <c r="L5250" t="str">
        <f t="shared" si="268"/>
        <v>Q4</v>
      </c>
      <c r="M5250" t="str">
        <f t="shared" si="269"/>
        <v>2024</v>
      </c>
    </row>
    <row r="5251" spans="1:13" x14ac:dyDescent="0.25">
      <c r="A5251" s="27">
        <v>45717</v>
      </c>
      <c r="B5251" s="8" t="s">
        <v>6584</v>
      </c>
      <c r="C5251" s="5" t="s">
        <v>6616</v>
      </c>
      <c r="D5251" s="8" t="s">
        <v>6618</v>
      </c>
      <c r="E5251" s="12">
        <v>102</v>
      </c>
      <c r="F5251" s="30">
        <v>45747</v>
      </c>
      <c r="G5251" s="12" t="s">
        <v>4782</v>
      </c>
      <c r="H5251" s="20">
        <v>11000</v>
      </c>
      <c r="K5251" t="str">
        <f t="shared" si="267"/>
        <v>Q4 2024</v>
      </c>
      <c r="L5251" t="str">
        <f t="shared" si="268"/>
        <v>Q4</v>
      </c>
      <c r="M5251" t="str">
        <f t="shared" si="269"/>
        <v>2024</v>
      </c>
    </row>
    <row r="5252" spans="1:13" x14ac:dyDescent="0.25">
      <c r="A5252" s="29">
        <v>45717</v>
      </c>
      <c r="B5252" s="8" t="s">
        <v>6592</v>
      </c>
      <c r="C5252" s="5" t="s">
        <v>6630</v>
      </c>
      <c r="D5252" s="8" t="s">
        <v>6631</v>
      </c>
      <c r="E5252" s="12">
        <v>613</v>
      </c>
      <c r="F5252" s="30">
        <v>45743</v>
      </c>
      <c r="G5252" s="12" t="s">
        <v>4783</v>
      </c>
      <c r="H5252" s="20">
        <v>7493</v>
      </c>
      <c r="K5252" t="str">
        <f t="shared" si="267"/>
        <v>Q4 2024</v>
      </c>
      <c r="L5252" t="str">
        <f t="shared" si="268"/>
        <v>Q4</v>
      </c>
      <c r="M5252" t="str">
        <f t="shared" si="269"/>
        <v>2024</v>
      </c>
    </row>
    <row r="5253" spans="1:13" x14ac:dyDescent="0.25">
      <c r="A5253" s="29">
        <v>45717</v>
      </c>
      <c r="B5253" s="8" t="s">
        <v>6593</v>
      </c>
      <c r="C5253" s="5" t="e">
        <v>#N/A</v>
      </c>
      <c r="D5253" s="8" t="s">
        <v>6615</v>
      </c>
      <c r="E5253" s="12">
        <v>312</v>
      </c>
      <c r="F5253" s="30">
        <v>45747</v>
      </c>
      <c r="G5253" s="12" t="s">
        <v>4784</v>
      </c>
      <c r="H5253" s="20">
        <v>490960</v>
      </c>
      <c r="K5253" t="str">
        <f t="shared" si="267"/>
        <v>Q4 2024</v>
      </c>
      <c r="L5253" t="str">
        <f t="shared" si="268"/>
        <v>Q4</v>
      </c>
      <c r="M5253" t="str">
        <f t="shared" si="269"/>
        <v>2024</v>
      </c>
    </row>
    <row r="5254" spans="1:13" x14ac:dyDescent="0.25">
      <c r="A5254" s="29">
        <v>45717</v>
      </c>
      <c r="B5254" s="8" t="s">
        <v>6593</v>
      </c>
      <c r="C5254" s="5" t="e">
        <v>#N/A</v>
      </c>
      <c r="D5254" s="8" t="s">
        <v>6615</v>
      </c>
      <c r="E5254" s="12">
        <v>312</v>
      </c>
      <c r="F5254" s="30">
        <v>45747</v>
      </c>
      <c r="G5254" s="12" t="s">
        <v>4785</v>
      </c>
      <c r="H5254" s="20">
        <v>35448</v>
      </c>
      <c r="K5254" t="str">
        <f t="shared" si="267"/>
        <v>Q4 2024</v>
      </c>
      <c r="L5254" t="str">
        <f t="shared" si="268"/>
        <v>Q4</v>
      </c>
      <c r="M5254" t="str">
        <f t="shared" si="269"/>
        <v>2024</v>
      </c>
    </row>
    <row r="5255" spans="1:13" x14ac:dyDescent="0.25">
      <c r="A5255" s="29">
        <v>45717</v>
      </c>
      <c r="B5255" s="8" t="s">
        <v>6595</v>
      </c>
      <c r="C5255" s="5" t="e">
        <v>#N/A</v>
      </c>
      <c r="D5255" s="8" t="s">
        <v>6615</v>
      </c>
      <c r="E5255" s="12">
        <v>319</v>
      </c>
      <c r="F5255" s="30">
        <v>45747</v>
      </c>
      <c r="G5255" s="12" t="s">
        <v>4786</v>
      </c>
      <c r="H5255" s="20">
        <v>46930</v>
      </c>
      <c r="K5255" t="str">
        <f t="shared" si="267"/>
        <v>Q4 2024</v>
      </c>
      <c r="L5255" t="str">
        <f t="shared" si="268"/>
        <v>Q4</v>
      </c>
      <c r="M5255" t="str">
        <f t="shared" si="269"/>
        <v>2024</v>
      </c>
    </row>
    <row r="5256" spans="1:13" x14ac:dyDescent="0.25">
      <c r="A5256" s="29">
        <v>45717</v>
      </c>
      <c r="B5256" s="8" t="s">
        <v>6595</v>
      </c>
      <c r="C5256" s="5" t="e">
        <v>#N/A</v>
      </c>
      <c r="D5256" s="8" t="s">
        <v>6615</v>
      </c>
      <c r="E5256" s="12">
        <v>319</v>
      </c>
      <c r="F5256" s="30">
        <v>45747</v>
      </c>
      <c r="G5256" s="12" t="s">
        <v>4787</v>
      </c>
      <c r="H5256" s="20">
        <v>828</v>
      </c>
      <c r="K5256" t="str">
        <f t="shared" si="267"/>
        <v>Q4 2024</v>
      </c>
      <c r="L5256" t="str">
        <f t="shared" si="268"/>
        <v>Q4</v>
      </c>
      <c r="M5256" t="str">
        <f t="shared" si="269"/>
        <v>2024</v>
      </c>
    </row>
    <row r="5257" spans="1:13" x14ac:dyDescent="0.25">
      <c r="A5257" s="29">
        <v>45717</v>
      </c>
      <c r="B5257" s="8" t="s">
        <v>6595</v>
      </c>
      <c r="C5257" s="5" t="e">
        <v>#N/A</v>
      </c>
      <c r="D5257" s="8" t="s">
        <v>6615</v>
      </c>
      <c r="E5257" s="12">
        <v>319</v>
      </c>
      <c r="F5257" s="30">
        <v>45747</v>
      </c>
      <c r="G5257" s="12" t="s">
        <v>4788</v>
      </c>
      <c r="H5257" s="20">
        <v>528</v>
      </c>
      <c r="K5257" t="str">
        <f t="shared" ref="K5257:K5276" si="270">"Q" &amp; IF(MONTH(A5257) &lt; 4, 4, IF(MONTH(A5257) &lt; 7, 1, IF(MONTH(A5257) &lt; 10, 2, 3))) &amp; " " &amp; YEAR(A5257) - IF(MONTH(A5257) &lt; 4, 1, 0)</f>
        <v>Q4 2024</v>
      </c>
      <c r="L5257" t="str">
        <f t="shared" ref="L5257:L5276" si="271">LEFT(K5257,2)</f>
        <v>Q4</v>
      </c>
      <c r="M5257" t="str">
        <f t="shared" ref="M5257:M5276" si="272">RIGHT(K5257,4)</f>
        <v>2024</v>
      </c>
    </row>
    <row r="5258" spans="1:13" x14ac:dyDescent="0.25">
      <c r="A5258" s="29">
        <v>45717</v>
      </c>
      <c r="B5258" s="8" t="s">
        <v>6595</v>
      </c>
      <c r="C5258" s="5" t="e">
        <v>#N/A</v>
      </c>
      <c r="D5258" s="8" t="s">
        <v>6615</v>
      </c>
      <c r="E5258" s="12">
        <v>319</v>
      </c>
      <c r="F5258" s="30">
        <v>45747</v>
      </c>
      <c r="G5258" s="12" t="s">
        <v>4789</v>
      </c>
      <c r="H5258" s="20">
        <v>14559</v>
      </c>
      <c r="K5258" t="str">
        <f t="shared" si="270"/>
        <v>Q4 2024</v>
      </c>
      <c r="L5258" t="str">
        <f t="shared" si="271"/>
        <v>Q4</v>
      </c>
      <c r="M5258" t="str">
        <f t="shared" si="272"/>
        <v>2024</v>
      </c>
    </row>
    <row r="5259" spans="1:13" x14ac:dyDescent="0.25">
      <c r="A5259" s="29">
        <v>45717</v>
      </c>
      <c r="B5259" s="8" t="s">
        <v>6592</v>
      </c>
      <c r="C5259" s="5" t="e">
        <v>#N/A</v>
      </c>
      <c r="D5259" s="8" t="s">
        <v>6615</v>
      </c>
      <c r="E5259" s="12">
        <v>613</v>
      </c>
      <c r="F5259" s="30">
        <v>45747</v>
      </c>
      <c r="G5259" s="12" t="s">
        <v>4790</v>
      </c>
      <c r="H5259" s="20">
        <v>211</v>
      </c>
      <c r="K5259" t="str">
        <f t="shared" si="270"/>
        <v>Q4 2024</v>
      </c>
      <c r="L5259" t="str">
        <f t="shared" si="271"/>
        <v>Q4</v>
      </c>
      <c r="M5259" t="str">
        <f t="shared" si="272"/>
        <v>2024</v>
      </c>
    </row>
    <row r="5260" spans="1:13" x14ac:dyDescent="0.25">
      <c r="A5260" s="29">
        <v>45717</v>
      </c>
      <c r="B5260" s="8" t="s">
        <v>6589</v>
      </c>
      <c r="C5260" s="5" t="e">
        <v>#N/A</v>
      </c>
      <c r="D5260" s="8" t="s">
        <v>6615</v>
      </c>
      <c r="E5260" s="12" t="s">
        <v>82</v>
      </c>
      <c r="F5260" s="30">
        <v>45747</v>
      </c>
      <c r="G5260" s="12" t="s">
        <v>4791</v>
      </c>
      <c r="H5260" s="20">
        <v>2375</v>
      </c>
      <c r="K5260" t="str">
        <f t="shared" si="270"/>
        <v>Q4 2024</v>
      </c>
      <c r="L5260" t="str">
        <f t="shared" si="271"/>
        <v>Q4</v>
      </c>
      <c r="M5260" t="str">
        <f t="shared" si="272"/>
        <v>2024</v>
      </c>
    </row>
    <row r="5261" spans="1:13" x14ac:dyDescent="0.25">
      <c r="A5261" s="29">
        <v>45717</v>
      </c>
      <c r="B5261" s="8" t="s">
        <v>6589</v>
      </c>
      <c r="C5261" s="5" t="e">
        <v>#N/A</v>
      </c>
      <c r="D5261" s="8" t="s">
        <v>6615</v>
      </c>
      <c r="E5261" s="12" t="s">
        <v>82</v>
      </c>
      <c r="F5261" s="30">
        <v>45747</v>
      </c>
      <c r="G5261" s="12" t="s">
        <v>4792</v>
      </c>
      <c r="H5261" s="20">
        <v>2849</v>
      </c>
      <c r="K5261" t="str">
        <f t="shared" si="270"/>
        <v>Q4 2024</v>
      </c>
      <c r="L5261" t="str">
        <f t="shared" si="271"/>
        <v>Q4</v>
      </c>
      <c r="M5261" t="str">
        <f t="shared" si="272"/>
        <v>2024</v>
      </c>
    </row>
    <row r="5262" spans="1:13" x14ac:dyDescent="0.25">
      <c r="A5262" s="29">
        <v>45717</v>
      </c>
      <c r="B5262" s="8" t="s">
        <v>6613</v>
      </c>
      <c r="C5262" s="5" t="e">
        <v>#N/A</v>
      </c>
      <c r="D5262" s="8" t="s">
        <v>6615</v>
      </c>
      <c r="E5262" s="12">
        <v>0</v>
      </c>
      <c r="F5262" s="30">
        <v>45747</v>
      </c>
      <c r="G5262" s="12" t="s">
        <v>4793</v>
      </c>
      <c r="H5262" s="20">
        <v>3800</v>
      </c>
      <c r="K5262" t="str">
        <f t="shared" si="270"/>
        <v>Q4 2024</v>
      </c>
      <c r="L5262" t="str">
        <f t="shared" si="271"/>
        <v>Q4</v>
      </c>
      <c r="M5262" t="str">
        <f t="shared" si="272"/>
        <v>2024</v>
      </c>
    </row>
    <row r="5263" spans="1:13" x14ac:dyDescent="0.25">
      <c r="A5263" s="29">
        <v>45717</v>
      </c>
      <c r="B5263" s="8" t="s">
        <v>6613</v>
      </c>
      <c r="C5263" s="5" t="e">
        <v>#N/A</v>
      </c>
      <c r="D5263" s="8" t="s">
        <v>6615</v>
      </c>
      <c r="E5263" s="12">
        <v>0</v>
      </c>
      <c r="F5263" s="30">
        <v>45747</v>
      </c>
      <c r="G5263" s="12" t="s">
        <v>4794</v>
      </c>
      <c r="H5263" s="20">
        <v>528</v>
      </c>
      <c r="K5263" t="str">
        <f t="shared" si="270"/>
        <v>Q4 2024</v>
      </c>
      <c r="L5263" t="str">
        <f t="shared" si="271"/>
        <v>Q4</v>
      </c>
      <c r="M5263" t="str">
        <f t="shared" si="272"/>
        <v>2024</v>
      </c>
    </row>
    <row r="5264" spans="1:13" x14ac:dyDescent="0.25">
      <c r="A5264" s="29">
        <v>45717</v>
      </c>
      <c r="B5264" s="8" t="s">
        <v>6599</v>
      </c>
      <c r="C5264" s="5" t="e">
        <v>#N/A</v>
      </c>
      <c r="D5264" s="8" t="s">
        <v>6615</v>
      </c>
      <c r="E5264" s="12">
        <v>0</v>
      </c>
      <c r="F5264" s="30">
        <v>45747</v>
      </c>
      <c r="G5264" s="12" t="s">
        <v>4795</v>
      </c>
      <c r="H5264" s="20">
        <v>844</v>
      </c>
      <c r="K5264" t="str">
        <f t="shared" si="270"/>
        <v>Q4 2024</v>
      </c>
      <c r="L5264" t="str">
        <f t="shared" si="271"/>
        <v>Q4</v>
      </c>
      <c r="M5264" t="str">
        <f t="shared" si="272"/>
        <v>2024</v>
      </c>
    </row>
    <row r="5265" spans="1:13" x14ac:dyDescent="0.25">
      <c r="A5265" s="29">
        <v>45717</v>
      </c>
      <c r="B5265" s="8" t="s">
        <v>6599</v>
      </c>
      <c r="C5265" s="5" t="e">
        <v>#N/A</v>
      </c>
      <c r="D5265" s="8" t="s">
        <v>6615</v>
      </c>
      <c r="E5265" s="12">
        <v>0</v>
      </c>
      <c r="F5265" s="30">
        <v>45747</v>
      </c>
      <c r="G5265" s="12" t="s">
        <v>4796</v>
      </c>
      <c r="H5265" s="20">
        <v>190</v>
      </c>
      <c r="K5265" t="str">
        <f t="shared" si="270"/>
        <v>Q4 2024</v>
      </c>
      <c r="L5265" t="str">
        <f t="shared" si="271"/>
        <v>Q4</v>
      </c>
      <c r="M5265" t="str">
        <f t="shared" si="272"/>
        <v>2024</v>
      </c>
    </row>
    <row r="5266" spans="1:13" x14ac:dyDescent="0.25">
      <c r="A5266" s="29">
        <v>45717</v>
      </c>
      <c r="B5266" s="8" t="s">
        <v>6584</v>
      </c>
      <c r="C5266" s="5" t="e">
        <v>#N/A</v>
      </c>
      <c r="D5266" s="8" t="s">
        <v>6615</v>
      </c>
      <c r="E5266" s="12">
        <v>102</v>
      </c>
      <c r="F5266" s="30">
        <v>45747</v>
      </c>
      <c r="G5266" s="12" t="s">
        <v>4797</v>
      </c>
      <c r="H5266" s="20">
        <v>9215</v>
      </c>
      <c r="K5266" t="str">
        <f t="shared" si="270"/>
        <v>Q4 2024</v>
      </c>
      <c r="L5266" t="str">
        <f t="shared" si="271"/>
        <v>Q4</v>
      </c>
      <c r="M5266" t="str">
        <f t="shared" si="272"/>
        <v>2024</v>
      </c>
    </row>
    <row r="5267" spans="1:13" x14ac:dyDescent="0.25">
      <c r="A5267" s="29">
        <v>45717</v>
      </c>
      <c r="B5267" s="8" t="s">
        <v>6601</v>
      </c>
      <c r="C5267" s="5" t="e">
        <v>#N/A</v>
      </c>
      <c r="D5267" s="8" t="s">
        <v>6615</v>
      </c>
      <c r="E5267" s="12">
        <v>0</v>
      </c>
      <c r="F5267" s="30">
        <v>45747</v>
      </c>
      <c r="G5267" s="12" t="s">
        <v>4798</v>
      </c>
      <c r="H5267" s="20">
        <v>1161</v>
      </c>
      <c r="K5267" t="str">
        <f t="shared" si="270"/>
        <v>Q4 2024</v>
      </c>
      <c r="L5267" t="str">
        <f t="shared" si="271"/>
        <v>Q4</v>
      </c>
      <c r="M5267" t="str">
        <f t="shared" si="272"/>
        <v>2024</v>
      </c>
    </row>
    <row r="5268" spans="1:13" x14ac:dyDescent="0.25">
      <c r="A5268" s="29">
        <v>45717</v>
      </c>
      <c r="B5268" s="8" t="s">
        <v>6590</v>
      </c>
      <c r="C5268" s="5" t="e">
        <v>#N/A</v>
      </c>
      <c r="D5268" s="8" t="s">
        <v>6615</v>
      </c>
      <c r="E5268" s="12">
        <v>0</v>
      </c>
      <c r="F5268" s="30">
        <v>45747</v>
      </c>
      <c r="G5268" s="12" t="s">
        <v>4799</v>
      </c>
      <c r="H5268" s="20">
        <v>422</v>
      </c>
      <c r="K5268" t="str">
        <f t="shared" si="270"/>
        <v>Q4 2024</v>
      </c>
      <c r="L5268" t="str">
        <f t="shared" si="271"/>
        <v>Q4</v>
      </c>
      <c r="M5268" t="str">
        <f t="shared" si="272"/>
        <v>2024</v>
      </c>
    </row>
    <row r="5269" spans="1:13" x14ac:dyDescent="0.25">
      <c r="A5269" s="29">
        <v>45717</v>
      </c>
      <c r="B5269" s="8" t="s">
        <v>6586</v>
      </c>
      <c r="C5269" s="5" t="e">
        <v>#N/A</v>
      </c>
      <c r="D5269" s="8" t="s">
        <v>6615</v>
      </c>
      <c r="E5269" s="12">
        <v>0</v>
      </c>
      <c r="F5269" s="30">
        <v>45747</v>
      </c>
      <c r="G5269" s="12" t="s">
        <v>4800</v>
      </c>
      <c r="H5269" s="20">
        <v>106</v>
      </c>
      <c r="K5269" t="str">
        <f t="shared" si="270"/>
        <v>Q4 2024</v>
      </c>
      <c r="L5269" t="str">
        <f t="shared" si="271"/>
        <v>Q4</v>
      </c>
      <c r="M5269" t="str">
        <f t="shared" si="272"/>
        <v>2024</v>
      </c>
    </row>
    <row r="5270" spans="1:13" x14ac:dyDescent="0.25">
      <c r="A5270" s="29">
        <v>45717</v>
      </c>
      <c r="B5270" s="8" t="s">
        <v>6586</v>
      </c>
      <c r="C5270" s="5" t="e">
        <v>#N/A</v>
      </c>
      <c r="D5270" s="8" t="s">
        <v>6615</v>
      </c>
      <c r="E5270" s="12">
        <v>0</v>
      </c>
      <c r="F5270" s="30">
        <v>45747</v>
      </c>
      <c r="G5270" s="12" t="s">
        <v>4801</v>
      </c>
      <c r="H5270" s="20">
        <v>1255.25</v>
      </c>
      <c r="K5270" t="str">
        <f t="shared" si="270"/>
        <v>Q4 2024</v>
      </c>
      <c r="L5270" t="str">
        <f t="shared" si="271"/>
        <v>Q4</v>
      </c>
      <c r="M5270" t="str">
        <f t="shared" si="272"/>
        <v>2024</v>
      </c>
    </row>
    <row r="5271" spans="1:13" x14ac:dyDescent="0.25">
      <c r="A5271" s="29">
        <v>45717</v>
      </c>
      <c r="B5271" s="8" t="s">
        <v>6586</v>
      </c>
      <c r="C5271" s="5" t="e">
        <v>#N/A</v>
      </c>
      <c r="D5271" s="8" t="s">
        <v>6615</v>
      </c>
      <c r="E5271" s="12">
        <v>0</v>
      </c>
      <c r="F5271" s="30">
        <v>45747</v>
      </c>
      <c r="G5271" s="12" t="s">
        <v>4802</v>
      </c>
      <c r="H5271" s="20">
        <v>282.75</v>
      </c>
      <c r="K5271" t="str">
        <f t="shared" si="270"/>
        <v>Q4 2024</v>
      </c>
      <c r="L5271" t="str">
        <f t="shared" si="271"/>
        <v>Q4</v>
      </c>
      <c r="M5271" t="str">
        <f t="shared" si="272"/>
        <v>2024</v>
      </c>
    </row>
    <row r="5272" spans="1:13" x14ac:dyDescent="0.25">
      <c r="A5272" s="29">
        <v>45717</v>
      </c>
      <c r="B5272" s="8" t="s">
        <v>6586</v>
      </c>
      <c r="C5272" s="5" t="e">
        <v>#N/A</v>
      </c>
      <c r="D5272" s="8" t="s">
        <v>6615</v>
      </c>
      <c r="E5272" s="12">
        <v>0</v>
      </c>
      <c r="F5272" s="30">
        <v>45747</v>
      </c>
      <c r="G5272" s="12" t="s">
        <v>4803</v>
      </c>
      <c r="H5272" s="20">
        <v>471.25</v>
      </c>
      <c r="K5272" t="str">
        <f t="shared" si="270"/>
        <v>Q4 2024</v>
      </c>
      <c r="L5272" t="str">
        <f t="shared" si="271"/>
        <v>Q4</v>
      </c>
      <c r="M5272" t="str">
        <f t="shared" si="272"/>
        <v>2024</v>
      </c>
    </row>
    <row r="5273" spans="1:13" x14ac:dyDescent="0.25">
      <c r="A5273" s="29">
        <v>45717</v>
      </c>
      <c r="B5273" s="8" t="s">
        <v>6600</v>
      </c>
      <c r="C5273" s="5" t="e">
        <v>#N/A</v>
      </c>
      <c r="D5273" s="8" t="s">
        <v>6615</v>
      </c>
      <c r="E5273" s="12">
        <v>1101</v>
      </c>
      <c r="F5273" s="30">
        <v>45747</v>
      </c>
      <c r="G5273" s="12" t="s">
        <v>4804</v>
      </c>
      <c r="H5273" s="20">
        <v>1615</v>
      </c>
      <c r="K5273" t="str">
        <f t="shared" si="270"/>
        <v>Q4 2024</v>
      </c>
      <c r="L5273" t="str">
        <f t="shared" si="271"/>
        <v>Q4</v>
      </c>
      <c r="M5273" t="str">
        <f t="shared" si="272"/>
        <v>2024</v>
      </c>
    </row>
    <row r="5274" spans="1:13" x14ac:dyDescent="0.25">
      <c r="A5274" s="29">
        <v>45717</v>
      </c>
      <c r="B5274" s="8" t="s">
        <v>6592</v>
      </c>
      <c r="C5274" s="5" t="e">
        <v>#N/A</v>
      </c>
      <c r="D5274" s="8" t="s">
        <v>6615</v>
      </c>
      <c r="E5274" s="12">
        <v>719</v>
      </c>
      <c r="F5274" s="30">
        <v>45747</v>
      </c>
      <c r="G5274" s="12" t="s">
        <v>4805</v>
      </c>
      <c r="H5274" s="20">
        <v>28310</v>
      </c>
      <c r="K5274" t="str">
        <f t="shared" si="270"/>
        <v>Q4 2024</v>
      </c>
      <c r="L5274" t="str">
        <f t="shared" si="271"/>
        <v>Q4</v>
      </c>
      <c r="M5274" t="str">
        <f t="shared" si="272"/>
        <v>2024</v>
      </c>
    </row>
    <row r="5275" spans="1:13" x14ac:dyDescent="0.25">
      <c r="A5275" s="29">
        <v>45717</v>
      </c>
      <c r="B5275" s="8" t="s">
        <v>6585</v>
      </c>
      <c r="C5275" s="5" t="e">
        <v>#N/A</v>
      </c>
      <c r="D5275" s="8" t="s">
        <v>6615</v>
      </c>
      <c r="E5275" s="12">
        <v>0</v>
      </c>
      <c r="F5275" s="30">
        <v>45747</v>
      </c>
      <c r="G5275" s="12" t="s">
        <v>4806</v>
      </c>
      <c r="H5275" s="20">
        <v>4465</v>
      </c>
      <c r="K5275" t="str">
        <f t="shared" si="270"/>
        <v>Q4 2024</v>
      </c>
      <c r="L5275" t="str">
        <f t="shared" si="271"/>
        <v>Q4</v>
      </c>
      <c r="M5275" t="str">
        <f t="shared" si="272"/>
        <v>2024</v>
      </c>
    </row>
    <row r="5276" spans="1:13" x14ac:dyDescent="0.25">
      <c r="A5276" s="29">
        <v>45717</v>
      </c>
      <c r="B5276" s="8" t="s">
        <v>6597</v>
      </c>
      <c r="C5276" s="5" t="e">
        <v>#N/A</v>
      </c>
      <c r="D5276" s="8" t="s">
        <v>6615</v>
      </c>
      <c r="E5276" s="12">
        <v>0</v>
      </c>
      <c r="F5276" s="30">
        <v>45747</v>
      </c>
      <c r="G5276" s="12" t="s">
        <v>4807</v>
      </c>
      <c r="H5276" s="20">
        <v>2638</v>
      </c>
      <c r="K5276" t="str">
        <f t="shared" si="270"/>
        <v>Q4 2024</v>
      </c>
      <c r="L5276" t="str">
        <f t="shared" si="271"/>
        <v>Q4</v>
      </c>
      <c r="M5276" t="str">
        <f t="shared" si="272"/>
        <v>2024</v>
      </c>
    </row>
    <row r="5277" spans="1:13" x14ac:dyDescent="0.25">
      <c r="A5277" s="29">
        <v>45717</v>
      </c>
      <c r="B5277" s="9" t="s">
        <v>6589</v>
      </c>
      <c r="C5277" s="8" t="s">
        <v>6653</v>
      </c>
      <c r="D5277" s="9" t="s">
        <v>6638</v>
      </c>
      <c r="E5277" s="12" t="s">
        <v>82</v>
      </c>
      <c r="F5277" s="30">
        <v>45757</v>
      </c>
      <c r="G5277" s="12" t="s">
        <v>4808</v>
      </c>
      <c r="H5277" s="75">
        <v>1076395.82</v>
      </c>
      <c r="K5277" t="str">
        <f t="shared" ref="K5277:K5310" si="273">"Q" &amp; IF(MONTH(A5277) &lt; 4, 4, IF(MONTH(A5277) &lt; 7, 1, IF(MONTH(A5277) &lt; 10, 2, 3))) &amp; " " &amp; YEAR(A5277) - IF(MONTH(A5277) &lt; 4, 1, 0)</f>
        <v>Q4 2024</v>
      </c>
      <c r="L5277" t="str">
        <f t="shared" ref="L5277:L5310" si="274">LEFT(K5277,2)</f>
        <v>Q4</v>
      </c>
      <c r="M5277" t="str">
        <f t="shared" ref="M5277:M5310" si="275">RIGHT(K5277,4)</f>
        <v>2024</v>
      </c>
    </row>
    <row r="5278" spans="1:13" x14ac:dyDescent="0.25">
      <c r="A5278" s="29">
        <v>45717</v>
      </c>
      <c r="B5278" s="9" t="s">
        <v>6589</v>
      </c>
      <c r="C5278" s="8" t="s">
        <v>6653</v>
      </c>
      <c r="D5278" s="9" t="s">
        <v>6627</v>
      </c>
      <c r="E5278" s="12" t="s">
        <v>82</v>
      </c>
      <c r="F5278" s="30">
        <v>45757</v>
      </c>
      <c r="G5278" s="12" t="s">
        <v>4809</v>
      </c>
      <c r="H5278" s="75">
        <v>28450</v>
      </c>
      <c r="K5278" t="str">
        <f t="shared" si="273"/>
        <v>Q4 2024</v>
      </c>
      <c r="L5278" t="str">
        <f t="shared" si="274"/>
        <v>Q4</v>
      </c>
      <c r="M5278" t="str">
        <f t="shared" si="275"/>
        <v>2024</v>
      </c>
    </row>
    <row r="5279" spans="1:13" x14ac:dyDescent="0.25">
      <c r="A5279" s="29">
        <v>45717</v>
      </c>
      <c r="B5279" s="9" t="s">
        <v>6593</v>
      </c>
      <c r="C5279" s="8" t="e">
        <v>#N/A</v>
      </c>
      <c r="D5279" s="9" t="s">
        <v>6643</v>
      </c>
      <c r="E5279" s="12">
        <v>312</v>
      </c>
      <c r="F5279" s="30">
        <v>45721</v>
      </c>
      <c r="G5279" s="12">
        <v>618</v>
      </c>
      <c r="H5279" s="75">
        <v>75500</v>
      </c>
      <c r="K5279" t="str">
        <f t="shared" si="273"/>
        <v>Q4 2024</v>
      </c>
      <c r="L5279" t="str">
        <f t="shared" si="274"/>
        <v>Q4</v>
      </c>
      <c r="M5279" t="str">
        <f t="shared" si="275"/>
        <v>2024</v>
      </c>
    </row>
    <row r="5280" spans="1:13" x14ac:dyDescent="0.25">
      <c r="A5280" s="29">
        <v>45717</v>
      </c>
      <c r="B5280" s="9" t="s">
        <v>6595</v>
      </c>
      <c r="C5280" s="8" t="e">
        <v>#N/A</v>
      </c>
      <c r="D5280" s="9" t="s">
        <v>6631</v>
      </c>
      <c r="E5280" s="12">
        <v>319</v>
      </c>
      <c r="F5280" s="30">
        <v>45748</v>
      </c>
      <c r="G5280" s="12" t="s">
        <v>4810</v>
      </c>
      <c r="H5280" s="75">
        <v>864.64</v>
      </c>
      <c r="K5280" t="str">
        <f t="shared" si="273"/>
        <v>Q4 2024</v>
      </c>
      <c r="L5280" t="str">
        <f t="shared" si="274"/>
        <v>Q4</v>
      </c>
      <c r="M5280" t="str">
        <f t="shared" si="275"/>
        <v>2024</v>
      </c>
    </row>
    <row r="5281" spans="1:13" x14ac:dyDescent="0.25">
      <c r="A5281" s="29">
        <v>45717</v>
      </c>
      <c r="B5281" s="9" t="s">
        <v>6595</v>
      </c>
      <c r="C5281" s="8" t="e">
        <v>#N/A</v>
      </c>
      <c r="D5281" s="9" t="s">
        <v>6631</v>
      </c>
      <c r="E5281" s="12">
        <v>319</v>
      </c>
      <c r="F5281" s="30">
        <v>45748</v>
      </c>
      <c r="G5281" s="12" t="s">
        <v>4811</v>
      </c>
      <c r="H5281" s="75">
        <v>688.82</v>
      </c>
      <c r="K5281" t="str">
        <f t="shared" si="273"/>
        <v>Q4 2024</v>
      </c>
      <c r="L5281" t="str">
        <f t="shared" si="274"/>
        <v>Q4</v>
      </c>
      <c r="M5281" t="str">
        <f t="shared" si="275"/>
        <v>2024</v>
      </c>
    </row>
    <row r="5282" spans="1:13" x14ac:dyDescent="0.25">
      <c r="A5282" s="29">
        <v>45717</v>
      </c>
      <c r="B5282" s="9" t="s">
        <v>6595</v>
      </c>
      <c r="C5282" s="8" t="e">
        <v>#N/A</v>
      </c>
      <c r="D5282" s="9" t="s">
        <v>6631</v>
      </c>
      <c r="E5282" s="12">
        <v>319</v>
      </c>
      <c r="F5282" s="30">
        <v>45748</v>
      </c>
      <c r="G5282" s="12" t="s">
        <v>4812</v>
      </c>
      <c r="H5282" s="75">
        <v>659.32</v>
      </c>
      <c r="K5282" t="str">
        <f t="shared" si="273"/>
        <v>Q4 2024</v>
      </c>
      <c r="L5282" t="str">
        <f t="shared" si="274"/>
        <v>Q4</v>
      </c>
      <c r="M5282" t="str">
        <f t="shared" si="275"/>
        <v>2024</v>
      </c>
    </row>
    <row r="5283" spans="1:13" x14ac:dyDescent="0.25">
      <c r="A5283" s="29">
        <v>45717</v>
      </c>
      <c r="B5283" s="9" t="s">
        <v>6595</v>
      </c>
      <c r="C5283" s="8" t="e">
        <v>#N/A</v>
      </c>
      <c r="D5283" s="9" t="s">
        <v>6631</v>
      </c>
      <c r="E5283" s="12">
        <v>319</v>
      </c>
      <c r="F5283" s="30">
        <v>45748</v>
      </c>
      <c r="G5283" s="12" t="s">
        <v>4813</v>
      </c>
      <c r="H5283" s="75">
        <v>659.32</v>
      </c>
      <c r="K5283" t="str">
        <f t="shared" si="273"/>
        <v>Q4 2024</v>
      </c>
      <c r="L5283" t="str">
        <f t="shared" si="274"/>
        <v>Q4</v>
      </c>
      <c r="M5283" t="str">
        <f t="shared" si="275"/>
        <v>2024</v>
      </c>
    </row>
    <row r="5284" spans="1:13" x14ac:dyDescent="0.25">
      <c r="A5284" s="29">
        <v>45717</v>
      </c>
      <c r="B5284" s="9" t="s">
        <v>6595</v>
      </c>
      <c r="C5284" s="8" t="e">
        <v>#N/A</v>
      </c>
      <c r="D5284" s="9" t="s">
        <v>6631</v>
      </c>
      <c r="E5284" s="12">
        <v>319</v>
      </c>
      <c r="F5284" s="30">
        <v>45748</v>
      </c>
      <c r="G5284" s="12" t="s">
        <v>4814</v>
      </c>
      <c r="H5284" s="75">
        <v>641.62</v>
      </c>
      <c r="K5284" t="str">
        <f t="shared" si="273"/>
        <v>Q4 2024</v>
      </c>
      <c r="L5284" t="str">
        <f t="shared" si="274"/>
        <v>Q4</v>
      </c>
      <c r="M5284" t="str">
        <f t="shared" si="275"/>
        <v>2024</v>
      </c>
    </row>
    <row r="5285" spans="1:13" x14ac:dyDescent="0.25">
      <c r="A5285" s="29">
        <v>45717</v>
      </c>
      <c r="B5285" s="9" t="s">
        <v>6595</v>
      </c>
      <c r="C5285" s="8" t="e">
        <v>#N/A</v>
      </c>
      <c r="D5285" s="9" t="s">
        <v>6631</v>
      </c>
      <c r="E5285" s="12">
        <v>319</v>
      </c>
      <c r="F5285" s="30">
        <v>45748</v>
      </c>
      <c r="G5285" s="12" t="s">
        <v>4815</v>
      </c>
      <c r="H5285" s="75">
        <v>629.82000000000005</v>
      </c>
      <c r="K5285" t="str">
        <f t="shared" si="273"/>
        <v>Q4 2024</v>
      </c>
      <c r="L5285" t="str">
        <f t="shared" si="274"/>
        <v>Q4</v>
      </c>
      <c r="M5285" t="str">
        <f t="shared" si="275"/>
        <v>2024</v>
      </c>
    </row>
    <row r="5286" spans="1:13" x14ac:dyDescent="0.25">
      <c r="A5286" s="29">
        <v>45717</v>
      </c>
      <c r="B5286" s="9" t="s">
        <v>6595</v>
      </c>
      <c r="C5286" s="8" t="e">
        <v>#N/A</v>
      </c>
      <c r="D5286" s="9" t="s">
        <v>6631</v>
      </c>
      <c r="E5286" s="12">
        <v>319</v>
      </c>
      <c r="F5286" s="30">
        <v>45748</v>
      </c>
      <c r="G5286" s="12" t="s">
        <v>4816</v>
      </c>
      <c r="H5286" s="75">
        <v>629.82000000000005</v>
      </c>
      <c r="K5286" t="str">
        <f t="shared" si="273"/>
        <v>Q4 2024</v>
      </c>
      <c r="L5286" t="str">
        <f t="shared" si="274"/>
        <v>Q4</v>
      </c>
      <c r="M5286" t="str">
        <f t="shared" si="275"/>
        <v>2024</v>
      </c>
    </row>
    <row r="5287" spans="1:13" x14ac:dyDescent="0.25">
      <c r="A5287" s="29">
        <v>45717</v>
      </c>
      <c r="B5287" s="9" t="s">
        <v>6595</v>
      </c>
      <c r="C5287" s="8" t="e">
        <v>#N/A</v>
      </c>
      <c r="D5287" s="9" t="s">
        <v>6631</v>
      </c>
      <c r="E5287" s="12">
        <v>319</v>
      </c>
      <c r="F5287" s="30">
        <v>45748</v>
      </c>
      <c r="G5287" s="12" t="s">
        <v>4817</v>
      </c>
      <c r="H5287" s="75">
        <v>629.82000000000005</v>
      </c>
      <c r="K5287" t="str">
        <f t="shared" si="273"/>
        <v>Q4 2024</v>
      </c>
      <c r="L5287" t="str">
        <f t="shared" si="274"/>
        <v>Q4</v>
      </c>
      <c r="M5287" t="str">
        <f t="shared" si="275"/>
        <v>2024</v>
      </c>
    </row>
    <row r="5288" spans="1:13" x14ac:dyDescent="0.25">
      <c r="A5288" s="29">
        <v>45717</v>
      </c>
      <c r="B5288" s="9" t="s">
        <v>6595</v>
      </c>
      <c r="C5288" s="8" t="e">
        <v>#N/A</v>
      </c>
      <c r="D5288" s="9" t="s">
        <v>6631</v>
      </c>
      <c r="E5288" s="12">
        <v>319</v>
      </c>
      <c r="F5288" s="30">
        <v>45748</v>
      </c>
      <c r="G5288" s="12" t="s">
        <v>4818</v>
      </c>
      <c r="H5288" s="75">
        <v>629.82000000000005</v>
      </c>
      <c r="K5288" t="str">
        <f t="shared" si="273"/>
        <v>Q4 2024</v>
      </c>
      <c r="L5288" t="str">
        <f t="shared" si="274"/>
        <v>Q4</v>
      </c>
      <c r="M5288" t="str">
        <f t="shared" si="275"/>
        <v>2024</v>
      </c>
    </row>
    <row r="5289" spans="1:13" x14ac:dyDescent="0.25">
      <c r="A5289" s="29">
        <v>45717</v>
      </c>
      <c r="B5289" s="9" t="s">
        <v>6595</v>
      </c>
      <c r="C5289" s="8" t="e">
        <v>#N/A</v>
      </c>
      <c r="D5289" s="9" t="s">
        <v>6631</v>
      </c>
      <c r="E5289" s="12">
        <v>319</v>
      </c>
      <c r="F5289" s="30">
        <v>45748</v>
      </c>
      <c r="G5289" s="12" t="s">
        <v>4819</v>
      </c>
      <c r="H5289" s="75">
        <v>629.82000000000005</v>
      </c>
      <c r="K5289" t="str">
        <f t="shared" si="273"/>
        <v>Q4 2024</v>
      </c>
      <c r="L5289" t="str">
        <f t="shared" si="274"/>
        <v>Q4</v>
      </c>
      <c r="M5289" t="str">
        <f t="shared" si="275"/>
        <v>2024</v>
      </c>
    </row>
    <row r="5290" spans="1:13" x14ac:dyDescent="0.25">
      <c r="A5290" s="27">
        <v>45717</v>
      </c>
      <c r="B5290" s="9" t="s">
        <v>6584</v>
      </c>
      <c r="C5290" s="8" t="s">
        <v>6637</v>
      </c>
      <c r="D5290" s="9" t="s">
        <v>6638</v>
      </c>
      <c r="E5290" s="12">
        <v>102</v>
      </c>
      <c r="F5290" s="30">
        <v>45763</v>
      </c>
      <c r="G5290" s="12" t="s">
        <v>4820</v>
      </c>
      <c r="H5290" s="75">
        <v>72631</v>
      </c>
      <c r="K5290" t="str">
        <f t="shared" si="273"/>
        <v>Q4 2024</v>
      </c>
      <c r="L5290" t="str">
        <f t="shared" si="274"/>
        <v>Q4</v>
      </c>
      <c r="M5290" t="str">
        <f t="shared" si="275"/>
        <v>2024</v>
      </c>
    </row>
    <row r="5291" spans="1:13" x14ac:dyDescent="0.25">
      <c r="A5291" s="27">
        <v>45717</v>
      </c>
      <c r="B5291" s="9" t="s">
        <v>6593</v>
      </c>
      <c r="C5291" s="8" t="s">
        <v>6637</v>
      </c>
      <c r="D5291" s="9" t="s">
        <v>6638</v>
      </c>
      <c r="E5291" s="12">
        <v>309</v>
      </c>
      <c r="F5291" s="30">
        <v>45763</v>
      </c>
      <c r="G5291" s="12" t="s">
        <v>4821</v>
      </c>
      <c r="H5291" s="75">
        <v>105551</v>
      </c>
      <c r="K5291" t="str">
        <f t="shared" si="273"/>
        <v>Q4 2024</v>
      </c>
      <c r="L5291" t="str">
        <f t="shared" si="274"/>
        <v>Q4</v>
      </c>
      <c r="M5291" t="str">
        <f t="shared" si="275"/>
        <v>2024</v>
      </c>
    </row>
    <row r="5292" spans="1:13" x14ac:dyDescent="0.25">
      <c r="A5292" s="27">
        <v>45717</v>
      </c>
      <c r="B5292" s="9" t="s">
        <v>6593</v>
      </c>
      <c r="C5292" s="8" t="s">
        <v>6637</v>
      </c>
      <c r="D5292" s="9" t="s">
        <v>6638</v>
      </c>
      <c r="E5292" s="12">
        <v>311</v>
      </c>
      <c r="F5292" s="30">
        <v>45763</v>
      </c>
      <c r="G5292" s="12" t="s">
        <v>4822</v>
      </c>
      <c r="H5292" s="75">
        <v>166335</v>
      </c>
      <c r="K5292" t="str">
        <f t="shared" si="273"/>
        <v>Q4 2024</v>
      </c>
      <c r="L5292" t="str">
        <f t="shared" si="274"/>
        <v>Q4</v>
      </c>
      <c r="M5292" t="str">
        <f t="shared" si="275"/>
        <v>2024</v>
      </c>
    </row>
    <row r="5293" spans="1:13" x14ac:dyDescent="0.25">
      <c r="A5293" s="27">
        <v>45717</v>
      </c>
      <c r="B5293" s="9" t="s">
        <v>6593</v>
      </c>
      <c r="C5293" s="8" t="s">
        <v>6637</v>
      </c>
      <c r="D5293" s="9" t="s">
        <v>6638</v>
      </c>
      <c r="E5293" s="12">
        <v>312</v>
      </c>
      <c r="F5293" s="30">
        <v>45763</v>
      </c>
      <c r="G5293" s="12" t="s">
        <v>4823</v>
      </c>
      <c r="H5293" s="75">
        <v>167674</v>
      </c>
      <c r="K5293" t="str">
        <f t="shared" si="273"/>
        <v>Q4 2024</v>
      </c>
      <c r="L5293" t="str">
        <f t="shared" si="274"/>
        <v>Q4</v>
      </c>
      <c r="M5293" t="str">
        <f t="shared" si="275"/>
        <v>2024</v>
      </c>
    </row>
    <row r="5294" spans="1:13" x14ac:dyDescent="0.25">
      <c r="A5294" s="27">
        <v>45717</v>
      </c>
      <c r="B5294" s="9" t="s">
        <v>6593</v>
      </c>
      <c r="C5294" s="8" t="s">
        <v>6637</v>
      </c>
      <c r="D5294" s="9" t="s">
        <v>6638</v>
      </c>
      <c r="E5294" s="12">
        <v>313</v>
      </c>
      <c r="F5294" s="30">
        <v>45763</v>
      </c>
      <c r="G5294" s="12" t="s">
        <v>4824</v>
      </c>
      <c r="H5294" s="75">
        <v>150378</v>
      </c>
      <c r="K5294" t="str">
        <f t="shared" si="273"/>
        <v>Q4 2024</v>
      </c>
      <c r="L5294" t="str">
        <f t="shared" si="274"/>
        <v>Q4</v>
      </c>
      <c r="M5294" t="str">
        <f t="shared" si="275"/>
        <v>2024</v>
      </c>
    </row>
    <row r="5295" spans="1:13" x14ac:dyDescent="0.25">
      <c r="A5295" s="27">
        <v>45717</v>
      </c>
      <c r="B5295" s="9" t="s">
        <v>6593</v>
      </c>
      <c r="C5295" s="8" t="s">
        <v>6637</v>
      </c>
      <c r="D5295" s="9" t="s">
        <v>6638</v>
      </c>
      <c r="E5295" s="12">
        <v>314</v>
      </c>
      <c r="F5295" s="30">
        <v>45763</v>
      </c>
      <c r="G5295" s="12" t="s">
        <v>4825</v>
      </c>
      <c r="H5295" s="75">
        <v>26848</v>
      </c>
      <c r="K5295" t="str">
        <f t="shared" si="273"/>
        <v>Q4 2024</v>
      </c>
      <c r="L5295" t="str">
        <f t="shared" si="274"/>
        <v>Q4</v>
      </c>
      <c r="M5295" t="str">
        <f t="shared" si="275"/>
        <v>2024</v>
      </c>
    </row>
    <row r="5296" spans="1:13" x14ac:dyDescent="0.25">
      <c r="A5296" s="27">
        <v>45717</v>
      </c>
      <c r="B5296" s="9" t="s">
        <v>6593</v>
      </c>
      <c r="C5296" s="8" t="s">
        <v>6637</v>
      </c>
      <c r="D5296" s="9" t="s">
        <v>6638</v>
      </c>
      <c r="E5296" s="12">
        <v>315</v>
      </c>
      <c r="F5296" s="30">
        <v>45763</v>
      </c>
      <c r="G5296" s="12" t="s">
        <v>4826</v>
      </c>
      <c r="H5296" s="75">
        <v>33110</v>
      </c>
      <c r="K5296" t="str">
        <f t="shared" si="273"/>
        <v>Q4 2024</v>
      </c>
      <c r="L5296" t="str">
        <f t="shared" si="274"/>
        <v>Q4</v>
      </c>
      <c r="M5296" t="str">
        <f t="shared" si="275"/>
        <v>2024</v>
      </c>
    </row>
    <row r="5297" spans="1:13" x14ac:dyDescent="0.25">
      <c r="A5297" s="27">
        <v>45717</v>
      </c>
      <c r="B5297" s="9" t="s">
        <v>6593</v>
      </c>
      <c r="C5297" s="8" t="s">
        <v>6637</v>
      </c>
      <c r="D5297" s="9" t="s">
        <v>6638</v>
      </c>
      <c r="E5297" s="12">
        <v>316</v>
      </c>
      <c r="F5297" s="30">
        <v>45763</v>
      </c>
      <c r="G5297" s="12" t="s">
        <v>4827</v>
      </c>
      <c r="H5297" s="75">
        <v>236</v>
      </c>
      <c r="K5297" t="str">
        <f t="shared" si="273"/>
        <v>Q4 2024</v>
      </c>
      <c r="L5297" t="str">
        <f t="shared" si="274"/>
        <v>Q4</v>
      </c>
      <c r="M5297" t="str">
        <f t="shared" si="275"/>
        <v>2024</v>
      </c>
    </row>
    <row r="5298" spans="1:13" x14ac:dyDescent="0.25">
      <c r="A5298" s="27">
        <v>45717</v>
      </c>
      <c r="B5298" s="9" t="s">
        <v>6595</v>
      </c>
      <c r="C5298" s="8" t="s">
        <v>6637</v>
      </c>
      <c r="D5298" s="9" t="s">
        <v>6638</v>
      </c>
      <c r="E5298" s="12">
        <v>317</v>
      </c>
      <c r="F5298" s="30">
        <v>45763</v>
      </c>
      <c r="G5298" s="12" t="s">
        <v>4828</v>
      </c>
      <c r="H5298" s="75">
        <v>141556</v>
      </c>
      <c r="K5298" t="str">
        <f t="shared" si="273"/>
        <v>Q4 2024</v>
      </c>
      <c r="L5298" t="str">
        <f t="shared" si="274"/>
        <v>Q4</v>
      </c>
      <c r="M5298" t="str">
        <f t="shared" si="275"/>
        <v>2024</v>
      </c>
    </row>
    <row r="5299" spans="1:13" x14ac:dyDescent="0.25">
      <c r="A5299" s="27">
        <v>45717</v>
      </c>
      <c r="B5299" s="9" t="s">
        <v>6595</v>
      </c>
      <c r="C5299" s="8" t="s">
        <v>6637</v>
      </c>
      <c r="D5299" s="9" t="s">
        <v>6638</v>
      </c>
      <c r="E5299" s="12">
        <v>318</v>
      </c>
      <c r="F5299" s="30">
        <v>45763</v>
      </c>
      <c r="G5299" s="12" t="s">
        <v>4829</v>
      </c>
      <c r="H5299" s="75">
        <v>140958</v>
      </c>
      <c r="K5299" t="str">
        <f t="shared" si="273"/>
        <v>Q4 2024</v>
      </c>
      <c r="L5299" t="str">
        <f t="shared" si="274"/>
        <v>Q4</v>
      </c>
      <c r="M5299" t="str">
        <f t="shared" si="275"/>
        <v>2024</v>
      </c>
    </row>
    <row r="5300" spans="1:13" x14ac:dyDescent="0.25">
      <c r="A5300" s="27">
        <v>45717</v>
      </c>
      <c r="B5300" s="9" t="s">
        <v>6595</v>
      </c>
      <c r="C5300" s="8" t="s">
        <v>6637</v>
      </c>
      <c r="D5300" s="9" t="s">
        <v>6638</v>
      </c>
      <c r="E5300" s="12">
        <v>319</v>
      </c>
      <c r="F5300" s="30">
        <v>45763</v>
      </c>
      <c r="G5300" s="12" t="s">
        <v>4830</v>
      </c>
      <c r="H5300" s="75">
        <v>146521</v>
      </c>
      <c r="K5300" t="str">
        <f t="shared" si="273"/>
        <v>Q4 2024</v>
      </c>
      <c r="L5300" t="str">
        <f t="shared" si="274"/>
        <v>Q4</v>
      </c>
      <c r="M5300" t="str">
        <f t="shared" si="275"/>
        <v>2024</v>
      </c>
    </row>
    <row r="5301" spans="1:13" x14ac:dyDescent="0.25">
      <c r="A5301" s="27">
        <v>45717</v>
      </c>
      <c r="B5301" s="9" t="s">
        <v>6592</v>
      </c>
      <c r="C5301" s="8" t="s">
        <v>6637</v>
      </c>
      <c r="D5301" s="9" t="s">
        <v>6638</v>
      </c>
      <c r="E5301" s="12">
        <v>613</v>
      </c>
      <c r="F5301" s="30">
        <v>45763</v>
      </c>
      <c r="G5301" s="12" t="s">
        <v>4831</v>
      </c>
      <c r="H5301" s="75">
        <v>53065</v>
      </c>
      <c r="K5301" t="str">
        <f t="shared" si="273"/>
        <v>Q4 2024</v>
      </c>
      <c r="L5301" t="str">
        <f t="shared" si="274"/>
        <v>Q4</v>
      </c>
      <c r="M5301" t="str">
        <f t="shared" si="275"/>
        <v>2024</v>
      </c>
    </row>
    <row r="5302" spans="1:13" x14ac:dyDescent="0.25">
      <c r="A5302" s="27">
        <v>45717</v>
      </c>
      <c r="B5302" s="9" t="s">
        <v>6592</v>
      </c>
      <c r="C5302" s="8" t="s">
        <v>6637</v>
      </c>
      <c r="D5302" s="9" t="s">
        <v>6638</v>
      </c>
      <c r="E5302" s="12">
        <v>614</v>
      </c>
      <c r="F5302" s="30">
        <v>45763</v>
      </c>
      <c r="G5302" s="12" t="s">
        <v>4832</v>
      </c>
      <c r="H5302" s="75">
        <v>62514</v>
      </c>
      <c r="K5302" t="str">
        <f t="shared" si="273"/>
        <v>Q4 2024</v>
      </c>
      <c r="L5302" t="str">
        <f t="shared" si="274"/>
        <v>Q4</v>
      </c>
      <c r="M5302" t="str">
        <f t="shared" si="275"/>
        <v>2024</v>
      </c>
    </row>
    <row r="5303" spans="1:13" x14ac:dyDescent="0.25">
      <c r="A5303" s="27">
        <v>45717</v>
      </c>
      <c r="B5303" s="9" t="s">
        <v>6594</v>
      </c>
      <c r="C5303" s="8" t="s">
        <v>6637</v>
      </c>
      <c r="D5303" s="9" t="s">
        <v>6638</v>
      </c>
      <c r="E5303" s="12">
        <v>719</v>
      </c>
      <c r="F5303" s="30">
        <v>45763</v>
      </c>
      <c r="G5303" s="12" t="s">
        <v>4833</v>
      </c>
      <c r="H5303" s="75">
        <v>89219</v>
      </c>
      <c r="K5303" t="str">
        <f t="shared" si="273"/>
        <v>Q4 2024</v>
      </c>
      <c r="L5303" t="str">
        <f t="shared" si="274"/>
        <v>Q4</v>
      </c>
      <c r="M5303" t="str">
        <f t="shared" si="275"/>
        <v>2024</v>
      </c>
    </row>
    <row r="5304" spans="1:13" x14ac:dyDescent="0.25">
      <c r="A5304" s="27">
        <v>45717</v>
      </c>
      <c r="B5304" s="9" t="s">
        <v>6584</v>
      </c>
      <c r="C5304" s="8" t="s">
        <v>6637</v>
      </c>
      <c r="D5304" s="9" t="s">
        <v>6639</v>
      </c>
      <c r="E5304" s="12">
        <v>102</v>
      </c>
      <c r="F5304" s="30">
        <v>45764</v>
      </c>
      <c r="G5304" s="12" t="s">
        <v>4834</v>
      </c>
      <c r="H5304" s="75">
        <v>12008.65</v>
      </c>
      <c r="K5304" t="str">
        <f t="shared" si="273"/>
        <v>Q4 2024</v>
      </c>
      <c r="L5304" t="str">
        <f t="shared" si="274"/>
        <v>Q4</v>
      </c>
      <c r="M5304" t="str">
        <f t="shared" si="275"/>
        <v>2024</v>
      </c>
    </row>
    <row r="5305" spans="1:13" x14ac:dyDescent="0.25">
      <c r="A5305" s="27">
        <v>45717</v>
      </c>
      <c r="B5305" s="9" t="s">
        <v>6593</v>
      </c>
      <c r="C5305" s="8" t="s">
        <v>6637</v>
      </c>
      <c r="D5305" s="9" t="s">
        <v>6639</v>
      </c>
      <c r="E5305" s="12">
        <v>309</v>
      </c>
      <c r="F5305" s="30">
        <v>45764</v>
      </c>
      <c r="G5305" s="12" t="s">
        <v>4835</v>
      </c>
      <c r="H5305" s="75">
        <v>14950.61</v>
      </c>
      <c r="K5305" t="str">
        <f t="shared" si="273"/>
        <v>Q4 2024</v>
      </c>
      <c r="L5305" t="str">
        <f t="shared" si="274"/>
        <v>Q4</v>
      </c>
      <c r="M5305" t="str">
        <f t="shared" si="275"/>
        <v>2024</v>
      </c>
    </row>
    <row r="5306" spans="1:13" x14ac:dyDescent="0.25">
      <c r="A5306" s="27">
        <v>45717</v>
      </c>
      <c r="B5306" s="9" t="s">
        <v>6593</v>
      </c>
      <c r="C5306" s="8" t="s">
        <v>6637</v>
      </c>
      <c r="D5306" s="9" t="s">
        <v>6639</v>
      </c>
      <c r="E5306" s="12">
        <v>311</v>
      </c>
      <c r="F5306" s="30">
        <v>45764</v>
      </c>
      <c r="G5306" s="12" t="s">
        <v>4836</v>
      </c>
      <c r="H5306" s="75">
        <v>22163.360000000001</v>
      </c>
      <c r="K5306" t="str">
        <f t="shared" si="273"/>
        <v>Q4 2024</v>
      </c>
      <c r="L5306" t="str">
        <f t="shared" si="274"/>
        <v>Q4</v>
      </c>
      <c r="M5306" t="str">
        <f t="shared" si="275"/>
        <v>2024</v>
      </c>
    </row>
    <row r="5307" spans="1:13" x14ac:dyDescent="0.25">
      <c r="A5307" s="27">
        <v>45717</v>
      </c>
      <c r="B5307" s="9" t="s">
        <v>6593</v>
      </c>
      <c r="C5307" s="8" t="s">
        <v>6637</v>
      </c>
      <c r="D5307" s="9" t="s">
        <v>6639</v>
      </c>
      <c r="E5307" s="12">
        <v>312</v>
      </c>
      <c r="F5307" s="30">
        <v>45764</v>
      </c>
      <c r="G5307" s="12" t="s">
        <v>4837</v>
      </c>
      <c r="H5307" s="75">
        <v>22611.8</v>
      </c>
      <c r="K5307" t="str">
        <f t="shared" si="273"/>
        <v>Q4 2024</v>
      </c>
      <c r="L5307" t="str">
        <f t="shared" si="274"/>
        <v>Q4</v>
      </c>
      <c r="M5307" t="str">
        <f t="shared" si="275"/>
        <v>2024</v>
      </c>
    </row>
    <row r="5308" spans="1:13" x14ac:dyDescent="0.25">
      <c r="A5308" s="27">
        <v>45717</v>
      </c>
      <c r="B5308" s="9" t="s">
        <v>6593</v>
      </c>
      <c r="C5308" s="8" t="s">
        <v>6637</v>
      </c>
      <c r="D5308" s="9" t="s">
        <v>6639</v>
      </c>
      <c r="E5308" s="12">
        <v>313</v>
      </c>
      <c r="F5308" s="30">
        <v>45764</v>
      </c>
      <c r="G5308" s="12" t="s">
        <v>4838</v>
      </c>
      <c r="H5308" s="75">
        <v>19031.689999999999</v>
      </c>
      <c r="K5308" t="str">
        <f t="shared" si="273"/>
        <v>Q4 2024</v>
      </c>
      <c r="L5308" t="str">
        <f t="shared" si="274"/>
        <v>Q4</v>
      </c>
      <c r="M5308" t="str">
        <f t="shared" si="275"/>
        <v>2024</v>
      </c>
    </row>
    <row r="5309" spans="1:13" x14ac:dyDescent="0.25">
      <c r="A5309" s="27">
        <v>45717</v>
      </c>
      <c r="B5309" s="9" t="s">
        <v>6593</v>
      </c>
      <c r="C5309" s="8" t="s">
        <v>6637</v>
      </c>
      <c r="D5309" s="9" t="s">
        <v>6639</v>
      </c>
      <c r="E5309" s="12">
        <v>314</v>
      </c>
      <c r="F5309" s="30">
        <v>45764</v>
      </c>
      <c r="G5309" s="12" t="s">
        <v>4839</v>
      </c>
      <c r="H5309" s="75">
        <v>2986.54</v>
      </c>
      <c r="K5309" t="str">
        <f t="shared" si="273"/>
        <v>Q4 2024</v>
      </c>
      <c r="L5309" t="str">
        <f t="shared" si="274"/>
        <v>Q4</v>
      </c>
      <c r="M5309" t="str">
        <f t="shared" si="275"/>
        <v>2024</v>
      </c>
    </row>
    <row r="5310" spans="1:13" x14ac:dyDescent="0.25">
      <c r="A5310" s="27">
        <v>45717</v>
      </c>
      <c r="B5310" s="9" t="s">
        <v>6593</v>
      </c>
      <c r="C5310" s="8" t="s">
        <v>6637</v>
      </c>
      <c r="D5310" s="9" t="s">
        <v>6639</v>
      </c>
      <c r="E5310" s="12">
        <v>315</v>
      </c>
      <c r="F5310" s="30">
        <v>45764</v>
      </c>
      <c r="G5310" s="12" t="s">
        <v>4840</v>
      </c>
      <c r="H5310" s="75">
        <v>3912.67</v>
      </c>
      <c r="K5310" t="str">
        <f t="shared" si="273"/>
        <v>Q4 2024</v>
      </c>
      <c r="L5310" t="str">
        <f t="shared" si="274"/>
        <v>Q4</v>
      </c>
      <c r="M5310" t="str">
        <f t="shared" si="275"/>
        <v>2024</v>
      </c>
    </row>
    <row r="5311" spans="1:13" x14ac:dyDescent="0.25">
      <c r="A5311" s="27">
        <v>45717</v>
      </c>
      <c r="B5311" s="9" t="s">
        <v>6593</v>
      </c>
      <c r="C5311" s="8" t="s">
        <v>6637</v>
      </c>
      <c r="D5311" s="9" t="s">
        <v>6639</v>
      </c>
      <c r="E5311" s="12">
        <v>316</v>
      </c>
      <c r="F5311" s="30">
        <v>45764</v>
      </c>
      <c r="K5311" t="str">
        <f t="shared" ref="K5311:K5317" si="276">"Q" &amp; IF(MONTH(A5311) &lt; 4, 4, IF(MONTH(A5311) &lt; 7, 1, IF(MONTH(A5311) &lt; 10, 2, 3))) &amp; " " &amp; YEAR(A5311) - IF(MONTH(A5311) &lt; 4, 1, 0)</f>
        <v>Q4 2024</v>
      </c>
      <c r="L5311" t="str">
        <f t="shared" ref="L5311:L5317" si="277">LEFT(K5311,2)</f>
        <v>Q4</v>
      </c>
      <c r="M5311" t="str">
        <f t="shared" ref="M5311:M5317" si="278">RIGHT(K5311,4)</f>
        <v>2024</v>
      </c>
    </row>
    <row r="5312" spans="1:13" x14ac:dyDescent="0.25">
      <c r="A5312" s="27">
        <v>45717</v>
      </c>
      <c r="B5312" s="9" t="s">
        <v>6595</v>
      </c>
      <c r="C5312" s="8" t="s">
        <v>6637</v>
      </c>
      <c r="D5312" s="9" t="s">
        <v>6639</v>
      </c>
      <c r="E5312" s="12">
        <v>317</v>
      </c>
      <c r="F5312" s="30">
        <v>45764</v>
      </c>
      <c r="G5312" s="12" t="s">
        <v>4841</v>
      </c>
      <c r="H5312" s="75">
        <v>20058.919999999998</v>
      </c>
      <c r="K5312" t="str">
        <f t="shared" si="276"/>
        <v>Q4 2024</v>
      </c>
      <c r="L5312" t="str">
        <f t="shared" si="277"/>
        <v>Q4</v>
      </c>
      <c r="M5312" t="str">
        <f t="shared" si="278"/>
        <v>2024</v>
      </c>
    </row>
    <row r="5313" spans="1:13" x14ac:dyDescent="0.25">
      <c r="A5313" s="27">
        <v>45717</v>
      </c>
      <c r="B5313" s="9" t="s">
        <v>6595</v>
      </c>
      <c r="C5313" s="8" t="s">
        <v>6637</v>
      </c>
      <c r="D5313" s="9" t="s">
        <v>6639</v>
      </c>
      <c r="E5313" s="12">
        <v>318</v>
      </c>
      <c r="F5313" s="30">
        <v>45764</v>
      </c>
      <c r="G5313" s="12" t="s">
        <v>4842</v>
      </c>
      <c r="H5313" s="75">
        <v>20126.8</v>
      </c>
      <c r="K5313" t="str">
        <f t="shared" si="276"/>
        <v>Q4 2024</v>
      </c>
      <c r="L5313" t="str">
        <f t="shared" si="277"/>
        <v>Q4</v>
      </c>
      <c r="M5313" t="str">
        <f t="shared" si="278"/>
        <v>2024</v>
      </c>
    </row>
    <row r="5314" spans="1:13" x14ac:dyDescent="0.25">
      <c r="A5314" s="27">
        <v>45717</v>
      </c>
      <c r="B5314" s="9" t="s">
        <v>6595</v>
      </c>
      <c r="C5314" s="8" t="s">
        <v>6637</v>
      </c>
      <c r="D5314" s="9" t="s">
        <v>6639</v>
      </c>
      <c r="E5314" s="12">
        <v>319</v>
      </c>
      <c r="F5314" s="30">
        <v>45764</v>
      </c>
      <c r="G5314" s="12" t="s">
        <v>4843</v>
      </c>
      <c r="H5314" s="75">
        <v>20092.72</v>
      </c>
      <c r="K5314" t="str">
        <f t="shared" si="276"/>
        <v>Q4 2024</v>
      </c>
      <c r="L5314" t="str">
        <f t="shared" si="277"/>
        <v>Q4</v>
      </c>
      <c r="M5314" t="str">
        <f t="shared" si="278"/>
        <v>2024</v>
      </c>
    </row>
    <row r="5315" spans="1:13" x14ac:dyDescent="0.25">
      <c r="A5315" s="27">
        <v>45717</v>
      </c>
      <c r="B5315" s="9" t="s">
        <v>6592</v>
      </c>
      <c r="C5315" s="8" t="s">
        <v>6637</v>
      </c>
      <c r="D5315" s="9" t="s">
        <v>6639</v>
      </c>
      <c r="E5315" s="12">
        <v>613</v>
      </c>
      <c r="F5315" s="30">
        <v>45764</v>
      </c>
      <c r="G5315" s="12" t="s">
        <v>4844</v>
      </c>
      <c r="H5315" s="75">
        <v>7562.92</v>
      </c>
      <c r="K5315" t="str">
        <f t="shared" si="276"/>
        <v>Q4 2024</v>
      </c>
      <c r="L5315" t="str">
        <f t="shared" si="277"/>
        <v>Q4</v>
      </c>
      <c r="M5315" t="str">
        <f t="shared" si="278"/>
        <v>2024</v>
      </c>
    </row>
    <row r="5316" spans="1:13" x14ac:dyDescent="0.25">
      <c r="A5316" s="27">
        <v>45717</v>
      </c>
      <c r="B5316" s="9" t="s">
        <v>6592</v>
      </c>
      <c r="C5316" s="8" t="s">
        <v>6637</v>
      </c>
      <c r="D5316" s="9" t="s">
        <v>6639</v>
      </c>
      <c r="E5316" s="12">
        <v>614</v>
      </c>
      <c r="F5316" s="30">
        <v>45764</v>
      </c>
      <c r="G5316" s="12" t="s">
        <v>4845</v>
      </c>
      <c r="H5316" s="75">
        <v>8326.59</v>
      </c>
      <c r="K5316" t="str">
        <f t="shared" si="276"/>
        <v>Q4 2024</v>
      </c>
      <c r="L5316" t="str">
        <f t="shared" si="277"/>
        <v>Q4</v>
      </c>
      <c r="M5316" t="str">
        <f t="shared" si="278"/>
        <v>2024</v>
      </c>
    </row>
    <row r="5317" spans="1:13" x14ac:dyDescent="0.25">
      <c r="A5317" s="27">
        <v>45717</v>
      </c>
      <c r="B5317" s="9" t="s">
        <v>6594</v>
      </c>
      <c r="C5317" s="8" t="s">
        <v>6637</v>
      </c>
      <c r="D5317" s="9" t="s">
        <v>6639</v>
      </c>
      <c r="E5317" s="12">
        <v>719</v>
      </c>
      <c r="F5317" s="30">
        <v>45764</v>
      </c>
      <c r="G5317" s="12" t="s">
        <v>4846</v>
      </c>
      <c r="H5317" s="75">
        <v>8642.1200000000008</v>
      </c>
      <c r="K5317" t="str">
        <f t="shared" si="276"/>
        <v>Q4 2024</v>
      </c>
      <c r="L5317" t="str">
        <f t="shared" si="277"/>
        <v>Q4</v>
      </c>
      <c r="M5317" t="str">
        <f t="shared" si="278"/>
        <v>2024</v>
      </c>
    </row>
    <row r="5318" spans="1:13" x14ac:dyDescent="0.25">
      <c r="A5318" s="27">
        <v>45717</v>
      </c>
      <c r="B5318" s="9" t="s">
        <v>6613</v>
      </c>
      <c r="C5318" s="8" t="s">
        <v>6619</v>
      </c>
      <c r="D5318" s="9" t="s">
        <v>6620</v>
      </c>
      <c r="E5318" s="12">
        <v>0</v>
      </c>
      <c r="F5318" s="30">
        <v>45747</v>
      </c>
      <c r="G5318" s="12" t="s">
        <v>4849</v>
      </c>
      <c r="H5318" s="75">
        <v>3150</v>
      </c>
      <c r="K5318" t="str">
        <f t="shared" ref="K5318:K5370" si="279">"Q" &amp; IF(MONTH(A5318) &lt; 4, 4, IF(MONTH(A5318) &lt; 7, 1, IF(MONTH(A5318) &lt; 10, 2, 3))) &amp; " " &amp; YEAR(A5318) - IF(MONTH(A5318) &lt; 4, 1, 0)</f>
        <v>Q4 2024</v>
      </c>
      <c r="L5318" t="str">
        <f t="shared" ref="L5318:L5370" si="280">LEFT(K5318,2)</f>
        <v>Q4</v>
      </c>
      <c r="M5318" t="str">
        <f t="shared" ref="M5318:M5370" si="281">RIGHT(K5318,4)</f>
        <v>2024</v>
      </c>
    </row>
    <row r="5319" spans="1:13" x14ac:dyDescent="0.25">
      <c r="A5319" s="27">
        <v>45717</v>
      </c>
      <c r="B5319" s="9" t="s">
        <v>6603</v>
      </c>
      <c r="C5319" s="8" t="s">
        <v>6619</v>
      </c>
      <c r="D5319" s="9" t="s">
        <v>6620</v>
      </c>
      <c r="E5319" s="12">
        <v>0</v>
      </c>
      <c r="F5319" s="30">
        <v>45747</v>
      </c>
      <c r="G5319" s="12" t="s">
        <v>4850</v>
      </c>
      <c r="H5319" s="75">
        <v>510</v>
      </c>
      <c r="K5319" t="str">
        <f t="shared" si="279"/>
        <v>Q4 2024</v>
      </c>
      <c r="L5319" t="str">
        <f t="shared" si="280"/>
        <v>Q4</v>
      </c>
      <c r="M5319" t="str">
        <f t="shared" si="281"/>
        <v>2024</v>
      </c>
    </row>
    <row r="5320" spans="1:13" x14ac:dyDescent="0.25">
      <c r="A5320" s="27">
        <v>45717</v>
      </c>
      <c r="B5320" s="9" t="s">
        <v>6604</v>
      </c>
      <c r="C5320" s="8" t="s">
        <v>6619</v>
      </c>
      <c r="D5320" s="9" t="s">
        <v>6620</v>
      </c>
      <c r="E5320" s="12">
        <v>0</v>
      </c>
      <c r="F5320" s="30">
        <v>45747</v>
      </c>
      <c r="G5320" s="12" t="s">
        <v>4851</v>
      </c>
      <c r="H5320" s="75">
        <v>90</v>
      </c>
      <c r="K5320" t="str">
        <f t="shared" si="279"/>
        <v>Q4 2024</v>
      </c>
      <c r="L5320" t="str">
        <f t="shared" si="280"/>
        <v>Q4</v>
      </c>
      <c r="M5320" t="str">
        <f t="shared" si="281"/>
        <v>2024</v>
      </c>
    </row>
    <row r="5321" spans="1:13" x14ac:dyDescent="0.25">
      <c r="A5321" s="27">
        <v>45717</v>
      </c>
      <c r="B5321" s="9" t="s">
        <v>6585</v>
      </c>
      <c r="C5321" s="8" t="s">
        <v>6619</v>
      </c>
      <c r="D5321" s="9" t="s">
        <v>6620</v>
      </c>
      <c r="E5321" s="12">
        <v>0</v>
      </c>
      <c r="F5321" s="30">
        <v>45747</v>
      </c>
      <c r="G5321" s="12" t="s">
        <v>4852</v>
      </c>
      <c r="H5321" s="75">
        <v>1416</v>
      </c>
      <c r="K5321" t="str">
        <f t="shared" si="279"/>
        <v>Q4 2024</v>
      </c>
      <c r="L5321" t="str">
        <f t="shared" si="280"/>
        <v>Q4</v>
      </c>
      <c r="M5321" t="str">
        <f t="shared" si="281"/>
        <v>2024</v>
      </c>
    </row>
    <row r="5322" spans="1:13" x14ac:dyDescent="0.25">
      <c r="A5322" s="27">
        <v>45717</v>
      </c>
      <c r="B5322" s="9" t="s">
        <v>6601</v>
      </c>
      <c r="C5322" s="8" t="s">
        <v>6619</v>
      </c>
      <c r="D5322" s="9" t="s">
        <v>6620</v>
      </c>
      <c r="E5322" s="12">
        <v>2</v>
      </c>
      <c r="F5322" s="30">
        <v>45747</v>
      </c>
      <c r="G5322" s="12" t="s">
        <v>4853</v>
      </c>
      <c r="H5322" s="75">
        <v>510</v>
      </c>
      <c r="K5322" t="str">
        <f t="shared" si="279"/>
        <v>Q4 2024</v>
      </c>
      <c r="L5322" t="str">
        <f t="shared" si="280"/>
        <v>Q4</v>
      </c>
      <c r="M5322" t="str">
        <f t="shared" si="281"/>
        <v>2024</v>
      </c>
    </row>
    <row r="5323" spans="1:13" x14ac:dyDescent="0.25">
      <c r="A5323" s="27">
        <v>45717</v>
      </c>
      <c r="B5323" s="9" t="s">
        <v>6602</v>
      </c>
      <c r="C5323" s="8" t="s">
        <v>6619</v>
      </c>
      <c r="D5323" s="9" t="s">
        <v>6620</v>
      </c>
      <c r="E5323" s="12">
        <v>0</v>
      </c>
      <c r="F5323" s="30">
        <v>45747</v>
      </c>
      <c r="G5323" s="12" t="s">
        <v>4854</v>
      </c>
      <c r="H5323" s="75">
        <v>510</v>
      </c>
      <c r="K5323" t="str">
        <f t="shared" si="279"/>
        <v>Q4 2024</v>
      </c>
      <c r="L5323" t="str">
        <f t="shared" si="280"/>
        <v>Q4</v>
      </c>
      <c r="M5323" t="str">
        <f t="shared" si="281"/>
        <v>2024</v>
      </c>
    </row>
    <row r="5324" spans="1:13" x14ac:dyDescent="0.25">
      <c r="A5324" s="27">
        <v>45717</v>
      </c>
      <c r="B5324" s="9" t="s">
        <v>6597</v>
      </c>
      <c r="C5324" s="8" t="s">
        <v>6619</v>
      </c>
      <c r="D5324" s="9" t="s">
        <v>6620</v>
      </c>
      <c r="E5324" s="12">
        <v>0</v>
      </c>
      <c r="F5324" s="30">
        <v>45747</v>
      </c>
      <c r="G5324" s="12" t="s">
        <v>4855</v>
      </c>
      <c r="H5324" s="75">
        <v>4388</v>
      </c>
      <c r="K5324" t="str">
        <f t="shared" si="279"/>
        <v>Q4 2024</v>
      </c>
      <c r="L5324" t="str">
        <f t="shared" si="280"/>
        <v>Q4</v>
      </c>
      <c r="M5324" t="str">
        <f t="shared" si="281"/>
        <v>2024</v>
      </c>
    </row>
    <row r="5325" spans="1:13" x14ac:dyDescent="0.25">
      <c r="A5325" s="27">
        <v>45717</v>
      </c>
      <c r="B5325" s="9" t="s">
        <v>6588</v>
      </c>
      <c r="C5325" s="8" t="s">
        <v>6619</v>
      </c>
      <c r="D5325" s="9" t="s">
        <v>6620</v>
      </c>
      <c r="E5325" s="12">
        <v>0</v>
      </c>
      <c r="F5325" s="30">
        <v>45747</v>
      </c>
      <c r="G5325" s="12" t="s">
        <v>4856</v>
      </c>
      <c r="H5325" s="75">
        <v>1930</v>
      </c>
      <c r="K5325" t="str">
        <f t="shared" si="279"/>
        <v>Q4 2024</v>
      </c>
      <c r="L5325" t="str">
        <f t="shared" si="280"/>
        <v>Q4</v>
      </c>
      <c r="M5325" t="str">
        <f t="shared" si="281"/>
        <v>2024</v>
      </c>
    </row>
    <row r="5326" spans="1:13" x14ac:dyDescent="0.25">
      <c r="A5326" s="27">
        <v>45717</v>
      </c>
      <c r="B5326" s="9" t="s">
        <v>6589</v>
      </c>
      <c r="C5326" s="8" t="s">
        <v>6619</v>
      </c>
      <c r="D5326" s="9" t="s">
        <v>6620</v>
      </c>
      <c r="E5326" s="12">
        <v>0</v>
      </c>
      <c r="F5326" s="30">
        <v>45747</v>
      </c>
      <c r="G5326" s="12" t="s">
        <v>4857</v>
      </c>
      <c r="H5326" s="75">
        <v>11142</v>
      </c>
      <c r="K5326" t="str">
        <f t="shared" si="279"/>
        <v>Q4 2024</v>
      </c>
      <c r="L5326" t="str">
        <f t="shared" si="280"/>
        <v>Q4</v>
      </c>
      <c r="M5326" t="str">
        <f t="shared" si="281"/>
        <v>2024</v>
      </c>
    </row>
    <row r="5327" spans="1:13" x14ac:dyDescent="0.25">
      <c r="A5327" s="27">
        <v>45717</v>
      </c>
      <c r="B5327" s="9" t="s">
        <v>6607</v>
      </c>
      <c r="C5327" s="8" t="s">
        <v>6619</v>
      </c>
      <c r="D5327" s="9" t="s">
        <v>6620</v>
      </c>
      <c r="E5327" s="12">
        <v>0</v>
      </c>
      <c r="F5327" s="30">
        <v>45747</v>
      </c>
      <c r="G5327" s="12" t="s">
        <v>4858</v>
      </c>
      <c r="H5327" s="75">
        <v>510</v>
      </c>
      <c r="K5327" t="str">
        <f t="shared" si="279"/>
        <v>Q4 2024</v>
      </c>
      <c r="L5327" t="str">
        <f t="shared" si="280"/>
        <v>Q4</v>
      </c>
      <c r="M5327" t="str">
        <f t="shared" si="281"/>
        <v>2024</v>
      </c>
    </row>
    <row r="5328" spans="1:13" x14ac:dyDescent="0.25">
      <c r="A5328" s="27">
        <v>45717</v>
      </c>
      <c r="B5328" s="9" t="s">
        <v>6591</v>
      </c>
      <c r="C5328" s="8" t="s">
        <v>6619</v>
      </c>
      <c r="D5328" s="9" t="s">
        <v>6620</v>
      </c>
      <c r="E5328" s="12">
        <v>0</v>
      </c>
      <c r="F5328" s="30">
        <v>45747</v>
      </c>
      <c r="G5328" s="12" t="s">
        <v>4859</v>
      </c>
      <c r="H5328" s="75">
        <v>1620</v>
      </c>
      <c r="K5328" t="str">
        <f t="shared" si="279"/>
        <v>Q4 2024</v>
      </c>
      <c r="L5328" t="str">
        <f t="shared" si="280"/>
        <v>Q4</v>
      </c>
      <c r="M5328" t="str">
        <f t="shared" si="281"/>
        <v>2024</v>
      </c>
    </row>
    <row r="5329" spans="1:13" x14ac:dyDescent="0.25">
      <c r="A5329" s="27">
        <v>45717</v>
      </c>
      <c r="B5329" s="9" t="s">
        <v>6608</v>
      </c>
      <c r="C5329" s="8" t="s">
        <v>6619</v>
      </c>
      <c r="D5329" s="9" t="s">
        <v>6620</v>
      </c>
      <c r="E5329" s="12">
        <v>0</v>
      </c>
      <c r="F5329" s="30">
        <v>45747</v>
      </c>
      <c r="G5329" s="12" t="s">
        <v>4860</v>
      </c>
      <c r="H5329" s="75">
        <v>510</v>
      </c>
      <c r="K5329" t="str">
        <f t="shared" si="279"/>
        <v>Q4 2024</v>
      </c>
      <c r="L5329" t="str">
        <f t="shared" si="280"/>
        <v>Q4</v>
      </c>
      <c r="M5329" t="str">
        <f t="shared" si="281"/>
        <v>2024</v>
      </c>
    </row>
    <row r="5330" spans="1:13" x14ac:dyDescent="0.25">
      <c r="A5330" s="27">
        <v>45717</v>
      </c>
      <c r="B5330" s="9" t="s">
        <v>6592</v>
      </c>
      <c r="C5330" s="8" t="s">
        <v>6619</v>
      </c>
      <c r="D5330" s="9" t="s">
        <v>6620</v>
      </c>
      <c r="E5330" s="12">
        <v>613</v>
      </c>
      <c r="F5330" s="30">
        <v>45747</v>
      </c>
      <c r="G5330" s="12" t="s">
        <v>4861</v>
      </c>
      <c r="H5330" s="75">
        <v>1410</v>
      </c>
      <c r="K5330" t="str">
        <f t="shared" si="279"/>
        <v>Q4 2024</v>
      </c>
      <c r="L5330" t="str">
        <f t="shared" si="280"/>
        <v>Q4</v>
      </c>
      <c r="M5330" t="str">
        <f t="shared" si="281"/>
        <v>2024</v>
      </c>
    </row>
    <row r="5331" spans="1:13" x14ac:dyDescent="0.25">
      <c r="A5331" s="27">
        <v>45717</v>
      </c>
      <c r="B5331" s="9" t="s">
        <v>6600</v>
      </c>
      <c r="C5331" s="8" t="s">
        <v>6619</v>
      </c>
      <c r="D5331" s="9" t="s">
        <v>6620</v>
      </c>
      <c r="E5331" s="12">
        <v>1101</v>
      </c>
      <c r="F5331" s="30">
        <v>45747</v>
      </c>
      <c r="G5331" s="12" t="s">
        <v>4862</v>
      </c>
      <c r="H5331" s="75">
        <v>1291</v>
      </c>
      <c r="K5331" t="str">
        <f t="shared" si="279"/>
        <v>Q4 2024</v>
      </c>
      <c r="L5331" t="str">
        <f t="shared" si="280"/>
        <v>Q4</v>
      </c>
      <c r="M5331" t="str">
        <f t="shared" si="281"/>
        <v>2024</v>
      </c>
    </row>
    <row r="5332" spans="1:13" x14ac:dyDescent="0.25">
      <c r="A5332" s="27">
        <v>45717</v>
      </c>
      <c r="B5332" s="9" t="s">
        <v>6593</v>
      </c>
      <c r="C5332" s="8" t="s">
        <v>6619</v>
      </c>
      <c r="D5332" s="9" t="s">
        <v>6620</v>
      </c>
      <c r="E5332" s="12">
        <v>312</v>
      </c>
      <c r="F5332" s="30">
        <v>45747</v>
      </c>
      <c r="G5332" s="12" t="s">
        <v>4863</v>
      </c>
      <c r="H5332" s="75">
        <v>74594</v>
      </c>
      <c r="K5332" t="str">
        <f t="shared" si="279"/>
        <v>Q4 2024</v>
      </c>
      <c r="L5332" t="str">
        <f t="shared" si="280"/>
        <v>Q4</v>
      </c>
      <c r="M5332" t="str">
        <f t="shared" si="281"/>
        <v>2024</v>
      </c>
    </row>
    <row r="5333" spans="1:13" x14ac:dyDescent="0.25">
      <c r="A5333" s="29">
        <v>45748</v>
      </c>
      <c r="B5333" s="95" t="s">
        <v>6613</v>
      </c>
      <c r="C5333" s="62" t="e">
        <v>#N/A</v>
      </c>
      <c r="D5333" s="95" t="s">
        <v>6643</v>
      </c>
      <c r="E5333" s="28">
        <v>702</v>
      </c>
      <c r="F5333" s="30">
        <v>45748</v>
      </c>
      <c r="G5333" s="28" t="s">
        <v>4864</v>
      </c>
      <c r="H5333" s="75">
        <v>14970</v>
      </c>
      <c r="K5333" t="str">
        <f t="shared" si="279"/>
        <v>Q1 2025</v>
      </c>
      <c r="L5333" t="str">
        <f t="shared" si="280"/>
        <v>Q1</v>
      </c>
      <c r="M5333" t="str">
        <f t="shared" si="281"/>
        <v>2025</v>
      </c>
    </row>
    <row r="5334" spans="1:13" x14ac:dyDescent="0.25">
      <c r="A5334" s="29">
        <v>45748</v>
      </c>
      <c r="B5334" s="95" t="s">
        <v>6613</v>
      </c>
      <c r="C5334" s="62" t="e">
        <v>#N/A</v>
      </c>
      <c r="D5334" s="95" t="s">
        <v>6643</v>
      </c>
      <c r="E5334" s="28">
        <v>703</v>
      </c>
      <c r="F5334" s="30">
        <v>45748</v>
      </c>
      <c r="G5334" s="28" t="s">
        <v>4865</v>
      </c>
      <c r="H5334" s="75">
        <v>14970</v>
      </c>
      <c r="K5334" t="str">
        <f t="shared" si="279"/>
        <v>Q1 2025</v>
      </c>
      <c r="L5334" t="str">
        <f t="shared" si="280"/>
        <v>Q1</v>
      </c>
      <c r="M5334" t="str">
        <f t="shared" si="281"/>
        <v>2025</v>
      </c>
    </row>
    <row r="5335" spans="1:13" x14ac:dyDescent="0.25">
      <c r="A5335" s="29">
        <v>45748</v>
      </c>
      <c r="B5335" s="9" t="s">
        <v>6593</v>
      </c>
      <c r="C5335" s="62" t="e">
        <v>#N/A</v>
      </c>
      <c r="D5335" s="9" t="s">
        <v>6662</v>
      </c>
      <c r="E5335" s="12">
        <v>316</v>
      </c>
      <c r="F5335" s="25">
        <v>45748</v>
      </c>
      <c r="G5335" s="12" t="s">
        <v>4866</v>
      </c>
      <c r="H5335" s="46">
        <v>85282</v>
      </c>
      <c r="K5335" t="str">
        <f t="shared" si="279"/>
        <v>Q1 2025</v>
      </c>
      <c r="L5335" t="str">
        <f t="shared" si="280"/>
        <v>Q1</v>
      </c>
      <c r="M5335" t="str">
        <f t="shared" si="281"/>
        <v>2025</v>
      </c>
    </row>
    <row r="5336" spans="1:13" x14ac:dyDescent="0.25">
      <c r="A5336" s="29">
        <v>45748</v>
      </c>
      <c r="B5336" s="9" t="s">
        <v>6593</v>
      </c>
      <c r="C5336" s="62" t="e">
        <v>#N/A</v>
      </c>
      <c r="D5336" s="9" t="s">
        <v>6662</v>
      </c>
      <c r="E5336" s="12">
        <v>316</v>
      </c>
      <c r="F5336" s="25">
        <v>45748</v>
      </c>
      <c r="G5336" s="12" t="s">
        <v>4867</v>
      </c>
      <c r="H5336" s="46">
        <v>85282</v>
      </c>
      <c r="K5336" t="str">
        <f t="shared" si="279"/>
        <v>Q1 2025</v>
      </c>
      <c r="L5336" t="str">
        <f t="shared" si="280"/>
        <v>Q1</v>
      </c>
      <c r="M5336" t="str">
        <f t="shared" si="281"/>
        <v>2025</v>
      </c>
    </row>
    <row r="5337" spans="1:13" x14ac:dyDescent="0.25">
      <c r="A5337" s="29">
        <v>45748</v>
      </c>
      <c r="B5337" s="9" t="s">
        <v>6592</v>
      </c>
      <c r="C5337" s="62" t="e">
        <v>#N/A</v>
      </c>
      <c r="D5337" s="9" t="s">
        <v>6662</v>
      </c>
      <c r="E5337" s="12">
        <v>613</v>
      </c>
      <c r="F5337" s="25">
        <v>45748</v>
      </c>
      <c r="G5337" s="12" t="s">
        <v>4868</v>
      </c>
      <c r="H5337" s="46">
        <v>72274</v>
      </c>
      <c r="K5337" t="str">
        <f t="shared" si="279"/>
        <v>Q1 2025</v>
      </c>
      <c r="L5337" t="str">
        <f t="shared" si="280"/>
        <v>Q1</v>
      </c>
      <c r="M5337" t="str">
        <f t="shared" si="281"/>
        <v>2025</v>
      </c>
    </row>
    <row r="5338" spans="1:13" x14ac:dyDescent="0.25">
      <c r="A5338" s="29">
        <v>45748</v>
      </c>
      <c r="B5338" s="9" t="s">
        <v>6592</v>
      </c>
      <c r="C5338" s="62" t="e">
        <v>#N/A</v>
      </c>
      <c r="D5338" s="9" t="s">
        <v>6662</v>
      </c>
      <c r="E5338" s="12">
        <v>614</v>
      </c>
      <c r="F5338" s="25">
        <v>45749</v>
      </c>
      <c r="G5338" s="12" t="s">
        <v>4869</v>
      </c>
      <c r="H5338" s="46">
        <v>144455</v>
      </c>
      <c r="K5338" t="str">
        <f t="shared" si="279"/>
        <v>Q1 2025</v>
      </c>
      <c r="L5338" t="str">
        <f t="shared" si="280"/>
        <v>Q1</v>
      </c>
      <c r="M5338" t="str">
        <f t="shared" si="281"/>
        <v>2025</v>
      </c>
    </row>
    <row r="5339" spans="1:13" x14ac:dyDescent="0.25">
      <c r="A5339" s="29">
        <v>45748</v>
      </c>
      <c r="B5339" s="9" t="s">
        <v>6584</v>
      </c>
      <c r="C5339" s="62" t="e">
        <v>#N/A</v>
      </c>
      <c r="D5339" s="9" t="s">
        <v>6662</v>
      </c>
      <c r="E5339" s="12">
        <v>102</v>
      </c>
      <c r="F5339" s="30">
        <v>45748</v>
      </c>
      <c r="G5339" s="12">
        <v>202504001</v>
      </c>
      <c r="H5339" s="46">
        <v>227529.12</v>
      </c>
      <c r="K5339" t="str">
        <f t="shared" si="279"/>
        <v>Q1 2025</v>
      </c>
      <c r="L5339" t="str">
        <f t="shared" si="280"/>
        <v>Q1</v>
      </c>
      <c r="M5339" t="str">
        <f t="shared" si="281"/>
        <v>2025</v>
      </c>
    </row>
    <row r="5340" spans="1:13" x14ac:dyDescent="0.25">
      <c r="A5340" s="27">
        <v>45748</v>
      </c>
      <c r="B5340" s="9" t="s">
        <v>6593</v>
      </c>
      <c r="C5340" s="62" t="e">
        <v>#N/A</v>
      </c>
      <c r="D5340" s="9" t="s">
        <v>6662</v>
      </c>
      <c r="E5340" s="12">
        <v>313</v>
      </c>
      <c r="F5340" s="30">
        <v>45748</v>
      </c>
      <c r="G5340" s="12" t="s">
        <v>4870</v>
      </c>
      <c r="H5340" s="46">
        <v>547208</v>
      </c>
      <c r="K5340" t="str">
        <f t="shared" si="279"/>
        <v>Q1 2025</v>
      </c>
      <c r="L5340" t="str">
        <f t="shared" si="280"/>
        <v>Q1</v>
      </c>
      <c r="M5340" t="str">
        <f t="shared" si="281"/>
        <v>2025</v>
      </c>
    </row>
    <row r="5341" spans="1:13" x14ac:dyDescent="0.25">
      <c r="A5341" s="27">
        <v>45748</v>
      </c>
      <c r="B5341" s="9" t="s">
        <v>6593</v>
      </c>
      <c r="C5341" s="62" t="e">
        <v>#N/A</v>
      </c>
      <c r="D5341" s="9" t="s">
        <v>6654</v>
      </c>
      <c r="E5341" s="12">
        <v>313</v>
      </c>
      <c r="F5341" s="30">
        <v>45748</v>
      </c>
      <c r="G5341" s="12" t="s">
        <v>4871</v>
      </c>
      <c r="H5341" s="46">
        <v>65546</v>
      </c>
      <c r="K5341" t="str">
        <f t="shared" si="279"/>
        <v>Q1 2025</v>
      </c>
      <c r="L5341" t="str">
        <f t="shared" si="280"/>
        <v>Q1</v>
      </c>
      <c r="M5341" t="str">
        <f t="shared" si="281"/>
        <v>2025</v>
      </c>
    </row>
    <row r="5342" spans="1:13" x14ac:dyDescent="0.25">
      <c r="A5342" s="27">
        <v>45748</v>
      </c>
      <c r="B5342" s="9" t="s">
        <v>6592</v>
      </c>
      <c r="C5342" s="62" t="e">
        <v>#N/A</v>
      </c>
      <c r="D5342" s="9" t="s">
        <v>6662</v>
      </c>
      <c r="E5342" s="12">
        <v>613</v>
      </c>
      <c r="F5342" s="25">
        <v>45748</v>
      </c>
      <c r="G5342" s="12" t="s">
        <v>4872</v>
      </c>
      <c r="H5342" s="46">
        <v>72264</v>
      </c>
      <c r="K5342" t="str">
        <f t="shared" si="279"/>
        <v>Q1 2025</v>
      </c>
      <c r="L5342" t="str">
        <f t="shared" si="280"/>
        <v>Q1</v>
      </c>
      <c r="M5342" t="str">
        <f t="shared" si="281"/>
        <v>2025</v>
      </c>
    </row>
    <row r="5343" spans="1:13" x14ac:dyDescent="0.25">
      <c r="A5343" s="27">
        <v>45748</v>
      </c>
      <c r="B5343" s="9" t="s">
        <v>6593</v>
      </c>
      <c r="C5343" s="62" t="e">
        <v>#N/A</v>
      </c>
      <c r="D5343" s="9" t="s">
        <v>6662</v>
      </c>
      <c r="E5343" s="12">
        <v>314</v>
      </c>
      <c r="F5343" s="25">
        <v>45748</v>
      </c>
      <c r="G5343" s="12" t="s">
        <v>4873</v>
      </c>
      <c r="H5343" s="46">
        <v>159888</v>
      </c>
      <c r="K5343" t="str">
        <f t="shared" si="279"/>
        <v>Q1 2025</v>
      </c>
      <c r="L5343" t="str">
        <f t="shared" si="280"/>
        <v>Q1</v>
      </c>
      <c r="M5343" t="str">
        <f t="shared" si="281"/>
        <v>2025</v>
      </c>
    </row>
    <row r="5344" spans="1:13" x14ac:dyDescent="0.25">
      <c r="A5344" s="27">
        <v>45748</v>
      </c>
      <c r="B5344" s="9" t="s">
        <v>6594</v>
      </c>
      <c r="C5344" s="62" t="e">
        <v>#N/A</v>
      </c>
      <c r="D5344" s="9" t="s">
        <v>6662</v>
      </c>
      <c r="E5344" s="12">
        <v>719</v>
      </c>
      <c r="F5344" s="30">
        <v>45750</v>
      </c>
      <c r="G5344" s="12" t="s">
        <v>4874</v>
      </c>
      <c r="H5344" s="46">
        <v>136500</v>
      </c>
      <c r="K5344" t="str">
        <f t="shared" si="279"/>
        <v>Q1 2025</v>
      </c>
      <c r="L5344" t="str">
        <f t="shared" si="280"/>
        <v>Q1</v>
      </c>
      <c r="M5344" t="str">
        <f t="shared" si="281"/>
        <v>2025</v>
      </c>
    </row>
    <row r="5345" spans="1:13" x14ac:dyDescent="0.25">
      <c r="A5345" s="27">
        <v>45748</v>
      </c>
      <c r="B5345" s="9" t="s">
        <v>6593</v>
      </c>
      <c r="C5345" s="62" t="e">
        <v>#N/A</v>
      </c>
      <c r="D5345" s="9" t="s">
        <v>6662</v>
      </c>
      <c r="E5345" s="12">
        <v>315</v>
      </c>
      <c r="F5345" s="25">
        <v>45751</v>
      </c>
      <c r="G5345" s="12" t="s">
        <v>4875</v>
      </c>
      <c r="H5345" s="46">
        <v>166572</v>
      </c>
      <c r="K5345" t="str">
        <f t="shared" si="279"/>
        <v>Q1 2025</v>
      </c>
      <c r="L5345" t="str">
        <f t="shared" si="280"/>
        <v>Q1</v>
      </c>
      <c r="M5345" t="str">
        <f t="shared" si="281"/>
        <v>2025</v>
      </c>
    </row>
    <row r="5346" spans="1:13" x14ac:dyDescent="0.25">
      <c r="A5346" s="27">
        <v>45748</v>
      </c>
      <c r="B5346" s="9" t="s">
        <v>6595</v>
      </c>
      <c r="C5346" s="62" t="e">
        <v>#N/A</v>
      </c>
      <c r="D5346" s="9" t="s">
        <v>6662</v>
      </c>
      <c r="E5346" s="12">
        <v>319</v>
      </c>
      <c r="F5346" s="30">
        <v>45751</v>
      </c>
      <c r="G5346" s="12" t="s">
        <v>4876</v>
      </c>
      <c r="H5346" s="46">
        <v>155988</v>
      </c>
      <c r="K5346" t="str">
        <f t="shared" si="279"/>
        <v>Q1 2025</v>
      </c>
      <c r="L5346" t="str">
        <f t="shared" si="280"/>
        <v>Q1</v>
      </c>
      <c r="M5346" t="str">
        <f t="shared" si="281"/>
        <v>2025</v>
      </c>
    </row>
    <row r="5347" spans="1:13" x14ac:dyDescent="0.25">
      <c r="A5347" s="27">
        <v>45748</v>
      </c>
      <c r="B5347" s="9" t="s">
        <v>6595</v>
      </c>
      <c r="C5347" s="62" t="e">
        <v>#N/A</v>
      </c>
      <c r="D5347" s="9" t="s">
        <v>6662</v>
      </c>
      <c r="E5347" s="12">
        <v>319</v>
      </c>
      <c r="F5347" s="30">
        <v>45751</v>
      </c>
      <c r="G5347" s="2" t="s">
        <v>4877</v>
      </c>
      <c r="H5347" s="96">
        <v>166572</v>
      </c>
      <c r="K5347" t="str">
        <f t="shared" si="279"/>
        <v>Q1 2025</v>
      </c>
      <c r="L5347" t="str">
        <f t="shared" si="280"/>
        <v>Q1</v>
      </c>
      <c r="M5347" t="str">
        <f t="shared" si="281"/>
        <v>2025</v>
      </c>
    </row>
    <row r="5348" spans="1:13" x14ac:dyDescent="0.25">
      <c r="A5348" s="29">
        <v>45748</v>
      </c>
      <c r="B5348" s="9" t="s">
        <v>6589</v>
      </c>
      <c r="C5348" s="62" t="s">
        <v>6653</v>
      </c>
      <c r="D5348" s="9" t="s">
        <v>6654</v>
      </c>
      <c r="E5348" s="12" t="s">
        <v>82</v>
      </c>
      <c r="F5348" s="30">
        <v>45750</v>
      </c>
      <c r="G5348" s="2" t="s">
        <v>4878</v>
      </c>
      <c r="H5348" s="97">
        <v>228388.44</v>
      </c>
      <c r="K5348" t="str">
        <f t="shared" si="279"/>
        <v>Q1 2025</v>
      </c>
      <c r="L5348" t="str">
        <f t="shared" si="280"/>
        <v>Q1</v>
      </c>
      <c r="M5348" t="str">
        <f t="shared" si="281"/>
        <v>2025</v>
      </c>
    </row>
    <row r="5349" spans="1:13" x14ac:dyDescent="0.25">
      <c r="A5349" s="27">
        <v>45748</v>
      </c>
      <c r="B5349" s="9" t="s">
        <v>6593</v>
      </c>
      <c r="C5349" s="62" t="e">
        <v>#N/A</v>
      </c>
      <c r="D5349" s="9" t="s">
        <v>6662</v>
      </c>
      <c r="E5349" s="12">
        <v>311</v>
      </c>
      <c r="F5349" s="30">
        <v>45751</v>
      </c>
      <c r="G5349" s="12" t="s">
        <v>4879</v>
      </c>
      <c r="H5349" s="75">
        <v>621792</v>
      </c>
      <c r="K5349" t="str">
        <f t="shared" si="279"/>
        <v>Q1 2025</v>
      </c>
      <c r="L5349" t="str">
        <f t="shared" si="280"/>
        <v>Q1</v>
      </c>
      <c r="M5349" t="str">
        <f t="shared" si="281"/>
        <v>2025</v>
      </c>
    </row>
    <row r="5350" spans="1:13" x14ac:dyDescent="0.25">
      <c r="A5350" s="27">
        <v>45748</v>
      </c>
      <c r="B5350" s="9" t="s">
        <v>6593</v>
      </c>
      <c r="C5350" s="62" t="e">
        <v>#N/A</v>
      </c>
      <c r="D5350" s="9" t="s">
        <v>6662</v>
      </c>
      <c r="E5350" s="12">
        <v>312</v>
      </c>
      <c r="F5350" s="30">
        <v>45751</v>
      </c>
      <c r="G5350" s="12" t="s">
        <v>4880</v>
      </c>
      <c r="H5350" s="75">
        <v>402317</v>
      </c>
      <c r="K5350" t="str">
        <f t="shared" si="279"/>
        <v>Q1 2025</v>
      </c>
      <c r="L5350" t="str">
        <f t="shared" si="280"/>
        <v>Q1</v>
      </c>
      <c r="M5350" t="str">
        <f t="shared" si="281"/>
        <v>2025</v>
      </c>
    </row>
    <row r="5351" spans="1:13" x14ac:dyDescent="0.25">
      <c r="A5351" s="27">
        <v>45748</v>
      </c>
      <c r="B5351" s="9" t="s">
        <v>6593</v>
      </c>
      <c r="C5351" s="62" t="e">
        <v>#N/A</v>
      </c>
      <c r="D5351" s="9" t="s">
        <v>6665</v>
      </c>
      <c r="E5351" s="12">
        <v>309</v>
      </c>
      <c r="F5351" s="25">
        <v>45750</v>
      </c>
      <c r="G5351" s="12" t="s">
        <v>4881</v>
      </c>
      <c r="H5351" s="75">
        <v>228659.20000000001</v>
      </c>
      <c r="K5351" t="str">
        <f t="shared" si="279"/>
        <v>Q1 2025</v>
      </c>
      <c r="L5351" t="str">
        <f t="shared" si="280"/>
        <v>Q1</v>
      </c>
      <c r="M5351" t="str">
        <f t="shared" si="281"/>
        <v>2025</v>
      </c>
    </row>
    <row r="5352" spans="1:13" x14ac:dyDescent="0.25">
      <c r="A5352" s="27">
        <v>45748</v>
      </c>
      <c r="B5352" s="9" t="s">
        <v>6595</v>
      </c>
      <c r="C5352" s="62" t="e">
        <v>#N/A</v>
      </c>
      <c r="D5352" s="9" t="s">
        <v>6662</v>
      </c>
      <c r="E5352" s="12">
        <v>317</v>
      </c>
      <c r="F5352" s="30">
        <v>45748</v>
      </c>
      <c r="G5352" s="12" t="s">
        <v>4882</v>
      </c>
      <c r="H5352" s="75">
        <v>102338</v>
      </c>
      <c r="K5352" t="str">
        <f t="shared" si="279"/>
        <v>Q1 2025</v>
      </c>
      <c r="L5352" t="str">
        <f t="shared" si="280"/>
        <v>Q1</v>
      </c>
      <c r="M5352" t="str">
        <f t="shared" si="281"/>
        <v>2025</v>
      </c>
    </row>
    <row r="5353" spans="1:13" x14ac:dyDescent="0.25">
      <c r="A5353" s="27">
        <v>45748</v>
      </c>
      <c r="B5353" s="9" t="s">
        <v>6595</v>
      </c>
      <c r="C5353" s="62" t="e">
        <v>#N/A</v>
      </c>
      <c r="D5353" s="9" t="s">
        <v>6662</v>
      </c>
      <c r="E5353" s="12">
        <v>317</v>
      </c>
      <c r="F5353" s="30">
        <v>45748</v>
      </c>
      <c r="G5353" s="12" t="s">
        <v>4883</v>
      </c>
      <c r="H5353" s="75">
        <v>68226</v>
      </c>
      <c r="K5353" t="str">
        <f t="shared" si="279"/>
        <v>Q1 2025</v>
      </c>
      <c r="L5353" t="str">
        <f t="shared" si="280"/>
        <v>Q1</v>
      </c>
      <c r="M5353" t="str">
        <f t="shared" si="281"/>
        <v>2025</v>
      </c>
    </row>
    <row r="5354" spans="1:13" x14ac:dyDescent="0.25">
      <c r="A5354" s="27">
        <v>45748</v>
      </c>
      <c r="B5354" s="9" t="s">
        <v>6594</v>
      </c>
      <c r="C5354" s="62" t="s">
        <v>6637</v>
      </c>
      <c r="D5354" s="9" t="s">
        <v>6654</v>
      </c>
      <c r="E5354" s="12">
        <v>719</v>
      </c>
      <c r="F5354" s="30">
        <v>45750</v>
      </c>
      <c r="G5354" s="12" t="s">
        <v>4884</v>
      </c>
      <c r="H5354" s="75">
        <v>24141</v>
      </c>
      <c r="K5354" t="str">
        <f t="shared" si="279"/>
        <v>Q1 2025</v>
      </c>
      <c r="L5354" t="str">
        <f t="shared" si="280"/>
        <v>Q1</v>
      </c>
      <c r="M5354" t="str">
        <f t="shared" si="281"/>
        <v>2025</v>
      </c>
    </row>
    <row r="5355" spans="1:13" x14ac:dyDescent="0.25">
      <c r="A5355" s="27">
        <v>45748</v>
      </c>
      <c r="B5355" s="9" t="s">
        <v>6592</v>
      </c>
      <c r="C5355" s="62" t="s">
        <v>6637</v>
      </c>
      <c r="D5355" s="9" t="s">
        <v>6654</v>
      </c>
      <c r="E5355" s="12">
        <v>613</v>
      </c>
      <c r="F5355" s="30">
        <v>45750</v>
      </c>
      <c r="G5355" s="12" t="s">
        <v>4885</v>
      </c>
      <c r="H5355" s="75">
        <v>25779</v>
      </c>
      <c r="K5355" t="str">
        <f t="shared" si="279"/>
        <v>Q1 2025</v>
      </c>
      <c r="L5355" t="str">
        <f t="shared" si="280"/>
        <v>Q1</v>
      </c>
      <c r="M5355" t="str">
        <f t="shared" si="281"/>
        <v>2025</v>
      </c>
    </row>
    <row r="5356" spans="1:13" x14ac:dyDescent="0.25">
      <c r="A5356" s="27">
        <v>45748</v>
      </c>
      <c r="B5356" s="9" t="s">
        <v>6592</v>
      </c>
      <c r="C5356" s="62" t="s">
        <v>6637</v>
      </c>
      <c r="D5356" s="9" t="s">
        <v>6654</v>
      </c>
      <c r="E5356" s="12">
        <v>614</v>
      </c>
      <c r="F5356" s="30">
        <v>45750</v>
      </c>
      <c r="G5356" s="12" t="s">
        <v>4886</v>
      </c>
      <c r="H5356" s="75">
        <v>25753</v>
      </c>
      <c r="K5356" t="str">
        <f t="shared" si="279"/>
        <v>Q1 2025</v>
      </c>
      <c r="L5356" t="str">
        <f t="shared" si="280"/>
        <v>Q1</v>
      </c>
      <c r="M5356" t="str">
        <f t="shared" si="281"/>
        <v>2025</v>
      </c>
    </row>
    <row r="5357" spans="1:13" x14ac:dyDescent="0.25">
      <c r="A5357" s="27">
        <v>45748</v>
      </c>
      <c r="B5357" s="9" t="s">
        <v>6593</v>
      </c>
      <c r="C5357" s="62" t="s">
        <v>6637</v>
      </c>
      <c r="D5357" s="9" t="s">
        <v>6654</v>
      </c>
      <c r="E5357" s="12">
        <v>316</v>
      </c>
      <c r="F5357" s="30">
        <v>45750</v>
      </c>
      <c r="G5357" s="12" t="s">
        <v>4887</v>
      </c>
      <c r="H5357" s="75">
        <v>25753</v>
      </c>
      <c r="K5357" t="str">
        <f t="shared" si="279"/>
        <v>Q1 2025</v>
      </c>
      <c r="L5357" t="str">
        <f t="shared" si="280"/>
        <v>Q1</v>
      </c>
      <c r="M5357" t="str">
        <f t="shared" si="281"/>
        <v>2025</v>
      </c>
    </row>
    <row r="5358" spans="1:13" x14ac:dyDescent="0.25">
      <c r="A5358" s="27">
        <v>45748</v>
      </c>
      <c r="B5358" s="9" t="s">
        <v>6593</v>
      </c>
      <c r="C5358" s="62" t="s">
        <v>6637</v>
      </c>
      <c r="D5358" s="9" t="s">
        <v>6654</v>
      </c>
      <c r="E5358" s="12">
        <v>315</v>
      </c>
      <c r="F5358" s="30">
        <v>45750</v>
      </c>
      <c r="G5358" s="12" t="s">
        <v>4888</v>
      </c>
      <c r="H5358" s="75">
        <v>25779</v>
      </c>
      <c r="K5358" t="str">
        <f t="shared" si="279"/>
        <v>Q1 2025</v>
      </c>
      <c r="L5358" t="str">
        <f t="shared" si="280"/>
        <v>Q1</v>
      </c>
      <c r="M5358" t="str">
        <f t="shared" si="281"/>
        <v>2025</v>
      </c>
    </row>
    <row r="5359" spans="1:13" x14ac:dyDescent="0.25">
      <c r="A5359" s="27">
        <v>45748</v>
      </c>
      <c r="B5359" s="9" t="s">
        <v>6593</v>
      </c>
      <c r="C5359" s="62" t="s">
        <v>6637</v>
      </c>
      <c r="D5359" s="9" t="s">
        <v>6654</v>
      </c>
      <c r="E5359" s="12">
        <v>311</v>
      </c>
      <c r="F5359" s="30">
        <v>45750</v>
      </c>
      <c r="G5359" s="12" t="s">
        <v>4889</v>
      </c>
      <c r="H5359" s="75">
        <v>72605</v>
      </c>
      <c r="K5359" t="str">
        <f t="shared" si="279"/>
        <v>Q1 2025</v>
      </c>
      <c r="L5359" t="str">
        <f t="shared" si="280"/>
        <v>Q1</v>
      </c>
      <c r="M5359" t="str">
        <f t="shared" si="281"/>
        <v>2025</v>
      </c>
    </row>
    <row r="5360" spans="1:13" x14ac:dyDescent="0.25">
      <c r="A5360" s="27">
        <v>45748</v>
      </c>
      <c r="B5360" s="9" t="s">
        <v>6593</v>
      </c>
      <c r="C5360" s="62" t="s">
        <v>6637</v>
      </c>
      <c r="D5360" s="9" t="s">
        <v>6654</v>
      </c>
      <c r="E5360" s="12">
        <v>312</v>
      </c>
      <c r="F5360" s="30">
        <v>45750</v>
      </c>
      <c r="G5360" s="12" t="s">
        <v>4890</v>
      </c>
      <c r="H5360" s="75">
        <v>46982</v>
      </c>
      <c r="K5360" t="str">
        <f t="shared" si="279"/>
        <v>Q1 2025</v>
      </c>
      <c r="L5360" t="str">
        <f t="shared" si="280"/>
        <v>Q1</v>
      </c>
      <c r="M5360" t="str">
        <f t="shared" si="281"/>
        <v>2025</v>
      </c>
    </row>
    <row r="5361" spans="1:13" x14ac:dyDescent="0.25">
      <c r="A5361" s="27">
        <v>45748</v>
      </c>
      <c r="B5361" s="9" t="s">
        <v>6593</v>
      </c>
      <c r="C5361" s="62" t="s">
        <v>6637</v>
      </c>
      <c r="D5361" s="9" t="s">
        <v>6654</v>
      </c>
      <c r="E5361" s="12">
        <v>314</v>
      </c>
      <c r="F5361" s="30">
        <v>45750</v>
      </c>
      <c r="G5361" s="12" t="s">
        <v>4891</v>
      </c>
      <c r="H5361" s="75">
        <v>24141</v>
      </c>
      <c r="K5361" t="str">
        <f t="shared" si="279"/>
        <v>Q1 2025</v>
      </c>
      <c r="L5361" t="str">
        <f t="shared" si="280"/>
        <v>Q1</v>
      </c>
      <c r="M5361" t="str">
        <f t="shared" si="281"/>
        <v>2025</v>
      </c>
    </row>
    <row r="5362" spans="1:13" x14ac:dyDescent="0.25">
      <c r="A5362" s="27">
        <v>45748</v>
      </c>
      <c r="B5362" s="9" t="s">
        <v>6595</v>
      </c>
      <c r="C5362" s="62" t="s">
        <v>6637</v>
      </c>
      <c r="D5362" s="9" t="s">
        <v>6654</v>
      </c>
      <c r="E5362" s="12">
        <v>319</v>
      </c>
      <c r="F5362" s="30">
        <v>45750</v>
      </c>
      <c r="G5362" s="12" t="s">
        <v>4892</v>
      </c>
      <c r="H5362" s="75">
        <v>24141</v>
      </c>
      <c r="K5362" t="str">
        <f t="shared" si="279"/>
        <v>Q1 2025</v>
      </c>
      <c r="L5362" t="str">
        <f t="shared" si="280"/>
        <v>Q1</v>
      </c>
      <c r="M5362" t="str">
        <f t="shared" si="281"/>
        <v>2025</v>
      </c>
    </row>
    <row r="5363" spans="1:13" x14ac:dyDescent="0.25">
      <c r="A5363" s="27">
        <v>45748</v>
      </c>
      <c r="B5363" s="9" t="s">
        <v>6595</v>
      </c>
      <c r="C5363" s="62" t="s">
        <v>6637</v>
      </c>
      <c r="D5363" s="9" t="s">
        <v>6654</v>
      </c>
      <c r="E5363" s="12">
        <v>318</v>
      </c>
      <c r="F5363" s="30">
        <v>45750</v>
      </c>
      <c r="G5363" s="12" t="s">
        <v>4893</v>
      </c>
      <c r="H5363" s="75">
        <v>25779</v>
      </c>
      <c r="K5363" t="str">
        <f t="shared" si="279"/>
        <v>Q1 2025</v>
      </c>
      <c r="L5363" t="str">
        <f t="shared" si="280"/>
        <v>Q1</v>
      </c>
      <c r="M5363" t="str">
        <f t="shared" si="281"/>
        <v>2025</v>
      </c>
    </row>
    <row r="5364" spans="1:13" x14ac:dyDescent="0.25">
      <c r="A5364" s="27">
        <v>45748</v>
      </c>
      <c r="B5364" s="9" t="s">
        <v>6595</v>
      </c>
      <c r="C5364" s="62" t="s">
        <v>6637</v>
      </c>
      <c r="D5364" s="9" t="s">
        <v>6654</v>
      </c>
      <c r="E5364" s="12">
        <v>317</v>
      </c>
      <c r="F5364" s="30">
        <v>45750</v>
      </c>
      <c r="G5364" s="12" t="s">
        <v>4894</v>
      </c>
      <c r="H5364" s="75">
        <v>25753</v>
      </c>
      <c r="K5364" t="str">
        <f t="shared" si="279"/>
        <v>Q1 2025</v>
      </c>
      <c r="L5364" t="str">
        <f t="shared" si="280"/>
        <v>Q1</v>
      </c>
      <c r="M5364" t="str">
        <f t="shared" si="281"/>
        <v>2025</v>
      </c>
    </row>
    <row r="5365" spans="1:13" x14ac:dyDescent="0.25">
      <c r="A5365" s="27">
        <v>45748</v>
      </c>
      <c r="B5365" s="9" t="s">
        <v>6584</v>
      </c>
      <c r="C5365" s="62" t="s">
        <v>6637</v>
      </c>
      <c r="D5365" s="9" t="s">
        <v>6654</v>
      </c>
      <c r="E5365" s="12">
        <v>102</v>
      </c>
      <c r="F5365" s="30">
        <v>45750</v>
      </c>
      <c r="G5365" s="12" t="s">
        <v>4895</v>
      </c>
      <c r="H5365" s="75">
        <v>28392</v>
      </c>
      <c r="K5365" t="str">
        <f t="shared" si="279"/>
        <v>Q1 2025</v>
      </c>
      <c r="L5365" t="str">
        <f t="shared" si="280"/>
        <v>Q1</v>
      </c>
      <c r="M5365" t="str">
        <f t="shared" si="281"/>
        <v>2025</v>
      </c>
    </row>
    <row r="5366" spans="1:13" x14ac:dyDescent="0.25">
      <c r="A5366" s="27">
        <v>45748</v>
      </c>
      <c r="B5366" s="9" t="s">
        <v>6593</v>
      </c>
      <c r="C5366" s="62" t="e">
        <v>#N/A</v>
      </c>
      <c r="D5366" s="9" t="s">
        <v>6662</v>
      </c>
      <c r="E5366" s="12">
        <v>310</v>
      </c>
      <c r="F5366" s="30">
        <v>45748</v>
      </c>
      <c r="G5366" s="12" t="s">
        <v>1177</v>
      </c>
      <c r="H5366" s="75">
        <v>76182</v>
      </c>
      <c r="K5366" t="str">
        <f t="shared" si="279"/>
        <v>Q1 2025</v>
      </c>
      <c r="L5366" t="str">
        <f t="shared" si="280"/>
        <v>Q1</v>
      </c>
      <c r="M5366" t="str">
        <f t="shared" si="281"/>
        <v>2025</v>
      </c>
    </row>
    <row r="5367" spans="1:13" x14ac:dyDescent="0.25">
      <c r="A5367" s="27">
        <v>45748</v>
      </c>
      <c r="B5367" s="9" t="s">
        <v>6593</v>
      </c>
      <c r="C5367" s="62" t="e">
        <v>#N/A</v>
      </c>
      <c r="D5367" s="9" t="s">
        <v>6662</v>
      </c>
      <c r="E5367" s="12">
        <v>310</v>
      </c>
      <c r="F5367" s="30">
        <v>45748</v>
      </c>
      <c r="G5367" s="12" t="s">
        <v>1180</v>
      </c>
      <c r="H5367" s="75">
        <v>76183</v>
      </c>
      <c r="K5367" t="str">
        <f t="shared" si="279"/>
        <v>Q1 2025</v>
      </c>
      <c r="L5367" t="str">
        <f t="shared" si="280"/>
        <v>Q1</v>
      </c>
      <c r="M5367" t="str">
        <f t="shared" si="281"/>
        <v>2025</v>
      </c>
    </row>
    <row r="5368" spans="1:13" x14ac:dyDescent="0.25">
      <c r="A5368" s="27">
        <v>45748</v>
      </c>
      <c r="B5368" s="9" t="s">
        <v>6593</v>
      </c>
      <c r="C5368" s="62" t="e">
        <v>#N/A</v>
      </c>
      <c r="D5368" s="9" t="s">
        <v>6654</v>
      </c>
      <c r="E5368" s="12">
        <v>310</v>
      </c>
      <c r="F5368" s="30">
        <v>45748</v>
      </c>
      <c r="G5368" s="12" t="s">
        <v>1179</v>
      </c>
      <c r="H5368" s="75">
        <v>30343</v>
      </c>
      <c r="K5368" t="str">
        <f t="shared" si="279"/>
        <v>Q1 2025</v>
      </c>
      <c r="L5368" t="str">
        <f t="shared" si="280"/>
        <v>Q1</v>
      </c>
      <c r="M5368" t="str">
        <f t="shared" si="281"/>
        <v>2025</v>
      </c>
    </row>
    <row r="5369" spans="1:13" x14ac:dyDescent="0.25">
      <c r="A5369" s="27">
        <v>45748</v>
      </c>
      <c r="B5369" s="9" t="s">
        <v>6597</v>
      </c>
      <c r="C5369" s="62" t="e">
        <v>#N/A</v>
      </c>
      <c r="D5369" s="6" t="s">
        <v>6617</v>
      </c>
      <c r="E5369" s="12">
        <v>0</v>
      </c>
      <c r="F5369" s="30">
        <v>45770</v>
      </c>
      <c r="G5369" s="2">
        <v>1091</v>
      </c>
      <c r="H5369" s="97">
        <v>10350</v>
      </c>
      <c r="K5369" t="str">
        <f t="shared" si="279"/>
        <v>Q1 2025</v>
      </c>
      <c r="L5369" t="str">
        <f t="shared" si="280"/>
        <v>Q1</v>
      </c>
      <c r="M5369" t="str">
        <f t="shared" si="281"/>
        <v>2025</v>
      </c>
    </row>
    <row r="5370" spans="1:13" x14ac:dyDescent="0.25">
      <c r="A5370" s="27">
        <v>45748</v>
      </c>
      <c r="B5370" s="9" t="s">
        <v>6595</v>
      </c>
      <c r="C5370" s="62" t="e">
        <v>#N/A</v>
      </c>
      <c r="D5370" s="9" t="s">
        <v>6627</v>
      </c>
      <c r="E5370" s="12">
        <v>319</v>
      </c>
      <c r="F5370" s="48">
        <v>45762</v>
      </c>
      <c r="G5370" s="2" t="s">
        <v>4896</v>
      </c>
      <c r="H5370" s="96">
        <v>6101.69</v>
      </c>
      <c r="K5370" t="str">
        <f t="shared" si="279"/>
        <v>Q1 2025</v>
      </c>
      <c r="L5370" t="str">
        <f t="shared" si="280"/>
        <v>Q1</v>
      </c>
      <c r="M5370" t="str">
        <f t="shared" si="281"/>
        <v>2025</v>
      </c>
    </row>
    <row r="5371" spans="1:13" x14ac:dyDescent="0.25">
      <c r="A5371" s="27">
        <v>45748</v>
      </c>
      <c r="B5371" s="9" t="s">
        <v>6593</v>
      </c>
      <c r="C5371" s="62" t="e">
        <v>#N/A</v>
      </c>
      <c r="D5371" s="95" t="s">
        <v>6643</v>
      </c>
      <c r="E5371" s="12">
        <v>312</v>
      </c>
      <c r="F5371" s="25">
        <v>45764</v>
      </c>
      <c r="G5371" s="12" t="s">
        <v>4897</v>
      </c>
      <c r="H5371" s="46">
        <v>8801.25</v>
      </c>
      <c r="K5371" t="str">
        <f t="shared" ref="K5371:K5413" si="282">"Q" &amp; IF(MONTH(A5371) &lt; 4, 4, IF(MONTH(A5371) &lt; 7, 1, IF(MONTH(A5371) &lt; 10, 2, 3))) &amp; " " &amp; YEAR(A5371) - IF(MONTH(A5371) &lt; 4, 1, 0)</f>
        <v>Q1 2025</v>
      </c>
      <c r="L5371" t="str">
        <f t="shared" ref="L5371:L5413" si="283">LEFT(K5371,2)</f>
        <v>Q1</v>
      </c>
      <c r="M5371" t="str">
        <f t="shared" ref="M5371:M5413" si="284">RIGHT(K5371,4)</f>
        <v>2025</v>
      </c>
    </row>
    <row r="5372" spans="1:13" x14ac:dyDescent="0.25">
      <c r="A5372" s="27">
        <v>45748</v>
      </c>
      <c r="B5372" s="9" t="s">
        <v>6597</v>
      </c>
      <c r="C5372" s="62" t="e">
        <v>#N/A</v>
      </c>
      <c r="D5372" s="9" t="s">
        <v>6638</v>
      </c>
      <c r="E5372" s="12">
        <v>0</v>
      </c>
      <c r="F5372" s="25">
        <v>45767</v>
      </c>
      <c r="G5372" s="31" t="s">
        <v>4898</v>
      </c>
      <c r="H5372" s="46">
        <v>11690</v>
      </c>
      <c r="K5372" t="str">
        <f t="shared" si="282"/>
        <v>Q1 2025</v>
      </c>
      <c r="L5372" t="str">
        <f t="shared" si="283"/>
        <v>Q1</v>
      </c>
      <c r="M5372" t="str">
        <f t="shared" si="284"/>
        <v>2025</v>
      </c>
    </row>
    <row r="5373" spans="1:13" x14ac:dyDescent="0.25">
      <c r="A5373" s="27">
        <v>45748</v>
      </c>
      <c r="B5373" s="9" t="s">
        <v>6593</v>
      </c>
      <c r="C5373" s="62" t="e">
        <v>#N/A</v>
      </c>
      <c r="D5373" s="9" t="s">
        <v>6672</v>
      </c>
      <c r="E5373" s="12">
        <v>312</v>
      </c>
      <c r="F5373" s="25">
        <v>45770</v>
      </c>
      <c r="G5373" s="12">
        <v>1432079</v>
      </c>
      <c r="H5373" s="46">
        <v>383</v>
      </c>
      <c r="K5373" t="str">
        <f t="shared" si="282"/>
        <v>Q1 2025</v>
      </c>
      <c r="L5373" t="str">
        <f t="shared" si="283"/>
        <v>Q1</v>
      </c>
      <c r="M5373" t="str">
        <f t="shared" si="284"/>
        <v>2025</v>
      </c>
    </row>
    <row r="5374" spans="1:13" x14ac:dyDescent="0.25">
      <c r="A5374" s="27">
        <v>45748</v>
      </c>
      <c r="B5374" s="9" t="s">
        <v>6595</v>
      </c>
      <c r="C5374" s="62" t="e">
        <v>#N/A</v>
      </c>
      <c r="D5374" s="9" t="s">
        <v>6631</v>
      </c>
      <c r="E5374" s="12">
        <v>319</v>
      </c>
      <c r="F5374" s="25">
        <v>45777</v>
      </c>
      <c r="G5374" s="12" t="s">
        <v>4899</v>
      </c>
      <c r="H5374" s="46">
        <v>5494</v>
      </c>
      <c r="K5374" t="str">
        <f t="shared" si="282"/>
        <v>Q1 2025</v>
      </c>
      <c r="L5374" t="str">
        <f t="shared" si="283"/>
        <v>Q1</v>
      </c>
      <c r="M5374" t="str">
        <f t="shared" si="284"/>
        <v>2025</v>
      </c>
    </row>
    <row r="5375" spans="1:13" x14ac:dyDescent="0.25">
      <c r="A5375" s="29">
        <v>45748</v>
      </c>
      <c r="B5375" s="9" t="s">
        <v>6592</v>
      </c>
      <c r="C5375" s="62" t="s">
        <v>6630</v>
      </c>
      <c r="D5375" s="9" t="s">
        <v>6631</v>
      </c>
      <c r="E5375" s="12">
        <v>613</v>
      </c>
      <c r="F5375" s="30">
        <v>45774</v>
      </c>
      <c r="G5375" s="12" t="s">
        <v>4900</v>
      </c>
      <c r="H5375" s="75">
        <v>4950.1000000000004</v>
      </c>
      <c r="K5375" t="str">
        <f t="shared" si="282"/>
        <v>Q1 2025</v>
      </c>
      <c r="L5375" t="str">
        <f t="shared" si="283"/>
        <v>Q1</v>
      </c>
      <c r="M5375" t="str">
        <f t="shared" si="284"/>
        <v>2025</v>
      </c>
    </row>
    <row r="5376" spans="1:13" x14ac:dyDescent="0.25">
      <c r="A5376" s="29">
        <v>45748</v>
      </c>
      <c r="B5376" s="9" t="s">
        <v>6601</v>
      </c>
      <c r="C5376" s="62" t="s">
        <v>6630</v>
      </c>
      <c r="D5376" s="9" t="s">
        <v>6631</v>
      </c>
      <c r="E5376" s="12">
        <v>0</v>
      </c>
      <c r="F5376" s="30">
        <v>45783</v>
      </c>
      <c r="G5376" s="12" t="s">
        <v>4901</v>
      </c>
      <c r="H5376" s="75">
        <v>2469.7399999999998</v>
      </c>
      <c r="K5376" t="str">
        <f t="shared" si="282"/>
        <v>Q1 2025</v>
      </c>
      <c r="L5376" t="str">
        <f t="shared" si="283"/>
        <v>Q1</v>
      </c>
      <c r="M5376" t="str">
        <f t="shared" si="284"/>
        <v>2025</v>
      </c>
    </row>
    <row r="5377" spans="1:13" x14ac:dyDescent="0.25">
      <c r="A5377" s="27">
        <v>45748</v>
      </c>
      <c r="B5377" s="9" t="s">
        <v>6593</v>
      </c>
      <c r="C5377" s="62" t="s">
        <v>6630</v>
      </c>
      <c r="D5377" s="9" t="s">
        <v>6631</v>
      </c>
      <c r="E5377" s="12">
        <v>312</v>
      </c>
      <c r="F5377" s="30">
        <v>45780</v>
      </c>
      <c r="G5377" s="12" t="s">
        <v>4902</v>
      </c>
      <c r="H5377" s="75">
        <v>70278.100000000006</v>
      </c>
      <c r="K5377" t="str">
        <f t="shared" si="282"/>
        <v>Q1 2025</v>
      </c>
      <c r="L5377" t="str">
        <f t="shared" si="283"/>
        <v>Q1</v>
      </c>
      <c r="M5377" t="str">
        <f t="shared" si="284"/>
        <v>2025</v>
      </c>
    </row>
    <row r="5378" spans="1:13" x14ac:dyDescent="0.25">
      <c r="A5378" s="27">
        <v>45748</v>
      </c>
      <c r="B5378" s="9" t="s">
        <v>6592</v>
      </c>
      <c r="C5378" s="62" t="e">
        <v>#N/A</v>
      </c>
      <c r="D5378" s="9" t="s">
        <v>6633</v>
      </c>
      <c r="E5378" s="12">
        <v>613</v>
      </c>
      <c r="F5378" s="30">
        <v>45777</v>
      </c>
      <c r="G5378" s="12" t="s">
        <v>4903</v>
      </c>
      <c r="H5378" s="75">
        <v>39548.85</v>
      </c>
      <c r="K5378" t="str">
        <f t="shared" si="282"/>
        <v>Q1 2025</v>
      </c>
      <c r="L5378" t="str">
        <f t="shared" si="283"/>
        <v>Q1</v>
      </c>
      <c r="M5378" t="str">
        <f t="shared" si="284"/>
        <v>2025</v>
      </c>
    </row>
    <row r="5379" spans="1:13" x14ac:dyDescent="0.25">
      <c r="A5379" s="27">
        <v>45748</v>
      </c>
      <c r="B5379" s="9" t="s">
        <v>6595</v>
      </c>
      <c r="C5379" s="62" t="e">
        <v>#N/A</v>
      </c>
      <c r="D5379" s="9" t="s">
        <v>6633</v>
      </c>
      <c r="E5379" s="12">
        <v>319</v>
      </c>
      <c r="F5379" s="30">
        <v>45777</v>
      </c>
      <c r="G5379" s="12" t="s">
        <v>4904</v>
      </c>
      <c r="H5379" s="75">
        <v>40339.82</v>
      </c>
      <c r="K5379" t="str">
        <f t="shared" si="282"/>
        <v>Q1 2025</v>
      </c>
      <c r="L5379" t="str">
        <f t="shared" si="283"/>
        <v>Q1</v>
      </c>
      <c r="M5379" t="str">
        <f t="shared" si="284"/>
        <v>2025</v>
      </c>
    </row>
    <row r="5380" spans="1:13" x14ac:dyDescent="0.25">
      <c r="A5380" s="27">
        <v>45748</v>
      </c>
      <c r="B5380" s="9" t="s">
        <v>6593</v>
      </c>
      <c r="C5380" s="62" t="e">
        <v>#N/A</v>
      </c>
      <c r="D5380" s="9" t="s">
        <v>6633</v>
      </c>
      <c r="E5380" s="12">
        <v>312</v>
      </c>
      <c r="F5380" s="30">
        <v>45777</v>
      </c>
      <c r="G5380" s="12" t="s">
        <v>4905</v>
      </c>
      <c r="H5380" s="75">
        <v>265768.25</v>
      </c>
      <c r="K5380" t="str">
        <f t="shared" si="282"/>
        <v>Q1 2025</v>
      </c>
      <c r="L5380" t="str">
        <f t="shared" si="283"/>
        <v>Q1</v>
      </c>
      <c r="M5380" t="str">
        <f t="shared" si="284"/>
        <v>2025</v>
      </c>
    </row>
    <row r="5381" spans="1:13" x14ac:dyDescent="0.25">
      <c r="A5381" s="27">
        <v>45748</v>
      </c>
      <c r="B5381" s="9" t="s">
        <v>6589</v>
      </c>
      <c r="C5381" s="62" t="e">
        <v>#N/A</v>
      </c>
      <c r="D5381" s="9" t="s">
        <v>6633</v>
      </c>
      <c r="E5381" s="12" t="s">
        <v>82</v>
      </c>
      <c r="F5381" s="30">
        <v>45777</v>
      </c>
      <c r="G5381" s="12" t="s">
        <v>4906</v>
      </c>
      <c r="H5381" s="75">
        <v>176387.85</v>
      </c>
      <c r="K5381" t="str">
        <f t="shared" si="282"/>
        <v>Q1 2025</v>
      </c>
      <c r="L5381" t="str">
        <f t="shared" si="283"/>
        <v>Q1</v>
      </c>
      <c r="M5381" t="str">
        <f t="shared" si="284"/>
        <v>2025</v>
      </c>
    </row>
    <row r="5382" spans="1:13" x14ac:dyDescent="0.25">
      <c r="A5382" s="27">
        <v>45748</v>
      </c>
      <c r="B5382" s="9" t="s">
        <v>6593</v>
      </c>
      <c r="C5382" s="62" t="s">
        <v>6634</v>
      </c>
      <c r="D5382" s="9" t="s">
        <v>6635</v>
      </c>
      <c r="E5382" s="12">
        <v>312</v>
      </c>
      <c r="F5382" s="30">
        <v>45779</v>
      </c>
      <c r="G5382" s="12" t="s">
        <v>4907</v>
      </c>
      <c r="H5382" s="75">
        <v>134256.46</v>
      </c>
      <c r="K5382" t="str">
        <f t="shared" si="282"/>
        <v>Q1 2025</v>
      </c>
      <c r="L5382" t="str">
        <f t="shared" si="283"/>
        <v>Q1</v>
      </c>
      <c r="M5382" t="str">
        <f t="shared" si="284"/>
        <v>2025</v>
      </c>
    </row>
    <row r="5383" spans="1:13" x14ac:dyDescent="0.25">
      <c r="A5383" s="27">
        <v>45748</v>
      </c>
      <c r="B5383" s="9" t="s">
        <v>6595</v>
      </c>
      <c r="C5383" s="62" t="s">
        <v>6634</v>
      </c>
      <c r="D5383" s="9" t="s">
        <v>6635</v>
      </c>
      <c r="E5383" s="12">
        <v>319</v>
      </c>
      <c r="F5383" s="30">
        <v>45779</v>
      </c>
      <c r="G5383" s="12" t="s">
        <v>4908</v>
      </c>
      <c r="H5383" s="75">
        <v>54459.040000000001</v>
      </c>
      <c r="K5383" t="str">
        <f t="shared" si="282"/>
        <v>Q1 2025</v>
      </c>
      <c r="L5383" t="str">
        <f t="shared" si="283"/>
        <v>Q1</v>
      </c>
      <c r="M5383" t="str">
        <f t="shared" si="284"/>
        <v>2025</v>
      </c>
    </row>
    <row r="5384" spans="1:13" x14ac:dyDescent="0.25">
      <c r="A5384" s="27">
        <v>45748</v>
      </c>
      <c r="B5384" s="9" t="s">
        <v>6584</v>
      </c>
      <c r="C5384" s="62" t="s">
        <v>6634</v>
      </c>
      <c r="D5384" s="9" t="s">
        <v>6635</v>
      </c>
      <c r="E5384" s="12">
        <v>102</v>
      </c>
      <c r="F5384" s="30">
        <v>45779</v>
      </c>
      <c r="G5384" s="12" t="s">
        <v>4909</v>
      </c>
      <c r="H5384" s="75">
        <v>60095.77</v>
      </c>
      <c r="K5384" t="str">
        <f t="shared" si="282"/>
        <v>Q1 2025</v>
      </c>
      <c r="L5384" t="str">
        <f t="shared" si="283"/>
        <v>Q1</v>
      </c>
      <c r="M5384" t="str">
        <f t="shared" si="284"/>
        <v>2025</v>
      </c>
    </row>
    <row r="5385" spans="1:13" x14ac:dyDescent="0.25">
      <c r="A5385" s="27">
        <v>45748</v>
      </c>
      <c r="B5385" s="9" t="s">
        <v>6586</v>
      </c>
      <c r="C5385" s="62" t="e">
        <v>#N/A</v>
      </c>
      <c r="D5385" s="9" t="s">
        <v>6635</v>
      </c>
      <c r="E5385" s="12">
        <v>0</v>
      </c>
      <c r="F5385" s="30">
        <v>45777</v>
      </c>
      <c r="G5385" s="12" t="s">
        <v>4910</v>
      </c>
      <c r="H5385" s="75">
        <v>35340.269999999997</v>
      </c>
      <c r="K5385" t="str">
        <f t="shared" si="282"/>
        <v>Q1 2025</v>
      </c>
      <c r="L5385" t="str">
        <f t="shared" si="283"/>
        <v>Q1</v>
      </c>
      <c r="M5385" t="str">
        <f t="shared" si="284"/>
        <v>2025</v>
      </c>
    </row>
    <row r="5386" spans="1:13" x14ac:dyDescent="0.25">
      <c r="A5386" s="27">
        <v>45748</v>
      </c>
      <c r="B5386" s="9" t="s">
        <v>6589</v>
      </c>
      <c r="C5386" s="62" t="e">
        <v>#N/A</v>
      </c>
      <c r="D5386" s="9" t="s">
        <v>6624</v>
      </c>
      <c r="E5386" s="12" t="s">
        <v>82</v>
      </c>
      <c r="F5386" s="30">
        <v>45777</v>
      </c>
      <c r="G5386" s="12" t="s">
        <v>4911</v>
      </c>
      <c r="H5386" s="75">
        <v>40000</v>
      </c>
      <c r="K5386" t="str">
        <f t="shared" si="282"/>
        <v>Q1 2025</v>
      </c>
      <c r="L5386" t="str">
        <f t="shared" si="283"/>
        <v>Q1</v>
      </c>
      <c r="M5386" t="str">
        <f t="shared" si="284"/>
        <v>2025</v>
      </c>
    </row>
    <row r="5387" spans="1:13" x14ac:dyDescent="0.25">
      <c r="A5387" s="27">
        <v>45748</v>
      </c>
      <c r="B5387" s="9" t="s">
        <v>6584</v>
      </c>
      <c r="C5387" s="62" t="e">
        <v>#N/A</v>
      </c>
      <c r="D5387" s="9" t="s">
        <v>6624</v>
      </c>
      <c r="E5387" s="12">
        <v>102</v>
      </c>
      <c r="F5387" s="30">
        <v>45777</v>
      </c>
      <c r="G5387" s="12" t="s">
        <v>4912</v>
      </c>
      <c r="H5387" s="75">
        <v>3200</v>
      </c>
      <c r="K5387" t="str">
        <f t="shared" si="282"/>
        <v>Q1 2025</v>
      </c>
      <c r="L5387" t="str">
        <f t="shared" si="283"/>
        <v>Q1</v>
      </c>
      <c r="M5387" t="str">
        <f t="shared" si="284"/>
        <v>2025</v>
      </c>
    </row>
    <row r="5388" spans="1:13" x14ac:dyDescent="0.25">
      <c r="A5388" s="27">
        <v>45748</v>
      </c>
      <c r="B5388" s="9" t="s">
        <v>6600</v>
      </c>
      <c r="C5388" s="62" t="s">
        <v>6634</v>
      </c>
      <c r="D5388" s="9" t="s">
        <v>6635</v>
      </c>
      <c r="E5388" s="12">
        <v>1101</v>
      </c>
      <c r="F5388" s="30">
        <v>45749</v>
      </c>
      <c r="G5388" s="12" t="s">
        <v>4913</v>
      </c>
      <c r="H5388" s="75">
        <v>76760.55</v>
      </c>
      <c r="K5388" t="str">
        <f t="shared" si="282"/>
        <v>Q1 2025</v>
      </c>
      <c r="L5388" t="str">
        <f t="shared" si="283"/>
        <v>Q1</v>
      </c>
      <c r="M5388" t="str">
        <f t="shared" si="284"/>
        <v>2025</v>
      </c>
    </row>
    <row r="5389" spans="1:13" x14ac:dyDescent="0.25">
      <c r="A5389" s="27">
        <v>45748</v>
      </c>
      <c r="B5389" s="9" t="s">
        <v>6595</v>
      </c>
      <c r="C5389" s="62" t="s">
        <v>6632</v>
      </c>
      <c r="D5389" s="9" t="s">
        <v>6633</v>
      </c>
      <c r="E5389" s="12">
        <v>319</v>
      </c>
      <c r="F5389" s="30">
        <v>45777</v>
      </c>
      <c r="G5389" s="12" t="s">
        <v>4914</v>
      </c>
      <c r="H5389" s="75">
        <v>41666</v>
      </c>
      <c r="K5389" t="str">
        <f t="shared" si="282"/>
        <v>Q1 2025</v>
      </c>
      <c r="L5389" t="str">
        <f t="shared" si="283"/>
        <v>Q1</v>
      </c>
      <c r="M5389" t="str">
        <f t="shared" si="284"/>
        <v>2025</v>
      </c>
    </row>
    <row r="5390" spans="1:13" x14ac:dyDescent="0.25">
      <c r="A5390" s="27">
        <v>45748</v>
      </c>
      <c r="B5390" s="9" t="s">
        <v>6595</v>
      </c>
      <c r="C5390" s="62" t="s">
        <v>6632</v>
      </c>
      <c r="D5390" s="9" t="s">
        <v>6633</v>
      </c>
      <c r="E5390" s="12">
        <v>719</v>
      </c>
      <c r="F5390" s="30">
        <v>45777</v>
      </c>
      <c r="G5390" s="12" t="s">
        <v>4915</v>
      </c>
      <c r="H5390" s="75">
        <v>109284</v>
      </c>
      <c r="K5390" t="str">
        <f t="shared" si="282"/>
        <v>Q1 2025</v>
      </c>
      <c r="L5390" t="str">
        <f t="shared" si="283"/>
        <v>Q1</v>
      </c>
      <c r="M5390" t="str">
        <f t="shared" si="284"/>
        <v>2025</v>
      </c>
    </row>
    <row r="5391" spans="1:13" x14ac:dyDescent="0.25">
      <c r="A5391" s="27">
        <v>45748</v>
      </c>
      <c r="B5391" s="9" t="s">
        <v>6597</v>
      </c>
      <c r="C5391" s="62" t="s">
        <v>6632</v>
      </c>
      <c r="D5391" s="9" t="s">
        <v>6633</v>
      </c>
      <c r="E5391" s="12">
        <v>0</v>
      </c>
      <c r="F5391" s="30">
        <v>45777</v>
      </c>
      <c r="G5391" s="12" t="s">
        <v>4916</v>
      </c>
      <c r="H5391" s="75">
        <v>48076</v>
      </c>
      <c r="K5391" t="str">
        <f t="shared" si="282"/>
        <v>Q1 2025</v>
      </c>
      <c r="L5391" t="str">
        <f t="shared" si="283"/>
        <v>Q1</v>
      </c>
      <c r="M5391" t="str">
        <f t="shared" si="284"/>
        <v>2025</v>
      </c>
    </row>
    <row r="5392" spans="1:13" x14ac:dyDescent="0.25">
      <c r="A5392" s="27">
        <v>45748</v>
      </c>
      <c r="B5392" s="9" t="s">
        <v>6584</v>
      </c>
      <c r="C5392" s="62" t="s">
        <v>6632</v>
      </c>
      <c r="D5392" s="9" t="s">
        <v>6633</v>
      </c>
      <c r="E5392" s="12">
        <v>102</v>
      </c>
      <c r="F5392" s="30">
        <v>45777</v>
      </c>
      <c r="G5392" s="12" t="s">
        <v>4917</v>
      </c>
      <c r="H5392" s="75">
        <v>40865</v>
      </c>
      <c r="K5392" t="str">
        <f t="shared" si="282"/>
        <v>Q1 2025</v>
      </c>
      <c r="L5392" t="str">
        <f t="shared" si="283"/>
        <v>Q1</v>
      </c>
      <c r="M5392" t="str">
        <f t="shared" si="284"/>
        <v>2025</v>
      </c>
    </row>
    <row r="5393" spans="1:13" x14ac:dyDescent="0.25">
      <c r="A5393" s="27">
        <v>45748</v>
      </c>
      <c r="B5393" s="9" t="s">
        <v>6585</v>
      </c>
      <c r="C5393" s="62" t="s">
        <v>6632</v>
      </c>
      <c r="D5393" s="9" t="s">
        <v>6633</v>
      </c>
      <c r="E5393" s="12">
        <v>0</v>
      </c>
      <c r="F5393" s="30">
        <v>45777</v>
      </c>
      <c r="G5393" s="12" t="s">
        <v>4918</v>
      </c>
      <c r="H5393" s="75">
        <v>40809</v>
      </c>
      <c r="K5393" t="str">
        <f t="shared" si="282"/>
        <v>Q1 2025</v>
      </c>
      <c r="L5393" t="str">
        <f t="shared" si="283"/>
        <v>Q1</v>
      </c>
      <c r="M5393" t="str">
        <f t="shared" si="284"/>
        <v>2025</v>
      </c>
    </row>
    <row r="5394" spans="1:13" x14ac:dyDescent="0.25">
      <c r="A5394" s="27">
        <v>45748</v>
      </c>
      <c r="B5394" s="9" t="s">
        <v>6591</v>
      </c>
      <c r="C5394" s="62" t="s">
        <v>6632</v>
      </c>
      <c r="D5394" s="9" t="s">
        <v>6633</v>
      </c>
      <c r="E5394" s="12">
        <v>0</v>
      </c>
      <c r="F5394" s="30">
        <v>45777</v>
      </c>
      <c r="G5394" s="12" t="s">
        <v>4919</v>
      </c>
      <c r="H5394" s="75">
        <v>48076</v>
      </c>
      <c r="K5394" t="str">
        <f t="shared" si="282"/>
        <v>Q1 2025</v>
      </c>
      <c r="L5394" t="str">
        <f t="shared" si="283"/>
        <v>Q1</v>
      </c>
      <c r="M5394" t="str">
        <f t="shared" si="284"/>
        <v>2025</v>
      </c>
    </row>
    <row r="5395" spans="1:13" x14ac:dyDescent="0.25">
      <c r="A5395" s="27">
        <v>45748</v>
      </c>
      <c r="B5395" s="9" t="s">
        <v>6593</v>
      </c>
      <c r="C5395" s="62" t="s">
        <v>6632</v>
      </c>
      <c r="D5395" s="9" t="s">
        <v>6633</v>
      </c>
      <c r="E5395" s="12">
        <v>312</v>
      </c>
      <c r="F5395" s="30">
        <v>45777</v>
      </c>
      <c r="G5395" s="12" t="s">
        <v>4920</v>
      </c>
      <c r="H5395" s="75">
        <v>100159</v>
      </c>
      <c r="K5395" t="str">
        <f t="shared" si="282"/>
        <v>Q1 2025</v>
      </c>
      <c r="L5395" t="str">
        <f t="shared" si="283"/>
        <v>Q1</v>
      </c>
      <c r="M5395" t="str">
        <f t="shared" si="284"/>
        <v>2025</v>
      </c>
    </row>
    <row r="5396" spans="1:13" x14ac:dyDescent="0.25">
      <c r="A5396" s="27">
        <v>45748</v>
      </c>
      <c r="B5396" s="9" t="s">
        <v>6589</v>
      </c>
      <c r="C5396" s="62" t="s">
        <v>6632</v>
      </c>
      <c r="D5396" s="9" t="s">
        <v>6633</v>
      </c>
      <c r="E5396" s="12" t="s">
        <v>82</v>
      </c>
      <c r="F5396" s="30">
        <v>45777</v>
      </c>
      <c r="G5396" s="12" t="s">
        <v>4921</v>
      </c>
      <c r="H5396" s="75">
        <v>61698</v>
      </c>
      <c r="K5396" t="str">
        <f t="shared" si="282"/>
        <v>Q1 2025</v>
      </c>
      <c r="L5396" t="str">
        <f t="shared" si="283"/>
        <v>Q1</v>
      </c>
      <c r="M5396" t="str">
        <f t="shared" si="284"/>
        <v>2025</v>
      </c>
    </row>
    <row r="5397" spans="1:13" x14ac:dyDescent="0.25">
      <c r="A5397" s="27">
        <v>45748</v>
      </c>
      <c r="B5397" s="9" t="s">
        <v>6592</v>
      </c>
      <c r="C5397" s="62" t="s">
        <v>6632</v>
      </c>
      <c r="D5397" s="9" t="s">
        <v>6633</v>
      </c>
      <c r="E5397" s="12">
        <v>613</v>
      </c>
      <c r="F5397" s="30">
        <v>45777</v>
      </c>
      <c r="G5397" s="12" t="s">
        <v>4922</v>
      </c>
      <c r="H5397" s="75">
        <v>41666</v>
      </c>
      <c r="K5397" t="str">
        <f t="shared" si="282"/>
        <v>Q1 2025</v>
      </c>
      <c r="L5397" t="str">
        <f t="shared" si="283"/>
        <v>Q1</v>
      </c>
      <c r="M5397" t="str">
        <f t="shared" si="284"/>
        <v>2025</v>
      </c>
    </row>
    <row r="5398" spans="1:13" x14ac:dyDescent="0.25">
      <c r="A5398" s="27">
        <v>45748</v>
      </c>
      <c r="B5398" s="9" t="s">
        <v>6593</v>
      </c>
      <c r="C5398" s="62" t="e">
        <v>#N/A</v>
      </c>
      <c r="D5398" s="9" t="s">
        <v>6627</v>
      </c>
      <c r="E5398" s="12">
        <v>312</v>
      </c>
      <c r="F5398" s="30">
        <v>45777</v>
      </c>
      <c r="G5398" s="12">
        <v>1984</v>
      </c>
      <c r="H5398" s="75">
        <v>42980</v>
      </c>
      <c r="K5398" t="str">
        <f t="shared" si="282"/>
        <v>Q1 2025</v>
      </c>
      <c r="L5398" t="str">
        <f t="shared" si="283"/>
        <v>Q1</v>
      </c>
      <c r="M5398" t="str">
        <f t="shared" si="284"/>
        <v>2025</v>
      </c>
    </row>
    <row r="5399" spans="1:13" x14ac:dyDescent="0.25">
      <c r="A5399" s="27">
        <v>45748</v>
      </c>
      <c r="B5399" s="9" t="s">
        <v>6595</v>
      </c>
      <c r="C5399" s="62" t="e">
        <v>#N/A</v>
      </c>
      <c r="D5399" s="9" t="s">
        <v>6627</v>
      </c>
      <c r="E5399" s="12">
        <v>319</v>
      </c>
      <c r="F5399" s="30">
        <v>45777</v>
      </c>
      <c r="G5399" s="12">
        <v>1988</v>
      </c>
      <c r="H5399" s="75">
        <v>3220</v>
      </c>
      <c r="K5399" t="str">
        <f t="shared" si="282"/>
        <v>Q1 2025</v>
      </c>
      <c r="L5399" t="str">
        <f t="shared" si="283"/>
        <v>Q1</v>
      </c>
      <c r="M5399" t="str">
        <f t="shared" si="284"/>
        <v>2025</v>
      </c>
    </row>
    <row r="5400" spans="1:13" x14ac:dyDescent="0.25">
      <c r="A5400" s="27">
        <v>45748</v>
      </c>
      <c r="B5400" s="9" t="s">
        <v>6589</v>
      </c>
      <c r="C5400" s="62" t="e">
        <v>#N/A</v>
      </c>
      <c r="D5400" s="9" t="s">
        <v>6627</v>
      </c>
      <c r="E5400" s="12" t="s">
        <v>82</v>
      </c>
      <c r="F5400" s="30">
        <v>45777</v>
      </c>
      <c r="G5400" s="12">
        <v>1985</v>
      </c>
      <c r="H5400" s="75">
        <v>21840</v>
      </c>
      <c r="K5400" t="str">
        <f t="shared" si="282"/>
        <v>Q1 2025</v>
      </c>
      <c r="L5400" t="str">
        <f t="shared" si="283"/>
        <v>Q1</v>
      </c>
      <c r="M5400" t="str">
        <f t="shared" si="284"/>
        <v>2025</v>
      </c>
    </row>
    <row r="5401" spans="1:13" x14ac:dyDescent="0.25">
      <c r="A5401" s="27">
        <v>45748</v>
      </c>
      <c r="B5401" s="9" t="s">
        <v>6592</v>
      </c>
      <c r="C5401" s="62" t="e">
        <v>#N/A</v>
      </c>
      <c r="D5401" s="9" t="s">
        <v>6627</v>
      </c>
      <c r="E5401" s="12">
        <v>613</v>
      </c>
      <c r="F5401" s="30">
        <v>45777</v>
      </c>
      <c r="G5401" s="12">
        <v>1983</v>
      </c>
      <c r="H5401" s="75">
        <v>3920</v>
      </c>
      <c r="K5401" t="str">
        <f t="shared" si="282"/>
        <v>Q1 2025</v>
      </c>
      <c r="L5401" t="str">
        <f t="shared" si="283"/>
        <v>Q1</v>
      </c>
      <c r="M5401" t="str">
        <f t="shared" si="284"/>
        <v>2025</v>
      </c>
    </row>
    <row r="5402" spans="1:13" x14ac:dyDescent="0.25">
      <c r="A5402" s="27">
        <v>45748</v>
      </c>
      <c r="B5402" s="9" t="s">
        <v>6584</v>
      </c>
      <c r="C5402" s="62" t="e">
        <v>#N/A</v>
      </c>
      <c r="D5402" s="9" t="s">
        <v>6627</v>
      </c>
      <c r="E5402" s="12">
        <v>102</v>
      </c>
      <c r="F5402" s="30">
        <v>45777</v>
      </c>
      <c r="G5402" s="12">
        <v>1981</v>
      </c>
      <c r="H5402" s="75">
        <v>1085</v>
      </c>
      <c r="K5402" t="str">
        <f t="shared" si="282"/>
        <v>Q1 2025</v>
      </c>
      <c r="L5402" t="str">
        <f t="shared" si="283"/>
        <v>Q1</v>
      </c>
      <c r="M5402" t="str">
        <f t="shared" si="284"/>
        <v>2025</v>
      </c>
    </row>
    <row r="5403" spans="1:13" x14ac:dyDescent="0.25">
      <c r="A5403" s="27">
        <v>45748</v>
      </c>
      <c r="B5403" s="9" t="s">
        <v>6613</v>
      </c>
      <c r="C5403" s="62" t="e">
        <v>#N/A</v>
      </c>
      <c r="D5403" s="9" t="s">
        <v>6627</v>
      </c>
      <c r="E5403" s="12">
        <v>0</v>
      </c>
      <c r="F5403" s="30">
        <v>45777</v>
      </c>
      <c r="G5403" s="12">
        <v>1982</v>
      </c>
      <c r="H5403" s="75">
        <v>4900</v>
      </c>
      <c r="K5403" t="str">
        <f t="shared" si="282"/>
        <v>Q1 2025</v>
      </c>
      <c r="L5403" t="str">
        <f t="shared" si="283"/>
        <v>Q1</v>
      </c>
      <c r="M5403" t="str">
        <f t="shared" si="284"/>
        <v>2025</v>
      </c>
    </row>
    <row r="5404" spans="1:13" x14ac:dyDescent="0.25">
      <c r="A5404" s="27">
        <v>45748</v>
      </c>
      <c r="B5404" s="9" t="s">
        <v>6585</v>
      </c>
      <c r="C5404" s="62" t="e">
        <v>#N/A</v>
      </c>
      <c r="D5404" s="9" t="s">
        <v>6627</v>
      </c>
      <c r="E5404" s="12">
        <v>0</v>
      </c>
      <c r="F5404" s="30">
        <v>45777</v>
      </c>
      <c r="G5404" s="12">
        <v>1980</v>
      </c>
      <c r="H5404" s="75">
        <v>10220</v>
      </c>
      <c r="K5404" t="str">
        <f t="shared" si="282"/>
        <v>Q1 2025</v>
      </c>
      <c r="L5404" t="str">
        <f t="shared" si="283"/>
        <v>Q1</v>
      </c>
      <c r="M5404" t="str">
        <f t="shared" si="284"/>
        <v>2025</v>
      </c>
    </row>
    <row r="5405" spans="1:13" x14ac:dyDescent="0.25">
      <c r="A5405" s="27">
        <v>45748</v>
      </c>
      <c r="B5405" s="9" t="s">
        <v>6597</v>
      </c>
      <c r="C5405" s="62" t="e">
        <v>#N/A</v>
      </c>
      <c r="D5405" s="9" t="s">
        <v>6627</v>
      </c>
      <c r="E5405" s="12">
        <v>0</v>
      </c>
      <c r="F5405" s="30">
        <v>45777</v>
      </c>
      <c r="G5405" s="12">
        <v>1986</v>
      </c>
      <c r="H5405" s="75">
        <v>665</v>
      </c>
      <c r="K5405" t="str">
        <f t="shared" si="282"/>
        <v>Q1 2025</v>
      </c>
      <c r="L5405" t="str">
        <f t="shared" si="283"/>
        <v>Q1</v>
      </c>
      <c r="M5405" t="str">
        <f t="shared" si="284"/>
        <v>2025</v>
      </c>
    </row>
    <row r="5406" spans="1:13" x14ac:dyDescent="0.25">
      <c r="A5406" s="27">
        <v>45748</v>
      </c>
      <c r="B5406" s="9" t="s">
        <v>6589</v>
      </c>
      <c r="C5406" s="62" t="e">
        <v>#N/A</v>
      </c>
      <c r="D5406" s="9" t="s">
        <v>6617</v>
      </c>
      <c r="E5406" s="12" t="s">
        <v>82</v>
      </c>
      <c r="F5406" s="30">
        <v>45777</v>
      </c>
      <c r="G5406" s="12" t="s">
        <v>4923</v>
      </c>
      <c r="H5406" s="75">
        <v>4235</v>
      </c>
      <c r="K5406" t="str">
        <f t="shared" si="282"/>
        <v>Q1 2025</v>
      </c>
      <c r="L5406" t="str">
        <f t="shared" si="283"/>
        <v>Q1</v>
      </c>
      <c r="M5406" t="str">
        <f t="shared" si="284"/>
        <v>2025</v>
      </c>
    </row>
    <row r="5407" spans="1:13" x14ac:dyDescent="0.25">
      <c r="A5407" s="27">
        <v>45748</v>
      </c>
      <c r="B5407" s="9" t="s">
        <v>6589</v>
      </c>
      <c r="C5407" s="62" t="e">
        <v>#N/A</v>
      </c>
      <c r="D5407" s="9" t="s">
        <v>6624</v>
      </c>
      <c r="E5407" s="12" t="s">
        <v>82</v>
      </c>
      <c r="F5407" s="30">
        <v>45751</v>
      </c>
      <c r="G5407" s="12" t="s">
        <v>4924</v>
      </c>
      <c r="H5407" s="75">
        <v>2005.56</v>
      </c>
      <c r="K5407" t="str">
        <f t="shared" si="282"/>
        <v>Q1 2025</v>
      </c>
      <c r="L5407" t="str">
        <f t="shared" si="283"/>
        <v>Q1</v>
      </c>
      <c r="M5407" t="str">
        <f t="shared" si="284"/>
        <v>2025</v>
      </c>
    </row>
    <row r="5408" spans="1:13" x14ac:dyDescent="0.25">
      <c r="A5408" s="27">
        <v>45748</v>
      </c>
      <c r="B5408" s="9" t="s">
        <v>6589</v>
      </c>
      <c r="C5408" s="62" t="e">
        <v>#N/A</v>
      </c>
      <c r="D5408" s="9" t="s">
        <v>6624</v>
      </c>
      <c r="E5408" s="12" t="s">
        <v>82</v>
      </c>
      <c r="F5408" s="30">
        <v>45751</v>
      </c>
      <c r="G5408" s="12" t="s">
        <v>4925</v>
      </c>
      <c r="H5408" s="75">
        <v>24485.24</v>
      </c>
      <c r="K5408" t="str">
        <f t="shared" si="282"/>
        <v>Q1 2025</v>
      </c>
      <c r="L5408" t="str">
        <f t="shared" si="283"/>
        <v>Q1</v>
      </c>
      <c r="M5408" t="str">
        <f t="shared" si="284"/>
        <v>2025</v>
      </c>
    </row>
    <row r="5409" spans="1:13" x14ac:dyDescent="0.25">
      <c r="A5409" s="27">
        <v>45748</v>
      </c>
      <c r="B5409" s="9" t="s">
        <v>6592</v>
      </c>
      <c r="C5409" s="62" t="s">
        <v>6623</v>
      </c>
      <c r="D5409" s="9" t="s">
        <v>6663</v>
      </c>
      <c r="E5409" s="12">
        <v>613</v>
      </c>
      <c r="F5409" s="30">
        <v>45779</v>
      </c>
      <c r="G5409" s="12" t="s">
        <v>4926</v>
      </c>
      <c r="H5409" s="75">
        <v>2700</v>
      </c>
      <c r="K5409" t="str">
        <f t="shared" si="282"/>
        <v>Q1 2025</v>
      </c>
      <c r="L5409" t="str">
        <f t="shared" si="283"/>
        <v>Q1</v>
      </c>
      <c r="M5409" t="str">
        <f t="shared" si="284"/>
        <v>2025</v>
      </c>
    </row>
    <row r="5410" spans="1:13" x14ac:dyDescent="0.25">
      <c r="A5410" s="27">
        <v>45748</v>
      </c>
      <c r="B5410" s="9" t="s">
        <v>6613</v>
      </c>
      <c r="C5410" s="62" t="s">
        <v>6623</v>
      </c>
      <c r="D5410" s="9" t="s">
        <v>6663</v>
      </c>
      <c r="E5410" s="12">
        <v>0</v>
      </c>
      <c r="F5410" s="30">
        <v>45779</v>
      </c>
      <c r="G5410" s="12" t="s">
        <v>4927</v>
      </c>
      <c r="H5410" s="75">
        <v>2700</v>
      </c>
      <c r="K5410" t="str">
        <f t="shared" si="282"/>
        <v>Q1 2025</v>
      </c>
      <c r="L5410" t="str">
        <f t="shared" si="283"/>
        <v>Q1</v>
      </c>
      <c r="M5410" t="str">
        <f t="shared" si="284"/>
        <v>2025</v>
      </c>
    </row>
    <row r="5411" spans="1:13" x14ac:dyDescent="0.25">
      <c r="A5411" s="27">
        <v>45748</v>
      </c>
      <c r="B5411" s="9" t="s">
        <v>6589</v>
      </c>
      <c r="C5411" s="62" t="e">
        <v>#N/A</v>
      </c>
      <c r="D5411" s="9" t="s">
        <v>6635</v>
      </c>
      <c r="E5411" s="12" t="s">
        <v>82</v>
      </c>
      <c r="F5411" s="30">
        <v>45778</v>
      </c>
      <c r="G5411" s="12" t="s">
        <v>4928</v>
      </c>
      <c r="H5411" s="98">
        <v>216515.12</v>
      </c>
      <c r="K5411" t="str">
        <f t="shared" si="282"/>
        <v>Q1 2025</v>
      </c>
      <c r="L5411" t="str">
        <f t="shared" si="283"/>
        <v>Q1</v>
      </c>
      <c r="M5411" t="str">
        <f t="shared" si="284"/>
        <v>2025</v>
      </c>
    </row>
    <row r="5412" spans="1:13" x14ac:dyDescent="0.25">
      <c r="A5412" s="27">
        <v>45748</v>
      </c>
      <c r="B5412" s="9" t="s">
        <v>6613</v>
      </c>
      <c r="C5412" s="62" t="e">
        <v>#N/A</v>
      </c>
      <c r="D5412" s="9" t="s">
        <v>6622</v>
      </c>
      <c r="E5412" s="12">
        <v>0</v>
      </c>
      <c r="F5412" s="30">
        <v>45778</v>
      </c>
      <c r="G5412" s="12" t="s">
        <v>4929</v>
      </c>
      <c r="H5412" s="75">
        <v>2255</v>
      </c>
      <c r="K5412" t="str">
        <f t="shared" si="282"/>
        <v>Q1 2025</v>
      </c>
      <c r="L5412" t="str">
        <f t="shared" si="283"/>
        <v>Q1</v>
      </c>
      <c r="M5412" t="str">
        <f t="shared" si="284"/>
        <v>2025</v>
      </c>
    </row>
    <row r="5413" spans="1:13" x14ac:dyDescent="0.25">
      <c r="A5413" s="27">
        <v>45748</v>
      </c>
      <c r="B5413" s="9" t="s">
        <v>6584</v>
      </c>
      <c r="C5413" s="62" t="e">
        <v>#N/A</v>
      </c>
      <c r="D5413" s="9" t="s">
        <v>6622</v>
      </c>
      <c r="E5413" s="12">
        <v>102</v>
      </c>
      <c r="F5413" s="30">
        <v>45778</v>
      </c>
      <c r="G5413" s="12" t="s">
        <v>4930</v>
      </c>
      <c r="H5413" s="75">
        <v>2165</v>
      </c>
      <c r="K5413" t="str">
        <f t="shared" si="282"/>
        <v>Q1 2025</v>
      </c>
      <c r="L5413" t="str">
        <f t="shared" si="283"/>
        <v>Q1</v>
      </c>
      <c r="M5413" t="str">
        <f t="shared" si="284"/>
        <v>2025</v>
      </c>
    </row>
    <row r="5414" spans="1:13" x14ac:dyDescent="0.25">
      <c r="A5414" s="27">
        <v>45748</v>
      </c>
      <c r="B5414" s="9" t="s">
        <v>6588</v>
      </c>
      <c r="C5414" s="62" t="e">
        <v>#N/A</v>
      </c>
      <c r="D5414" s="9" t="s">
        <v>6622</v>
      </c>
      <c r="E5414" s="12">
        <v>0</v>
      </c>
      <c r="F5414" s="30">
        <v>45778</v>
      </c>
      <c r="G5414" s="12" t="s">
        <v>4931</v>
      </c>
      <c r="H5414" s="75">
        <v>145</v>
      </c>
      <c r="K5414" t="str">
        <f t="shared" ref="K5414:K5434" si="285">"Q" &amp; IF(MONTH(A5414) &lt; 4, 4, IF(MONTH(A5414) &lt; 7, 1, IF(MONTH(A5414) &lt; 10, 2, 3))) &amp; " " &amp; YEAR(A5414) - IF(MONTH(A5414) &lt; 4, 1, 0)</f>
        <v>Q1 2025</v>
      </c>
      <c r="L5414" t="str">
        <f t="shared" ref="L5414:L5434" si="286">LEFT(K5414,2)</f>
        <v>Q1</v>
      </c>
      <c r="M5414" t="str">
        <f t="shared" ref="M5414:M5434" si="287">RIGHT(K5414,4)</f>
        <v>2025</v>
      </c>
    </row>
    <row r="5415" spans="1:13" x14ac:dyDescent="0.25">
      <c r="A5415" s="27">
        <v>45748</v>
      </c>
      <c r="B5415" s="9" t="s">
        <v>6589</v>
      </c>
      <c r="C5415" s="62" t="e">
        <v>#N/A</v>
      </c>
      <c r="D5415" s="9" t="s">
        <v>6622</v>
      </c>
      <c r="E5415" s="12" t="s">
        <v>82</v>
      </c>
      <c r="F5415" s="30">
        <v>45778</v>
      </c>
      <c r="G5415" s="12" t="s">
        <v>4932</v>
      </c>
      <c r="H5415" s="75">
        <v>9310</v>
      </c>
      <c r="K5415" t="str">
        <f t="shared" si="285"/>
        <v>Q1 2025</v>
      </c>
      <c r="L5415" t="str">
        <f t="shared" si="286"/>
        <v>Q1</v>
      </c>
      <c r="M5415" t="str">
        <f t="shared" si="287"/>
        <v>2025</v>
      </c>
    </row>
    <row r="5416" spans="1:13" x14ac:dyDescent="0.25">
      <c r="A5416" s="27">
        <v>45748</v>
      </c>
      <c r="B5416" s="9" t="s">
        <v>6590</v>
      </c>
      <c r="C5416" s="62" t="e">
        <v>#N/A</v>
      </c>
      <c r="D5416" s="9" t="s">
        <v>6622</v>
      </c>
      <c r="E5416" s="12">
        <v>0</v>
      </c>
      <c r="F5416" s="30">
        <v>45778</v>
      </c>
      <c r="G5416" s="12" t="s">
        <v>4933</v>
      </c>
      <c r="H5416" s="75">
        <v>3150</v>
      </c>
      <c r="K5416" t="str">
        <f t="shared" si="285"/>
        <v>Q1 2025</v>
      </c>
      <c r="L5416" t="str">
        <f t="shared" si="286"/>
        <v>Q1</v>
      </c>
      <c r="M5416" t="str">
        <f t="shared" si="287"/>
        <v>2025</v>
      </c>
    </row>
    <row r="5417" spans="1:13" x14ac:dyDescent="0.25">
      <c r="A5417" s="27">
        <v>45748</v>
      </c>
      <c r="B5417" s="9" t="s">
        <v>6591</v>
      </c>
      <c r="C5417" s="62" t="e">
        <v>#N/A</v>
      </c>
      <c r="D5417" s="9" t="s">
        <v>6622</v>
      </c>
      <c r="E5417" s="12">
        <v>0</v>
      </c>
      <c r="F5417" s="30">
        <v>45778</v>
      </c>
      <c r="G5417" s="12" t="s">
        <v>4934</v>
      </c>
      <c r="H5417" s="75">
        <v>5835</v>
      </c>
      <c r="K5417" t="str">
        <f t="shared" si="285"/>
        <v>Q1 2025</v>
      </c>
      <c r="L5417" t="str">
        <f t="shared" si="286"/>
        <v>Q1</v>
      </c>
      <c r="M5417" t="str">
        <f t="shared" si="287"/>
        <v>2025</v>
      </c>
    </row>
    <row r="5418" spans="1:13" x14ac:dyDescent="0.25">
      <c r="A5418" s="27">
        <v>45748</v>
      </c>
      <c r="B5418" s="9" t="s">
        <v>6592</v>
      </c>
      <c r="C5418" s="62" t="e">
        <v>#N/A</v>
      </c>
      <c r="D5418" s="9" t="s">
        <v>6622</v>
      </c>
      <c r="E5418" s="12">
        <v>613</v>
      </c>
      <c r="F5418" s="30">
        <v>45778</v>
      </c>
      <c r="G5418" s="12" t="s">
        <v>4935</v>
      </c>
      <c r="H5418" s="75">
        <v>19330</v>
      </c>
      <c r="K5418" t="str">
        <f t="shared" si="285"/>
        <v>Q1 2025</v>
      </c>
      <c r="L5418" t="str">
        <f t="shared" si="286"/>
        <v>Q1</v>
      </c>
      <c r="M5418" t="str">
        <f t="shared" si="287"/>
        <v>2025</v>
      </c>
    </row>
    <row r="5419" spans="1:13" x14ac:dyDescent="0.25">
      <c r="A5419" s="27">
        <v>45748</v>
      </c>
      <c r="B5419" s="9" t="s">
        <v>6593</v>
      </c>
      <c r="C5419" s="62" t="e">
        <v>#N/A</v>
      </c>
      <c r="D5419" s="9" t="s">
        <v>6622</v>
      </c>
      <c r="E5419" s="12">
        <v>312</v>
      </c>
      <c r="F5419" s="30">
        <v>45778</v>
      </c>
      <c r="G5419" s="12" t="s">
        <v>4936</v>
      </c>
      <c r="H5419" s="75">
        <v>553745</v>
      </c>
      <c r="K5419" t="str">
        <f t="shared" si="285"/>
        <v>Q1 2025</v>
      </c>
      <c r="L5419" t="str">
        <f t="shared" si="286"/>
        <v>Q1</v>
      </c>
      <c r="M5419" t="str">
        <f t="shared" si="287"/>
        <v>2025</v>
      </c>
    </row>
    <row r="5420" spans="1:13" x14ac:dyDescent="0.25">
      <c r="A5420" s="27">
        <v>45748</v>
      </c>
      <c r="B5420" s="9" t="s">
        <v>6599</v>
      </c>
      <c r="C5420" s="62" t="e">
        <v>#N/A</v>
      </c>
      <c r="D5420" s="9" t="s">
        <v>6622</v>
      </c>
      <c r="E5420" s="12">
        <v>0</v>
      </c>
      <c r="F5420" s="30">
        <v>45778</v>
      </c>
      <c r="G5420" s="12" t="s">
        <v>4937</v>
      </c>
      <c r="H5420" s="75">
        <v>3830</v>
      </c>
      <c r="K5420" t="str">
        <f t="shared" si="285"/>
        <v>Q1 2025</v>
      </c>
      <c r="L5420" t="str">
        <f t="shared" si="286"/>
        <v>Q1</v>
      </c>
      <c r="M5420" t="str">
        <f t="shared" si="287"/>
        <v>2025</v>
      </c>
    </row>
    <row r="5421" spans="1:13" x14ac:dyDescent="0.25">
      <c r="A5421" s="27">
        <v>45748</v>
      </c>
      <c r="B5421" s="9" t="s">
        <v>6595</v>
      </c>
      <c r="C5421" s="62" t="e">
        <v>#N/A</v>
      </c>
      <c r="D5421" s="9" t="s">
        <v>6622</v>
      </c>
      <c r="E5421" s="12">
        <v>319</v>
      </c>
      <c r="F5421" s="30">
        <v>45778</v>
      </c>
      <c r="G5421" s="12" t="s">
        <v>4938</v>
      </c>
      <c r="H5421" s="75">
        <v>51455</v>
      </c>
      <c r="K5421" t="str">
        <f t="shared" si="285"/>
        <v>Q1 2025</v>
      </c>
      <c r="L5421" t="str">
        <f t="shared" si="286"/>
        <v>Q1</v>
      </c>
      <c r="M5421" t="str">
        <f t="shared" si="287"/>
        <v>2025</v>
      </c>
    </row>
    <row r="5422" spans="1:13" x14ac:dyDescent="0.25">
      <c r="A5422" s="27">
        <v>45748</v>
      </c>
      <c r="B5422" s="9" t="s">
        <v>6600</v>
      </c>
      <c r="C5422" s="62" t="e">
        <v>#N/A</v>
      </c>
      <c r="D5422" s="9" t="s">
        <v>6622</v>
      </c>
      <c r="E5422" s="12">
        <v>1101</v>
      </c>
      <c r="F5422" s="30">
        <v>45778</v>
      </c>
      <c r="G5422" s="12" t="s">
        <v>4939</v>
      </c>
      <c r="H5422" s="75">
        <v>430</v>
      </c>
      <c r="K5422" t="str">
        <f t="shared" si="285"/>
        <v>Q1 2025</v>
      </c>
      <c r="L5422" t="str">
        <f t="shared" si="286"/>
        <v>Q1</v>
      </c>
      <c r="M5422" t="str">
        <f t="shared" si="287"/>
        <v>2025</v>
      </c>
    </row>
    <row r="5423" spans="1:13" x14ac:dyDescent="0.25">
      <c r="A5423" s="27">
        <v>45748</v>
      </c>
      <c r="B5423" s="9" t="s">
        <v>6584</v>
      </c>
      <c r="C5423" s="62" t="s">
        <v>6630</v>
      </c>
      <c r="D5423" s="9" t="s">
        <v>6631</v>
      </c>
      <c r="E5423" s="12">
        <v>102</v>
      </c>
      <c r="F5423" s="30">
        <v>45817</v>
      </c>
      <c r="G5423" s="12" t="s">
        <v>4940</v>
      </c>
      <c r="H5423" s="75">
        <v>823.64</v>
      </c>
      <c r="K5423" t="str">
        <f t="shared" si="285"/>
        <v>Q1 2025</v>
      </c>
      <c r="L5423" t="str">
        <f t="shared" si="286"/>
        <v>Q1</v>
      </c>
      <c r="M5423" t="str">
        <f t="shared" si="287"/>
        <v>2025</v>
      </c>
    </row>
    <row r="5424" spans="1:13" x14ac:dyDescent="0.25">
      <c r="A5424" s="29">
        <v>45748</v>
      </c>
      <c r="B5424" s="9" t="s">
        <v>6600</v>
      </c>
      <c r="C5424" s="62" t="e">
        <v>#N/A</v>
      </c>
      <c r="D5424" s="9" t="s">
        <v>6638</v>
      </c>
      <c r="E5424" s="12">
        <v>1101</v>
      </c>
      <c r="F5424" s="30">
        <v>45783</v>
      </c>
      <c r="G5424" s="12" t="s">
        <v>4941</v>
      </c>
      <c r="H5424" s="75">
        <v>221480</v>
      </c>
      <c r="K5424" t="str">
        <f t="shared" si="285"/>
        <v>Q1 2025</v>
      </c>
      <c r="L5424" t="str">
        <f t="shared" si="286"/>
        <v>Q1</v>
      </c>
      <c r="M5424" t="str">
        <f t="shared" si="287"/>
        <v>2025</v>
      </c>
    </row>
    <row r="5425" spans="1:13" x14ac:dyDescent="0.25">
      <c r="A5425" s="29">
        <v>45748</v>
      </c>
      <c r="B5425" s="9" t="s">
        <v>6600</v>
      </c>
      <c r="C5425" s="62" t="e">
        <v>#N/A</v>
      </c>
      <c r="D5425" s="9" t="s">
        <v>6638</v>
      </c>
      <c r="E5425" s="12">
        <v>1102</v>
      </c>
      <c r="F5425" s="30">
        <v>45783</v>
      </c>
      <c r="G5425" s="12" t="s">
        <v>4942</v>
      </c>
      <c r="H5425" s="75">
        <v>15990</v>
      </c>
      <c r="K5425" t="str">
        <f t="shared" si="285"/>
        <v>Q1 2025</v>
      </c>
      <c r="L5425" t="str">
        <f t="shared" si="286"/>
        <v>Q1</v>
      </c>
      <c r="M5425" t="str">
        <f t="shared" si="287"/>
        <v>2025</v>
      </c>
    </row>
    <row r="5426" spans="1:13" x14ac:dyDescent="0.25">
      <c r="A5426" s="29">
        <v>45748</v>
      </c>
      <c r="B5426" s="9" t="s">
        <v>6602</v>
      </c>
      <c r="C5426" s="62" t="e">
        <v>#N/A</v>
      </c>
      <c r="D5426" s="9" t="s">
        <v>6638</v>
      </c>
      <c r="E5426" s="12">
        <v>401</v>
      </c>
      <c r="F5426" s="30">
        <v>45803</v>
      </c>
      <c r="G5426" s="12" t="s">
        <v>5048</v>
      </c>
      <c r="H5426" s="98">
        <v>78860</v>
      </c>
      <c r="K5426" t="str">
        <f t="shared" si="285"/>
        <v>Q1 2025</v>
      </c>
      <c r="L5426" t="str">
        <f t="shared" si="286"/>
        <v>Q1</v>
      </c>
      <c r="M5426" t="str">
        <f t="shared" si="287"/>
        <v>2025</v>
      </c>
    </row>
    <row r="5427" spans="1:13" x14ac:dyDescent="0.25">
      <c r="A5427" s="29">
        <v>45748</v>
      </c>
      <c r="B5427" s="9" t="s">
        <v>6602</v>
      </c>
      <c r="C5427" s="62" t="e">
        <v>#N/A</v>
      </c>
      <c r="D5427" s="9" t="s">
        <v>6638</v>
      </c>
      <c r="E5427" s="12">
        <v>402</v>
      </c>
      <c r="F5427" s="30">
        <v>45803</v>
      </c>
      <c r="G5427" s="12" t="s">
        <v>5049</v>
      </c>
      <c r="H5427" s="98">
        <v>38810</v>
      </c>
      <c r="K5427" t="str">
        <f t="shared" si="285"/>
        <v>Q1 2025</v>
      </c>
      <c r="L5427" t="str">
        <f t="shared" si="286"/>
        <v>Q1</v>
      </c>
      <c r="M5427" t="str">
        <f t="shared" si="287"/>
        <v>2025</v>
      </c>
    </row>
    <row r="5428" spans="1:13" x14ac:dyDescent="0.25">
      <c r="A5428" s="29">
        <v>45748</v>
      </c>
      <c r="B5428" s="9" t="s">
        <v>6602</v>
      </c>
      <c r="C5428" s="62" t="e">
        <v>#N/A</v>
      </c>
      <c r="D5428" s="9" t="s">
        <v>6638</v>
      </c>
      <c r="E5428" s="12">
        <v>501</v>
      </c>
      <c r="F5428" s="30">
        <v>45803</v>
      </c>
      <c r="G5428" s="12" t="s">
        <v>5050</v>
      </c>
      <c r="H5428" s="98">
        <v>78580</v>
      </c>
      <c r="K5428" t="str">
        <f t="shared" si="285"/>
        <v>Q1 2025</v>
      </c>
      <c r="L5428" t="str">
        <f t="shared" si="286"/>
        <v>Q1</v>
      </c>
      <c r="M5428" t="str">
        <f t="shared" si="287"/>
        <v>2025</v>
      </c>
    </row>
    <row r="5429" spans="1:13" x14ac:dyDescent="0.25">
      <c r="A5429" s="29">
        <v>45748</v>
      </c>
      <c r="B5429" s="9" t="s">
        <v>6602</v>
      </c>
      <c r="C5429" s="62" t="e">
        <v>#N/A</v>
      </c>
      <c r="D5429" s="9" t="s">
        <v>6638</v>
      </c>
      <c r="E5429" s="12">
        <v>502</v>
      </c>
      <c r="F5429" s="30">
        <v>45803</v>
      </c>
      <c r="G5429" s="12" t="s">
        <v>5051</v>
      </c>
      <c r="H5429" s="98">
        <v>730</v>
      </c>
      <c r="K5429" t="str">
        <f t="shared" si="285"/>
        <v>Q1 2025</v>
      </c>
      <c r="L5429" t="str">
        <f t="shared" si="286"/>
        <v>Q1</v>
      </c>
      <c r="M5429" t="str">
        <f t="shared" si="287"/>
        <v>2025</v>
      </c>
    </row>
    <row r="5430" spans="1:13" x14ac:dyDescent="0.25">
      <c r="A5430" s="29">
        <v>45748</v>
      </c>
      <c r="B5430" s="9" t="s">
        <v>6602</v>
      </c>
      <c r="C5430" s="62" t="e">
        <v>#N/A</v>
      </c>
      <c r="D5430" s="9" t="s">
        <v>6638</v>
      </c>
      <c r="E5430" s="12">
        <v>1201</v>
      </c>
      <c r="F5430" s="30">
        <v>45803</v>
      </c>
      <c r="G5430" s="12" t="s">
        <v>5052</v>
      </c>
      <c r="H5430" s="98">
        <v>49110</v>
      </c>
      <c r="K5430" t="str">
        <f t="shared" si="285"/>
        <v>Q1 2025</v>
      </c>
      <c r="L5430" t="str">
        <f t="shared" si="286"/>
        <v>Q1</v>
      </c>
      <c r="M5430" t="str">
        <f t="shared" si="287"/>
        <v>2025</v>
      </c>
    </row>
    <row r="5431" spans="1:13" x14ac:dyDescent="0.25">
      <c r="A5431" s="29">
        <v>45748</v>
      </c>
      <c r="B5431" s="9" t="s">
        <v>6602</v>
      </c>
      <c r="C5431" s="62" t="e">
        <v>#N/A</v>
      </c>
      <c r="D5431" s="9" t="s">
        <v>6638</v>
      </c>
      <c r="E5431" s="12">
        <v>1202</v>
      </c>
      <c r="F5431" s="30">
        <v>45803</v>
      </c>
      <c r="G5431" s="12" t="s">
        <v>5053</v>
      </c>
      <c r="H5431" s="98">
        <v>600</v>
      </c>
      <c r="K5431" t="str">
        <f t="shared" si="285"/>
        <v>Q1 2025</v>
      </c>
      <c r="L5431" t="str">
        <f t="shared" si="286"/>
        <v>Q1</v>
      </c>
      <c r="M5431" t="str">
        <f t="shared" si="287"/>
        <v>2025</v>
      </c>
    </row>
    <row r="5432" spans="1:13" x14ac:dyDescent="0.25">
      <c r="A5432" s="29">
        <v>45748</v>
      </c>
      <c r="B5432" s="9" t="s">
        <v>6602</v>
      </c>
      <c r="C5432" s="62" t="e">
        <v>#N/A</v>
      </c>
      <c r="D5432" s="9" t="s">
        <v>6638</v>
      </c>
      <c r="E5432" s="12">
        <v>1301</v>
      </c>
      <c r="F5432" s="30">
        <v>45803</v>
      </c>
      <c r="G5432" s="12" t="s">
        <v>5054</v>
      </c>
      <c r="H5432" s="98">
        <v>106140</v>
      </c>
      <c r="K5432" t="str">
        <f t="shared" si="285"/>
        <v>Q1 2025</v>
      </c>
      <c r="L5432" t="str">
        <f t="shared" si="286"/>
        <v>Q1</v>
      </c>
      <c r="M5432" t="str">
        <f t="shared" si="287"/>
        <v>2025</v>
      </c>
    </row>
    <row r="5433" spans="1:13" x14ac:dyDescent="0.25">
      <c r="A5433" s="27">
        <v>45748</v>
      </c>
      <c r="B5433" s="9" t="s">
        <v>6592</v>
      </c>
      <c r="C5433" s="62" t="e">
        <v>#N/A</v>
      </c>
      <c r="D5433" s="9" t="s">
        <v>6635</v>
      </c>
      <c r="E5433" s="12">
        <v>613</v>
      </c>
      <c r="F5433" s="30">
        <v>45779</v>
      </c>
      <c r="G5433" s="12" t="s">
        <v>4943</v>
      </c>
      <c r="H5433" s="75">
        <v>54509.7</v>
      </c>
      <c r="K5433" t="str">
        <f t="shared" si="285"/>
        <v>Q1 2025</v>
      </c>
      <c r="L5433" t="str">
        <f t="shared" si="286"/>
        <v>Q1</v>
      </c>
      <c r="M5433" t="str">
        <f t="shared" si="287"/>
        <v>2025</v>
      </c>
    </row>
    <row r="5434" spans="1:13" x14ac:dyDescent="0.25">
      <c r="A5434" s="27">
        <v>45748</v>
      </c>
      <c r="B5434" s="9" t="s">
        <v>6595</v>
      </c>
      <c r="C5434" s="62" t="e">
        <v>#N/A</v>
      </c>
      <c r="D5434" s="9" t="s">
        <v>6635</v>
      </c>
      <c r="E5434" s="12">
        <v>319</v>
      </c>
      <c r="F5434" s="30">
        <v>45779</v>
      </c>
      <c r="G5434" s="12" t="s">
        <v>4944</v>
      </c>
      <c r="H5434" s="75">
        <v>34503.800000000003</v>
      </c>
      <c r="K5434" t="str">
        <f t="shared" si="285"/>
        <v>Q1 2025</v>
      </c>
      <c r="L5434" t="str">
        <f t="shared" si="286"/>
        <v>Q1</v>
      </c>
      <c r="M5434" t="str">
        <f t="shared" si="287"/>
        <v>2025</v>
      </c>
    </row>
    <row r="5435" spans="1:13" x14ac:dyDescent="0.25">
      <c r="A5435" s="27">
        <v>45748</v>
      </c>
      <c r="B5435" s="9" t="s">
        <v>6613</v>
      </c>
      <c r="C5435" s="62" t="e">
        <v>#N/A</v>
      </c>
      <c r="D5435" s="9" t="s">
        <v>6629</v>
      </c>
      <c r="E5435" s="12">
        <v>0</v>
      </c>
      <c r="F5435" s="30">
        <v>45786</v>
      </c>
      <c r="G5435" s="12" t="s">
        <v>4945</v>
      </c>
      <c r="H5435" s="75">
        <v>130260</v>
      </c>
      <c r="K5435" t="str">
        <f t="shared" ref="K5435:K5436" si="288">"Q" &amp; IF(MONTH(A5435) &lt; 4, 4, IF(MONTH(A5435) &lt; 7, 1, IF(MONTH(A5435) &lt; 10, 2, 3))) &amp; " " &amp; YEAR(A5435) - IF(MONTH(A5435) &lt; 4, 1, 0)</f>
        <v>Q1 2025</v>
      </c>
      <c r="L5435" t="str">
        <f t="shared" ref="L5435:L5436" si="289">LEFT(K5435,2)</f>
        <v>Q1</v>
      </c>
      <c r="M5435" t="str">
        <f t="shared" ref="M5435:M5436" si="290">RIGHT(K5435,4)</f>
        <v>2025</v>
      </c>
    </row>
    <row r="5436" spans="1:13" x14ac:dyDescent="0.25">
      <c r="A5436" s="29">
        <v>45748</v>
      </c>
      <c r="B5436" s="9" t="s">
        <v>6593</v>
      </c>
      <c r="C5436" s="62" t="e">
        <v>#N/A</v>
      </c>
      <c r="D5436" s="9" t="s">
        <v>6671</v>
      </c>
      <c r="E5436" s="12">
        <v>312</v>
      </c>
      <c r="F5436" s="30">
        <v>45777</v>
      </c>
      <c r="G5436" s="12" t="s">
        <v>4946</v>
      </c>
      <c r="H5436" s="75">
        <v>40130</v>
      </c>
      <c r="K5436" t="str">
        <f t="shared" si="288"/>
        <v>Q1 2025</v>
      </c>
      <c r="L5436" t="str">
        <f t="shared" si="289"/>
        <v>Q1</v>
      </c>
      <c r="M5436" t="str">
        <f t="shared" si="290"/>
        <v>2025</v>
      </c>
    </row>
    <row r="5437" spans="1:13" x14ac:dyDescent="0.25">
      <c r="A5437" s="29">
        <v>45748</v>
      </c>
      <c r="B5437" s="9" t="s">
        <v>6600</v>
      </c>
      <c r="C5437" s="62" t="s">
        <v>6632</v>
      </c>
      <c r="D5437" s="9" t="s">
        <v>6633</v>
      </c>
      <c r="E5437" s="12">
        <v>1101</v>
      </c>
      <c r="F5437" s="30">
        <v>45777</v>
      </c>
      <c r="G5437" s="12" t="s">
        <v>4948</v>
      </c>
      <c r="H5437" s="75">
        <v>63301</v>
      </c>
      <c r="K5437" t="str">
        <f t="shared" ref="K5437:K5439" si="291">"Q" &amp; IF(MONTH(A5437) &lt; 4, 4, IF(MONTH(A5437) &lt; 7, 1, IF(MONTH(A5437) &lt; 10, 2, 3))) &amp; " " &amp; YEAR(A5437) - IF(MONTH(A5437) &lt; 4, 1, 0)</f>
        <v>Q1 2025</v>
      </c>
      <c r="L5437" t="str">
        <f t="shared" ref="L5437:L5439" si="292">LEFT(K5437,2)</f>
        <v>Q1</v>
      </c>
      <c r="M5437" t="str">
        <f t="shared" ref="M5437:M5439" si="293">RIGHT(K5437,4)</f>
        <v>2025</v>
      </c>
    </row>
    <row r="5438" spans="1:13" x14ac:dyDescent="0.25">
      <c r="A5438" s="29">
        <v>45748</v>
      </c>
      <c r="B5438" s="9" t="s">
        <v>6600</v>
      </c>
      <c r="C5438" s="62" t="s">
        <v>6623</v>
      </c>
      <c r="D5438" s="9" t="s">
        <v>6663</v>
      </c>
      <c r="E5438" s="12">
        <v>1101</v>
      </c>
      <c r="F5438" s="30">
        <v>45779</v>
      </c>
      <c r="G5438" s="12" t="s">
        <v>4949</v>
      </c>
      <c r="H5438" s="75">
        <v>2700</v>
      </c>
      <c r="K5438" t="str">
        <f t="shared" si="291"/>
        <v>Q1 2025</v>
      </c>
      <c r="L5438" t="str">
        <f t="shared" si="292"/>
        <v>Q1</v>
      </c>
      <c r="M5438" t="str">
        <f t="shared" si="293"/>
        <v>2025</v>
      </c>
    </row>
    <row r="5439" spans="1:13" x14ac:dyDescent="0.25">
      <c r="A5439" s="29">
        <v>45748</v>
      </c>
      <c r="B5439" s="9" t="s">
        <v>6600</v>
      </c>
      <c r="C5439" s="62" t="e">
        <v>#N/A</v>
      </c>
      <c r="D5439" s="9" t="s">
        <v>6627</v>
      </c>
      <c r="E5439" s="12">
        <v>1101</v>
      </c>
      <c r="F5439" s="30">
        <v>45777</v>
      </c>
      <c r="G5439" s="12">
        <v>1989</v>
      </c>
      <c r="H5439" s="75">
        <v>4550</v>
      </c>
      <c r="K5439" t="str">
        <f t="shared" si="291"/>
        <v>Q1 2025</v>
      </c>
      <c r="L5439" t="str">
        <f t="shared" si="292"/>
        <v>Q1</v>
      </c>
      <c r="M5439" t="str">
        <f t="shared" si="293"/>
        <v>2025</v>
      </c>
    </row>
    <row r="5440" spans="1:13" x14ac:dyDescent="0.25">
      <c r="A5440" s="29">
        <v>45748</v>
      </c>
      <c r="B5440" s="9" t="s">
        <v>6597</v>
      </c>
      <c r="C5440" s="8" t="s">
        <v>6616</v>
      </c>
      <c r="D5440" s="9" t="s">
        <v>6618</v>
      </c>
      <c r="E5440" s="12">
        <v>0</v>
      </c>
      <c r="F5440" s="30">
        <v>45778</v>
      </c>
      <c r="G5440" s="12" t="s">
        <v>4950</v>
      </c>
      <c r="H5440" s="75">
        <v>3810</v>
      </c>
      <c r="K5440" t="str">
        <f t="shared" ref="K5440:K5503" si="294">"Q" &amp; IF(MONTH(A5440) &lt; 4, 4, IF(MONTH(A5440) &lt; 7, 1, IF(MONTH(A5440) &lt; 10, 2, 3))) &amp; " " &amp; YEAR(A5440) - IF(MONTH(A5440) &lt; 4, 1, 0)</f>
        <v>Q1 2025</v>
      </c>
      <c r="L5440" t="str">
        <f t="shared" ref="L5440:L5503" si="295">LEFT(K5440,2)</f>
        <v>Q1</v>
      </c>
      <c r="M5440" t="str">
        <f t="shared" ref="M5440:M5503" si="296">RIGHT(K5440,4)</f>
        <v>2025</v>
      </c>
    </row>
    <row r="5441" spans="1:13" x14ac:dyDescent="0.25">
      <c r="A5441" s="29">
        <v>45748</v>
      </c>
      <c r="B5441" s="9" t="s">
        <v>6589</v>
      </c>
      <c r="C5441" s="8" t="e">
        <v>#N/A</v>
      </c>
      <c r="D5441" s="9" t="s">
        <v>6638</v>
      </c>
      <c r="E5441" s="12" t="s">
        <v>82</v>
      </c>
      <c r="F5441" s="30">
        <v>45787</v>
      </c>
      <c r="G5441" s="12" t="s">
        <v>4951</v>
      </c>
      <c r="H5441" s="75">
        <v>26570</v>
      </c>
      <c r="K5441" t="str">
        <f t="shared" si="294"/>
        <v>Q1 2025</v>
      </c>
      <c r="L5441" t="str">
        <f t="shared" si="295"/>
        <v>Q1</v>
      </c>
      <c r="M5441" t="str">
        <f t="shared" si="296"/>
        <v>2025</v>
      </c>
    </row>
    <row r="5442" spans="1:13" x14ac:dyDescent="0.25">
      <c r="A5442" s="29">
        <v>45748</v>
      </c>
      <c r="B5442" s="9" t="s">
        <v>6595</v>
      </c>
      <c r="C5442" s="8" t="s">
        <v>6630</v>
      </c>
      <c r="D5442" s="9" t="s">
        <v>6631</v>
      </c>
      <c r="E5442" s="12">
        <v>319</v>
      </c>
      <c r="F5442" s="30">
        <v>45786</v>
      </c>
      <c r="G5442" s="12" t="s">
        <v>4952</v>
      </c>
      <c r="H5442" s="75">
        <v>5476.01</v>
      </c>
      <c r="K5442" t="str">
        <f t="shared" si="294"/>
        <v>Q1 2025</v>
      </c>
      <c r="L5442" t="str">
        <f t="shared" si="295"/>
        <v>Q1</v>
      </c>
      <c r="M5442" t="str">
        <f t="shared" si="296"/>
        <v>2025</v>
      </c>
    </row>
    <row r="5443" spans="1:13" x14ac:dyDescent="0.25">
      <c r="A5443" s="29">
        <v>45748</v>
      </c>
      <c r="B5443" s="9" t="s">
        <v>6595</v>
      </c>
      <c r="C5443" s="8" t="e">
        <v>#N/A</v>
      </c>
      <c r="D5443" s="9" t="s">
        <v>6631</v>
      </c>
      <c r="E5443" s="12">
        <v>319</v>
      </c>
      <c r="F5443" s="30">
        <v>45778</v>
      </c>
      <c r="G5443" s="12" t="s">
        <v>4953</v>
      </c>
      <c r="H5443" s="75">
        <v>559.32000000000005</v>
      </c>
      <c r="K5443" t="str">
        <f t="shared" si="294"/>
        <v>Q1 2025</v>
      </c>
      <c r="L5443" t="str">
        <f t="shared" si="295"/>
        <v>Q1</v>
      </c>
      <c r="M5443" t="str">
        <f t="shared" si="296"/>
        <v>2025</v>
      </c>
    </row>
    <row r="5444" spans="1:13" x14ac:dyDescent="0.25">
      <c r="A5444" s="29">
        <v>45748</v>
      </c>
      <c r="B5444" s="9" t="s">
        <v>6595</v>
      </c>
      <c r="C5444" s="8" t="e">
        <v>#N/A</v>
      </c>
      <c r="D5444" s="9" t="s">
        <v>6631</v>
      </c>
      <c r="E5444" s="12">
        <v>319</v>
      </c>
      <c r="F5444" s="30">
        <v>45778</v>
      </c>
      <c r="G5444" s="12" t="s">
        <v>4954</v>
      </c>
      <c r="H5444" s="75">
        <v>559.32000000000005</v>
      </c>
      <c r="K5444" t="str">
        <f t="shared" si="294"/>
        <v>Q1 2025</v>
      </c>
      <c r="L5444" t="str">
        <f t="shared" si="295"/>
        <v>Q1</v>
      </c>
      <c r="M5444" t="str">
        <f t="shared" si="296"/>
        <v>2025</v>
      </c>
    </row>
    <row r="5445" spans="1:13" x14ac:dyDescent="0.25">
      <c r="A5445" s="29">
        <v>45748</v>
      </c>
      <c r="B5445" s="9" t="s">
        <v>6595</v>
      </c>
      <c r="C5445" s="8" t="e">
        <v>#N/A</v>
      </c>
      <c r="D5445" s="9" t="s">
        <v>6631</v>
      </c>
      <c r="E5445" s="12">
        <v>319</v>
      </c>
      <c r="F5445" s="30">
        <v>45778</v>
      </c>
      <c r="G5445" s="12" t="s">
        <v>4955</v>
      </c>
      <c r="H5445" s="75">
        <v>529.82000000000005</v>
      </c>
      <c r="K5445" t="str">
        <f t="shared" si="294"/>
        <v>Q1 2025</v>
      </c>
      <c r="L5445" t="str">
        <f t="shared" si="295"/>
        <v>Q1</v>
      </c>
      <c r="M5445" t="str">
        <f t="shared" si="296"/>
        <v>2025</v>
      </c>
    </row>
    <row r="5446" spans="1:13" x14ac:dyDescent="0.25">
      <c r="A5446" s="29">
        <v>45748</v>
      </c>
      <c r="B5446" s="9" t="s">
        <v>6595</v>
      </c>
      <c r="C5446" s="8" t="e">
        <v>#N/A</v>
      </c>
      <c r="D5446" s="9" t="s">
        <v>6631</v>
      </c>
      <c r="E5446" s="12">
        <v>319</v>
      </c>
      <c r="F5446" s="30">
        <v>45778</v>
      </c>
      <c r="G5446" s="12" t="s">
        <v>4956</v>
      </c>
      <c r="H5446" s="75">
        <v>529.82000000000005</v>
      </c>
      <c r="K5446" t="str">
        <f t="shared" si="294"/>
        <v>Q1 2025</v>
      </c>
      <c r="L5446" t="str">
        <f t="shared" si="295"/>
        <v>Q1</v>
      </c>
      <c r="M5446" t="str">
        <f t="shared" si="296"/>
        <v>2025</v>
      </c>
    </row>
    <row r="5447" spans="1:13" x14ac:dyDescent="0.25">
      <c r="A5447" s="29">
        <v>45748</v>
      </c>
      <c r="B5447" s="9" t="s">
        <v>6595</v>
      </c>
      <c r="C5447" s="8" t="e">
        <v>#N/A</v>
      </c>
      <c r="D5447" s="9" t="s">
        <v>6631</v>
      </c>
      <c r="E5447" s="12">
        <v>319</v>
      </c>
      <c r="F5447" s="30">
        <v>45778</v>
      </c>
      <c r="G5447" s="12" t="s">
        <v>4957</v>
      </c>
      <c r="H5447" s="75">
        <v>529.82000000000005</v>
      </c>
      <c r="K5447" t="str">
        <f t="shared" si="294"/>
        <v>Q1 2025</v>
      </c>
      <c r="L5447" t="str">
        <f t="shared" si="295"/>
        <v>Q1</v>
      </c>
      <c r="M5447" t="str">
        <f t="shared" si="296"/>
        <v>2025</v>
      </c>
    </row>
    <row r="5448" spans="1:13" x14ac:dyDescent="0.25">
      <c r="A5448" s="29">
        <v>45748</v>
      </c>
      <c r="B5448" s="9" t="s">
        <v>6595</v>
      </c>
      <c r="C5448" s="8" t="e">
        <v>#N/A</v>
      </c>
      <c r="D5448" s="9" t="s">
        <v>6631</v>
      </c>
      <c r="E5448" s="12">
        <v>319</v>
      </c>
      <c r="F5448" s="30">
        <v>45778</v>
      </c>
      <c r="G5448" s="12" t="s">
        <v>4958</v>
      </c>
      <c r="H5448" s="75">
        <v>529.82000000000005</v>
      </c>
      <c r="K5448" t="str">
        <f t="shared" si="294"/>
        <v>Q1 2025</v>
      </c>
      <c r="L5448" t="str">
        <f t="shared" si="295"/>
        <v>Q1</v>
      </c>
      <c r="M5448" t="str">
        <f t="shared" si="296"/>
        <v>2025</v>
      </c>
    </row>
    <row r="5449" spans="1:13" x14ac:dyDescent="0.25">
      <c r="A5449" s="29">
        <v>45748</v>
      </c>
      <c r="B5449" s="9" t="s">
        <v>6595</v>
      </c>
      <c r="C5449" s="8" t="e">
        <v>#N/A</v>
      </c>
      <c r="D5449" s="9" t="s">
        <v>6631</v>
      </c>
      <c r="E5449" s="12">
        <v>319</v>
      </c>
      <c r="F5449" s="30">
        <v>45778</v>
      </c>
      <c r="G5449" s="12" t="s">
        <v>4959</v>
      </c>
      <c r="H5449" s="75">
        <v>529.82000000000005</v>
      </c>
      <c r="K5449" t="str">
        <f t="shared" si="294"/>
        <v>Q1 2025</v>
      </c>
      <c r="L5449" t="str">
        <f t="shared" si="295"/>
        <v>Q1</v>
      </c>
      <c r="M5449" t="str">
        <f t="shared" si="296"/>
        <v>2025</v>
      </c>
    </row>
    <row r="5450" spans="1:13" x14ac:dyDescent="0.25">
      <c r="A5450" s="29">
        <v>45748</v>
      </c>
      <c r="B5450" s="9" t="s">
        <v>6595</v>
      </c>
      <c r="C5450" s="8" t="e">
        <v>#N/A</v>
      </c>
      <c r="D5450" s="9" t="s">
        <v>6631</v>
      </c>
      <c r="E5450" s="12">
        <v>319</v>
      </c>
      <c r="F5450" s="30">
        <v>45778</v>
      </c>
      <c r="G5450" s="12" t="s">
        <v>4960</v>
      </c>
      <c r="H5450" s="75">
        <v>529.82000000000005</v>
      </c>
      <c r="K5450" t="str">
        <f t="shared" si="294"/>
        <v>Q1 2025</v>
      </c>
      <c r="L5450" t="str">
        <f t="shared" si="295"/>
        <v>Q1</v>
      </c>
      <c r="M5450" t="str">
        <f t="shared" si="296"/>
        <v>2025</v>
      </c>
    </row>
    <row r="5451" spans="1:13" x14ac:dyDescent="0.25">
      <c r="A5451" s="29">
        <v>45748</v>
      </c>
      <c r="B5451" s="9" t="s">
        <v>6595</v>
      </c>
      <c r="C5451" s="8" t="e">
        <v>#N/A</v>
      </c>
      <c r="D5451" s="9" t="s">
        <v>6631</v>
      </c>
      <c r="E5451" s="12">
        <v>319</v>
      </c>
      <c r="F5451" s="30">
        <v>45778</v>
      </c>
      <c r="G5451" s="12" t="s">
        <v>4961</v>
      </c>
      <c r="H5451" s="75">
        <v>764.64</v>
      </c>
      <c r="K5451" t="str">
        <f t="shared" si="294"/>
        <v>Q1 2025</v>
      </c>
      <c r="L5451" t="str">
        <f t="shared" si="295"/>
        <v>Q1</v>
      </c>
      <c r="M5451" t="str">
        <f t="shared" si="296"/>
        <v>2025</v>
      </c>
    </row>
    <row r="5452" spans="1:13" x14ac:dyDescent="0.25">
      <c r="A5452" s="29">
        <v>45748</v>
      </c>
      <c r="B5452" s="9" t="s">
        <v>6595</v>
      </c>
      <c r="C5452" s="8" t="e">
        <v>#N/A</v>
      </c>
      <c r="D5452" s="9" t="s">
        <v>6631</v>
      </c>
      <c r="E5452" s="12">
        <v>319</v>
      </c>
      <c r="F5452" s="30">
        <v>45778</v>
      </c>
      <c r="G5452" s="12" t="s">
        <v>4962</v>
      </c>
      <c r="H5452" s="75">
        <v>588.82000000000005</v>
      </c>
      <c r="K5452" t="str">
        <f t="shared" si="294"/>
        <v>Q1 2025</v>
      </c>
      <c r="L5452" t="str">
        <f t="shared" si="295"/>
        <v>Q1</v>
      </c>
      <c r="M5452" t="str">
        <f t="shared" si="296"/>
        <v>2025</v>
      </c>
    </row>
    <row r="5453" spans="1:13" x14ac:dyDescent="0.25">
      <c r="A5453" s="29">
        <v>45748</v>
      </c>
      <c r="B5453" s="9" t="s">
        <v>6589</v>
      </c>
      <c r="C5453" s="8" t="s">
        <v>6653</v>
      </c>
      <c r="D5453" s="9" t="s">
        <v>6654</v>
      </c>
      <c r="E5453" s="12" t="s">
        <v>82</v>
      </c>
      <c r="F5453" s="30">
        <v>45820</v>
      </c>
      <c r="G5453" s="12" t="s">
        <v>4963</v>
      </c>
      <c r="H5453" s="75">
        <v>-24386.1</v>
      </c>
      <c r="K5453" t="str">
        <f t="shared" si="294"/>
        <v>Q1 2025</v>
      </c>
      <c r="L5453" t="str">
        <f t="shared" si="295"/>
        <v>Q1</v>
      </c>
      <c r="M5453" t="str">
        <f t="shared" si="296"/>
        <v>2025</v>
      </c>
    </row>
    <row r="5454" spans="1:13" x14ac:dyDescent="0.25">
      <c r="A5454" s="27">
        <v>45748</v>
      </c>
      <c r="B5454" s="9" t="s">
        <v>6584</v>
      </c>
      <c r="C5454" s="8" t="s">
        <v>6637</v>
      </c>
      <c r="D5454" s="9" t="s">
        <v>6638</v>
      </c>
      <c r="E5454" s="12">
        <v>102</v>
      </c>
      <c r="F5454" s="30">
        <v>45790</v>
      </c>
      <c r="G5454" s="12" t="s">
        <v>4964</v>
      </c>
      <c r="H5454" s="75">
        <v>68590</v>
      </c>
      <c r="K5454" t="str">
        <f t="shared" si="294"/>
        <v>Q1 2025</v>
      </c>
      <c r="L5454" t="str">
        <f t="shared" si="295"/>
        <v>Q1</v>
      </c>
      <c r="M5454" t="str">
        <f t="shared" si="296"/>
        <v>2025</v>
      </c>
    </row>
    <row r="5455" spans="1:13" x14ac:dyDescent="0.25">
      <c r="A5455" s="27">
        <v>45748</v>
      </c>
      <c r="B5455" s="9" t="s">
        <v>6593</v>
      </c>
      <c r="C5455" s="8" t="s">
        <v>6637</v>
      </c>
      <c r="D5455" s="9" t="s">
        <v>6638</v>
      </c>
      <c r="E5455" s="12">
        <v>309</v>
      </c>
      <c r="F5455" s="30">
        <v>45790</v>
      </c>
      <c r="G5455" s="12" t="s">
        <v>4965</v>
      </c>
      <c r="H5455" s="75">
        <v>92687</v>
      </c>
      <c r="K5455" t="str">
        <f t="shared" si="294"/>
        <v>Q1 2025</v>
      </c>
      <c r="L5455" t="str">
        <f t="shared" si="295"/>
        <v>Q1</v>
      </c>
      <c r="M5455" t="str">
        <f t="shared" si="296"/>
        <v>2025</v>
      </c>
    </row>
    <row r="5456" spans="1:13" x14ac:dyDescent="0.25">
      <c r="A5456" s="27">
        <v>45748</v>
      </c>
      <c r="B5456" s="9" t="s">
        <v>6593</v>
      </c>
      <c r="C5456" s="8" t="s">
        <v>6637</v>
      </c>
      <c r="D5456" s="9" t="s">
        <v>6638</v>
      </c>
      <c r="E5456" s="12">
        <v>311</v>
      </c>
      <c r="F5456" s="30">
        <v>45790</v>
      </c>
      <c r="G5456" s="12" t="s">
        <v>4966</v>
      </c>
      <c r="H5456" s="75">
        <v>141461</v>
      </c>
      <c r="K5456" t="str">
        <f t="shared" si="294"/>
        <v>Q1 2025</v>
      </c>
      <c r="L5456" t="str">
        <f t="shared" si="295"/>
        <v>Q1</v>
      </c>
      <c r="M5456" t="str">
        <f t="shared" si="296"/>
        <v>2025</v>
      </c>
    </row>
    <row r="5457" spans="1:13" x14ac:dyDescent="0.25">
      <c r="A5457" s="27">
        <v>45748</v>
      </c>
      <c r="B5457" s="9" t="s">
        <v>6593</v>
      </c>
      <c r="C5457" s="8" t="s">
        <v>6637</v>
      </c>
      <c r="D5457" s="9" t="s">
        <v>6638</v>
      </c>
      <c r="E5457" s="12">
        <v>312</v>
      </c>
      <c r="F5457" s="30">
        <v>45790</v>
      </c>
      <c r="G5457" s="12" t="s">
        <v>4967</v>
      </c>
      <c r="H5457" s="75">
        <v>143162</v>
      </c>
      <c r="K5457" t="str">
        <f t="shared" si="294"/>
        <v>Q1 2025</v>
      </c>
      <c r="L5457" t="str">
        <f t="shared" si="295"/>
        <v>Q1</v>
      </c>
      <c r="M5457" t="str">
        <f t="shared" si="296"/>
        <v>2025</v>
      </c>
    </row>
    <row r="5458" spans="1:13" x14ac:dyDescent="0.25">
      <c r="A5458" s="27">
        <v>45748</v>
      </c>
      <c r="B5458" s="9" t="s">
        <v>6593</v>
      </c>
      <c r="C5458" s="8" t="s">
        <v>6637</v>
      </c>
      <c r="D5458" s="9" t="s">
        <v>6638</v>
      </c>
      <c r="E5458" s="12">
        <v>313</v>
      </c>
      <c r="F5458" s="30">
        <v>45790</v>
      </c>
      <c r="G5458" s="12" t="s">
        <v>4968</v>
      </c>
      <c r="H5458" s="75">
        <v>130038</v>
      </c>
      <c r="K5458" t="str">
        <f t="shared" si="294"/>
        <v>Q1 2025</v>
      </c>
      <c r="L5458" t="str">
        <f t="shared" si="295"/>
        <v>Q1</v>
      </c>
      <c r="M5458" t="str">
        <f t="shared" si="296"/>
        <v>2025</v>
      </c>
    </row>
    <row r="5459" spans="1:13" x14ac:dyDescent="0.25">
      <c r="A5459" s="27">
        <v>45748</v>
      </c>
      <c r="B5459" s="9" t="s">
        <v>6593</v>
      </c>
      <c r="C5459" s="8" t="s">
        <v>6637</v>
      </c>
      <c r="D5459" s="9" t="s">
        <v>6638</v>
      </c>
      <c r="E5459" s="12">
        <v>314</v>
      </c>
      <c r="F5459" s="30">
        <v>45790</v>
      </c>
      <c r="G5459" s="12" t="s">
        <v>4969</v>
      </c>
      <c r="H5459" s="75">
        <v>22187</v>
      </c>
      <c r="K5459" t="str">
        <f t="shared" si="294"/>
        <v>Q1 2025</v>
      </c>
      <c r="L5459" t="str">
        <f t="shared" si="295"/>
        <v>Q1</v>
      </c>
      <c r="M5459" t="str">
        <f t="shared" si="296"/>
        <v>2025</v>
      </c>
    </row>
    <row r="5460" spans="1:13" x14ac:dyDescent="0.25">
      <c r="A5460" s="27">
        <v>45748</v>
      </c>
      <c r="B5460" s="9" t="s">
        <v>6593</v>
      </c>
      <c r="C5460" s="8" t="s">
        <v>6637</v>
      </c>
      <c r="D5460" s="9" t="s">
        <v>6638</v>
      </c>
      <c r="E5460" s="12">
        <v>315</v>
      </c>
      <c r="F5460" s="30">
        <v>45790</v>
      </c>
      <c r="G5460" s="12" t="s">
        <v>4970</v>
      </c>
      <c r="H5460" s="75">
        <v>24822</v>
      </c>
      <c r="K5460" t="str">
        <f t="shared" si="294"/>
        <v>Q1 2025</v>
      </c>
      <c r="L5460" t="str">
        <f t="shared" si="295"/>
        <v>Q1</v>
      </c>
      <c r="M5460" t="str">
        <f t="shared" si="296"/>
        <v>2025</v>
      </c>
    </row>
    <row r="5461" spans="1:13" x14ac:dyDescent="0.25">
      <c r="A5461" s="27">
        <v>45748</v>
      </c>
      <c r="B5461" s="9" t="s">
        <v>6593</v>
      </c>
      <c r="C5461" s="8" t="s">
        <v>6637</v>
      </c>
      <c r="D5461" s="9" t="s">
        <v>6638</v>
      </c>
      <c r="E5461" s="12">
        <v>316</v>
      </c>
      <c r="F5461" s="30">
        <v>45790</v>
      </c>
      <c r="G5461" s="12" t="s">
        <v>4971</v>
      </c>
      <c r="H5461" s="75">
        <v>117</v>
      </c>
      <c r="K5461" t="str">
        <f t="shared" si="294"/>
        <v>Q1 2025</v>
      </c>
      <c r="L5461" t="str">
        <f t="shared" si="295"/>
        <v>Q1</v>
      </c>
      <c r="M5461" t="str">
        <f t="shared" si="296"/>
        <v>2025</v>
      </c>
    </row>
    <row r="5462" spans="1:13" x14ac:dyDescent="0.25">
      <c r="A5462" s="27">
        <v>45748</v>
      </c>
      <c r="B5462" s="9" t="s">
        <v>6595</v>
      </c>
      <c r="C5462" s="8" t="s">
        <v>6637</v>
      </c>
      <c r="D5462" s="9" t="s">
        <v>6638</v>
      </c>
      <c r="E5462" s="12">
        <v>317</v>
      </c>
      <c r="F5462" s="30">
        <v>45790</v>
      </c>
      <c r="G5462" s="12" t="s">
        <v>4972</v>
      </c>
      <c r="H5462" s="75">
        <v>115664</v>
      </c>
      <c r="K5462" t="str">
        <f t="shared" si="294"/>
        <v>Q1 2025</v>
      </c>
      <c r="L5462" t="str">
        <f t="shared" si="295"/>
        <v>Q1</v>
      </c>
      <c r="M5462" t="str">
        <f t="shared" si="296"/>
        <v>2025</v>
      </c>
    </row>
    <row r="5463" spans="1:13" x14ac:dyDescent="0.25">
      <c r="A5463" s="27">
        <v>45748</v>
      </c>
      <c r="B5463" s="9" t="s">
        <v>6595</v>
      </c>
      <c r="C5463" s="8" t="s">
        <v>6637</v>
      </c>
      <c r="D5463" s="9" t="s">
        <v>6638</v>
      </c>
      <c r="E5463" s="12">
        <v>318</v>
      </c>
      <c r="F5463" s="30">
        <v>45790</v>
      </c>
      <c r="G5463" s="12" t="s">
        <v>4973</v>
      </c>
      <c r="H5463" s="75">
        <v>118041</v>
      </c>
      <c r="K5463" t="str">
        <f t="shared" si="294"/>
        <v>Q1 2025</v>
      </c>
      <c r="L5463" t="str">
        <f t="shared" si="295"/>
        <v>Q1</v>
      </c>
      <c r="M5463" t="str">
        <f t="shared" si="296"/>
        <v>2025</v>
      </c>
    </row>
    <row r="5464" spans="1:13" x14ac:dyDescent="0.25">
      <c r="A5464" s="27">
        <v>45748</v>
      </c>
      <c r="B5464" s="9" t="s">
        <v>6595</v>
      </c>
      <c r="C5464" s="8" t="s">
        <v>6637</v>
      </c>
      <c r="D5464" s="9" t="s">
        <v>6638</v>
      </c>
      <c r="E5464" s="12">
        <v>319</v>
      </c>
      <c r="F5464" s="30">
        <v>45790</v>
      </c>
      <c r="G5464" s="12" t="s">
        <v>4974</v>
      </c>
      <c r="H5464" s="75">
        <v>118511</v>
      </c>
      <c r="K5464" t="str">
        <f t="shared" si="294"/>
        <v>Q1 2025</v>
      </c>
      <c r="L5464" t="str">
        <f t="shared" si="295"/>
        <v>Q1</v>
      </c>
      <c r="M5464" t="str">
        <f t="shared" si="296"/>
        <v>2025</v>
      </c>
    </row>
    <row r="5465" spans="1:13" x14ac:dyDescent="0.25">
      <c r="A5465" s="27">
        <v>45748</v>
      </c>
      <c r="B5465" s="9" t="s">
        <v>6592</v>
      </c>
      <c r="C5465" s="8" t="s">
        <v>6637</v>
      </c>
      <c r="D5465" s="9" t="s">
        <v>6638</v>
      </c>
      <c r="E5465" s="12">
        <v>613</v>
      </c>
      <c r="F5465" s="30">
        <v>45790</v>
      </c>
      <c r="G5465" s="12" t="s">
        <v>4975</v>
      </c>
      <c r="H5465" s="75">
        <v>48096</v>
      </c>
      <c r="K5465" t="str">
        <f t="shared" si="294"/>
        <v>Q1 2025</v>
      </c>
      <c r="L5465" t="str">
        <f t="shared" si="295"/>
        <v>Q1</v>
      </c>
      <c r="M5465" t="str">
        <f t="shared" si="296"/>
        <v>2025</v>
      </c>
    </row>
    <row r="5466" spans="1:13" x14ac:dyDescent="0.25">
      <c r="A5466" s="27">
        <v>45748</v>
      </c>
      <c r="B5466" s="9" t="s">
        <v>6592</v>
      </c>
      <c r="C5466" s="8" t="s">
        <v>6637</v>
      </c>
      <c r="D5466" s="9" t="s">
        <v>6638</v>
      </c>
      <c r="E5466" s="12">
        <v>614</v>
      </c>
      <c r="F5466" s="30">
        <v>45790</v>
      </c>
      <c r="G5466" s="12" t="s">
        <v>4976</v>
      </c>
      <c r="H5466" s="75">
        <v>55384</v>
      </c>
      <c r="K5466" t="str">
        <f t="shared" si="294"/>
        <v>Q1 2025</v>
      </c>
      <c r="L5466" t="str">
        <f t="shared" si="295"/>
        <v>Q1</v>
      </c>
      <c r="M5466" t="str">
        <f t="shared" si="296"/>
        <v>2025</v>
      </c>
    </row>
    <row r="5467" spans="1:13" x14ac:dyDescent="0.25">
      <c r="A5467" s="27">
        <v>45748</v>
      </c>
      <c r="B5467" s="9" t="s">
        <v>6594</v>
      </c>
      <c r="C5467" s="8" t="s">
        <v>6637</v>
      </c>
      <c r="D5467" s="9" t="s">
        <v>6638</v>
      </c>
      <c r="E5467" s="12">
        <v>719</v>
      </c>
      <c r="F5467" s="30">
        <v>45790</v>
      </c>
      <c r="G5467" s="12" t="s">
        <v>4977</v>
      </c>
      <c r="H5467" s="75">
        <v>73828</v>
      </c>
      <c r="K5467" t="str">
        <f t="shared" si="294"/>
        <v>Q1 2025</v>
      </c>
      <c r="L5467" t="str">
        <f t="shared" si="295"/>
        <v>Q1</v>
      </c>
      <c r="M5467" t="str">
        <f t="shared" si="296"/>
        <v>2025</v>
      </c>
    </row>
    <row r="5468" spans="1:13" x14ac:dyDescent="0.25">
      <c r="A5468" s="27">
        <v>45748</v>
      </c>
      <c r="B5468" s="9" t="s">
        <v>6584</v>
      </c>
      <c r="C5468" s="8" t="s">
        <v>6637</v>
      </c>
      <c r="D5468" s="9" t="s">
        <v>6639</v>
      </c>
      <c r="E5468" s="12">
        <v>102</v>
      </c>
      <c r="F5468" s="30">
        <v>45791</v>
      </c>
      <c r="G5468" s="12" t="s">
        <v>4978</v>
      </c>
      <c r="H5468" s="75">
        <v>21448.86</v>
      </c>
      <c r="K5468" t="str">
        <f t="shared" si="294"/>
        <v>Q1 2025</v>
      </c>
      <c r="L5468" t="str">
        <f t="shared" si="295"/>
        <v>Q1</v>
      </c>
      <c r="M5468" t="str">
        <f t="shared" si="296"/>
        <v>2025</v>
      </c>
    </row>
    <row r="5469" spans="1:13" x14ac:dyDescent="0.25">
      <c r="A5469" s="27">
        <v>45748</v>
      </c>
      <c r="B5469" s="9" t="s">
        <v>6593</v>
      </c>
      <c r="C5469" s="8" t="s">
        <v>6637</v>
      </c>
      <c r="D5469" s="9" t="s">
        <v>6639</v>
      </c>
      <c r="E5469" s="12">
        <v>309</v>
      </c>
      <c r="F5469" s="30">
        <v>45791</v>
      </c>
      <c r="G5469" s="12" t="s">
        <v>4979</v>
      </c>
      <c r="H5469" s="75">
        <v>25600.720000000001</v>
      </c>
      <c r="K5469" t="str">
        <f t="shared" si="294"/>
        <v>Q1 2025</v>
      </c>
      <c r="L5469" t="str">
        <f t="shared" si="295"/>
        <v>Q1</v>
      </c>
      <c r="M5469" t="str">
        <f t="shared" si="296"/>
        <v>2025</v>
      </c>
    </row>
    <row r="5470" spans="1:13" x14ac:dyDescent="0.25">
      <c r="A5470" s="27">
        <v>45748</v>
      </c>
      <c r="B5470" s="9" t="s">
        <v>6593</v>
      </c>
      <c r="C5470" s="8" t="s">
        <v>6637</v>
      </c>
      <c r="D5470" s="9" t="s">
        <v>6639</v>
      </c>
      <c r="E5470" s="12">
        <v>311</v>
      </c>
      <c r="F5470" s="30">
        <v>45791</v>
      </c>
      <c r="G5470" s="12" t="s">
        <v>4980</v>
      </c>
      <c r="H5470" s="75">
        <v>38085.760000000002</v>
      </c>
      <c r="K5470" t="str">
        <f t="shared" si="294"/>
        <v>Q1 2025</v>
      </c>
      <c r="L5470" t="str">
        <f t="shared" si="295"/>
        <v>Q1</v>
      </c>
      <c r="M5470" t="str">
        <f t="shared" si="296"/>
        <v>2025</v>
      </c>
    </row>
    <row r="5471" spans="1:13" x14ac:dyDescent="0.25">
      <c r="A5471" s="27">
        <v>45748</v>
      </c>
      <c r="B5471" s="9" t="s">
        <v>6593</v>
      </c>
      <c r="C5471" s="8" t="s">
        <v>6637</v>
      </c>
      <c r="D5471" s="9" t="s">
        <v>6639</v>
      </c>
      <c r="E5471" s="12">
        <v>312</v>
      </c>
      <c r="F5471" s="30">
        <v>45791</v>
      </c>
      <c r="G5471" s="12" t="s">
        <v>4981</v>
      </c>
      <c r="H5471" s="75">
        <v>39119.370000000003</v>
      </c>
      <c r="K5471" t="str">
        <f t="shared" si="294"/>
        <v>Q1 2025</v>
      </c>
      <c r="L5471" t="str">
        <f t="shared" si="295"/>
        <v>Q1</v>
      </c>
      <c r="M5471" t="str">
        <f t="shared" si="296"/>
        <v>2025</v>
      </c>
    </row>
    <row r="5472" spans="1:13" x14ac:dyDescent="0.25">
      <c r="A5472" s="27">
        <v>45748</v>
      </c>
      <c r="B5472" s="9" t="s">
        <v>6593</v>
      </c>
      <c r="C5472" s="8" t="s">
        <v>6637</v>
      </c>
      <c r="D5472" s="9" t="s">
        <v>6639</v>
      </c>
      <c r="E5472" s="12">
        <v>313</v>
      </c>
      <c r="F5472" s="30">
        <v>45791</v>
      </c>
      <c r="G5472" s="12" t="s">
        <v>4982</v>
      </c>
      <c r="H5472" s="75">
        <v>35209.18</v>
      </c>
      <c r="K5472" t="str">
        <f t="shared" si="294"/>
        <v>Q1 2025</v>
      </c>
      <c r="L5472" t="str">
        <f t="shared" si="295"/>
        <v>Q1</v>
      </c>
      <c r="M5472" t="str">
        <f t="shared" si="296"/>
        <v>2025</v>
      </c>
    </row>
    <row r="5473" spans="1:13" x14ac:dyDescent="0.25">
      <c r="A5473" s="27">
        <v>45748</v>
      </c>
      <c r="B5473" s="9" t="s">
        <v>6593</v>
      </c>
      <c r="C5473" s="8" t="s">
        <v>6637</v>
      </c>
      <c r="D5473" s="9" t="s">
        <v>6639</v>
      </c>
      <c r="E5473" s="12">
        <v>314</v>
      </c>
      <c r="F5473" s="30">
        <v>45791</v>
      </c>
      <c r="G5473" s="12" t="s">
        <v>4983</v>
      </c>
      <c r="H5473" s="75">
        <v>4722.72</v>
      </c>
      <c r="K5473" t="str">
        <f t="shared" si="294"/>
        <v>Q1 2025</v>
      </c>
      <c r="L5473" t="str">
        <f t="shared" si="295"/>
        <v>Q1</v>
      </c>
      <c r="M5473" t="str">
        <f t="shared" si="296"/>
        <v>2025</v>
      </c>
    </row>
    <row r="5474" spans="1:13" x14ac:dyDescent="0.25">
      <c r="A5474" s="27">
        <v>45748</v>
      </c>
      <c r="B5474" s="9" t="s">
        <v>6593</v>
      </c>
      <c r="C5474" s="8" t="s">
        <v>6637</v>
      </c>
      <c r="D5474" s="9" t="s">
        <v>6639</v>
      </c>
      <c r="E5474" s="12">
        <v>315</v>
      </c>
      <c r="F5474" s="30">
        <v>45791</v>
      </c>
      <c r="G5474" s="12" t="s">
        <v>4984</v>
      </c>
      <c r="H5474" s="75">
        <v>6020.87</v>
      </c>
      <c r="K5474" t="str">
        <f t="shared" si="294"/>
        <v>Q1 2025</v>
      </c>
      <c r="L5474" t="str">
        <f t="shared" si="295"/>
        <v>Q1</v>
      </c>
      <c r="M5474" t="str">
        <f t="shared" si="296"/>
        <v>2025</v>
      </c>
    </row>
    <row r="5475" spans="1:13" x14ac:dyDescent="0.25">
      <c r="A5475" s="27">
        <v>45748</v>
      </c>
      <c r="B5475" s="9" t="s">
        <v>6593</v>
      </c>
      <c r="C5475" s="8" t="s">
        <v>6637</v>
      </c>
      <c r="D5475" s="9" t="s">
        <v>6639</v>
      </c>
      <c r="E5475" s="12">
        <v>316</v>
      </c>
      <c r="F5475" s="30">
        <v>45791</v>
      </c>
      <c r="G5475" s="12" t="s">
        <v>4985</v>
      </c>
      <c r="H5475" s="75">
        <v>41.18</v>
      </c>
      <c r="K5475" t="str">
        <f t="shared" si="294"/>
        <v>Q1 2025</v>
      </c>
      <c r="L5475" t="str">
        <f t="shared" si="295"/>
        <v>Q1</v>
      </c>
      <c r="M5475" t="str">
        <f t="shared" si="296"/>
        <v>2025</v>
      </c>
    </row>
    <row r="5476" spans="1:13" x14ac:dyDescent="0.25">
      <c r="A5476" s="27">
        <v>45748</v>
      </c>
      <c r="B5476" s="9" t="s">
        <v>6595</v>
      </c>
      <c r="C5476" s="8" t="s">
        <v>6637</v>
      </c>
      <c r="D5476" s="9" t="s">
        <v>6639</v>
      </c>
      <c r="E5476" s="12">
        <v>317</v>
      </c>
      <c r="F5476" s="30">
        <v>45791</v>
      </c>
      <c r="G5476" s="12" t="s">
        <v>4986</v>
      </c>
      <c r="H5476" s="75">
        <v>32106.36</v>
      </c>
      <c r="K5476" t="str">
        <f t="shared" si="294"/>
        <v>Q1 2025</v>
      </c>
      <c r="L5476" t="str">
        <f t="shared" si="295"/>
        <v>Q1</v>
      </c>
      <c r="M5476" t="str">
        <f t="shared" si="296"/>
        <v>2025</v>
      </c>
    </row>
    <row r="5477" spans="1:13" x14ac:dyDescent="0.25">
      <c r="A5477" s="27">
        <v>45748</v>
      </c>
      <c r="B5477" s="9" t="s">
        <v>6595</v>
      </c>
      <c r="C5477" s="8" t="s">
        <v>6637</v>
      </c>
      <c r="D5477" s="9" t="s">
        <v>6639</v>
      </c>
      <c r="E5477" s="12">
        <v>318</v>
      </c>
      <c r="F5477" s="30">
        <v>45791</v>
      </c>
      <c r="G5477" s="12" t="s">
        <v>4987</v>
      </c>
      <c r="H5477" s="75">
        <v>36044.86</v>
      </c>
      <c r="K5477" t="str">
        <f t="shared" si="294"/>
        <v>Q1 2025</v>
      </c>
      <c r="L5477" t="str">
        <f t="shared" si="295"/>
        <v>Q1</v>
      </c>
      <c r="M5477" t="str">
        <f t="shared" si="296"/>
        <v>2025</v>
      </c>
    </row>
    <row r="5478" spans="1:13" x14ac:dyDescent="0.25">
      <c r="A5478" s="27">
        <v>45748</v>
      </c>
      <c r="B5478" s="9" t="s">
        <v>6595</v>
      </c>
      <c r="C5478" s="8" t="s">
        <v>6637</v>
      </c>
      <c r="D5478" s="9" t="s">
        <v>6639</v>
      </c>
      <c r="E5478" s="12">
        <v>319</v>
      </c>
      <c r="F5478" s="30">
        <v>45791</v>
      </c>
      <c r="G5478" s="12" t="s">
        <v>4988</v>
      </c>
      <c r="H5478" s="75">
        <v>32712.11</v>
      </c>
      <c r="K5478" t="str">
        <f t="shared" si="294"/>
        <v>Q1 2025</v>
      </c>
      <c r="L5478" t="str">
        <f t="shared" si="295"/>
        <v>Q1</v>
      </c>
      <c r="M5478" t="str">
        <f t="shared" si="296"/>
        <v>2025</v>
      </c>
    </row>
    <row r="5479" spans="1:13" x14ac:dyDescent="0.25">
      <c r="A5479" s="27">
        <v>45748</v>
      </c>
      <c r="B5479" s="9" t="s">
        <v>6592</v>
      </c>
      <c r="C5479" s="8" t="s">
        <v>6637</v>
      </c>
      <c r="D5479" s="9" t="s">
        <v>6639</v>
      </c>
      <c r="E5479" s="12">
        <v>613</v>
      </c>
      <c r="F5479" s="30">
        <v>45791</v>
      </c>
      <c r="G5479" s="12" t="s">
        <v>4989</v>
      </c>
      <c r="H5479" s="75">
        <v>13340.76</v>
      </c>
      <c r="K5479" t="str">
        <f t="shared" si="294"/>
        <v>Q1 2025</v>
      </c>
      <c r="L5479" t="str">
        <f t="shared" si="295"/>
        <v>Q1</v>
      </c>
      <c r="M5479" t="str">
        <f t="shared" si="296"/>
        <v>2025</v>
      </c>
    </row>
    <row r="5480" spans="1:13" x14ac:dyDescent="0.25">
      <c r="A5480" s="27">
        <v>45748</v>
      </c>
      <c r="B5480" s="9" t="s">
        <v>6592</v>
      </c>
      <c r="C5480" s="8" t="s">
        <v>6637</v>
      </c>
      <c r="D5480" s="9" t="s">
        <v>6639</v>
      </c>
      <c r="E5480" s="12">
        <v>614</v>
      </c>
      <c r="F5480" s="30">
        <v>45791</v>
      </c>
      <c r="G5480" s="12" t="s">
        <v>4990</v>
      </c>
      <c r="H5480" s="75">
        <v>16225.64</v>
      </c>
      <c r="K5480" t="str">
        <f t="shared" si="294"/>
        <v>Q1 2025</v>
      </c>
      <c r="L5480" t="str">
        <f t="shared" si="295"/>
        <v>Q1</v>
      </c>
      <c r="M5480" t="str">
        <f t="shared" si="296"/>
        <v>2025</v>
      </c>
    </row>
    <row r="5481" spans="1:13" x14ac:dyDescent="0.25">
      <c r="A5481" s="27">
        <v>45748</v>
      </c>
      <c r="B5481" s="9" t="s">
        <v>6594</v>
      </c>
      <c r="C5481" s="8" t="s">
        <v>6637</v>
      </c>
      <c r="D5481" s="9" t="s">
        <v>6639</v>
      </c>
      <c r="E5481" s="12">
        <v>719</v>
      </c>
      <c r="F5481" s="30">
        <v>45791</v>
      </c>
      <c r="G5481" s="12" t="s">
        <v>4991</v>
      </c>
      <c r="H5481" s="75">
        <v>15359.06</v>
      </c>
      <c r="K5481" t="str">
        <f t="shared" si="294"/>
        <v>Q1 2025</v>
      </c>
      <c r="L5481" t="str">
        <f t="shared" si="295"/>
        <v>Q1</v>
      </c>
      <c r="M5481" t="str">
        <f t="shared" si="296"/>
        <v>2025</v>
      </c>
    </row>
    <row r="5482" spans="1:13" x14ac:dyDescent="0.25">
      <c r="A5482" s="27">
        <v>45748</v>
      </c>
      <c r="B5482" s="9" t="s">
        <v>6589</v>
      </c>
      <c r="C5482" s="8" t="e">
        <v>#N/A</v>
      </c>
      <c r="D5482" s="9" t="s">
        <v>6622</v>
      </c>
      <c r="E5482" s="12" t="s">
        <v>82</v>
      </c>
      <c r="F5482" s="30">
        <v>45779</v>
      </c>
      <c r="G5482" s="12" t="s">
        <v>4992</v>
      </c>
      <c r="H5482" s="75">
        <v>15610</v>
      </c>
      <c r="K5482" t="str">
        <f t="shared" si="294"/>
        <v>Q1 2025</v>
      </c>
      <c r="L5482" t="str">
        <f t="shared" si="295"/>
        <v>Q1</v>
      </c>
      <c r="M5482" t="str">
        <f t="shared" si="296"/>
        <v>2025</v>
      </c>
    </row>
    <row r="5483" spans="1:13" x14ac:dyDescent="0.25">
      <c r="A5483" s="27">
        <v>45748</v>
      </c>
      <c r="B5483" s="9" t="s">
        <v>6593</v>
      </c>
      <c r="C5483" s="8" t="e">
        <v>#N/A</v>
      </c>
      <c r="D5483" s="9" t="s">
        <v>6622</v>
      </c>
      <c r="E5483" s="12">
        <v>312</v>
      </c>
      <c r="F5483" s="30">
        <v>45779</v>
      </c>
      <c r="G5483" s="12" t="s">
        <v>4993</v>
      </c>
      <c r="H5483" s="75">
        <v>429780</v>
      </c>
      <c r="K5483" t="str">
        <f t="shared" si="294"/>
        <v>Q1 2025</v>
      </c>
      <c r="L5483" t="str">
        <f t="shared" si="295"/>
        <v>Q1</v>
      </c>
      <c r="M5483" t="str">
        <f t="shared" si="296"/>
        <v>2025</v>
      </c>
    </row>
    <row r="5484" spans="1:13" x14ac:dyDescent="0.25">
      <c r="A5484" s="27">
        <v>45748</v>
      </c>
      <c r="B5484" s="9" t="s">
        <v>6595</v>
      </c>
      <c r="C5484" s="8" t="e">
        <v>#N/A</v>
      </c>
      <c r="D5484" s="9" t="s">
        <v>6622</v>
      </c>
      <c r="E5484" s="12">
        <v>319</v>
      </c>
      <c r="F5484" s="30">
        <v>45779</v>
      </c>
      <c r="G5484" s="12" t="s">
        <v>4994</v>
      </c>
      <c r="H5484" s="75">
        <v>30035</v>
      </c>
      <c r="K5484" t="str">
        <f t="shared" si="294"/>
        <v>Q1 2025</v>
      </c>
      <c r="L5484" t="str">
        <f t="shared" si="295"/>
        <v>Q1</v>
      </c>
      <c r="M5484" t="str">
        <f t="shared" si="296"/>
        <v>2025</v>
      </c>
    </row>
    <row r="5485" spans="1:13" x14ac:dyDescent="0.25">
      <c r="A5485" s="27">
        <v>45748</v>
      </c>
      <c r="B5485" s="9" t="s">
        <v>6592</v>
      </c>
      <c r="C5485" s="8" t="e">
        <v>#N/A</v>
      </c>
      <c r="D5485" s="9" t="s">
        <v>6622</v>
      </c>
      <c r="E5485" s="12">
        <v>613</v>
      </c>
      <c r="F5485" s="30">
        <v>45779</v>
      </c>
      <c r="G5485" s="12" t="s">
        <v>4995</v>
      </c>
      <c r="H5485" s="75">
        <v>29345</v>
      </c>
      <c r="K5485" t="str">
        <f t="shared" si="294"/>
        <v>Q1 2025</v>
      </c>
      <c r="L5485" t="str">
        <f t="shared" si="295"/>
        <v>Q1</v>
      </c>
      <c r="M5485" t="str">
        <f t="shared" si="296"/>
        <v>2025</v>
      </c>
    </row>
    <row r="5486" spans="1:13" x14ac:dyDescent="0.25">
      <c r="A5486" s="27">
        <v>45748</v>
      </c>
      <c r="B5486" s="9" t="s">
        <v>6613</v>
      </c>
      <c r="C5486" s="8" t="e">
        <v>#N/A</v>
      </c>
      <c r="D5486" s="9" t="s">
        <v>6622</v>
      </c>
      <c r="E5486" s="12">
        <v>0</v>
      </c>
      <c r="F5486" s="30">
        <v>45779</v>
      </c>
      <c r="G5486" s="12" t="s">
        <v>4996</v>
      </c>
      <c r="H5486" s="75">
        <v>2525</v>
      </c>
      <c r="K5486" t="str">
        <f t="shared" si="294"/>
        <v>Q1 2025</v>
      </c>
      <c r="L5486" t="str">
        <f t="shared" si="295"/>
        <v>Q1</v>
      </c>
      <c r="M5486" t="str">
        <f t="shared" si="296"/>
        <v>2025</v>
      </c>
    </row>
    <row r="5487" spans="1:13" x14ac:dyDescent="0.25">
      <c r="A5487" s="27">
        <v>45748</v>
      </c>
      <c r="B5487" s="9" t="s">
        <v>6591</v>
      </c>
      <c r="C5487" s="8" t="e">
        <v>#N/A</v>
      </c>
      <c r="D5487" s="9" t="s">
        <v>6622</v>
      </c>
      <c r="E5487" s="12">
        <v>0</v>
      </c>
      <c r="F5487" s="30">
        <v>45779</v>
      </c>
      <c r="G5487" s="12" t="s">
        <v>4997</v>
      </c>
      <c r="H5487" s="75">
        <v>9595</v>
      </c>
      <c r="K5487" t="str">
        <f t="shared" si="294"/>
        <v>Q1 2025</v>
      </c>
      <c r="L5487" t="str">
        <f t="shared" si="295"/>
        <v>Q1</v>
      </c>
      <c r="M5487" t="str">
        <f t="shared" si="296"/>
        <v>2025</v>
      </c>
    </row>
    <row r="5488" spans="1:13" x14ac:dyDescent="0.25">
      <c r="A5488" s="27">
        <v>45748</v>
      </c>
      <c r="B5488" s="9" t="s">
        <v>6600</v>
      </c>
      <c r="C5488" s="8" t="e">
        <v>#N/A</v>
      </c>
      <c r="D5488" s="9" t="s">
        <v>6622</v>
      </c>
      <c r="E5488" s="12">
        <v>1101</v>
      </c>
      <c r="F5488" s="30">
        <v>45779</v>
      </c>
      <c r="G5488" s="12" t="s">
        <v>4998</v>
      </c>
      <c r="H5488" s="75">
        <v>38225</v>
      </c>
      <c r="K5488" t="str">
        <f t="shared" si="294"/>
        <v>Q1 2025</v>
      </c>
      <c r="L5488" t="str">
        <f t="shared" si="295"/>
        <v>Q1</v>
      </c>
      <c r="M5488" t="str">
        <f t="shared" si="296"/>
        <v>2025</v>
      </c>
    </row>
    <row r="5489" spans="1:13" x14ac:dyDescent="0.25">
      <c r="A5489" s="27">
        <v>45748</v>
      </c>
      <c r="B5489" s="9" t="s">
        <v>6584</v>
      </c>
      <c r="C5489" s="8" t="e">
        <v>#N/A</v>
      </c>
      <c r="D5489" s="9" t="s">
        <v>6622</v>
      </c>
      <c r="E5489" s="12">
        <v>102</v>
      </c>
      <c r="F5489" s="30">
        <v>45779</v>
      </c>
      <c r="G5489" s="12" t="s">
        <v>4999</v>
      </c>
      <c r="H5489" s="75">
        <v>12305</v>
      </c>
      <c r="K5489" t="str">
        <f t="shared" si="294"/>
        <v>Q1 2025</v>
      </c>
      <c r="L5489" t="str">
        <f t="shared" si="295"/>
        <v>Q1</v>
      </c>
      <c r="M5489" t="str">
        <f t="shared" si="296"/>
        <v>2025</v>
      </c>
    </row>
    <row r="5490" spans="1:13" x14ac:dyDescent="0.25">
      <c r="A5490" s="27">
        <v>45748</v>
      </c>
      <c r="B5490" s="9" t="s">
        <v>6597</v>
      </c>
      <c r="C5490" s="8" t="e">
        <v>#N/A</v>
      </c>
      <c r="D5490" s="9" t="s">
        <v>6622</v>
      </c>
      <c r="E5490" s="12">
        <v>0</v>
      </c>
      <c r="F5490" s="30">
        <v>45779</v>
      </c>
      <c r="G5490" s="12" t="s">
        <v>5000</v>
      </c>
      <c r="H5490" s="75">
        <v>8660</v>
      </c>
      <c r="K5490" t="str">
        <f t="shared" si="294"/>
        <v>Q1 2025</v>
      </c>
      <c r="L5490" t="str">
        <f t="shared" si="295"/>
        <v>Q1</v>
      </c>
      <c r="M5490" t="str">
        <f t="shared" si="296"/>
        <v>2025</v>
      </c>
    </row>
    <row r="5491" spans="1:13" x14ac:dyDescent="0.25">
      <c r="A5491" s="27">
        <v>45748</v>
      </c>
      <c r="B5491" s="9" t="s">
        <v>6596</v>
      </c>
      <c r="C5491" s="8" t="e">
        <v>#N/A</v>
      </c>
      <c r="D5491" s="9" t="s">
        <v>6622</v>
      </c>
      <c r="E5491" s="12">
        <v>0</v>
      </c>
      <c r="F5491" s="30">
        <v>45779</v>
      </c>
      <c r="G5491" s="12" t="s">
        <v>5001</v>
      </c>
      <c r="H5491" s="75">
        <v>1295</v>
      </c>
      <c r="K5491" t="str">
        <f t="shared" si="294"/>
        <v>Q1 2025</v>
      </c>
      <c r="L5491" t="str">
        <f t="shared" si="295"/>
        <v>Q1</v>
      </c>
      <c r="M5491" t="str">
        <f t="shared" si="296"/>
        <v>2025</v>
      </c>
    </row>
    <row r="5492" spans="1:13" x14ac:dyDescent="0.25">
      <c r="A5492" s="27">
        <v>45748</v>
      </c>
      <c r="B5492" s="9" t="s">
        <v>6585</v>
      </c>
      <c r="C5492" s="8" t="e">
        <v>#N/A</v>
      </c>
      <c r="D5492" s="9" t="s">
        <v>6622</v>
      </c>
      <c r="E5492" s="12">
        <v>0</v>
      </c>
      <c r="F5492" s="30">
        <v>45779</v>
      </c>
      <c r="G5492" s="12" t="s">
        <v>5002</v>
      </c>
      <c r="H5492" s="75">
        <v>500</v>
      </c>
      <c r="K5492" t="str">
        <f t="shared" si="294"/>
        <v>Q1 2025</v>
      </c>
      <c r="L5492" t="str">
        <f t="shared" si="295"/>
        <v>Q1</v>
      </c>
      <c r="M5492" t="str">
        <f t="shared" si="296"/>
        <v>2025</v>
      </c>
    </row>
    <row r="5493" spans="1:13" x14ac:dyDescent="0.25">
      <c r="A5493" s="27">
        <v>45748</v>
      </c>
      <c r="B5493" s="9" t="s">
        <v>6590</v>
      </c>
      <c r="C5493" s="8" t="e">
        <v>#N/A</v>
      </c>
      <c r="D5493" s="9" t="s">
        <v>6622</v>
      </c>
      <c r="E5493" s="12">
        <v>0</v>
      </c>
      <c r="F5493" s="30">
        <v>45779</v>
      </c>
      <c r="G5493" s="12" t="s">
        <v>5003</v>
      </c>
      <c r="H5493" s="75">
        <v>45190</v>
      </c>
      <c r="K5493" t="str">
        <f t="shared" si="294"/>
        <v>Q1 2025</v>
      </c>
      <c r="L5493" t="str">
        <f t="shared" si="295"/>
        <v>Q1</v>
      </c>
      <c r="M5493" t="str">
        <f t="shared" si="296"/>
        <v>2025</v>
      </c>
    </row>
    <row r="5494" spans="1:13" x14ac:dyDescent="0.25">
      <c r="A5494" s="27">
        <v>45748</v>
      </c>
      <c r="B5494" s="9" t="s">
        <v>6601</v>
      </c>
      <c r="C5494" s="8" t="e">
        <v>#N/A</v>
      </c>
      <c r="D5494" s="9" t="s">
        <v>6622</v>
      </c>
      <c r="E5494" s="12">
        <v>0</v>
      </c>
      <c r="F5494" s="30">
        <v>45779</v>
      </c>
      <c r="G5494" s="12" t="s">
        <v>5004</v>
      </c>
      <c r="H5494" s="75">
        <v>5685</v>
      </c>
      <c r="K5494" t="str">
        <f t="shared" si="294"/>
        <v>Q1 2025</v>
      </c>
      <c r="L5494" t="str">
        <f t="shared" si="295"/>
        <v>Q1</v>
      </c>
      <c r="M5494" t="str">
        <f t="shared" si="296"/>
        <v>2025</v>
      </c>
    </row>
    <row r="5495" spans="1:13" x14ac:dyDescent="0.25">
      <c r="A5495" s="27">
        <v>45748</v>
      </c>
      <c r="B5495" s="9" t="s">
        <v>6588</v>
      </c>
      <c r="C5495" s="8" t="e">
        <v>#N/A</v>
      </c>
      <c r="D5495" s="9" t="s">
        <v>6622</v>
      </c>
      <c r="E5495" s="12">
        <v>0</v>
      </c>
      <c r="F5495" s="30">
        <v>45779</v>
      </c>
      <c r="G5495" s="12" t="s">
        <v>5005</v>
      </c>
      <c r="H5495" s="75">
        <v>2655</v>
      </c>
      <c r="K5495" t="str">
        <f t="shared" si="294"/>
        <v>Q1 2025</v>
      </c>
      <c r="L5495" t="str">
        <f t="shared" si="295"/>
        <v>Q1</v>
      </c>
      <c r="M5495" t="str">
        <f t="shared" si="296"/>
        <v>2025</v>
      </c>
    </row>
    <row r="5496" spans="1:13" x14ac:dyDescent="0.25">
      <c r="A5496" s="27">
        <v>45748</v>
      </c>
      <c r="B5496" s="9" t="s">
        <v>6599</v>
      </c>
      <c r="C5496" s="8" t="e">
        <v>#N/A</v>
      </c>
      <c r="D5496" s="9" t="s">
        <v>6622</v>
      </c>
      <c r="E5496" s="12">
        <v>0</v>
      </c>
      <c r="F5496" s="30">
        <v>45779</v>
      </c>
      <c r="G5496" s="12" t="s">
        <v>5006</v>
      </c>
      <c r="H5496" s="75">
        <v>12520</v>
      </c>
      <c r="K5496" t="str">
        <f t="shared" si="294"/>
        <v>Q1 2025</v>
      </c>
      <c r="L5496" t="str">
        <f t="shared" si="295"/>
        <v>Q1</v>
      </c>
      <c r="M5496" t="str">
        <f t="shared" si="296"/>
        <v>2025</v>
      </c>
    </row>
    <row r="5497" spans="1:13" x14ac:dyDescent="0.25">
      <c r="A5497" s="27">
        <v>45748</v>
      </c>
      <c r="B5497" s="9" t="s">
        <v>6586</v>
      </c>
      <c r="C5497" s="8" t="e">
        <v>#N/A</v>
      </c>
      <c r="D5497" s="9" t="s">
        <v>6622</v>
      </c>
      <c r="E5497" s="12">
        <v>0</v>
      </c>
      <c r="F5497" s="30">
        <v>45779</v>
      </c>
      <c r="G5497" s="12" t="s">
        <v>5007</v>
      </c>
      <c r="H5497" s="75">
        <v>655</v>
      </c>
      <c r="K5497" t="str">
        <f t="shared" si="294"/>
        <v>Q1 2025</v>
      </c>
      <c r="L5497" t="str">
        <f t="shared" si="295"/>
        <v>Q1</v>
      </c>
      <c r="M5497" t="str">
        <f t="shared" si="296"/>
        <v>2025</v>
      </c>
    </row>
    <row r="5498" spans="1:13" x14ac:dyDescent="0.25">
      <c r="A5498" s="27">
        <v>45748</v>
      </c>
      <c r="B5498" s="9" t="s">
        <v>6587</v>
      </c>
      <c r="C5498" s="8" t="e">
        <v>#N/A</v>
      </c>
      <c r="D5498" s="9" t="s">
        <v>6622</v>
      </c>
      <c r="E5498" s="12">
        <v>0</v>
      </c>
      <c r="F5498" s="30">
        <v>45779</v>
      </c>
      <c r="G5498" s="12" t="s">
        <v>5008</v>
      </c>
      <c r="H5498" s="75">
        <v>11010</v>
      </c>
      <c r="K5498" t="str">
        <f t="shared" si="294"/>
        <v>Q1 2025</v>
      </c>
      <c r="L5498" t="str">
        <f t="shared" si="295"/>
        <v>Q1</v>
      </c>
      <c r="M5498" t="str">
        <f t="shared" si="296"/>
        <v>2025</v>
      </c>
    </row>
    <row r="5499" spans="1:13" x14ac:dyDescent="0.25">
      <c r="A5499" s="27">
        <v>45748</v>
      </c>
      <c r="B5499" s="9" t="s">
        <v>6613</v>
      </c>
      <c r="C5499" s="8" t="s">
        <v>6619</v>
      </c>
      <c r="D5499" s="9" t="s">
        <v>6620</v>
      </c>
      <c r="E5499" s="12">
        <v>0</v>
      </c>
      <c r="F5499" s="30">
        <v>45777</v>
      </c>
      <c r="G5499" s="12" t="s">
        <v>5009</v>
      </c>
      <c r="H5499" s="75">
        <v>8230</v>
      </c>
      <c r="K5499" t="str">
        <f t="shared" si="294"/>
        <v>Q1 2025</v>
      </c>
      <c r="L5499" t="str">
        <f t="shared" si="295"/>
        <v>Q1</v>
      </c>
      <c r="M5499" t="str">
        <f t="shared" si="296"/>
        <v>2025</v>
      </c>
    </row>
    <row r="5500" spans="1:13" x14ac:dyDescent="0.25">
      <c r="A5500" s="27">
        <v>45748</v>
      </c>
      <c r="B5500" s="9" t="s">
        <v>6584</v>
      </c>
      <c r="C5500" s="8" t="s">
        <v>6619</v>
      </c>
      <c r="D5500" s="9" t="s">
        <v>6620</v>
      </c>
      <c r="E5500" s="12">
        <v>102</v>
      </c>
      <c r="F5500" s="30">
        <v>45777</v>
      </c>
      <c r="G5500" s="12" t="s">
        <v>5010</v>
      </c>
      <c r="H5500" s="75">
        <v>774</v>
      </c>
      <c r="K5500" t="str">
        <f t="shared" si="294"/>
        <v>Q1 2025</v>
      </c>
      <c r="L5500" t="str">
        <f t="shared" si="295"/>
        <v>Q1</v>
      </c>
      <c r="M5500" t="str">
        <f t="shared" si="296"/>
        <v>2025</v>
      </c>
    </row>
    <row r="5501" spans="1:13" x14ac:dyDescent="0.25">
      <c r="A5501" s="27">
        <v>45748</v>
      </c>
      <c r="B5501" s="9" t="s">
        <v>6587</v>
      </c>
      <c r="C5501" s="8" t="s">
        <v>6619</v>
      </c>
      <c r="D5501" s="9" t="s">
        <v>6620</v>
      </c>
      <c r="E5501" s="12">
        <v>0</v>
      </c>
      <c r="F5501" s="30">
        <v>45777</v>
      </c>
      <c r="G5501" s="12" t="s">
        <v>5011</v>
      </c>
      <c r="H5501" s="75">
        <v>207</v>
      </c>
      <c r="K5501" t="str">
        <f t="shared" si="294"/>
        <v>Q1 2025</v>
      </c>
      <c r="L5501" t="str">
        <f t="shared" si="295"/>
        <v>Q1</v>
      </c>
      <c r="M5501" t="str">
        <f t="shared" si="296"/>
        <v>2025</v>
      </c>
    </row>
    <row r="5502" spans="1:13" x14ac:dyDescent="0.25">
      <c r="A5502" s="27">
        <v>45748</v>
      </c>
      <c r="B5502" s="9" t="s">
        <v>6588</v>
      </c>
      <c r="C5502" s="8" t="s">
        <v>6619</v>
      </c>
      <c r="D5502" s="9" t="s">
        <v>6620</v>
      </c>
      <c r="E5502" s="12">
        <v>0</v>
      </c>
      <c r="F5502" s="30">
        <v>45777</v>
      </c>
      <c r="G5502" s="12" t="s">
        <v>5012</v>
      </c>
      <c r="H5502" s="75">
        <v>1310</v>
      </c>
      <c r="K5502" t="str">
        <f t="shared" si="294"/>
        <v>Q1 2025</v>
      </c>
      <c r="L5502" t="str">
        <f t="shared" si="295"/>
        <v>Q1</v>
      </c>
      <c r="M5502" t="str">
        <f t="shared" si="296"/>
        <v>2025</v>
      </c>
    </row>
    <row r="5503" spans="1:13" x14ac:dyDescent="0.25">
      <c r="A5503" s="27">
        <v>45748</v>
      </c>
      <c r="B5503" s="9" t="s">
        <v>6589</v>
      </c>
      <c r="C5503" s="8" t="s">
        <v>6619</v>
      </c>
      <c r="D5503" s="9" t="s">
        <v>6620</v>
      </c>
      <c r="E5503" s="12">
        <v>2</v>
      </c>
      <c r="F5503" s="30">
        <v>45777</v>
      </c>
      <c r="G5503" s="12" t="s">
        <v>5013</v>
      </c>
      <c r="H5503" s="75">
        <v>14012</v>
      </c>
      <c r="K5503" t="str">
        <f t="shared" si="294"/>
        <v>Q1 2025</v>
      </c>
      <c r="L5503" t="str">
        <f t="shared" si="295"/>
        <v>Q1</v>
      </c>
      <c r="M5503" t="str">
        <f t="shared" si="296"/>
        <v>2025</v>
      </c>
    </row>
    <row r="5504" spans="1:13" x14ac:dyDescent="0.25">
      <c r="A5504" s="27">
        <v>45748</v>
      </c>
      <c r="B5504" s="9" t="s">
        <v>6591</v>
      </c>
      <c r="C5504" s="8" t="s">
        <v>6619</v>
      </c>
      <c r="D5504" s="9" t="s">
        <v>6620</v>
      </c>
      <c r="E5504" s="12">
        <v>0</v>
      </c>
      <c r="F5504" s="30">
        <v>45777</v>
      </c>
      <c r="G5504" s="12" t="s">
        <v>5014</v>
      </c>
      <c r="H5504" s="75">
        <v>1910</v>
      </c>
      <c r="K5504" t="str">
        <f t="shared" ref="K5504:K5535" si="297">"Q" &amp; IF(MONTH(A5504) &lt; 4, 4, IF(MONTH(A5504) &lt; 7, 1, IF(MONTH(A5504) &lt; 10, 2, 3))) &amp; " " &amp; YEAR(A5504) - IF(MONTH(A5504) &lt; 4, 1, 0)</f>
        <v>Q1 2025</v>
      </c>
      <c r="L5504" t="str">
        <f t="shared" ref="L5504:L5535" si="298">LEFT(K5504,2)</f>
        <v>Q1</v>
      </c>
      <c r="M5504" t="str">
        <f t="shared" ref="M5504:M5535" si="299">RIGHT(K5504,4)</f>
        <v>2025</v>
      </c>
    </row>
    <row r="5505" spans="1:13" x14ac:dyDescent="0.25">
      <c r="A5505" s="27">
        <v>45748</v>
      </c>
      <c r="B5505" s="9" t="s">
        <v>6601</v>
      </c>
      <c r="C5505" s="8" t="s">
        <v>6619</v>
      </c>
      <c r="D5505" s="9" t="s">
        <v>6620</v>
      </c>
      <c r="E5505" s="12">
        <v>2</v>
      </c>
      <c r="F5505" s="30">
        <v>45777</v>
      </c>
      <c r="G5505" s="12" t="s">
        <v>5015</v>
      </c>
      <c r="H5505" s="75">
        <v>14242</v>
      </c>
      <c r="K5505" t="str">
        <f t="shared" si="297"/>
        <v>Q1 2025</v>
      </c>
      <c r="L5505" t="str">
        <f t="shared" si="298"/>
        <v>Q1</v>
      </c>
      <c r="M5505" t="str">
        <f t="shared" si="299"/>
        <v>2025</v>
      </c>
    </row>
    <row r="5506" spans="1:13" x14ac:dyDescent="0.25">
      <c r="A5506" s="27">
        <v>45748</v>
      </c>
      <c r="B5506" s="9" t="s">
        <v>6609</v>
      </c>
      <c r="C5506" s="8" t="s">
        <v>6619</v>
      </c>
      <c r="D5506" s="9" t="s">
        <v>6620</v>
      </c>
      <c r="E5506" s="12">
        <v>0</v>
      </c>
      <c r="F5506" s="30">
        <v>45777</v>
      </c>
      <c r="G5506" s="12" t="s">
        <v>5016</v>
      </c>
      <c r="H5506" s="75">
        <v>1020</v>
      </c>
      <c r="K5506" t="str">
        <f t="shared" si="297"/>
        <v>Q1 2025</v>
      </c>
      <c r="L5506" t="str">
        <f t="shared" si="298"/>
        <v>Q1</v>
      </c>
      <c r="M5506" t="str">
        <f t="shared" si="299"/>
        <v>2025</v>
      </c>
    </row>
    <row r="5507" spans="1:13" x14ac:dyDescent="0.25">
      <c r="A5507" s="27">
        <v>45748</v>
      </c>
      <c r="B5507" s="9" t="s">
        <v>6597</v>
      </c>
      <c r="C5507" s="8" t="s">
        <v>6619</v>
      </c>
      <c r="D5507" s="9" t="s">
        <v>6620</v>
      </c>
      <c r="E5507" s="12">
        <v>0</v>
      </c>
      <c r="F5507" s="30">
        <v>45777</v>
      </c>
      <c r="G5507" s="12" t="s">
        <v>5017</v>
      </c>
      <c r="H5507" s="75">
        <v>5010</v>
      </c>
      <c r="K5507" t="str">
        <f t="shared" si="297"/>
        <v>Q1 2025</v>
      </c>
      <c r="L5507" t="str">
        <f t="shared" si="298"/>
        <v>Q1</v>
      </c>
      <c r="M5507" t="str">
        <f t="shared" si="299"/>
        <v>2025</v>
      </c>
    </row>
    <row r="5508" spans="1:13" x14ac:dyDescent="0.25">
      <c r="A5508" s="27">
        <v>45748</v>
      </c>
      <c r="B5508" s="9" t="s">
        <v>6592</v>
      </c>
      <c r="C5508" s="8" t="s">
        <v>6619</v>
      </c>
      <c r="D5508" s="9" t="s">
        <v>6620</v>
      </c>
      <c r="E5508" s="12">
        <v>613</v>
      </c>
      <c r="F5508" s="30">
        <v>45777</v>
      </c>
      <c r="G5508" s="12" t="s">
        <v>5018</v>
      </c>
      <c r="H5508" s="75">
        <v>7990</v>
      </c>
      <c r="K5508" t="str">
        <f t="shared" si="297"/>
        <v>Q1 2025</v>
      </c>
      <c r="L5508" t="str">
        <f t="shared" si="298"/>
        <v>Q1</v>
      </c>
      <c r="M5508" t="str">
        <f t="shared" si="299"/>
        <v>2025</v>
      </c>
    </row>
    <row r="5509" spans="1:13" x14ac:dyDescent="0.25">
      <c r="A5509" s="27">
        <v>45748</v>
      </c>
      <c r="B5509" s="9" t="s">
        <v>6593</v>
      </c>
      <c r="C5509" s="8" t="s">
        <v>6619</v>
      </c>
      <c r="D5509" s="9" t="s">
        <v>6620</v>
      </c>
      <c r="E5509" s="12">
        <v>312</v>
      </c>
      <c r="F5509" s="30">
        <v>45777</v>
      </c>
      <c r="G5509" s="12" t="s">
        <v>5019</v>
      </c>
      <c r="H5509" s="75">
        <v>82298</v>
      </c>
      <c r="K5509" t="str">
        <f t="shared" si="297"/>
        <v>Q1 2025</v>
      </c>
      <c r="L5509" t="str">
        <f t="shared" si="298"/>
        <v>Q1</v>
      </c>
      <c r="M5509" t="str">
        <f t="shared" si="299"/>
        <v>2025</v>
      </c>
    </row>
    <row r="5510" spans="1:13" x14ac:dyDescent="0.25">
      <c r="A5510" s="27">
        <v>45748</v>
      </c>
      <c r="B5510" s="9" t="s">
        <v>6599</v>
      </c>
      <c r="C5510" s="8" t="s">
        <v>6619</v>
      </c>
      <c r="D5510" s="9" t="s">
        <v>6620</v>
      </c>
      <c r="E5510" s="12">
        <v>0</v>
      </c>
      <c r="F5510" s="30">
        <v>45777</v>
      </c>
      <c r="G5510" s="12" t="s">
        <v>5020</v>
      </c>
      <c r="H5510" s="75">
        <v>8718</v>
      </c>
      <c r="K5510" t="str">
        <f t="shared" si="297"/>
        <v>Q1 2025</v>
      </c>
      <c r="L5510" t="str">
        <f t="shared" si="298"/>
        <v>Q1</v>
      </c>
      <c r="M5510" t="str">
        <f t="shared" si="299"/>
        <v>2025</v>
      </c>
    </row>
    <row r="5511" spans="1:13" x14ac:dyDescent="0.25">
      <c r="A5511" s="27">
        <v>45748</v>
      </c>
      <c r="B5511" s="9" t="s">
        <v>6595</v>
      </c>
      <c r="C5511" s="8" t="s">
        <v>6619</v>
      </c>
      <c r="D5511" s="9" t="s">
        <v>6620</v>
      </c>
      <c r="E5511" s="12">
        <v>319</v>
      </c>
      <c r="F5511" s="30">
        <v>45777</v>
      </c>
      <c r="G5511" s="12" t="s">
        <v>5021</v>
      </c>
      <c r="H5511" s="75">
        <v>790</v>
      </c>
      <c r="K5511" t="str">
        <f t="shared" si="297"/>
        <v>Q1 2025</v>
      </c>
      <c r="L5511" t="str">
        <f t="shared" si="298"/>
        <v>Q1</v>
      </c>
      <c r="M5511" t="str">
        <f t="shared" si="299"/>
        <v>2025</v>
      </c>
    </row>
    <row r="5512" spans="1:13" x14ac:dyDescent="0.25">
      <c r="A5512" s="27">
        <v>45748</v>
      </c>
      <c r="B5512" s="9" t="s">
        <v>6600</v>
      </c>
      <c r="C5512" s="8" t="s">
        <v>6619</v>
      </c>
      <c r="D5512" s="9" t="s">
        <v>6620</v>
      </c>
      <c r="E5512" s="12">
        <v>1101</v>
      </c>
      <c r="F5512" s="30">
        <v>45777</v>
      </c>
      <c r="G5512" s="12" t="s">
        <v>5022</v>
      </c>
      <c r="H5512" s="75">
        <v>1719</v>
      </c>
      <c r="K5512" t="str">
        <f t="shared" si="297"/>
        <v>Q1 2025</v>
      </c>
      <c r="L5512" t="str">
        <f t="shared" si="298"/>
        <v>Q1</v>
      </c>
      <c r="M5512" t="str">
        <f t="shared" si="299"/>
        <v>2025</v>
      </c>
    </row>
    <row r="5513" spans="1:13" x14ac:dyDescent="0.25">
      <c r="A5513" s="29">
        <v>45748</v>
      </c>
      <c r="B5513" s="9" t="s">
        <v>6593</v>
      </c>
      <c r="C5513" s="8" t="e">
        <v>#N/A</v>
      </c>
      <c r="D5513" s="9" t="s">
        <v>6615</v>
      </c>
      <c r="E5513" s="12">
        <v>312</v>
      </c>
      <c r="F5513" s="30">
        <v>45777</v>
      </c>
      <c r="G5513" s="12" t="s">
        <v>5023</v>
      </c>
      <c r="H5513" s="75">
        <v>31967</v>
      </c>
      <c r="K5513" t="str">
        <f t="shared" si="297"/>
        <v>Q1 2025</v>
      </c>
      <c r="L5513" t="str">
        <f t="shared" si="298"/>
        <v>Q1</v>
      </c>
      <c r="M5513" t="str">
        <f t="shared" si="299"/>
        <v>2025</v>
      </c>
    </row>
    <row r="5514" spans="1:13" x14ac:dyDescent="0.25">
      <c r="A5514" s="29">
        <v>45748</v>
      </c>
      <c r="B5514" s="9" t="s">
        <v>6593</v>
      </c>
      <c r="C5514" s="8" t="e">
        <v>#N/A</v>
      </c>
      <c r="D5514" s="9" t="s">
        <v>6615</v>
      </c>
      <c r="E5514" s="12">
        <v>312</v>
      </c>
      <c r="F5514" s="30">
        <v>45777</v>
      </c>
      <c r="G5514" s="12" t="s">
        <v>5024</v>
      </c>
      <c r="H5514" s="75">
        <v>414147</v>
      </c>
      <c r="K5514" t="str">
        <f t="shared" si="297"/>
        <v>Q1 2025</v>
      </c>
      <c r="L5514" t="str">
        <f t="shared" si="298"/>
        <v>Q1</v>
      </c>
      <c r="M5514" t="str">
        <f t="shared" si="299"/>
        <v>2025</v>
      </c>
    </row>
    <row r="5515" spans="1:13" x14ac:dyDescent="0.25">
      <c r="A5515" s="29">
        <v>45748</v>
      </c>
      <c r="B5515" s="9" t="s">
        <v>6595</v>
      </c>
      <c r="C5515" s="8" t="e">
        <v>#N/A</v>
      </c>
      <c r="D5515" s="9" t="s">
        <v>6615</v>
      </c>
      <c r="E5515" s="12">
        <v>319</v>
      </c>
      <c r="F5515" s="30">
        <v>45777</v>
      </c>
      <c r="G5515" s="12" t="s">
        <v>5025</v>
      </c>
      <c r="H5515" s="75">
        <v>10972</v>
      </c>
      <c r="K5515" t="str">
        <f t="shared" si="297"/>
        <v>Q1 2025</v>
      </c>
      <c r="L5515" t="str">
        <f t="shared" si="298"/>
        <v>Q1</v>
      </c>
      <c r="M5515" t="str">
        <f t="shared" si="299"/>
        <v>2025</v>
      </c>
    </row>
    <row r="5516" spans="1:13" x14ac:dyDescent="0.25">
      <c r="A5516" s="29">
        <v>45748</v>
      </c>
      <c r="B5516" s="9" t="s">
        <v>6595</v>
      </c>
      <c r="C5516" s="8" t="e">
        <v>#N/A</v>
      </c>
      <c r="D5516" s="9" t="s">
        <v>6615</v>
      </c>
      <c r="E5516" s="12">
        <v>319</v>
      </c>
      <c r="F5516" s="30">
        <v>45777</v>
      </c>
      <c r="G5516" s="12" t="s">
        <v>5026</v>
      </c>
      <c r="H5516" s="75">
        <v>499</v>
      </c>
      <c r="K5516" t="str">
        <f t="shared" si="297"/>
        <v>Q1 2025</v>
      </c>
      <c r="L5516" t="str">
        <f t="shared" si="298"/>
        <v>Q1</v>
      </c>
      <c r="M5516" t="str">
        <f t="shared" si="299"/>
        <v>2025</v>
      </c>
    </row>
    <row r="5517" spans="1:13" x14ac:dyDescent="0.25">
      <c r="A5517" s="29">
        <v>45748</v>
      </c>
      <c r="B5517" s="9" t="s">
        <v>6595</v>
      </c>
      <c r="C5517" s="8" t="e">
        <v>#N/A</v>
      </c>
      <c r="D5517" s="9" t="s">
        <v>6615</v>
      </c>
      <c r="E5517" s="12">
        <v>319</v>
      </c>
      <c r="F5517" s="30">
        <v>45777</v>
      </c>
      <c r="G5517" s="12" t="s">
        <v>5027</v>
      </c>
      <c r="H5517" s="75">
        <v>1734</v>
      </c>
      <c r="K5517" t="str">
        <f t="shared" si="297"/>
        <v>Q1 2025</v>
      </c>
      <c r="L5517" t="str">
        <f t="shared" si="298"/>
        <v>Q1</v>
      </c>
      <c r="M5517" t="str">
        <f t="shared" si="299"/>
        <v>2025</v>
      </c>
    </row>
    <row r="5518" spans="1:13" x14ac:dyDescent="0.25">
      <c r="A5518" s="29">
        <v>45748</v>
      </c>
      <c r="B5518" s="9" t="s">
        <v>6595</v>
      </c>
      <c r="C5518" s="8" t="e">
        <v>#N/A</v>
      </c>
      <c r="D5518" s="9" t="s">
        <v>6615</v>
      </c>
      <c r="E5518" s="12">
        <v>319</v>
      </c>
      <c r="F5518" s="30">
        <v>45777</v>
      </c>
      <c r="G5518" s="12" t="s">
        <v>5028</v>
      </c>
      <c r="H5518" s="75">
        <v>39243</v>
      </c>
      <c r="K5518" t="str">
        <f t="shared" si="297"/>
        <v>Q1 2025</v>
      </c>
      <c r="L5518" t="str">
        <f t="shared" si="298"/>
        <v>Q1</v>
      </c>
      <c r="M5518" t="str">
        <f t="shared" si="299"/>
        <v>2025</v>
      </c>
    </row>
    <row r="5519" spans="1:13" x14ac:dyDescent="0.25">
      <c r="A5519" s="29">
        <v>45748</v>
      </c>
      <c r="B5519" s="9" t="s">
        <v>6592</v>
      </c>
      <c r="C5519" s="8" t="e">
        <v>#N/A</v>
      </c>
      <c r="D5519" s="9" t="s">
        <v>6615</v>
      </c>
      <c r="E5519" s="12">
        <v>613</v>
      </c>
      <c r="F5519" s="30">
        <v>45777</v>
      </c>
      <c r="G5519" s="12" t="s">
        <v>5029</v>
      </c>
      <c r="H5519" s="75">
        <v>33430</v>
      </c>
      <c r="K5519" t="str">
        <f t="shared" si="297"/>
        <v>Q1 2025</v>
      </c>
      <c r="L5519" t="str">
        <f t="shared" si="298"/>
        <v>Q1</v>
      </c>
      <c r="M5519" t="str">
        <f t="shared" si="299"/>
        <v>2025</v>
      </c>
    </row>
    <row r="5520" spans="1:13" x14ac:dyDescent="0.25">
      <c r="A5520" s="29">
        <v>45748</v>
      </c>
      <c r="B5520" s="9" t="s">
        <v>6589</v>
      </c>
      <c r="C5520" s="8" t="e">
        <v>#N/A</v>
      </c>
      <c r="D5520" s="9" t="s">
        <v>6615</v>
      </c>
      <c r="E5520" s="12" t="s">
        <v>82</v>
      </c>
      <c r="F5520" s="30">
        <v>45777</v>
      </c>
      <c r="G5520" s="12" t="s">
        <v>5030</v>
      </c>
      <c r="H5520" s="75">
        <v>633</v>
      </c>
      <c r="K5520" t="str">
        <f t="shared" si="297"/>
        <v>Q1 2025</v>
      </c>
      <c r="L5520" t="str">
        <f t="shared" si="298"/>
        <v>Q1</v>
      </c>
      <c r="M5520" t="str">
        <f t="shared" si="299"/>
        <v>2025</v>
      </c>
    </row>
    <row r="5521" spans="1:13" x14ac:dyDescent="0.25">
      <c r="A5521" s="29">
        <v>45748</v>
      </c>
      <c r="B5521" s="9" t="s">
        <v>6589</v>
      </c>
      <c r="C5521" s="8" t="e">
        <v>#N/A</v>
      </c>
      <c r="D5521" s="9" t="s">
        <v>6615</v>
      </c>
      <c r="E5521" s="12" t="s">
        <v>82</v>
      </c>
      <c r="F5521" s="30">
        <v>45777</v>
      </c>
      <c r="G5521" s="12" t="s">
        <v>5031</v>
      </c>
      <c r="H5521" s="75">
        <v>3524.25</v>
      </c>
      <c r="K5521" t="str">
        <f t="shared" si="297"/>
        <v>Q1 2025</v>
      </c>
      <c r="L5521" t="str">
        <f t="shared" si="298"/>
        <v>Q1</v>
      </c>
      <c r="M5521" t="str">
        <f t="shared" si="299"/>
        <v>2025</v>
      </c>
    </row>
    <row r="5522" spans="1:13" x14ac:dyDescent="0.25">
      <c r="A5522" s="29">
        <v>45748</v>
      </c>
      <c r="B5522" s="9" t="s">
        <v>6613</v>
      </c>
      <c r="C5522" s="8" t="e">
        <v>#N/A</v>
      </c>
      <c r="D5522" s="9" t="s">
        <v>6615</v>
      </c>
      <c r="E5522" s="12">
        <v>0</v>
      </c>
      <c r="F5522" s="30">
        <v>45777</v>
      </c>
      <c r="G5522" s="12" t="s">
        <v>5032</v>
      </c>
      <c r="H5522" s="75">
        <v>4000.5</v>
      </c>
      <c r="K5522" t="str">
        <f t="shared" si="297"/>
        <v>Q1 2025</v>
      </c>
      <c r="L5522" t="str">
        <f t="shared" si="298"/>
        <v>Q1</v>
      </c>
      <c r="M5522" t="str">
        <f t="shared" si="299"/>
        <v>2025</v>
      </c>
    </row>
    <row r="5523" spans="1:13" x14ac:dyDescent="0.25">
      <c r="A5523" s="29">
        <v>45748</v>
      </c>
      <c r="B5523" s="9" t="s">
        <v>6599</v>
      </c>
      <c r="C5523" s="8" t="e">
        <v>#N/A</v>
      </c>
      <c r="D5523" s="9" t="s">
        <v>6615</v>
      </c>
      <c r="E5523" s="12">
        <v>0</v>
      </c>
      <c r="F5523" s="30">
        <v>45777</v>
      </c>
      <c r="G5523" s="12" t="s">
        <v>5033</v>
      </c>
      <c r="H5523" s="75">
        <v>844</v>
      </c>
      <c r="K5523" t="str">
        <f t="shared" si="297"/>
        <v>Q1 2025</v>
      </c>
      <c r="L5523" t="str">
        <f t="shared" si="298"/>
        <v>Q1</v>
      </c>
      <c r="M5523" t="str">
        <f t="shared" si="299"/>
        <v>2025</v>
      </c>
    </row>
    <row r="5524" spans="1:13" x14ac:dyDescent="0.25">
      <c r="A5524" s="29">
        <v>45748</v>
      </c>
      <c r="B5524" s="9" t="s">
        <v>6599</v>
      </c>
      <c r="C5524" s="8" t="e">
        <v>#N/A</v>
      </c>
      <c r="D5524" s="9" t="s">
        <v>6615</v>
      </c>
      <c r="E5524" s="12">
        <v>0</v>
      </c>
      <c r="F5524" s="30">
        <v>45777</v>
      </c>
      <c r="G5524" s="12" t="s">
        <v>5034</v>
      </c>
      <c r="H5524" s="75">
        <v>285.74</v>
      </c>
      <c r="K5524" t="str">
        <f t="shared" si="297"/>
        <v>Q1 2025</v>
      </c>
      <c r="L5524" t="str">
        <f t="shared" si="298"/>
        <v>Q1</v>
      </c>
      <c r="M5524" t="str">
        <f t="shared" si="299"/>
        <v>2025</v>
      </c>
    </row>
    <row r="5525" spans="1:13" x14ac:dyDescent="0.25">
      <c r="A5525" s="29">
        <v>45748</v>
      </c>
      <c r="B5525" s="9" t="s">
        <v>6584</v>
      </c>
      <c r="C5525" s="8" t="e">
        <v>#N/A</v>
      </c>
      <c r="D5525" s="9" t="s">
        <v>6615</v>
      </c>
      <c r="E5525" s="12">
        <v>102</v>
      </c>
      <c r="F5525" s="30">
        <v>45777</v>
      </c>
      <c r="G5525" s="12" t="s">
        <v>5035</v>
      </c>
      <c r="H5525" s="75">
        <v>12096.25</v>
      </c>
      <c r="K5525" t="str">
        <f t="shared" si="297"/>
        <v>Q1 2025</v>
      </c>
      <c r="L5525" t="str">
        <f t="shared" si="298"/>
        <v>Q1</v>
      </c>
      <c r="M5525" t="str">
        <f t="shared" si="299"/>
        <v>2025</v>
      </c>
    </row>
    <row r="5526" spans="1:13" x14ac:dyDescent="0.25">
      <c r="A5526" s="29">
        <v>45748</v>
      </c>
      <c r="B5526" s="9" t="s">
        <v>6601</v>
      </c>
      <c r="C5526" s="8" t="e">
        <v>#N/A</v>
      </c>
      <c r="D5526" s="9" t="s">
        <v>6615</v>
      </c>
      <c r="E5526" s="12">
        <v>0</v>
      </c>
      <c r="F5526" s="30">
        <v>45777</v>
      </c>
      <c r="G5526" s="12" t="s">
        <v>5036</v>
      </c>
      <c r="H5526" s="75">
        <v>528</v>
      </c>
      <c r="K5526" t="str">
        <f t="shared" si="297"/>
        <v>Q1 2025</v>
      </c>
      <c r="L5526" t="str">
        <f t="shared" si="298"/>
        <v>Q1</v>
      </c>
      <c r="M5526" t="str">
        <f t="shared" si="299"/>
        <v>2025</v>
      </c>
    </row>
    <row r="5527" spans="1:13" x14ac:dyDescent="0.25">
      <c r="A5527" s="29">
        <v>45748</v>
      </c>
      <c r="B5527" s="9" t="s">
        <v>6590</v>
      </c>
      <c r="C5527" s="8" t="e">
        <v>#N/A</v>
      </c>
      <c r="D5527" s="9" t="s">
        <v>6615</v>
      </c>
      <c r="E5527" s="12">
        <v>0</v>
      </c>
      <c r="F5527" s="30">
        <v>45777</v>
      </c>
      <c r="G5527" s="12" t="s">
        <v>5037</v>
      </c>
      <c r="H5527" s="75">
        <v>285.74</v>
      </c>
      <c r="K5527" t="str">
        <f t="shared" si="297"/>
        <v>Q1 2025</v>
      </c>
      <c r="L5527" t="str">
        <f t="shared" si="298"/>
        <v>Q1</v>
      </c>
      <c r="M5527" t="str">
        <f t="shared" si="299"/>
        <v>2025</v>
      </c>
    </row>
    <row r="5528" spans="1:13" x14ac:dyDescent="0.25">
      <c r="A5528" s="29">
        <v>45748</v>
      </c>
      <c r="B5528" s="9" t="s">
        <v>6600</v>
      </c>
      <c r="C5528" s="8" t="e">
        <v>#N/A</v>
      </c>
      <c r="D5528" s="9" t="s">
        <v>6615</v>
      </c>
      <c r="E5528" s="12">
        <v>1101</v>
      </c>
      <c r="F5528" s="30">
        <v>45777</v>
      </c>
      <c r="G5528" s="12" t="s">
        <v>5038</v>
      </c>
      <c r="H5528" s="75">
        <v>190.5</v>
      </c>
      <c r="K5528" t="str">
        <f t="shared" si="297"/>
        <v>Q1 2025</v>
      </c>
      <c r="L5528" t="str">
        <f t="shared" si="298"/>
        <v>Q1</v>
      </c>
      <c r="M5528" t="str">
        <f t="shared" si="299"/>
        <v>2025</v>
      </c>
    </row>
    <row r="5529" spans="1:13" x14ac:dyDescent="0.25">
      <c r="A5529" s="29">
        <v>45748</v>
      </c>
      <c r="B5529" s="9" t="s">
        <v>6592</v>
      </c>
      <c r="C5529" s="8" t="e">
        <v>#N/A</v>
      </c>
      <c r="D5529" s="9" t="s">
        <v>6615</v>
      </c>
      <c r="E5529" s="12">
        <v>719</v>
      </c>
      <c r="F5529" s="30">
        <v>45777</v>
      </c>
      <c r="G5529" s="12" t="s">
        <v>5039</v>
      </c>
      <c r="H5529" s="75">
        <v>211</v>
      </c>
      <c r="K5529" t="str">
        <f t="shared" si="297"/>
        <v>Q1 2025</v>
      </c>
      <c r="L5529" t="str">
        <f t="shared" si="298"/>
        <v>Q1</v>
      </c>
      <c r="M5529" t="str">
        <f t="shared" si="299"/>
        <v>2025</v>
      </c>
    </row>
    <row r="5530" spans="1:13" x14ac:dyDescent="0.25">
      <c r="A5530" s="29">
        <v>45748</v>
      </c>
      <c r="B5530" s="9" t="s">
        <v>6597</v>
      </c>
      <c r="C5530" s="8" t="e">
        <v>#N/A</v>
      </c>
      <c r="D5530" s="9" t="s">
        <v>6615</v>
      </c>
      <c r="E5530" s="12">
        <v>0</v>
      </c>
      <c r="F5530" s="30">
        <v>45777</v>
      </c>
      <c r="G5530" s="12" t="s">
        <v>5040</v>
      </c>
      <c r="H5530" s="75">
        <v>2743</v>
      </c>
      <c r="K5530" t="str">
        <f t="shared" si="297"/>
        <v>Q1 2025</v>
      </c>
      <c r="L5530" t="str">
        <f t="shared" si="298"/>
        <v>Q1</v>
      </c>
      <c r="M5530" t="str">
        <f t="shared" si="299"/>
        <v>2025</v>
      </c>
    </row>
    <row r="5531" spans="1:13" x14ac:dyDescent="0.25">
      <c r="A5531" s="29">
        <v>45748</v>
      </c>
      <c r="B5531" s="9" t="s">
        <v>6597</v>
      </c>
      <c r="C5531" s="8" t="e">
        <v>#N/A</v>
      </c>
      <c r="D5531" s="9" t="s">
        <v>6615</v>
      </c>
      <c r="E5531" s="12">
        <v>0</v>
      </c>
      <c r="F5531" s="30">
        <v>45777</v>
      </c>
      <c r="G5531" s="12" t="s">
        <v>5041</v>
      </c>
      <c r="H5531" s="75">
        <v>844</v>
      </c>
      <c r="K5531" t="str">
        <f t="shared" si="297"/>
        <v>Q1 2025</v>
      </c>
      <c r="L5531" t="str">
        <f t="shared" si="298"/>
        <v>Q1</v>
      </c>
      <c r="M5531" t="str">
        <f t="shared" si="299"/>
        <v>2025</v>
      </c>
    </row>
    <row r="5532" spans="1:13" x14ac:dyDescent="0.25">
      <c r="A5532" s="29">
        <v>45748</v>
      </c>
      <c r="B5532" s="9" t="s">
        <v>6588</v>
      </c>
      <c r="C5532" s="8" t="e">
        <v>#N/A</v>
      </c>
      <c r="D5532" s="9" t="s">
        <v>6615</v>
      </c>
      <c r="E5532" s="12">
        <v>0</v>
      </c>
      <c r="F5532" s="30">
        <v>45777</v>
      </c>
      <c r="G5532" s="12" t="s">
        <v>5042</v>
      </c>
      <c r="H5532" s="75">
        <v>211</v>
      </c>
      <c r="K5532" t="str">
        <f t="shared" si="297"/>
        <v>Q1 2025</v>
      </c>
      <c r="L5532" t="str">
        <f t="shared" si="298"/>
        <v>Q1</v>
      </c>
      <c r="M5532" t="str">
        <f t="shared" si="299"/>
        <v>2025</v>
      </c>
    </row>
    <row r="5533" spans="1:13" x14ac:dyDescent="0.25">
      <c r="A5533" s="29">
        <v>45748</v>
      </c>
      <c r="B5533" s="9" t="s">
        <v>6590</v>
      </c>
      <c r="C5533" s="8" t="e">
        <v>#N/A</v>
      </c>
      <c r="D5533" s="9" t="s">
        <v>6615</v>
      </c>
      <c r="E5533" s="12">
        <v>0</v>
      </c>
      <c r="F5533" s="30">
        <v>45777</v>
      </c>
      <c r="G5533" s="12" t="s">
        <v>5043</v>
      </c>
      <c r="H5533" s="75">
        <v>5275</v>
      </c>
      <c r="K5533" t="str">
        <f t="shared" si="297"/>
        <v>Q1 2025</v>
      </c>
      <c r="L5533" t="str">
        <f t="shared" si="298"/>
        <v>Q1</v>
      </c>
      <c r="M5533" t="str">
        <f t="shared" si="299"/>
        <v>2025</v>
      </c>
    </row>
    <row r="5534" spans="1:13" x14ac:dyDescent="0.25">
      <c r="A5534" s="29">
        <v>45748</v>
      </c>
      <c r="B5534" s="9" t="s">
        <v>6602</v>
      </c>
      <c r="C5534" s="8" t="e">
        <v>#N/A</v>
      </c>
      <c r="D5534" s="9" t="s">
        <v>6615</v>
      </c>
      <c r="E5534" s="12">
        <v>0</v>
      </c>
      <c r="F5534" s="30">
        <v>45777</v>
      </c>
      <c r="G5534" s="12" t="s">
        <v>5044</v>
      </c>
      <c r="H5534" s="75">
        <v>106</v>
      </c>
      <c r="K5534" t="str">
        <f t="shared" si="297"/>
        <v>Q1 2025</v>
      </c>
      <c r="L5534" t="str">
        <f t="shared" si="298"/>
        <v>Q1</v>
      </c>
      <c r="M5534" t="str">
        <f t="shared" si="299"/>
        <v>2025</v>
      </c>
    </row>
    <row r="5535" spans="1:13" x14ac:dyDescent="0.25">
      <c r="A5535" s="29">
        <v>45748</v>
      </c>
      <c r="B5535" s="9" t="s">
        <v>6596</v>
      </c>
      <c r="C5535" s="8" t="e">
        <v>#N/A</v>
      </c>
      <c r="D5535" s="9" t="s">
        <v>6615</v>
      </c>
      <c r="E5535" s="12">
        <v>0</v>
      </c>
      <c r="F5535" s="30">
        <v>45777</v>
      </c>
      <c r="G5535" s="12" t="s">
        <v>5045</v>
      </c>
      <c r="H5535" s="75">
        <v>106</v>
      </c>
      <c r="K5535" t="str">
        <f t="shared" si="297"/>
        <v>Q1 2025</v>
      </c>
      <c r="L5535" t="str">
        <f t="shared" si="298"/>
        <v>Q1</v>
      </c>
      <c r="M5535" t="str">
        <f t="shared" si="299"/>
        <v>2025</v>
      </c>
    </row>
    <row r="5536" spans="1:13" x14ac:dyDescent="0.25">
      <c r="A5536" s="29">
        <v>45748</v>
      </c>
      <c r="B5536" s="9" t="s">
        <v>6589</v>
      </c>
      <c r="C5536" s="8" t="s">
        <v>6653</v>
      </c>
      <c r="D5536" s="9" t="s">
        <v>6638</v>
      </c>
      <c r="E5536" s="12" t="s">
        <v>82</v>
      </c>
      <c r="F5536" s="30">
        <v>45791</v>
      </c>
      <c r="G5536" s="12" t="s">
        <v>5046</v>
      </c>
      <c r="H5536" s="75">
        <v>1205565.24</v>
      </c>
      <c r="K5536" t="str">
        <f t="shared" ref="K5536:K5537" si="300">"Q" &amp; IF(MONTH(A5536) &lt; 4, 4, IF(MONTH(A5536) &lt; 7, 1, IF(MONTH(A5536) &lt; 10, 2, 3))) &amp; " " &amp; YEAR(A5536) - IF(MONTH(A5536) &lt; 4, 1, 0)</f>
        <v>Q1 2025</v>
      </c>
      <c r="L5536" t="str">
        <f t="shared" ref="L5536:L5537" si="301">LEFT(K5536,2)</f>
        <v>Q1</v>
      </c>
      <c r="M5536" t="str">
        <f t="shared" ref="M5536:M5537" si="302">RIGHT(K5536,4)</f>
        <v>2025</v>
      </c>
    </row>
    <row r="5537" spans="1:13" x14ac:dyDescent="0.25">
      <c r="A5537" s="29">
        <v>45748</v>
      </c>
      <c r="B5537" s="9" t="s">
        <v>6589</v>
      </c>
      <c r="C5537" s="8" t="s">
        <v>6653</v>
      </c>
      <c r="D5537" s="9" t="s">
        <v>6627</v>
      </c>
      <c r="E5537" s="12" t="s">
        <v>82</v>
      </c>
      <c r="F5537" s="30">
        <v>45791</v>
      </c>
      <c r="G5537" s="12" t="s">
        <v>5047</v>
      </c>
      <c r="H5537" s="75">
        <v>29050</v>
      </c>
      <c r="K5537" t="str">
        <f t="shared" si="300"/>
        <v>Q1 2025</v>
      </c>
      <c r="L5537" t="str">
        <f t="shared" si="301"/>
        <v>Q1</v>
      </c>
      <c r="M5537" t="str">
        <f t="shared" si="302"/>
        <v>2025</v>
      </c>
    </row>
    <row r="5538" spans="1:13" x14ac:dyDescent="0.25">
      <c r="A5538" s="29">
        <v>45748</v>
      </c>
      <c r="B5538" s="9" t="s">
        <v>6589</v>
      </c>
      <c r="C5538" s="8" t="s">
        <v>6642</v>
      </c>
      <c r="D5538" s="9" t="s">
        <v>6643</v>
      </c>
      <c r="E5538" s="12">
        <v>2</v>
      </c>
      <c r="F5538" s="30">
        <v>45776</v>
      </c>
      <c r="G5538" s="12" t="s">
        <v>5055</v>
      </c>
      <c r="H5538" s="75">
        <v>15650</v>
      </c>
      <c r="K5538" t="str">
        <f t="shared" ref="K5538:K5550" si="303">"Q" &amp; IF(MONTH(A5538) &lt; 4, 4, IF(MONTH(A5538) &lt; 7, 1, IF(MONTH(A5538) &lt; 10, 2, 3))) &amp; " " &amp; YEAR(A5538) - IF(MONTH(A5538) &lt; 4, 1, 0)</f>
        <v>Q1 2025</v>
      </c>
      <c r="L5538" t="str">
        <f t="shared" ref="L5538:L5550" si="304">LEFT(K5538,2)</f>
        <v>Q1</v>
      </c>
      <c r="M5538" t="str">
        <f t="shared" ref="M5538:M5550" si="305">RIGHT(K5538,4)</f>
        <v>2025</v>
      </c>
    </row>
    <row r="5539" spans="1:13" x14ac:dyDescent="0.25">
      <c r="A5539" s="27">
        <v>45748</v>
      </c>
      <c r="B5539" s="9" t="s">
        <v>6584</v>
      </c>
      <c r="C5539" s="8" t="s">
        <v>6616</v>
      </c>
      <c r="D5539" s="9" t="s">
        <v>6617</v>
      </c>
      <c r="E5539" s="12">
        <v>102</v>
      </c>
      <c r="F5539" s="30">
        <v>45778</v>
      </c>
      <c r="G5539" s="12" t="s">
        <v>5056</v>
      </c>
      <c r="H5539" s="75">
        <v>11000</v>
      </c>
      <c r="K5539" t="str">
        <f t="shared" si="303"/>
        <v>Q1 2025</v>
      </c>
      <c r="L5539" t="str">
        <f t="shared" si="304"/>
        <v>Q1</v>
      </c>
      <c r="M5539" t="str">
        <f t="shared" si="305"/>
        <v>2025</v>
      </c>
    </row>
    <row r="5540" spans="1:13" x14ac:dyDescent="0.25">
      <c r="A5540" s="27">
        <v>45748</v>
      </c>
      <c r="B5540" s="9" t="s">
        <v>6593</v>
      </c>
      <c r="C5540" s="8" t="s">
        <v>6616</v>
      </c>
      <c r="D5540" s="9" t="s">
        <v>6617</v>
      </c>
      <c r="E5540" s="12">
        <v>312</v>
      </c>
      <c r="F5540" s="30">
        <v>45778</v>
      </c>
      <c r="G5540" s="12" t="s">
        <v>5057</v>
      </c>
      <c r="H5540" s="75">
        <v>8310.7999999999993</v>
      </c>
      <c r="K5540" t="str">
        <f t="shared" si="303"/>
        <v>Q1 2025</v>
      </c>
      <c r="L5540" t="str">
        <f t="shared" si="304"/>
        <v>Q1</v>
      </c>
      <c r="M5540" t="str">
        <f t="shared" si="305"/>
        <v>2025</v>
      </c>
    </row>
    <row r="5541" spans="1:13" x14ac:dyDescent="0.25">
      <c r="A5541" s="27">
        <v>45748</v>
      </c>
      <c r="B5541" s="9" t="s">
        <v>6593</v>
      </c>
      <c r="C5541" s="8" t="s">
        <v>6616</v>
      </c>
      <c r="D5541" s="9" t="s">
        <v>6618</v>
      </c>
      <c r="E5541" s="12">
        <v>312</v>
      </c>
      <c r="F5541" s="30">
        <v>45778</v>
      </c>
      <c r="G5541" s="12" t="s">
        <v>5058</v>
      </c>
      <c r="H5541" s="75">
        <v>56296</v>
      </c>
      <c r="K5541" t="str">
        <f t="shared" si="303"/>
        <v>Q1 2025</v>
      </c>
      <c r="L5541" t="str">
        <f t="shared" si="304"/>
        <v>Q1</v>
      </c>
      <c r="M5541" t="str">
        <f t="shared" si="305"/>
        <v>2025</v>
      </c>
    </row>
    <row r="5542" spans="1:13" x14ac:dyDescent="0.25">
      <c r="A5542" s="27">
        <v>45748</v>
      </c>
      <c r="B5542" s="9" t="s">
        <v>6593</v>
      </c>
      <c r="C5542" s="8" t="s">
        <v>6616</v>
      </c>
      <c r="D5542" s="9" t="s">
        <v>6617</v>
      </c>
      <c r="E5542" s="12">
        <v>312</v>
      </c>
      <c r="F5542" s="30">
        <v>45778</v>
      </c>
      <c r="G5542" s="12" t="s">
        <v>5059</v>
      </c>
      <c r="H5542" s="75">
        <v>18800</v>
      </c>
      <c r="K5542" t="str">
        <f t="shared" si="303"/>
        <v>Q1 2025</v>
      </c>
      <c r="L5542" t="str">
        <f t="shared" si="304"/>
        <v>Q1</v>
      </c>
      <c r="M5542" t="str">
        <f t="shared" si="305"/>
        <v>2025</v>
      </c>
    </row>
    <row r="5543" spans="1:13" x14ac:dyDescent="0.25">
      <c r="A5543" s="27">
        <v>45748</v>
      </c>
      <c r="B5543" s="9" t="s">
        <v>6589</v>
      </c>
      <c r="C5543" s="8" t="s">
        <v>6616</v>
      </c>
      <c r="D5543" s="9" t="s">
        <v>6618</v>
      </c>
      <c r="E5543" s="12" t="s">
        <v>82</v>
      </c>
      <c r="F5543" s="30">
        <v>45778</v>
      </c>
      <c r="G5543" s="12" t="s">
        <v>5060</v>
      </c>
      <c r="H5543" s="75">
        <v>18943</v>
      </c>
      <c r="K5543" t="str">
        <f t="shared" si="303"/>
        <v>Q1 2025</v>
      </c>
      <c r="L5543" t="str">
        <f t="shared" si="304"/>
        <v>Q1</v>
      </c>
      <c r="M5543" t="str">
        <f t="shared" si="305"/>
        <v>2025</v>
      </c>
    </row>
    <row r="5544" spans="1:13" x14ac:dyDescent="0.25">
      <c r="A5544" s="29">
        <v>45748</v>
      </c>
      <c r="B5544" s="9" t="s">
        <v>6586</v>
      </c>
      <c r="C5544" s="8" t="s">
        <v>6616</v>
      </c>
      <c r="D5544" s="9" t="s">
        <v>6618</v>
      </c>
      <c r="E5544" s="12">
        <v>0</v>
      </c>
      <c r="F5544" s="30">
        <v>45778</v>
      </c>
      <c r="G5544" s="12" t="s">
        <v>5061</v>
      </c>
      <c r="H5544" s="75">
        <v>3524</v>
      </c>
      <c r="K5544" t="str">
        <f t="shared" si="303"/>
        <v>Q1 2025</v>
      </c>
      <c r="L5544" t="str">
        <f t="shared" si="304"/>
        <v>Q1</v>
      </c>
      <c r="M5544" t="str">
        <f t="shared" si="305"/>
        <v>2025</v>
      </c>
    </row>
    <row r="5545" spans="1:13" x14ac:dyDescent="0.25">
      <c r="A5545" s="29">
        <v>45748</v>
      </c>
      <c r="B5545" s="9" t="s">
        <v>6601</v>
      </c>
      <c r="C5545" s="8" t="s">
        <v>6616</v>
      </c>
      <c r="D5545" s="9" t="s">
        <v>6617</v>
      </c>
      <c r="E5545" s="12">
        <v>0</v>
      </c>
      <c r="F5545" s="30">
        <v>45778</v>
      </c>
      <c r="G5545" s="12" t="s">
        <v>5062</v>
      </c>
      <c r="H5545" s="75">
        <v>4299</v>
      </c>
      <c r="K5545" t="str">
        <f t="shared" si="303"/>
        <v>Q1 2025</v>
      </c>
      <c r="L5545" t="str">
        <f t="shared" si="304"/>
        <v>Q1</v>
      </c>
      <c r="M5545" t="str">
        <f t="shared" si="305"/>
        <v>2025</v>
      </c>
    </row>
    <row r="5546" spans="1:13" x14ac:dyDescent="0.25">
      <c r="A5546" s="29">
        <v>45748</v>
      </c>
      <c r="B5546" s="9" t="s">
        <v>6585</v>
      </c>
      <c r="C5546" s="8" t="s">
        <v>6616</v>
      </c>
      <c r="D5546" s="9" t="s">
        <v>6617</v>
      </c>
      <c r="E5546" s="12">
        <v>0</v>
      </c>
      <c r="F5546" s="30">
        <v>45778</v>
      </c>
      <c r="G5546" s="12" t="s">
        <v>5063</v>
      </c>
      <c r="H5546" s="75">
        <v>14785.5</v>
      </c>
      <c r="K5546" t="str">
        <f t="shared" si="303"/>
        <v>Q1 2025</v>
      </c>
      <c r="L5546" t="str">
        <f t="shared" si="304"/>
        <v>Q1</v>
      </c>
      <c r="M5546" t="str">
        <f t="shared" si="305"/>
        <v>2025</v>
      </c>
    </row>
    <row r="5547" spans="1:13" x14ac:dyDescent="0.25">
      <c r="A5547" s="27">
        <v>45748</v>
      </c>
      <c r="B5547" s="9" t="s">
        <v>6613</v>
      </c>
      <c r="C5547" s="8" t="s">
        <v>6616</v>
      </c>
      <c r="D5547" s="9" t="s">
        <v>6618</v>
      </c>
      <c r="E5547" s="12">
        <v>0</v>
      </c>
      <c r="F5547" s="30">
        <v>45778</v>
      </c>
      <c r="G5547" s="12" t="s">
        <v>5064</v>
      </c>
      <c r="H5547" s="75">
        <v>33960</v>
      </c>
      <c r="K5547" t="str">
        <f t="shared" si="303"/>
        <v>Q1 2025</v>
      </c>
      <c r="L5547" t="str">
        <f t="shared" si="304"/>
        <v>Q1</v>
      </c>
      <c r="M5547" t="str">
        <f t="shared" si="305"/>
        <v>2025</v>
      </c>
    </row>
    <row r="5548" spans="1:13" x14ac:dyDescent="0.25">
      <c r="A5548" s="29">
        <v>45748</v>
      </c>
      <c r="B5548" s="9" t="s">
        <v>6600</v>
      </c>
      <c r="C5548" s="8" t="e">
        <v>#N/A</v>
      </c>
      <c r="D5548" s="9" t="s">
        <v>6624</v>
      </c>
      <c r="E5548" s="12">
        <v>1101</v>
      </c>
      <c r="F5548" s="30">
        <v>45764</v>
      </c>
      <c r="G5548" s="12" t="s">
        <v>5065</v>
      </c>
      <c r="H5548" s="75">
        <v>6604.24</v>
      </c>
      <c r="K5548" t="str">
        <f t="shared" si="303"/>
        <v>Q1 2025</v>
      </c>
      <c r="L5548" t="str">
        <f t="shared" si="304"/>
        <v>Q1</v>
      </c>
      <c r="M5548" t="str">
        <f t="shared" si="305"/>
        <v>2025</v>
      </c>
    </row>
    <row r="5549" spans="1:13" x14ac:dyDescent="0.25">
      <c r="A5549" s="29">
        <v>45748</v>
      </c>
      <c r="B5549" s="9" t="s">
        <v>6600</v>
      </c>
      <c r="C5549" s="8" t="s">
        <v>6616</v>
      </c>
      <c r="D5549" s="9" t="s">
        <v>6618</v>
      </c>
      <c r="E5549" s="12">
        <v>1101</v>
      </c>
      <c r="F5549" s="30">
        <v>45778</v>
      </c>
      <c r="G5549" s="12" t="s">
        <v>5066</v>
      </c>
      <c r="H5549" s="75">
        <v>18964</v>
      </c>
      <c r="K5549" t="str">
        <f t="shared" si="303"/>
        <v>Q1 2025</v>
      </c>
      <c r="L5549" t="str">
        <f t="shared" si="304"/>
        <v>Q1</v>
      </c>
      <c r="M5549" t="str">
        <f t="shared" si="305"/>
        <v>2025</v>
      </c>
    </row>
    <row r="5550" spans="1:13" x14ac:dyDescent="0.25">
      <c r="A5550" s="29">
        <v>45748</v>
      </c>
      <c r="B5550" s="9" t="s">
        <v>6600</v>
      </c>
      <c r="C5550" s="8" t="s">
        <v>6616</v>
      </c>
      <c r="D5550" s="9" t="s">
        <v>6617</v>
      </c>
      <c r="E5550" s="12">
        <v>1101</v>
      </c>
      <c r="F5550" s="30">
        <v>45778</v>
      </c>
      <c r="G5550" s="12" t="s">
        <v>5067</v>
      </c>
      <c r="H5550" s="75">
        <v>1137.5</v>
      </c>
      <c r="K5550" t="str">
        <f t="shared" si="303"/>
        <v>Q1 2025</v>
      </c>
      <c r="L5550" t="str">
        <f t="shared" si="304"/>
        <v>Q1</v>
      </c>
      <c r="M5550" t="str">
        <f t="shared" si="305"/>
        <v>2025</v>
      </c>
    </row>
    <row r="5551" spans="1:13" x14ac:dyDescent="0.25">
      <c r="A5551" s="27">
        <v>45778</v>
      </c>
      <c r="B5551" s="9" t="s">
        <v>6594</v>
      </c>
      <c r="C5551" s="62" t="s">
        <v>6637</v>
      </c>
      <c r="D5551" s="9" t="s">
        <v>6654</v>
      </c>
      <c r="E5551" s="12">
        <v>719</v>
      </c>
      <c r="F5551" s="30">
        <v>45779</v>
      </c>
      <c r="G5551" s="12" t="s">
        <v>5068</v>
      </c>
      <c r="H5551" s="75">
        <v>24141</v>
      </c>
      <c r="K5551" t="str">
        <f t="shared" ref="K5551:K5600" si="306">"Q" &amp; IF(MONTH(A5551) &lt; 4, 4, IF(MONTH(A5551) &lt; 7, 1, IF(MONTH(A5551) &lt; 10, 2, 3))) &amp; " " &amp; YEAR(A5551) - IF(MONTH(A5551) &lt; 4, 1, 0)</f>
        <v>Q1 2025</v>
      </c>
      <c r="L5551" t="str">
        <f t="shared" ref="L5551:L5600" si="307">LEFT(K5551,2)</f>
        <v>Q1</v>
      </c>
      <c r="M5551" t="str">
        <f t="shared" ref="M5551:M5600" si="308">RIGHT(K5551,4)</f>
        <v>2025</v>
      </c>
    </row>
    <row r="5552" spans="1:13" x14ac:dyDescent="0.25">
      <c r="A5552" s="27">
        <v>45778</v>
      </c>
      <c r="B5552" s="9" t="s">
        <v>6592</v>
      </c>
      <c r="C5552" s="62" t="s">
        <v>6637</v>
      </c>
      <c r="D5552" s="9" t="s">
        <v>6654</v>
      </c>
      <c r="E5552" s="12">
        <v>613</v>
      </c>
      <c r="F5552" s="30">
        <v>45779</v>
      </c>
      <c r="G5552" s="12" t="s">
        <v>5069</v>
      </c>
      <c r="H5552" s="75">
        <v>25779</v>
      </c>
      <c r="K5552" t="str">
        <f t="shared" si="306"/>
        <v>Q1 2025</v>
      </c>
      <c r="L5552" t="str">
        <f t="shared" si="307"/>
        <v>Q1</v>
      </c>
      <c r="M5552" t="str">
        <f t="shared" si="308"/>
        <v>2025</v>
      </c>
    </row>
    <row r="5553" spans="1:13" x14ac:dyDescent="0.25">
      <c r="A5553" s="27">
        <v>45778</v>
      </c>
      <c r="B5553" s="9" t="s">
        <v>6592</v>
      </c>
      <c r="C5553" s="62" t="s">
        <v>6637</v>
      </c>
      <c r="D5553" s="9" t="s">
        <v>6654</v>
      </c>
      <c r="E5553" s="12">
        <v>614</v>
      </c>
      <c r="F5553" s="30">
        <v>45779</v>
      </c>
      <c r="G5553" s="12" t="s">
        <v>5070</v>
      </c>
      <c r="H5553" s="75">
        <v>25753</v>
      </c>
      <c r="K5553" t="str">
        <f t="shared" si="306"/>
        <v>Q1 2025</v>
      </c>
      <c r="L5553" t="str">
        <f t="shared" si="307"/>
        <v>Q1</v>
      </c>
      <c r="M5553" t="str">
        <f t="shared" si="308"/>
        <v>2025</v>
      </c>
    </row>
    <row r="5554" spans="1:13" x14ac:dyDescent="0.25">
      <c r="A5554" s="27">
        <v>45778</v>
      </c>
      <c r="B5554" s="9" t="s">
        <v>6593</v>
      </c>
      <c r="C5554" s="62" t="s">
        <v>6637</v>
      </c>
      <c r="D5554" s="9" t="s">
        <v>6654</v>
      </c>
      <c r="E5554" s="12">
        <v>316</v>
      </c>
      <c r="F5554" s="30">
        <v>45779</v>
      </c>
      <c r="G5554" s="12" t="s">
        <v>5071</v>
      </c>
      <c r="H5554" s="75">
        <v>25753</v>
      </c>
      <c r="K5554" t="str">
        <f t="shared" si="306"/>
        <v>Q1 2025</v>
      </c>
      <c r="L5554" t="str">
        <f t="shared" si="307"/>
        <v>Q1</v>
      </c>
      <c r="M5554" t="str">
        <f t="shared" si="308"/>
        <v>2025</v>
      </c>
    </row>
    <row r="5555" spans="1:13" x14ac:dyDescent="0.25">
      <c r="A5555" s="27">
        <v>45778</v>
      </c>
      <c r="B5555" s="9" t="s">
        <v>6593</v>
      </c>
      <c r="C5555" s="62" t="s">
        <v>6637</v>
      </c>
      <c r="D5555" s="9" t="s">
        <v>6654</v>
      </c>
      <c r="E5555" s="12">
        <v>315</v>
      </c>
      <c r="F5555" s="30">
        <v>45779</v>
      </c>
      <c r="G5555" s="12" t="s">
        <v>5072</v>
      </c>
      <c r="H5555" s="75">
        <v>25779</v>
      </c>
      <c r="K5555" t="str">
        <f t="shared" si="306"/>
        <v>Q1 2025</v>
      </c>
      <c r="L5555" t="str">
        <f t="shared" si="307"/>
        <v>Q1</v>
      </c>
      <c r="M5555" t="str">
        <f t="shared" si="308"/>
        <v>2025</v>
      </c>
    </row>
    <row r="5556" spans="1:13" x14ac:dyDescent="0.25">
      <c r="A5556" s="27">
        <v>45778</v>
      </c>
      <c r="B5556" s="9" t="s">
        <v>6593</v>
      </c>
      <c r="C5556" s="62" t="s">
        <v>6637</v>
      </c>
      <c r="D5556" s="9" t="s">
        <v>6654</v>
      </c>
      <c r="E5556" s="12">
        <v>311</v>
      </c>
      <c r="F5556" s="30">
        <v>45779</v>
      </c>
      <c r="G5556" s="12" t="s">
        <v>5073</v>
      </c>
      <c r="H5556" s="75">
        <v>72605</v>
      </c>
      <c r="K5556" t="str">
        <f t="shared" si="306"/>
        <v>Q1 2025</v>
      </c>
      <c r="L5556" t="str">
        <f t="shared" si="307"/>
        <v>Q1</v>
      </c>
      <c r="M5556" t="str">
        <f t="shared" si="308"/>
        <v>2025</v>
      </c>
    </row>
    <row r="5557" spans="1:13" x14ac:dyDescent="0.25">
      <c r="A5557" s="27">
        <v>45778</v>
      </c>
      <c r="B5557" s="9" t="s">
        <v>6593</v>
      </c>
      <c r="C5557" s="62" t="s">
        <v>6637</v>
      </c>
      <c r="D5557" s="9" t="s">
        <v>6654</v>
      </c>
      <c r="E5557" s="12">
        <v>312</v>
      </c>
      <c r="F5557" s="30">
        <v>45779</v>
      </c>
      <c r="G5557" s="12" t="s">
        <v>5074</v>
      </c>
      <c r="H5557" s="75">
        <v>46982</v>
      </c>
      <c r="K5557" t="str">
        <f t="shared" si="306"/>
        <v>Q1 2025</v>
      </c>
      <c r="L5557" t="str">
        <f t="shared" si="307"/>
        <v>Q1</v>
      </c>
      <c r="M5557" t="str">
        <f t="shared" si="308"/>
        <v>2025</v>
      </c>
    </row>
    <row r="5558" spans="1:13" x14ac:dyDescent="0.25">
      <c r="A5558" s="27">
        <v>45778</v>
      </c>
      <c r="B5558" s="9" t="s">
        <v>6593</v>
      </c>
      <c r="C5558" s="62" t="s">
        <v>6637</v>
      </c>
      <c r="D5558" s="9" t="s">
        <v>6654</v>
      </c>
      <c r="E5558" s="12">
        <v>314</v>
      </c>
      <c r="F5558" s="30">
        <v>45779</v>
      </c>
      <c r="G5558" s="12" t="s">
        <v>5075</v>
      </c>
      <c r="H5558" s="75">
        <v>24141</v>
      </c>
      <c r="K5558" t="str">
        <f t="shared" si="306"/>
        <v>Q1 2025</v>
      </c>
      <c r="L5558" t="str">
        <f t="shared" si="307"/>
        <v>Q1</v>
      </c>
      <c r="M5558" t="str">
        <f t="shared" si="308"/>
        <v>2025</v>
      </c>
    </row>
    <row r="5559" spans="1:13" x14ac:dyDescent="0.25">
      <c r="A5559" s="27">
        <v>45778</v>
      </c>
      <c r="B5559" s="9" t="s">
        <v>6595</v>
      </c>
      <c r="C5559" s="62" t="s">
        <v>6637</v>
      </c>
      <c r="D5559" s="9" t="s">
        <v>6654</v>
      </c>
      <c r="E5559" s="12">
        <v>319</v>
      </c>
      <c r="F5559" s="30">
        <v>45779</v>
      </c>
      <c r="G5559" s="12" t="s">
        <v>5076</v>
      </c>
      <c r="H5559" s="75">
        <v>24141</v>
      </c>
      <c r="K5559" t="str">
        <f t="shared" si="306"/>
        <v>Q1 2025</v>
      </c>
      <c r="L5559" t="str">
        <f t="shared" si="307"/>
        <v>Q1</v>
      </c>
      <c r="M5559" t="str">
        <f t="shared" si="308"/>
        <v>2025</v>
      </c>
    </row>
    <row r="5560" spans="1:13" x14ac:dyDescent="0.25">
      <c r="A5560" s="27">
        <v>45778</v>
      </c>
      <c r="B5560" s="9" t="s">
        <v>6595</v>
      </c>
      <c r="C5560" s="62" t="s">
        <v>6637</v>
      </c>
      <c r="D5560" s="9" t="s">
        <v>6654</v>
      </c>
      <c r="E5560" s="12">
        <v>318</v>
      </c>
      <c r="F5560" s="30">
        <v>45779</v>
      </c>
      <c r="G5560" s="12" t="s">
        <v>5077</v>
      </c>
      <c r="H5560" s="75">
        <v>25779</v>
      </c>
      <c r="K5560" t="str">
        <f t="shared" si="306"/>
        <v>Q1 2025</v>
      </c>
      <c r="L5560" t="str">
        <f t="shared" si="307"/>
        <v>Q1</v>
      </c>
      <c r="M5560" t="str">
        <f t="shared" si="308"/>
        <v>2025</v>
      </c>
    </row>
    <row r="5561" spans="1:13" x14ac:dyDescent="0.25">
      <c r="A5561" s="27">
        <v>45778</v>
      </c>
      <c r="B5561" s="9" t="s">
        <v>6595</v>
      </c>
      <c r="C5561" s="62" t="s">
        <v>6637</v>
      </c>
      <c r="D5561" s="9" t="s">
        <v>6654</v>
      </c>
      <c r="E5561" s="12">
        <v>317</v>
      </c>
      <c r="F5561" s="30">
        <v>45779</v>
      </c>
      <c r="G5561" s="12" t="s">
        <v>5078</v>
      </c>
      <c r="H5561" s="75">
        <v>25753</v>
      </c>
      <c r="K5561" t="str">
        <f t="shared" si="306"/>
        <v>Q1 2025</v>
      </c>
      <c r="L5561" t="str">
        <f t="shared" si="307"/>
        <v>Q1</v>
      </c>
      <c r="M5561" t="str">
        <f t="shared" si="308"/>
        <v>2025</v>
      </c>
    </row>
    <row r="5562" spans="1:13" x14ac:dyDescent="0.25">
      <c r="A5562" s="27">
        <v>45778</v>
      </c>
      <c r="B5562" s="9" t="s">
        <v>6584</v>
      </c>
      <c r="C5562" s="62" t="s">
        <v>6637</v>
      </c>
      <c r="D5562" s="9" t="s">
        <v>6654</v>
      </c>
      <c r="E5562" s="12">
        <v>102</v>
      </c>
      <c r="F5562" s="30">
        <v>45779</v>
      </c>
      <c r="G5562" s="12" t="s">
        <v>5079</v>
      </c>
      <c r="H5562" s="75">
        <v>28392</v>
      </c>
      <c r="K5562" t="str">
        <f t="shared" si="306"/>
        <v>Q1 2025</v>
      </c>
      <c r="L5562" t="str">
        <f t="shared" si="307"/>
        <v>Q1</v>
      </c>
      <c r="M5562" t="str">
        <f t="shared" si="308"/>
        <v>2025</v>
      </c>
    </row>
    <row r="5563" spans="1:13" x14ac:dyDescent="0.25">
      <c r="A5563" s="27">
        <v>45778</v>
      </c>
      <c r="B5563" s="9" t="s">
        <v>6593</v>
      </c>
      <c r="C5563" s="62" t="e">
        <v>#N/A</v>
      </c>
      <c r="D5563" s="9" t="s">
        <v>6662</v>
      </c>
      <c r="E5563" s="12">
        <v>311</v>
      </c>
      <c r="F5563" s="30">
        <v>45779</v>
      </c>
      <c r="G5563" s="12" t="s">
        <v>5080</v>
      </c>
      <c r="H5563" s="75">
        <v>621792</v>
      </c>
      <c r="K5563" t="str">
        <f t="shared" si="306"/>
        <v>Q1 2025</v>
      </c>
      <c r="L5563" t="str">
        <f t="shared" si="307"/>
        <v>Q1</v>
      </c>
      <c r="M5563" t="str">
        <f t="shared" si="308"/>
        <v>2025</v>
      </c>
    </row>
    <row r="5564" spans="1:13" x14ac:dyDescent="0.25">
      <c r="A5564" s="27">
        <v>45778</v>
      </c>
      <c r="B5564" s="9" t="s">
        <v>6593</v>
      </c>
      <c r="C5564" s="62" t="e">
        <v>#N/A</v>
      </c>
      <c r="D5564" s="9" t="s">
        <v>6662</v>
      </c>
      <c r="E5564" s="12">
        <v>312</v>
      </c>
      <c r="F5564" s="30">
        <v>45779</v>
      </c>
      <c r="G5564" s="12" t="s">
        <v>5081</v>
      </c>
      <c r="H5564" s="75">
        <v>402317</v>
      </c>
      <c r="K5564" t="str">
        <f t="shared" si="306"/>
        <v>Q1 2025</v>
      </c>
      <c r="L5564" t="str">
        <f t="shared" si="307"/>
        <v>Q1</v>
      </c>
      <c r="M5564" t="str">
        <f t="shared" si="308"/>
        <v>2025</v>
      </c>
    </row>
    <row r="5565" spans="1:13" x14ac:dyDescent="0.25">
      <c r="A5565" s="27">
        <v>45778</v>
      </c>
      <c r="B5565" s="9" t="s">
        <v>6592</v>
      </c>
      <c r="C5565" s="62" t="e">
        <v>#N/A</v>
      </c>
      <c r="D5565" s="9" t="s">
        <v>6662</v>
      </c>
      <c r="E5565" s="12">
        <v>613</v>
      </c>
      <c r="F5565" s="30">
        <v>45779</v>
      </c>
      <c r="G5565" s="12" t="s">
        <v>5082</v>
      </c>
      <c r="H5565" s="46">
        <v>72264</v>
      </c>
      <c r="K5565" t="str">
        <f t="shared" si="306"/>
        <v>Q1 2025</v>
      </c>
      <c r="L5565" t="str">
        <f t="shared" si="307"/>
        <v>Q1</v>
      </c>
      <c r="M5565" t="str">
        <f t="shared" si="308"/>
        <v>2025</v>
      </c>
    </row>
    <row r="5566" spans="1:13" x14ac:dyDescent="0.25">
      <c r="A5566" s="29">
        <v>45778</v>
      </c>
      <c r="B5566" s="9" t="s">
        <v>6592</v>
      </c>
      <c r="C5566" s="62" t="e">
        <v>#N/A</v>
      </c>
      <c r="D5566" s="9" t="s">
        <v>6662</v>
      </c>
      <c r="E5566" s="12">
        <v>613</v>
      </c>
      <c r="F5566" s="30">
        <v>45779</v>
      </c>
      <c r="G5566" s="12" t="s">
        <v>5083</v>
      </c>
      <c r="H5566" s="75">
        <v>72274</v>
      </c>
      <c r="K5566" t="str">
        <f t="shared" si="306"/>
        <v>Q1 2025</v>
      </c>
      <c r="L5566" t="str">
        <f t="shared" si="307"/>
        <v>Q1</v>
      </c>
      <c r="M5566" t="str">
        <f t="shared" si="308"/>
        <v>2025</v>
      </c>
    </row>
    <row r="5567" spans="1:13" x14ac:dyDescent="0.25">
      <c r="A5567" s="29">
        <v>45778</v>
      </c>
      <c r="B5567" s="9" t="s">
        <v>6593</v>
      </c>
      <c r="C5567" s="62" t="e">
        <v>#N/A</v>
      </c>
      <c r="D5567" s="9" t="s">
        <v>6662</v>
      </c>
      <c r="E5567" s="12">
        <v>316</v>
      </c>
      <c r="F5567" s="25">
        <v>45778</v>
      </c>
      <c r="G5567" s="12" t="s">
        <v>5084</v>
      </c>
      <c r="H5567" s="75">
        <v>87362</v>
      </c>
      <c r="K5567" t="str">
        <f t="shared" si="306"/>
        <v>Q1 2025</v>
      </c>
      <c r="L5567" t="str">
        <f t="shared" si="307"/>
        <v>Q1</v>
      </c>
      <c r="M5567" t="str">
        <f t="shared" si="308"/>
        <v>2025</v>
      </c>
    </row>
    <row r="5568" spans="1:13" x14ac:dyDescent="0.25">
      <c r="A5568" s="29">
        <v>45778</v>
      </c>
      <c r="B5568" s="9" t="s">
        <v>6593</v>
      </c>
      <c r="C5568" s="62" t="e">
        <v>#N/A</v>
      </c>
      <c r="D5568" s="9" t="s">
        <v>6662</v>
      </c>
      <c r="E5568" s="12">
        <v>316</v>
      </c>
      <c r="F5568" s="30">
        <v>45778</v>
      </c>
      <c r="G5568" s="12" t="s">
        <v>5085</v>
      </c>
      <c r="H5568" s="75">
        <v>87362</v>
      </c>
      <c r="K5568" t="str">
        <f t="shared" si="306"/>
        <v>Q1 2025</v>
      </c>
      <c r="L5568" t="str">
        <f t="shared" si="307"/>
        <v>Q1</v>
      </c>
      <c r="M5568" t="str">
        <f t="shared" si="308"/>
        <v>2025</v>
      </c>
    </row>
    <row r="5569" spans="1:13" x14ac:dyDescent="0.25">
      <c r="A5569" s="29">
        <v>45778</v>
      </c>
      <c r="B5569" s="9" t="s">
        <v>6589</v>
      </c>
      <c r="C5569" s="62" t="s">
        <v>6653</v>
      </c>
      <c r="D5569" s="9" t="s">
        <v>6654</v>
      </c>
      <c r="E5569" s="12" t="s">
        <v>82</v>
      </c>
      <c r="F5569" s="30">
        <v>45749</v>
      </c>
      <c r="G5569" s="12" t="s">
        <v>5086</v>
      </c>
      <c r="H5569" s="75">
        <v>204002.34</v>
      </c>
      <c r="K5569" t="str">
        <f t="shared" si="306"/>
        <v>Q1 2025</v>
      </c>
      <c r="L5569" t="str">
        <f t="shared" si="307"/>
        <v>Q1</v>
      </c>
      <c r="M5569" t="str">
        <f t="shared" si="308"/>
        <v>2025</v>
      </c>
    </row>
    <row r="5570" spans="1:13" x14ac:dyDescent="0.25">
      <c r="A5570" s="27">
        <v>45778</v>
      </c>
      <c r="B5570" s="9" t="s">
        <v>6593</v>
      </c>
      <c r="C5570" s="62" t="e">
        <v>#N/A</v>
      </c>
      <c r="D5570" s="9" t="s">
        <v>6665</v>
      </c>
      <c r="E5570" s="12">
        <v>309</v>
      </c>
      <c r="F5570" s="30">
        <v>45749</v>
      </c>
      <c r="G5570" s="12" t="s">
        <v>5087</v>
      </c>
      <c r="H5570" s="75">
        <v>228659.20000000001</v>
      </c>
      <c r="K5570" t="str">
        <f t="shared" si="306"/>
        <v>Q1 2025</v>
      </c>
      <c r="L5570" t="str">
        <f t="shared" si="307"/>
        <v>Q1</v>
      </c>
      <c r="M5570" t="str">
        <f t="shared" si="308"/>
        <v>2025</v>
      </c>
    </row>
    <row r="5571" spans="1:13" x14ac:dyDescent="0.25">
      <c r="A5571" s="27">
        <v>45778</v>
      </c>
      <c r="B5571" s="9" t="s">
        <v>6593</v>
      </c>
      <c r="C5571" s="62" t="e">
        <v>#N/A</v>
      </c>
      <c r="D5571" s="9" t="s">
        <v>6662</v>
      </c>
      <c r="E5571" s="12">
        <v>310</v>
      </c>
      <c r="F5571" s="30">
        <v>45778</v>
      </c>
      <c r="G5571" s="12" t="s">
        <v>1226</v>
      </c>
      <c r="H5571" s="75">
        <v>76182</v>
      </c>
      <c r="K5571" t="str">
        <f t="shared" si="306"/>
        <v>Q1 2025</v>
      </c>
      <c r="L5571" t="str">
        <f t="shared" si="307"/>
        <v>Q1</v>
      </c>
      <c r="M5571" t="str">
        <f t="shared" si="308"/>
        <v>2025</v>
      </c>
    </row>
    <row r="5572" spans="1:13" x14ac:dyDescent="0.25">
      <c r="A5572" s="27">
        <v>45778</v>
      </c>
      <c r="B5572" s="9" t="s">
        <v>6593</v>
      </c>
      <c r="C5572" s="62" t="e">
        <v>#N/A</v>
      </c>
      <c r="D5572" s="9" t="s">
        <v>6662</v>
      </c>
      <c r="E5572" s="12">
        <v>310</v>
      </c>
      <c r="F5572" s="30">
        <v>45778</v>
      </c>
      <c r="G5572" s="12" t="s">
        <v>1227</v>
      </c>
      <c r="H5572" s="75">
        <v>76183</v>
      </c>
      <c r="K5572" t="str">
        <f t="shared" si="306"/>
        <v>Q1 2025</v>
      </c>
      <c r="L5572" t="str">
        <f t="shared" si="307"/>
        <v>Q1</v>
      </c>
      <c r="M5572" t="str">
        <f t="shared" si="308"/>
        <v>2025</v>
      </c>
    </row>
    <row r="5573" spans="1:13" x14ac:dyDescent="0.25">
      <c r="A5573" s="27">
        <v>45778</v>
      </c>
      <c r="B5573" s="9" t="s">
        <v>6593</v>
      </c>
      <c r="C5573" s="62" t="e">
        <v>#N/A</v>
      </c>
      <c r="D5573" s="9" t="s">
        <v>6654</v>
      </c>
      <c r="E5573" s="12">
        <v>310</v>
      </c>
      <c r="F5573" s="30">
        <v>45778</v>
      </c>
      <c r="G5573" s="12" t="s">
        <v>1229</v>
      </c>
      <c r="H5573" s="75">
        <v>30343</v>
      </c>
      <c r="K5573" t="str">
        <f t="shared" si="306"/>
        <v>Q1 2025</v>
      </c>
      <c r="L5573" t="str">
        <f t="shared" si="307"/>
        <v>Q1</v>
      </c>
      <c r="M5573" t="str">
        <f t="shared" si="308"/>
        <v>2025</v>
      </c>
    </row>
    <row r="5574" spans="1:13" x14ac:dyDescent="0.25">
      <c r="A5574" s="27">
        <v>45778</v>
      </c>
      <c r="B5574" s="9" t="s">
        <v>6593</v>
      </c>
      <c r="C5574" s="62" t="e">
        <v>#N/A</v>
      </c>
      <c r="D5574" s="9" t="s">
        <v>6662</v>
      </c>
      <c r="E5574" s="12">
        <v>313</v>
      </c>
      <c r="F5574" s="30">
        <v>45778</v>
      </c>
      <c r="G5574" s="12" t="s">
        <v>5088</v>
      </c>
      <c r="H5574" s="46">
        <v>547208</v>
      </c>
      <c r="K5574" t="str">
        <f t="shared" si="306"/>
        <v>Q1 2025</v>
      </c>
      <c r="L5574" t="str">
        <f t="shared" si="307"/>
        <v>Q1</v>
      </c>
      <c r="M5574" t="str">
        <f t="shared" si="308"/>
        <v>2025</v>
      </c>
    </row>
    <row r="5575" spans="1:13" x14ac:dyDescent="0.25">
      <c r="A5575" s="27">
        <v>45778</v>
      </c>
      <c r="B5575" s="9" t="s">
        <v>6593</v>
      </c>
      <c r="C5575" s="62" t="e">
        <v>#N/A</v>
      </c>
      <c r="D5575" s="9" t="s">
        <v>6654</v>
      </c>
      <c r="E5575" s="12">
        <v>313</v>
      </c>
      <c r="F5575" s="30">
        <v>45778</v>
      </c>
      <c r="G5575" s="12" t="s">
        <v>5089</v>
      </c>
      <c r="H5575" s="46">
        <v>65546</v>
      </c>
      <c r="K5575" t="str">
        <f t="shared" si="306"/>
        <v>Q1 2025</v>
      </c>
      <c r="L5575" t="str">
        <f t="shared" si="307"/>
        <v>Q1</v>
      </c>
      <c r="M5575" t="str">
        <f t="shared" si="308"/>
        <v>2025</v>
      </c>
    </row>
    <row r="5576" spans="1:13" x14ac:dyDescent="0.25">
      <c r="A5576" s="27">
        <v>45778</v>
      </c>
      <c r="B5576" s="9" t="s">
        <v>6593</v>
      </c>
      <c r="C5576" s="62" t="e">
        <v>#N/A</v>
      </c>
      <c r="D5576" s="9" t="s">
        <v>6662</v>
      </c>
      <c r="E5576" s="12">
        <v>314</v>
      </c>
      <c r="F5576" s="25">
        <v>45778</v>
      </c>
      <c r="G5576" s="12" t="s">
        <v>5090</v>
      </c>
      <c r="H5576" s="46">
        <v>163787.4</v>
      </c>
      <c r="K5576" t="str">
        <f t="shared" si="306"/>
        <v>Q1 2025</v>
      </c>
      <c r="L5576" t="str">
        <f t="shared" si="307"/>
        <v>Q1</v>
      </c>
      <c r="M5576" t="str">
        <f t="shared" si="308"/>
        <v>2025</v>
      </c>
    </row>
    <row r="5577" spans="1:13" x14ac:dyDescent="0.25">
      <c r="A5577" s="27">
        <v>45778</v>
      </c>
      <c r="B5577" s="9" t="s">
        <v>6595</v>
      </c>
      <c r="C5577" s="62" t="e">
        <v>#N/A</v>
      </c>
      <c r="D5577" s="9" t="s">
        <v>6662</v>
      </c>
      <c r="E5577" s="12">
        <v>317</v>
      </c>
      <c r="F5577" s="30">
        <v>45778</v>
      </c>
      <c r="G5577" s="12" t="s">
        <v>5091</v>
      </c>
      <c r="H5577" s="75">
        <v>104834</v>
      </c>
      <c r="K5577" t="str">
        <f t="shared" si="306"/>
        <v>Q1 2025</v>
      </c>
      <c r="L5577" t="str">
        <f t="shared" si="307"/>
        <v>Q1</v>
      </c>
      <c r="M5577" t="str">
        <f t="shared" si="308"/>
        <v>2025</v>
      </c>
    </row>
    <row r="5578" spans="1:13" x14ac:dyDescent="0.25">
      <c r="A5578" s="27">
        <v>45778</v>
      </c>
      <c r="B5578" s="9" t="s">
        <v>6595</v>
      </c>
      <c r="C5578" s="62" t="e">
        <v>#N/A</v>
      </c>
      <c r="D5578" s="9" t="s">
        <v>6662</v>
      </c>
      <c r="E5578" s="12">
        <v>317</v>
      </c>
      <c r="F5578" s="30">
        <v>45778</v>
      </c>
      <c r="G5578" s="12" t="s">
        <v>5092</v>
      </c>
      <c r="H5578" s="75">
        <v>69890</v>
      </c>
      <c r="K5578" t="str">
        <f t="shared" si="306"/>
        <v>Q1 2025</v>
      </c>
      <c r="L5578" t="str">
        <f t="shared" si="307"/>
        <v>Q1</v>
      </c>
      <c r="M5578" t="str">
        <f t="shared" si="308"/>
        <v>2025</v>
      </c>
    </row>
    <row r="5579" spans="1:13" x14ac:dyDescent="0.25">
      <c r="A5579" s="29">
        <v>45778</v>
      </c>
      <c r="B5579" s="9" t="s">
        <v>6592</v>
      </c>
      <c r="C5579" s="62" t="e">
        <v>#N/A</v>
      </c>
      <c r="D5579" s="9" t="s">
        <v>6662</v>
      </c>
      <c r="E5579" s="12">
        <v>614</v>
      </c>
      <c r="F5579" s="30">
        <v>45778</v>
      </c>
      <c r="G5579" s="12" t="s">
        <v>5093</v>
      </c>
      <c r="H5579" s="46">
        <v>144455</v>
      </c>
      <c r="K5579" t="str">
        <f t="shared" si="306"/>
        <v>Q1 2025</v>
      </c>
      <c r="L5579" t="str">
        <f t="shared" si="307"/>
        <v>Q1</v>
      </c>
      <c r="M5579" t="str">
        <f t="shared" si="308"/>
        <v>2025</v>
      </c>
    </row>
    <row r="5580" spans="1:13" x14ac:dyDescent="0.25">
      <c r="A5580" s="27">
        <v>45778</v>
      </c>
      <c r="B5580" s="9" t="s">
        <v>6584</v>
      </c>
      <c r="C5580" s="62" t="e">
        <v>#N/A</v>
      </c>
      <c r="D5580" s="9" t="s">
        <v>6662</v>
      </c>
      <c r="E5580" s="12">
        <v>102</v>
      </c>
      <c r="F5580" s="30">
        <v>45778</v>
      </c>
      <c r="G5580" s="12">
        <v>202505001</v>
      </c>
      <c r="H5580" s="75">
        <v>227529.12</v>
      </c>
      <c r="K5580" t="str">
        <f t="shared" si="306"/>
        <v>Q1 2025</v>
      </c>
      <c r="L5580" t="str">
        <f t="shared" si="307"/>
        <v>Q1</v>
      </c>
      <c r="M5580" t="str">
        <f t="shared" si="308"/>
        <v>2025</v>
      </c>
    </row>
    <row r="5581" spans="1:13" x14ac:dyDescent="0.25">
      <c r="A5581" s="27">
        <v>45778</v>
      </c>
      <c r="B5581" s="9" t="s">
        <v>6594</v>
      </c>
      <c r="C5581" s="62" t="e">
        <v>#N/A</v>
      </c>
      <c r="D5581" s="9" t="s">
        <v>6662</v>
      </c>
      <c r="E5581" s="12">
        <v>719</v>
      </c>
      <c r="F5581" s="30">
        <v>45780</v>
      </c>
      <c r="G5581" s="12" t="s">
        <v>5094</v>
      </c>
      <c r="H5581" s="46">
        <v>136500</v>
      </c>
      <c r="K5581" t="str">
        <f t="shared" si="306"/>
        <v>Q1 2025</v>
      </c>
      <c r="L5581" t="str">
        <f t="shared" si="307"/>
        <v>Q1</v>
      </c>
      <c r="M5581" t="str">
        <f t="shared" si="308"/>
        <v>2025</v>
      </c>
    </row>
    <row r="5582" spans="1:13" x14ac:dyDescent="0.25">
      <c r="A5582" s="27">
        <v>45778</v>
      </c>
      <c r="B5582" s="9" t="s">
        <v>6595</v>
      </c>
      <c r="C5582" s="62" t="e">
        <v>#N/A</v>
      </c>
      <c r="D5582" s="9" t="s">
        <v>6662</v>
      </c>
      <c r="E5582" s="12">
        <v>318</v>
      </c>
      <c r="F5582" s="30">
        <v>45789</v>
      </c>
      <c r="G5582" s="12" t="s">
        <v>5095</v>
      </c>
      <c r="H5582" s="75">
        <v>179064</v>
      </c>
      <c r="K5582" t="str">
        <f t="shared" si="306"/>
        <v>Q1 2025</v>
      </c>
      <c r="L5582" t="str">
        <f t="shared" si="307"/>
        <v>Q1</v>
      </c>
      <c r="M5582" t="str">
        <f t="shared" si="308"/>
        <v>2025</v>
      </c>
    </row>
    <row r="5583" spans="1:13" x14ac:dyDescent="0.25">
      <c r="A5583" s="27">
        <v>45778</v>
      </c>
      <c r="B5583" s="9" t="s">
        <v>6595</v>
      </c>
      <c r="C5583" s="62" t="e">
        <v>#N/A</v>
      </c>
      <c r="D5583" s="9" t="s">
        <v>6662</v>
      </c>
      <c r="E5583" s="12">
        <v>319</v>
      </c>
      <c r="F5583" s="30">
        <v>45790</v>
      </c>
      <c r="G5583" s="12" t="s">
        <v>5096</v>
      </c>
      <c r="H5583" s="75">
        <v>167687</v>
      </c>
      <c r="K5583" t="str">
        <f t="shared" si="306"/>
        <v>Q1 2025</v>
      </c>
      <c r="L5583" t="str">
        <f t="shared" si="307"/>
        <v>Q1</v>
      </c>
      <c r="M5583" t="str">
        <f t="shared" si="308"/>
        <v>2025</v>
      </c>
    </row>
    <row r="5584" spans="1:13" x14ac:dyDescent="0.25">
      <c r="A5584" s="27">
        <v>45778</v>
      </c>
      <c r="B5584" s="9" t="s">
        <v>6593</v>
      </c>
      <c r="C5584" s="62" t="e">
        <v>#N/A</v>
      </c>
      <c r="D5584" s="9" t="s">
        <v>6662</v>
      </c>
      <c r="E5584" s="12">
        <v>315</v>
      </c>
      <c r="F5584" s="30">
        <v>45790</v>
      </c>
      <c r="G5584" s="12" t="s">
        <v>5097</v>
      </c>
      <c r="H5584" s="75">
        <v>179064</v>
      </c>
      <c r="K5584" t="str">
        <f t="shared" si="306"/>
        <v>Q1 2025</v>
      </c>
      <c r="L5584" t="str">
        <f t="shared" si="307"/>
        <v>Q1</v>
      </c>
      <c r="M5584" t="str">
        <f t="shared" si="308"/>
        <v>2025</v>
      </c>
    </row>
    <row r="5585" spans="1:13" x14ac:dyDescent="0.25">
      <c r="A5585" s="29">
        <v>45778</v>
      </c>
      <c r="B5585" s="9" t="s">
        <v>6595</v>
      </c>
      <c r="C5585" s="8" t="e">
        <v>#N/A</v>
      </c>
      <c r="D5585" s="9" t="s">
        <v>6631</v>
      </c>
      <c r="E5585" s="12">
        <v>319</v>
      </c>
      <c r="F5585" s="30">
        <v>45808</v>
      </c>
      <c r="G5585" s="12" t="s">
        <v>5098</v>
      </c>
      <c r="H5585" s="75">
        <v>7556</v>
      </c>
      <c r="K5585" t="str">
        <f t="shared" si="306"/>
        <v>Q1 2025</v>
      </c>
      <c r="L5585" t="str">
        <f t="shared" si="307"/>
        <v>Q1</v>
      </c>
      <c r="M5585" t="str">
        <f t="shared" si="308"/>
        <v>2025</v>
      </c>
    </row>
    <row r="5586" spans="1:13" x14ac:dyDescent="0.25">
      <c r="A5586" s="29">
        <v>45778</v>
      </c>
      <c r="B5586" s="9" t="s">
        <v>6597</v>
      </c>
      <c r="C5586" s="62" t="e">
        <v>#N/A</v>
      </c>
      <c r="D5586" s="9" t="s">
        <v>6638</v>
      </c>
      <c r="E5586" s="12">
        <v>0</v>
      </c>
      <c r="F5586" s="25">
        <v>45797</v>
      </c>
      <c r="G5586" s="31" t="s">
        <v>5099</v>
      </c>
      <c r="H5586" s="75">
        <v>9830</v>
      </c>
      <c r="K5586" t="str">
        <f t="shared" si="306"/>
        <v>Q1 2025</v>
      </c>
      <c r="L5586" t="str">
        <f t="shared" si="307"/>
        <v>Q1</v>
      </c>
      <c r="M5586" t="str">
        <f t="shared" si="308"/>
        <v>2025</v>
      </c>
    </row>
    <row r="5587" spans="1:13" x14ac:dyDescent="0.25">
      <c r="A5587" s="29">
        <v>45778</v>
      </c>
      <c r="B5587" s="9" t="s">
        <v>6593</v>
      </c>
      <c r="C5587" s="8" t="e">
        <v>#N/A</v>
      </c>
      <c r="D5587" s="9" t="s">
        <v>6631</v>
      </c>
      <c r="E5587" s="12">
        <v>312</v>
      </c>
      <c r="F5587" s="30">
        <v>45801</v>
      </c>
      <c r="G5587" s="12" t="s">
        <v>5100</v>
      </c>
      <c r="H5587" s="75">
        <v>8473.84</v>
      </c>
      <c r="K5587" t="str">
        <f t="shared" si="306"/>
        <v>Q1 2025</v>
      </c>
      <c r="L5587" t="str">
        <f t="shared" si="307"/>
        <v>Q1</v>
      </c>
      <c r="M5587" t="str">
        <f t="shared" si="308"/>
        <v>2025</v>
      </c>
    </row>
    <row r="5588" spans="1:13" x14ac:dyDescent="0.25">
      <c r="A5588" s="29">
        <v>45778</v>
      </c>
      <c r="B5588" s="9" t="s">
        <v>6592</v>
      </c>
      <c r="C5588" s="8" t="s">
        <v>6630</v>
      </c>
      <c r="D5588" s="9" t="s">
        <v>6631</v>
      </c>
      <c r="E5588" s="12">
        <v>613</v>
      </c>
      <c r="F5588" s="30">
        <v>45804</v>
      </c>
      <c r="G5588" s="12" t="s">
        <v>5101</v>
      </c>
      <c r="H5588" s="75">
        <v>15668.04</v>
      </c>
      <c r="K5588" t="str">
        <f t="shared" si="306"/>
        <v>Q1 2025</v>
      </c>
      <c r="L5588" t="str">
        <f t="shared" si="307"/>
        <v>Q1</v>
      </c>
      <c r="M5588" t="str">
        <f t="shared" si="308"/>
        <v>2025</v>
      </c>
    </row>
    <row r="5589" spans="1:13" x14ac:dyDescent="0.25">
      <c r="A5589" s="29">
        <v>45778</v>
      </c>
      <c r="B5589" s="9" t="s">
        <v>6589</v>
      </c>
      <c r="C5589" s="8" t="e">
        <v>#N/A</v>
      </c>
      <c r="D5589" s="9" t="s">
        <v>6617</v>
      </c>
      <c r="E5589" s="12">
        <v>2</v>
      </c>
      <c r="F5589" s="30">
        <v>45789</v>
      </c>
      <c r="G5589" s="12">
        <v>1103</v>
      </c>
      <c r="H5589" s="75">
        <v>2000</v>
      </c>
      <c r="K5589" t="str">
        <f t="shared" si="306"/>
        <v>Q1 2025</v>
      </c>
      <c r="L5589" t="str">
        <f t="shared" si="307"/>
        <v>Q1</v>
      </c>
      <c r="M5589" t="str">
        <f t="shared" si="308"/>
        <v>2025</v>
      </c>
    </row>
    <row r="5590" spans="1:13" x14ac:dyDescent="0.25">
      <c r="A5590" s="29">
        <v>45778</v>
      </c>
      <c r="B5590" s="9" t="s">
        <v>6613</v>
      </c>
      <c r="C5590" s="8" t="e">
        <v>#N/A</v>
      </c>
      <c r="D5590" s="9" t="s">
        <v>6617</v>
      </c>
      <c r="E5590" s="12">
        <v>0</v>
      </c>
      <c r="F5590" s="30">
        <v>45789</v>
      </c>
      <c r="G5590" s="12">
        <v>1102</v>
      </c>
      <c r="H5590" s="75">
        <v>6000</v>
      </c>
      <c r="K5590" t="str">
        <f t="shared" si="306"/>
        <v>Q1 2025</v>
      </c>
      <c r="L5590" t="str">
        <f t="shared" si="307"/>
        <v>Q1</v>
      </c>
      <c r="M5590" t="str">
        <f t="shared" si="308"/>
        <v>2025</v>
      </c>
    </row>
    <row r="5591" spans="1:13" x14ac:dyDescent="0.25">
      <c r="A5591" s="29">
        <v>45778</v>
      </c>
      <c r="B5591" s="9" t="s">
        <v>6599</v>
      </c>
      <c r="C5591" s="8" t="e">
        <v>#N/A</v>
      </c>
      <c r="D5591" s="9" t="s">
        <v>6617</v>
      </c>
      <c r="E5591" s="12">
        <v>0</v>
      </c>
      <c r="F5591" s="30">
        <v>45789</v>
      </c>
      <c r="G5591" s="12">
        <v>1104</v>
      </c>
      <c r="H5591" s="75">
        <v>3600</v>
      </c>
      <c r="K5591" t="str">
        <f t="shared" si="306"/>
        <v>Q1 2025</v>
      </c>
      <c r="L5591" t="str">
        <f t="shared" si="307"/>
        <v>Q1</v>
      </c>
      <c r="M5591" t="str">
        <f t="shared" si="308"/>
        <v>2025</v>
      </c>
    </row>
    <row r="5592" spans="1:13" x14ac:dyDescent="0.25">
      <c r="A5592" s="27">
        <v>45778</v>
      </c>
      <c r="B5592" s="9" t="s">
        <v>6613</v>
      </c>
      <c r="C5592" s="62" t="e">
        <v>#N/A</v>
      </c>
      <c r="D5592" s="9" t="s">
        <v>6622</v>
      </c>
      <c r="E5592" s="12">
        <v>0</v>
      </c>
      <c r="F5592" s="30">
        <v>45809</v>
      </c>
      <c r="G5592" s="12" t="s">
        <v>5102</v>
      </c>
      <c r="H5592" s="75">
        <v>3015</v>
      </c>
      <c r="K5592" t="str">
        <f t="shared" si="306"/>
        <v>Q1 2025</v>
      </c>
      <c r="L5592" t="str">
        <f t="shared" si="307"/>
        <v>Q1</v>
      </c>
      <c r="M5592" t="str">
        <f t="shared" si="308"/>
        <v>2025</v>
      </c>
    </row>
    <row r="5593" spans="1:13" x14ac:dyDescent="0.25">
      <c r="A5593" s="27">
        <v>45778</v>
      </c>
      <c r="B5593" s="9" t="s">
        <v>6584</v>
      </c>
      <c r="C5593" s="62" t="e">
        <v>#N/A</v>
      </c>
      <c r="D5593" s="9" t="s">
        <v>6622</v>
      </c>
      <c r="E5593" s="12">
        <v>102</v>
      </c>
      <c r="F5593" s="30">
        <v>45809</v>
      </c>
      <c r="G5593" s="12" t="s">
        <v>5103</v>
      </c>
      <c r="H5593" s="75">
        <v>16050</v>
      </c>
      <c r="K5593" t="str">
        <f t="shared" si="306"/>
        <v>Q1 2025</v>
      </c>
      <c r="L5593" t="str">
        <f t="shared" si="307"/>
        <v>Q1</v>
      </c>
      <c r="M5593" t="str">
        <f t="shared" si="308"/>
        <v>2025</v>
      </c>
    </row>
    <row r="5594" spans="1:13" x14ac:dyDescent="0.25">
      <c r="A5594" s="27">
        <v>45778</v>
      </c>
      <c r="B5594" s="9" t="s">
        <v>6588</v>
      </c>
      <c r="C5594" s="62" t="e">
        <v>#N/A</v>
      </c>
      <c r="D5594" s="9" t="s">
        <v>6622</v>
      </c>
      <c r="E5594" s="12">
        <v>0</v>
      </c>
      <c r="F5594" s="30">
        <v>45809</v>
      </c>
      <c r="G5594" s="12" t="s">
        <v>5104</v>
      </c>
      <c r="H5594" s="75">
        <v>4475</v>
      </c>
      <c r="K5594" t="str">
        <f t="shared" si="306"/>
        <v>Q1 2025</v>
      </c>
      <c r="L5594" t="str">
        <f t="shared" si="307"/>
        <v>Q1</v>
      </c>
      <c r="M5594" t="str">
        <f t="shared" si="308"/>
        <v>2025</v>
      </c>
    </row>
    <row r="5595" spans="1:13" x14ac:dyDescent="0.25">
      <c r="A5595" s="27">
        <v>45778</v>
      </c>
      <c r="B5595" s="9" t="s">
        <v>6589</v>
      </c>
      <c r="C5595" s="62" t="e">
        <v>#N/A</v>
      </c>
      <c r="D5595" s="9" t="s">
        <v>6622</v>
      </c>
      <c r="E5595" s="12" t="s">
        <v>82</v>
      </c>
      <c r="F5595" s="30">
        <v>45809</v>
      </c>
      <c r="G5595" s="12" t="s">
        <v>5105</v>
      </c>
      <c r="H5595" s="75">
        <v>19395</v>
      </c>
      <c r="K5595" t="str">
        <f t="shared" si="306"/>
        <v>Q1 2025</v>
      </c>
      <c r="L5595" t="str">
        <f t="shared" si="307"/>
        <v>Q1</v>
      </c>
      <c r="M5595" t="str">
        <f t="shared" si="308"/>
        <v>2025</v>
      </c>
    </row>
    <row r="5596" spans="1:13" x14ac:dyDescent="0.25">
      <c r="A5596" s="27">
        <v>45778</v>
      </c>
      <c r="B5596" s="9" t="s">
        <v>6590</v>
      </c>
      <c r="C5596" s="62" t="e">
        <v>#N/A</v>
      </c>
      <c r="D5596" s="9" t="s">
        <v>6622</v>
      </c>
      <c r="E5596" s="12">
        <v>0</v>
      </c>
      <c r="F5596" s="30">
        <v>45809</v>
      </c>
      <c r="G5596" s="12" t="s">
        <v>5106</v>
      </c>
      <c r="H5596" s="75">
        <v>47265</v>
      </c>
      <c r="K5596" t="str">
        <f t="shared" si="306"/>
        <v>Q1 2025</v>
      </c>
      <c r="L5596" t="str">
        <f t="shared" si="307"/>
        <v>Q1</v>
      </c>
      <c r="M5596" t="str">
        <f t="shared" si="308"/>
        <v>2025</v>
      </c>
    </row>
    <row r="5597" spans="1:13" x14ac:dyDescent="0.25">
      <c r="A5597" s="27">
        <v>45778</v>
      </c>
      <c r="B5597" s="9" t="s">
        <v>6591</v>
      </c>
      <c r="C5597" s="62" t="e">
        <v>#N/A</v>
      </c>
      <c r="D5597" s="9" t="s">
        <v>6622</v>
      </c>
      <c r="E5597" s="12">
        <v>0</v>
      </c>
      <c r="F5597" s="30">
        <v>45809</v>
      </c>
      <c r="G5597" s="12" t="s">
        <v>5107</v>
      </c>
      <c r="H5597" s="75">
        <v>10310</v>
      </c>
      <c r="K5597" t="str">
        <f t="shared" si="306"/>
        <v>Q1 2025</v>
      </c>
      <c r="L5597" t="str">
        <f t="shared" si="307"/>
        <v>Q1</v>
      </c>
      <c r="M5597" t="str">
        <f t="shared" si="308"/>
        <v>2025</v>
      </c>
    </row>
    <row r="5598" spans="1:13" x14ac:dyDescent="0.25">
      <c r="A5598" s="27">
        <v>45778</v>
      </c>
      <c r="B5598" s="9" t="s">
        <v>6592</v>
      </c>
      <c r="C5598" s="62" t="e">
        <v>#N/A</v>
      </c>
      <c r="D5598" s="9" t="s">
        <v>6622</v>
      </c>
      <c r="E5598" s="12">
        <v>613</v>
      </c>
      <c r="F5598" s="30">
        <v>45809</v>
      </c>
      <c r="G5598" s="12" t="s">
        <v>5108</v>
      </c>
      <c r="H5598" s="75">
        <v>31640</v>
      </c>
      <c r="K5598" t="str">
        <f t="shared" si="306"/>
        <v>Q1 2025</v>
      </c>
      <c r="L5598" t="str">
        <f t="shared" si="307"/>
        <v>Q1</v>
      </c>
      <c r="M5598" t="str">
        <f t="shared" si="308"/>
        <v>2025</v>
      </c>
    </row>
    <row r="5599" spans="1:13" x14ac:dyDescent="0.25">
      <c r="A5599" s="27">
        <v>45778</v>
      </c>
      <c r="B5599" s="9" t="s">
        <v>6593</v>
      </c>
      <c r="C5599" s="62" t="e">
        <v>#N/A</v>
      </c>
      <c r="D5599" s="9" t="s">
        <v>6622</v>
      </c>
      <c r="E5599" s="12">
        <v>312</v>
      </c>
      <c r="F5599" s="30">
        <v>45809</v>
      </c>
      <c r="G5599" s="12" t="s">
        <v>5109</v>
      </c>
      <c r="H5599" s="75">
        <v>404815</v>
      </c>
      <c r="K5599" t="str">
        <f t="shared" si="306"/>
        <v>Q1 2025</v>
      </c>
      <c r="L5599" t="str">
        <f t="shared" si="307"/>
        <v>Q1</v>
      </c>
      <c r="M5599" t="str">
        <f t="shared" si="308"/>
        <v>2025</v>
      </c>
    </row>
    <row r="5600" spans="1:13" x14ac:dyDescent="0.25">
      <c r="A5600" s="27">
        <v>45778</v>
      </c>
      <c r="B5600" s="9" t="s">
        <v>6599</v>
      </c>
      <c r="C5600" s="62" t="e">
        <v>#N/A</v>
      </c>
      <c r="D5600" s="9" t="s">
        <v>6622</v>
      </c>
      <c r="E5600" s="12">
        <v>0</v>
      </c>
      <c r="F5600" s="30">
        <v>45809</v>
      </c>
      <c r="G5600" s="12" t="s">
        <v>5110</v>
      </c>
      <c r="H5600" s="75">
        <v>12515</v>
      </c>
      <c r="K5600" t="str">
        <f t="shared" si="306"/>
        <v>Q1 2025</v>
      </c>
      <c r="L5600" t="str">
        <f t="shared" si="307"/>
        <v>Q1</v>
      </c>
      <c r="M5600" t="str">
        <f t="shared" si="308"/>
        <v>2025</v>
      </c>
    </row>
    <row r="5601" spans="1:13" x14ac:dyDescent="0.25">
      <c r="A5601" s="27">
        <v>45778</v>
      </c>
      <c r="B5601" s="9" t="s">
        <v>6595</v>
      </c>
      <c r="C5601" s="62" t="e">
        <v>#N/A</v>
      </c>
      <c r="D5601" s="9" t="s">
        <v>6622</v>
      </c>
      <c r="E5601" s="12">
        <v>319</v>
      </c>
      <c r="F5601" s="30">
        <v>45809</v>
      </c>
      <c r="G5601" s="12" t="s">
        <v>5111</v>
      </c>
      <c r="H5601" s="75">
        <v>34505</v>
      </c>
      <c r="K5601" t="str">
        <f t="shared" ref="K5601:K5660" si="309">"Q" &amp; IF(MONTH(A5601) &lt; 4, 4, IF(MONTH(A5601) &lt; 7, 1, IF(MONTH(A5601) &lt; 10, 2, 3))) &amp; " " &amp; YEAR(A5601) - IF(MONTH(A5601) &lt; 4, 1, 0)</f>
        <v>Q1 2025</v>
      </c>
      <c r="L5601" t="str">
        <f t="shared" ref="L5601:L5660" si="310">LEFT(K5601,2)</f>
        <v>Q1</v>
      </c>
      <c r="M5601" t="str">
        <f t="shared" ref="M5601:M5660" si="311">RIGHT(K5601,4)</f>
        <v>2025</v>
      </c>
    </row>
    <row r="5602" spans="1:13" x14ac:dyDescent="0.25">
      <c r="A5602" s="27">
        <v>45778</v>
      </c>
      <c r="B5602" s="9" t="s">
        <v>6600</v>
      </c>
      <c r="C5602" s="62" t="e">
        <v>#N/A</v>
      </c>
      <c r="D5602" s="9" t="s">
        <v>6622</v>
      </c>
      <c r="E5602" s="12">
        <v>1101</v>
      </c>
      <c r="F5602" s="30">
        <v>45809</v>
      </c>
      <c r="G5602" s="12" t="s">
        <v>5112</v>
      </c>
      <c r="H5602" s="75">
        <v>36760</v>
      </c>
      <c r="K5602" t="str">
        <f t="shared" si="309"/>
        <v>Q1 2025</v>
      </c>
      <c r="L5602" t="str">
        <f t="shared" si="310"/>
        <v>Q1</v>
      </c>
      <c r="M5602" t="str">
        <f t="shared" si="311"/>
        <v>2025</v>
      </c>
    </row>
    <row r="5603" spans="1:13" x14ac:dyDescent="0.25">
      <c r="A5603" s="27">
        <v>45778</v>
      </c>
      <c r="B5603" s="9" t="s">
        <v>6585</v>
      </c>
      <c r="C5603" s="62" t="e">
        <v>#N/A</v>
      </c>
      <c r="D5603" s="9" t="s">
        <v>6622</v>
      </c>
      <c r="E5603" s="12">
        <v>0</v>
      </c>
      <c r="F5603" s="30">
        <v>45809</v>
      </c>
      <c r="G5603" s="12" t="s">
        <v>5113</v>
      </c>
      <c r="H5603" s="75">
        <v>1440</v>
      </c>
      <c r="K5603" t="str">
        <f t="shared" si="309"/>
        <v>Q1 2025</v>
      </c>
      <c r="L5603" t="str">
        <f t="shared" si="310"/>
        <v>Q1</v>
      </c>
      <c r="M5603" t="str">
        <f t="shared" si="311"/>
        <v>2025</v>
      </c>
    </row>
    <row r="5604" spans="1:13" x14ac:dyDescent="0.25">
      <c r="A5604" s="27">
        <v>45778</v>
      </c>
      <c r="B5604" s="9" t="s">
        <v>6601</v>
      </c>
      <c r="C5604" s="62" t="e">
        <v>#N/A</v>
      </c>
      <c r="D5604" s="9" t="s">
        <v>6622</v>
      </c>
      <c r="E5604" s="12">
        <v>0</v>
      </c>
      <c r="F5604" s="30">
        <v>45809</v>
      </c>
      <c r="G5604" s="12" t="s">
        <v>5114</v>
      </c>
      <c r="H5604" s="75">
        <v>6985</v>
      </c>
      <c r="K5604" t="str">
        <f t="shared" si="309"/>
        <v>Q1 2025</v>
      </c>
      <c r="L5604" t="str">
        <f t="shared" si="310"/>
        <v>Q1</v>
      </c>
      <c r="M5604" t="str">
        <f t="shared" si="311"/>
        <v>2025</v>
      </c>
    </row>
    <row r="5605" spans="1:13" x14ac:dyDescent="0.25">
      <c r="A5605" s="27">
        <v>45778</v>
      </c>
      <c r="B5605" s="9" t="s">
        <v>6586</v>
      </c>
      <c r="C5605" s="62" t="e">
        <v>#N/A</v>
      </c>
      <c r="D5605" s="9" t="s">
        <v>6622</v>
      </c>
      <c r="E5605" s="12">
        <v>0</v>
      </c>
      <c r="F5605" s="30">
        <v>45809</v>
      </c>
      <c r="G5605" s="12" t="s">
        <v>5115</v>
      </c>
      <c r="H5605" s="75">
        <v>590</v>
      </c>
      <c r="K5605" t="str">
        <f t="shared" si="309"/>
        <v>Q1 2025</v>
      </c>
      <c r="L5605" t="str">
        <f t="shared" si="310"/>
        <v>Q1</v>
      </c>
      <c r="M5605" t="str">
        <f t="shared" si="311"/>
        <v>2025</v>
      </c>
    </row>
    <row r="5606" spans="1:13" x14ac:dyDescent="0.25">
      <c r="A5606" s="27">
        <v>45778</v>
      </c>
      <c r="B5606" s="9" t="s">
        <v>6610</v>
      </c>
      <c r="C5606" s="62" t="e">
        <v>#N/A</v>
      </c>
      <c r="D5606" s="9" t="s">
        <v>6622</v>
      </c>
      <c r="E5606" s="12">
        <v>0</v>
      </c>
      <c r="F5606" s="30">
        <v>45809</v>
      </c>
      <c r="G5606" s="12" t="s">
        <v>5116</v>
      </c>
      <c r="H5606" s="75">
        <v>1525</v>
      </c>
      <c r="K5606" t="str">
        <f t="shared" si="309"/>
        <v>Q1 2025</v>
      </c>
      <c r="L5606" t="str">
        <f t="shared" si="310"/>
        <v>Q1</v>
      </c>
      <c r="M5606" t="str">
        <f t="shared" si="311"/>
        <v>2025</v>
      </c>
    </row>
    <row r="5607" spans="1:13" x14ac:dyDescent="0.25">
      <c r="A5607" s="27">
        <v>45778</v>
      </c>
      <c r="B5607" s="9" t="s">
        <v>6587</v>
      </c>
      <c r="C5607" s="62" t="e">
        <v>#N/A</v>
      </c>
      <c r="D5607" s="9" t="s">
        <v>6622</v>
      </c>
      <c r="E5607" s="12">
        <v>0</v>
      </c>
      <c r="F5607" s="30">
        <v>45809</v>
      </c>
      <c r="G5607" s="12" t="s">
        <v>5117</v>
      </c>
      <c r="H5607" s="75">
        <v>17890</v>
      </c>
      <c r="K5607" t="str">
        <f t="shared" si="309"/>
        <v>Q1 2025</v>
      </c>
      <c r="L5607" t="str">
        <f t="shared" si="310"/>
        <v>Q1</v>
      </c>
      <c r="M5607" t="str">
        <f t="shared" si="311"/>
        <v>2025</v>
      </c>
    </row>
    <row r="5608" spans="1:13" x14ac:dyDescent="0.25">
      <c r="A5608" s="27">
        <v>45778</v>
      </c>
      <c r="B5608" s="9" t="s">
        <v>6597</v>
      </c>
      <c r="C5608" s="62" t="e">
        <v>#N/A</v>
      </c>
      <c r="D5608" s="9" t="s">
        <v>6622</v>
      </c>
      <c r="E5608" s="12">
        <v>0</v>
      </c>
      <c r="F5608" s="30">
        <v>45809</v>
      </c>
      <c r="G5608" s="12" t="s">
        <v>5118</v>
      </c>
      <c r="H5608" s="75">
        <v>10615</v>
      </c>
      <c r="K5608" t="str">
        <f t="shared" si="309"/>
        <v>Q1 2025</v>
      </c>
      <c r="L5608" t="str">
        <f t="shared" si="310"/>
        <v>Q1</v>
      </c>
      <c r="M5608" t="str">
        <f t="shared" si="311"/>
        <v>2025</v>
      </c>
    </row>
    <row r="5609" spans="1:13" x14ac:dyDescent="0.25">
      <c r="A5609" s="27">
        <v>45778</v>
      </c>
      <c r="B5609" s="9" t="s">
        <v>6596</v>
      </c>
      <c r="C5609" s="62" t="e">
        <v>#N/A</v>
      </c>
      <c r="D5609" s="9" t="s">
        <v>6622</v>
      </c>
      <c r="E5609" s="12">
        <v>0</v>
      </c>
      <c r="F5609" s="30">
        <v>45809</v>
      </c>
      <c r="G5609" s="12" t="s">
        <v>5119</v>
      </c>
      <c r="H5609" s="75">
        <v>785</v>
      </c>
      <c r="K5609" t="str">
        <f t="shared" si="309"/>
        <v>Q1 2025</v>
      </c>
      <c r="L5609" t="str">
        <f t="shared" si="310"/>
        <v>Q1</v>
      </c>
      <c r="M5609" t="str">
        <f t="shared" si="311"/>
        <v>2025</v>
      </c>
    </row>
    <row r="5610" spans="1:13" x14ac:dyDescent="0.25">
      <c r="A5610" s="27">
        <v>45778</v>
      </c>
      <c r="B5610" s="9" t="s">
        <v>6593</v>
      </c>
      <c r="C5610" s="8" t="s">
        <v>6630</v>
      </c>
      <c r="D5610" s="9" t="s">
        <v>6631</v>
      </c>
      <c r="E5610" s="12">
        <v>312</v>
      </c>
      <c r="F5610" s="30">
        <v>45811</v>
      </c>
      <c r="G5610" s="12" t="s">
        <v>5120</v>
      </c>
      <c r="H5610" s="75">
        <v>68478.679999999993</v>
      </c>
      <c r="K5610" t="str">
        <f t="shared" si="309"/>
        <v>Q1 2025</v>
      </c>
      <c r="L5610" t="str">
        <f t="shared" si="310"/>
        <v>Q1</v>
      </c>
      <c r="M5610" t="str">
        <f t="shared" si="311"/>
        <v>2025</v>
      </c>
    </row>
    <row r="5611" spans="1:13" x14ac:dyDescent="0.25">
      <c r="A5611" s="27">
        <v>45778</v>
      </c>
      <c r="B5611" s="9" t="s">
        <v>6592</v>
      </c>
      <c r="C5611" s="62" t="e">
        <v>#N/A</v>
      </c>
      <c r="D5611" s="9" t="s">
        <v>6633</v>
      </c>
      <c r="E5611" s="12">
        <v>613</v>
      </c>
      <c r="F5611" s="30">
        <v>45809</v>
      </c>
      <c r="G5611" s="12" t="s">
        <v>5121</v>
      </c>
      <c r="H5611" s="75">
        <v>42654.16</v>
      </c>
      <c r="K5611" t="str">
        <f t="shared" si="309"/>
        <v>Q1 2025</v>
      </c>
      <c r="L5611" t="str">
        <f t="shared" si="310"/>
        <v>Q1</v>
      </c>
      <c r="M5611" t="str">
        <f t="shared" si="311"/>
        <v>2025</v>
      </c>
    </row>
    <row r="5612" spans="1:13" x14ac:dyDescent="0.25">
      <c r="A5612" s="27">
        <v>45778</v>
      </c>
      <c r="B5612" s="9" t="s">
        <v>6595</v>
      </c>
      <c r="C5612" s="62" t="e">
        <v>#N/A</v>
      </c>
      <c r="D5612" s="9" t="s">
        <v>6633</v>
      </c>
      <c r="E5612" s="12">
        <v>319</v>
      </c>
      <c r="F5612" s="30">
        <v>45809</v>
      </c>
      <c r="G5612" s="12" t="s">
        <v>5122</v>
      </c>
      <c r="H5612" s="75">
        <v>41130.800000000003</v>
      </c>
      <c r="K5612" t="str">
        <f t="shared" si="309"/>
        <v>Q1 2025</v>
      </c>
      <c r="L5612" t="str">
        <f t="shared" si="310"/>
        <v>Q1</v>
      </c>
      <c r="M5612" t="str">
        <f t="shared" si="311"/>
        <v>2025</v>
      </c>
    </row>
    <row r="5613" spans="1:13" x14ac:dyDescent="0.25">
      <c r="A5613" s="27">
        <v>45778</v>
      </c>
      <c r="B5613" s="9" t="s">
        <v>6593</v>
      </c>
      <c r="C5613" s="62" t="e">
        <v>#N/A</v>
      </c>
      <c r="D5613" s="9" t="s">
        <v>6633</v>
      </c>
      <c r="E5613" s="12">
        <v>312</v>
      </c>
      <c r="F5613" s="30">
        <v>45809</v>
      </c>
      <c r="G5613" s="12" t="s">
        <v>5123</v>
      </c>
      <c r="H5613" s="75">
        <v>200322.23</v>
      </c>
      <c r="K5613" t="str">
        <f t="shared" si="309"/>
        <v>Q1 2025</v>
      </c>
      <c r="L5613" t="str">
        <f t="shared" si="310"/>
        <v>Q1</v>
      </c>
      <c r="M5613" t="str">
        <f t="shared" si="311"/>
        <v>2025</v>
      </c>
    </row>
    <row r="5614" spans="1:13" x14ac:dyDescent="0.25">
      <c r="A5614" s="27">
        <v>45778</v>
      </c>
      <c r="B5614" s="9" t="s">
        <v>6589</v>
      </c>
      <c r="C5614" s="62" t="e">
        <v>#N/A</v>
      </c>
      <c r="D5614" s="9" t="s">
        <v>6633</v>
      </c>
      <c r="E5614" s="12" t="s">
        <v>82</v>
      </c>
      <c r="F5614" s="30">
        <v>45809</v>
      </c>
      <c r="G5614" s="12" t="s">
        <v>5124</v>
      </c>
      <c r="H5614" s="75">
        <v>166046.56</v>
      </c>
      <c r="K5614" t="str">
        <f t="shared" si="309"/>
        <v>Q1 2025</v>
      </c>
      <c r="L5614" t="str">
        <f t="shared" si="310"/>
        <v>Q1</v>
      </c>
      <c r="M5614" t="str">
        <f t="shared" si="311"/>
        <v>2025</v>
      </c>
    </row>
    <row r="5615" spans="1:13" x14ac:dyDescent="0.25">
      <c r="A5615" s="27">
        <v>45778</v>
      </c>
      <c r="B5615" s="9" t="s">
        <v>6593</v>
      </c>
      <c r="C5615" s="62" t="e">
        <v>#N/A</v>
      </c>
      <c r="D5615" s="9" t="s">
        <v>6627</v>
      </c>
      <c r="E5615" s="12">
        <v>312</v>
      </c>
      <c r="F5615" s="30">
        <v>45808</v>
      </c>
      <c r="G5615" s="12">
        <v>1995</v>
      </c>
      <c r="H5615" s="75">
        <v>36960</v>
      </c>
      <c r="K5615" t="str">
        <f t="shared" si="309"/>
        <v>Q1 2025</v>
      </c>
      <c r="L5615" t="str">
        <f t="shared" si="310"/>
        <v>Q1</v>
      </c>
      <c r="M5615" t="str">
        <f t="shared" si="311"/>
        <v>2025</v>
      </c>
    </row>
    <row r="5616" spans="1:13" x14ac:dyDescent="0.25">
      <c r="A5616" s="27">
        <v>45778</v>
      </c>
      <c r="B5616" s="9" t="s">
        <v>6595</v>
      </c>
      <c r="C5616" s="62" t="e">
        <v>#N/A</v>
      </c>
      <c r="D5616" s="9" t="s">
        <v>6627</v>
      </c>
      <c r="E5616" s="12">
        <v>319</v>
      </c>
      <c r="F5616" s="30">
        <v>45808</v>
      </c>
      <c r="G5616" s="12">
        <v>1999</v>
      </c>
      <c r="H5616" s="75">
        <v>2590</v>
      </c>
      <c r="K5616" t="str">
        <f t="shared" si="309"/>
        <v>Q1 2025</v>
      </c>
      <c r="L5616" t="str">
        <f t="shared" si="310"/>
        <v>Q1</v>
      </c>
      <c r="M5616" t="str">
        <f t="shared" si="311"/>
        <v>2025</v>
      </c>
    </row>
    <row r="5617" spans="1:13" x14ac:dyDescent="0.25">
      <c r="A5617" s="27">
        <v>45778</v>
      </c>
      <c r="B5617" s="9" t="s">
        <v>6589</v>
      </c>
      <c r="C5617" s="62" t="e">
        <v>#N/A</v>
      </c>
      <c r="D5617" s="9" t="s">
        <v>6627</v>
      </c>
      <c r="E5617" s="12" t="s">
        <v>82</v>
      </c>
      <c r="F5617" s="30">
        <v>45808</v>
      </c>
      <c r="G5617" s="12">
        <v>1996</v>
      </c>
      <c r="H5617" s="75">
        <v>19950</v>
      </c>
      <c r="K5617" t="str">
        <f t="shared" si="309"/>
        <v>Q1 2025</v>
      </c>
      <c r="L5617" t="str">
        <f t="shared" si="310"/>
        <v>Q1</v>
      </c>
      <c r="M5617" t="str">
        <f t="shared" si="311"/>
        <v>2025</v>
      </c>
    </row>
    <row r="5618" spans="1:13" x14ac:dyDescent="0.25">
      <c r="A5618" s="27">
        <v>45778</v>
      </c>
      <c r="B5618" s="9" t="s">
        <v>6592</v>
      </c>
      <c r="C5618" s="62" t="e">
        <v>#N/A</v>
      </c>
      <c r="D5618" s="9" t="s">
        <v>6627</v>
      </c>
      <c r="E5618" s="12">
        <v>613</v>
      </c>
      <c r="F5618" s="30">
        <v>45808</v>
      </c>
      <c r="G5618" s="12">
        <v>1994</v>
      </c>
      <c r="H5618" s="75">
        <v>3885</v>
      </c>
      <c r="K5618" t="str">
        <f t="shared" si="309"/>
        <v>Q1 2025</v>
      </c>
      <c r="L5618" t="str">
        <f t="shared" si="310"/>
        <v>Q1</v>
      </c>
      <c r="M5618" t="str">
        <f t="shared" si="311"/>
        <v>2025</v>
      </c>
    </row>
    <row r="5619" spans="1:13" x14ac:dyDescent="0.25">
      <c r="A5619" s="27">
        <v>45778</v>
      </c>
      <c r="B5619" s="9" t="s">
        <v>6584</v>
      </c>
      <c r="C5619" s="62" t="e">
        <v>#N/A</v>
      </c>
      <c r="D5619" s="9" t="s">
        <v>6627</v>
      </c>
      <c r="E5619" s="12">
        <v>102</v>
      </c>
      <c r="F5619" s="30">
        <v>45808</v>
      </c>
      <c r="G5619" s="12">
        <v>1992</v>
      </c>
      <c r="H5619" s="75">
        <v>1190</v>
      </c>
      <c r="K5619" t="str">
        <f t="shared" si="309"/>
        <v>Q1 2025</v>
      </c>
      <c r="L5619" t="str">
        <f t="shared" si="310"/>
        <v>Q1</v>
      </c>
      <c r="M5619" t="str">
        <f t="shared" si="311"/>
        <v>2025</v>
      </c>
    </row>
    <row r="5620" spans="1:13" x14ac:dyDescent="0.25">
      <c r="A5620" s="27">
        <v>45778</v>
      </c>
      <c r="B5620" s="9" t="s">
        <v>6613</v>
      </c>
      <c r="C5620" s="62" t="e">
        <v>#N/A</v>
      </c>
      <c r="D5620" s="9" t="s">
        <v>6627</v>
      </c>
      <c r="E5620" s="12">
        <v>0</v>
      </c>
      <c r="F5620" s="30">
        <v>45808</v>
      </c>
      <c r="G5620" s="12">
        <v>1993</v>
      </c>
      <c r="H5620" s="75">
        <v>4100</v>
      </c>
      <c r="K5620" t="str">
        <f t="shared" si="309"/>
        <v>Q1 2025</v>
      </c>
      <c r="L5620" t="str">
        <f t="shared" si="310"/>
        <v>Q1</v>
      </c>
      <c r="M5620" t="str">
        <f t="shared" si="311"/>
        <v>2025</v>
      </c>
    </row>
    <row r="5621" spans="1:13" x14ac:dyDescent="0.25">
      <c r="A5621" s="27">
        <v>45778</v>
      </c>
      <c r="B5621" s="9" t="s">
        <v>6585</v>
      </c>
      <c r="C5621" s="62" t="e">
        <v>#N/A</v>
      </c>
      <c r="D5621" s="9" t="s">
        <v>6627</v>
      </c>
      <c r="E5621" s="12">
        <v>0</v>
      </c>
      <c r="F5621" s="30">
        <v>45808</v>
      </c>
      <c r="G5621" s="12">
        <v>1991</v>
      </c>
      <c r="H5621" s="75">
        <v>8995</v>
      </c>
      <c r="K5621" t="str">
        <f t="shared" si="309"/>
        <v>Q1 2025</v>
      </c>
      <c r="L5621" t="str">
        <f t="shared" si="310"/>
        <v>Q1</v>
      </c>
      <c r="M5621" t="str">
        <f t="shared" si="311"/>
        <v>2025</v>
      </c>
    </row>
    <row r="5622" spans="1:13" x14ac:dyDescent="0.25">
      <c r="A5622" s="27">
        <v>45778</v>
      </c>
      <c r="B5622" s="9" t="s">
        <v>6597</v>
      </c>
      <c r="C5622" s="62" t="e">
        <v>#N/A</v>
      </c>
      <c r="D5622" s="9" t="s">
        <v>6627</v>
      </c>
      <c r="E5622" s="12">
        <v>0</v>
      </c>
      <c r="F5622" s="30">
        <v>45808</v>
      </c>
      <c r="G5622" s="12">
        <v>1997</v>
      </c>
      <c r="H5622" s="75">
        <v>630</v>
      </c>
      <c r="K5622" t="str">
        <f t="shared" si="309"/>
        <v>Q1 2025</v>
      </c>
      <c r="L5622" t="str">
        <f t="shared" si="310"/>
        <v>Q1</v>
      </c>
      <c r="M5622" t="str">
        <f t="shared" si="311"/>
        <v>2025</v>
      </c>
    </row>
    <row r="5623" spans="1:13" x14ac:dyDescent="0.25">
      <c r="A5623" s="27">
        <v>45778</v>
      </c>
      <c r="B5623" s="9" t="s">
        <v>6600</v>
      </c>
      <c r="C5623" s="62" t="e">
        <v>#N/A</v>
      </c>
      <c r="D5623" s="9" t="s">
        <v>6627</v>
      </c>
      <c r="E5623" s="12">
        <v>1101</v>
      </c>
      <c r="F5623" s="30">
        <v>45808</v>
      </c>
      <c r="G5623" s="12">
        <v>1998</v>
      </c>
      <c r="H5623" s="75">
        <v>4725</v>
      </c>
      <c r="K5623" t="str">
        <f t="shared" si="309"/>
        <v>Q1 2025</v>
      </c>
      <c r="L5623" t="str">
        <f t="shared" si="310"/>
        <v>Q1</v>
      </c>
      <c r="M5623" t="str">
        <f t="shared" si="311"/>
        <v>2025</v>
      </c>
    </row>
    <row r="5624" spans="1:13" x14ac:dyDescent="0.25">
      <c r="A5624" s="27">
        <v>45778</v>
      </c>
      <c r="B5624" s="9" t="s">
        <v>6586</v>
      </c>
      <c r="C5624" s="8" t="e">
        <v>#N/A</v>
      </c>
      <c r="D5624" s="9" t="s">
        <v>6635</v>
      </c>
      <c r="E5624" s="12">
        <v>0</v>
      </c>
      <c r="F5624" s="30">
        <v>45808</v>
      </c>
      <c r="G5624" s="12" t="s">
        <v>5125</v>
      </c>
      <c r="H5624" s="75">
        <v>30810.26</v>
      </c>
      <c r="K5624" t="str">
        <f t="shared" si="309"/>
        <v>Q1 2025</v>
      </c>
      <c r="L5624" t="str">
        <f t="shared" si="310"/>
        <v>Q1</v>
      </c>
      <c r="M5624" t="str">
        <f t="shared" si="311"/>
        <v>2025</v>
      </c>
    </row>
    <row r="5625" spans="1:13" x14ac:dyDescent="0.25">
      <c r="A5625" s="27">
        <v>45778</v>
      </c>
      <c r="B5625" s="9" t="s">
        <v>6601</v>
      </c>
      <c r="C5625" s="8" t="e">
        <v>#N/A</v>
      </c>
      <c r="D5625" s="9" t="s">
        <v>6617</v>
      </c>
      <c r="E5625" s="12">
        <v>0</v>
      </c>
      <c r="F5625" s="30">
        <v>45805</v>
      </c>
      <c r="G5625" s="12">
        <v>1115</v>
      </c>
      <c r="H5625" s="75">
        <v>4800</v>
      </c>
      <c r="K5625" t="str">
        <f t="shared" si="309"/>
        <v>Q1 2025</v>
      </c>
      <c r="L5625" t="str">
        <f t="shared" si="310"/>
        <v>Q1</v>
      </c>
      <c r="M5625" t="str">
        <f t="shared" si="311"/>
        <v>2025</v>
      </c>
    </row>
    <row r="5626" spans="1:13" x14ac:dyDescent="0.25">
      <c r="A5626" s="27">
        <v>45778</v>
      </c>
      <c r="B5626" s="9" t="s">
        <v>6595</v>
      </c>
      <c r="C5626" s="62" t="s">
        <v>6632</v>
      </c>
      <c r="D5626" s="9" t="s">
        <v>6633</v>
      </c>
      <c r="E5626" s="12">
        <v>319</v>
      </c>
      <c r="F5626" s="30">
        <v>45809</v>
      </c>
      <c r="G5626" s="12" t="s">
        <v>5126</v>
      </c>
      <c r="H5626" s="75">
        <v>42438</v>
      </c>
      <c r="K5626" t="str">
        <f t="shared" si="309"/>
        <v>Q1 2025</v>
      </c>
      <c r="L5626" t="str">
        <f t="shared" si="310"/>
        <v>Q1</v>
      </c>
      <c r="M5626" t="str">
        <f t="shared" si="311"/>
        <v>2025</v>
      </c>
    </row>
    <row r="5627" spans="1:13" x14ac:dyDescent="0.25">
      <c r="A5627" s="27">
        <v>45778</v>
      </c>
      <c r="B5627" s="9" t="s">
        <v>6595</v>
      </c>
      <c r="C5627" s="62" t="s">
        <v>6632</v>
      </c>
      <c r="D5627" s="9" t="s">
        <v>6633</v>
      </c>
      <c r="E5627" s="12">
        <v>719</v>
      </c>
      <c r="F5627" s="30">
        <v>45809</v>
      </c>
      <c r="G5627" s="12" t="s">
        <v>5127</v>
      </c>
      <c r="H5627" s="75">
        <v>96389</v>
      </c>
      <c r="K5627" t="str">
        <f t="shared" si="309"/>
        <v>Q1 2025</v>
      </c>
      <c r="L5627" t="str">
        <f t="shared" si="310"/>
        <v>Q1</v>
      </c>
      <c r="M5627" t="str">
        <f t="shared" si="311"/>
        <v>2025</v>
      </c>
    </row>
    <row r="5628" spans="1:13" x14ac:dyDescent="0.25">
      <c r="A5628" s="27">
        <v>45778</v>
      </c>
      <c r="B5628" s="9" t="s">
        <v>6597</v>
      </c>
      <c r="C5628" s="62" t="s">
        <v>6632</v>
      </c>
      <c r="D5628" s="9" t="s">
        <v>6633</v>
      </c>
      <c r="E5628" s="12">
        <v>0</v>
      </c>
      <c r="F5628" s="30">
        <v>45809</v>
      </c>
      <c r="G5628" s="12" t="s">
        <v>5128</v>
      </c>
      <c r="H5628" s="75">
        <v>49382</v>
      </c>
      <c r="K5628" t="str">
        <f t="shared" si="309"/>
        <v>Q1 2025</v>
      </c>
      <c r="L5628" t="str">
        <f t="shared" si="310"/>
        <v>Q1</v>
      </c>
      <c r="M5628" t="str">
        <f t="shared" si="311"/>
        <v>2025</v>
      </c>
    </row>
    <row r="5629" spans="1:13" x14ac:dyDescent="0.25">
      <c r="A5629" s="27">
        <v>45778</v>
      </c>
      <c r="B5629" s="9" t="s">
        <v>6584</v>
      </c>
      <c r="C5629" s="62" t="s">
        <v>6632</v>
      </c>
      <c r="D5629" s="9" t="s">
        <v>6633</v>
      </c>
      <c r="E5629" s="12">
        <v>102</v>
      </c>
      <c r="F5629" s="30">
        <v>45809</v>
      </c>
      <c r="G5629" s="12" t="s">
        <v>5129</v>
      </c>
      <c r="H5629" s="75">
        <v>40895</v>
      </c>
      <c r="K5629" t="str">
        <f t="shared" si="309"/>
        <v>Q1 2025</v>
      </c>
      <c r="L5629" t="str">
        <f t="shared" si="310"/>
        <v>Q1</v>
      </c>
      <c r="M5629" t="str">
        <f t="shared" si="311"/>
        <v>2025</v>
      </c>
    </row>
    <row r="5630" spans="1:13" x14ac:dyDescent="0.25">
      <c r="A5630" s="27">
        <v>45778</v>
      </c>
      <c r="B5630" s="9" t="s">
        <v>6585</v>
      </c>
      <c r="C5630" s="62" t="s">
        <v>6632</v>
      </c>
      <c r="D5630" s="9" t="s">
        <v>6633</v>
      </c>
      <c r="E5630" s="12">
        <v>0</v>
      </c>
      <c r="F5630" s="30">
        <v>45809</v>
      </c>
      <c r="G5630" s="12" t="s">
        <v>5130</v>
      </c>
      <c r="H5630" s="75">
        <v>42126</v>
      </c>
      <c r="K5630" t="str">
        <f t="shared" si="309"/>
        <v>Q1 2025</v>
      </c>
      <c r="L5630" t="str">
        <f t="shared" si="310"/>
        <v>Q1</v>
      </c>
      <c r="M5630" t="str">
        <f t="shared" si="311"/>
        <v>2025</v>
      </c>
    </row>
    <row r="5631" spans="1:13" x14ac:dyDescent="0.25">
      <c r="A5631" s="27">
        <v>45778</v>
      </c>
      <c r="B5631" s="9" t="s">
        <v>6591</v>
      </c>
      <c r="C5631" s="62" t="s">
        <v>6632</v>
      </c>
      <c r="D5631" s="9" t="s">
        <v>6633</v>
      </c>
      <c r="E5631" s="12">
        <v>0</v>
      </c>
      <c r="F5631" s="30">
        <v>45809</v>
      </c>
      <c r="G5631" s="12" t="s">
        <v>5131</v>
      </c>
      <c r="H5631" s="75">
        <v>49382</v>
      </c>
      <c r="K5631" t="str">
        <f t="shared" si="309"/>
        <v>Q1 2025</v>
      </c>
      <c r="L5631" t="str">
        <f t="shared" si="310"/>
        <v>Q1</v>
      </c>
      <c r="M5631" t="str">
        <f t="shared" si="311"/>
        <v>2025</v>
      </c>
    </row>
    <row r="5632" spans="1:13" x14ac:dyDescent="0.25">
      <c r="A5632" s="27">
        <v>45778</v>
      </c>
      <c r="B5632" s="9" t="s">
        <v>6593</v>
      </c>
      <c r="C5632" s="62" t="s">
        <v>6632</v>
      </c>
      <c r="D5632" s="9" t="s">
        <v>6633</v>
      </c>
      <c r="E5632" s="12">
        <v>312</v>
      </c>
      <c r="F5632" s="30">
        <v>45809</v>
      </c>
      <c r="G5632" s="12" t="s">
        <v>5132</v>
      </c>
      <c r="H5632" s="75">
        <v>114196</v>
      </c>
      <c r="K5632" t="str">
        <f t="shared" si="309"/>
        <v>Q1 2025</v>
      </c>
      <c r="L5632" t="str">
        <f t="shared" si="310"/>
        <v>Q1</v>
      </c>
      <c r="M5632" t="str">
        <f t="shared" si="311"/>
        <v>2025</v>
      </c>
    </row>
    <row r="5633" spans="1:13" x14ac:dyDescent="0.25">
      <c r="A5633" s="27">
        <v>45778</v>
      </c>
      <c r="B5633" s="9" t="s">
        <v>6589</v>
      </c>
      <c r="C5633" s="62" t="s">
        <v>6632</v>
      </c>
      <c r="D5633" s="9" t="s">
        <v>6633</v>
      </c>
      <c r="E5633" s="12" t="s">
        <v>82</v>
      </c>
      <c r="F5633" s="30">
        <v>45809</v>
      </c>
      <c r="G5633" s="12" t="s">
        <v>5133</v>
      </c>
      <c r="H5633" s="75">
        <v>62499</v>
      </c>
      <c r="K5633" t="str">
        <f t="shared" si="309"/>
        <v>Q1 2025</v>
      </c>
      <c r="L5633" t="str">
        <f t="shared" si="310"/>
        <v>Q1</v>
      </c>
      <c r="M5633" t="str">
        <f t="shared" si="311"/>
        <v>2025</v>
      </c>
    </row>
    <row r="5634" spans="1:13" x14ac:dyDescent="0.25">
      <c r="A5634" s="27">
        <v>45778</v>
      </c>
      <c r="B5634" s="9" t="s">
        <v>6592</v>
      </c>
      <c r="C5634" s="62" t="s">
        <v>6632</v>
      </c>
      <c r="D5634" s="9" t="s">
        <v>6633</v>
      </c>
      <c r="E5634" s="12">
        <v>613</v>
      </c>
      <c r="F5634" s="30">
        <v>45809</v>
      </c>
      <c r="G5634" s="12" t="s">
        <v>5134</v>
      </c>
      <c r="H5634" s="75">
        <v>40123</v>
      </c>
      <c r="K5634" t="str">
        <f t="shared" si="309"/>
        <v>Q1 2025</v>
      </c>
      <c r="L5634" t="str">
        <f t="shared" si="310"/>
        <v>Q1</v>
      </c>
      <c r="M5634" t="str">
        <f t="shared" si="311"/>
        <v>2025</v>
      </c>
    </row>
    <row r="5635" spans="1:13" x14ac:dyDescent="0.25">
      <c r="A5635" s="29">
        <v>45778</v>
      </c>
      <c r="B5635" s="9" t="s">
        <v>6593</v>
      </c>
      <c r="C5635" s="62" t="e">
        <v>#N/A</v>
      </c>
      <c r="D5635" s="9" t="s">
        <v>6615</v>
      </c>
      <c r="E5635" s="12">
        <v>312</v>
      </c>
      <c r="F5635" s="30">
        <v>45808</v>
      </c>
      <c r="G5635" s="12" t="s">
        <v>5135</v>
      </c>
      <c r="H5635" s="75">
        <v>403479</v>
      </c>
      <c r="K5635" t="str">
        <f t="shared" si="309"/>
        <v>Q1 2025</v>
      </c>
      <c r="L5635" t="str">
        <f t="shared" si="310"/>
        <v>Q1</v>
      </c>
      <c r="M5635" t="str">
        <f t="shared" si="311"/>
        <v>2025</v>
      </c>
    </row>
    <row r="5636" spans="1:13" x14ac:dyDescent="0.25">
      <c r="A5636" s="29">
        <v>45778</v>
      </c>
      <c r="B5636" s="9" t="s">
        <v>6593</v>
      </c>
      <c r="C5636" s="62" t="e">
        <v>#N/A</v>
      </c>
      <c r="D5636" s="9" t="s">
        <v>6615</v>
      </c>
      <c r="E5636" s="12">
        <v>312</v>
      </c>
      <c r="F5636" s="30">
        <v>45808</v>
      </c>
      <c r="G5636" s="12" t="s">
        <v>5136</v>
      </c>
      <c r="H5636" s="75">
        <v>42939</v>
      </c>
      <c r="K5636" t="str">
        <f t="shared" si="309"/>
        <v>Q1 2025</v>
      </c>
      <c r="L5636" t="str">
        <f t="shared" si="310"/>
        <v>Q1</v>
      </c>
      <c r="M5636" t="str">
        <f t="shared" si="311"/>
        <v>2025</v>
      </c>
    </row>
    <row r="5637" spans="1:13" x14ac:dyDescent="0.25">
      <c r="A5637" s="29">
        <v>45778</v>
      </c>
      <c r="B5637" s="9" t="s">
        <v>6595</v>
      </c>
      <c r="C5637" s="62" t="e">
        <v>#N/A</v>
      </c>
      <c r="D5637" s="9" t="s">
        <v>6615</v>
      </c>
      <c r="E5637" s="12">
        <v>319</v>
      </c>
      <c r="F5637" s="30">
        <v>45808</v>
      </c>
      <c r="G5637" s="12" t="s">
        <v>5137</v>
      </c>
      <c r="H5637" s="75">
        <v>38672</v>
      </c>
      <c r="K5637" t="str">
        <f t="shared" si="309"/>
        <v>Q1 2025</v>
      </c>
      <c r="L5637" t="str">
        <f t="shared" si="310"/>
        <v>Q1</v>
      </c>
      <c r="M5637" t="str">
        <f t="shared" si="311"/>
        <v>2025</v>
      </c>
    </row>
    <row r="5638" spans="1:13" x14ac:dyDescent="0.25">
      <c r="A5638" s="29">
        <v>45778</v>
      </c>
      <c r="B5638" s="9" t="s">
        <v>6595</v>
      </c>
      <c r="C5638" s="62" t="e">
        <v>#N/A</v>
      </c>
      <c r="D5638" s="9" t="s">
        <v>6615</v>
      </c>
      <c r="E5638" s="12">
        <v>319</v>
      </c>
      <c r="F5638" s="30">
        <v>45808</v>
      </c>
      <c r="G5638" s="12" t="s">
        <v>5138</v>
      </c>
      <c r="H5638" s="75">
        <v>15720</v>
      </c>
      <c r="K5638" t="str">
        <f t="shared" si="309"/>
        <v>Q1 2025</v>
      </c>
      <c r="L5638" t="str">
        <f t="shared" si="310"/>
        <v>Q1</v>
      </c>
      <c r="M5638" t="str">
        <f t="shared" si="311"/>
        <v>2025</v>
      </c>
    </row>
    <row r="5639" spans="1:13" x14ac:dyDescent="0.25">
      <c r="A5639" s="29">
        <v>45778</v>
      </c>
      <c r="B5639" s="9" t="s">
        <v>6592</v>
      </c>
      <c r="C5639" s="62" t="e">
        <v>#N/A</v>
      </c>
      <c r="D5639" s="9" t="s">
        <v>6615</v>
      </c>
      <c r="E5639" s="12">
        <v>613</v>
      </c>
      <c r="F5639" s="30">
        <v>45808</v>
      </c>
      <c r="G5639" s="12" t="s">
        <v>5139</v>
      </c>
      <c r="H5639" s="75">
        <v>739</v>
      </c>
      <c r="K5639" t="str">
        <f t="shared" si="309"/>
        <v>Q1 2025</v>
      </c>
      <c r="L5639" t="str">
        <f t="shared" si="310"/>
        <v>Q1</v>
      </c>
      <c r="M5639" t="str">
        <f t="shared" si="311"/>
        <v>2025</v>
      </c>
    </row>
    <row r="5640" spans="1:13" x14ac:dyDescent="0.25">
      <c r="A5640" s="29">
        <v>45778</v>
      </c>
      <c r="B5640" s="9" t="s">
        <v>6589</v>
      </c>
      <c r="C5640" s="62" t="e">
        <v>#N/A</v>
      </c>
      <c r="D5640" s="9" t="s">
        <v>6615</v>
      </c>
      <c r="E5640" s="12" t="s">
        <v>82</v>
      </c>
      <c r="F5640" s="30">
        <v>45808</v>
      </c>
      <c r="G5640" s="12" t="s">
        <v>5140</v>
      </c>
      <c r="H5640" s="75">
        <v>3143</v>
      </c>
      <c r="K5640" t="str">
        <f t="shared" si="309"/>
        <v>Q1 2025</v>
      </c>
      <c r="L5640" t="str">
        <f t="shared" si="310"/>
        <v>Q1</v>
      </c>
      <c r="M5640" t="str">
        <f t="shared" si="311"/>
        <v>2025</v>
      </c>
    </row>
    <row r="5641" spans="1:13" x14ac:dyDescent="0.25">
      <c r="A5641" s="29">
        <v>45778</v>
      </c>
      <c r="B5641" s="9" t="s">
        <v>6589</v>
      </c>
      <c r="C5641" s="62" t="e">
        <v>#N/A</v>
      </c>
      <c r="D5641" s="9" t="s">
        <v>6615</v>
      </c>
      <c r="E5641" s="12" t="s">
        <v>82</v>
      </c>
      <c r="F5641" s="30">
        <v>45808</v>
      </c>
      <c r="G5641" s="12" t="s">
        <v>5141</v>
      </c>
      <c r="H5641" s="75">
        <v>1688</v>
      </c>
      <c r="K5641" t="str">
        <f t="shared" si="309"/>
        <v>Q1 2025</v>
      </c>
      <c r="L5641" t="str">
        <f t="shared" si="310"/>
        <v>Q1</v>
      </c>
      <c r="M5641" t="str">
        <f t="shared" si="311"/>
        <v>2025</v>
      </c>
    </row>
    <row r="5642" spans="1:13" x14ac:dyDescent="0.25">
      <c r="A5642" s="29">
        <v>45778</v>
      </c>
      <c r="B5642" s="9" t="s">
        <v>6613</v>
      </c>
      <c r="C5642" s="62" t="e">
        <v>#N/A</v>
      </c>
      <c r="D5642" s="9" t="s">
        <v>6615</v>
      </c>
      <c r="E5642" s="12">
        <v>0</v>
      </c>
      <c r="F5642" s="30">
        <v>45808</v>
      </c>
      <c r="G5642" s="12" t="s">
        <v>5142</v>
      </c>
      <c r="H5642" s="75">
        <v>211</v>
      </c>
      <c r="K5642" t="str">
        <f t="shared" si="309"/>
        <v>Q1 2025</v>
      </c>
      <c r="L5642" t="str">
        <f t="shared" si="310"/>
        <v>Q1</v>
      </c>
      <c r="M5642" t="str">
        <f t="shared" si="311"/>
        <v>2025</v>
      </c>
    </row>
    <row r="5643" spans="1:13" x14ac:dyDescent="0.25">
      <c r="A5643" s="29">
        <v>45778</v>
      </c>
      <c r="B5643" s="9" t="s">
        <v>6613</v>
      </c>
      <c r="C5643" s="62" t="e">
        <v>#N/A</v>
      </c>
      <c r="D5643" s="9" t="s">
        <v>6615</v>
      </c>
      <c r="E5643" s="12">
        <v>0</v>
      </c>
      <c r="F5643" s="30">
        <v>45808</v>
      </c>
      <c r="G5643" s="12" t="s">
        <v>5143</v>
      </c>
      <c r="H5643" s="75">
        <v>5622</v>
      </c>
      <c r="K5643" t="str">
        <f t="shared" si="309"/>
        <v>Q1 2025</v>
      </c>
      <c r="L5643" t="str">
        <f t="shared" si="310"/>
        <v>Q1</v>
      </c>
      <c r="M5643" t="str">
        <f t="shared" si="311"/>
        <v>2025</v>
      </c>
    </row>
    <row r="5644" spans="1:13" x14ac:dyDescent="0.25">
      <c r="A5644" s="29">
        <v>45778</v>
      </c>
      <c r="B5644" s="9" t="s">
        <v>6599</v>
      </c>
      <c r="C5644" s="62" t="e">
        <v>#N/A</v>
      </c>
      <c r="D5644" s="9" t="s">
        <v>6615</v>
      </c>
      <c r="E5644" s="12">
        <v>0</v>
      </c>
      <c r="F5644" s="30">
        <v>45808</v>
      </c>
      <c r="G5644" s="12" t="s">
        <v>5144</v>
      </c>
      <c r="H5644" s="75">
        <v>2321</v>
      </c>
      <c r="K5644" t="str">
        <f t="shared" si="309"/>
        <v>Q1 2025</v>
      </c>
      <c r="L5644" t="str">
        <f t="shared" si="310"/>
        <v>Q1</v>
      </c>
      <c r="M5644" t="str">
        <f t="shared" si="311"/>
        <v>2025</v>
      </c>
    </row>
    <row r="5645" spans="1:13" x14ac:dyDescent="0.25">
      <c r="A5645" s="29">
        <v>45778</v>
      </c>
      <c r="B5645" s="9" t="s">
        <v>6584</v>
      </c>
      <c r="C5645" s="62" t="e">
        <v>#N/A</v>
      </c>
      <c r="D5645" s="9" t="s">
        <v>6615</v>
      </c>
      <c r="E5645" s="12">
        <v>102</v>
      </c>
      <c r="F5645" s="30">
        <v>45808</v>
      </c>
      <c r="G5645" s="12" t="s">
        <v>5145</v>
      </c>
      <c r="H5645" s="75">
        <v>11813</v>
      </c>
      <c r="K5645" t="str">
        <f t="shared" si="309"/>
        <v>Q1 2025</v>
      </c>
      <c r="L5645" t="str">
        <f t="shared" si="310"/>
        <v>Q1</v>
      </c>
      <c r="M5645" t="str">
        <f t="shared" si="311"/>
        <v>2025</v>
      </c>
    </row>
    <row r="5646" spans="1:13" x14ac:dyDescent="0.25">
      <c r="A5646" s="29">
        <v>45778</v>
      </c>
      <c r="B5646" s="9" t="s">
        <v>6601</v>
      </c>
      <c r="C5646" s="62" t="e">
        <v>#N/A</v>
      </c>
      <c r="D5646" s="9" t="s">
        <v>6615</v>
      </c>
      <c r="E5646" s="12">
        <v>0</v>
      </c>
      <c r="F5646" s="30">
        <v>45808</v>
      </c>
      <c r="G5646" s="12" t="s">
        <v>5146</v>
      </c>
      <c r="H5646" s="75">
        <v>106</v>
      </c>
      <c r="K5646" t="str">
        <f t="shared" si="309"/>
        <v>Q1 2025</v>
      </c>
      <c r="L5646" t="str">
        <f t="shared" si="310"/>
        <v>Q1</v>
      </c>
      <c r="M5646" t="str">
        <f t="shared" si="311"/>
        <v>2025</v>
      </c>
    </row>
    <row r="5647" spans="1:13" x14ac:dyDescent="0.25">
      <c r="A5647" s="29">
        <v>45778</v>
      </c>
      <c r="B5647" s="9" t="s">
        <v>6590</v>
      </c>
      <c r="C5647" s="62" t="e">
        <v>#N/A</v>
      </c>
      <c r="D5647" s="9" t="s">
        <v>6615</v>
      </c>
      <c r="E5647" s="12">
        <v>0</v>
      </c>
      <c r="F5647" s="30">
        <v>45808</v>
      </c>
      <c r="G5647" s="12" t="s">
        <v>5147</v>
      </c>
      <c r="H5647" s="75">
        <v>1794</v>
      </c>
      <c r="K5647" t="str">
        <f t="shared" si="309"/>
        <v>Q1 2025</v>
      </c>
      <c r="L5647" t="str">
        <f t="shared" si="310"/>
        <v>Q1</v>
      </c>
      <c r="M5647" t="str">
        <f t="shared" si="311"/>
        <v>2025</v>
      </c>
    </row>
    <row r="5648" spans="1:13" x14ac:dyDescent="0.25">
      <c r="A5648" s="29">
        <v>45778</v>
      </c>
      <c r="B5648" s="9" t="s">
        <v>6592</v>
      </c>
      <c r="C5648" s="62" t="e">
        <v>#N/A</v>
      </c>
      <c r="D5648" s="9" t="s">
        <v>6615</v>
      </c>
      <c r="E5648" s="12">
        <v>719</v>
      </c>
      <c r="F5648" s="30">
        <v>45808</v>
      </c>
      <c r="G5648" s="12" t="s">
        <v>5148</v>
      </c>
      <c r="H5648" s="75">
        <v>24575</v>
      </c>
      <c r="K5648" t="str">
        <f t="shared" si="309"/>
        <v>Q1 2025</v>
      </c>
      <c r="L5648" t="str">
        <f t="shared" si="310"/>
        <v>Q1</v>
      </c>
      <c r="M5648" t="str">
        <f t="shared" si="311"/>
        <v>2025</v>
      </c>
    </row>
    <row r="5649" spans="1:13" x14ac:dyDescent="0.25">
      <c r="A5649" s="29">
        <v>45778</v>
      </c>
      <c r="B5649" s="9" t="s">
        <v>6597</v>
      </c>
      <c r="C5649" s="62" t="e">
        <v>#N/A</v>
      </c>
      <c r="D5649" s="9" t="s">
        <v>6615</v>
      </c>
      <c r="E5649" s="12">
        <v>0</v>
      </c>
      <c r="F5649" s="30">
        <v>45808</v>
      </c>
      <c r="G5649" s="12" t="s">
        <v>5149</v>
      </c>
      <c r="H5649" s="75">
        <v>3376</v>
      </c>
      <c r="K5649" t="str">
        <f t="shared" si="309"/>
        <v>Q1 2025</v>
      </c>
      <c r="L5649" t="str">
        <f t="shared" si="310"/>
        <v>Q1</v>
      </c>
      <c r="M5649" t="str">
        <f t="shared" si="311"/>
        <v>2025</v>
      </c>
    </row>
    <row r="5650" spans="1:13" x14ac:dyDescent="0.25">
      <c r="A5650" s="29">
        <v>45778</v>
      </c>
      <c r="B5650" s="9" t="s">
        <v>6588</v>
      </c>
      <c r="C5650" s="62" t="e">
        <v>#N/A</v>
      </c>
      <c r="D5650" s="9" t="s">
        <v>6615</v>
      </c>
      <c r="E5650" s="12">
        <v>0</v>
      </c>
      <c r="F5650" s="30">
        <v>45808</v>
      </c>
      <c r="G5650" s="12" t="s">
        <v>5150</v>
      </c>
      <c r="H5650" s="75">
        <v>106</v>
      </c>
      <c r="K5650" t="str">
        <f t="shared" si="309"/>
        <v>Q1 2025</v>
      </c>
      <c r="L5650" t="str">
        <f t="shared" si="310"/>
        <v>Q1</v>
      </c>
      <c r="M5650" t="str">
        <f t="shared" si="311"/>
        <v>2025</v>
      </c>
    </row>
    <row r="5651" spans="1:13" x14ac:dyDescent="0.25">
      <c r="A5651" s="29">
        <v>45778</v>
      </c>
      <c r="B5651" s="9" t="s">
        <v>6586</v>
      </c>
      <c r="C5651" s="62" t="e">
        <v>#N/A</v>
      </c>
      <c r="D5651" s="9" t="s">
        <v>6615</v>
      </c>
      <c r="E5651" s="12">
        <v>0</v>
      </c>
      <c r="F5651" s="30">
        <v>45808</v>
      </c>
      <c r="G5651" s="12" t="s">
        <v>5151</v>
      </c>
      <c r="H5651" s="75">
        <v>977</v>
      </c>
      <c r="K5651" t="str">
        <f t="shared" si="309"/>
        <v>Q1 2025</v>
      </c>
      <c r="L5651" t="str">
        <f t="shared" si="310"/>
        <v>Q1</v>
      </c>
      <c r="M5651" t="str">
        <f t="shared" si="311"/>
        <v>2025</v>
      </c>
    </row>
    <row r="5652" spans="1:13" x14ac:dyDescent="0.25">
      <c r="A5652" s="29">
        <v>45778</v>
      </c>
      <c r="B5652" s="9" t="s">
        <v>6587</v>
      </c>
      <c r="C5652" s="62" t="e">
        <v>#N/A</v>
      </c>
      <c r="D5652" s="9" t="s">
        <v>6615</v>
      </c>
      <c r="E5652" s="12">
        <v>0</v>
      </c>
      <c r="F5652" s="30">
        <v>45808</v>
      </c>
      <c r="G5652" s="12" t="s">
        <v>5152</v>
      </c>
      <c r="H5652" s="75">
        <v>97</v>
      </c>
      <c r="K5652" t="str">
        <f t="shared" si="309"/>
        <v>Q1 2025</v>
      </c>
      <c r="L5652" t="str">
        <f t="shared" si="310"/>
        <v>Q1</v>
      </c>
      <c r="M5652" t="str">
        <f t="shared" si="311"/>
        <v>2025</v>
      </c>
    </row>
    <row r="5653" spans="1:13" x14ac:dyDescent="0.25">
      <c r="A5653" s="29">
        <v>45778</v>
      </c>
      <c r="B5653" s="9" t="s">
        <v>6585</v>
      </c>
      <c r="C5653" s="62" t="e">
        <v>#N/A</v>
      </c>
      <c r="D5653" s="9" t="s">
        <v>6615</v>
      </c>
      <c r="E5653" s="12">
        <v>0</v>
      </c>
      <c r="F5653" s="30">
        <v>45808</v>
      </c>
      <c r="G5653" s="12" t="s">
        <v>5153</v>
      </c>
      <c r="H5653" s="75">
        <v>106</v>
      </c>
      <c r="K5653" t="str">
        <f t="shared" si="309"/>
        <v>Q1 2025</v>
      </c>
      <c r="L5653" t="str">
        <f t="shared" si="310"/>
        <v>Q1</v>
      </c>
      <c r="M5653" t="str">
        <f t="shared" si="311"/>
        <v>2025</v>
      </c>
    </row>
    <row r="5654" spans="1:13" x14ac:dyDescent="0.25">
      <c r="A5654" s="29">
        <v>45778</v>
      </c>
      <c r="B5654" s="9" t="s">
        <v>6610</v>
      </c>
      <c r="C5654" s="62" t="e">
        <v>#N/A</v>
      </c>
      <c r="D5654" s="9" t="s">
        <v>6615</v>
      </c>
      <c r="E5654" s="12">
        <v>0</v>
      </c>
      <c r="F5654" s="30">
        <v>45808</v>
      </c>
      <c r="G5654" s="12" t="s">
        <v>5154</v>
      </c>
      <c r="H5654" s="75">
        <v>106</v>
      </c>
      <c r="K5654" t="str">
        <f t="shared" si="309"/>
        <v>Q1 2025</v>
      </c>
      <c r="L5654" t="str">
        <f t="shared" si="310"/>
        <v>Q1</v>
      </c>
      <c r="M5654" t="str">
        <f t="shared" si="311"/>
        <v>2025</v>
      </c>
    </row>
    <row r="5655" spans="1:13" x14ac:dyDescent="0.25">
      <c r="A5655" s="27">
        <v>45778</v>
      </c>
      <c r="B5655" s="9" t="s">
        <v>6589</v>
      </c>
      <c r="C5655" s="8" t="e">
        <v>#N/A</v>
      </c>
      <c r="D5655" s="9" t="s">
        <v>6635</v>
      </c>
      <c r="E5655" s="12" t="s">
        <v>82</v>
      </c>
      <c r="F5655" s="30">
        <v>45809</v>
      </c>
      <c r="G5655" s="12" t="s">
        <v>5155</v>
      </c>
      <c r="H5655" s="75">
        <v>214296.3</v>
      </c>
      <c r="K5655" t="str">
        <f t="shared" si="309"/>
        <v>Q1 2025</v>
      </c>
      <c r="L5655" t="str">
        <f t="shared" si="310"/>
        <v>Q1</v>
      </c>
      <c r="M5655" t="str">
        <f t="shared" si="311"/>
        <v>2025</v>
      </c>
    </row>
    <row r="5656" spans="1:13" x14ac:dyDescent="0.25">
      <c r="A5656" s="27">
        <v>45778</v>
      </c>
      <c r="B5656" s="9" t="s">
        <v>6595</v>
      </c>
      <c r="C5656" s="8" t="e">
        <v>#N/A</v>
      </c>
      <c r="D5656" s="9" t="s">
        <v>6635</v>
      </c>
      <c r="E5656" s="12">
        <v>319</v>
      </c>
      <c r="F5656" s="30">
        <v>45810</v>
      </c>
      <c r="G5656" s="12" t="s">
        <v>5156</v>
      </c>
      <c r="H5656" s="75">
        <v>39871.050000000003</v>
      </c>
      <c r="K5656" t="str">
        <f t="shared" si="309"/>
        <v>Q1 2025</v>
      </c>
      <c r="L5656" t="str">
        <f t="shared" si="310"/>
        <v>Q1</v>
      </c>
      <c r="M5656" t="str">
        <f t="shared" si="311"/>
        <v>2025</v>
      </c>
    </row>
    <row r="5657" spans="1:13" x14ac:dyDescent="0.25">
      <c r="A5657" s="27">
        <v>45778</v>
      </c>
      <c r="B5657" s="9" t="s">
        <v>6592</v>
      </c>
      <c r="C5657" s="8" t="e">
        <v>#N/A</v>
      </c>
      <c r="D5657" s="9" t="s">
        <v>6635</v>
      </c>
      <c r="E5657" s="12">
        <v>613</v>
      </c>
      <c r="F5657" s="30">
        <v>45809</v>
      </c>
      <c r="G5657" s="12" t="s">
        <v>5157</v>
      </c>
      <c r="H5657" s="75">
        <v>63526.400000000001</v>
      </c>
      <c r="K5657" t="str">
        <f t="shared" si="309"/>
        <v>Q1 2025</v>
      </c>
      <c r="L5657" t="str">
        <f t="shared" si="310"/>
        <v>Q1</v>
      </c>
      <c r="M5657" t="str">
        <f t="shared" si="311"/>
        <v>2025</v>
      </c>
    </row>
    <row r="5658" spans="1:13" x14ac:dyDescent="0.25">
      <c r="A5658" s="27">
        <v>45778</v>
      </c>
      <c r="B5658" s="9" t="s">
        <v>6592</v>
      </c>
      <c r="C5658" s="8" t="s">
        <v>6623</v>
      </c>
      <c r="D5658" s="9" t="s">
        <v>6663</v>
      </c>
      <c r="E5658" s="12">
        <v>613</v>
      </c>
      <c r="F5658" s="30">
        <v>45805</v>
      </c>
      <c r="G5658" s="12" t="s">
        <v>5158</v>
      </c>
      <c r="H5658" s="75">
        <v>2700</v>
      </c>
      <c r="K5658" t="str">
        <f t="shared" si="309"/>
        <v>Q1 2025</v>
      </c>
      <c r="L5658" t="str">
        <f t="shared" si="310"/>
        <v>Q1</v>
      </c>
      <c r="M5658" t="str">
        <f t="shared" si="311"/>
        <v>2025</v>
      </c>
    </row>
    <row r="5659" spans="1:13" x14ac:dyDescent="0.25">
      <c r="A5659" s="27">
        <v>45778</v>
      </c>
      <c r="B5659" s="9" t="s">
        <v>6613</v>
      </c>
      <c r="C5659" s="8" t="s">
        <v>6623</v>
      </c>
      <c r="D5659" s="9" t="s">
        <v>6663</v>
      </c>
      <c r="E5659" s="12">
        <v>0</v>
      </c>
      <c r="F5659" s="30">
        <v>45805</v>
      </c>
      <c r="G5659" s="12" t="s">
        <v>5159</v>
      </c>
      <c r="H5659" s="75">
        <v>2700</v>
      </c>
      <c r="K5659" t="str">
        <f t="shared" si="309"/>
        <v>Q1 2025</v>
      </c>
      <c r="L5659" t="str">
        <f t="shared" si="310"/>
        <v>Q1</v>
      </c>
      <c r="M5659" t="str">
        <f t="shared" si="311"/>
        <v>2025</v>
      </c>
    </row>
    <row r="5660" spans="1:13" x14ac:dyDescent="0.25">
      <c r="A5660" s="27">
        <v>45778</v>
      </c>
      <c r="B5660" s="9" t="s">
        <v>6613</v>
      </c>
      <c r="C5660" s="8" t="s">
        <v>6623</v>
      </c>
      <c r="D5660" s="9" t="s">
        <v>6624</v>
      </c>
      <c r="E5660" s="12">
        <v>0</v>
      </c>
      <c r="F5660" s="30">
        <v>45805</v>
      </c>
      <c r="G5660" s="12" t="s">
        <v>5160</v>
      </c>
      <c r="H5660" s="75">
        <v>4652.4799999999996</v>
      </c>
      <c r="K5660" t="str">
        <f t="shared" si="309"/>
        <v>Q1 2025</v>
      </c>
      <c r="L5660" t="str">
        <f t="shared" si="310"/>
        <v>Q1</v>
      </c>
      <c r="M5660" t="str">
        <f t="shared" si="311"/>
        <v>2025</v>
      </c>
    </row>
    <row r="5661" spans="1:13" x14ac:dyDescent="0.25">
      <c r="A5661" s="27">
        <v>45778</v>
      </c>
      <c r="B5661" s="9" t="s">
        <v>6592</v>
      </c>
      <c r="C5661" s="8" t="s">
        <v>6623</v>
      </c>
      <c r="D5661" s="9" t="s">
        <v>6624</v>
      </c>
      <c r="E5661" s="12">
        <v>613</v>
      </c>
      <c r="F5661" s="30">
        <v>45805</v>
      </c>
      <c r="G5661" s="12" t="s">
        <v>5161</v>
      </c>
      <c r="H5661" s="75">
        <v>7432.48</v>
      </c>
      <c r="K5661" t="str">
        <f t="shared" ref="K5661:K5689" si="312">"Q" &amp; IF(MONTH(A5661) &lt; 4, 4, IF(MONTH(A5661) &lt; 7, 1, IF(MONTH(A5661) &lt; 10, 2, 3))) &amp; " " &amp; YEAR(A5661) - IF(MONTH(A5661) &lt; 4, 1, 0)</f>
        <v>Q1 2025</v>
      </c>
      <c r="L5661" t="str">
        <f t="shared" ref="L5661:L5689" si="313">LEFT(K5661,2)</f>
        <v>Q1</v>
      </c>
      <c r="M5661" t="str">
        <f t="shared" ref="M5661:M5689" si="314">RIGHT(K5661,4)</f>
        <v>2025</v>
      </c>
    </row>
    <row r="5662" spans="1:13" x14ac:dyDescent="0.25">
      <c r="A5662" s="29">
        <v>45778</v>
      </c>
      <c r="B5662" s="9" t="s">
        <v>6593</v>
      </c>
      <c r="C5662" s="8" t="e">
        <v>#N/A</v>
      </c>
      <c r="D5662" s="9" t="s">
        <v>6672</v>
      </c>
      <c r="E5662" s="12">
        <v>312</v>
      </c>
      <c r="F5662" s="30">
        <v>45805</v>
      </c>
      <c r="G5662" s="12">
        <v>1442950</v>
      </c>
      <c r="H5662" s="75">
        <v>94</v>
      </c>
      <c r="K5662" t="str">
        <f t="shared" si="312"/>
        <v>Q1 2025</v>
      </c>
      <c r="L5662" t="str">
        <f t="shared" si="313"/>
        <v>Q1</v>
      </c>
      <c r="M5662" t="str">
        <f t="shared" si="314"/>
        <v>2025</v>
      </c>
    </row>
    <row r="5663" spans="1:13" x14ac:dyDescent="0.25">
      <c r="A5663" s="27">
        <v>45778</v>
      </c>
      <c r="B5663" s="9" t="s">
        <v>6593</v>
      </c>
      <c r="C5663" s="62" t="s">
        <v>6634</v>
      </c>
      <c r="D5663" s="9" t="s">
        <v>6635</v>
      </c>
      <c r="E5663" s="12">
        <v>312</v>
      </c>
      <c r="F5663" s="30">
        <v>45809</v>
      </c>
      <c r="G5663" s="12" t="s">
        <v>5162</v>
      </c>
      <c r="H5663" s="75">
        <v>105303.78</v>
      </c>
      <c r="K5663" t="str">
        <f t="shared" si="312"/>
        <v>Q1 2025</v>
      </c>
      <c r="L5663" t="str">
        <f t="shared" si="313"/>
        <v>Q1</v>
      </c>
      <c r="M5663" t="str">
        <f t="shared" si="314"/>
        <v>2025</v>
      </c>
    </row>
    <row r="5664" spans="1:13" x14ac:dyDescent="0.25">
      <c r="A5664" s="27">
        <v>45778</v>
      </c>
      <c r="B5664" s="9" t="s">
        <v>6595</v>
      </c>
      <c r="C5664" s="62" t="s">
        <v>6634</v>
      </c>
      <c r="D5664" s="9" t="s">
        <v>6635</v>
      </c>
      <c r="E5664" s="12">
        <v>319</v>
      </c>
      <c r="F5664" s="30">
        <v>45809</v>
      </c>
      <c r="G5664" s="12" t="s">
        <v>5163</v>
      </c>
      <c r="H5664" s="75">
        <v>57930.92</v>
      </c>
      <c r="K5664" t="str">
        <f t="shared" si="312"/>
        <v>Q1 2025</v>
      </c>
      <c r="L5664" t="str">
        <f t="shared" si="313"/>
        <v>Q1</v>
      </c>
      <c r="M5664" t="str">
        <f t="shared" si="314"/>
        <v>2025</v>
      </c>
    </row>
    <row r="5665" spans="1:13" x14ac:dyDescent="0.25">
      <c r="A5665" s="27">
        <v>45778</v>
      </c>
      <c r="B5665" s="9" t="s">
        <v>6584</v>
      </c>
      <c r="C5665" s="62" t="s">
        <v>6634</v>
      </c>
      <c r="D5665" s="9" t="s">
        <v>6635</v>
      </c>
      <c r="E5665" s="12">
        <v>102</v>
      </c>
      <c r="F5665" s="30">
        <v>45809</v>
      </c>
      <c r="G5665" s="12" t="s">
        <v>5164</v>
      </c>
      <c r="H5665" s="75">
        <v>62127.63</v>
      </c>
      <c r="K5665" t="str">
        <f t="shared" si="312"/>
        <v>Q1 2025</v>
      </c>
      <c r="L5665" t="str">
        <f t="shared" si="313"/>
        <v>Q1</v>
      </c>
      <c r="M5665" t="str">
        <f t="shared" si="314"/>
        <v>2025</v>
      </c>
    </row>
    <row r="5666" spans="1:13" x14ac:dyDescent="0.25">
      <c r="A5666" s="27">
        <v>45778</v>
      </c>
      <c r="B5666" s="9" t="s">
        <v>6595</v>
      </c>
      <c r="C5666" s="8" t="s">
        <v>6630</v>
      </c>
      <c r="D5666" s="9" t="s">
        <v>6631</v>
      </c>
      <c r="E5666" s="12">
        <v>319</v>
      </c>
      <c r="F5666" s="30">
        <v>45817</v>
      </c>
      <c r="G5666" s="12" t="s">
        <v>5165</v>
      </c>
      <c r="H5666" s="75">
        <v>5905.26</v>
      </c>
      <c r="K5666" t="str">
        <f t="shared" si="312"/>
        <v>Q1 2025</v>
      </c>
      <c r="L5666" t="str">
        <f t="shared" si="313"/>
        <v>Q1</v>
      </c>
      <c r="M5666" t="str">
        <f t="shared" si="314"/>
        <v>2025</v>
      </c>
    </row>
    <row r="5667" spans="1:13" x14ac:dyDescent="0.25">
      <c r="A5667" s="27">
        <v>45778</v>
      </c>
      <c r="B5667" s="9" t="s">
        <v>6584</v>
      </c>
      <c r="C5667" s="8" t="s">
        <v>6630</v>
      </c>
      <c r="D5667" s="9" t="s">
        <v>6631</v>
      </c>
      <c r="E5667" s="12">
        <v>102</v>
      </c>
      <c r="F5667" s="30">
        <v>45817</v>
      </c>
      <c r="G5667" s="12" t="s">
        <v>5166</v>
      </c>
      <c r="H5667" s="75">
        <v>823.64</v>
      </c>
      <c r="K5667" t="str">
        <f t="shared" si="312"/>
        <v>Q1 2025</v>
      </c>
      <c r="L5667" t="str">
        <f t="shared" si="313"/>
        <v>Q1</v>
      </c>
      <c r="M5667" t="str">
        <f t="shared" si="314"/>
        <v>2025</v>
      </c>
    </row>
    <row r="5668" spans="1:13" x14ac:dyDescent="0.25">
      <c r="A5668" s="27">
        <v>45778</v>
      </c>
      <c r="B5668" s="9" t="s">
        <v>6601</v>
      </c>
      <c r="C5668" s="8" t="s">
        <v>6630</v>
      </c>
      <c r="D5668" s="9" t="s">
        <v>6631</v>
      </c>
      <c r="E5668" s="12">
        <v>0</v>
      </c>
      <c r="F5668" s="30">
        <v>45814</v>
      </c>
      <c r="G5668" s="12" t="s">
        <v>5167</v>
      </c>
      <c r="H5668" s="75">
        <v>2469.7399999999998</v>
      </c>
      <c r="K5668" t="str">
        <f t="shared" si="312"/>
        <v>Q1 2025</v>
      </c>
      <c r="L5668" t="str">
        <f t="shared" si="313"/>
        <v>Q1</v>
      </c>
      <c r="M5668" t="str">
        <f t="shared" si="314"/>
        <v>2025</v>
      </c>
    </row>
    <row r="5669" spans="1:13" x14ac:dyDescent="0.25">
      <c r="A5669" s="27">
        <v>45778</v>
      </c>
      <c r="B5669" s="9" t="s">
        <v>6589</v>
      </c>
      <c r="C5669" s="62" t="e">
        <v>#N/A</v>
      </c>
      <c r="D5669" s="9" t="s">
        <v>6638</v>
      </c>
      <c r="E5669" s="12" t="s">
        <v>82</v>
      </c>
      <c r="F5669" s="30">
        <v>45787</v>
      </c>
      <c r="G5669" s="31" t="s">
        <v>5168</v>
      </c>
      <c r="H5669" s="75">
        <v>214920</v>
      </c>
      <c r="K5669" t="str">
        <f t="shared" si="312"/>
        <v>Q1 2025</v>
      </c>
      <c r="L5669" t="str">
        <f t="shared" si="313"/>
        <v>Q1</v>
      </c>
      <c r="M5669" t="str">
        <f t="shared" si="314"/>
        <v>2025</v>
      </c>
    </row>
    <row r="5670" spans="1:13" x14ac:dyDescent="0.25">
      <c r="A5670" s="27">
        <v>45778</v>
      </c>
      <c r="B5670" s="9" t="s">
        <v>6584</v>
      </c>
      <c r="C5670" s="8" t="e">
        <v>#N/A</v>
      </c>
      <c r="D5670" s="9" t="s">
        <v>6622</v>
      </c>
      <c r="E5670" s="12">
        <v>102</v>
      </c>
      <c r="F5670" s="30">
        <v>45809</v>
      </c>
      <c r="G5670" s="12" t="s">
        <v>5169</v>
      </c>
      <c r="H5670" s="75">
        <v>930</v>
      </c>
      <c r="K5670" t="str">
        <f t="shared" si="312"/>
        <v>Q1 2025</v>
      </c>
      <c r="L5670" t="str">
        <f t="shared" si="313"/>
        <v>Q1</v>
      </c>
      <c r="M5670" t="str">
        <f t="shared" si="314"/>
        <v>2025</v>
      </c>
    </row>
    <row r="5671" spans="1:13" x14ac:dyDescent="0.25">
      <c r="A5671" s="27">
        <v>45778</v>
      </c>
      <c r="B5671" s="9" t="s">
        <v>6593</v>
      </c>
      <c r="C5671" s="8" t="e">
        <v>#N/A</v>
      </c>
      <c r="D5671" s="9" t="s">
        <v>6622</v>
      </c>
      <c r="E5671" s="12">
        <v>312</v>
      </c>
      <c r="F5671" s="30">
        <v>45809</v>
      </c>
      <c r="G5671" s="12" t="s">
        <v>5170</v>
      </c>
      <c r="H5671" s="75">
        <v>363285</v>
      </c>
      <c r="K5671" t="str">
        <f t="shared" si="312"/>
        <v>Q1 2025</v>
      </c>
      <c r="L5671" t="str">
        <f t="shared" si="313"/>
        <v>Q1</v>
      </c>
      <c r="M5671" t="str">
        <f t="shared" si="314"/>
        <v>2025</v>
      </c>
    </row>
    <row r="5672" spans="1:13" x14ac:dyDescent="0.25">
      <c r="A5672" s="27">
        <v>45778</v>
      </c>
      <c r="B5672" s="9" t="s">
        <v>6591</v>
      </c>
      <c r="C5672" s="8" t="e">
        <v>#N/A</v>
      </c>
      <c r="D5672" s="9" t="s">
        <v>6622</v>
      </c>
      <c r="E5672" s="12">
        <v>0</v>
      </c>
      <c r="F5672" s="30">
        <v>45809</v>
      </c>
      <c r="G5672" s="12" t="s">
        <v>5171</v>
      </c>
      <c r="H5672" s="75">
        <v>4625</v>
      </c>
      <c r="K5672" t="str">
        <f t="shared" si="312"/>
        <v>Q1 2025</v>
      </c>
      <c r="L5672" t="str">
        <f t="shared" si="313"/>
        <v>Q1</v>
      </c>
      <c r="M5672" t="str">
        <f t="shared" si="314"/>
        <v>2025</v>
      </c>
    </row>
    <row r="5673" spans="1:13" x14ac:dyDescent="0.25">
      <c r="A5673" s="27">
        <v>45778</v>
      </c>
      <c r="B5673" s="9" t="s">
        <v>6590</v>
      </c>
      <c r="C5673" s="8" t="e">
        <v>#N/A</v>
      </c>
      <c r="D5673" s="9" t="s">
        <v>6622</v>
      </c>
      <c r="E5673" s="12">
        <v>0</v>
      </c>
      <c r="F5673" s="30">
        <v>45809</v>
      </c>
      <c r="G5673" s="12" t="s">
        <v>5172</v>
      </c>
      <c r="H5673" s="75">
        <v>3235</v>
      </c>
      <c r="K5673" t="str">
        <f t="shared" si="312"/>
        <v>Q1 2025</v>
      </c>
      <c r="L5673" t="str">
        <f t="shared" si="313"/>
        <v>Q1</v>
      </c>
      <c r="M5673" t="str">
        <f t="shared" si="314"/>
        <v>2025</v>
      </c>
    </row>
    <row r="5674" spans="1:13" x14ac:dyDescent="0.25">
      <c r="A5674" s="27">
        <v>45778</v>
      </c>
      <c r="B5674" s="9" t="s">
        <v>6613</v>
      </c>
      <c r="C5674" s="8" t="e">
        <v>#N/A</v>
      </c>
      <c r="D5674" s="9" t="s">
        <v>6622</v>
      </c>
      <c r="E5674" s="12">
        <v>0</v>
      </c>
      <c r="F5674" s="30">
        <v>45809</v>
      </c>
      <c r="G5674" s="12" t="s">
        <v>5173</v>
      </c>
      <c r="H5674" s="75">
        <v>2090</v>
      </c>
      <c r="K5674" t="str">
        <f t="shared" si="312"/>
        <v>Q1 2025</v>
      </c>
      <c r="L5674" t="str">
        <f t="shared" si="313"/>
        <v>Q1</v>
      </c>
      <c r="M5674" t="str">
        <f t="shared" si="314"/>
        <v>2025</v>
      </c>
    </row>
    <row r="5675" spans="1:13" x14ac:dyDescent="0.25">
      <c r="A5675" s="27">
        <v>45778</v>
      </c>
      <c r="B5675" s="9" t="s">
        <v>6592</v>
      </c>
      <c r="C5675" s="8" t="e">
        <v>#N/A</v>
      </c>
      <c r="D5675" s="9" t="s">
        <v>6622</v>
      </c>
      <c r="E5675" s="12">
        <v>613</v>
      </c>
      <c r="F5675" s="30">
        <v>45809</v>
      </c>
      <c r="G5675" s="12" t="s">
        <v>5174</v>
      </c>
      <c r="H5675" s="75">
        <v>11500</v>
      </c>
      <c r="K5675" t="str">
        <f t="shared" si="312"/>
        <v>Q1 2025</v>
      </c>
      <c r="L5675" t="str">
        <f t="shared" si="313"/>
        <v>Q1</v>
      </c>
      <c r="M5675" t="str">
        <f t="shared" si="314"/>
        <v>2025</v>
      </c>
    </row>
    <row r="5676" spans="1:13" x14ac:dyDescent="0.25">
      <c r="A5676" s="27">
        <v>45778</v>
      </c>
      <c r="B5676" s="9" t="s">
        <v>6588</v>
      </c>
      <c r="C5676" s="8" t="e">
        <v>#N/A</v>
      </c>
      <c r="D5676" s="9" t="s">
        <v>6622</v>
      </c>
      <c r="E5676" s="12">
        <v>0</v>
      </c>
      <c r="F5676" s="30">
        <v>45809</v>
      </c>
      <c r="G5676" s="12" t="s">
        <v>5175</v>
      </c>
      <c r="H5676" s="75">
        <v>720</v>
      </c>
      <c r="K5676" t="str">
        <f t="shared" si="312"/>
        <v>Q1 2025</v>
      </c>
      <c r="L5676" t="str">
        <f t="shared" si="313"/>
        <v>Q1</v>
      </c>
      <c r="M5676" t="str">
        <f t="shared" si="314"/>
        <v>2025</v>
      </c>
    </row>
    <row r="5677" spans="1:13" x14ac:dyDescent="0.25">
      <c r="A5677" s="27">
        <v>45778</v>
      </c>
      <c r="B5677" s="9" t="s">
        <v>6599</v>
      </c>
      <c r="C5677" s="8" t="e">
        <v>#N/A</v>
      </c>
      <c r="D5677" s="9" t="s">
        <v>6622</v>
      </c>
      <c r="E5677" s="12">
        <v>0</v>
      </c>
      <c r="F5677" s="30">
        <v>45809</v>
      </c>
      <c r="G5677" s="12" t="s">
        <v>5176</v>
      </c>
      <c r="H5677" s="75">
        <v>3025</v>
      </c>
      <c r="K5677" t="str">
        <f t="shared" si="312"/>
        <v>Q1 2025</v>
      </c>
      <c r="L5677" t="str">
        <f t="shared" si="313"/>
        <v>Q1</v>
      </c>
      <c r="M5677" t="str">
        <f t="shared" si="314"/>
        <v>2025</v>
      </c>
    </row>
    <row r="5678" spans="1:13" x14ac:dyDescent="0.25">
      <c r="A5678" s="27">
        <v>45778</v>
      </c>
      <c r="B5678" s="9" t="s">
        <v>6589</v>
      </c>
      <c r="C5678" s="8" t="e">
        <v>#N/A</v>
      </c>
      <c r="D5678" s="9" t="s">
        <v>6622</v>
      </c>
      <c r="E5678" s="12" t="s">
        <v>82</v>
      </c>
      <c r="F5678" s="30">
        <v>45809</v>
      </c>
      <c r="G5678" s="12" t="s">
        <v>5177</v>
      </c>
      <c r="H5678" s="75">
        <v>8350</v>
      </c>
      <c r="K5678" t="str">
        <f t="shared" si="312"/>
        <v>Q1 2025</v>
      </c>
      <c r="L5678" t="str">
        <f t="shared" si="313"/>
        <v>Q1</v>
      </c>
      <c r="M5678" t="str">
        <f t="shared" si="314"/>
        <v>2025</v>
      </c>
    </row>
    <row r="5679" spans="1:13" x14ac:dyDescent="0.25">
      <c r="A5679" s="27">
        <v>45778</v>
      </c>
      <c r="B5679" s="9" t="s">
        <v>6589</v>
      </c>
      <c r="C5679" s="8" t="e">
        <v>#N/A</v>
      </c>
      <c r="D5679" s="9" t="s">
        <v>6618</v>
      </c>
      <c r="E5679" s="12" t="s">
        <v>82</v>
      </c>
      <c r="F5679" s="30">
        <v>45777</v>
      </c>
      <c r="G5679" s="12" t="s">
        <v>5178</v>
      </c>
      <c r="H5679" s="75">
        <v>14700</v>
      </c>
      <c r="K5679" t="str">
        <f t="shared" si="312"/>
        <v>Q1 2025</v>
      </c>
      <c r="L5679" t="str">
        <f t="shared" si="313"/>
        <v>Q1</v>
      </c>
      <c r="M5679" t="str">
        <f t="shared" si="314"/>
        <v>2025</v>
      </c>
    </row>
    <row r="5680" spans="1:13" x14ac:dyDescent="0.25">
      <c r="A5680" s="27">
        <v>45778</v>
      </c>
      <c r="B5680" s="9" t="s">
        <v>6589</v>
      </c>
      <c r="C5680" s="8" t="e">
        <v>#N/A</v>
      </c>
      <c r="D5680" s="9" t="s">
        <v>6617</v>
      </c>
      <c r="E5680" s="12" t="s">
        <v>82</v>
      </c>
      <c r="F5680" s="30">
        <v>45777</v>
      </c>
      <c r="G5680" s="12" t="s">
        <v>5179</v>
      </c>
      <c r="H5680" s="75">
        <v>1598</v>
      </c>
      <c r="K5680" t="str">
        <f t="shared" si="312"/>
        <v>Q1 2025</v>
      </c>
      <c r="L5680" t="str">
        <f t="shared" si="313"/>
        <v>Q1</v>
      </c>
      <c r="M5680" t="str">
        <f t="shared" si="314"/>
        <v>2025</v>
      </c>
    </row>
    <row r="5681" spans="1:13" x14ac:dyDescent="0.25">
      <c r="A5681" s="27">
        <v>45778</v>
      </c>
      <c r="B5681" s="9" t="s">
        <v>6595</v>
      </c>
      <c r="C5681" s="8" t="e">
        <v>#N/A</v>
      </c>
      <c r="D5681" s="9" t="s">
        <v>6622</v>
      </c>
      <c r="E5681" s="12">
        <v>319</v>
      </c>
      <c r="F5681" s="30">
        <v>45809</v>
      </c>
      <c r="G5681" s="12" t="s">
        <v>5180</v>
      </c>
      <c r="H5681" s="75">
        <v>34410</v>
      </c>
      <c r="K5681" t="str">
        <f t="shared" si="312"/>
        <v>Q1 2025</v>
      </c>
      <c r="L5681" t="str">
        <f t="shared" si="313"/>
        <v>Q1</v>
      </c>
      <c r="M5681" t="str">
        <f t="shared" si="314"/>
        <v>2025</v>
      </c>
    </row>
    <row r="5682" spans="1:13" x14ac:dyDescent="0.25">
      <c r="A5682" s="27">
        <v>45778</v>
      </c>
      <c r="B5682" s="9" t="s">
        <v>6600</v>
      </c>
      <c r="C5682" s="8" t="s">
        <v>6634</v>
      </c>
      <c r="D5682" s="9" t="s">
        <v>6635</v>
      </c>
      <c r="E5682" s="12">
        <v>1101</v>
      </c>
      <c r="F5682" s="30">
        <v>45809</v>
      </c>
      <c r="G5682" s="12" t="s">
        <v>5181</v>
      </c>
      <c r="H5682" s="75">
        <v>58142.400000000001</v>
      </c>
      <c r="K5682" t="str">
        <f t="shared" si="312"/>
        <v>Q1 2025</v>
      </c>
      <c r="L5682" t="str">
        <f t="shared" si="313"/>
        <v>Q1</v>
      </c>
      <c r="M5682" t="str">
        <f t="shared" si="314"/>
        <v>2025</v>
      </c>
    </row>
    <row r="5683" spans="1:13" x14ac:dyDescent="0.25">
      <c r="A5683" s="27">
        <v>45778</v>
      </c>
      <c r="B5683" s="9" t="s">
        <v>6600</v>
      </c>
      <c r="C5683" s="8" t="e">
        <v>#N/A</v>
      </c>
      <c r="D5683" s="9" t="s">
        <v>6622</v>
      </c>
      <c r="E5683" s="12">
        <v>1101</v>
      </c>
      <c r="F5683" s="30">
        <v>45809</v>
      </c>
      <c r="G5683" s="12" t="s">
        <v>5182</v>
      </c>
      <c r="H5683" s="75">
        <v>70</v>
      </c>
      <c r="K5683" t="str">
        <f t="shared" si="312"/>
        <v>Q1 2025</v>
      </c>
      <c r="L5683" t="str">
        <f t="shared" si="313"/>
        <v>Q1</v>
      </c>
      <c r="M5683" t="str">
        <f t="shared" si="314"/>
        <v>2025</v>
      </c>
    </row>
    <row r="5684" spans="1:13" x14ac:dyDescent="0.25">
      <c r="A5684" s="29">
        <v>45778</v>
      </c>
      <c r="B5684" s="9" t="s">
        <v>6600</v>
      </c>
      <c r="C5684" s="8" t="s">
        <v>6632</v>
      </c>
      <c r="D5684" s="9" t="s">
        <v>6633</v>
      </c>
      <c r="E5684" s="12">
        <v>1101</v>
      </c>
      <c r="F5684" s="30">
        <v>45809</v>
      </c>
      <c r="G5684" s="12" t="s">
        <v>5183</v>
      </c>
      <c r="H5684" s="75">
        <v>64043</v>
      </c>
      <c r="K5684" t="str">
        <f t="shared" si="312"/>
        <v>Q1 2025</v>
      </c>
      <c r="L5684" t="str">
        <f t="shared" si="313"/>
        <v>Q1</v>
      </c>
      <c r="M5684" t="str">
        <f t="shared" si="314"/>
        <v>2025</v>
      </c>
    </row>
    <row r="5685" spans="1:13" x14ac:dyDescent="0.25">
      <c r="A5685" s="29">
        <v>45778</v>
      </c>
      <c r="B5685" s="9" t="s">
        <v>6613</v>
      </c>
      <c r="C5685" s="8" t="e">
        <v>#N/A</v>
      </c>
      <c r="D5685" s="9" t="s">
        <v>6629</v>
      </c>
      <c r="E5685" s="12">
        <v>0</v>
      </c>
      <c r="F5685" s="30">
        <v>45820</v>
      </c>
      <c r="G5685" s="12" t="s">
        <v>5188</v>
      </c>
      <c r="H5685" s="75">
        <v>107040</v>
      </c>
      <c r="K5685" t="str">
        <f t="shared" si="312"/>
        <v>Q1 2025</v>
      </c>
      <c r="L5685" t="str">
        <f t="shared" si="313"/>
        <v>Q1</v>
      </c>
      <c r="M5685" t="str">
        <f t="shared" si="314"/>
        <v>2025</v>
      </c>
    </row>
    <row r="5686" spans="1:13" x14ac:dyDescent="0.25">
      <c r="A5686" s="27">
        <v>45778</v>
      </c>
      <c r="B5686" s="9" t="s">
        <v>6593</v>
      </c>
      <c r="C5686" s="8" t="e">
        <v>#N/A</v>
      </c>
      <c r="D5686" s="9" t="s">
        <v>6671</v>
      </c>
      <c r="E5686" s="12">
        <v>309</v>
      </c>
      <c r="F5686" s="30">
        <v>45807</v>
      </c>
      <c r="G5686" s="12" t="s">
        <v>5184</v>
      </c>
      <c r="H5686" s="75">
        <v>10100</v>
      </c>
      <c r="K5686" t="str">
        <f t="shared" si="312"/>
        <v>Q1 2025</v>
      </c>
      <c r="L5686" t="str">
        <f t="shared" si="313"/>
        <v>Q1</v>
      </c>
      <c r="M5686" t="str">
        <f t="shared" si="314"/>
        <v>2025</v>
      </c>
    </row>
    <row r="5687" spans="1:13" x14ac:dyDescent="0.25">
      <c r="A5687" s="29">
        <v>45778</v>
      </c>
      <c r="B5687" s="9" t="s">
        <v>6600</v>
      </c>
      <c r="C5687" s="8" t="e">
        <v>#N/A</v>
      </c>
      <c r="D5687" s="9" t="s">
        <v>6638</v>
      </c>
      <c r="E5687" s="12">
        <v>1101</v>
      </c>
      <c r="F5687" s="30">
        <v>45813</v>
      </c>
      <c r="G5687" s="12" t="s">
        <v>5185</v>
      </c>
      <c r="H5687" s="75">
        <v>201430</v>
      </c>
      <c r="K5687" t="str">
        <f t="shared" si="312"/>
        <v>Q1 2025</v>
      </c>
      <c r="L5687" t="str">
        <f t="shared" si="313"/>
        <v>Q1</v>
      </c>
      <c r="M5687" t="str">
        <f t="shared" si="314"/>
        <v>2025</v>
      </c>
    </row>
    <row r="5688" spans="1:13" x14ac:dyDescent="0.25">
      <c r="A5688" s="29">
        <v>45778</v>
      </c>
      <c r="B5688" s="9" t="s">
        <v>6600</v>
      </c>
      <c r="C5688" s="8" t="e">
        <v>#N/A</v>
      </c>
      <c r="D5688" s="9" t="s">
        <v>6638</v>
      </c>
      <c r="E5688" s="12">
        <v>1102</v>
      </c>
      <c r="F5688" s="30">
        <v>45813</v>
      </c>
      <c r="G5688" s="12" t="s">
        <v>5186</v>
      </c>
      <c r="H5688" s="75">
        <v>15990</v>
      </c>
      <c r="K5688" t="str">
        <f t="shared" si="312"/>
        <v>Q1 2025</v>
      </c>
      <c r="L5688" t="str">
        <f t="shared" si="313"/>
        <v>Q1</v>
      </c>
      <c r="M5688" t="str">
        <f t="shared" si="314"/>
        <v>2025</v>
      </c>
    </row>
    <row r="5689" spans="1:13" x14ac:dyDescent="0.25">
      <c r="A5689" s="29">
        <v>45778</v>
      </c>
      <c r="B5689" s="9" t="s">
        <v>6593</v>
      </c>
      <c r="C5689" s="8" t="e">
        <v>#N/A</v>
      </c>
      <c r="D5689" s="9" t="s">
        <v>6643</v>
      </c>
      <c r="E5689" s="12">
        <v>312</v>
      </c>
      <c r="F5689" s="30">
        <v>45798</v>
      </c>
      <c r="G5689" s="12" t="s">
        <v>5187</v>
      </c>
      <c r="H5689" s="75">
        <v>1983.75</v>
      </c>
      <c r="K5689" t="str">
        <f t="shared" si="312"/>
        <v>Q1 2025</v>
      </c>
      <c r="L5689" t="str">
        <f t="shared" si="313"/>
        <v>Q1</v>
      </c>
      <c r="M5689" t="str">
        <f t="shared" si="314"/>
        <v>2025</v>
      </c>
    </row>
    <row r="5690" spans="1:13" x14ac:dyDescent="0.25">
      <c r="A5690" s="27">
        <v>45778</v>
      </c>
      <c r="B5690" s="9" t="s">
        <v>6595</v>
      </c>
      <c r="C5690" s="8" t="e">
        <v>#N/A</v>
      </c>
      <c r="D5690" s="9" t="s">
        <v>6631</v>
      </c>
      <c r="E5690" s="12">
        <v>319</v>
      </c>
      <c r="F5690" s="30">
        <v>45809</v>
      </c>
      <c r="G5690" s="12" t="s">
        <v>5189</v>
      </c>
      <c r="H5690" s="75">
        <v>864.64</v>
      </c>
      <c r="K5690" t="str">
        <f t="shared" ref="K5690:K5725" si="315">"Q" &amp; IF(MONTH(A5690) &lt; 4, 4, IF(MONTH(A5690) &lt; 7, 1, IF(MONTH(A5690) &lt; 10, 2, 3))) &amp; " " &amp; YEAR(A5690) - IF(MONTH(A5690) &lt; 4, 1, 0)</f>
        <v>Q1 2025</v>
      </c>
      <c r="L5690" t="str">
        <f t="shared" ref="L5690:L5725" si="316">LEFT(K5690,2)</f>
        <v>Q1</v>
      </c>
      <c r="M5690" t="str">
        <f t="shared" ref="M5690:M5725" si="317">RIGHT(K5690,4)</f>
        <v>2025</v>
      </c>
    </row>
    <row r="5691" spans="1:13" x14ac:dyDescent="0.25">
      <c r="A5691" s="27">
        <v>45778</v>
      </c>
      <c r="B5691" s="9" t="s">
        <v>6595</v>
      </c>
      <c r="C5691" s="8" t="e">
        <v>#N/A</v>
      </c>
      <c r="D5691" s="9" t="s">
        <v>6631</v>
      </c>
      <c r="E5691" s="12">
        <v>319</v>
      </c>
      <c r="F5691" s="30">
        <v>45809</v>
      </c>
      <c r="G5691" s="12" t="s">
        <v>5190</v>
      </c>
      <c r="H5691" s="75">
        <v>688.82</v>
      </c>
      <c r="K5691" t="str">
        <f t="shared" si="315"/>
        <v>Q1 2025</v>
      </c>
      <c r="L5691" t="str">
        <f t="shared" si="316"/>
        <v>Q1</v>
      </c>
      <c r="M5691" t="str">
        <f t="shared" si="317"/>
        <v>2025</v>
      </c>
    </row>
    <row r="5692" spans="1:13" x14ac:dyDescent="0.25">
      <c r="A5692" s="27">
        <v>45778</v>
      </c>
      <c r="B5692" s="9" t="s">
        <v>6595</v>
      </c>
      <c r="C5692" s="8" t="e">
        <v>#N/A</v>
      </c>
      <c r="D5692" s="9" t="s">
        <v>6631</v>
      </c>
      <c r="E5692" s="12">
        <v>319</v>
      </c>
      <c r="F5692" s="30">
        <v>45809</v>
      </c>
      <c r="G5692" s="12" t="s">
        <v>5191</v>
      </c>
      <c r="H5692" s="75">
        <v>659.32</v>
      </c>
      <c r="K5692" t="str">
        <f t="shared" si="315"/>
        <v>Q1 2025</v>
      </c>
      <c r="L5692" t="str">
        <f t="shared" si="316"/>
        <v>Q1</v>
      </c>
      <c r="M5692" t="str">
        <f t="shared" si="317"/>
        <v>2025</v>
      </c>
    </row>
    <row r="5693" spans="1:13" x14ac:dyDescent="0.25">
      <c r="A5693" s="27">
        <v>45778</v>
      </c>
      <c r="B5693" s="9" t="s">
        <v>6595</v>
      </c>
      <c r="C5693" s="8" t="e">
        <v>#N/A</v>
      </c>
      <c r="D5693" s="9" t="s">
        <v>6631</v>
      </c>
      <c r="E5693" s="12">
        <v>319</v>
      </c>
      <c r="F5693" s="30">
        <v>45809</v>
      </c>
      <c r="G5693" s="12" t="s">
        <v>5192</v>
      </c>
      <c r="H5693" s="75">
        <v>659.32</v>
      </c>
      <c r="K5693" t="str">
        <f t="shared" si="315"/>
        <v>Q1 2025</v>
      </c>
      <c r="L5693" t="str">
        <f t="shared" si="316"/>
        <v>Q1</v>
      </c>
      <c r="M5693" t="str">
        <f t="shared" si="317"/>
        <v>2025</v>
      </c>
    </row>
    <row r="5694" spans="1:13" x14ac:dyDescent="0.25">
      <c r="A5694" s="27">
        <v>45778</v>
      </c>
      <c r="B5694" s="9" t="s">
        <v>6595</v>
      </c>
      <c r="C5694" s="8" t="e">
        <v>#N/A</v>
      </c>
      <c r="D5694" s="9" t="s">
        <v>6631</v>
      </c>
      <c r="E5694" s="12">
        <v>319</v>
      </c>
      <c r="F5694" s="30">
        <v>45809</v>
      </c>
      <c r="G5694" s="12" t="s">
        <v>5193</v>
      </c>
      <c r="H5694" s="75">
        <v>629.82000000000005</v>
      </c>
      <c r="K5694" t="str">
        <f t="shared" si="315"/>
        <v>Q1 2025</v>
      </c>
      <c r="L5694" t="str">
        <f t="shared" si="316"/>
        <v>Q1</v>
      </c>
      <c r="M5694" t="str">
        <f t="shared" si="317"/>
        <v>2025</v>
      </c>
    </row>
    <row r="5695" spans="1:13" x14ac:dyDescent="0.25">
      <c r="A5695" s="27">
        <v>45778</v>
      </c>
      <c r="B5695" s="9" t="s">
        <v>6595</v>
      </c>
      <c r="C5695" s="8" t="e">
        <v>#N/A</v>
      </c>
      <c r="D5695" s="9" t="s">
        <v>6631</v>
      </c>
      <c r="E5695" s="12">
        <v>319</v>
      </c>
      <c r="F5695" s="30">
        <v>45809</v>
      </c>
      <c r="G5695" s="12" t="s">
        <v>5194</v>
      </c>
      <c r="H5695" s="75">
        <v>629.82000000000005</v>
      </c>
      <c r="K5695" t="str">
        <f t="shared" si="315"/>
        <v>Q1 2025</v>
      </c>
      <c r="L5695" t="str">
        <f t="shared" si="316"/>
        <v>Q1</v>
      </c>
      <c r="M5695" t="str">
        <f t="shared" si="317"/>
        <v>2025</v>
      </c>
    </row>
    <row r="5696" spans="1:13" x14ac:dyDescent="0.25">
      <c r="A5696" s="27">
        <v>45778</v>
      </c>
      <c r="B5696" s="9" t="s">
        <v>6595</v>
      </c>
      <c r="C5696" s="8" t="e">
        <v>#N/A</v>
      </c>
      <c r="D5696" s="9" t="s">
        <v>6631</v>
      </c>
      <c r="E5696" s="12">
        <v>319</v>
      </c>
      <c r="F5696" s="30">
        <v>45809</v>
      </c>
      <c r="G5696" s="12" t="s">
        <v>5195</v>
      </c>
      <c r="H5696" s="75">
        <v>629.82000000000005</v>
      </c>
      <c r="K5696" t="str">
        <f t="shared" si="315"/>
        <v>Q1 2025</v>
      </c>
      <c r="L5696" t="str">
        <f t="shared" si="316"/>
        <v>Q1</v>
      </c>
      <c r="M5696" t="str">
        <f t="shared" si="317"/>
        <v>2025</v>
      </c>
    </row>
    <row r="5697" spans="1:13" x14ac:dyDescent="0.25">
      <c r="A5697" s="27">
        <v>45778</v>
      </c>
      <c r="B5697" s="9" t="s">
        <v>6595</v>
      </c>
      <c r="C5697" s="8" t="e">
        <v>#N/A</v>
      </c>
      <c r="D5697" s="9" t="s">
        <v>6631</v>
      </c>
      <c r="E5697" s="12">
        <v>319</v>
      </c>
      <c r="F5697" s="30">
        <v>45809</v>
      </c>
      <c r="G5697" s="12" t="s">
        <v>5196</v>
      </c>
      <c r="H5697" s="75">
        <v>629.82000000000005</v>
      </c>
      <c r="K5697" t="str">
        <f t="shared" si="315"/>
        <v>Q1 2025</v>
      </c>
      <c r="L5697" t="str">
        <f t="shared" si="316"/>
        <v>Q1</v>
      </c>
      <c r="M5697" t="str">
        <f t="shared" si="317"/>
        <v>2025</v>
      </c>
    </row>
    <row r="5698" spans="1:13" x14ac:dyDescent="0.25">
      <c r="A5698" s="27">
        <v>45778</v>
      </c>
      <c r="B5698" s="9" t="s">
        <v>6595</v>
      </c>
      <c r="C5698" s="8" t="e">
        <v>#N/A</v>
      </c>
      <c r="D5698" s="9" t="s">
        <v>6631</v>
      </c>
      <c r="E5698" s="12">
        <v>319</v>
      </c>
      <c r="F5698" s="30">
        <v>45809</v>
      </c>
      <c r="G5698" s="12" t="s">
        <v>5197</v>
      </c>
      <c r="H5698" s="75">
        <v>629.82000000000005</v>
      </c>
      <c r="K5698" t="str">
        <f t="shared" si="315"/>
        <v>Q1 2025</v>
      </c>
      <c r="L5698" t="str">
        <f t="shared" si="316"/>
        <v>Q1</v>
      </c>
      <c r="M5698" t="str">
        <f t="shared" si="317"/>
        <v>2025</v>
      </c>
    </row>
    <row r="5699" spans="1:13" x14ac:dyDescent="0.25">
      <c r="A5699" s="27">
        <v>45778</v>
      </c>
      <c r="B5699" s="9" t="s">
        <v>6595</v>
      </c>
      <c r="C5699" s="8" t="e">
        <v>#N/A</v>
      </c>
      <c r="D5699" s="9" t="s">
        <v>6631</v>
      </c>
      <c r="E5699" s="12">
        <v>319</v>
      </c>
      <c r="F5699" s="30">
        <v>45809</v>
      </c>
      <c r="G5699" s="12" t="s">
        <v>5198</v>
      </c>
      <c r="H5699" s="75">
        <v>629.82000000000005</v>
      </c>
      <c r="K5699" t="str">
        <f t="shared" si="315"/>
        <v>Q1 2025</v>
      </c>
      <c r="L5699" t="str">
        <f t="shared" si="316"/>
        <v>Q1</v>
      </c>
      <c r="M5699" t="str">
        <f t="shared" si="317"/>
        <v>2025</v>
      </c>
    </row>
    <row r="5700" spans="1:13" x14ac:dyDescent="0.25">
      <c r="A5700" s="27">
        <v>45778</v>
      </c>
      <c r="B5700" s="9" t="s">
        <v>6613</v>
      </c>
      <c r="C5700" s="8" t="s">
        <v>6619</v>
      </c>
      <c r="D5700" s="9" t="s">
        <v>6620</v>
      </c>
      <c r="E5700" s="12">
        <v>0</v>
      </c>
      <c r="F5700" s="30">
        <v>45808</v>
      </c>
      <c r="G5700" s="12" t="s">
        <v>5199</v>
      </c>
      <c r="H5700" s="75">
        <v>2740</v>
      </c>
      <c r="K5700" t="str">
        <f t="shared" si="315"/>
        <v>Q1 2025</v>
      </c>
      <c r="L5700" t="str">
        <f t="shared" si="316"/>
        <v>Q1</v>
      </c>
      <c r="M5700" t="str">
        <f t="shared" si="317"/>
        <v>2025</v>
      </c>
    </row>
    <row r="5701" spans="1:13" x14ac:dyDescent="0.25">
      <c r="A5701" s="27">
        <v>45778</v>
      </c>
      <c r="B5701" s="9" t="s">
        <v>6589</v>
      </c>
      <c r="C5701" s="8" t="s">
        <v>6619</v>
      </c>
      <c r="D5701" s="9" t="s">
        <v>6620</v>
      </c>
      <c r="E5701" s="12">
        <v>2</v>
      </c>
      <c r="F5701" s="30">
        <v>45808</v>
      </c>
      <c r="G5701" s="12" t="s">
        <v>5200</v>
      </c>
      <c r="H5701" s="75">
        <v>8736</v>
      </c>
      <c r="K5701" t="str">
        <f t="shared" si="315"/>
        <v>Q1 2025</v>
      </c>
      <c r="L5701" t="str">
        <f t="shared" si="316"/>
        <v>Q1</v>
      </c>
      <c r="M5701" t="str">
        <f t="shared" si="317"/>
        <v>2025</v>
      </c>
    </row>
    <row r="5702" spans="1:13" x14ac:dyDescent="0.25">
      <c r="A5702" s="27">
        <v>45778</v>
      </c>
      <c r="B5702" s="9" t="s">
        <v>6597</v>
      </c>
      <c r="C5702" s="8" t="s">
        <v>6619</v>
      </c>
      <c r="D5702" s="9" t="s">
        <v>6620</v>
      </c>
      <c r="E5702" s="12">
        <v>0</v>
      </c>
      <c r="F5702" s="30">
        <v>45808</v>
      </c>
      <c r="G5702" s="12" t="s">
        <v>5201</v>
      </c>
      <c r="H5702" s="75">
        <v>2705</v>
      </c>
      <c r="K5702" t="str">
        <f t="shared" si="315"/>
        <v>Q1 2025</v>
      </c>
      <c r="L5702" t="str">
        <f t="shared" si="316"/>
        <v>Q1</v>
      </c>
      <c r="M5702" t="str">
        <f t="shared" si="317"/>
        <v>2025</v>
      </c>
    </row>
    <row r="5703" spans="1:13" x14ac:dyDescent="0.25">
      <c r="A5703" s="27">
        <v>45778</v>
      </c>
      <c r="B5703" s="9" t="s">
        <v>6591</v>
      </c>
      <c r="C5703" s="8" t="s">
        <v>6619</v>
      </c>
      <c r="D5703" s="9" t="s">
        <v>6620</v>
      </c>
      <c r="E5703" s="12">
        <v>0</v>
      </c>
      <c r="F5703" s="30">
        <v>45808</v>
      </c>
      <c r="G5703" s="12" t="s">
        <v>5202</v>
      </c>
      <c r="H5703" s="75">
        <v>2400</v>
      </c>
      <c r="K5703" t="str">
        <f t="shared" si="315"/>
        <v>Q1 2025</v>
      </c>
      <c r="L5703" t="str">
        <f t="shared" si="316"/>
        <v>Q1</v>
      </c>
      <c r="M5703" t="str">
        <f t="shared" si="317"/>
        <v>2025</v>
      </c>
    </row>
    <row r="5704" spans="1:13" x14ac:dyDescent="0.25">
      <c r="A5704" s="27">
        <v>45778</v>
      </c>
      <c r="B5704" s="9" t="s">
        <v>6588</v>
      </c>
      <c r="C5704" s="8" t="s">
        <v>6619</v>
      </c>
      <c r="D5704" s="9" t="s">
        <v>6620</v>
      </c>
      <c r="E5704" s="12">
        <v>0</v>
      </c>
      <c r="F5704" s="30">
        <v>45808</v>
      </c>
      <c r="G5704" s="12" t="s">
        <v>5203</v>
      </c>
      <c r="H5704" s="75">
        <v>780</v>
      </c>
      <c r="K5704" t="str">
        <f t="shared" si="315"/>
        <v>Q1 2025</v>
      </c>
      <c r="L5704" t="str">
        <f t="shared" si="316"/>
        <v>Q1</v>
      </c>
      <c r="M5704" t="str">
        <f t="shared" si="317"/>
        <v>2025</v>
      </c>
    </row>
    <row r="5705" spans="1:13" x14ac:dyDescent="0.25">
      <c r="A5705" s="27">
        <v>45778</v>
      </c>
      <c r="B5705" s="9" t="s">
        <v>6601</v>
      </c>
      <c r="C5705" s="8" t="s">
        <v>6619</v>
      </c>
      <c r="D5705" s="9" t="s">
        <v>6620</v>
      </c>
      <c r="E5705" s="12">
        <v>0</v>
      </c>
      <c r="F5705" s="30">
        <v>45808</v>
      </c>
      <c r="G5705" s="12" t="s">
        <v>5204</v>
      </c>
      <c r="H5705" s="75">
        <v>1845</v>
      </c>
      <c r="K5705" t="str">
        <f t="shared" si="315"/>
        <v>Q1 2025</v>
      </c>
      <c r="L5705" t="str">
        <f t="shared" si="316"/>
        <v>Q1</v>
      </c>
      <c r="M5705" t="str">
        <f t="shared" si="317"/>
        <v>2025</v>
      </c>
    </row>
    <row r="5706" spans="1:13" x14ac:dyDescent="0.25">
      <c r="A5706" s="27">
        <v>45778</v>
      </c>
      <c r="B5706" s="9" t="s">
        <v>6592</v>
      </c>
      <c r="C5706" s="8" t="s">
        <v>6619</v>
      </c>
      <c r="D5706" s="9" t="s">
        <v>6620</v>
      </c>
      <c r="E5706" s="12">
        <v>613</v>
      </c>
      <c r="F5706" s="30">
        <v>45808</v>
      </c>
      <c r="G5706" s="12" t="s">
        <v>5205</v>
      </c>
      <c r="H5706" s="75">
        <v>2160</v>
      </c>
      <c r="K5706" t="str">
        <f t="shared" si="315"/>
        <v>Q1 2025</v>
      </c>
      <c r="L5706" t="str">
        <f t="shared" si="316"/>
        <v>Q1</v>
      </c>
      <c r="M5706" t="str">
        <f t="shared" si="317"/>
        <v>2025</v>
      </c>
    </row>
    <row r="5707" spans="1:13" x14ac:dyDescent="0.25">
      <c r="A5707" s="27">
        <v>45778</v>
      </c>
      <c r="B5707" s="9" t="s">
        <v>6596</v>
      </c>
      <c r="C5707" s="8" t="s">
        <v>6619</v>
      </c>
      <c r="D5707" s="9" t="s">
        <v>6620</v>
      </c>
      <c r="E5707" s="12">
        <v>0</v>
      </c>
      <c r="F5707" s="30">
        <v>45808</v>
      </c>
      <c r="G5707" s="12" t="s">
        <v>5206</v>
      </c>
      <c r="H5707" s="75">
        <v>510</v>
      </c>
      <c r="K5707" t="str">
        <f t="shared" si="315"/>
        <v>Q1 2025</v>
      </c>
      <c r="L5707" t="str">
        <f t="shared" si="316"/>
        <v>Q1</v>
      </c>
      <c r="M5707" t="str">
        <f t="shared" si="317"/>
        <v>2025</v>
      </c>
    </row>
    <row r="5708" spans="1:13" x14ac:dyDescent="0.25">
      <c r="A5708" s="27">
        <v>45778</v>
      </c>
      <c r="B5708" s="9" t="s">
        <v>6599</v>
      </c>
      <c r="C5708" s="8" t="s">
        <v>6619</v>
      </c>
      <c r="D5708" s="9" t="s">
        <v>6620</v>
      </c>
      <c r="E5708" s="12">
        <v>0</v>
      </c>
      <c r="F5708" s="30">
        <v>45808</v>
      </c>
      <c r="G5708" s="12" t="s">
        <v>5207</v>
      </c>
      <c r="H5708" s="75">
        <v>1700</v>
      </c>
      <c r="K5708" t="str">
        <f t="shared" si="315"/>
        <v>Q1 2025</v>
      </c>
      <c r="L5708" t="str">
        <f t="shared" si="316"/>
        <v>Q1</v>
      </c>
      <c r="M5708" t="str">
        <f t="shared" si="317"/>
        <v>2025</v>
      </c>
    </row>
    <row r="5709" spans="1:13" x14ac:dyDescent="0.25">
      <c r="A5709" s="27">
        <v>45778</v>
      </c>
      <c r="B5709" s="9" t="s">
        <v>6587</v>
      </c>
      <c r="C5709" s="8" t="s">
        <v>6619</v>
      </c>
      <c r="D5709" s="9" t="s">
        <v>6620</v>
      </c>
      <c r="E5709" s="12">
        <v>0</v>
      </c>
      <c r="F5709" s="30">
        <v>45808</v>
      </c>
      <c r="G5709" s="12" t="s">
        <v>5208</v>
      </c>
      <c r="H5709" s="75">
        <v>207</v>
      </c>
      <c r="K5709" t="str">
        <f t="shared" si="315"/>
        <v>Q1 2025</v>
      </c>
      <c r="L5709" t="str">
        <f t="shared" si="316"/>
        <v>Q1</v>
      </c>
      <c r="M5709" t="str">
        <f t="shared" si="317"/>
        <v>2025</v>
      </c>
    </row>
    <row r="5710" spans="1:13" x14ac:dyDescent="0.25">
      <c r="A5710" s="27">
        <v>45778</v>
      </c>
      <c r="B5710" s="9" t="s">
        <v>6586</v>
      </c>
      <c r="C5710" s="8" t="s">
        <v>6619</v>
      </c>
      <c r="D5710" s="9" t="s">
        <v>6620</v>
      </c>
      <c r="E5710" s="12">
        <v>0</v>
      </c>
      <c r="F5710" s="30">
        <v>45808</v>
      </c>
      <c r="G5710" s="12" t="s">
        <v>5209</v>
      </c>
      <c r="H5710" s="75">
        <v>700</v>
      </c>
      <c r="K5710" t="str">
        <f t="shared" si="315"/>
        <v>Q1 2025</v>
      </c>
      <c r="L5710" t="str">
        <f t="shared" si="316"/>
        <v>Q1</v>
      </c>
      <c r="M5710" t="str">
        <f t="shared" si="317"/>
        <v>2025</v>
      </c>
    </row>
    <row r="5711" spans="1:13" x14ac:dyDescent="0.25">
      <c r="A5711" s="27">
        <v>45778</v>
      </c>
      <c r="B5711" s="9" t="s">
        <v>6593</v>
      </c>
      <c r="C5711" s="8" t="s">
        <v>6619</v>
      </c>
      <c r="D5711" s="9" t="s">
        <v>6620</v>
      </c>
      <c r="E5711" s="12">
        <v>312</v>
      </c>
      <c r="F5711" s="30">
        <v>45808</v>
      </c>
      <c r="G5711" s="12" t="s">
        <v>5210</v>
      </c>
      <c r="H5711" s="75">
        <v>94044</v>
      </c>
      <c r="K5711" t="str">
        <f t="shared" si="315"/>
        <v>Q1 2025</v>
      </c>
      <c r="L5711" t="str">
        <f t="shared" si="316"/>
        <v>Q1</v>
      </c>
      <c r="M5711" t="str">
        <f t="shared" si="317"/>
        <v>2025</v>
      </c>
    </row>
    <row r="5712" spans="1:13" x14ac:dyDescent="0.25">
      <c r="A5712" s="27">
        <v>45778</v>
      </c>
      <c r="B5712" s="9" t="s">
        <v>6584</v>
      </c>
      <c r="C5712" s="62" t="s">
        <v>6637</v>
      </c>
      <c r="D5712" s="9" t="s">
        <v>6639</v>
      </c>
      <c r="E5712" s="12">
        <v>102</v>
      </c>
      <c r="F5712" s="30">
        <v>45821</v>
      </c>
      <c r="G5712" s="12" t="s">
        <v>5211</v>
      </c>
      <c r="H5712" s="75">
        <v>6694.65</v>
      </c>
      <c r="K5712" t="str">
        <f t="shared" si="315"/>
        <v>Q1 2025</v>
      </c>
      <c r="L5712" t="str">
        <f t="shared" si="316"/>
        <v>Q1</v>
      </c>
      <c r="M5712" t="str">
        <f t="shared" si="317"/>
        <v>2025</v>
      </c>
    </row>
    <row r="5713" spans="1:13" x14ac:dyDescent="0.25">
      <c r="A5713" s="27">
        <v>45778</v>
      </c>
      <c r="B5713" s="9" t="s">
        <v>6593</v>
      </c>
      <c r="C5713" s="62" t="s">
        <v>6637</v>
      </c>
      <c r="D5713" s="9" t="s">
        <v>6639</v>
      </c>
      <c r="E5713" s="12">
        <v>309</v>
      </c>
      <c r="F5713" s="30">
        <v>45821</v>
      </c>
      <c r="G5713" s="12" t="s">
        <v>5212</v>
      </c>
      <c r="H5713" s="75">
        <v>9017.23</v>
      </c>
      <c r="K5713" t="str">
        <f t="shared" si="315"/>
        <v>Q1 2025</v>
      </c>
      <c r="L5713" t="str">
        <f t="shared" si="316"/>
        <v>Q1</v>
      </c>
      <c r="M5713" t="str">
        <f t="shared" si="317"/>
        <v>2025</v>
      </c>
    </row>
    <row r="5714" spans="1:13" x14ac:dyDescent="0.25">
      <c r="A5714" s="27">
        <v>45778</v>
      </c>
      <c r="B5714" s="9" t="s">
        <v>6593</v>
      </c>
      <c r="C5714" s="62" t="s">
        <v>6637</v>
      </c>
      <c r="D5714" s="9" t="s">
        <v>6639</v>
      </c>
      <c r="E5714" s="12">
        <v>311</v>
      </c>
      <c r="F5714" s="30">
        <v>45821</v>
      </c>
      <c r="G5714" s="12" t="s">
        <v>5213</v>
      </c>
      <c r="H5714" s="75">
        <v>11445.43</v>
      </c>
      <c r="K5714" t="str">
        <f t="shared" si="315"/>
        <v>Q1 2025</v>
      </c>
      <c r="L5714" t="str">
        <f t="shared" si="316"/>
        <v>Q1</v>
      </c>
      <c r="M5714" t="str">
        <f t="shared" si="317"/>
        <v>2025</v>
      </c>
    </row>
    <row r="5715" spans="1:13" x14ac:dyDescent="0.25">
      <c r="A5715" s="27">
        <v>45778</v>
      </c>
      <c r="B5715" s="9" t="s">
        <v>6593</v>
      </c>
      <c r="C5715" s="62" t="s">
        <v>6637</v>
      </c>
      <c r="D5715" s="9" t="s">
        <v>6639</v>
      </c>
      <c r="E5715" s="12">
        <v>312</v>
      </c>
      <c r="F5715" s="30">
        <v>45821</v>
      </c>
      <c r="G5715" s="12" t="s">
        <v>5214</v>
      </c>
      <c r="H5715" s="75">
        <v>12181.58</v>
      </c>
      <c r="K5715" t="str">
        <f t="shared" si="315"/>
        <v>Q1 2025</v>
      </c>
      <c r="L5715" t="str">
        <f t="shared" si="316"/>
        <v>Q1</v>
      </c>
      <c r="M5715" t="str">
        <f t="shared" si="317"/>
        <v>2025</v>
      </c>
    </row>
    <row r="5716" spans="1:13" x14ac:dyDescent="0.25">
      <c r="A5716" s="27">
        <v>45778</v>
      </c>
      <c r="B5716" s="9" t="s">
        <v>6593</v>
      </c>
      <c r="C5716" s="62" t="s">
        <v>6637</v>
      </c>
      <c r="D5716" s="9" t="s">
        <v>6639</v>
      </c>
      <c r="E5716" s="12">
        <v>313</v>
      </c>
      <c r="F5716" s="30">
        <v>45821</v>
      </c>
      <c r="G5716" s="12" t="s">
        <v>5215</v>
      </c>
      <c r="H5716" s="75">
        <v>9528.25</v>
      </c>
      <c r="K5716" t="str">
        <f t="shared" si="315"/>
        <v>Q1 2025</v>
      </c>
      <c r="L5716" t="str">
        <f t="shared" si="316"/>
        <v>Q1</v>
      </c>
      <c r="M5716" t="str">
        <f t="shared" si="317"/>
        <v>2025</v>
      </c>
    </row>
    <row r="5717" spans="1:13" x14ac:dyDescent="0.25">
      <c r="A5717" s="27">
        <v>45778</v>
      </c>
      <c r="B5717" s="9" t="s">
        <v>6593</v>
      </c>
      <c r="C5717" s="62" t="s">
        <v>6637</v>
      </c>
      <c r="D5717" s="9" t="s">
        <v>6639</v>
      </c>
      <c r="E5717" s="12">
        <v>314</v>
      </c>
      <c r="F5717" s="30">
        <v>45821</v>
      </c>
      <c r="G5717" s="12" t="s">
        <v>5216</v>
      </c>
      <c r="H5717" s="75">
        <v>1642.65</v>
      </c>
      <c r="K5717" t="str">
        <f t="shared" si="315"/>
        <v>Q1 2025</v>
      </c>
      <c r="L5717" t="str">
        <f t="shared" si="316"/>
        <v>Q1</v>
      </c>
      <c r="M5717" t="str">
        <f t="shared" si="317"/>
        <v>2025</v>
      </c>
    </row>
    <row r="5718" spans="1:13" x14ac:dyDescent="0.25">
      <c r="A5718" s="27">
        <v>45778</v>
      </c>
      <c r="B5718" s="9" t="s">
        <v>6593</v>
      </c>
      <c r="C5718" s="62" t="s">
        <v>6637</v>
      </c>
      <c r="D5718" s="9" t="s">
        <v>6639</v>
      </c>
      <c r="E5718" s="12">
        <v>315</v>
      </c>
      <c r="F5718" s="30">
        <v>45821</v>
      </c>
      <c r="G5718" s="12" t="s">
        <v>5217</v>
      </c>
      <c r="H5718" s="75">
        <v>2118.46</v>
      </c>
      <c r="K5718" t="str">
        <f t="shared" si="315"/>
        <v>Q1 2025</v>
      </c>
      <c r="L5718" t="str">
        <f t="shared" si="316"/>
        <v>Q1</v>
      </c>
      <c r="M5718" t="str">
        <f t="shared" si="317"/>
        <v>2025</v>
      </c>
    </row>
    <row r="5719" spans="1:13" x14ac:dyDescent="0.25">
      <c r="A5719" s="27">
        <v>45778</v>
      </c>
      <c r="B5719" s="9" t="s">
        <v>6593</v>
      </c>
      <c r="C5719" s="62" t="s">
        <v>6637</v>
      </c>
      <c r="D5719" s="9" t="s">
        <v>6639</v>
      </c>
      <c r="E5719" s="12">
        <v>316</v>
      </c>
      <c r="F5719" s="30">
        <v>45821</v>
      </c>
      <c r="G5719" s="12" t="s">
        <v>5218</v>
      </c>
      <c r="H5719" s="75">
        <v>6.25</v>
      </c>
      <c r="K5719" t="str">
        <f t="shared" si="315"/>
        <v>Q1 2025</v>
      </c>
      <c r="L5719" t="str">
        <f t="shared" si="316"/>
        <v>Q1</v>
      </c>
      <c r="M5719" t="str">
        <f t="shared" si="317"/>
        <v>2025</v>
      </c>
    </row>
    <row r="5720" spans="1:13" x14ac:dyDescent="0.25">
      <c r="A5720" s="27">
        <v>45778</v>
      </c>
      <c r="B5720" s="9" t="s">
        <v>6595</v>
      </c>
      <c r="C5720" s="62" t="s">
        <v>6637</v>
      </c>
      <c r="D5720" s="9" t="s">
        <v>6639</v>
      </c>
      <c r="E5720" s="12">
        <v>317</v>
      </c>
      <c r="F5720" s="30">
        <v>45821</v>
      </c>
      <c r="G5720" s="12" t="s">
        <v>5219</v>
      </c>
      <c r="H5720" s="75">
        <v>10437.59</v>
      </c>
      <c r="K5720" t="str">
        <f t="shared" si="315"/>
        <v>Q1 2025</v>
      </c>
      <c r="L5720" t="str">
        <f t="shared" si="316"/>
        <v>Q1</v>
      </c>
      <c r="M5720" t="str">
        <f t="shared" si="317"/>
        <v>2025</v>
      </c>
    </row>
    <row r="5721" spans="1:13" x14ac:dyDescent="0.25">
      <c r="A5721" s="27">
        <v>45778</v>
      </c>
      <c r="B5721" s="9" t="s">
        <v>6595</v>
      </c>
      <c r="C5721" s="62" t="s">
        <v>6637</v>
      </c>
      <c r="D5721" s="9" t="s">
        <v>6639</v>
      </c>
      <c r="E5721" s="12">
        <v>318</v>
      </c>
      <c r="F5721" s="30">
        <v>45821</v>
      </c>
      <c r="G5721" s="12" t="s">
        <v>5220</v>
      </c>
      <c r="H5721" s="75">
        <v>8405.14</v>
      </c>
      <c r="K5721" t="str">
        <f t="shared" si="315"/>
        <v>Q1 2025</v>
      </c>
      <c r="L5721" t="str">
        <f t="shared" si="316"/>
        <v>Q1</v>
      </c>
      <c r="M5721" t="str">
        <f t="shared" si="317"/>
        <v>2025</v>
      </c>
    </row>
    <row r="5722" spans="1:13" x14ac:dyDescent="0.25">
      <c r="A5722" s="27">
        <v>45778</v>
      </c>
      <c r="B5722" s="9" t="s">
        <v>6595</v>
      </c>
      <c r="C5722" s="62" t="s">
        <v>6637</v>
      </c>
      <c r="D5722" s="9" t="s">
        <v>6639</v>
      </c>
      <c r="E5722" s="12">
        <v>319</v>
      </c>
      <c r="F5722" s="30">
        <v>45821</v>
      </c>
      <c r="G5722" s="12" t="s">
        <v>5221</v>
      </c>
      <c r="H5722" s="75">
        <v>10919.64</v>
      </c>
      <c r="K5722" t="str">
        <f t="shared" si="315"/>
        <v>Q1 2025</v>
      </c>
      <c r="L5722" t="str">
        <f t="shared" si="316"/>
        <v>Q1</v>
      </c>
      <c r="M5722" t="str">
        <f t="shared" si="317"/>
        <v>2025</v>
      </c>
    </row>
    <row r="5723" spans="1:13" x14ac:dyDescent="0.25">
      <c r="A5723" s="27">
        <v>45778</v>
      </c>
      <c r="B5723" s="9" t="s">
        <v>6592</v>
      </c>
      <c r="C5723" s="62" t="s">
        <v>6637</v>
      </c>
      <c r="D5723" s="9" t="s">
        <v>6639</v>
      </c>
      <c r="E5723" s="12">
        <v>613</v>
      </c>
      <c r="F5723" s="30">
        <v>45821</v>
      </c>
      <c r="G5723" s="12" t="s">
        <v>5222</v>
      </c>
      <c r="H5723" s="75">
        <v>4457.79</v>
      </c>
      <c r="K5723" t="str">
        <f t="shared" si="315"/>
        <v>Q1 2025</v>
      </c>
      <c r="L5723" t="str">
        <f t="shared" si="316"/>
        <v>Q1</v>
      </c>
      <c r="M5723" t="str">
        <f t="shared" si="317"/>
        <v>2025</v>
      </c>
    </row>
    <row r="5724" spans="1:13" x14ac:dyDescent="0.25">
      <c r="A5724" s="27">
        <v>45778</v>
      </c>
      <c r="B5724" s="9" t="s">
        <v>6592</v>
      </c>
      <c r="C5724" s="62" t="s">
        <v>6637</v>
      </c>
      <c r="D5724" s="9" t="s">
        <v>6639</v>
      </c>
      <c r="E5724" s="12">
        <v>614</v>
      </c>
      <c r="F5724" s="30">
        <v>45821</v>
      </c>
      <c r="G5724" s="12" t="s">
        <v>5223</v>
      </c>
      <c r="H5724" s="75">
        <v>5952.53</v>
      </c>
      <c r="K5724" t="str">
        <f t="shared" si="315"/>
        <v>Q1 2025</v>
      </c>
      <c r="L5724" t="str">
        <f t="shared" si="316"/>
        <v>Q1</v>
      </c>
      <c r="M5724" t="str">
        <f t="shared" si="317"/>
        <v>2025</v>
      </c>
    </row>
    <row r="5725" spans="1:13" x14ac:dyDescent="0.25">
      <c r="A5725" s="27">
        <v>45778</v>
      </c>
      <c r="B5725" s="9" t="s">
        <v>6594</v>
      </c>
      <c r="C5725" s="62" t="s">
        <v>6637</v>
      </c>
      <c r="D5725" s="9" t="s">
        <v>6639</v>
      </c>
      <c r="E5725" s="12">
        <v>719</v>
      </c>
      <c r="F5725" s="30">
        <v>45821</v>
      </c>
      <c r="G5725" s="12" t="s">
        <v>5224</v>
      </c>
      <c r="H5725" s="75">
        <v>5901.99</v>
      </c>
      <c r="K5725" t="str">
        <f t="shared" si="315"/>
        <v>Q1 2025</v>
      </c>
      <c r="L5725" t="str">
        <f t="shared" si="316"/>
        <v>Q1</v>
      </c>
      <c r="M5725" t="str">
        <f t="shared" si="317"/>
        <v>2025</v>
      </c>
    </row>
    <row r="5726" spans="1:13" x14ac:dyDescent="0.25">
      <c r="A5726" s="27">
        <v>45778</v>
      </c>
      <c r="B5726" s="8" t="s">
        <v>6584</v>
      </c>
      <c r="C5726" s="5" t="s">
        <v>6637</v>
      </c>
      <c r="D5726" s="8" t="s">
        <v>6638</v>
      </c>
      <c r="E5726" s="12">
        <v>102</v>
      </c>
      <c r="F5726" s="4">
        <v>45820</v>
      </c>
      <c r="G5726" s="12" t="s">
        <v>5225</v>
      </c>
      <c r="H5726" s="5">
        <v>68272</v>
      </c>
      <c r="K5726" t="str">
        <f t="shared" ref="K5726:K5755" si="318">"Q" &amp; IF(MONTH(A5726) &lt; 4, 4, IF(MONTH(A5726) &lt; 7, 1, IF(MONTH(A5726) &lt; 10, 2, 3))) &amp; " " &amp; YEAR(A5726) - IF(MONTH(A5726) &lt; 4, 1, 0)</f>
        <v>Q1 2025</v>
      </c>
      <c r="L5726" t="str">
        <f t="shared" ref="L5726:L5755" si="319">LEFT(K5726,2)</f>
        <v>Q1</v>
      </c>
      <c r="M5726" t="str">
        <f t="shared" ref="M5726:M5755" si="320">RIGHT(K5726,4)</f>
        <v>2025</v>
      </c>
    </row>
    <row r="5727" spans="1:13" x14ac:dyDescent="0.25">
      <c r="A5727" s="27">
        <v>45778</v>
      </c>
      <c r="B5727" s="8" t="s">
        <v>6593</v>
      </c>
      <c r="C5727" s="5" t="s">
        <v>6637</v>
      </c>
      <c r="D5727" s="8" t="s">
        <v>6638</v>
      </c>
      <c r="E5727" s="12">
        <v>309</v>
      </c>
      <c r="F5727" s="4">
        <v>45820</v>
      </c>
      <c r="G5727" s="12" t="s">
        <v>5226</v>
      </c>
      <c r="H5727" s="5">
        <v>113138</v>
      </c>
      <c r="K5727" t="str">
        <f t="shared" si="318"/>
        <v>Q1 2025</v>
      </c>
      <c r="L5727" t="str">
        <f t="shared" si="319"/>
        <v>Q1</v>
      </c>
      <c r="M5727" t="str">
        <f t="shared" si="320"/>
        <v>2025</v>
      </c>
    </row>
    <row r="5728" spans="1:13" x14ac:dyDescent="0.25">
      <c r="A5728" s="27">
        <v>45778</v>
      </c>
      <c r="B5728" s="8" t="s">
        <v>6593</v>
      </c>
      <c r="C5728" s="5" t="s">
        <v>6637</v>
      </c>
      <c r="D5728" s="8" t="s">
        <v>6638</v>
      </c>
      <c r="E5728" s="12">
        <v>311</v>
      </c>
      <c r="F5728" s="4">
        <v>45820</v>
      </c>
      <c r="G5728" s="12" t="s">
        <v>5227</v>
      </c>
      <c r="H5728" s="5">
        <v>147419</v>
      </c>
      <c r="K5728" t="str">
        <f t="shared" si="318"/>
        <v>Q1 2025</v>
      </c>
      <c r="L5728" t="str">
        <f t="shared" si="319"/>
        <v>Q1</v>
      </c>
      <c r="M5728" t="str">
        <f t="shared" si="320"/>
        <v>2025</v>
      </c>
    </row>
    <row r="5729" spans="1:13" x14ac:dyDescent="0.25">
      <c r="A5729" s="27">
        <v>45778</v>
      </c>
      <c r="B5729" s="8" t="s">
        <v>6593</v>
      </c>
      <c r="C5729" s="5" t="s">
        <v>6637</v>
      </c>
      <c r="D5729" s="8" t="s">
        <v>6638</v>
      </c>
      <c r="E5729" s="12">
        <v>312</v>
      </c>
      <c r="F5729" s="4">
        <v>45820</v>
      </c>
      <c r="G5729" s="12" t="s">
        <v>5228</v>
      </c>
      <c r="H5729" s="5">
        <v>149845</v>
      </c>
      <c r="K5729" t="str">
        <f t="shared" si="318"/>
        <v>Q1 2025</v>
      </c>
      <c r="L5729" t="str">
        <f t="shared" si="319"/>
        <v>Q1</v>
      </c>
      <c r="M5729" t="str">
        <f t="shared" si="320"/>
        <v>2025</v>
      </c>
    </row>
    <row r="5730" spans="1:13" x14ac:dyDescent="0.25">
      <c r="A5730" s="27">
        <v>45778</v>
      </c>
      <c r="B5730" s="8" t="s">
        <v>6593</v>
      </c>
      <c r="C5730" s="5" t="s">
        <v>6637</v>
      </c>
      <c r="D5730" s="8" t="s">
        <v>6638</v>
      </c>
      <c r="E5730" s="12">
        <v>313</v>
      </c>
      <c r="F5730" s="4">
        <v>45820</v>
      </c>
      <c r="G5730" s="12" t="s">
        <v>5229</v>
      </c>
      <c r="H5730" s="5">
        <v>141102</v>
      </c>
      <c r="K5730" t="str">
        <f t="shared" si="318"/>
        <v>Q1 2025</v>
      </c>
      <c r="L5730" t="str">
        <f t="shared" si="319"/>
        <v>Q1</v>
      </c>
      <c r="M5730" t="str">
        <f t="shared" si="320"/>
        <v>2025</v>
      </c>
    </row>
    <row r="5731" spans="1:13" x14ac:dyDescent="0.25">
      <c r="A5731" s="27">
        <v>45778</v>
      </c>
      <c r="B5731" s="8" t="s">
        <v>6593</v>
      </c>
      <c r="C5731" s="5" t="s">
        <v>6637</v>
      </c>
      <c r="D5731" s="8" t="s">
        <v>6638</v>
      </c>
      <c r="E5731" s="12">
        <v>314</v>
      </c>
      <c r="F5731" s="4">
        <v>45820</v>
      </c>
      <c r="G5731" s="12" t="s">
        <v>5230</v>
      </c>
      <c r="H5731" s="5">
        <v>26133</v>
      </c>
      <c r="K5731" t="str">
        <f t="shared" si="318"/>
        <v>Q1 2025</v>
      </c>
      <c r="L5731" t="str">
        <f t="shared" si="319"/>
        <v>Q1</v>
      </c>
      <c r="M5731" t="str">
        <f t="shared" si="320"/>
        <v>2025</v>
      </c>
    </row>
    <row r="5732" spans="1:13" x14ac:dyDescent="0.25">
      <c r="A5732" s="27">
        <v>45778</v>
      </c>
      <c r="B5732" s="8" t="s">
        <v>6593</v>
      </c>
      <c r="C5732" s="5" t="s">
        <v>6637</v>
      </c>
      <c r="D5732" s="8" t="s">
        <v>6638</v>
      </c>
      <c r="E5732" s="12">
        <v>315</v>
      </c>
      <c r="F5732" s="4">
        <v>45820</v>
      </c>
      <c r="G5732" s="12" t="s">
        <v>5231</v>
      </c>
      <c r="H5732" s="5">
        <v>29835</v>
      </c>
      <c r="K5732" t="str">
        <f t="shared" si="318"/>
        <v>Q1 2025</v>
      </c>
      <c r="L5732" t="str">
        <f t="shared" si="319"/>
        <v>Q1</v>
      </c>
      <c r="M5732" t="str">
        <f t="shared" si="320"/>
        <v>2025</v>
      </c>
    </row>
    <row r="5733" spans="1:13" x14ac:dyDescent="0.25">
      <c r="A5733" s="27">
        <v>45778</v>
      </c>
      <c r="B5733" s="8" t="s">
        <v>6593</v>
      </c>
      <c r="C5733" s="5" t="s">
        <v>6637</v>
      </c>
      <c r="D5733" s="8" t="s">
        <v>6638</v>
      </c>
      <c r="E5733" s="12">
        <v>316</v>
      </c>
      <c r="F5733" s="4">
        <v>45820</v>
      </c>
      <c r="G5733" s="12" t="s">
        <v>5232</v>
      </c>
      <c r="H5733" s="5">
        <v>123</v>
      </c>
      <c r="K5733" t="str">
        <f t="shared" si="318"/>
        <v>Q1 2025</v>
      </c>
      <c r="L5733" t="str">
        <f t="shared" si="319"/>
        <v>Q1</v>
      </c>
      <c r="M5733" t="str">
        <f t="shared" si="320"/>
        <v>2025</v>
      </c>
    </row>
    <row r="5734" spans="1:13" x14ac:dyDescent="0.25">
      <c r="A5734" s="27">
        <v>45778</v>
      </c>
      <c r="B5734" s="8" t="s">
        <v>6595</v>
      </c>
      <c r="C5734" s="5" t="s">
        <v>6637</v>
      </c>
      <c r="D5734" s="8" t="s">
        <v>6638</v>
      </c>
      <c r="E5734" s="12">
        <v>317</v>
      </c>
      <c r="F5734" s="4">
        <v>45820</v>
      </c>
      <c r="G5734" s="12" t="s">
        <v>5233</v>
      </c>
      <c r="H5734" s="5">
        <v>126271</v>
      </c>
      <c r="K5734" t="str">
        <f t="shared" si="318"/>
        <v>Q1 2025</v>
      </c>
      <c r="L5734" t="str">
        <f t="shared" si="319"/>
        <v>Q1</v>
      </c>
      <c r="M5734" t="str">
        <f t="shared" si="320"/>
        <v>2025</v>
      </c>
    </row>
    <row r="5735" spans="1:13" x14ac:dyDescent="0.25">
      <c r="A5735" s="27">
        <v>45778</v>
      </c>
      <c r="B5735" s="8" t="s">
        <v>6595</v>
      </c>
      <c r="C5735" s="5" t="s">
        <v>6637</v>
      </c>
      <c r="D5735" s="8" t="s">
        <v>6638</v>
      </c>
      <c r="E5735" s="12">
        <v>318</v>
      </c>
      <c r="F5735" s="4">
        <v>45820</v>
      </c>
      <c r="G5735" s="12" t="s">
        <v>5234</v>
      </c>
      <c r="H5735" s="5">
        <v>128426</v>
      </c>
      <c r="K5735" t="str">
        <f t="shared" si="318"/>
        <v>Q1 2025</v>
      </c>
      <c r="L5735" t="str">
        <f t="shared" si="319"/>
        <v>Q1</v>
      </c>
      <c r="M5735" t="str">
        <f t="shared" si="320"/>
        <v>2025</v>
      </c>
    </row>
    <row r="5736" spans="1:13" x14ac:dyDescent="0.25">
      <c r="A5736" s="27">
        <v>45778</v>
      </c>
      <c r="B5736" s="8" t="s">
        <v>6595</v>
      </c>
      <c r="C5736" s="5" t="s">
        <v>6637</v>
      </c>
      <c r="D5736" s="8" t="s">
        <v>6638</v>
      </c>
      <c r="E5736" s="12">
        <v>319</v>
      </c>
      <c r="F5736" s="4">
        <v>45820</v>
      </c>
      <c r="G5736" s="12" t="s">
        <v>5235</v>
      </c>
      <c r="H5736" s="5">
        <v>128933</v>
      </c>
      <c r="K5736" t="str">
        <f t="shared" si="318"/>
        <v>Q1 2025</v>
      </c>
      <c r="L5736" t="str">
        <f t="shared" si="319"/>
        <v>Q1</v>
      </c>
      <c r="M5736" t="str">
        <f t="shared" si="320"/>
        <v>2025</v>
      </c>
    </row>
    <row r="5737" spans="1:13" x14ac:dyDescent="0.25">
      <c r="A5737" s="27">
        <v>45778</v>
      </c>
      <c r="B5737" s="8" t="s">
        <v>6592</v>
      </c>
      <c r="C5737" s="5" t="s">
        <v>6637</v>
      </c>
      <c r="D5737" s="8" t="s">
        <v>6638</v>
      </c>
      <c r="E5737" s="12">
        <v>613</v>
      </c>
      <c r="F5737" s="4">
        <v>45820</v>
      </c>
      <c r="G5737" s="12" t="s">
        <v>5236</v>
      </c>
      <c r="H5737" s="5">
        <v>49295</v>
      </c>
      <c r="K5737" t="str">
        <f t="shared" si="318"/>
        <v>Q1 2025</v>
      </c>
      <c r="L5737" t="str">
        <f t="shared" si="319"/>
        <v>Q1</v>
      </c>
      <c r="M5737" t="str">
        <f t="shared" si="320"/>
        <v>2025</v>
      </c>
    </row>
    <row r="5738" spans="1:13" x14ac:dyDescent="0.25">
      <c r="A5738" s="27">
        <v>45778</v>
      </c>
      <c r="B5738" s="8" t="s">
        <v>6592</v>
      </c>
      <c r="C5738" s="5" t="s">
        <v>6637</v>
      </c>
      <c r="D5738" s="8" t="s">
        <v>6638</v>
      </c>
      <c r="E5738" s="12">
        <v>614</v>
      </c>
      <c r="F5738" s="4">
        <v>45820</v>
      </c>
      <c r="G5738" s="12" t="s">
        <v>5237</v>
      </c>
      <c r="H5738" s="5">
        <v>60867</v>
      </c>
      <c r="K5738" t="str">
        <f t="shared" si="318"/>
        <v>Q1 2025</v>
      </c>
      <c r="L5738" t="str">
        <f t="shared" si="319"/>
        <v>Q1</v>
      </c>
      <c r="M5738" t="str">
        <f t="shared" si="320"/>
        <v>2025</v>
      </c>
    </row>
    <row r="5739" spans="1:13" x14ac:dyDescent="0.25">
      <c r="A5739" s="27">
        <v>45778</v>
      </c>
      <c r="B5739" s="8" t="s">
        <v>6594</v>
      </c>
      <c r="C5739" s="5" t="s">
        <v>6637</v>
      </c>
      <c r="D5739" s="8" t="s">
        <v>6638</v>
      </c>
      <c r="E5739" s="12">
        <v>719</v>
      </c>
      <c r="F5739" s="4">
        <v>45820</v>
      </c>
      <c r="G5739" s="12" t="s">
        <v>5238</v>
      </c>
      <c r="H5739" s="5">
        <v>81267.570000000007</v>
      </c>
      <c r="K5739" t="str">
        <f t="shared" si="318"/>
        <v>Q1 2025</v>
      </c>
      <c r="L5739" t="str">
        <f t="shared" si="319"/>
        <v>Q1</v>
      </c>
      <c r="M5739" t="str">
        <f t="shared" si="320"/>
        <v>2025</v>
      </c>
    </row>
    <row r="5740" spans="1:13" x14ac:dyDescent="0.25">
      <c r="A5740" s="27">
        <v>45778</v>
      </c>
      <c r="B5740" s="8" t="s">
        <v>6600</v>
      </c>
      <c r="C5740" s="5" t="e">
        <v>#N/A</v>
      </c>
      <c r="D5740" s="8" t="s">
        <v>6624</v>
      </c>
      <c r="E5740" s="12">
        <v>1101</v>
      </c>
      <c r="F5740" s="4">
        <v>45793</v>
      </c>
      <c r="G5740" s="12" t="s">
        <v>5239</v>
      </c>
      <c r="H5740" s="5">
        <v>13254.96</v>
      </c>
      <c r="K5740" t="str">
        <f t="shared" si="318"/>
        <v>Q1 2025</v>
      </c>
      <c r="L5740" t="str">
        <f t="shared" si="319"/>
        <v>Q1</v>
      </c>
      <c r="M5740" t="str">
        <f t="shared" si="320"/>
        <v>2025</v>
      </c>
    </row>
    <row r="5741" spans="1:13" x14ac:dyDescent="0.25">
      <c r="A5741" s="27">
        <v>45778</v>
      </c>
      <c r="B5741" s="8" t="s">
        <v>6589</v>
      </c>
      <c r="C5741" s="5" t="s">
        <v>6653</v>
      </c>
      <c r="D5741" s="8" t="s">
        <v>6638</v>
      </c>
      <c r="E5741" s="12" t="s">
        <v>82</v>
      </c>
      <c r="F5741" s="4">
        <v>45824</v>
      </c>
      <c r="G5741" s="12" t="s">
        <v>5240</v>
      </c>
      <c r="H5741" s="5">
        <v>1146211.3</v>
      </c>
      <c r="K5741" t="str">
        <f t="shared" si="318"/>
        <v>Q1 2025</v>
      </c>
      <c r="L5741" t="str">
        <f t="shared" si="319"/>
        <v>Q1</v>
      </c>
      <c r="M5741" t="str">
        <f t="shared" si="320"/>
        <v>2025</v>
      </c>
    </row>
    <row r="5742" spans="1:13" x14ac:dyDescent="0.25">
      <c r="A5742" s="27">
        <v>45778</v>
      </c>
      <c r="B5742" s="8" t="s">
        <v>6589</v>
      </c>
      <c r="C5742" s="5" t="s">
        <v>6653</v>
      </c>
      <c r="D5742" s="8" t="s">
        <v>6627</v>
      </c>
      <c r="E5742" s="12" t="s">
        <v>82</v>
      </c>
      <c r="F5742" s="4">
        <v>45824</v>
      </c>
      <c r="G5742" s="12" t="s">
        <v>5241</v>
      </c>
      <c r="H5742" s="5">
        <v>21700</v>
      </c>
      <c r="K5742" t="str">
        <f t="shared" si="318"/>
        <v>Q1 2025</v>
      </c>
      <c r="L5742" t="str">
        <f t="shared" si="319"/>
        <v>Q1</v>
      </c>
      <c r="M5742" t="str">
        <f t="shared" si="320"/>
        <v>2025</v>
      </c>
    </row>
    <row r="5743" spans="1:13" x14ac:dyDescent="0.25">
      <c r="A5743" s="27">
        <v>45778</v>
      </c>
      <c r="B5743" s="8" t="s">
        <v>6613</v>
      </c>
      <c r="C5743" s="5" t="s">
        <v>6616</v>
      </c>
      <c r="D5743" s="8" t="s">
        <v>6618</v>
      </c>
      <c r="E5743" s="12">
        <v>0</v>
      </c>
      <c r="F5743" s="4">
        <v>45809</v>
      </c>
      <c r="G5743" s="12" t="s">
        <v>5242</v>
      </c>
      <c r="H5743" s="5">
        <v>21440</v>
      </c>
      <c r="K5743" t="str">
        <f t="shared" si="318"/>
        <v>Q1 2025</v>
      </c>
      <c r="L5743" t="str">
        <f t="shared" si="319"/>
        <v>Q1</v>
      </c>
      <c r="M5743" t="str">
        <f t="shared" si="320"/>
        <v>2025</v>
      </c>
    </row>
    <row r="5744" spans="1:13" x14ac:dyDescent="0.25">
      <c r="A5744" s="27">
        <v>45778</v>
      </c>
      <c r="B5744" s="8" t="s">
        <v>6585</v>
      </c>
      <c r="C5744" s="5" t="s">
        <v>6616</v>
      </c>
      <c r="D5744" s="8" t="s">
        <v>6617</v>
      </c>
      <c r="E5744" s="12">
        <v>0</v>
      </c>
      <c r="F5744" s="4">
        <v>45809</v>
      </c>
      <c r="G5744" s="12" t="s">
        <v>5243</v>
      </c>
      <c r="H5744" s="5">
        <v>2590</v>
      </c>
      <c r="K5744" t="str">
        <f t="shared" si="318"/>
        <v>Q1 2025</v>
      </c>
      <c r="L5744" t="str">
        <f t="shared" si="319"/>
        <v>Q1</v>
      </c>
      <c r="M5744" t="str">
        <f t="shared" si="320"/>
        <v>2025</v>
      </c>
    </row>
    <row r="5745" spans="1:13" x14ac:dyDescent="0.25">
      <c r="A5745" s="27">
        <v>45778</v>
      </c>
      <c r="B5745" s="8" t="s">
        <v>6585</v>
      </c>
      <c r="C5745" s="5" t="s">
        <v>6616</v>
      </c>
      <c r="D5745" s="8" t="s">
        <v>6618</v>
      </c>
      <c r="E5745" s="12">
        <v>0</v>
      </c>
      <c r="F5745" s="4">
        <v>45809</v>
      </c>
      <c r="G5745" s="12" t="s">
        <v>5244</v>
      </c>
      <c r="H5745" s="5">
        <v>11665</v>
      </c>
      <c r="K5745" t="str">
        <f t="shared" si="318"/>
        <v>Q1 2025</v>
      </c>
      <c r="L5745" t="str">
        <f t="shared" si="319"/>
        <v>Q1</v>
      </c>
      <c r="M5745" t="str">
        <f t="shared" si="320"/>
        <v>2025</v>
      </c>
    </row>
    <row r="5746" spans="1:13" x14ac:dyDescent="0.25">
      <c r="A5746" s="27">
        <v>45778</v>
      </c>
      <c r="B5746" s="8" t="s">
        <v>6589</v>
      </c>
      <c r="C5746" s="5" t="s">
        <v>6616</v>
      </c>
      <c r="D5746" s="8" t="s">
        <v>6618</v>
      </c>
      <c r="E5746" s="12" t="s">
        <v>82</v>
      </c>
      <c r="F5746" s="4">
        <v>45809</v>
      </c>
      <c r="G5746" s="12" t="s">
        <v>5245</v>
      </c>
      <c r="H5746" s="5">
        <v>38099</v>
      </c>
      <c r="K5746" t="str">
        <f t="shared" si="318"/>
        <v>Q1 2025</v>
      </c>
      <c r="L5746" t="str">
        <f t="shared" si="319"/>
        <v>Q1</v>
      </c>
      <c r="M5746" t="str">
        <f t="shared" si="320"/>
        <v>2025</v>
      </c>
    </row>
    <row r="5747" spans="1:13" x14ac:dyDescent="0.25">
      <c r="A5747" s="27">
        <v>45778</v>
      </c>
      <c r="B5747" s="8" t="s">
        <v>6584</v>
      </c>
      <c r="C5747" s="5" t="s">
        <v>6616</v>
      </c>
      <c r="D5747" s="8" t="s">
        <v>6617</v>
      </c>
      <c r="E5747" s="12">
        <v>102</v>
      </c>
      <c r="F5747" s="4">
        <v>45809</v>
      </c>
      <c r="G5747" s="12" t="s">
        <v>5246</v>
      </c>
      <c r="H5747" s="5">
        <v>2624</v>
      </c>
      <c r="K5747" t="str">
        <f t="shared" si="318"/>
        <v>Q1 2025</v>
      </c>
      <c r="L5747" t="str">
        <f t="shared" si="319"/>
        <v>Q1</v>
      </c>
      <c r="M5747" t="str">
        <f t="shared" si="320"/>
        <v>2025</v>
      </c>
    </row>
    <row r="5748" spans="1:13" x14ac:dyDescent="0.25">
      <c r="A5748" s="27">
        <v>45778</v>
      </c>
      <c r="B5748" s="8" t="s">
        <v>6589</v>
      </c>
      <c r="C5748" s="5" t="s">
        <v>6616</v>
      </c>
      <c r="D5748" s="8" t="s">
        <v>6617</v>
      </c>
      <c r="E5748" s="12" t="s">
        <v>82</v>
      </c>
      <c r="F5748" s="4">
        <v>45809</v>
      </c>
      <c r="G5748" s="12" t="s">
        <v>5247</v>
      </c>
      <c r="H5748" s="5">
        <v>4560</v>
      </c>
      <c r="K5748" t="str">
        <f t="shared" si="318"/>
        <v>Q1 2025</v>
      </c>
      <c r="L5748" t="str">
        <f t="shared" si="319"/>
        <v>Q1</v>
      </c>
      <c r="M5748" t="str">
        <f t="shared" si="320"/>
        <v>2025</v>
      </c>
    </row>
    <row r="5749" spans="1:13" x14ac:dyDescent="0.25">
      <c r="A5749" s="27">
        <v>45778</v>
      </c>
      <c r="B5749" s="8" t="s">
        <v>6587</v>
      </c>
      <c r="C5749" s="5" t="s">
        <v>6616</v>
      </c>
      <c r="D5749" s="8" t="s">
        <v>6617</v>
      </c>
      <c r="E5749" s="12">
        <v>0</v>
      </c>
      <c r="F5749" s="4">
        <v>45809</v>
      </c>
      <c r="G5749" s="12" t="s">
        <v>5248</v>
      </c>
      <c r="H5749" s="5">
        <v>598</v>
      </c>
      <c r="K5749" t="str">
        <f t="shared" si="318"/>
        <v>Q1 2025</v>
      </c>
      <c r="L5749" t="str">
        <f t="shared" si="319"/>
        <v>Q1</v>
      </c>
      <c r="M5749" t="str">
        <f t="shared" si="320"/>
        <v>2025</v>
      </c>
    </row>
    <row r="5750" spans="1:13" x14ac:dyDescent="0.25">
      <c r="A5750" s="27">
        <v>45778</v>
      </c>
      <c r="B5750" s="8" t="s">
        <v>6593</v>
      </c>
      <c r="C5750" s="5" t="s">
        <v>6616</v>
      </c>
      <c r="D5750" s="8" t="s">
        <v>6617</v>
      </c>
      <c r="E5750" s="12">
        <v>312</v>
      </c>
      <c r="F5750" s="4">
        <v>45809</v>
      </c>
      <c r="G5750" s="12" t="s">
        <v>5249</v>
      </c>
      <c r="H5750" s="5">
        <v>2685</v>
      </c>
      <c r="K5750" t="str">
        <f t="shared" si="318"/>
        <v>Q1 2025</v>
      </c>
      <c r="L5750" t="str">
        <f t="shared" si="319"/>
        <v>Q1</v>
      </c>
      <c r="M5750" t="str">
        <f t="shared" si="320"/>
        <v>2025</v>
      </c>
    </row>
    <row r="5751" spans="1:13" x14ac:dyDescent="0.25">
      <c r="A5751" s="27">
        <v>45778</v>
      </c>
      <c r="B5751" s="8" t="s">
        <v>6592</v>
      </c>
      <c r="C5751" s="5" t="s">
        <v>6616</v>
      </c>
      <c r="D5751" s="8" t="s">
        <v>6617</v>
      </c>
      <c r="E5751" s="12">
        <v>613</v>
      </c>
      <c r="F5751" s="4">
        <v>45809</v>
      </c>
      <c r="G5751" s="12" t="s">
        <v>5250</v>
      </c>
      <c r="H5751" s="5">
        <v>2378</v>
      </c>
      <c r="K5751" t="str">
        <f t="shared" si="318"/>
        <v>Q1 2025</v>
      </c>
      <c r="L5751" t="str">
        <f t="shared" si="319"/>
        <v>Q1</v>
      </c>
      <c r="M5751" t="str">
        <f t="shared" si="320"/>
        <v>2025</v>
      </c>
    </row>
    <row r="5752" spans="1:13" x14ac:dyDescent="0.25">
      <c r="A5752" s="27">
        <v>45778</v>
      </c>
      <c r="B5752" s="8" t="s">
        <v>6593</v>
      </c>
      <c r="C5752" s="5" t="s">
        <v>6616</v>
      </c>
      <c r="D5752" s="8" t="s">
        <v>6617</v>
      </c>
      <c r="E5752" s="12">
        <v>312</v>
      </c>
      <c r="F5752" s="4">
        <v>45809</v>
      </c>
      <c r="G5752" s="12" t="s">
        <v>5251</v>
      </c>
      <c r="H5752" s="5">
        <v>851</v>
      </c>
      <c r="K5752" t="str">
        <f t="shared" si="318"/>
        <v>Q1 2025</v>
      </c>
      <c r="L5752" t="str">
        <f t="shared" si="319"/>
        <v>Q1</v>
      </c>
      <c r="M5752" t="str">
        <f t="shared" si="320"/>
        <v>2025</v>
      </c>
    </row>
    <row r="5753" spans="1:13" x14ac:dyDescent="0.25">
      <c r="A5753" s="27">
        <v>45778</v>
      </c>
      <c r="B5753" s="8" t="s">
        <v>6593</v>
      </c>
      <c r="C5753" s="5" t="s">
        <v>6616</v>
      </c>
      <c r="D5753" s="8" t="s">
        <v>6618</v>
      </c>
      <c r="E5753" s="12">
        <v>312</v>
      </c>
      <c r="F5753" s="4">
        <v>45809</v>
      </c>
      <c r="G5753" s="12" t="s">
        <v>5252</v>
      </c>
      <c r="H5753" s="5">
        <v>44040</v>
      </c>
      <c r="K5753" t="str">
        <f t="shared" si="318"/>
        <v>Q1 2025</v>
      </c>
      <c r="L5753" t="str">
        <f t="shared" si="319"/>
        <v>Q1</v>
      </c>
      <c r="M5753" t="str">
        <f t="shared" si="320"/>
        <v>2025</v>
      </c>
    </row>
    <row r="5754" spans="1:13" x14ac:dyDescent="0.25">
      <c r="A5754" s="27">
        <v>45778</v>
      </c>
      <c r="B5754" s="8" t="s">
        <v>6600</v>
      </c>
      <c r="C5754" s="5" t="s">
        <v>6616</v>
      </c>
      <c r="D5754" s="8" t="s">
        <v>6618</v>
      </c>
      <c r="E5754" s="12">
        <v>1101</v>
      </c>
      <c r="F5754" s="4">
        <v>45809</v>
      </c>
      <c r="G5754" s="12" t="s">
        <v>5253</v>
      </c>
      <c r="H5754" s="5">
        <v>16905</v>
      </c>
      <c r="K5754" t="str">
        <f t="shared" si="318"/>
        <v>Q1 2025</v>
      </c>
      <c r="L5754" t="str">
        <f t="shared" si="319"/>
        <v>Q1</v>
      </c>
      <c r="M5754" t="str">
        <f t="shared" si="320"/>
        <v>2025</v>
      </c>
    </row>
    <row r="5755" spans="1:13" x14ac:dyDescent="0.25">
      <c r="A5755" s="27">
        <v>45778</v>
      </c>
      <c r="B5755" s="8" t="s">
        <v>6613</v>
      </c>
      <c r="C5755" s="5" t="s">
        <v>6616</v>
      </c>
      <c r="D5755" s="8" t="s">
        <v>6617</v>
      </c>
      <c r="E5755" s="12">
        <v>0</v>
      </c>
      <c r="F5755" s="4">
        <v>45809</v>
      </c>
      <c r="G5755" s="12" t="s">
        <v>5254</v>
      </c>
      <c r="H5755" s="5">
        <v>732.5</v>
      </c>
      <c r="K5755" t="str">
        <f t="shared" si="318"/>
        <v>Q1 2025</v>
      </c>
      <c r="L5755" t="str">
        <f t="shared" si="319"/>
        <v>Q1</v>
      </c>
      <c r="M5755" t="str">
        <f t="shared" si="320"/>
        <v>2025</v>
      </c>
    </row>
    <row r="5756" spans="1:13" x14ac:dyDescent="0.25">
      <c r="A5756" s="27">
        <v>45778</v>
      </c>
      <c r="B5756" s="8" t="s">
        <v>6602</v>
      </c>
      <c r="C5756" s="5" t="e">
        <v>#N/A</v>
      </c>
      <c r="D5756" s="8" t="s">
        <v>6638</v>
      </c>
      <c r="E5756" s="12">
        <v>401</v>
      </c>
      <c r="F5756" s="4">
        <v>45833</v>
      </c>
      <c r="G5756" s="12" t="s">
        <v>5255</v>
      </c>
      <c r="H5756" s="5">
        <v>78860</v>
      </c>
      <c r="K5756" t="str">
        <f t="shared" ref="K5756:K5762" si="321">"Q" &amp; IF(MONTH(A5756) &lt; 4, 4, IF(MONTH(A5756) &lt; 7, 1, IF(MONTH(A5756) &lt; 10, 2, 3))) &amp; " " &amp; YEAR(A5756) - IF(MONTH(A5756) &lt; 4, 1, 0)</f>
        <v>Q1 2025</v>
      </c>
      <c r="L5756" t="str">
        <f t="shared" ref="L5756:L5762" si="322">LEFT(K5756,2)</f>
        <v>Q1</v>
      </c>
      <c r="M5756" t="str">
        <f t="shared" ref="M5756:M5762" si="323">RIGHT(K5756,4)</f>
        <v>2025</v>
      </c>
    </row>
    <row r="5757" spans="1:13" x14ac:dyDescent="0.25">
      <c r="A5757" s="27">
        <v>45778</v>
      </c>
      <c r="B5757" s="8" t="s">
        <v>6602</v>
      </c>
      <c r="C5757" s="5" t="e">
        <v>#N/A</v>
      </c>
      <c r="D5757" s="8" t="s">
        <v>6638</v>
      </c>
      <c r="E5757" s="12">
        <v>402</v>
      </c>
      <c r="F5757" s="4">
        <v>45833</v>
      </c>
      <c r="G5757" s="12" t="s">
        <v>5256</v>
      </c>
      <c r="H5757" s="5">
        <v>38810</v>
      </c>
      <c r="K5757" t="str">
        <f t="shared" si="321"/>
        <v>Q1 2025</v>
      </c>
      <c r="L5757" t="str">
        <f t="shared" si="322"/>
        <v>Q1</v>
      </c>
      <c r="M5757" t="str">
        <f t="shared" si="323"/>
        <v>2025</v>
      </c>
    </row>
    <row r="5758" spans="1:13" x14ac:dyDescent="0.25">
      <c r="A5758" s="27">
        <v>45778</v>
      </c>
      <c r="B5758" s="8" t="s">
        <v>6602</v>
      </c>
      <c r="C5758" s="5" t="e">
        <v>#N/A</v>
      </c>
      <c r="D5758" s="8" t="s">
        <v>6638</v>
      </c>
      <c r="E5758" s="12">
        <v>501</v>
      </c>
      <c r="F5758" s="4">
        <v>45833</v>
      </c>
      <c r="G5758" s="12" t="s">
        <v>5257</v>
      </c>
      <c r="H5758" s="5">
        <v>78580</v>
      </c>
      <c r="K5758" t="str">
        <f t="shared" si="321"/>
        <v>Q1 2025</v>
      </c>
      <c r="L5758" t="str">
        <f t="shared" si="322"/>
        <v>Q1</v>
      </c>
      <c r="M5758" t="str">
        <f t="shared" si="323"/>
        <v>2025</v>
      </c>
    </row>
    <row r="5759" spans="1:13" x14ac:dyDescent="0.25">
      <c r="A5759" s="27">
        <v>45778</v>
      </c>
      <c r="B5759" s="8" t="s">
        <v>6602</v>
      </c>
      <c r="C5759" s="5" t="e">
        <v>#N/A</v>
      </c>
      <c r="D5759" s="8" t="s">
        <v>6638</v>
      </c>
      <c r="E5759" s="12">
        <v>502</v>
      </c>
      <c r="F5759" s="4">
        <v>45833</v>
      </c>
      <c r="G5759" s="12" t="s">
        <v>5258</v>
      </c>
      <c r="H5759" s="5">
        <v>730</v>
      </c>
      <c r="K5759" t="str">
        <f t="shared" si="321"/>
        <v>Q1 2025</v>
      </c>
      <c r="L5759" t="str">
        <f t="shared" si="322"/>
        <v>Q1</v>
      </c>
      <c r="M5759" t="str">
        <f t="shared" si="323"/>
        <v>2025</v>
      </c>
    </row>
    <row r="5760" spans="1:13" x14ac:dyDescent="0.25">
      <c r="A5760" s="27">
        <v>45778</v>
      </c>
      <c r="B5760" s="8" t="s">
        <v>6602</v>
      </c>
      <c r="C5760" s="5" t="e">
        <v>#N/A</v>
      </c>
      <c r="D5760" s="8" t="s">
        <v>6638</v>
      </c>
      <c r="E5760" s="12">
        <v>1201</v>
      </c>
      <c r="F5760" s="4">
        <v>45833</v>
      </c>
      <c r="G5760" s="12" t="s">
        <v>5259</v>
      </c>
      <c r="H5760" s="5">
        <v>49110</v>
      </c>
      <c r="K5760" t="str">
        <f t="shared" si="321"/>
        <v>Q1 2025</v>
      </c>
      <c r="L5760" t="str">
        <f t="shared" si="322"/>
        <v>Q1</v>
      </c>
      <c r="M5760" t="str">
        <f t="shared" si="323"/>
        <v>2025</v>
      </c>
    </row>
    <row r="5761" spans="1:13" x14ac:dyDescent="0.25">
      <c r="A5761" s="27">
        <v>45778</v>
      </c>
      <c r="B5761" s="8" t="s">
        <v>6602</v>
      </c>
      <c r="C5761" s="5" t="e">
        <v>#N/A</v>
      </c>
      <c r="D5761" s="8" t="s">
        <v>6638</v>
      </c>
      <c r="E5761" s="12">
        <v>1202</v>
      </c>
      <c r="F5761" s="4">
        <v>45833</v>
      </c>
      <c r="G5761" s="12" t="s">
        <v>5260</v>
      </c>
      <c r="H5761" s="5">
        <v>600</v>
      </c>
      <c r="K5761" t="str">
        <f t="shared" si="321"/>
        <v>Q1 2025</v>
      </c>
      <c r="L5761" t="str">
        <f t="shared" si="322"/>
        <v>Q1</v>
      </c>
      <c r="M5761" t="str">
        <f t="shared" si="323"/>
        <v>2025</v>
      </c>
    </row>
    <row r="5762" spans="1:13" x14ac:dyDescent="0.25">
      <c r="A5762" s="27">
        <v>45778</v>
      </c>
      <c r="B5762" s="8" t="s">
        <v>6602</v>
      </c>
      <c r="C5762" s="5" t="e">
        <v>#N/A</v>
      </c>
      <c r="D5762" s="8" t="s">
        <v>6638</v>
      </c>
      <c r="E5762" s="12">
        <v>1301</v>
      </c>
      <c r="F5762" s="4">
        <v>45833</v>
      </c>
      <c r="G5762" s="12" t="s">
        <v>5261</v>
      </c>
      <c r="H5762" s="5">
        <v>106140</v>
      </c>
      <c r="K5762" t="str">
        <f t="shared" si="321"/>
        <v>Q1 2025</v>
      </c>
      <c r="L5762" t="str">
        <f t="shared" si="322"/>
        <v>Q1</v>
      </c>
      <c r="M5762" t="str">
        <f t="shared" si="323"/>
        <v>2025</v>
      </c>
    </row>
    <row r="5763" spans="1:13" x14ac:dyDescent="0.25">
      <c r="A5763" s="29">
        <v>45809</v>
      </c>
      <c r="B5763" s="9" t="s">
        <v>6592</v>
      </c>
      <c r="C5763" s="8" t="e">
        <v>#N/A</v>
      </c>
      <c r="D5763" s="9" t="s">
        <v>6662</v>
      </c>
      <c r="E5763" s="12">
        <v>614</v>
      </c>
      <c r="F5763" s="30">
        <v>45809</v>
      </c>
      <c r="G5763" s="12" t="s">
        <v>5263</v>
      </c>
      <c r="H5763" s="46">
        <v>144455</v>
      </c>
      <c r="K5763" t="str">
        <f t="shared" ref="K5763:K5815" si="324">"Q" &amp; IF(MONTH(A5763) &lt; 4, 4, IF(MONTH(A5763) &lt; 7, 1, IF(MONTH(A5763) &lt; 10, 2, 3))) &amp; " " &amp; YEAR(A5763) - IF(MONTH(A5763) &lt; 4, 1, 0)</f>
        <v>Q1 2025</v>
      </c>
      <c r="L5763" t="str">
        <f t="shared" ref="L5763:L5815" si="325">LEFT(K5763,2)</f>
        <v>Q1</v>
      </c>
      <c r="M5763" t="str">
        <f t="shared" ref="M5763:M5815" si="326">RIGHT(K5763,4)</f>
        <v>2025</v>
      </c>
    </row>
    <row r="5764" spans="1:13" x14ac:dyDescent="0.25">
      <c r="A5764" s="29">
        <v>45809</v>
      </c>
      <c r="B5764" s="9" t="s">
        <v>6592</v>
      </c>
      <c r="C5764" s="8" t="e">
        <v>#N/A</v>
      </c>
      <c r="D5764" s="9" t="s">
        <v>6662</v>
      </c>
      <c r="E5764" s="12">
        <v>613</v>
      </c>
      <c r="F5764" s="30">
        <v>45810</v>
      </c>
      <c r="G5764" s="12" t="s">
        <v>5264</v>
      </c>
      <c r="H5764" s="75">
        <v>72274</v>
      </c>
      <c r="K5764" t="str">
        <f t="shared" si="324"/>
        <v>Q1 2025</v>
      </c>
      <c r="L5764" t="str">
        <f t="shared" si="325"/>
        <v>Q1</v>
      </c>
      <c r="M5764" t="str">
        <f t="shared" si="326"/>
        <v>2025</v>
      </c>
    </row>
    <row r="5765" spans="1:13" x14ac:dyDescent="0.25">
      <c r="A5765" s="27">
        <v>45809</v>
      </c>
      <c r="B5765" s="9" t="s">
        <v>6592</v>
      </c>
      <c r="C5765" s="8" t="e">
        <v>#N/A</v>
      </c>
      <c r="D5765" s="9" t="s">
        <v>6662</v>
      </c>
      <c r="E5765" s="12">
        <v>613</v>
      </c>
      <c r="F5765" s="30">
        <v>45810</v>
      </c>
      <c r="G5765" s="12" t="s">
        <v>5265</v>
      </c>
      <c r="H5765" s="46">
        <v>72264</v>
      </c>
      <c r="K5765" t="str">
        <f t="shared" si="324"/>
        <v>Q1 2025</v>
      </c>
      <c r="L5765" t="str">
        <f t="shared" si="325"/>
        <v>Q1</v>
      </c>
      <c r="M5765" t="str">
        <f t="shared" si="326"/>
        <v>2025</v>
      </c>
    </row>
    <row r="5766" spans="1:13" x14ac:dyDescent="0.25">
      <c r="A5766" s="29">
        <v>45809</v>
      </c>
      <c r="B5766" s="9" t="s">
        <v>6593</v>
      </c>
      <c r="C5766" s="8" t="e">
        <v>#N/A</v>
      </c>
      <c r="D5766" s="9" t="s">
        <v>6662</v>
      </c>
      <c r="E5766" s="12">
        <v>316</v>
      </c>
      <c r="F5766" s="25">
        <v>45809</v>
      </c>
      <c r="G5766" s="12" t="s">
        <v>5266</v>
      </c>
      <c r="H5766" s="75">
        <v>87362</v>
      </c>
      <c r="K5766" t="str">
        <f t="shared" si="324"/>
        <v>Q1 2025</v>
      </c>
      <c r="L5766" t="str">
        <f t="shared" si="325"/>
        <v>Q1</v>
      </c>
      <c r="M5766" t="str">
        <f t="shared" si="326"/>
        <v>2025</v>
      </c>
    </row>
    <row r="5767" spans="1:13" x14ac:dyDescent="0.25">
      <c r="A5767" s="29">
        <v>45809</v>
      </c>
      <c r="B5767" s="9" t="s">
        <v>6593</v>
      </c>
      <c r="C5767" s="8" t="e">
        <v>#N/A</v>
      </c>
      <c r="D5767" s="9" t="s">
        <v>6662</v>
      </c>
      <c r="E5767" s="12">
        <v>316</v>
      </c>
      <c r="F5767" s="30">
        <v>45809</v>
      </c>
      <c r="G5767" s="12" t="s">
        <v>5267</v>
      </c>
      <c r="H5767" s="75">
        <v>87362</v>
      </c>
      <c r="K5767" t="str">
        <f t="shared" si="324"/>
        <v>Q1 2025</v>
      </c>
      <c r="L5767" t="str">
        <f t="shared" si="325"/>
        <v>Q1</v>
      </c>
      <c r="M5767" t="str">
        <f t="shared" si="326"/>
        <v>2025</v>
      </c>
    </row>
    <row r="5768" spans="1:13" x14ac:dyDescent="0.25">
      <c r="A5768" s="27">
        <v>45809</v>
      </c>
      <c r="B5768" s="9" t="s">
        <v>6584</v>
      </c>
      <c r="C5768" s="8" t="e">
        <v>#N/A</v>
      </c>
      <c r="D5768" s="9" t="s">
        <v>6662</v>
      </c>
      <c r="E5768" s="12">
        <v>102</v>
      </c>
      <c r="F5768" s="30">
        <v>45809</v>
      </c>
      <c r="G5768" s="12">
        <v>202506001</v>
      </c>
      <c r="H5768" s="75">
        <v>227529.12</v>
      </c>
      <c r="K5768" t="str">
        <f t="shared" si="324"/>
        <v>Q1 2025</v>
      </c>
      <c r="L5768" t="str">
        <f t="shared" si="325"/>
        <v>Q1</v>
      </c>
      <c r="M5768" t="str">
        <f t="shared" si="326"/>
        <v>2025</v>
      </c>
    </row>
    <row r="5769" spans="1:13" x14ac:dyDescent="0.25">
      <c r="A5769" s="27">
        <v>45809</v>
      </c>
      <c r="B5769" s="9" t="s">
        <v>6594</v>
      </c>
      <c r="C5769" s="62" t="s">
        <v>6637</v>
      </c>
      <c r="D5769" s="9" t="s">
        <v>6654</v>
      </c>
      <c r="E5769" s="12">
        <v>719</v>
      </c>
      <c r="F5769" s="30">
        <v>45810</v>
      </c>
      <c r="G5769" s="12" t="s">
        <v>5268</v>
      </c>
      <c r="H5769" s="75">
        <v>24141</v>
      </c>
      <c r="K5769" t="str">
        <f t="shared" si="324"/>
        <v>Q1 2025</v>
      </c>
      <c r="L5769" t="str">
        <f t="shared" si="325"/>
        <v>Q1</v>
      </c>
      <c r="M5769" t="str">
        <f t="shared" si="326"/>
        <v>2025</v>
      </c>
    </row>
    <row r="5770" spans="1:13" x14ac:dyDescent="0.25">
      <c r="A5770" s="27">
        <v>45809</v>
      </c>
      <c r="B5770" s="9" t="s">
        <v>6592</v>
      </c>
      <c r="C5770" s="62" t="s">
        <v>6637</v>
      </c>
      <c r="D5770" s="9" t="s">
        <v>6654</v>
      </c>
      <c r="E5770" s="12">
        <v>613</v>
      </c>
      <c r="F5770" s="30">
        <v>45810</v>
      </c>
      <c r="G5770" s="12" t="s">
        <v>5269</v>
      </c>
      <c r="H5770" s="75">
        <v>25779</v>
      </c>
      <c r="K5770" t="str">
        <f t="shared" si="324"/>
        <v>Q1 2025</v>
      </c>
      <c r="L5770" t="str">
        <f t="shared" si="325"/>
        <v>Q1</v>
      </c>
      <c r="M5770" t="str">
        <f t="shared" si="326"/>
        <v>2025</v>
      </c>
    </row>
    <row r="5771" spans="1:13" x14ac:dyDescent="0.25">
      <c r="A5771" s="27">
        <v>45809</v>
      </c>
      <c r="B5771" s="9" t="s">
        <v>6592</v>
      </c>
      <c r="C5771" s="62" t="s">
        <v>6637</v>
      </c>
      <c r="D5771" s="9" t="s">
        <v>6654</v>
      </c>
      <c r="E5771" s="12">
        <v>614</v>
      </c>
      <c r="F5771" s="30">
        <v>45810</v>
      </c>
      <c r="G5771" s="12" t="s">
        <v>5270</v>
      </c>
      <c r="H5771" s="75">
        <v>25753</v>
      </c>
      <c r="K5771" t="str">
        <f t="shared" si="324"/>
        <v>Q1 2025</v>
      </c>
      <c r="L5771" t="str">
        <f t="shared" si="325"/>
        <v>Q1</v>
      </c>
      <c r="M5771" t="str">
        <f t="shared" si="326"/>
        <v>2025</v>
      </c>
    </row>
    <row r="5772" spans="1:13" x14ac:dyDescent="0.25">
      <c r="A5772" s="27">
        <v>45809</v>
      </c>
      <c r="B5772" s="9" t="s">
        <v>6593</v>
      </c>
      <c r="C5772" s="62" t="s">
        <v>6637</v>
      </c>
      <c r="D5772" s="9" t="s">
        <v>6654</v>
      </c>
      <c r="E5772" s="12">
        <v>316</v>
      </c>
      <c r="F5772" s="30">
        <v>45810</v>
      </c>
      <c r="G5772" s="12" t="s">
        <v>5271</v>
      </c>
      <c r="H5772" s="75">
        <v>25753</v>
      </c>
      <c r="K5772" t="str">
        <f t="shared" si="324"/>
        <v>Q1 2025</v>
      </c>
      <c r="L5772" t="str">
        <f t="shared" si="325"/>
        <v>Q1</v>
      </c>
      <c r="M5772" t="str">
        <f t="shared" si="326"/>
        <v>2025</v>
      </c>
    </row>
    <row r="5773" spans="1:13" x14ac:dyDescent="0.25">
      <c r="A5773" s="27">
        <v>45809</v>
      </c>
      <c r="B5773" s="9" t="s">
        <v>6593</v>
      </c>
      <c r="C5773" s="62" t="s">
        <v>6637</v>
      </c>
      <c r="D5773" s="9" t="s">
        <v>6654</v>
      </c>
      <c r="E5773" s="12">
        <v>315</v>
      </c>
      <c r="F5773" s="30">
        <v>45810</v>
      </c>
      <c r="G5773" s="12" t="s">
        <v>5272</v>
      </c>
      <c r="H5773" s="75">
        <v>25779</v>
      </c>
      <c r="K5773" t="str">
        <f t="shared" si="324"/>
        <v>Q1 2025</v>
      </c>
      <c r="L5773" t="str">
        <f t="shared" si="325"/>
        <v>Q1</v>
      </c>
      <c r="M5773" t="str">
        <f t="shared" si="326"/>
        <v>2025</v>
      </c>
    </row>
    <row r="5774" spans="1:13" x14ac:dyDescent="0.25">
      <c r="A5774" s="27">
        <v>45809</v>
      </c>
      <c r="B5774" s="9" t="s">
        <v>6593</v>
      </c>
      <c r="C5774" s="62" t="s">
        <v>6637</v>
      </c>
      <c r="D5774" s="9" t="s">
        <v>6654</v>
      </c>
      <c r="E5774" s="12">
        <v>311</v>
      </c>
      <c r="F5774" s="30">
        <v>45810</v>
      </c>
      <c r="G5774" s="12" t="s">
        <v>5273</v>
      </c>
      <c r="H5774" s="75">
        <v>72605</v>
      </c>
      <c r="K5774" t="str">
        <f t="shared" si="324"/>
        <v>Q1 2025</v>
      </c>
      <c r="L5774" t="str">
        <f t="shared" si="325"/>
        <v>Q1</v>
      </c>
      <c r="M5774" t="str">
        <f t="shared" si="326"/>
        <v>2025</v>
      </c>
    </row>
    <row r="5775" spans="1:13" x14ac:dyDescent="0.25">
      <c r="A5775" s="27">
        <v>45809</v>
      </c>
      <c r="B5775" s="9" t="s">
        <v>6593</v>
      </c>
      <c r="C5775" s="62" t="s">
        <v>6637</v>
      </c>
      <c r="D5775" s="9" t="s">
        <v>6654</v>
      </c>
      <c r="E5775" s="12">
        <v>312</v>
      </c>
      <c r="F5775" s="30">
        <v>45810</v>
      </c>
      <c r="G5775" s="12" t="s">
        <v>5274</v>
      </c>
      <c r="H5775" s="75">
        <v>46982</v>
      </c>
      <c r="K5775" t="str">
        <f t="shared" si="324"/>
        <v>Q1 2025</v>
      </c>
      <c r="L5775" t="str">
        <f t="shared" si="325"/>
        <v>Q1</v>
      </c>
      <c r="M5775" t="str">
        <f t="shared" si="326"/>
        <v>2025</v>
      </c>
    </row>
    <row r="5776" spans="1:13" x14ac:dyDescent="0.25">
      <c r="A5776" s="27">
        <v>45809</v>
      </c>
      <c r="B5776" s="9" t="s">
        <v>6593</v>
      </c>
      <c r="C5776" s="62" t="s">
        <v>6637</v>
      </c>
      <c r="D5776" s="9" t="s">
        <v>6654</v>
      </c>
      <c r="E5776" s="12">
        <v>314</v>
      </c>
      <c r="F5776" s="30">
        <v>45810</v>
      </c>
      <c r="G5776" s="12" t="s">
        <v>5275</v>
      </c>
      <c r="H5776" s="75">
        <v>24141</v>
      </c>
      <c r="K5776" t="str">
        <f t="shared" si="324"/>
        <v>Q1 2025</v>
      </c>
      <c r="L5776" t="str">
        <f t="shared" si="325"/>
        <v>Q1</v>
      </c>
      <c r="M5776" t="str">
        <f t="shared" si="326"/>
        <v>2025</v>
      </c>
    </row>
    <row r="5777" spans="1:13" x14ac:dyDescent="0.25">
      <c r="A5777" s="27">
        <v>45809</v>
      </c>
      <c r="B5777" s="9" t="s">
        <v>6595</v>
      </c>
      <c r="C5777" s="62" t="s">
        <v>6637</v>
      </c>
      <c r="D5777" s="9" t="s">
        <v>6654</v>
      </c>
      <c r="E5777" s="12">
        <v>319</v>
      </c>
      <c r="F5777" s="30">
        <v>45810</v>
      </c>
      <c r="G5777" s="12" t="s">
        <v>5276</v>
      </c>
      <c r="H5777" s="75">
        <v>24141</v>
      </c>
      <c r="K5777" t="str">
        <f t="shared" si="324"/>
        <v>Q1 2025</v>
      </c>
      <c r="L5777" t="str">
        <f t="shared" si="325"/>
        <v>Q1</v>
      </c>
      <c r="M5777" t="str">
        <f t="shared" si="326"/>
        <v>2025</v>
      </c>
    </row>
    <row r="5778" spans="1:13" x14ac:dyDescent="0.25">
      <c r="A5778" s="27">
        <v>45809</v>
      </c>
      <c r="B5778" s="9" t="s">
        <v>6595</v>
      </c>
      <c r="C5778" s="62" t="s">
        <v>6637</v>
      </c>
      <c r="D5778" s="9" t="s">
        <v>6654</v>
      </c>
      <c r="E5778" s="12">
        <v>318</v>
      </c>
      <c r="F5778" s="30">
        <v>45810</v>
      </c>
      <c r="G5778" s="12" t="s">
        <v>5277</v>
      </c>
      <c r="H5778" s="75">
        <v>25779</v>
      </c>
      <c r="K5778" t="str">
        <f t="shared" si="324"/>
        <v>Q1 2025</v>
      </c>
      <c r="L5778" t="str">
        <f t="shared" si="325"/>
        <v>Q1</v>
      </c>
      <c r="M5778" t="str">
        <f t="shared" si="326"/>
        <v>2025</v>
      </c>
    </row>
    <row r="5779" spans="1:13" x14ac:dyDescent="0.25">
      <c r="A5779" s="27">
        <v>45809</v>
      </c>
      <c r="B5779" s="9" t="s">
        <v>6595</v>
      </c>
      <c r="C5779" s="62" t="s">
        <v>6637</v>
      </c>
      <c r="D5779" s="9" t="s">
        <v>6654</v>
      </c>
      <c r="E5779" s="12">
        <v>317</v>
      </c>
      <c r="F5779" s="30">
        <v>45810</v>
      </c>
      <c r="G5779" s="12" t="s">
        <v>5278</v>
      </c>
      <c r="H5779" s="75">
        <v>25753</v>
      </c>
      <c r="K5779" t="str">
        <f t="shared" si="324"/>
        <v>Q1 2025</v>
      </c>
      <c r="L5779" t="str">
        <f t="shared" si="325"/>
        <v>Q1</v>
      </c>
      <c r="M5779" t="str">
        <f t="shared" si="326"/>
        <v>2025</v>
      </c>
    </row>
    <row r="5780" spans="1:13" x14ac:dyDescent="0.25">
      <c r="A5780" s="27">
        <v>45809</v>
      </c>
      <c r="B5780" s="9" t="s">
        <v>6584</v>
      </c>
      <c r="C5780" s="62" t="s">
        <v>6637</v>
      </c>
      <c r="D5780" s="9" t="s">
        <v>6654</v>
      </c>
      <c r="E5780" s="12">
        <v>102</v>
      </c>
      <c r="F5780" s="30">
        <v>45810</v>
      </c>
      <c r="G5780" s="12" t="s">
        <v>5279</v>
      </c>
      <c r="H5780" s="75">
        <v>28392</v>
      </c>
      <c r="K5780" t="str">
        <f t="shared" si="324"/>
        <v>Q1 2025</v>
      </c>
      <c r="L5780" t="str">
        <f t="shared" si="325"/>
        <v>Q1</v>
      </c>
      <c r="M5780" t="str">
        <f t="shared" si="326"/>
        <v>2025</v>
      </c>
    </row>
    <row r="5781" spans="1:13" x14ac:dyDescent="0.25">
      <c r="A5781" s="27">
        <v>45809</v>
      </c>
      <c r="B5781" s="9" t="s">
        <v>6593</v>
      </c>
      <c r="C5781" s="62" t="e">
        <v>#N/A</v>
      </c>
      <c r="D5781" s="9" t="s">
        <v>6662</v>
      </c>
      <c r="E5781" s="12">
        <v>313</v>
      </c>
      <c r="F5781" s="30">
        <v>45809</v>
      </c>
      <c r="G5781" s="12" t="s">
        <v>5280</v>
      </c>
      <c r="H5781" s="46">
        <v>564516</v>
      </c>
      <c r="K5781" t="str">
        <f t="shared" si="324"/>
        <v>Q1 2025</v>
      </c>
      <c r="L5781" t="str">
        <f t="shared" si="325"/>
        <v>Q1</v>
      </c>
      <c r="M5781" t="str">
        <f t="shared" si="326"/>
        <v>2025</v>
      </c>
    </row>
    <row r="5782" spans="1:13" x14ac:dyDescent="0.25">
      <c r="A5782" s="27">
        <v>45809</v>
      </c>
      <c r="B5782" s="9" t="s">
        <v>6593</v>
      </c>
      <c r="C5782" s="62" t="e">
        <v>#N/A</v>
      </c>
      <c r="D5782" s="9" t="s">
        <v>6654</v>
      </c>
      <c r="E5782" s="12">
        <v>313</v>
      </c>
      <c r="F5782" s="30">
        <v>45809</v>
      </c>
      <c r="G5782" s="12" t="s">
        <v>5281</v>
      </c>
      <c r="H5782" s="46">
        <v>65546</v>
      </c>
      <c r="K5782" t="str">
        <f t="shared" si="324"/>
        <v>Q1 2025</v>
      </c>
      <c r="L5782" t="str">
        <f t="shared" si="325"/>
        <v>Q1</v>
      </c>
      <c r="M5782" t="str">
        <f t="shared" si="326"/>
        <v>2025</v>
      </c>
    </row>
    <row r="5783" spans="1:13" x14ac:dyDescent="0.25">
      <c r="A5783" s="27">
        <v>45809</v>
      </c>
      <c r="B5783" s="9" t="s">
        <v>6593</v>
      </c>
      <c r="C5783" s="62" t="e">
        <v>#N/A</v>
      </c>
      <c r="D5783" s="9" t="s">
        <v>6662</v>
      </c>
      <c r="E5783" s="12">
        <v>311</v>
      </c>
      <c r="F5783" s="30">
        <v>45811</v>
      </c>
      <c r="G5783" s="12" t="s">
        <v>5282</v>
      </c>
      <c r="H5783" s="75">
        <v>641482</v>
      </c>
      <c r="K5783" t="str">
        <f t="shared" si="324"/>
        <v>Q1 2025</v>
      </c>
      <c r="L5783" t="str">
        <f t="shared" si="325"/>
        <v>Q1</v>
      </c>
      <c r="M5783" t="str">
        <f t="shared" si="326"/>
        <v>2025</v>
      </c>
    </row>
    <row r="5784" spans="1:13" x14ac:dyDescent="0.25">
      <c r="A5784" s="27">
        <v>45809</v>
      </c>
      <c r="B5784" s="9" t="s">
        <v>6593</v>
      </c>
      <c r="C5784" s="62" t="e">
        <v>#N/A</v>
      </c>
      <c r="D5784" s="9" t="s">
        <v>6662</v>
      </c>
      <c r="E5784" s="12">
        <v>312</v>
      </c>
      <c r="F5784" s="30">
        <v>45811</v>
      </c>
      <c r="G5784" s="12" t="s">
        <v>5283</v>
      </c>
      <c r="H5784" s="75">
        <v>415056</v>
      </c>
      <c r="K5784" t="str">
        <f t="shared" si="324"/>
        <v>Q1 2025</v>
      </c>
      <c r="L5784" t="str">
        <f t="shared" si="325"/>
        <v>Q1</v>
      </c>
      <c r="M5784" t="str">
        <f t="shared" si="326"/>
        <v>2025</v>
      </c>
    </row>
    <row r="5785" spans="1:13" x14ac:dyDescent="0.25">
      <c r="A5785" s="27">
        <v>45809</v>
      </c>
      <c r="B5785" s="9" t="s">
        <v>6595</v>
      </c>
      <c r="C5785" s="8" t="e">
        <v>#N/A</v>
      </c>
      <c r="D5785" s="9" t="s">
        <v>6662</v>
      </c>
      <c r="E5785" s="12">
        <v>317</v>
      </c>
      <c r="F5785" s="30">
        <v>45809</v>
      </c>
      <c r="G5785" s="12" t="s">
        <v>5284</v>
      </c>
      <c r="H5785" s="75">
        <v>104834</v>
      </c>
      <c r="K5785" t="str">
        <f t="shared" si="324"/>
        <v>Q1 2025</v>
      </c>
      <c r="L5785" t="str">
        <f t="shared" si="325"/>
        <v>Q1</v>
      </c>
      <c r="M5785" t="str">
        <f t="shared" si="326"/>
        <v>2025</v>
      </c>
    </row>
    <row r="5786" spans="1:13" x14ac:dyDescent="0.25">
      <c r="A5786" s="27">
        <v>45809</v>
      </c>
      <c r="B5786" s="9" t="s">
        <v>6595</v>
      </c>
      <c r="C5786" s="8" t="e">
        <v>#N/A</v>
      </c>
      <c r="D5786" s="9" t="s">
        <v>6662</v>
      </c>
      <c r="E5786" s="12">
        <v>317</v>
      </c>
      <c r="F5786" s="30">
        <v>45809</v>
      </c>
      <c r="G5786" s="12" t="s">
        <v>5285</v>
      </c>
      <c r="H5786" s="75">
        <v>69890</v>
      </c>
      <c r="K5786" t="str">
        <f t="shared" si="324"/>
        <v>Q1 2025</v>
      </c>
      <c r="L5786" t="str">
        <f t="shared" si="325"/>
        <v>Q1</v>
      </c>
      <c r="M5786" t="str">
        <f t="shared" si="326"/>
        <v>2025</v>
      </c>
    </row>
    <row r="5787" spans="1:13" x14ac:dyDescent="0.25">
      <c r="A5787" s="27">
        <v>45809</v>
      </c>
      <c r="B5787" s="9" t="s">
        <v>6593</v>
      </c>
      <c r="C5787" s="8" t="e">
        <v>#N/A</v>
      </c>
      <c r="D5787" s="9" t="s">
        <v>6662</v>
      </c>
      <c r="E5787" s="12">
        <v>314</v>
      </c>
      <c r="F5787" s="25">
        <v>45809</v>
      </c>
      <c r="G5787" s="12" t="s">
        <v>5286</v>
      </c>
      <c r="H5787" s="75">
        <v>163787.4</v>
      </c>
      <c r="K5787" t="str">
        <f t="shared" si="324"/>
        <v>Q1 2025</v>
      </c>
      <c r="L5787" t="str">
        <f t="shared" si="325"/>
        <v>Q1</v>
      </c>
      <c r="M5787" t="str">
        <f t="shared" si="326"/>
        <v>2025</v>
      </c>
    </row>
    <row r="5788" spans="1:13" x14ac:dyDescent="0.25">
      <c r="A5788" s="27">
        <v>45809</v>
      </c>
      <c r="B5788" s="9" t="s">
        <v>6593</v>
      </c>
      <c r="C5788" s="62" t="e">
        <v>#N/A</v>
      </c>
      <c r="D5788" s="9" t="s">
        <v>6662</v>
      </c>
      <c r="E5788" s="12">
        <v>310</v>
      </c>
      <c r="F5788" s="30">
        <v>45809</v>
      </c>
      <c r="G5788" s="12" t="s">
        <v>5287</v>
      </c>
      <c r="H5788" s="75">
        <v>76183</v>
      </c>
      <c r="K5788" t="str">
        <f t="shared" si="324"/>
        <v>Q1 2025</v>
      </c>
      <c r="L5788" t="str">
        <f t="shared" si="325"/>
        <v>Q1</v>
      </c>
      <c r="M5788" t="str">
        <f t="shared" si="326"/>
        <v>2025</v>
      </c>
    </row>
    <row r="5789" spans="1:13" x14ac:dyDescent="0.25">
      <c r="A5789" s="27">
        <v>45809</v>
      </c>
      <c r="B5789" s="9" t="s">
        <v>6593</v>
      </c>
      <c r="C5789" s="62" t="e">
        <v>#N/A</v>
      </c>
      <c r="D5789" s="9" t="s">
        <v>6654</v>
      </c>
      <c r="E5789" s="12">
        <v>310</v>
      </c>
      <c r="F5789" s="30">
        <v>45809</v>
      </c>
      <c r="G5789" s="12" t="s">
        <v>1286</v>
      </c>
      <c r="H5789" s="75">
        <v>30343</v>
      </c>
      <c r="K5789" t="str">
        <f t="shared" si="324"/>
        <v>Q1 2025</v>
      </c>
      <c r="L5789" t="str">
        <f t="shared" si="325"/>
        <v>Q1</v>
      </c>
      <c r="M5789" t="str">
        <f t="shared" si="326"/>
        <v>2025</v>
      </c>
    </row>
    <row r="5790" spans="1:13" x14ac:dyDescent="0.25">
      <c r="A5790" s="27">
        <v>45809</v>
      </c>
      <c r="B5790" s="9" t="s">
        <v>6593</v>
      </c>
      <c r="C5790" s="8" t="e">
        <v>#N/A</v>
      </c>
      <c r="D5790" s="9" t="s">
        <v>6662</v>
      </c>
      <c r="E5790" s="12">
        <v>310</v>
      </c>
      <c r="F5790" s="30">
        <v>45809</v>
      </c>
      <c r="G5790" s="12" t="s">
        <v>5288</v>
      </c>
      <c r="H5790" s="75">
        <v>76182</v>
      </c>
      <c r="K5790" t="str">
        <f t="shared" si="324"/>
        <v>Q1 2025</v>
      </c>
      <c r="L5790" t="str">
        <f t="shared" si="325"/>
        <v>Q1</v>
      </c>
      <c r="M5790" t="str">
        <f t="shared" si="326"/>
        <v>2025</v>
      </c>
    </row>
    <row r="5791" spans="1:13" x14ac:dyDescent="0.25">
      <c r="A5791" s="27">
        <v>45809</v>
      </c>
      <c r="B5791" s="9" t="s">
        <v>6594</v>
      </c>
      <c r="C5791" s="8" t="e">
        <v>#N/A</v>
      </c>
      <c r="D5791" s="9" t="s">
        <v>6662</v>
      </c>
      <c r="E5791" s="12">
        <v>719</v>
      </c>
      <c r="F5791" s="30">
        <v>45811</v>
      </c>
      <c r="G5791" s="12" t="s">
        <v>5289</v>
      </c>
      <c r="H5791" s="75">
        <v>143325</v>
      </c>
      <c r="K5791" t="str">
        <f t="shared" si="324"/>
        <v>Q1 2025</v>
      </c>
      <c r="L5791" t="str">
        <f t="shared" si="325"/>
        <v>Q1</v>
      </c>
      <c r="M5791" t="str">
        <f t="shared" si="326"/>
        <v>2025</v>
      </c>
    </row>
    <row r="5792" spans="1:13" x14ac:dyDescent="0.25">
      <c r="A5792" s="29">
        <v>45809</v>
      </c>
      <c r="B5792" s="9" t="s">
        <v>6593</v>
      </c>
      <c r="C5792" s="8" t="e">
        <v>#N/A</v>
      </c>
      <c r="D5792" s="9" t="s">
        <v>6617</v>
      </c>
      <c r="E5792" s="12">
        <v>312</v>
      </c>
      <c r="F5792" s="30">
        <v>45818</v>
      </c>
      <c r="G5792" s="12">
        <v>1123</v>
      </c>
      <c r="H5792" s="75">
        <v>8000</v>
      </c>
      <c r="K5792" t="str">
        <f t="shared" si="324"/>
        <v>Q1 2025</v>
      </c>
      <c r="L5792" t="str">
        <f t="shared" si="325"/>
        <v>Q1</v>
      </c>
      <c r="M5792" t="str">
        <f t="shared" si="326"/>
        <v>2025</v>
      </c>
    </row>
    <row r="5793" spans="1:13" x14ac:dyDescent="0.25">
      <c r="A5793" s="29">
        <v>45809</v>
      </c>
      <c r="B5793" s="9" t="s">
        <v>6592</v>
      </c>
      <c r="C5793" s="8" t="e">
        <v>#N/A</v>
      </c>
      <c r="D5793" s="9" t="s">
        <v>6643</v>
      </c>
      <c r="E5793" s="12">
        <v>613</v>
      </c>
      <c r="F5793" s="30">
        <v>45813</v>
      </c>
      <c r="G5793" s="12" t="s">
        <v>5290</v>
      </c>
      <c r="H5793" s="75">
        <v>5000</v>
      </c>
      <c r="K5793" t="str">
        <f t="shared" si="324"/>
        <v>Q1 2025</v>
      </c>
      <c r="L5793" t="str">
        <f t="shared" si="325"/>
        <v>Q1</v>
      </c>
      <c r="M5793" t="str">
        <f t="shared" si="326"/>
        <v>2025</v>
      </c>
    </row>
    <row r="5794" spans="1:13" x14ac:dyDescent="0.25">
      <c r="A5794" s="29">
        <v>45809</v>
      </c>
      <c r="B5794" s="9" t="s">
        <v>6600</v>
      </c>
      <c r="C5794" s="8" t="e">
        <v>#N/A</v>
      </c>
      <c r="D5794" s="9" t="s">
        <v>6617</v>
      </c>
      <c r="E5794" s="12">
        <v>1101</v>
      </c>
      <c r="F5794" s="30">
        <v>45814</v>
      </c>
      <c r="G5794" s="12">
        <v>457</v>
      </c>
      <c r="H5794" s="75">
        <v>9800</v>
      </c>
      <c r="K5794" t="str">
        <f t="shared" si="324"/>
        <v>Q1 2025</v>
      </c>
      <c r="L5794" t="str">
        <f t="shared" si="325"/>
        <v>Q1</v>
      </c>
      <c r="M5794" t="str">
        <f t="shared" si="326"/>
        <v>2025</v>
      </c>
    </row>
    <row r="5795" spans="1:13" x14ac:dyDescent="0.25">
      <c r="A5795" s="29">
        <v>45809</v>
      </c>
      <c r="B5795" s="9" t="s">
        <v>6589</v>
      </c>
      <c r="C5795" s="8" t="s">
        <v>6653</v>
      </c>
      <c r="D5795" s="9" t="s">
        <v>6654</v>
      </c>
      <c r="E5795" s="12" t="s">
        <v>82</v>
      </c>
      <c r="F5795" s="30">
        <v>45810</v>
      </c>
      <c r="G5795" s="12" t="s">
        <v>5291</v>
      </c>
      <c r="H5795" s="75">
        <v>204002.34</v>
      </c>
      <c r="K5795" t="str">
        <f t="shared" si="324"/>
        <v>Q1 2025</v>
      </c>
      <c r="L5795" t="str">
        <f t="shared" si="325"/>
        <v>Q1</v>
      </c>
      <c r="M5795" t="str">
        <f t="shared" si="326"/>
        <v>2025</v>
      </c>
    </row>
    <row r="5796" spans="1:13" x14ac:dyDescent="0.25">
      <c r="A5796" s="27">
        <v>45809</v>
      </c>
      <c r="B5796" s="9" t="s">
        <v>6593</v>
      </c>
      <c r="C5796" s="8" t="e">
        <v>#N/A</v>
      </c>
      <c r="D5796" s="9" t="s">
        <v>6665</v>
      </c>
      <c r="E5796" s="12">
        <v>309</v>
      </c>
      <c r="F5796" s="30">
        <v>45810</v>
      </c>
      <c r="G5796" s="12" t="s">
        <v>5292</v>
      </c>
      <c r="H5796" s="75">
        <v>228659.20000000001</v>
      </c>
      <c r="K5796" t="str">
        <f t="shared" si="324"/>
        <v>Q1 2025</v>
      </c>
      <c r="L5796" t="str">
        <f t="shared" si="325"/>
        <v>Q1</v>
      </c>
      <c r="M5796" t="str">
        <f t="shared" si="326"/>
        <v>2025</v>
      </c>
    </row>
    <row r="5797" spans="1:13" x14ac:dyDescent="0.25">
      <c r="A5797" s="27">
        <v>45809</v>
      </c>
      <c r="B5797" s="9" t="s">
        <v>6593</v>
      </c>
      <c r="C5797" s="8" t="e">
        <v>#N/A</v>
      </c>
      <c r="D5797" s="9" t="s">
        <v>6662</v>
      </c>
      <c r="E5797" s="12">
        <v>315</v>
      </c>
      <c r="F5797" s="30">
        <v>45794</v>
      </c>
      <c r="G5797" s="12" t="s">
        <v>5293</v>
      </c>
      <c r="H5797" s="75">
        <v>179064</v>
      </c>
      <c r="K5797" t="str">
        <f t="shared" si="324"/>
        <v>Q1 2025</v>
      </c>
      <c r="L5797" t="str">
        <f t="shared" si="325"/>
        <v>Q1</v>
      </c>
      <c r="M5797" t="str">
        <f t="shared" si="326"/>
        <v>2025</v>
      </c>
    </row>
    <row r="5798" spans="1:13" x14ac:dyDescent="0.25">
      <c r="A5798" s="27">
        <v>45809</v>
      </c>
      <c r="B5798" s="9" t="s">
        <v>6595</v>
      </c>
      <c r="C5798" s="8" t="e">
        <v>#N/A</v>
      </c>
      <c r="D5798" s="9" t="s">
        <v>6662</v>
      </c>
      <c r="E5798" s="12">
        <v>318</v>
      </c>
      <c r="F5798" s="30">
        <v>45825</v>
      </c>
      <c r="G5798" s="12" t="s">
        <v>5294</v>
      </c>
      <c r="H5798" s="75">
        <v>174900</v>
      </c>
      <c r="K5798" t="str">
        <f t="shared" si="324"/>
        <v>Q1 2025</v>
      </c>
      <c r="L5798" t="str">
        <f t="shared" si="325"/>
        <v>Q1</v>
      </c>
      <c r="M5798" t="str">
        <f t="shared" si="326"/>
        <v>2025</v>
      </c>
    </row>
    <row r="5799" spans="1:13" x14ac:dyDescent="0.25">
      <c r="A5799" s="27">
        <v>45809</v>
      </c>
      <c r="B5799" s="9" t="s">
        <v>6595</v>
      </c>
      <c r="C5799" s="8" t="e">
        <v>#N/A</v>
      </c>
      <c r="D5799" s="9" t="s">
        <v>6662</v>
      </c>
      <c r="E5799" s="12">
        <v>319</v>
      </c>
      <c r="F5799" s="30">
        <v>45825</v>
      </c>
      <c r="G5799" s="12" t="s">
        <v>5295</v>
      </c>
      <c r="H5799" s="75">
        <v>163787</v>
      </c>
      <c r="K5799" t="str">
        <f t="shared" si="324"/>
        <v>Q1 2025</v>
      </c>
      <c r="L5799" t="str">
        <f t="shared" si="325"/>
        <v>Q1</v>
      </c>
      <c r="M5799" t="str">
        <f t="shared" si="326"/>
        <v>2025</v>
      </c>
    </row>
    <row r="5800" spans="1:13" x14ac:dyDescent="0.25">
      <c r="A5800" s="27">
        <v>45809</v>
      </c>
      <c r="B5800" s="9" t="s">
        <v>6595</v>
      </c>
      <c r="C5800" s="8" t="e">
        <v>#N/A</v>
      </c>
      <c r="D5800" s="9" t="s">
        <v>6627</v>
      </c>
      <c r="E5800" s="12">
        <v>319</v>
      </c>
      <c r="F5800" s="48">
        <v>45818</v>
      </c>
      <c r="G5800" s="12" t="s">
        <v>5296</v>
      </c>
      <c r="H5800" s="96">
        <v>6101.69</v>
      </c>
      <c r="K5800" t="str">
        <f t="shared" si="324"/>
        <v>Q1 2025</v>
      </c>
      <c r="L5800" t="str">
        <f t="shared" si="325"/>
        <v>Q1</v>
      </c>
      <c r="M5800" t="str">
        <f t="shared" si="326"/>
        <v>2025</v>
      </c>
    </row>
    <row r="5801" spans="1:13" x14ac:dyDescent="0.25">
      <c r="A5801" s="29">
        <v>45809</v>
      </c>
      <c r="B5801" s="9" t="s">
        <v>6597</v>
      </c>
      <c r="C5801" s="62" t="e">
        <v>#N/A</v>
      </c>
      <c r="D5801" s="9" t="s">
        <v>6638</v>
      </c>
      <c r="E5801" s="12">
        <v>0</v>
      </c>
      <c r="F5801" s="30">
        <v>45828</v>
      </c>
      <c r="G5801" s="31" t="s">
        <v>5297</v>
      </c>
      <c r="H5801" s="75">
        <v>8720</v>
      </c>
      <c r="K5801" t="str">
        <f t="shared" si="324"/>
        <v>Q1 2025</v>
      </c>
      <c r="L5801" t="str">
        <f t="shared" si="325"/>
        <v>Q1</v>
      </c>
      <c r="M5801" t="str">
        <f t="shared" si="326"/>
        <v>2025</v>
      </c>
    </row>
    <row r="5802" spans="1:13" x14ac:dyDescent="0.25">
      <c r="A5802" s="29">
        <v>45809</v>
      </c>
      <c r="B5802" s="9" t="s">
        <v>6592</v>
      </c>
      <c r="C5802" s="8" t="s">
        <v>6619</v>
      </c>
      <c r="D5802" s="9" t="s">
        <v>6620</v>
      </c>
      <c r="E5802" s="12">
        <v>613</v>
      </c>
      <c r="F5802" s="30">
        <v>45832</v>
      </c>
      <c r="G5802" s="12" t="s">
        <v>5298</v>
      </c>
      <c r="H5802" s="75">
        <v>3440</v>
      </c>
      <c r="K5802" t="str">
        <f t="shared" si="324"/>
        <v>Q1 2025</v>
      </c>
      <c r="L5802" t="str">
        <f t="shared" si="325"/>
        <v>Q1</v>
      </c>
      <c r="M5802" t="str">
        <f t="shared" si="326"/>
        <v>2025</v>
      </c>
    </row>
    <row r="5803" spans="1:13" x14ac:dyDescent="0.25">
      <c r="A5803" s="29">
        <v>45809</v>
      </c>
      <c r="B5803" s="9" t="s">
        <v>6593</v>
      </c>
      <c r="C5803" s="8" t="e">
        <v>#N/A</v>
      </c>
      <c r="D5803" s="9" t="s">
        <v>6672</v>
      </c>
      <c r="E5803" s="12">
        <v>312</v>
      </c>
      <c r="F5803" s="30">
        <v>45827</v>
      </c>
      <c r="G5803" s="12">
        <v>1448875</v>
      </c>
      <c r="H5803" s="75">
        <v>318</v>
      </c>
      <c r="K5803" t="str">
        <f t="shared" si="324"/>
        <v>Q1 2025</v>
      </c>
      <c r="L5803" t="str">
        <f t="shared" si="325"/>
        <v>Q1</v>
      </c>
      <c r="M5803" t="str">
        <f t="shared" si="326"/>
        <v>2025</v>
      </c>
    </row>
    <row r="5804" spans="1:13" x14ac:dyDescent="0.25">
      <c r="A5804" s="29">
        <v>45809</v>
      </c>
      <c r="B5804" s="9" t="s">
        <v>6592</v>
      </c>
      <c r="C5804" s="8" t="s">
        <v>6630</v>
      </c>
      <c r="D5804" s="9" t="s">
        <v>6631</v>
      </c>
      <c r="E5804" s="12">
        <v>613</v>
      </c>
      <c r="F5804" s="30">
        <v>45835</v>
      </c>
      <c r="G5804" s="12" t="s">
        <v>5299</v>
      </c>
      <c r="H5804" s="75">
        <v>796.97</v>
      </c>
      <c r="K5804" t="str">
        <f t="shared" si="324"/>
        <v>Q1 2025</v>
      </c>
      <c r="L5804" t="str">
        <f t="shared" si="325"/>
        <v>Q1</v>
      </c>
      <c r="M5804" t="str">
        <f t="shared" si="326"/>
        <v>2025</v>
      </c>
    </row>
    <row r="5805" spans="1:13" x14ac:dyDescent="0.25">
      <c r="A5805" s="27">
        <v>45809</v>
      </c>
      <c r="B5805" s="9" t="s">
        <v>6586</v>
      </c>
      <c r="C5805" s="8" t="e">
        <v>#N/A</v>
      </c>
      <c r="D5805" s="9" t="s">
        <v>6635</v>
      </c>
      <c r="E5805" s="12">
        <v>0</v>
      </c>
      <c r="F5805" s="30">
        <v>45838</v>
      </c>
      <c r="G5805" s="12" t="s">
        <v>5300</v>
      </c>
      <c r="H5805" s="75">
        <v>32431.85</v>
      </c>
      <c r="K5805" t="str">
        <f t="shared" si="324"/>
        <v>Q1 2025</v>
      </c>
      <c r="L5805" t="str">
        <f t="shared" si="325"/>
        <v>Q1</v>
      </c>
      <c r="M5805" t="str">
        <f t="shared" si="326"/>
        <v>2025</v>
      </c>
    </row>
    <row r="5806" spans="1:13" x14ac:dyDescent="0.25">
      <c r="A5806" s="27">
        <v>45809</v>
      </c>
      <c r="B5806" s="9" t="s">
        <v>6589</v>
      </c>
      <c r="C5806" s="8" t="e">
        <v>#N/A</v>
      </c>
      <c r="D5806" s="9" t="s">
        <v>6635</v>
      </c>
      <c r="E5806" s="12" t="s">
        <v>82</v>
      </c>
      <c r="F5806" s="30">
        <v>45839</v>
      </c>
      <c r="G5806" s="12" t="s">
        <v>5301</v>
      </c>
      <c r="H5806" s="75">
        <v>212051.13</v>
      </c>
      <c r="K5806" t="str">
        <f t="shared" si="324"/>
        <v>Q1 2025</v>
      </c>
      <c r="L5806" t="str">
        <f t="shared" si="325"/>
        <v>Q1</v>
      </c>
      <c r="M5806" t="str">
        <f t="shared" si="326"/>
        <v>2025</v>
      </c>
    </row>
    <row r="5807" spans="1:13" x14ac:dyDescent="0.25">
      <c r="A5807" s="27">
        <v>45809</v>
      </c>
      <c r="B5807" s="9" t="s">
        <v>6595</v>
      </c>
      <c r="C5807" s="8" t="e">
        <v>#N/A</v>
      </c>
      <c r="D5807" s="9" t="s">
        <v>6635</v>
      </c>
      <c r="E5807" s="12">
        <v>319</v>
      </c>
      <c r="F5807" s="30">
        <v>45839</v>
      </c>
      <c r="G5807" s="12" t="s">
        <v>5302</v>
      </c>
      <c r="H5807" s="75">
        <v>31099.42</v>
      </c>
      <c r="K5807" t="str">
        <f t="shared" si="324"/>
        <v>Q1 2025</v>
      </c>
      <c r="L5807" t="str">
        <f t="shared" si="325"/>
        <v>Q1</v>
      </c>
      <c r="M5807" t="str">
        <f t="shared" si="326"/>
        <v>2025</v>
      </c>
    </row>
    <row r="5808" spans="1:13" x14ac:dyDescent="0.25">
      <c r="A5808" s="27">
        <v>45809</v>
      </c>
      <c r="B5808" s="9" t="s">
        <v>6592</v>
      </c>
      <c r="C5808" s="8" t="e">
        <v>#N/A</v>
      </c>
      <c r="D5808" s="9" t="s">
        <v>6635</v>
      </c>
      <c r="E5808" s="12">
        <v>613</v>
      </c>
      <c r="F5808" s="30">
        <v>45839</v>
      </c>
      <c r="G5808" s="12" t="s">
        <v>5303</v>
      </c>
      <c r="H5808" s="75">
        <v>49513.3</v>
      </c>
      <c r="K5808" t="str">
        <f t="shared" si="324"/>
        <v>Q1 2025</v>
      </c>
      <c r="L5808" t="str">
        <f t="shared" si="325"/>
        <v>Q1</v>
      </c>
      <c r="M5808" t="str">
        <f t="shared" si="326"/>
        <v>2025</v>
      </c>
    </row>
    <row r="5809" spans="1:13" x14ac:dyDescent="0.25">
      <c r="A5809" s="27">
        <v>45809</v>
      </c>
      <c r="B5809" s="9" t="s">
        <v>6597</v>
      </c>
      <c r="C5809" s="8" t="e">
        <v>#N/A</v>
      </c>
      <c r="D5809" s="9" t="s">
        <v>6635</v>
      </c>
      <c r="E5809" s="12">
        <v>0</v>
      </c>
      <c r="F5809" s="30">
        <v>45839</v>
      </c>
      <c r="G5809" s="12" t="s">
        <v>5304</v>
      </c>
      <c r="H5809" s="75">
        <v>19935.53</v>
      </c>
      <c r="K5809" t="str">
        <f t="shared" si="324"/>
        <v>Q1 2025</v>
      </c>
      <c r="L5809" t="str">
        <f t="shared" si="325"/>
        <v>Q1</v>
      </c>
      <c r="M5809" t="str">
        <f t="shared" si="326"/>
        <v>2025</v>
      </c>
    </row>
    <row r="5810" spans="1:13" x14ac:dyDescent="0.25">
      <c r="A5810" s="27">
        <v>45809</v>
      </c>
      <c r="B5810" s="9" t="s">
        <v>6595</v>
      </c>
      <c r="C5810" s="8" t="s">
        <v>6634</v>
      </c>
      <c r="D5810" s="9" t="s">
        <v>6635</v>
      </c>
      <c r="E5810" s="12">
        <v>312</v>
      </c>
      <c r="F5810" s="30">
        <v>45839</v>
      </c>
      <c r="G5810" s="12" t="s">
        <v>5305</v>
      </c>
      <c r="H5810" s="75">
        <v>60083.72</v>
      </c>
      <c r="K5810" t="str">
        <f t="shared" si="324"/>
        <v>Q1 2025</v>
      </c>
      <c r="L5810" t="str">
        <f t="shared" si="325"/>
        <v>Q1</v>
      </c>
      <c r="M5810" t="str">
        <f t="shared" si="326"/>
        <v>2025</v>
      </c>
    </row>
    <row r="5811" spans="1:13" x14ac:dyDescent="0.25">
      <c r="A5811" s="27">
        <v>45809</v>
      </c>
      <c r="B5811" s="9" t="s">
        <v>6593</v>
      </c>
      <c r="C5811" s="8" t="s">
        <v>6634</v>
      </c>
      <c r="D5811" s="9" t="s">
        <v>6635</v>
      </c>
      <c r="E5811" s="12">
        <v>319</v>
      </c>
      <c r="F5811" s="30">
        <v>45839</v>
      </c>
      <c r="G5811" s="12" t="s">
        <v>5306</v>
      </c>
      <c r="H5811" s="75">
        <v>159372.66</v>
      </c>
      <c r="K5811" t="str">
        <f t="shared" si="324"/>
        <v>Q1 2025</v>
      </c>
      <c r="L5811" t="str">
        <f t="shared" si="325"/>
        <v>Q1</v>
      </c>
      <c r="M5811" t="str">
        <f t="shared" si="326"/>
        <v>2025</v>
      </c>
    </row>
    <row r="5812" spans="1:13" x14ac:dyDescent="0.25">
      <c r="A5812" s="27">
        <v>45809</v>
      </c>
      <c r="B5812" s="9" t="s">
        <v>6584</v>
      </c>
      <c r="C5812" s="8" t="s">
        <v>6634</v>
      </c>
      <c r="D5812" s="9" t="s">
        <v>6635</v>
      </c>
      <c r="E5812" s="12">
        <v>1101</v>
      </c>
      <c r="F5812" s="30">
        <v>45839</v>
      </c>
      <c r="G5812" s="12" t="s">
        <v>5307</v>
      </c>
      <c r="H5812" s="75">
        <v>63604.959999999999</v>
      </c>
      <c r="K5812" t="str">
        <f t="shared" si="324"/>
        <v>Q1 2025</v>
      </c>
      <c r="L5812" t="str">
        <f t="shared" si="325"/>
        <v>Q1</v>
      </c>
      <c r="M5812" t="str">
        <f t="shared" si="326"/>
        <v>2025</v>
      </c>
    </row>
    <row r="5813" spans="1:13" x14ac:dyDescent="0.25">
      <c r="A5813" s="27">
        <v>45809</v>
      </c>
      <c r="B5813" s="9" t="s">
        <v>6593</v>
      </c>
      <c r="C5813" s="8" t="s">
        <v>6630</v>
      </c>
      <c r="D5813" s="9" t="s">
        <v>6631</v>
      </c>
      <c r="E5813" s="12">
        <v>312</v>
      </c>
      <c r="F5813" s="30">
        <v>45841</v>
      </c>
      <c r="G5813" s="12" t="s">
        <v>5308</v>
      </c>
      <c r="H5813" s="75">
        <v>69451.73</v>
      </c>
      <c r="K5813" t="str">
        <f t="shared" si="324"/>
        <v>Q1 2025</v>
      </c>
      <c r="L5813" t="str">
        <f t="shared" si="325"/>
        <v>Q1</v>
      </c>
      <c r="M5813" t="str">
        <f t="shared" si="326"/>
        <v>2025</v>
      </c>
    </row>
    <row r="5814" spans="1:13" x14ac:dyDescent="0.25">
      <c r="A5814" s="27">
        <v>45809</v>
      </c>
      <c r="B5814" s="9" t="s">
        <v>6613</v>
      </c>
      <c r="C5814" s="62" t="e">
        <v>#N/A</v>
      </c>
      <c r="D5814" s="9" t="s">
        <v>6622</v>
      </c>
      <c r="E5814" s="12">
        <v>0</v>
      </c>
      <c r="F5814" s="30">
        <v>45839</v>
      </c>
      <c r="G5814" s="12" t="s">
        <v>5309</v>
      </c>
      <c r="H5814" s="75">
        <v>2885</v>
      </c>
      <c r="K5814" t="str">
        <f t="shared" si="324"/>
        <v>Q1 2025</v>
      </c>
      <c r="L5814" t="str">
        <f t="shared" si="325"/>
        <v>Q1</v>
      </c>
      <c r="M5814" t="str">
        <f t="shared" si="326"/>
        <v>2025</v>
      </c>
    </row>
    <row r="5815" spans="1:13" x14ac:dyDescent="0.25">
      <c r="A5815" s="27">
        <v>45809</v>
      </c>
      <c r="B5815" s="9" t="s">
        <v>6584</v>
      </c>
      <c r="C5815" s="62" t="e">
        <v>#N/A</v>
      </c>
      <c r="D5815" s="9" t="s">
        <v>6622</v>
      </c>
      <c r="E5815" s="12">
        <v>102</v>
      </c>
      <c r="F5815" s="30">
        <v>45839</v>
      </c>
      <c r="G5815" s="12" t="s">
        <v>5310</v>
      </c>
      <c r="H5815" s="75">
        <v>2065</v>
      </c>
      <c r="K5815" t="str">
        <f t="shared" si="324"/>
        <v>Q1 2025</v>
      </c>
      <c r="L5815" t="str">
        <f t="shared" si="325"/>
        <v>Q1</v>
      </c>
      <c r="M5815" t="str">
        <f t="shared" si="326"/>
        <v>2025</v>
      </c>
    </row>
    <row r="5816" spans="1:13" x14ac:dyDescent="0.25">
      <c r="A5816" s="27">
        <v>45809</v>
      </c>
      <c r="B5816" s="9" t="s">
        <v>6588</v>
      </c>
      <c r="C5816" s="62" t="e">
        <v>#N/A</v>
      </c>
      <c r="D5816" s="9" t="s">
        <v>6622</v>
      </c>
      <c r="E5816" s="12">
        <v>0</v>
      </c>
      <c r="F5816" s="30">
        <v>45839</v>
      </c>
      <c r="G5816" s="12" t="s">
        <v>5311</v>
      </c>
      <c r="H5816" s="75">
        <v>1070</v>
      </c>
      <c r="K5816" t="str">
        <f t="shared" ref="K5816:K5879" si="327">"Q" &amp; IF(MONTH(A5816) &lt; 4, 4, IF(MONTH(A5816) &lt; 7, 1, IF(MONTH(A5816) &lt; 10, 2, 3))) &amp; " " &amp; YEAR(A5816) - IF(MONTH(A5816) &lt; 4, 1, 0)</f>
        <v>Q1 2025</v>
      </c>
      <c r="L5816" t="str">
        <f t="shared" ref="L5816:L5879" si="328">LEFT(K5816,2)</f>
        <v>Q1</v>
      </c>
      <c r="M5816" t="str">
        <f t="shared" ref="M5816:M5879" si="329">RIGHT(K5816,4)</f>
        <v>2025</v>
      </c>
    </row>
    <row r="5817" spans="1:13" x14ac:dyDescent="0.25">
      <c r="A5817" s="27">
        <v>45809</v>
      </c>
      <c r="B5817" s="9" t="s">
        <v>6589</v>
      </c>
      <c r="C5817" s="62" t="e">
        <v>#N/A</v>
      </c>
      <c r="D5817" s="9" t="s">
        <v>6622</v>
      </c>
      <c r="E5817" s="12" t="s">
        <v>82</v>
      </c>
      <c r="F5817" s="30">
        <v>45839</v>
      </c>
      <c r="G5817" s="12" t="s">
        <v>5312</v>
      </c>
      <c r="H5817" s="75">
        <v>11865</v>
      </c>
      <c r="K5817" t="str">
        <f t="shared" si="327"/>
        <v>Q1 2025</v>
      </c>
      <c r="L5817" t="str">
        <f t="shared" si="328"/>
        <v>Q1</v>
      </c>
      <c r="M5817" t="str">
        <f t="shared" si="329"/>
        <v>2025</v>
      </c>
    </row>
    <row r="5818" spans="1:13" x14ac:dyDescent="0.25">
      <c r="A5818" s="27">
        <v>45809</v>
      </c>
      <c r="B5818" s="9" t="s">
        <v>6590</v>
      </c>
      <c r="C5818" s="62" t="e">
        <v>#N/A</v>
      </c>
      <c r="D5818" s="9" t="s">
        <v>6622</v>
      </c>
      <c r="E5818" s="12">
        <v>0</v>
      </c>
      <c r="F5818" s="30">
        <v>45839</v>
      </c>
      <c r="G5818" s="12" t="s">
        <v>5313</v>
      </c>
      <c r="H5818" s="75">
        <v>6195</v>
      </c>
      <c r="K5818" t="str">
        <f t="shared" si="327"/>
        <v>Q1 2025</v>
      </c>
      <c r="L5818" t="str">
        <f t="shared" si="328"/>
        <v>Q1</v>
      </c>
      <c r="M5818" t="str">
        <f t="shared" si="329"/>
        <v>2025</v>
      </c>
    </row>
    <row r="5819" spans="1:13" x14ac:dyDescent="0.25">
      <c r="A5819" s="27">
        <v>45809</v>
      </c>
      <c r="B5819" s="9" t="s">
        <v>6591</v>
      </c>
      <c r="C5819" s="62" t="e">
        <v>#N/A</v>
      </c>
      <c r="D5819" s="9" t="s">
        <v>6622</v>
      </c>
      <c r="E5819" s="12">
        <v>0</v>
      </c>
      <c r="F5819" s="30">
        <v>45839</v>
      </c>
      <c r="G5819" s="12" t="s">
        <v>5314</v>
      </c>
      <c r="H5819" s="75">
        <v>5190</v>
      </c>
      <c r="K5819" t="str">
        <f t="shared" si="327"/>
        <v>Q1 2025</v>
      </c>
      <c r="L5819" t="str">
        <f t="shared" si="328"/>
        <v>Q1</v>
      </c>
      <c r="M5819" t="str">
        <f t="shared" si="329"/>
        <v>2025</v>
      </c>
    </row>
    <row r="5820" spans="1:13" x14ac:dyDescent="0.25">
      <c r="A5820" s="27">
        <v>45809</v>
      </c>
      <c r="B5820" s="9" t="s">
        <v>6592</v>
      </c>
      <c r="C5820" s="62" t="e">
        <v>#N/A</v>
      </c>
      <c r="D5820" s="9" t="s">
        <v>6622</v>
      </c>
      <c r="E5820" s="12">
        <v>613</v>
      </c>
      <c r="F5820" s="30">
        <v>45839</v>
      </c>
      <c r="G5820" s="12" t="s">
        <v>5315</v>
      </c>
      <c r="H5820" s="75">
        <v>13470</v>
      </c>
      <c r="K5820" t="str">
        <f t="shared" si="327"/>
        <v>Q1 2025</v>
      </c>
      <c r="L5820" t="str">
        <f t="shared" si="328"/>
        <v>Q1</v>
      </c>
      <c r="M5820" t="str">
        <f t="shared" si="329"/>
        <v>2025</v>
      </c>
    </row>
    <row r="5821" spans="1:13" x14ac:dyDescent="0.25">
      <c r="A5821" s="27">
        <v>45809</v>
      </c>
      <c r="B5821" s="9" t="s">
        <v>6593</v>
      </c>
      <c r="C5821" s="62" t="e">
        <v>#N/A</v>
      </c>
      <c r="D5821" s="9" t="s">
        <v>6622</v>
      </c>
      <c r="E5821" s="12">
        <v>312</v>
      </c>
      <c r="F5821" s="30">
        <v>45839</v>
      </c>
      <c r="G5821" s="12" t="s">
        <v>5316</v>
      </c>
      <c r="H5821" s="75">
        <v>422460</v>
      </c>
      <c r="K5821" t="str">
        <f t="shared" si="327"/>
        <v>Q1 2025</v>
      </c>
      <c r="L5821" t="str">
        <f t="shared" si="328"/>
        <v>Q1</v>
      </c>
      <c r="M5821" t="str">
        <f t="shared" si="329"/>
        <v>2025</v>
      </c>
    </row>
    <row r="5822" spans="1:13" x14ac:dyDescent="0.25">
      <c r="A5822" s="27">
        <v>45809</v>
      </c>
      <c r="B5822" s="9" t="s">
        <v>6599</v>
      </c>
      <c r="C5822" s="62" t="e">
        <v>#N/A</v>
      </c>
      <c r="D5822" s="9" t="s">
        <v>6622</v>
      </c>
      <c r="E5822" s="12">
        <v>0</v>
      </c>
      <c r="F5822" s="30">
        <v>45839</v>
      </c>
      <c r="G5822" s="12" t="s">
        <v>5317</v>
      </c>
      <c r="H5822" s="75">
        <v>2930</v>
      </c>
      <c r="K5822" t="str">
        <f t="shared" si="327"/>
        <v>Q1 2025</v>
      </c>
      <c r="L5822" t="str">
        <f t="shared" si="328"/>
        <v>Q1</v>
      </c>
      <c r="M5822" t="str">
        <f t="shared" si="329"/>
        <v>2025</v>
      </c>
    </row>
    <row r="5823" spans="1:13" x14ac:dyDescent="0.25">
      <c r="A5823" s="27">
        <v>45809</v>
      </c>
      <c r="B5823" s="9" t="s">
        <v>6595</v>
      </c>
      <c r="C5823" s="62" t="e">
        <v>#N/A</v>
      </c>
      <c r="D5823" s="9" t="s">
        <v>6622</v>
      </c>
      <c r="E5823" s="12">
        <v>319</v>
      </c>
      <c r="F5823" s="30">
        <v>45839</v>
      </c>
      <c r="G5823" s="12" t="s">
        <v>5318</v>
      </c>
      <c r="H5823" s="75">
        <v>37420</v>
      </c>
      <c r="K5823" t="str">
        <f t="shared" si="327"/>
        <v>Q1 2025</v>
      </c>
      <c r="L5823" t="str">
        <f t="shared" si="328"/>
        <v>Q1</v>
      </c>
      <c r="M5823" t="str">
        <f t="shared" si="329"/>
        <v>2025</v>
      </c>
    </row>
    <row r="5824" spans="1:13" x14ac:dyDescent="0.25">
      <c r="A5824" s="27">
        <v>45809</v>
      </c>
      <c r="B5824" s="9" t="s">
        <v>6600</v>
      </c>
      <c r="C5824" s="62" t="e">
        <v>#N/A</v>
      </c>
      <c r="D5824" s="9" t="s">
        <v>6622</v>
      </c>
      <c r="E5824" s="12">
        <v>1101</v>
      </c>
      <c r="F5824" s="30">
        <v>45839</v>
      </c>
      <c r="G5824" s="12" t="s">
        <v>5319</v>
      </c>
      <c r="H5824" s="75">
        <v>2615</v>
      </c>
      <c r="K5824" t="str">
        <f t="shared" si="327"/>
        <v>Q1 2025</v>
      </c>
      <c r="L5824" t="str">
        <f t="shared" si="328"/>
        <v>Q1</v>
      </c>
      <c r="M5824" t="str">
        <f t="shared" si="329"/>
        <v>2025</v>
      </c>
    </row>
    <row r="5825" spans="1:13" x14ac:dyDescent="0.25">
      <c r="A5825" s="27">
        <v>45809</v>
      </c>
      <c r="B5825" s="9" t="s">
        <v>6601</v>
      </c>
      <c r="C5825" s="62" t="e">
        <v>#N/A</v>
      </c>
      <c r="D5825" s="9" t="s">
        <v>6622</v>
      </c>
      <c r="E5825" s="12">
        <v>0</v>
      </c>
      <c r="F5825" s="30">
        <v>45839</v>
      </c>
      <c r="G5825" s="12" t="s">
        <v>5320</v>
      </c>
      <c r="H5825" s="75">
        <v>140</v>
      </c>
      <c r="K5825" t="str">
        <f t="shared" si="327"/>
        <v>Q1 2025</v>
      </c>
      <c r="L5825" t="str">
        <f t="shared" si="328"/>
        <v>Q1</v>
      </c>
      <c r="M5825" t="str">
        <f t="shared" si="329"/>
        <v>2025</v>
      </c>
    </row>
    <row r="5826" spans="1:13" x14ac:dyDescent="0.25">
      <c r="A5826" s="27">
        <v>45809</v>
      </c>
      <c r="B5826" s="9" t="s">
        <v>6586</v>
      </c>
      <c r="C5826" s="62" t="e">
        <v>#N/A</v>
      </c>
      <c r="D5826" s="9" t="s">
        <v>6622</v>
      </c>
      <c r="E5826" s="12">
        <v>0</v>
      </c>
      <c r="F5826" s="30">
        <v>45839</v>
      </c>
      <c r="G5826" s="12" t="s">
        <v>5321</v>
      </c>
      <c r="H5826" s="75">
        <v>70</v>
      </c>
      <c r="K5826" t="str">
        <f t="shared" si="327"/>
        <v>Q1 2025</v>
      </c>
      <c r="L5826" t="str">
        <f t="shared" si="328"/>
        <v>Q1</v>
      </c>
      <c r="M5826" t="str">
        <f t="shared" si="329"/>
        <v>2025</v>
      </c>
    </row>
    <row r="5827" spans="1:13" x14ac:dyDescent="0.25">
      <c r="A5827" s="27">
        <v>45809</v>
      </c>
      <c r="B5827" s="9" t="s">
        <v>6610</v>
      </c>
      <c r="C5827" s="62" t="e">
        <v>#N/A</v>
      </c>
      <c r="D5827" s="9" t="s">
        <v>6622</v>
      </c>
      <c r="E5827" s="12">
        <v>0</v>
      </c>
      <c r="F5827" s="30">
        <v>45839</v>
      </c>
      <c r="G5827" s="12" t="s">
        <v>5322</v>
      </c>
      <c r="H5827" s="75">
        <v>70</v>
      </c>
      <c r="K5827" t="str">
        <f t="shared" si="327"/>
        <v>Q1 2025</v>
      </c>
      <c r="L5827" t="str">
        <f t="shared" si="328"/>
        <v>Q1</v>
      </c>
      <c r="M5827" t="str">
        <f t="shared" si="329"/>
        <v>2025</v>
      </c>
    </row>
    <row r="5828" spans="1:13" x14ac:dyDescent="0.25">
      <c r="A5828" s="27">
        <v>45809</v>
      </c>
      <c r="B5828" s="9" t="s">
        <v>6587</v>
      </c>
      <c r="C5828" s="62" t="e">
        <v>#N/A</v>
      </c>
      <c r="D5828" s="9" t="s">
        <v>6622</v>
      </c>
      <c r="E5828" s="12">
        <v>0</v>
      </c>
      <c r="F5828" s="30">
        <v>45839</v>
      </c>
      <c r="G5828" s="12" t="s">
        <v>5323</v>
      </c>
      <c r="H5828" s="75">
        <v>840</v>
      </c>
      <c r="K5828" t="str">
        <f t="shared" si="327"/>
        <v>Q1 2025</v>
      </c>
      <c r="L5828" t="str">
        <f t="shared" si="328"/>
        <v>Q1</v>
      </c>
      <c r="M5828" t="str">
        <f t="shared" si="329"/>
        <v>2025</v>
      </c>
    </row>
    <row r="5829" spans="1:13" x14ac:dyDescent="0.25">
      <c r="A5829" s="27">
        <v>45809</v>
      </c>
      <c r="B5829" s="9" t="s">
        <v>6597</v>
      </c>
      <c r="C5829" s="62" t="e">
        <v>#N/A</v>
      </c>
      <c r="D5829" s="9" t="s">
        <v>6622</v>
      </c>
      <c r="E5829" s="12">
        <v>0</v>
      </c>
      <c r="F5829" s="30">
        <v>45839</v>
      </c>
      <c r="G5829" s="12" t="s">
        <v>5324</v>
      </c>
      <c r="H5829" s="75">
        <v>350</v>
      </c>
      <c r="K5829" t="str">
        <f t="shared" si="327"/>
        <v>Q1 2025</v>
      </c>
      <c r="L5829" t="str">
        <f t="shared" si="328"/>
        <v>Q1</v>
      </c>
      <c r="M5829" t="str">
        <f t="shared" si="329"/>
        <v>2025</v>
      </c>
    </row>
    <row r="5830" spans="1:13" x14ac:dyDescent="0.25">
      <c r="A5830" s="27">
        <v>45809</v>
      </c>
      <c r="B5830" s="9" t="s">
        <v>6596</v>
      </c>
      <c r="C5830" s="62" t="e">
        <v>#N/A</v>
      </c>
      <c r="D5830" s="9" t="s">
        <v>6622</v>
      </c>
      <c r="E5830" s="12">
        <v>0</v>
      </c>
      <c r="F5830" s="30">
        <v>45839</v>
      </c>
      <c r="G5830" s="12" t="s">
        <v>5325</v>
      </c>
      <c r="H5830" s="75">
        <v>140</v>
      </c>
      <c r="K5830" t="str">
        <f t="shared" si="327"/>
        <v>Q1 2025</v>
      </c>
      <c r="L5830" t="str">
        <f t="shared" si="328"/>
        <v>Q1</v>
      </c>
      <c r="M5830" t="str">
        <f t="shared" si="329"/>
        <v>2025</v>
      </c>
    </row>
    <row r="5831" spans="1:13" x14ac:dyDescent="0.25">
      <c r="A5831" s="27">
        <v>45809</v>
      </c>
      <c r="B5831" s="9" t="s">
        <v>6600</v>
      </c>
      <c r="C5831" s="8" t="s">
        <v>6623</v>
      </c>
      <c r="D5831" s="9" t="s">
        <v>6624</v>
      </c>
      <c r="E5831" s="12">
        <v>1101</v>
      </c>
      <c r="F5831" s="30">
        <v>45839</v>
      </c>
      <c r="G5831" s="12" t="s">
        <v>5326</v>
      </c>
      <c r="H5831" s="75">
        <v>20001.599999999999</v>
      </c>
      <c r="K5831" t="str">
        <f t="shared" si="327"/>
        <v>Q1 2025</v>
      </c>
      <c r="L5831" t="str">
        <f t="shared" si="328"/>
        <v>Q1</v>
      </c>
      <c r="M5831" t="str">
        <f t="shared" si="329"/>
        <v>2025</v>
      </c>
    </row>
    <row r="5832" spans="1:13" x14ac:dyDescent="0.25">
      <c r="A5832" s="27">
        <v>45809</v>
      </c>
      <c r="B5832" s="9" t="s">
        <v>6600</v>
      </c>
      <c r="C5832" s="8" t="s">
        <v>6623</v>
      </c>
      <c r="D5832" s="9" t="s">
        <v>6663</v>
      </c>
      <c r="E5832" s="12">
        <v>1101</v>
      </c>
      <c r="F5832" s="30">
        <v>45839</v>
      </c>
      <c r="G5832" s="12" t="s">
        <v>5327</v>
      </c>
      <c r="H5832" s="75">
        <v>2700</v>
      </c>
      <c r="K5832" t="str">
        <f t="shared" si="327"/>
        <v>Q1 2025</v>
      </c>
      <c r="L5832" t="str">
        <f t="shared" si="328"/>
        <v>Q1</v>
      </c>
      <c r="M5832" t="str">
        <f t="shared" si="329"/>
        <v>2025</v>
      </c>
    </row>
    <row r="5833" spans="1:13" x14ac:dyDescent="0.25">
      <c r="A5833" s="27">
        <v>45809</v>
      </c>
      <c r="B5833" s="9" t="s">
        <v>6589</v>
      </c>
      <c r="C5833" s="8" t="s">
        <v>6623</v>
      </c>
      <c r="D5833" s="9" t="s">
        <v>6624</v>
      </c>
      <c r="E5833" s="12" t="s">
        <v>82</v>
      </c>
      <c r="F5833" s="30">
        <v>45839</v>
      </c>
      <c r="G5833" s="12" t="s">
        <v>5328</v>
      </c>
      <c r="H5833" s="75">
        <v>19851</v>
      </c>
      <c r="K5833" t="str">
        <f t="shared" si="327"/>
        <v>Q1 2025</v>
      </c>
      <c r="L5833" t="str">
        <f t="shared" si="328"/>
        <v>Q1</v>
      </c>
      <c r="M5833" t="str">
        <f t="shared" si="329"/>
        <v>2025</v>
      </c>
    </row>
    <row r="5834" spans="1:13" x14ac:dyDescent="0.25">
      <c r="A5834" s="27">
        <v>45809</v>
      </c>
      <c r="B5834" s="9" t="s">
        <v>6613</v>
      </c>
      <c r="C5834" s="8" t="s">
        <v>6623</v>
      </c>
      <c r="D5834" s="9" t="s">
        <v>6624</v>
      </c>
      <c r="E5834" s="12">
        <v>0</v>
      </c>
      <c r="F5834" s="30">
        <v>45839</v>
      </c>
      <c r="G5834" s="12" t="s">
        <v>5329</v>
      </c>
      <c r="H5834" s="75">
        <v>5216.24</v>
      </c>
      <c r="K5834" t="str">
        <f t="shared" si="327"/>
        <v>Q1 2025</v>
      </c>
      <c r="L5834" t="str">
        <f t="shared" si="328"/>
        <v>Q1</v>
      </c>
      <c r="M5834" t="str">
        <f t="shared" si="329"/>
        <v>2025</v>
      </c>
    </row>
    <row r="5835" spans="1:13" x14ac:dyDescent="0.25">
      <c r="A5835" s="27">
        <v>45809</v>
      </c>
      <c r="B5835" s="9" t="s">
        <v>6613</v>
      </c>
      <c r="C5835" s="8" t="s">
        <v>6623</v>
      </c>
      <c r="D5835" s="9" t="s">
        <v>6663</v>
      </c>
      <c r="E5835" s="12">
        <v>0</v>
      </c>
      <c r="F5835" s="30">
        <v>45839</v>
      </c>
      <c r="G5835" s="12" t="s">
        <v>5330</v>
      </c>
      <c r="H5835" s="75">
        <v>2700</v>
      </c>
      <c r="K5835" t="str">
        <f t="shared" si="327"/>
        <v>Q1 2025</v>
      </c>
      <c r="L5835" t="str">
        <f t="shared" si="328"/>
        <v>Q1</v>
      </c>
      <c r="M5835" t="str">
        <f t="shared" si="329"/>
        <v>2025</v>
      </c>
    </row>
    <row r="5836" spans="1:13" x14ac:dyDescent="0.25">
      <c r="A5836" s="27">
        <v>45809</v>
      </c>
      <c r="B5836" s="9" t="s">
        <v>6595</v>
      </c>
      <c r="C5836" s="62" t="s">
        <v>6632</v>
      </c>
      <c r="D5836" s="9" t="s">
        <v>6633</v>
      </c>
      <c r="E5836" s="12">
        <v>319</v>
      </c>
      <c r="F5836" s="30">
        <v>45839</v>
      </c>
      <c r="G5836" s="12" t="s">
        <v>5331</v>
      </c>
      <c r="H5836" s="98">
        <v>40833</v>
      </c>
      <c r="K5836" t="str">
        <f t="shared" si="327"/>
        <v>Q1 2025</v>
      </c>
      <c r="L5836" t="str">
        <f t="shared" si="328"/>
        <v>Q1</v>
      </c>
      <c r="M5836" t="str">
        <f t="shared" si="329"/>
        <v>2025</v>
      </c>
    </row>
    <row r="5837" spans="1:13" x14ac:dyDescent="0.25">
      <c r="A5837" s="27">
        <v>45809</v>
      </c>
      <c r="B5837" s="9" t="s">
        <v>6595</v>
      </c>
      <c r="C5837" s="62" t="s">
        <v>6632</v>
      </c>
      <c r="D5837" s="9" t="s">
        <v>6633</v>
      </c>
      <c r="E5837" s="12" t="s">
        <v>5262</v>
      </c>
      <c r="F5837" s="30">
        <v>45839</v>
      </c>
      <c r="G5837" s="12" t="s">
        <v>5332</v>
      </c>
      <c r="H5837" s="98">
        <v>120933</v>
      </c>
      <c r="K5837" t="str">
        <f t="shared" si="327"/>
        <v>Q1 2025</v>
      </c>
      <c r="L5837" t="str">
        <f t="shared" si="328"/>
        <v>Q1</v>
      </c>
      <c r="M5837" t="str">
        <f t="shared" si="329"/>
        <v>2025</v>
      </c>
    </row>
    <row r="5838" spans="1:13" x14ac:dyDescent="0.25">
      <c r="A5838" s="27">
        <v>45809</v>
      </c>
      <c r="B5838" s="9" t="s">
        <v>6597</v>
      </c>
      <c r="C5838" s="62" t="s">
        <v>6632</v>
      </c>
      <c r="D5838" s="9" t="s">
        <v>6633</v>
      </c>
      <c r="E5838" s="12">
        <v>0</v>
      </c>
      <c r="F5838" s="30">
        <v>45839</v>
      </c>
      <c r="G5838" s="12" t="s">
        <v>5333</v>
      </c>
      <c r="H5838" s="98">
        <v>49999</v>
      </c>
      <c r="K5838" t="str">
        <f t="shared" si="327"/>
        <v>Q1 2025</v>
      </c>
      <c r="L5838" t="str">
        <f t="shared" si="328"/>
        <v>Q1</v>
      </c>
      <c r="M5838" t="str">
        <f t="shared" si="329"/>
        <v>2025</v>
      </c>
    </row>
    <row r="5839" spans="1:13" x14ac:dyDescent="0.25">
      <c r="A5839" s="27">
        <v>45809</v>
      </c>
      <c r="B5839" s="9" t="s">
        <v>6584</v>
      </c>
      <c r="C5839" s="62" t="s">
        <v>6632</v>
      </c>
      <c r="D5839" s="9" t="s">
        <v>6633</v>
      </c>
      <c r="E5839" s="12">
        <v>102</v>
      </c>
      <c r="F5839" s="30">
        <v>45839</v>
      </c>
      <c r="G5839" s="12" t="s">
        <v>5334</v>
      </c>
      <c r="H5839" s="98">
        <v>40833</v>
      </c>
      <c r="K5839" t="str">
        <f t="shared" si="327"/>
        <v>Q1 2025</v>
      </c>
      <c r="L5839" t="str">
        <f t="shared" si="328"/>
        <v>Q1</v>
      </c>
      <c r="M5839" t="str">
        <f t="shared" si="329"/>
        <v>2025</v>
      </c>
    </row>
    <row r="5840" spans="1:13" x14ac:dyDescent="0.25">
      <c r="A5840" s="27">
        <v>45809</v>
      </c>
      <c r="B5840" s="9" t="s">
        <v>6585</v>
      </c>
      <c r="C5840" s="62" t="s">
        <v>6632</v>
      </c>
      <c r="D5840" s="9" t="s">
        <v>6633</v>
      </c>
      <c r="E5840" s="12">
        <v>0</v>
      </c>
      <c r="F5840" s="30">
        <v>45839</v>
      </c>
      <c r="G5840" s="12" t="s">
        <v>5335</v>
      </c>
      <c r="H5840" s="98">
        <v>40809</v>
      </c>
      <c r="K5840" t="str">
        <f t="shared" si="327"/>
        <v>Q1 2025</v>
      </c>
      <c r="L5840" t="str">
        <f t="shared" si="328"/>
        <v>Q1</v>
      </c>
      <c r="M5840" t="str">
        <f t="shared" si="329"/>
        <v>2025</v>
      </c>
    </row>
    <row r="5841" spans="1:13" x14ac:dyDescent="0.25">
      <c r="A5841" s="27">
        <v>45809</v>
      </c>
      <c r="B5841" s="9" t="s">
        <v>6591</v>
      </c>
      <c r="C5841" s="62" t="s">
        <v>6632</v>
      </c>
      <c r="D5841" s="9" t="s">
        <v>6633</v>
      </c>
      <c r="E5841" s="12">
        <v>0</v>
      </c>
      <c r="F5841" s="30">
        <v>45839</v>
      </c>
      <c r="G5841" s="12" t="s">
        <v>5336</v>
      </c>
      <c r="H5841" s="98">
        <v>49999</v>
      </c>
      <c r="K5841" t="str">
        <f t="shared" si="327"/>
        <v>Q1 2025</v>
      </c>
      <c r="L5841" t="str">
        <f t="shared" si="328"/>
        <v>Q1</v>
      </c>
      <c r="M5841" t="str">
        <f t="shared" si="329"/>
        <v>2025</v>
      </c>
    </row>
    <row r="5842" spans="1:13" x14ac:dyDescent="0.25">
      <c r="A5842" s="27">
        <v>45809</v>
      </c>
      <c r="B5842" s="9" t="s">
        <v>6593</v>
      </c>
      <c r="C5842" s="62" t="s">
        <v>6632</v>
      </c>
      <c r="D5842" s="9" t="s">
        <v>6633</v>
      </c>
      <c r="E5842" s="12">
        <v>312</v>
      </c>
      <c r="F5842" s="30">
        <v>45839</v>
      </c>
      <c r="G5842" s="12" t="s">
        <v>5337</v>
      </c>
      <c r="H5842" s="98">
        <v>138332</v>
      </c>
      <c r="K5842" t="str">
        <f t="shared" si="327"/>
        <v>Q1 2025</v>
      </c>
      <c r="L5842" t="str">
        <f t="shared" si="328"/>
        <v>Q1</v>
      </c>
      <c r="M5842" t="str">
        <f t="shared" si="329"/>
        <v>2025</v>
      </c>
    </row>
    <row r="5843" spans="1:13" x14ac:dyDescent="0.25">
      <c r="A5843" s="27">
        <v>45809</v>
      </c>
      <c r="B5843" s="9" t="s">
        <v>6589</v>
      </c>
      <c r="C5843" s="62" t="s">
        <v>6632</v>
      </c>
      <c r="D5843" s="9" t="s">
        <v>6633</v>
      </c>
      <c r="E5843" s="12" t="s">
        <v>82</v>
      </c>
      <c r="F5843" s="30">
        <v>45839</v>
      </c>
      <c r="G5843" s="12" t="s">
        <v>5338</v>
      </c>
      <c r="H5843" s="98">
        <v>61666</v>
      </c>
      <c r="K5843" t="str">
        <f t="shared" si="327"/>
        <v>Q1 2025</v>
      </c>
      <c r="L5843" t="str">
        <f t="shared" si="328"/>
        <v>Q1</v>
      </c>
      <c r="M5843" t="str">
        <f t="shared" si="329"/>
        <v>2025</v>
      </c>
    </row>
    <row r="5844" spans="1:13" x14ac:dyDescent="0.25">
      <c r="A5844" s="27">
        <v>45809</v>
      </c>
      <c r="B5844" s="9" t="s">
        <v>6592</v>
      </c>
      <c r="C5844" s="62" t="s">
        <v>6632</v>
      </c>
      <c r="D5844" s="9" t="s">
        <v>6633</v>
      </c>
      <c r="E5844" s="12">
        <v>613</v>
      </c>
      <c r="F5844" s="30">
        <v>45839</v>
      </c>
      <c r="G5844" s="12" t="s">
        <v>5339</v>
      </c>
      <c r="H5844" s="98">
        <v>40833</v>
      </c>
      <c r="K5844" t="str">
        <f t="shared" si="327"/>
        <v>Q1 2025</v>
      </c>
      <c r="L5844" t="str">
        <f t="shared" si="328"/>
        <v>Q1</v>
      </c>
      <c r="M5844" t="str">
        <f t="shared" si="329"/>
        <v>2025</v>
      </c>
    </row>
    <row r="5845" spans="1:13" x14ac:dyDescent="0.25">
      <c r="A5845" s="27">
        <v>45809</v>
      </c>
      <c r="B5845" s="9" t="s">
        <v>6600</v>
      </c>
      <c r="C5845" s="8" t="s">
        <v>6632</v>
      </c>
      <c r="D5845" s="9" t="s">
        <v>6633</v>
      </c>
      <c r="E5845" s="12">
        <v>1101</v>
      </c>
      <c r="F5845" s="30">
        <v>45839</v>
      </c>
      <c r="G5845" s="12" t="s">
        <v>5340</v>
      </c>
      <c r="H5845" s="98">
        <v>62500</v>
      </c>
      <c r="K5845" t="str">
        <f t="shared" si="327"/>
        <v>Q1 2025</v>
      </c>
      <c r="L5845" t="str">
        <f t="shared" si="328"/>
        <v>Q1</v>
      </c>
      <c r="M5845" t="str">
        <f t="shared" si="329"/>
        <v>2025</v>
      </c>
    </row>
    <row r="5846" spans="1:13" x14ac:dyDescent="0.25">
      <c r="A5846" s="27">
        <v>45809</v>
      </c>
      <c r="B5846" s="9" t="s">
        <v>6593</v>
      </c>
      <c r="C5846" s="62" t="e">
        <v>#N/A</v>
      </c>
      <c r="D5846" s="9" t="s">
        <v>6627</v>
      </c>
      <c r="E5846" s="12">
        <v>312</v>
      </c>
      <c r="F5846" s="30">
        <v>45838</v>
      </c>
      <c r="G5846" s="12">
        <v>2031</v>
      </c>
      <c r="H5846" s="75">
        <v>31885</v>
      </c>
      <c r="K5846" t="str">
        <f t="shared" si="327"/>
        <v>Q1 2025</v>
      </c>
      <c r="L5846" t="str">
        <f t="shared" si="328"/>
        <v>Q1</v>
      </c>
      <c r="M5846" t="str">
        <f t="shared" si="329"/>
        <v>2025</v>
      </c>
    </row>
    <row r="5847" spans="1:13" x14ac:dyDescent="0.25">
      <c r="A5847" s="27">
        <v>45809</v>
      </c>
      <c r="B5847" s="9" t="s">
        <v>6595</v>
      </c>
      <c r="C5847" s="62" t="e">
        <v>#N/A</v>
      </c>
      <c r="D5847" s="9" t="s">
        <v>6627</v>
      </c>
      <c r="E5847" s="12">
        <v>319</v>
      </c>
      <c r="F5847" s="30">
        <v>45838</v>
      </c>
      <c r="G5847" s="12">
        <v>2032</v>
      </c>
      <c r="H5847" s="75">
        <v>2485</v>
      </c>
      <c r="K5847" t="str">
        <f t="shared" si="327"/>
        <v>Q1 2025</v>
      </c>
      <c r="L5847" t="str">
        <f t="shared" si="328"/>
        <v>Q1</v>
      </c>
      <c r="M5847" t="str">
        <f t="shared" si="329"/>
        <v>2025</v>
      </c>
    </row>
    <row r="5848" spans="1:13" x14ac:dyDescent="0.25">
      <c r="A5848" s="27">
        <v>45809</v>
      </c>
      <c r="B5848" s="9" t="s">
        <v>6589</v>
      </c>
      <c r="C5848" s="62" t="e">
        <v>#N/A</v>
      </c>
      <c r="D5848" s="9" t="s">
        <v>6627</v>
      </c>
      <c r="E5848" s="12" t="s">
        <v>82</v>
      </c>
      <c r="F5848" s="30">
        <v>45838</v>
      </c>
      <c r="G5848" s="12">
        <v>2035</v>
      </c>
      <c r="H5848" s="75">
        <v>17150</v>
      </c>
      <c r="K5848" t="str">
        <f t="shared" si="327"/>
        <v>Q1 2025</v>
      </c>
      <c r="L5848" t="str">
        <f t="shared" si="328"/>
        <v>Q1</v>
      </c>
      <c r="M5848" t="str">
        <f t="shared" si="329"/>
        <v>2025</v>
      </c>
    </row>
    <row r="5849" spans="1:13" x14ac:dyDescent="0.25">
      <c r="A5849" s="27">
        <v>45809</v>
      </c>
      <c r="B5849" s="9" t="s">
        <v>6592</v>
      </c>
      <c r="C5849" s="62" t="e">
        <v>#N/A</v>
      </c>
      <c r="D5849" s="9" t="s">
        <v>6627</v>
      </c>
      <c r="E5849" s="12">
        <v>613</v>
      </c>
      <c r="F5849" s="30">
        <v>45838</v>
      </c>
      <c r="G5849" s="12">
        <v>2033</v>
      </c>
      <c r="H5849" s="75">
        <v>3745</v>
      </c>
      <c r="K5849" t="str">
        <f t="shared" si="327"/>
        <v>Q1 2025</v>
      </c>
      <c r="L5849" t="str">
        <f t="shared" si="328"/>
        <v>Q1</v>
      </c>
      <c r="M5849" t="str">
        <f t="shared" si="329"/>
        <v>2025</v>
      </c>
    </row>
    <row r="5850" spans="1:13" x14ac:dyDescent="0.25">
      <c r="A5850" s="27">
        <v>45809</v>
      </c>
      <c r="B5850" s="9" t="s">
        <v>6584</v>
      </c>
      <c r="C5850" s="62" t="e">
        <v>#N/A</v>
      </c>
      <c r="D5850" s="9" t="s">
        <v>6627</v>
      </c>
      <c r="E5850" s="12">
        <v>102</v>
      </c>
      <c r="F5850" s="30">
        <v>45838</v>
      </c>
      <c r="G5850" s="12">
        <v>2034</v>
      </c>
      <c r="H5850" s="75">
        <v>1645</v>
      </c>
      <c r="K5850" t="str">
        <f t="shared" si="327"/>
        <v>Q1 2025</v>
      </c>
      <c r="L5850" t="str">
        <f t="shared" si="328"/>
        <v>Q1</v>
      </c>
      <c r="M5850" t="str">
        <f t="shared" si="329"/>
        <v>2025</v>
      </c>
    </row>
    <row r="5851" spans="1:13" x14ac:dyDescent="0.25">
      <c r="A5851" s="27">
        <v>45809</v>
      </c>
      <c r="B5851" s="9" t="s">
        <v>6613</v>
      </c>
      <c r="C5851" s="62" t="e">
        <v>#N/A</v>
      </c>
      <c r="D5851" s="9" t="s">
        <v>6627</v>
      </c>
      <c r="E5851" s="12">
        <v>0</v>
      </c>
      <c r="F5851" s="30">
        <v>45838</v>
      </c>
      <c r="G5851" s="12">
        <v>2038</v>
      </c>
      <c r="H5851" s="75">
        <v>2700</v>
      </c>
      <c r="K5851" t="str">
        <f t="shared" si="327"/>
        <v>Q1 2025</v>
      </c>
      <c r="L5851" t="str">
        <f t="shared" si="328"/>
        <v>Q1</v>
      </c>
      <c r="M5851" t="str">
        <f t="shared" si="329"/>
        <v>2025</v>
      </c>
    </row>
    <row r="5852" spans="1:13" x14ac:dyDescent="0.25">
      <c r="A5852" s="27">
        <v>45809</v>
      </c>
      <c r="B5852" s="9" t="s">
        <v>6585</v>
      </c>
      <c r="C5852" s="62" t="e">
        <v>#N/A</v>
      </c>
      <c r="D5852" s="9" t="s">
        <v>6627</v>
      </c>
      <c r="E5852" s="12">
        <v>0</v>
      </c>
      <c r="F5852" s="30">
        <v>45838</v>
      </c>
      <c r="G5852" s="12">
        <v>2037</v>
      </c>
      <c r="H5852" s="75">
        <v>7595</v>
      </c>
      <c r="K5852" t="str">
        <f t="shared" si="327"/>
        <v>Q1 2025</v>
      </c>
      <c r="L5852" t="str">
        <f t="shared" si="328"/>
        <v>Q1</v>
      </c>
      <c r="M5852" t="str">
        <f t="shared" si="329"/>
        <v>2025</v>
      </c>
    </row>
    <row r="5853" spans="1:13" x14ac:dyDescent="0.25">
      <c r="A5853" s="27">
        <v>45809</v>
      </c>
      <c r="B5853" s="9" t="s">
        <v>6597</v>
      </c>
      <c r="C5853" s="62" t="e">
        <v>#N/A</v>
      </c>
      <c r="D5853" s="9" t="s">
        <v>6627</v>
      </c>
      <c r="E5853" s="12">
        <v>0</v>
      </c>
      <c r="F5853" s="30">
        <v>45838</v>
      </c>
      <c r="G5853" s="12">
        <v>2036</v>
      </c>
      <c r="H5853" s="75">
        <v>840</v>
      </c>
      <c r="K5853" t="str">
        <f t="shared" si="327"/>
        <v>Q1 2025</v>
      </c>
      <c r="L5853" t="str">
        <f t="shared" si="328"/>
        <v>Q1</v>
      </c>
      <c r="M5853" t="str">
        <f t="shared" si="329"/>
        <v>2025</v>
      </c>
    </row>
    <row r="5854" spans="1:13" x14ac:dyDescent="0.25">
      <c r="A5854" s="27">
        <v>45809</v>
      </c>
      <c r="B5854" s="9" t="s">
        <v>6600</v>
      </c>
      <c r="C5854" s="62" t="e">
        <v>#N/A</v>
      </c>
      <c r="D5854" s="9" t="s">
        <v>6627</v>
      </c>
      <c r="E5854" s="12">
        <v>1101</v>
      </c>
      <c r="F5854" s="30">
        <v>45839</v>
      </c>
      <c r="G5854" s="12">
        <v>2040</v>
      </c>
      <c r="H5854" s="98">
        <v>3920</v>
      </c>
      <c r="K5854" t="str">
        <f t="shared" si="327"/>
        <v>Q1 2025</v>
      </c>
      <c r="L5854" t="str">
        <f t="shared" si="328"/>
        <v>Q1</v>
      </c>
      <c r="M5854" t="str">
        <f t="shared" si="329"/>
        <v>2025</v>
      </c>
    </row>
    <row r="5855" spans="1:13" x14ac:dyDescent="0.25">
      <c r="A5855" s="27">
        <v>45809</v>
      </c>
      <c r="B5855" s="9" t="s">
        <v>6601</v>
      </c>
      <c r="C5855" s="8" t="s">
        <v>6630</v>
      </c>
      <c r="D5855" s="9" t="s">
        <v>6631</v>
      </c>
      <c r="E5855" s="12">
        <v>0</v>
      </c>
      <c r="F5855" s="30">
        <v>45844</v>
      </c>
      <c r="G5855" s="12" t="s">
        <v>5341</v>
      </c>
      <c r="H5855" s="75">
        <v>2469.7399999999998</v>
      </c>
      <c r="K5855" t="str">
        <f t="shared" si="327"/>
        <v>Q1 2025</v>
      </c>
      <c r="L5855" t="str">
        <f t="shared" si="328"/>
        <v>Q1</v>
      </c>
      <c r="M5855" t="str">
        <f t="shared" si="329"/>
        <v>2025</v>
      </c>
    </row>
    <row r="5856" spans="1:13" x14ac:dyDescent="0.25">
      <c r="A5856" s="27">
        <v>45809</v>
      </c>
      <c r="B5856" s="9" t="s">
        <v>6589</v>
      </c>
      <c r="C5856" s="8" t="e">
        <v>#N/A</v>
      </c>
      <c r="D5856" s="9" t="s">
        <v>6638</v>
      </c>
      <c r="E5856" s="12" t="s">
        <v>82</v>
      </c>
      <c r="F5856" s="30">
        <v>45842</v>
      </c>
      <c r="G5856" s="12" t="s">
        <v>5342</v>
      </c>
      <c r="H5856" s="75">
        <v>205350</v>
      </c>
      <c r="K5856" t="str">
        <f t="shared" si="327"/>
        <v>Q1 2025</v>
      </c>
      <c r="L5856" t="str">
        <f t="shared" si="328"/>
        <v>Q1</v>
      </c>
      <c r="M5856" t="str">
        <f t="shared" si="329"/>
        <v>2025</v>
      </c>
    </row>
    <row r="5857" spans="1:13" x14ac:dyDescent="0.25">
      <c r="A5857" s="27">
        <v>45809</v>
      </c>
      <c r="B5857" s="9" t="s">
        <v>6589</v>
      </c>
      <c r="C5857" s="8" t="e">
        <v>#N/A</v>
      </c>
      <c r="D5857" s="9" t="s">
        <v>6633</v>
      </c>
      <c r="E5857" s="12" t="s">
        <v>82</v>
      </c>
      <c r="F5857" s="30">
        <v>45839</v>
      </c>
      <c r="G5857" s="12" t="s">
        <v>5343</v>
      </c>
      <c r="H5857" s="75">
        <v>169458.9</v>
      </c>
      <c r="K5857" t="str">
        <f t="shared" si="327"/>
        <v>Q1 2025</v>
      </c>
      <c r="L5857" t="str">
        <f t="shared" si="328"/>
        <v>Q1</v>
      </c>
      <c r="M5857" t="str">
        <f t="shared" si="329"/>
        <v>2025</v>
      </c>
    </row>
    <row r="5858" spans="1:13" x14ac:dyDescent="0.25">
      <c r="A5858" s="27">
        <v>45809</v>
      </c>
      <c r="B5858" s="9" t="s">
        <v>6589</v>
      </c>
      <c r="C5858" s="8" t="e">
        <v>#N/A</v>
      </c>
      <c r="D5858" s="9" t="s">
        <v>6622</v>
      </c>
      <c r="E5858" s="12" t="s">
        <v>82</v>
      </c>
      <c r="F5858" s="30">
        <v>45839</v>
      </c>
      <c r="G5858" s="12" t="s">
        <v>5344</v>
      </c>
      <c r="H5858" s="75">
        <v>15950</v>
      </c>
      <c r="K5858" t="str">
        <f t="shared" si="327"/>
        <v>Q1 2025</v>
      </c>
      <c r="L5858" t="str">
        <f t="shared" si="328"/>
        <v>Q1</v>
      </c>
      <c r="M5858" t="str">
        <f t="shared" si="329"/>
        <v>2025</v>
      </c>
    </row>
    <row r="5859" spans="1:13" x14ac:dyDescent="0.25">
      <c r="A5859" s="29">
        <v>45809</v>
      </c>
      <c r="B5859" s="9" t="s">
        <v>6589</v>
      </c>
      <c r="C5859" s="8" t="e">
        <v>#N/A</v>
      </c>
      <c r="D5859" s="9" t="s">
        <v>6615</v>
      </c>
      <c r="E5859" s="12" t="s">
        <v>82</v>
      </c>
      <c r="F5859" s="30">
        <v>45838</v>
      </c>
      <c r="G5859" s="12" t="s">
        <v>5345</v>
      </c>
      <c r="H5859" s="75">
        <v>4085</v>
      </c>
      <c r="K5859" t="str">
        <f t="shared" si="327"/>
        <v>Q1 2025</v>
      </c>
      <c r="L5859" t="str">
        <f t="shared" si="328"/>
        <v>Q1</v>
      </c>
      <c r="M5859" t="str">
        <f t="shared" si="329"/>
        <v>2025</v>
      </c>
    </row>
    <row r="5860" spans="1:13" x14ac:dyDescent="0.25">
      <c r="A5860" s="29">
        <v>45809</v>
      </c>
      <c r="B5860" s="9" t="s">
        <v>6589</v>
      </c>
      <c r="C5860" s="8" t="e">
        <v>#N/A</v>
      </c>
      <c r="D5860" s="9" t="s">
        <v>6615</v>
      </c>
      <c r="E5860" s="12" t="s">
        <v>82</v>
      </c>
      <c r="F5860" s="30">
        <v>45838</v>
      </c>
      <c r="G5860" s="12" t="s">
        <v>5346</v>
      </c>
      <c r="H5860" s="75">
        <v>317</v>
      </c>
      <c r="K5860" t="str">
        <f t="shared" si="327"/>
        <v>Q1 2025</v>
      </c>
      <c r="L5860" t="str">
        <f t="shared" si="328"/>
        <v>Q1</v>
      </c>
      <c r="M5860" t="str">
        <f t="shared" si="329"/>
        <v>2025</v>
      </c>
    </row>
    <row r="5861" spans="1:13" x14ac:dyDescent="0.25">
      <c r="A5861" s="29">
        <v>45809</v>
      </c>
      <c r="B5861" s="9" t="s">
        <v>6593</v>
      </c>
      <c r="C5861" s="8" t="e">
        <v>#N/A</v>
      </c>
      <c r="D5861" s="9" t="s">
        <v>6615</v>
      </c>
      <c r="E5861" s="12">
        <v>312</v>
      </c>
      <c r="F5861" s="30">
        <v>45838</v>
      </c>
      <c r="G5861" s="12" t="s">
        <v>5347</v>
      </c>
      <c r="H5861" s="75">
        <v>334210</v>
      </c>
      <c r="K5861" t="str">
        <f t="shared" si="327"/>
        <v>Q1 2025</v>
      </c>
      <c r="L5861" t="str">
        <f t="shared" si="328"/>
        <v>Q1</v>
      </c>
      <c r="M5861" t="str">
        <f t="shared" si="329"/>
        <v>2025</v>
      </c>
    </row>
    <row r="5862" spans="1:13" x14ac:dyDescent="0.25">
      <c r="A5862" s="29">
        <v>45809</v>
      </c>
      <c r="B5862" s="9" t="s">
        <v>6593</v>
      </c>
      <c r="C5862" s="8" t="e">
        <v>#N/A</v>
      </c>
      <c r="D5862" s="9" t="s">
        <v>6615</v>
      </c>
      <c r="E5862" s="12">
        <v>312</v>
      </c>
      <c r="F5862" s="30">
        <v>45838</v>
      </c>
      <c r="G5862" s="12" t="s">
        <v>5348</v>
      </c>
      <c r="H5862" s="75">
        <v>33866</v>
      </c>
      <c r="K5862" t="str">
        <f t="shared" si="327"/>
        <v>Q1 2025</v>
      </c>
      <c r="L5862" t="str">
        <f t="shared" si="328"/>
        <v>Q1</v>
      </c>
      <c r="M5862" t="str">
        <f t="shared" si="329"/>
        <v>2025</v>
      </c>
    </row>
    <row r="5863" spans="1:13" x14ac:dyDescent="0.25">
      <c r="A5863" s="27">
        <v>45809</v>
      </c>
      <c r="B5863" s="9" t="s">
        <v>6593</v>
      </c>
      <c r="C5863" s="8" t="e">
        <v>#N/A</v>
      </c>
      <c r="D5863" s="9" t="s">
        <v>6622</v>
      </c>
      <c r="E5863" s="12">
        <v>312</v>
      </c>
      <c r="F5863" s="30">
        <v>45839</v>
      </c>
      <c r="G5863" s="12" t="s">
        <v>5349</v>
      </c>
      <c r="H5863" s="75">
        <v>326090</v>
      </c>
      <c r="K5863" t="str">
        <f t="shared" si="327"/>
        <v>Q1 2025</v>
      </c>
      <c r="L5863" t="str">
        <f t="shared" si="328"/>
        <v>Q1</v>
      </c>
      <c r="M5863" t="str">
        <f t="shared" si="329"/>
        <v>2025</v>
      </c>
    </row>
    <row r="5864" spans="1:13" x14ac:dyDescent="0.25">
      <c r="A5864" s="27">
        <v>45809</v>
      </c>
      <c r="B5864" s="9" t="s">
        <v>6593</v>
      </c>
      <c r="C5864" s="8" t="e">
        <v>#N/A</v>
      </c>
      <c r="D5864" s="9" t="s">
        <v>6633</v>
      </c>
      <c r="E5864" s="12">
        <v>312</v>
      </c>
      <c r="F5864" s="30">
        <v>45839</v>
      </c>
      <c r="G5864" s="12" t="s">
        <v>5350</v>
      </c>
      <c r="H5864" s="75">
        <v>204831.38</v>
      </c>
      <c r="K5864" t="str">
        <f t="shared" si="327"/>
        <v>Q1 2025</v>
      </c>
      <c r="L5864" t="str">
        <f t="shared" si="328"/>
        <v>Q1</v>
      </c>
      <c r="M5864" t="str">
        <f t="shared" si="329"/>
        <v>2025</v>
      </c>
    </row>
    <row r="5865" spans="1:13" x14ac:dyDescent="0.25">
      <c r="A5865" s="27">
        <v>45809</v>
      </c>
      <c r="B5865" s="9" t="s">
        <v>6595</v>
      </c>
      <c r="C5865" s="8" t="e">
        <v>#N/A</v>
      </c>
      <c r="D5865" s="9" t="s">
        <v>6633</v>
      </c>
      <c r="E5865" s="12">
        <v>319</v>
      </c>
      <c r="F5865" s="30">
        <v>45839</v>
      </c>
      <c r="G5865" s="12" t="s">
        <v>5351</v>
      </c>
      <c r="H5865" s="46">
        <v>39485.57</v>
      </c>
      <c r="K5865" t="str">
        <f t="shared" si="327"/>
        <v>Q1 2025</v>
      </c>
      <c r="L5865" t="str">
        <f t="shared" si="328"/>
        <v>Q1</v>
      </c>
      <c r="M5865" t="str">
        <f t="shared" si="329"/>
        <v>2025</v>
      </c>
    </row>
    <row r="5866" spans="1:13" x14ac:dyDescent="0.25">
      <c r="A5866" s="27">
        <v>45809</v>
      </c>
      <c r="B5866" s="9" t="s">
        <v>6595</v>
      </c>
      <c r="C5866" s="8" t="e">
        <v>#N/A</v>
      </c>
      <c r="D5866" s="9" t="s">
        <v>6622</v>
      </c>
      <c r="E5866" s="12">
        <v>319</v>
      </c>
      <c r="F5866" s="30">
        <v>45839</v>
      </c>
      <c r="G5866" s="12" t="s">
        <v>5352</v>
      </c>
      <c r="H5866" s="75">
        <v>29400</v>
      </c>
      <c r="K5866" t="str">
        <f t="shared" si="327"/>
        <v>Q1 2025</v>
      </c>
      <c r="L5866" t="str">
        <f t="shared" si="328"/>
        <v>Q1</v>
      </c>
      <c r="M5866" t="str">
        <f t="shared" si="329"/>
        <v>2025</v>
      </c>
    </row>
    <row r="5867" spans="1:13" x14ac:dyDescent="0.25">
      <c r="A5867" s="29">
        <v>45809</v>
      </c>
      <c r="B5867" s="9" t="s">
        <v>6595</v>
      </c>
      <c r="C5867" s="8" t="e">
        <v>#N/A</v>
      </c>
      <c r="D5867" s="9" t="s">
        <v>6615</v>
      </c>
      <c r="E5867" s="12">
        <v>319</v>
      </c>
      <c r="F5867" s="30">
        <v>45838</v>
      </c>
      <c r="G5867" s="12" t="s">
        <v>5353</v>
      </c>
      <c r="H5867" s="75">
        <v>28025</v>
      </c>
      <c r="K5867" t="str">
        <f t="shared" si="327"/>
        <v>Q1 2025</v>
      </c>
      <c r="L5867" t="str">
        <f t="shared" si="328"/>
        <v>Q1</v>
      </c>
      <c r="M5867" t="str">
        <f t="shared" si="329"/>
        <v>2025</v>
      </c>
    </row>
    <row r="5868" spans="1:13" x14ac:dyDescent="0.25">
      <c r="A5868" s="29">
        <v>45809</v>
      </c>
      <c r="B5868" s="9" t="s">
        <v>6595</v>
      </c>
      <c r="C5868" s="8" t="e">
        <v>#N/A</v>
      </c>
      <c r="D5868" s="9" t="s">
        <v>6615</v>
      </c>
      <c r="E5868" s="12">
        <v>319</v>
      </c>
      <c r="F5868" s="30">
        <v>45838</v>
      </c>
      <c r="G5868" s="12" t="s">
        <v>5354</v>
      </c>
      <c r="H5868" s="75">
        <v>10339</v>
      </c>
      <c r="K5868" t="str">
        <f t="shared" si="327"/>
        <v>Q1 2025</v>
      </c>
      <c r="L5868" t="str">
        <f t="shared" si="328"/>
        <v>Q1</v>
      </c>
      <c r="M5868" t="str">
        <f t="shared" si="329"/>
        <v>2025</v>
      </c>
    </row>
    <row r="5869" spans="1:13" x14ac:dyDescent="0.25">
      <c r="A5869" s="29">
        <v>45809</v>
      </c>
      <c r="B5869" s="9" t="s">
        <v>6595</v>
      </c>
      <c r="C5869" s="8" t="e">
        <v>#N/A</v>
      </c>
      <c r="D5869" s="9" t="s">
        <v>6615</v>
      </c>
      <c r="E5869" s="12">
        <v>319</v>
      </c>
      <c r="F5869" s="30">
        <v>45838</v>
      </c>
      <c r="G5869" s="12" t="s">
        <v>5355</v>
      </c>
      <c r="H5869" s="75">
        <v>9822</v>
      </c>
      <c r="K5869" t="str">
        <f t="shared" si="327"/>
        <v>Q1 2025</v>
      </c>
      <c r="L5869" t="str">
        <f t="shared" si="328"/>
        <v>Q1</v>
      </c>
      <c r="M5869" t="str">
        <f t="shared" si="329"/>
        <v>2025</v>
      </c>
    </row>
    <row r="5870" spans="1:13" x14ac:dyDescent="0.25">
      <c r="A5870" s="29">
        <v>45809</v>
      </c>
      <c r="B5870" s="9" t="s">
        <v>6584</v>
      </c>
      <c r="C5870" s="8" t="e">
        <v>#N/A</v>
      </c>
      <c r="D5870" s="9" t="s">
        <v>6615</v>
      </c>
      <c r="E5870" s="12">
        <v>102</v>
      </c>
      <c r="F5870" s="25">
        <v>45838</v>
      </c>
      <c r="G5870" s="12" t="s">
        <v>5356</v>
      </c>
      <c r="H5870" s="75">
        <v>8170</v>
      </c>
      <c r="K5870" t="str">
        <f t="shared" si="327"/>
        <v>Q1 2025</v>
      </c>
      <c r="L5870" t="str">
        <f t="shared" si="328"/>
        <v>Q1</v>
      </c>
      <c r="M5870" t="str">
        <f t="shared" si="329"/>
        <v>2025</v>
      </c>
    </row>
    <row r="5871" spans="1:13" x14ac:dyDescent="0.25">
      <c r="A5871" s="27">
        <v>45809</v>
      </c>
      <c r="B5871" s="9" t="s">
        <v>6584</v>
      </c>
      <c r="C5871" s="8" t="e">
        <v>#N/A</v>
      </c>
      <c r="D5871" s="9" t="s">
        <v>6622</v>
      </c>
      <c r="E5871" s="12">
        <v>102</v>
      </c>
      <c r="F5871" s="30">
        <v>45839</v>
      </c>
      <c r="G5871" s="12" t="s">
        <v>5357</v>
      </c>
      <c r="H5871" s="75">
        <v>15015</v>
      </c>
      <c r="K5871" t="str">
        <f t="shared" si="327"/>
        <v>Q1 2025</v>
      </c>
      <c r="L5871" t="str">
        <f t="shared" si="328"/>
        <v>Q1</v>
      </c>
      <c r="M5871" t="str">
        <f t="shared" si="329"/>
        <v>2025</v>
      </c>
    </row>
    <row r="5872" spans="1:13" x14ac:dyDescent="0.25">
      <c r="A5872" s="27">
        <v>45809</v>
      </c>
      <c r="B5872" s="9" t="s">
        <v>6587</v>
      </c>
      <c r="C5872" s="8" t="e">
        <v>#N/A</v>
      </c>
      <c r="D5872" s="9" t="s">
        <v>6622</v>
      </c>
      <c r="E5872" s="12">
        <v>0</v>
      </c>
      <c r="F5872" s="30">
        <v>45839</v>
      </c>
      <c r="G5872" s="12" t="s">
        <v>5358</v>
      </c>
      <c r="H5872" s="75">
        <v>16755</v>
      </c>
      <c r="K5872" t="str">
        <f t="shared" si="327"/>
        <v>Q1 2025</v>
      </c>
      <c r="L5872" t="str">
        <f t="shared" si="328"/>
        <v>Q1</v>
      </c>
      <c r="M5872" t="str">
        <f t="shared" si="329"/>
        <v>2025</v>
      </c>
    </row>
    <row r="5873" spans="1:13" x14ac:dyDescent="0.25">
      <c r="A5873" s="27">
        <v>45809</v>
      </c>
      <c r="B5873" s="9" t="s">
        <v>6610</v>
      </c>
      <c r="C5873" s="8" t="e">
        <v>#N/A</v>
      </c>
      <c r="D5873" s="9" t="s">
        <v>6622</v>
      </c>
      <c r="E5873" s="12">
        <v>0</v>
      </c>
      <c r="F5873" s="30">
        <v>45839</v>
      </c>
      <c r="G5873" s="12" t="s">
        <v>5359</v>
      </c>
      <c r="H5873" s="75">
        <v>585</v>
      </c>
      <c r="K5873" t="str">
        <f t="shared" si="327"/>
        <v>Q1 2025</v>
      </c>
      <c r="L5873" t="str">
        <f t="shared" si="328"/>
        <v>Q1</v>
      </c>
      <c r="M5873" t="str">
        <f t="shared" si="329"/>
        <v>2025</v>
      </c>
    </row>
    <row r="5874" spans="1:13" x14ac:dyDescent="0.25">
      <c r="A5874" s="29">
        <v>45809</v>
      </c>
      <c r="B5874" s="9" t="s">
        <v>6597</v>
      </c>
      <c r="C5874" s="8" t="e">
        <v>#N/A</v>
      </c>
      <c r="D5874" s="9" t="s">
        <v>6615</v>
      </c>
      <c r="E5874" s="12">
        <v>0</v>
      </c>
      <c r="F5874" s="30">
        <v>45838</v>
      </c>
      <c r="G5874" s="12" t="s">
        <v>5360</v>
      </c>
      <c r="H5874" s="75">
        <v>3587</v>
      </c>
      <c r="K5874" t="str">
        <f t="shared" si="327"/>
        <v>Q1 2025</v>
      </c>
      <c r="L5874" t="str">
        <f t="shared" si="328"/>
        <v>Q1</v>
      </c>
      <c r="M5874" t="str">
        <f t="shared" si="329"/>
        <v>2025</v>
      </c>
    </row>
    <row r="5875" spans="1:13" x14ac:dyDescent="0.25">
      <c r="A5875" s="27">
        <v>45809</v>
      </c>
      <c r="B5875" s="9" t="s">
        <v>6597</v>
      </c>
      <c r="C5875" s="8" t="e">
        <v>#N/A</v>
      </c>
      <c r="D5875" s="9" t="s">
        <v>6622</v>
      </c>
      <c r="E5875" s="12">
        <v>0</v>
      </c>
      <c r="F5875" s="30">
        <v>45839</v>
      </c>
      <c r="G5875" s="12" t="s">
        <v>5361</v>
      </c>
      <c r="H5875" s="75">
        <v>8120</v>
      </c>
      <c r="K5875" t="str">
        <f t="shared" si="327"/>
        <v>Q1 2025</v>
      </c>
      <c r="L5875" t="str">
        <f t="shared" si="328"/>
        <v>Q1</v>
      </c>
      <c r="M5875" t="str">
        <f t="shared" si="329"/>
        <v>2025</v>
      </c>
    </row>
    <row r="5876" spans="1:13" x14ac:dyDescent="0.25">
      <c r="A5876" s="29">
        <v>45809</v>
      </c>
      <c r="B5876" s="9" t="s">
        <v>6601</v>
      </c>
      <c r="C5876" s="8" t="e">
        <v>#N/A</v>
      </c>
      <c r="D5876" s="9" t="s">
        <v>6615</v>
      </c>
      <c r="E5876" s="12">
        <v>0</v>
      </c>
      <c r="F5876" s="30">
        <v>45838</v>
      </c>
      <c r="G5876" s="12" t="s">
        <v>5362</v>
      </c>
      <c r="H5876" s="75">
        <v>1662</v>
      </c>
      <c r="K5876" t="str">
        <f t="shared" si="327"/>
        <v>Q1 2025</v>
      </c>
      <c r="L5876" t="str">
        <f t="shared" si="328"/>
        <v>Q1</v>
      </c>
      <c r="M5876" t="str">
        <f t="shared" si="329"/>
        <v>2025</v>
      </c>
    </row>
    <row r="5877" spans="1:13" x14ac:dyDescent="0.25">
      <c r="A5877" s="27">
        <v>45809</v>
      </c>
      <c r="B5877" s="9" t="s">
        <v>6601</v>
      </c>
      <c r="C5877" s="8" t="e">
        <v>#N/A</v>
      </c>
      <c r="D5877" s="9" t="s">
        <v>6622</v>
      </c>
      <c r="E5877" s="12">
        <v>0</v>
      </c>
      <c r="F5877" s="30">
        <v>45839</v>
      </c>
      <c r="G5877" s="12" t="s">
        <v>5363</v>
      </c>
      <c r="H5877" s="75">
        <v>5470</v>
      </c>
      <c r="K5877" t="str">
        <f t="shared" si="327"/>
        <v>Q1 2025</v>
      </c>
      <c r="L5877" t="str">
        <f t="shared" si="328"/>
        <v>Q1</v>
      </c>
      <c r="M5877" t="str">
        <f t="shared" si="329"/>
        <v>2025</v>
      </c>
    </row>
    <row r="5878" spans="1:13" x14ac:dyDescent="0.25">
      <c r="A5878" s="27">
        <v>45809</v>
      </c>
      <c r="B5878" s="9" t="s">
        <v>6596</v>
      </c>
      <c r="C5878" s="8" t="e">
        <v>#N/A</v>
      </c>
      <c r="D5878" s="9" t="s">
        <v>6622</v>
      </c>
      <c r="E5878" s="12">
        <v>0</v>
      </c>
      <c r="F5878" s="30">
        <v>45839</v>
      </c>
      <c r="G5878" s="12" t="s">
        <v>5364</v>
      </c>
      <c r="H5878" s="75">
        <v>1300</v>
      </c>
      <c r="K5878" t="str">
        <f t="shared" si="327"/>
        <v>Q1 2025</v>
      </c>
      <c r="L5878" t="str">
        <f t="shared" si="328"/>
        <v>Q1</v>
      </c>
      <c r="M5878" t="str">
        <f t="shared" si="329"/>
        <v>2025</v>
      </c>
    </row>
    <row r="5879" spans="1:13" x14ac:dyDescent="0.25">
      <c r="A5879" s="29">
        <v>45809</v>
      </c>
      <c r="B5879" s="9" t="s">
        <v>6613</v>
      </c>
      <c r="C5879" s="8" t="e">
        <v>#N/A</v>
      </c>
      <c r="D5879" s="9" t="s">
        <v>6615</v>
      </c>
      <c r="E5879" s="12">
        <v>0</v>
      </c>
      <c r="F5879" s="30">
        <v>45838</v>
      </c>
      <c r="G5879" s="12" t="s">
        <v>5365</v>
      </c>
      <c r="H5879" s="75">
        <v>422</v>
      </c>
      <c r="K5879" t="str">
        <f t="shared" si="327"/>
        <v>Q1 2025</v>
      </c>
      <c r="L5879" t="str">
        <f t="shared" si="328"/>
        <v>Q1</v>
      </c>
      <c r="M5879" t="str">
        <f t="shared" si="329"/>
        <v>2025</v>
      </c>
    </row>
    <row r="5880" spans="1:13" x14ac:dyDescent="0.25">
      <c r="A5880" s="29">
        <v>45809</v>
      </c>
      <c r="B5880" s="9" t="s">
        <v>6613</v>
      </c>
      <c r="C5880" s="8" t="e">
        <v>#N/A</v>
      </c>
      <c r="D5880" s="9" t="s">
        <v>6615</v>
      </c>
      <c r="E5880" s="12">
        <v>0</v>
      </c>
      <c r="F5880" s="30">
        <v>45838</v>
      </c>
      <c r="G5880" s="12" t="s">
        <v>5366</v>
      </c>
      <c r="H5880" s="75">
        <v>5700</v>
      </c>
      <c r="K5880" t="str">
        <f t="shared" ref="K5880:K5899" si="330">"Q" &amp; IF(MONTH(A5880) &lt; 4, 4, IF(MONTH(A5880) &lt; 7, 1, IF(MONTH(A5880) &lt; 10, 2, 3))) &amp; " " &amp; YEAR(A5880) - IF(MONTH(A5880) &lt; 4, 1, 0)</f>
        <v>Q1 2025</v>
      </c>
      <c r="L5880" t="str">
        <f t="shared" ref="L5880:L5899" si="331">LEFT(K5880,2)</f>
        <v>Q1</v>
      </c>
      <c r="M5880" t="str">
        <f t="shared" ref="M5880:M5899" si="332">RIGHT(K5880,4)</f>
        <v>2025</v>
      </c>
    </row>
    <row r="5881" spans="1:13" x14ac:dyDescent="0.25">
      <c r="A5881" s="27">
        <v>45809</v>
      </c>
      <c r="B5881" s="9" t="s">
        <v>6613</v>
      </c>
      <c r="C5881" s="8" t="e">
        <v>#N/A</v>
      </c>
      <c r="D5881" s="9" t="s">
        <v>6622</v>
      </c>
      <c r="E5881" s="12">
        <v>0</v>
      </c>
      <c r="F5881" s="30">
        <v>45839</v>
      </c>
      <c r="G5881" s="12" t="s">
        <v>5367</v>
      </c>
      <c r="H5881" s="75">
        <v>580</v>
      </c>
      <c r="K5881" t="str">
        <f t="shared" si="330"/>
        <v>Q1 2025</v>
      </c>
      <c r="L5881" t="str">
        <f t="shared" si="331"/>
        <v>Q1</v>
      </c>
      <c r="M5881" t="str">
        <f t="shared" si="332"/>
        <v>2025</v>
      </c>
    </row>
    <row r="5882" spans="1:13" x14ac:dyDescent="0.25">
      <c r="A5882" s="27">
        <v>45809</v>
      </c>
      <c r="B5882" s="9" t="s">
        <v>6586</v>
      </c>
      <c r="C5882" s="8" t="e">
        <v>#N/A</v>
      </c>
      <c r="D5882" s="9" t="s">
        <v>6622</v>
      </c>
      <c r="E5882" s="12">
        <v>0</v>
      </c>
      <c r="F5882" s="30">
        <v>45839</v>
      </c>
      <c r="G5882" s="12" t="s">
        <v>5368</v>
      </c>
      <c r="H5882" s="75">
        <v>1080</v>
      </c>
      <c r="K5882" t="str">
        <f t="shared" si="330"/>
        <v>Q1 2025</v>
      </c>
      <c r="L5882" t="str">
        <f t="shared" si="331"/>
        <v>Q1</v>
      </c>
      <c r="M5882" t="str">
        <f t="shared" si="332"/>
        <v>2025</v>
      </c>
    </row>
    <row r="5883" spans="1:13" x14ac:dyDescent="0.25">
      <c r="A5883" s="27">
        <v>45809</v>
      </c>
      <c r="B5883" s="9" t="s">
        <v>6588</v>
      </c>
      <c r="C5883" s="8" t="e">
        <v>#N/A</v>
      </c>
      <c r="D5883" s="9" t="s">
        <v>6622</v>
      </c>
      <c r="E5883" s="12">
        <v>0</v>
      </c>
      <c r="F5883" s="30">
        <v>45839</v>
      </c>
      <c r="G5883" s="12" t="s">
        <v>5369</v>
      </c>
      <c r="H5883" s="75">
        <v>3585</v>
      </c>
      <c r="K5883" t="str">
        <f t="shared" si="330"/>
        <v>Q1 2025</v>
      </c>
      <c r="L5883" t="str">
        <f t="shared" si="331"/>
        <v>Q1</v>
      </c>
      <c r="M5883" t="str">
        <f t="shared" si="332"/>
        <v>2025</v>
      </c>
    </row>
    <row r="5884" spans="1:13" x14ac:dyDescent="0.25">
      <c r="A5884" s="27">
        <v>45809</v>
      </c>
      <c r="B5884" s="9" t="s">
        <v>6588</v>
      </c>
      <c r="C5884" s="8" t="e">
        <v>#N/A</v>
      </c>
      <c r="D5884" s="9" t="s">
        <v>6615</v>
      </c>
      <c r="E5884" s="12">
        <v>0</v>
      </c>
      <c r="F5884" s="30">
        <v>45838</v>
      </c>
      <c r="G5884" s="12" t="s">
        <v>5370</v>
      </c>
      <c r="H5884" s="75">
        <v>582</v>
      </c>
      <c r="K5884" t="str">
        <f t="shared" si="330"/>
        <v>Q1 2025</v>
      </c>
      <c r="L5884" t="str">
        <f t="shared" si="331"/>
        <v>Q1</v>
      </c>
      <c r="M5884" t="str">
        <f t="shared" si="332"/>
        <v>2025</v>
      </c>
    </row>
    <row r="5885" spans="1:13" x14ac:dyDescent="0.25">
      <c r="A5885" s="27">
        <v>45809</v>
      </c>
      <c r="B5885" s="9" t="s">
        <v>6590</v>
      </c>
      <c r="C5885" s="8" t="e">
        <v>#N/A</v>
      </c>
      <c r="D5885" s="9" t="s">
        <v>6622</v>
      </c>
      <c r="E5885" s="12">
        <v>0</v>
      </c>
      <c r="F5885" s="30">
        <v>45839</v>
      </c>
      <c r="G5885" s="12" t="s">
        <v>5371</v>
      </c>
      <c r="H5885" s="75">
        <v>36245</v>
      </c>
      <c r="K5885" t="str">
        <f t="shared" si="330"/>
        <v>Q1 2025</v>
      </c>
      <c r="L5885" t="str">
        <f t="shared" si="331"/>
        <v>Q1</v>
      </c>
      <c r="M5885" t="str">
        <f t="shared" si="332"/>
        <v>2025</v>
      </c>
    </row>
    <row r="5886" spans="1:13" x14ac:dyDescent="0.25">
      <c r="A5886" s="29">
        <v>45809</v>
      </c>
      <c r="B5886" s="9" t="s">
        <v>6593</v>
      </c>
      <c r="C5886" s="8" t="e">
        <v>#N/A</v>
      </c>
      <c r="D5886" s="9" t="s">
        <v>6671</v>
      </c>
      <c r="E5886" s="12">
        <v>309</v>
      </c>
      <c r="F5886" s="30">
        <v>45838</v>
      </c>
      <c r="G5886" s="12" t="s">
        <v>5372</v>
      </c>
      <c r="H5886" s="75">
        <v>24940</v>
      </c>
      <c r="K5886" t="str">
        <f t="shared" si="330"/>
        <v>Q1 2025</v>
      </c>
      <c r="L5886" t="str">
        <f t="shared" si="331"/>
        <v>Q1</v>
      </c>
      <c r="M5886" t="str">
        <f t="shared" si="332"/>
        <v>2025</v>
      </c>
    </row>
    <row r="5887" spans="1:13" x14ac:dyDescent="0.25">
      <c r="A5887" s="27">
        <v>45809</v>
      </c>
      <c r="B5887" s="9" t="s">
        <v>6600</v>
      </c>
      <c r="C5887" s="8" t="s">
        <v>6634</v>
      </c>
      <c r="D5887" s="9" t="s">
        <v>6635</v>
      </c>
      <c r="E5887" s="12">
        <v>1101</v>
      </c>
      <c r="F5887" s="30">
        <v>45839</v>
      </c>
      <c r="G5887" s="12" t="s">
        <v>5373</v>
      </c>
      <c r="H5887" s="75">
        <v>91342.91</v>
      </c>
      <c r="K5887" t="str">
        <f t="shared" si="330"/>
        <v>Q1 2025</v>
      </c>
      <c r="L5887" t="str">
        <f t="shared" si="331"/>
        <v>Q1</v>
      </c>
      <c r="M5887" t="str">
        <f t="shared" si="332"/>
        <v>2025</v>
      </c>
    </row>
    <row r="5888" spans="1:13" x14ac:dyDescent="0.25">
      <c r="A5888" s="27">
        <v>45809</v>
      </c>
      <c r="B5888" s="9" t="s">
        <v>6600</v>
      </c>
      <c r="C5888" s="8" t="e">
        <v>#N/A</v>
      </c>
      <c r="D5888" s="9" t="s">
        <v>6622</v>
      </c>
      <c r="E5888" s="12">
        <v>1101</v>
      </c>
      <c r="F5888" s="30">
        <v>45839</v>
      </c>
      <c r="G5888" s="12" t="s">
        <v>5374</v>
      </c>
      <c r="H5888" s="75">
        <v>37290</v>
      </c>
      <c r="K5888" t="str">
        <f t="shared" si="330"/>
        <v>Q1 2025</v>
      </c>
      <c r="L5888" t="str">
        <f t="shared" si="331"/>
        <v>Q1</v>
      </c>
      <c r="M5888" t="str">
        <f t="shared" si="332"/>
        <v>2025</v>
      </c>
    </row>
    <row r="5889" spans="1:13" x14ac:dyDescent="0.25">
      <c r="A5889" s="29">
        <v>45809</v>
      </c>
      <c r="B5889" s="9" t="s">
        <v>6600</v>
      </c>
      <c r="C5889" s="8" t="e">
        <v>#N/A</v>
      </c>
      <c r="D5889" s="9" t="s">
        <v>6615</v>
      </c>
      <c r="E5889" s="12">
        <v>1101</v>
      </c>
      <c r="F5889" s="30">
        <v>45838</v>
      </c>
      <c r="G5889" s="12" t="s">
        <v>5375</v>
      </c>
      <c r="H5889" s="75">
        <v>95</v>
      </c>
      <c r="K5889" t="str">
        <f t="shared" si="330"/>
        <v>Q1 2025</v>
      </c>
      <c r="L5889" t="str">
        <f t="shared" si="331"/>
        <v>Q1</v>
      </c>
      <c r="M5889" t="str">
        <f t="shared" si="332"/>
        <v>2025</v>
      </c>
    </row>
    <row r="5890" spans="1:13" x14ac:dyDescent="0.25">
      <c r="A5890" s="27">
        <v>45809</v>
      </c>
      <c r="B5890" s="9" t="s">
        <v>6591</v>
      </c>
      <c r="C5890" s="8" t="e">
        <v>#N/A</v>
      </c>
      <c r="D5890" s="9" t="s">
        <v>6622</v>
      </c>
      <c r="E5890" s="12">
        <v>0</v>
      </c>
      <c r="F5890" s="30">
        <v>45839</v>
      </c>
      <c r="G5890" s="12" t="s">
        <v>5376</v>
      </c>
      <c r="H5890" s="75">
        <v>8160</v>
      </c>
      <c r="K5890" t="str">
        <f t="shared" si="330"/>
        <v>Q1 2025</v>
      </c>
      <c r="L5890" t="str">
        <f t="shared" si="331"/>
        <v>Q1</v>
      </c>
      <c r="M5890" t="str">
        <f t="shared" si="332"/>
        <v>2025</v>
      </c>
    </row>
    <row r="5891" spans="1:13" x14ac:dyDescent="0.25">
      <c r="A5891" s="27">
        <v>45809</v>
      </c>
      <c r="B5891" s="9" t="s">
        <v>6599</v>
      </c>
      <c r="C5891" s="8" t="e">
        <v>#N/A</v>
      </c>
      <c r="D5891" s="9" t="s">
        <v>6622</v>
      </c>
      <c r="E5891" s="12">
        <v>0</v>
      </c>
      <c r="F5891" s="30">
        <v>45839</v>
      </c>
      <c r="G5891" s="12" t="s">
        <v>5377</v>
      </c>
      <c r="H5891" s="75">
        <v>9610</v>
      </c>
      <c r="K5891" t="str">
        <f t="shared" si="330"/>
        <v>Q1 2025</v>
      </c>
      <c r="L5891" t="str">
        <f t="shared" si="331"/>
        <v>Q1</v>
      </c>
      <c r="M5891" t="str">
        <f t="shared" si="332"/>
        <v>2025</v>
      </c>
    </row>
    <row r="5892" spans="1:13" x14ac:dyDescent="0.25">
      <c r="A5892" s="29">
        <v>45809</v>
      </c>
      <c r="B5892" s="9" t="s">
        <v>6599</v>
      </c>
      <c r="C5892" s="8" t="e">
        <v>#N/A</v>
      </c>
      <c r="D5892" s="9" t="s">
        <v>6615</v>
      </c>
      <c r="E5892" s="12">
        <v>0</v>
      </c>
      <c r="F5892" s="30">
        <v>45838</v>
      </c>
      <c r="G5892" s="12" t="s">
        <v>5378</v>
      </c>
      <c r="H5892" s="75">
        <v>1266</v>
      </c>
      <c r="K5892" t="str">
        <f t="shared" si="330"/>
        <v>Q1 2025</v>
      </c>
      <c r="L5892" t="str">
        <f t="shared" si="331"/>
        <v>Q1</v>
      </c>
      <c r="M5892" t="str">
        <f t="shared" si="332"/>
        <v>2025</v>
      </c>
    </row>
    <row r="5893" spans="1:13" x14ac:dyDescent="0.25">
      <c r="A5893" s="29">
        <v>45809</v>
      </c>
      <c r="B5893" s="9" t="s">
        <v>6599</v>
      </c>
      <c r="C5893" s="8" t="e">
        <v>#N/A</v>
      </c>
      <c r="D5893" s="9" t="s">
        <v>6615</v>
      </c>
      <c r="E5893" s="12">
        <v>0</v>
      </c>
      <c r="F5893" s="30">
        <v>45838</v>
      </c>
      <c r="G5893" s="12" t="s">
        <v>5379</v>
      </c>
      <c r="H5893" s="75">
        <v>95</v>
      </c>
      <c r="K5893" t="str">
        <f t="shared" si="330"/>
        <v>Q1 2025</v>
      </c>
      <c r="L5893" t="str">
        <f t="shared" si="331"/>
        <v>Q1</v>
      </c>
      <c r="M5893" t="str">
        <f t="shared" si="332"/>
        <v>2025</v>
      </c>
    </row>
    <row r="5894" spans="1:13" x14ac:dyDescent="0.25">
      <c r="A5894" s="27">
        <v>45809</v>
      </c>
      <c r="B5894" s="9" t="s">
        <v>6585</v>
      </c>
      <c r="C5894" s="8" t="e">
        <v>#N/A</v>
      </c>
      <c r="D5894" s="9" t="s">
        <v>6622</v>
      </c>
      <c r="E5894" s="12">
        <v>0</v>
      </c>
      <c r="F5894" s="30">
        <v>45839</v>
      </c>
      <c r="G5894" s="12" t="s">
        <v>5380</v>
      </c>
      <c r="H5894" s="75">
        <v>920</v>
      </c>
      <c r="K5894" t="str">
        <f t="shared" si="330"/>
        <v>Q1 2025</v>
      </c>
      <c r="L5894" t="str">
        <f t="shared" si="331"/>
        <v>Q1</v>
      </c>
      <c r="M5894" t="str">
        <f t="shared" si="332"/>
        <v>2025</v>
      </c>
    </row>
    <row r="5895" spans="1:13" x14ac:dyDescent="0.25">
      <c r="A5895" s="29">
        <v>45809</v>
      </c>
      <c r="B5895" s="9" t="s">
        <v>6585</v>
      </c>
      <c r="C5895" s="8" t="e">
        <v>#N/A</v>
      </c>
      <c r="D5895" s="9" t="s">
        <v>6615</v>
      </c>
      <c r="E5895" s="12">
        <v>0</v>
      </c>
      <c r="F5895" s="30">
        <v>45838</v>
      </c>
      <c r="G5895" s="12" t="s">
        <v>5381</v>
      </c>
      <c r="H5895" s="75">
        <v>106</v>
      </c>
      <c r="K5895" t="str">
        <f t="shared" si="330"/>
        <v>Q1 2025</v>
      </c>
      <c r="L5895" t="str">
        <f t="shared" si="331"/>
        <v>Q1</v>
      </c>
      <c r="M5895" t="str">
        <f t="shared" si="332"/>
        <v>2025</v>
      </c>
    </row>
    <row r="5896" spans="1:13" x14ac:dyDescent="0.25">
      <c r="A5896" s="27">
        <v>45809</v>
      </c>
      <c r="B5896" s="9" t="s">
        <v>6592</v>
      </c>
      <c r="C5896" s="8" t="e">
        <v>#N/A</v>
      </c>
      <c r="D5896" s="9" t="s">
        <v>6633</v>
      </c>
      <c r="E5896" s="12">
        <v>613</v>
      </c>
      <c r="F5896" s="30">
        <v>45839</v>
      </c>
      <c r="G5896" s="12" t="s">
        <v>5382</v>
      </c>
      <c r="H5896" s="75">
        <v>38662.949999999997</v>
      </c>
      <c r="K5896" t="str">
        <f t="shared" si="330"/>
        <v>Q1 2025</v>
      </c>
      <c r="L5896" t="str">
        <f t="shared" si="331"/>
        <v>Q1</v>
      </c>
      <c r="M5896" t="str">
        <f t="shared" si="332"/>
        <v>2025</v>
      </c>
    </row>
    <row r="5897" spans="1:13" x14ac:dyDescent="0.25">
      <c r="A5897" s="27">
        <v>45809</v>
      </c>
      <c r="B5897" s="9" t="s">
        <v>6592</v>
      </c>
      <c r="C5897" s="8" t="e">
        <v>#N/A</v>
      </c>
      <c r="D5897" s="9" t="s">
        <v>6622</v>
      </c>
      <c r="E5897" s="12">
        <v>613</v>
      </c>
      <c r="F5897" s="30">
        <v>45839</v>
      </c>
      <c r="G5897" s="12" t="s">
        <v>5383</v>
      </c>
      <c r="H5897" s="75">
        <v>26475</v>
      </c>
      <c r="K5897" t="str">
        <f t="shared" si="330"/>
        <v>Q1 2025</v>
      </c>
      <c r="L5897" t="str">
        <f t="shared" si="331"/>
        <v>Q1</v>
      </c>
      <c r="M5897" t="str">
        <f t="shared" si="332"/>
        <v>2025</v>
      </c>
    </row>
    <row r="5898" spans="1:13" x14ac:dyDescent="0.25">
      <c r="A5898" s="29">
        <v>45809</v>
      </c>
      <c r="B5898" s="9" t="s">
        <v>6592</v>
      </c>
      <c r="C5898" s="8" t="e">
        <v>#N/A</v>
      </c>
      <c r="D5898" s="9" t="s">
        <v>6615</v>
      </c>
      <c r="E5898" s="12">
        <v>613</v>
      </c>
      <c r="F5898" s="30">
        <v>45838</v>
      </c>
      <c r="G5898" s="12" t="s">
        <v>5384</v>
      </c>
      <c r="H5898" s="75">
        <v>28880</v>
      </c>
      <c r="K5898" t="str">
        <f t="shared" si="330"/>
        <v>Q1 2025</v>
      </c>
      <c r="L5898" t="str">
        <f t="shared" si="331"/>
        <v>Q1</v>
      </c>
      <c r="M5898" t="str">
        <f t="shared" si="332"/>
        <v>2025</v>
      </c>
    </row>
    <row r="5899" spans="1:13" x14ac:dyDescent="0.25">
      <c r="A5899" s="29">
        <v>45809</v>
      </c>
      <c r="B5899" s="9" t="s">
        <v>6592</v>
      </c>
      <c r="C5899" s="8" t="e">
        <v>#N/A</v>
      </c>
      <c r="D5899" s="9" t="s">
        <v>6615</v>
      </c>
      <c r="E5899" s="12">
        <v>613</v>
      </c>
      <c r="F5899" s="30">
        <v>45838</v>
      </c>
      <c r="G5899" s="12" t="s">
        <v>5385</v>
      </c>
      <c r="H5899" s="75">
        <v>528</v>
      </c>
      <c r="K5899" t="str">
        <f t="shared" si="330"/>
        <v>Q1 2025</v>
      </c>
      <c r="L5899" t="str">
        <f t="shared" si="331"/>
        <v>Q1</v>
      </c>
      <c r="M5899" t="str">
        <f t="shared" si="332"/>
        <v>2025</v>
      </c>
    </row>
    <row r="5900" spans="1:13" x14ac:dyDescent="0.25">
      <c r="A5900" s="29">
        <v>45809</v>
      </c>
      <c r="B5900" s="8" t="s">
        <v>6600</v>
      </c>
      <c r="C5900" s="5" t="e">
        <v>#N/A</v>
      </c>
      <c r="D5900" s="8" t="s">
        <v>6638</v>
      </c>
      <c r="E5900" s="12">
        <v>1101</v>
      </c>
      <c r="F5900" s="4">
        <v>45844</v>
      </c>
      <c r="G5900" s="12" t="s">
        <v>5386</v>
      </c>
      <c r="H5900" s="5">
        <v>187900</v>
      </c>
      <c r="K5900" t="str">
        <f t="shared" ref="K5900:K5903" si="333">"Q" &amp; IF(MONTH(A5900) &lt; 4, 4, IF(MONTH(A5900) &lt; 7, 1, IF(MONTH(A5900) &lt; 10, 2, 3))) &amp; " " &amp; YEAR(A5900) - IF(MONTH(A5900) &lt; 4, 1, 0)</f>
        <v>Q1 2025</v>
      </c>
      <c r="L5900" t="str">
        <f t="shared" ref="L5900:L5903" si="334">LEFT(K5900,2)</f>
        <v>Q1</v>
      </c>
      <c r="M5900" t="str">
        <f t="shared" ref="M5900:M5903" si="335">RIGHT(K5900,4)</f>
        <v>2025</v>
      </c>
    </row>
    <row r="5901" spans="1:13" x14ac:dyDescent="0.25">
      <c r="A5901" s="29">
        <v>45809</v>
      </c>
      <c r="B5901" s="8" t="s">
        <v>6600</v>
      </c>
      <c r="C5901" s="5" t="e">
        <v>#N/A</v>
      </c>
      <c r="D5901" s="8" t="s">
        <v>6638</v>
      </c>
      <c r="E5901" s="12">
        <v>1102</v>
      </c>
      <c r="F5901" s="4">
        <v>45845</v>
      </c>
      <c r="G5901" s="12" t="s">
        <v>5387</v>
      </c>
      <c r="H5901" s="5">
        <v>15990</v>
      </c>
      <c r="K5901" t="str">
        <f t="shared" si="333"/>
        <v>Q1 2025</v>
      </c>
      <c r="L5901" t="str">
        <f t="shared" si="334"/>
        <v>Q1</v>
      </c>
      <c r="M5901" t="str">
        <f t="shared" si="335"/>
        <v>2025</v>
      </c>
    </row>
    <row r="5902" spans="1:13" x14ac:dyDescent="0.25">
      <c r="A5902" s="27">
        <v>45778</v>
      </c>
      <c r="B5902" s="9" t="s">
        <v>6600</v>
      </c>
      <c r="C5902" s="8" t="s">
        <v>6623</v>
      </c>
      <c r="D5902" s="9" t="s">
        <v>6624</v>
      </c>
      <c r="E5902" s="12">
        <v>1101</v>
      </c>
      <c r="F5902" s="30">
        <v>45805</v>
      </c>
      <c r="G5902" s="12" t="s">
        <v>5388</v>
      </c>
      <c r="H5902" s="75">
        <v>5462.48</v>
      </c>
      <c r="K5902" t="str">
        <f t="shared" si="333"/>
        <v>Q1 2025</v>
      </c>
      <c r="L5902" t="str">
        <f t="shared" si="334"/>
        <v>Q1</v>
      </c>
      <c r="M5902" t="str">
        <f t="shared" si="335"/>
        <v>2025</v>
      </c>
    </row>
    <row r="5903" spans="1:13" x14ac:dyDescent="0.25">
      <c r="A5903" s="27">
        <v>45778</v>
      </c>
      <c r="B5903" s="9" t="s">
        <v>6600</v>
      </c>
      <c r="C5903" s="8" t="s">
        <v>6623</v>
      </c>
      <c r="D5903" s="9" t="s">
        <v>6663</v>
      </c>
      <c r="E5903" s="12">
        <v>1101</v>
      </c>
      <c r="F5903" s="30">
        <v>45805</v>
      </c>
      <c r="G5903" s="12" t="s">
        <v>5389</v>
      </c>
      <c r="H5903" s="75">
        <v>2700</v>
      </c>
      <c r="K5903" t="str">
        <f t="shared" si="333"/>
        <v>Q1 2025</v>
      </c>
      <c r="L5903" t="str">
        <f t="shared" si="334"/>
        <v>Q1</v>
      </c>
      <c r="M5903" t="str">
        <f t="shared" si="335"/>
        <v>2025</v>
      </c>
    </row>
    <row r="5904" spans="1:13" x14ac:dyDescent="0.25">
      <c r="A5904" s="29">
        <v>45809</v>
      </c>
      <c r="B5904" s="9" t="s">
        <v>6585</v>
      </c>
      <c r="C5904" s="8" t="s">
        <v>6616</v>
      </c>
      <c r="D5904" s="9" t="s">
        <v>6618</v>
      </c>
      <c r="E5904" s="12">
        <v>0</v>
      </c>
      <c r="F5904" s="30">
        <v>45839</v>
      </c>
      <c r="G5904" s="12" t="s">
        <v>5390</v>
      </c>
      <c r="H5904" s="75">
        <v>5406</v>
      </c>
      <c r="K5904" t="str">
        <f t="shared" ref="K5904:K5945" si="336">"Q" &amp; IF(MONTH(A5904) &lt; 4, 4, IF(MONTH(A5904) &lt; 7, 1, IF(MONTH(A5904) &lt; 10, 2, 3))) &amp; " " &amp; YEAR(A5904) - IF(MONTH(A5904) &lt; 4, 1, 0)</f>
        <v>Q1 2025</v>
      </c>
      <c r="L5904" t="str">
        <f t="shared" ref="L5904:L5945" si="337">LEFT(K5904,2)</f>
        <v>Q1</v>
      </c>
      <c r="M5904" t="str">
        <f t="shared" ref="M5904:M5945" si="338">RIGHT(K5904,4)</f>
        <v>2025</v>
      </c>
    </row>
    <row r="5905" spans="1:13" x14ac:dyDescent="0.25">
      <c r="A5905" s="29">
        <v>45809</v>
      </c>
      <c r="B5905" s="9" t="s">
        <v>6585</v>
      </c>
      <c r="C5905" s="8" t="s">
        <v>6616</v>
      </c>
      <c r="D5905" s="9" t="s">
        <v>6617</v>
      </c>
      <c r="E5905" s="12">
        <v>0</v>
      </c>
      <c r="F5905" s="30">
        <v>45839</v>
      </c>
      <c r="G5905" s="12" t="s">
        <v>5391</v>
      </c>
      <c r="H5905" s="75">
        <v>8834.7000000000007</v>
      </c>
      <c r="K5905" t="str">
        <f t="shared" si="336"/>
        <v>Q1 2025</v>
      </c>
      <c r="L5905" t="str">
        <f t="shared" si="337"/>
        <v>Q1</v>
      </c>
      <c r="M5905" t="str">
        <f t="shared" si="338"/>
        <v>2025</v>
      </c>
    </row>
    <row r="5906" spans="1:13" x14ac:dyDescent="0.25">
      <c r="A5906" s="29">
        <v>45809</v>
      </c>
      <c r="B5906" s="9" t="s">
        <v>6597</v>
      </c>
      <c r="C5906" s="8" t="s">
        <v>6616</v>
      </c>
      <c r="D5906" s="9" t="s">
        <v>6617</v>
      </c>
      <c r="E5906" s="12">
        <v>0</v>
      </c>
      <c r="F5906" s="30">
        <v>45839</v>
      </c>
      <c r="G5906" s="12" t="s">
        <v>5392</v>
      </c>
      <c r="H5906" s="75">
        <v>1708</v>
      </c>
      <c r="K5906" t="str">
        <f t="shared" si="336"/>
        <v>Q1 2025</v>
      </c>
      <c r="L5906" t="str">
        <f t="shared" si="337"/>
        <v>Q1</v>
      </c>
      <c r="M5906" t="str">
        <f t="shared" si="338"/>
        <v>2025</v>
      </c>
    </row>
    <row r="5907" spans="1:13" x14ac:dyDescent="0.25">
      <c r="A5907" s="29">
        <v>45809</v>
      </c>
      <c r="B5907" s="9" t="s">
        <v>6592</v>
      </c>
      <c r="C5907" s="8" t="s">
        <v>6616</v>
      </c>
      <c r="D5907" s="9" t="s">
        <v>6617</v>
      </c>
      <c r="E5907" s="12">
        <v>0</v>
      </c>
      <c r="F5907" s="30">
        <v>45839</v>
      </c>
      <c r="G5907" s="12" t="s">
        <v>5393</v>
      </c>
      <c r="H5907" s="75">
        <v>322</v>
      </c>
      <c r="K5907" t="str">
        <f t="shared" si="336"/>
        <v>Q1 2025</v>
      </c>
      <c r="L5907" t="str">
        <f t="shared" si="337"/>
        <v>Q1</v>
      </c>
      <c r="M5907" t="str">
        <f t="shared" si="338"/>
        <v>2025</v>
      </c>
    </row>
    <row r="5908" spans="1:13" x14ac:dyDescent="0.25">
      <c r="A5908" s="29">
        <v>45809</v>
      </c>
      <c r="B5908" s="9" t="s">
        <v>6593</v>
      </c>
      <c r="C5908" s="8" t="s">
        <v>6616</v>
      </c>
      <c r="D5908" s="9" t="s">
        <v>6618</v>
      </c>
      <c r="E5908" s="12">
        <v>312</v>
      </c>
      <c r="F5908" s="30">
        <v>45839</v>
      </c>
      <c r="G5908" s="12" t="s">
        <v>5394</v>
      </c>
      <c r="H5908" s="75">
        <v>45497</v>
      </c>
      <c r="K5908" t="str">
        <f t="shared" si="336"/>
        <v>Q1 2025</v>
      </c>
      <c r="L5908" t="str">
        <f t="shared" si="337"/>
        <v>Q1</v>
      </c>
      <c r="M5908" t="str">
        <f t="shared" si="338"/>
        <v>2025</v>
      </c>
    </row>
    <row r="5909" spans="1:13" x14ac:dyDescent="0.25">
      <c r="A5909" s="29">
        <v>45809</v>
      </c>
      <c r="B5909" s="9" t="s">
        <v>6593</v>
      </c>
      <c r="C5909" s="8" t="s">
        <v>6616</v>
      </c>
      <c r="D5909" s="9" t="s">
        <v>6617</v>
      </c>
      <c r="E5909" s="12">
        <v>312</v>
      </c>
      <c r="F5909" s="30">
        <v>45839</v>
      </c>
      <c r="G5909" s="12" t="s">
        <v>5395</v>
      </c>
      <c r="H5909" s="75">
        <v>8286.5</v>
      </c>
      <c r="K5909" t="str">
        <f t="shared" si="336"/>
        <v>Q1 2025</v>
      </c>
      <c r="L5909" t="str">
        <f t="shared" si="337"/>
        <v>Q1</v>
      </c>
      <c r="M5909" t="str">
        <f t="shared" si="338"/>
        <v>2025</v>
      </c>
    </row>
    <row r="5910" spans="1:13" x14ac:dyDescent="0.25">
      <c r="A5910" s="29">
        <v>45809</v>
      </c>
      <c r="B5910" s="9" t="s">
        <v>6589</v>
      </c>
      <c r="C5910" s="8" t="s">
        <v>6616</v>
      </c>
      <c r="D5910" s="9" t="s">
        <v>6617</v>
      </c>
      <c r="E5910" s="12" t="s">
        <v>82</v>
      </c>
      <c r="F5910" s="30">
        <v>45839</v>
      </c>
      <c r="G5910" s="12" t="s">
        <v>5396</v>
      </c>
      <c r="H5910" s="75">
        <v>9169</v>
      </c>
      <c r="K5910" t="str">
        <f t="shared" si="336"/>
        <v>Q1 2025</v>
      </c>
      <c r="L5910" t="str">
        <f t="shared" si="337"/>
        <v>Q1</v>
      </c>
      <c r="M5910" t="str">
        <f t="shared" si="338"/>
        <v>2025</v>
      </c>
    </row>
    <row r="5911" spans="1:13" x14ac:dyDescent="0.25">
      <c r="A5911" s="29">
        <v>45809</v>
      </c>
      <c r="B5911" s="9" t="s">
        <v>6589</v>
      </c>
      <c r="C5911" s="8" t="s">
        <v>6616</v>
      </c>
      <c r="D5911" s="9" t="s">
        <v>6618</v>
      </c>
      <c r="E5911" s="12" t="s">
        <v>82</v>
      </c>
      <c r="F5911" s="30">
        <v>45839</v>
      </c>
      <c r="G5911" s="12" t="s">
        <v>5397</v>
      </c>
      <c r="H5911" s="75">
        <v>51826</v>
      </c>
      <c r="K5911" t="str">
        <f t="shared" si="336"/>
        <v>Q1 2025</v>
      </c>
      <c r="L5911" t="str">
        <f t="shared" si="337"/>
        <v>Q1</v>
      </c>
      <c r="M5911" t="str">
        <f t="shared" si="338"/>
        <v>2025</v>
      </c>
    </row>
    <row r="5912" spans="1:13" x14ac:dyDescent="0.25">
      <c r="A5912" s="29">
        <v>45809</v>
      </c>
      <c r="B5912" s="9" t="s">
        <v>6593</v>
      </c>
      <c r="C5912" s="8" t="s">
        <v>6616</v>
      </c>
      <c r="D5912" s="9" t="s">
        <v>6617</v>
      </c>
      <c r="E5912" s="12">
        <v>312</v>
      </c>
      <c r="F5912" s="30">
        <v>45839</v>
      </c>
      <c r="G5912" s="12" t="s">
        <v>5398</v>
      </c>
      <c r="H5912" s="75">
        <v>1127</v>
      </c>
      <c r="K5912" t="str">
        <f t="shared" si="336"/>
        <v>Q1 2025</v>
      </c>
      <c r="L5912" t="str">
        <f t="shared" si="337"/>
        <v>Q1</v>
      </c>
      <c r="M5912" t="str">
        <f t="shared" si="338"/>
        <v>2025</v>
      </c>
    </row>
    <row r="5913" spans="1:13" x14ac:dyDescent="0.25">
      <c r="A5913" s="29">
        <v>45809</v>
      </c>
      <c r="B5913" s="9" t="s">
        <v>6601</v>
      </c>
      <c r="C5913" s="8" t="s">
        <v>6616</v>
      </c>
      <c r="D5913" s="9" t="s">
        <v>6617</v>
      </c>
      <c r="E5913" s="12">
        <v>0</v>
      </c>
      <c r="F5913" s="30">
        <v>45839</v>
      </c>
      <c r="G5913" s="12" t="s">
        <v>5399</v>
      </c>
      <c r="H5913" s="75">
        <v>161</v>
      </c>
      <c r="K5913" t="str">
        <f t="shared" si="336"/>
        <v>Q1 2025</v>
      </c>
      <c r="L5913" t="str">
        <f t="shared" si="337"/>
        <v>Q1</v>
      </c>
      <c r="M5913" t="str">
        <f t="shared" si="338"/>
        <v>2025</v>
      </c>
    </row>
    <row r="5914" spans="1:13" x14ac:dyDescent="0.25">
      <c r="A5914" s="29">
        <v>45809</v>
      </c>
      <c r="B5914" s="9" t="s">
        <v>6591</v>
      </c>
      <c r="C5914" s="8" t="s">
        <v>6616</v>
      </c>
      <c r="D5914" s="9" t="s">
        <v>6617</v>
      </c>
      <c r="E5914" s="12">
        <v>0</v>
      </c>
      <c r="F5914" s="30">
        <v>45839</v>
      </c>
      <c r="G5914" s="12" t="s">
        <v>5400</v>
      </c>
      <c r="H5914" s="75">
        <v>5709</v>
      </c>
      <c r="K5914" t="str">
        <f t="shared" si="336"/>
        <v>Q1 2025</v>
      </c>
      <c r="L5914" t="str">
        <f t="shared" si="337"/>
        <v>Q1</v>
      </c>
      <c r="M5914" t="str">
        <f t="shared" si="338"/>
        <v>2025</v>
      </c>
    </row>
    <row r="5915" spans="1:13" x14ac:dyDescent="0.25">
      <c r="A5915" s="29">
        <v>45809</v>
      </c>
      <c r="B5915" s="9" t="s">
        <v>6597</v>
      </c>
      <c r="C5915" s="8" t="s">
        <v>6616</v>
      </c>
      <c r="D5915" s="9" t="s">
        <v>6618</v>
      </c>
      <c r="E5915" s="12">
        <v>0</v>
      </c>
      <c r="F5915" s="30">
        <v>45839</v>
      </c>
      <c r="G5915" s="12" t="s">
        <v>5401</v>
      </c>
      <c r="H5915" s="75">
        <v>2164</v>
      </c>
      <c r="K5915" t="str">
        <f t="shared" si="336"/>
        <v>Q1 2025</v>
      </c>
      <c r="L5915" t="str">
        <f t="shared" si="337"/>
        <v>Q1</v>
      </c>
      <c r="M5915" t="str">
        <f t="shared" si="338"/>
        <v>2025</v>
      </c>
    </row>
    <row r="5916" spans="1:13" x14ac:dyDescent="0.25">
      <c r="A5916" s="29">
        <v>45809</v>
      </c>
      <c r="B5916" s="9" t="s">
        <v>6586</v>
      </c>
      <c r="C5916" s="8" t="s">
        <v>6616</v>
      </c>
      <c r="D5916" s="9" t="s">
        <v>6618</v>
      </c>
      <c r="E5916" s="12">
        <v>0</v>
      </c>
      <c r="F5916" s="30">
        <v>45839</v>
      </c>
      <c r="G5916" s="12" t="s">
        <v>5402</v>
      </c>
      <c r="H5916" s="75">
        <v>3640</v>
      </c>
      <c r="K5916" t="str">
        <f t="shared" si="336"/>
        <v>Q1 2025</v>
      </c>
      <c r="L5916" t="str">
        <f t="shared" si="337"/>
        <v>Q1</v>
      </c>
      <c r="M5916" t="str">
        <f t="shared" si="338"/>
        <v>2025</v>
      </c>
    </row>
    <row r="5917" spans="1:13" x14ac:dyDescent="0.25">
      <c r="A5917" s="29">
        <v>45809</v>
      </c>
      <c r="B5917" s="9" t="s">
        <v>6613</v>
      </c>
      <c r="C5917" s="8" t="s">
        <v>6616</v>
      </c>
      <c r="D5917" s="9" t="s">
        <v>6617</v>
      </c>
      <c r="E5917" s="12">
        <v>0</v>
      </c>
      <c r="F5917" s="30">
        <v>45839</v>
      </c>
      <c r="G5917" s="12" t="s">
        <v>5403</v>
      </c>
      <c r="H5917" s="75">
        <v>670</v>
      </c>
      <c r="K5917" t="str">
        <f t="shared" si="336"/>
        <v>Q1 2025</v>
      </c>
      <c r="L5917" t="str">
        <f t="shared" si="337"/>
        <v>Q1</v>
      </c>
      <c r="M5917" t="str">
        <f t="shared" si="338"/>
        <v>2025</v>
      </c>
    </row>
    <row r="5918" spans="1:13" x14ac:dyDescent="0.25">
      <c r="A5918" s="29">
        <v>45809</v>
      </c>
      <c r="B5918" s="9" t="s">
        <v>6613</v>
      </c>
      <c r="C5918" s="8" t="s">
        <v>6616</v>
      </c>
      <c r="D5918" s="9" t="s">
        <v>6618</v>
      </c>
      <c r="E5918" s="12">
        <v>0</v>
      </c>
      <c r="F5918" s="30">
        <v>45839</v>
      </c>
      <c r="G5918" s="12" t="s">
        <v>5404</v>
      </c>
      <c r="H5918" s="75">
        <v>12210</v>
      </c>
      <c r="K5918" t="str">
        <f t="shared" si="336"/>
        <v>Q1 2025</v>
      </c>
      <c r="L5918" t="str">
        <f t="shared" si="337"/>
        <v>Q1</v>
      </c>
      <c r="M5918" t="str">
        <f t="shared" si="338"/>
        <v>2025</v>
      </c>
    </row>
    <row r="5919" spans="1:13" x14ac:dyDescent="0.25">
      <c r="A5919" s="29">
        <v>45809</v>
      </c>
      <c r="B5919" s="9" t="s">
        <v>6595</v>
      </c>
      <c r="C5919" s="8" t="e">
        <v>#N/A</v>
      </c>
      <c r="D5919" s="9" t="s">
        <v>6631</v>
      </c>
      <c r="E5919" s="12">
        <v>319</v>
      </c>
      <c r="F5919" s="30">
        <v>45838</v>
      </c>
      <c r="G5919" s="12" t="s">
        <v>5405</v>
      </c>
      <c r="H5919" s="75">
        <v>3658</v>
      </c>
      <c r="K5919" t="str">
        <f t="shared" si="336"/>
        <v>Q1 2025</v>
      </c>
      <c r="L5919" t="str">
        <f t="shared" si="337"/>
        <v>Q1</v>
      </c>
      <c r="M5919" t="str">
        <f t="shared" si="338"/>
        <v>2025</v>
      </c>
    </row>
    <row r="5920" spans="1:13" x14ac:dyDescent="0.25">
      <c r="A5920" s="29">
        <v>45809</v>
      </c>
      <c r="B5920" s="9" t="s">
        <v>6593</v>
      </c>
      <c r="C5920" s="8" t="e">
        <v>#N/A</v>
      </c>
      <c r="D5920" s="9" t="s">
        <v>6643</v>
      </c>
      <c r="E5920" s="12">
        <v>312</v>
      </c>
      <c r="F5920" s="30">
        <v>45838</v>
      </c>
      <c r="G5920" s="12" t="s">
        <v>5406</v>
      </c>
      <c r="H5920" s="75">
        <v>5568.75</v>
      </c>
      <c r="K5920" t="str">
        <f t="shared" si="336"/>
        <v>Q1 2025</v>
      </c>
      <c r="L5920" t="str">
        <f t="shared" si="337"/>
        <v>Q1</v>
      </c>
      <c r="M5920" t="str">
        <f t="shared" si="338"/>
        <v>2025</v>
      </c>
    </row>
    <row r="5921" spans="1:13" x14ac:dyDescent="0.25">
      <c r="A5921" s="29">
        <v>45809</v>
      </c>
      <c r="B5921" s="9" t="s">
        <v>6584</v>
      </c>
      <c r="C5921" s="8" t="s">
        <v>6630</v>
      </c>
      <c r="D5921" s="9" t="s">
        <v>6631</v>
      </c>
      <c r="E5921" s="12">
        <v>102</v>
      </c>
      <c r="F5921" s="30">
        <v>45817</v>
      </c>
      <c r="G5921" s="12" t="s">
        <v>5407</v>
      </c>
      <c r="H5921" s="75">
        <v>823.64</v>
      </c>
      <c r="K5921" t="str">
        <f t="shared" si="336"/>
        <v>Q1 2025</v>
      </c>
      <c r="L5921" t="str">
        <f t="shared" si="337"/>
        <v>Q1</v>
      </c>
      <c r="M5921" t="str">
        <f t="shared" si="338"/>
        <v>2025</v>
      </c>
    </row>
    <row r="5922" spans="1:13" x14ac:dyDescent="0.25">
      <c r="A5922" s="29">
        <v>45809</v>
      </c>
      <c r="B5922" s="9" t="s">
        <v>6613</v>
      </c>
      <c r="C5922" s="8" t="e">
        <v>#N/A</v>
      </c>
      <c r="D5922" s="9" t="s">
        <v>6629</v>
      </c>
      <c r="E5922" s="12">
        <v>0</v>
      </c>
      <c r="F5922" s="30">
        <v>45845</v>
      </c>
      <c r="G5922" s="12" t="s">
        <v>5408</v>
      </c>
      <c r="H5922" s="75">
        <v>114330</v>
      </c>
      <c r="K5922" t="str">
        <f t="shared" si="336"/>
        <v>Q1 2025</v>
      </c>
      <c r="L5922" t="str">
        <f t="shared" si="337"/>
        <v>Q1</v>
      </c>
      <c r="M5922" t="str">
        <f t="shared" si="338"/>
        <v>2025</v>
      </c>
    </row>
    <row r="5923" spans="1:13" x14ac:dyDescent="0.25">
      <c r="A5923" s="29">
        <v>45809</v>
      </c>
      <c r="B5923" s="9" t="s">
        <v>6595</v>
      </c>
      <c r="C5923" s="8" t="s">
        <v>6630</v>
      </c>
      <c r="D5923" s="9" t="s">
        <v>6631</v>
      </c>
      <c r="E5923" s="12">
        <v>319</v>
      </c>
      <c r="F5923" s="30">
        <v>45847</v>
      </c>
      <c r="G5923" s="12" t="s">
        <v>5409</v>
      </c>
      <c r="H5923" s="75">
        <v>5538.28</v>
      </c>
      <c r="K5923" t="str">
        <f t="shared" si="336"/>
        <v>Q1 2025</v>
      </c>
      <c r="L5923" t="str">
        <f t="shared" si="337"/>
        <v>Q1</v>
      </c>
      <c r="M5923" t="str">
        <f t="shared" si="338"/>
        <v>2025</v>
      </c>
    </row>
    <row r="5924" spans="1:13" x14ac:dyDescent="0.25">
      <c r="A5924" s="29">
        <v>45809</v>
      </c>
      <c r="B5924" s="9" t="s">
        <v>6595</v>
      </c>
      <c r="C5924" s="8" t="e">
        <v>#N/A</v>
      </c>
      <c r="D5924" s="9" t="s">
        <v>6631</v>
      </c>
      <c r="E5924" s="12">
        <v>319</v>
      </c>
      <c r="F5924" s="30">
        <v>45839</v>
      </c>
      <c r="G5924" s="12" t="s">
        <v>5410</v>
      </c>
      <c r="H5924" s="75">
        <v>559.32000000000005</v>
      </c>
      <c r="K5924" t="str">
        <f t="shared" si="336"/>
        <v>Q1 2025</v>
      </c>
      <c r="L5924" t="str">
        <f t="shared" si="337"/>
        <v>Q1</v>
      </c>
      <c r="M5924" t="str">
        <f t="shared" si="338"/>
        <v>2025</v>
      </c>
    </row>
    <row r="5925" spans="1:13" x14ac:dyDescent="0.25">
      <c r="A5925" s="29">
        <v>45809</v>
      </c>
      <c r="B5925" s="9" t="s">
        <v>6595</v>
      </c>
      <c r="C5925" s="8" t="e">
        <v>#N/A</v>
      </c>
      <c r="D5925" s="9" t="s">
        <v>6631</v>
      </c>
      <c r="E5925" s="12">
        <v>319</v>
      </c>
      <c r="F5925" s="30">
        <v>45839</v>
      </c>
      <c r="G5925" s="12" t="s">
        <v>5411</v>
      </c>
      <c r="H5925" s="75">
        <v>559.32000000000005</v>
      </c>
      <c r="K5925" t="str">
        <f t="shared" si="336"/>
        <v>Q1 2025</v>
      </c>
      <c r="L5925" t="str">
        <f t="shared" si="337"/>
        <v>Q1</v>
      </c>
      <c r="M5925" t="str">
        <f t="shared" si="338"/>
        <v>2025</v>
      </c>
    </row>
    <row r="5926" spans="1:13" x14ac:dyDescent="0.25">
      <c r="A5926" s="29">
        <v>45809</v>
      </c>
      <c r="B5926" s="9" t="s">
        <v>6595</v>
      </c>
      <c r="C5926" s="8" t="e">
        <v>#N/A</v>
      </c>
      <c r="D5926" s="9" t="s">
        <v>6631</v>
      </c>
      <c r="E5926" s="12">
        <v>319</v>
      </c>
      <c r="F5926" s="30">
        <v>45839</v>
      </c>
      <c r="G5926" s="12" t="s">
        <v>5412</v>
      </c>
      <c r="H5926" s="75">
        <v>529.82000000000005</v>
      </c>
      <c r="K5926" t="str">
        <f t="shared" si="336"/>
        <v>Q1 2025</v>
      </c>
      <c r="L5926" t="str">
        <f t="shared" si="337"/>
        <v>Q1</v>
      </c>
      <c r="M5926" t="str">
        <f t="shared" si="338"/>
        <v>2025</v>
      </c>
    </row>
    <row r="5927" spans="1:13" x14ac:dyDescent="0.25">
      <c r="A5927" s="29">
        <v>45809</v>
      </c>
      <c r="B5927" s="9" t="s">
        <v>6595</v>
      </c>
      <c r="C5927" s="8" t="e">
        <v>#N/A</v>
      </c>
      <c r="D5927" s="9" t="s">
        <v>6631</v>
      </c>
      <c r="E5927" s="12">
        <v>319</v>
      </c>
      <c r="F5927" s="30">
        <v>45839</v>
      </c>
      <c r="G5927" s="12" t="s">
        <v>5413</v>
      </c>
      <c r="H5927" s="75">
        <v>529.82000000000005</v>
      </c>
      <c r="K5927" t="str">
        <f t="shared" si="336"/>
        <v>Q1 2025</v>
      </c>
      <c r="L5927" t="str">
        <f t="shared" si="337"/>
        <v>Q1</v>
      </c>
      <c r="M5927" t="str">
        <f t="shared" si="338"/>
        <v>2025</v>
      </c>
    </row>
    <row r="5928" spans="1:13" x14ac:dyDescent="0.25">
      <c r="A5928" s="29">
        <v>45809</v>
      </c>
      <c r="B5928" s="9" t="s">
        <v>6595</v>
      </c>
      <c r="C5928" s="8" t="e">
        <v>#N/A</v>
      </c>
      <c r="D5928" s="9" t="s">
        <v>6631</v>
      </c>
      <c r="E5928" s="12">
        <v>319</v>
      </c>
      <c r="F5928" s="30">
        <v>45839</v>
      </c>
      <c r="G5928" s="12" t="s">
        <v>5414</v>
      </c>
      <c r="H5928" s="75">
        <v>529.82000000000005</v>
      </c>
      <c r="K5928" t="str">
        <f t="shared" si="336"/>
        <v>Q1 2025</v>
      </c>
      <c r="L5928" t="str">
        <f t="shared" si="337"/>
        <v>Q1</v>
      </c>
      <c r="M5928" t="str">
        <f t="shared" si="338"/>
        <v>2025</v>
      </c>
    </row>
    <row r="5929" spans="1:13" x14ac:dyDescent="0.25">
      <c r="A5929" s="29">
        <v>45809</v>
      </c>
      <c r="B5929" s="9" t="s">
        <v>6595</v>
      </c>
      <c r="C5929" s="8" t="e">
        <v>#N/A</v>
      </c>
      <c r="D5929" s="9" t="s">
        <v>6631</v>
      </c>
      <c r="E5929" s="12">
        <v>319</v>
      </c>
      <c r="F5929" s="30">
        <v>45839</v>
      </c>
      <c r="G5929" s="12" t="s">
        <v>5415</v>
      </c>
      <c r="H5929" s="75">
        <v>529.82000000000005</v>
      </c>
      <c r="K5929" t="str">
        <f t="shared" si="336"/>
        <v>Q1 2025</v>
      </c>
      <c r="L5929" t="str">
        <f t="shared" si="337"/>
        <v>Q1</v>
      </c>
      <c r="M5929" t="str">
        <f t="shared" si="338"/>
        <v>2025</v>
      </c>
    </row>
    <row r="5930" spans="1:13" x14ac:dyDescent="0.25">
      <c r="A5930" s="29">
        <v>45809</v>
      </c>
      <c r="B5930" s="9" t="s">
        <v>6595</v>
      </c>
      <c r="C5930" s="8" t="e">
        <v>#N/A</v>
      </c>
      <c r="D5930" s="9" t="s">
        <v>6631</v>
      </c>
      <c r="E5930" s="12">
        <v>319</v>
      </c>
      <c r="F5930" s="30">
        <v>45839</v>
      </c>
      <c r="G5930" s="12" t="s">
        <v>5416</v>
      </c>
      <c r="H5930" s="75">
        <v>529.82000000000005</v>
      </c>
      <c r="K5930" t="str">
        <f t="shared" si="336"/>
        <v>Q1 2025</v>
      </c>
      <c r="L5930" t="str">
        <f t="shared" si="337"/>
        <v>Q1</v>
      </c>
      <c r="M5930" t="str">
        <f t="shared" si="338"/>
        <v>2025</v>
      </c>
    </row>
    <row r="5931" spans="1:13" x14ac:dyDescent="0.25">
      <c r="A5931" s="29">
        <v>45809</v>
      </c>
      <c r="B5931" s="9" t="s">
        <v>6595</v>
      </c>
      <c r="C5931" s="8" t="e">
        <v>#N/A</v>
      </c>
      <c r="D5931" s="9" t="s">
        <v>6631</v>
      </c>
      <c r="E5931" s="12">
        <v>319</v>
      </c>
      <c r="F5931" s="30">
        <v>45839</v>
      </c>
      <c r="G5931" s="12" t="s">
        <v>5417</v>
      </c>
      <c r="H5931" s="75">
        <v>529.82000000000005</v>
      </c>
      <c r="K5931" t="str">
        <f t="shared" si="336"/>
        <v>Q1 2025</v>
      </c>
      <c r="L5931" t="str">
        <f t="shared" si="337"/>
        <v>Q1</v>
      </c>
      <c r="M5931" t="str">
        <f t="shared" si="338"/>
        <v>2025</v>
      </c>
    </row>
    <row r="5932" spans="1:13" x14ac:dyDescent="0.25">
      <c r="A5932" s="29">
        <v>45809</v>
      </c>
      <c r="B5932" s="9" t="s">
        <v>6595</v>
      </c>
      <c r="C5932" s="8" t="e">
        <v>#N/A</v>
      </c>
      <c r="D5932" s="9" t="s">
        <v>6631</v>
      </c>
      <c r="E5932" s="12">
        <v>319</v>
      </c>
      <c r="F5932" s="30">
        <v>45839</v>
      </c>
      <c r="G5932" s="12" t="s">
        <v>5418</v>
      </c>
      <c r="H5932" s="75">
        <v>764.64</v>
      </c>
      <c r="K5932" t="str">
        <f t="shared" si="336"/>
        <v>Q1 2025</v>
      </c>
      <c r="L5932" t="str">
        <f t="shared" si="337"/>
        <v>Q1</v>
      </c>
      <c r="M5932" t="str">
        <f t="shared" si="338"/>
        <v>2025</v>
      </c>
    </row>
    <row r="5933" spans="1:13" x14ac:dyDescent="0.25">
      <c r="A5933" s="29">
        <v>45809</v>
      </c>
      <c r="B5933" s="9" t="s">
        <v>6595</v>
      </c>
      <c r="C5933" s="8" t="e">
        <v>#N/A</v>
      </c>
      <c r="D5933" s="9" t="s">
        <v>6631</v>
      </c>
      <c r="E5933" s="12">
        <v>319</v>
      </c>
      <c r="F5933" s="30">
        <v>45839</v>
      </c>
      <c r="G5933" s="12" t="s">
        <v>5419</v>
      </c>
      <c r="H5933" s="75">
        <v>588.82000000000005</v>
      </c>
      <c r="K5933" t="str">
        <f t="shared" si="336"/>
        <v>Q1 2025</v>
      </c>
      <c r="L5933" t="str">
        <f t="shared" si="337"/>
        <v>Q1</v>
      </c>
      <c r="M5933" t="str">
        <f t="shared" si="338"/>
        <v>2025</v>
      </c>
    </row>
    <row r="5934" spans="1:13" x14ac:dyDescent="0.25">
      <c r="A5934" s="29">
        <v>45809</v>
      </c>
      <c r="B5934" s="9" t="s">
        <v>6596</v>
      </c>
      <c r="C5934" s="8" t="s">
        <v>6619</v>
      </c>
      <c r="D5934" s="9" t="s">
        <v>6620</v>
      </c>
      <c r="E5934" s="12">
        <v>0</v>
      </c>
      <c r="F5934" s="30">
        <v>45838</v>
      </c>
      <c r="G5934" s="12" t="s">
        <v>5420</v>
      </c>
      <c r="H5934" s="75">
        <v>1060</v>
      </c>
      <c r="K5934" t="str">
        <f t="shared" si="336"/>
        <v>Q1 2025</v>
      </c>
      <c r="L5934" t="str">
        <f t="shared" si="337"/>
        <v>Q1</v>
      </c>
      <c r="M5934" t="str">
        <f t="shared" si="338"/>
        <v>2025</v>
      </c>
    </row>
    <row r="5935" spans="1:13" x14ac:dyDescent="0.25">
      <c r="A5935" s="29">
        <v>45809</v>
      </c>
      <c r="B5935" s="9" t="s">
        <v>6591</v>
      </c>
      <c r="C5935" s="8" t="s">
        <v>6619</v>
      </c>
      <c r="D5935" s="9" t="s">
        <v>6620</v>
      </c>
      <c r="E5935" s="12">
        <v>0</v>
      </c>
      <c r="F5935" s="30">
        <v>45838</v>
      </c>
      <c r="G5935" s="12" t="s">
        <v>5421</v>
      </c>
      <c r="H5935" s="75">
        <v>4342</v>
      </c>
      <c r="K5935" t="str">
        <f t="shared" si="336"/>
        <v>Q1 2025</v>
      </c>
      <c r="L5935" t="str">
        <f t="shared" si="337"/>
        <v>Q1</v>
      </c>
      <c r="M5935" t="str">
        <f t="shared" si="338"/>
        <v>2025</v>
      </c>
    </row>
    <row r="5936" spans="1:13" x14ac:dyDescent="0.25">
      <c r="A5936" s="29">
        <v>45809</v>
      </c>
      <c r="B5936" s="9" t="s">
        <v>6611</v>
      </c>
      <c r="C5936" s="8" t="s">
        <v>6619</v>
      </c>
      <c r="D5936" s="9" t="s">
        <v>6620</v>
      </c>
      <c r="E5936" s="12">
        <v>0</v>
      </c>
      <c r="F5936" s="30">
        <v>45838</v>
      </c>
      <c r="G5936" s="12" t="s">
        <v>5422</v>
      </c>
      <c r="H5936" s="75">
        <v>510</v>
      </c>
      <c r="K5936" t="str">
        <f t="shared" si="336"/>
        <v>Q1 2025</v>
      </c>
      <c r="L5936" t="str">
        <f t="shared" si="337"/>
        <v>Q1</v>
      </c>
      <c r="M5936" t="str">
        <f t="shared" si="338"/>
        <v>2025</v>
      </c>
    </row>
    <row r="5937" spans="1:13" x14ac:dyDescent="0.25">
      <c r="A5937" s="29">
        <v>45809</v>
      </c>
      <c r="B5937" s="9" t="s">
        <v>6595</v>
      </c>
      <c r="C5937" s="8" t="s">
        <v>6619</v>
      </c>
      <c r="D5937" s="9" t="s">
        <v>6620</v>
      </c>
      <c r="E5937" s="12">
        <v>319</v>
      </c>
      <c r="F5937" s="30">
        <v>45838</v>
      </c>
      <c r="G5937" s="12" t="s">
        <v>5423</v>
      </c>
      <c r="H5937" s="75">
        <v>800</v>
      </c>
      <c r="K5937" t="str">
        <f t="shared" si="336"/>
        <v>Q1 2025</v>
      </c>
      <c r="L5937" t="str">
        <f t="shared" si="337"/>
        <v>Q1</v>
      </c>
      <c r="M5937" t="str">
        <f t="shared" si="338"/>
        <v>2025</v>
      </c>
    </row>
    <row r="5938" spans="1:13" x14ac:dyDescent="0.25">
      <c r="A5938" s="29">
        <v>45809</v>
      </c>
      <c r="B5938" s="9" t="s">
        <v>6592</v>
      </c>
      <c r="C5938" s="8" t="s">
        <v>6619</v>
      </c>
      <c r="D5938" s="9" t="s">
        <v>6620</v>
      </c>
      <c r="E5938" s="12">
        <v>613</v>
      </c>
      <c r="F5938" s="30">
        <v>45838</v>
      </c>
      <c r="G5938" s="12" t="s">
        <v>5424</v>
      </c>
      <c r="H5938" s="75">
        <v>2220</v>
      </c>
      <c r="K5938" t="str">
        <f t="shared" si="336"/>
        <v>Q1 2025</v>
      </c>
      <c r="L5938" t="str">
        <f t="shared" si="337"/>
        <v>Q1</v>
      </c>
      <c r="M5938" t="str">
        <f t="shared" si="338"/>
        <v>2025</v>
      </c>
    </row>
    <row r="5939" spans="1:13" x14ac:dyDescent="0.25">
      <c r="A5939" s="29">
        <v>45809</v>
      </c>
      <c r="B5939" s="9" t="s">
        <v>6601</v>
      </c>
      <c r="C5939" s="8" t="s">
        <v>6619</v>
      </c>
      <c r="D5939" s="9" t="s">
        <v>6620</v>
      </c>
      <c r="E5939" s="12">
        <v>0</v>
      </c>
      <c r="F5939" s="30">
        <v>45838</v>
      </c>
      <c r="G5939" s="12" t="s">
        <v>5425</v>
      </c>
      <c r="H5939" s="75">
        <v>922</v>
      </c>
      <c r="K5939" t="str">
        <f t="shared" si="336"/>
        <v>Q1 2025</v>
      </c>
      <c r="L5939" t="str">
        <f t="shared" si="337"/>
        <v>Q1</v>
      </c>
      <c r="M5939" t="str">
        <f t="shared" si="338"/>
        <v>2025</v>
      </c>
    </row>
    <row r="5940" spans="1:13" x14ac:dyDescent="0.25">
      <c r="A5940" s="29">
        <v>45809</v>
      </c>
      <c r="B5940" s="9" t="s">
        <v>6612</v>
      </c>
      <c r="C5940" s="8" t="s">
        <v>6619</v>
      </c>
      <c r="D5940" s="9" t="s">
        <v>6620</v>
      </c>
      <c r="E5940" s="12">
        <v>0</v>
      </c>
      <c r="F5940" s="30">
        <v>45838</v>
      </c>
      <c r="G5940" s="12" t="s">
        <v>5426</v>
      </c>
      <c r="H5940" s="75">
        <v>1020</v>
      </c>
      <c r="K5940" t="str">
        <f t="shared" si="336"/>
        <v>Q1 2025</v>
      </c>
      <c r="L5940" t="str">
        <f t="shared" si="337"/>
        <v>Q1</v>
      </c>
      <c r="M5940" t="str">
        <f t="shared" si="338"/>
        <v>2025</v>
      </c>
    </row>
    <row r="5941" spans="1:13" x14ac:dyDescent="0.25">
      <c r="A5941" s="29">
        <v>45809</v>
      </c>
      <c r="B5941" s="9" t="s">
        <v>6613</v>
      </c>
      <c r="C5941" s="8" t="s">
        <v>6619</v>
      </c>
      <c r="D5941" s="9" t="s">
        <v>6620</v>
      </c>
      <c r="E5941" s="12">
        <v>0</v>
      </c>
      <c r="F5941" s="30">
        <v>45838</v>
      </c>
      <c r="G5941" s="12" t="s">
        <v>5427</v>
      </c>
      <c r="H5941" s="75">
        <v>1700</v>
      </c>
      <c r="K5941" t="str">
        <f t="shared" si="336"/>
        <v>Q1 2025</v>
      </c>
      <c r="L5941" t="str">
        <f t="shared" si="337"/>
        <v>Q1</v>
      </c>
      <c r="M5941" t="str">
        <f t="shared" si="338"/>
        <v>2025</v>
      </c>
    </row>
    <row r="5942" spans="1:13" x14ac:dyDescent="0.25">
      <c r="A5942" s="29">
        <v>45809</v>
      </c>
      <c r="B5942" s="9" t="s">
        <v>6588</v>
      </c>
      <c r="C5942" s="8" t="s">
        <v>6619</v>
      </c>
      <c r="D5942" s="9" t="s">
        <v>6620</v>
      </c>
      <c r="E5942" s="12">
        <v>0</v>
      </c>
      <c r="F5942" s="30">
        <v>45838</v>
      </c>
      <c r="G5942" s="12" t="s">
        <v>5428</v>
      </c>
      <c r="H5942" s="75">
        <v>1150</v>
      </c>
      <c r="K5942" t="str">
        <f t="shared" si="336"/>
        <v>Q1 2025</v>
      </c>
      <c r="L5942" t="str">
        <f t="shared" si="337"/>
        <v>Q1</v>
      </c>
      <c r="M5942" t="str">
        <f t="shared" si="338"/>
        <v>2025</v>
      </c>
    </row>
    <row r="5943" spans="1:13" x14ac:dyDescent="0.25">
      <c r="A5943" s="29">
        <v>45809</v>
      </c>
      <c r="B5943" s="9" t="s">
        <v>6600</v>
      </c>
      <c r="C5943" s="8" t="s">
        <v>6619</v>
      </c>
      <c r="D5943" s="9" t="s">
        <v>6620</v>
      </c>
      <c r="E5943" s="12">
        <v>1100</v>
      </c>
      <c r="F5943" s="30">
        <v>45838</v>
      </c>
      <c r="G5943" s="12" t="s">
        <v>5429</v>
      </c>
      <c r="H5943" s="75">
        <v>3998</v>
      </c>
      <c r="K5943" t="str">
        <f t="shared" si="336"/>
        <v>Q1 2025</v>
      </c>
      <c r="L5943" t="str">
        <f t="shared" si="337"/>
        <v>Q1</v>
      </c>
      <c r="M5943" t="str">
        <f t="shared" si="338"/>
        <v>2025</v>
      </c>
    </row>
    <row r="5944" spans="1:13" x14ac:dyDescent="0.25">
      <c r="A5944" s="29">
        <v>45809</v>
      </c>
      <c r="B5944" s="9" t="s">
        <v>6597</v>
      </c>
      <c r="C5944" s="8" t="s">
        <v>6619</v>
      </c>
      <c r="D5944" s="9" t="s">
        <v>6620</v>
      </c>
      <c r="E5944" s="12">
        <v>0</v>
      </c>
      <c r="F5944" s="30">
        <v>45838</v>
      </c>
      <c r="G5944" s="12" t="s">
        <v>5430</v>
      </c>
      <c r="H5944" s="75">
        <v>1840</v>
      </c>
      <c r="K5944" t="str">
        <f t="shared" si="336"/>
        <v>Q1 2025</v>
      </c>
      <c r="L5944" t="str">
        <f t="shared" si="337"/>
        <v>Q1</v>
      </c>
      <c r="M5944" t="str">
        <f t="shared" si="338"/>
        <v>2025</v>
      </c>
    </row>
    <row r="5945" spans="1:13" x14ac:dyDescent="0.25">
      <c r="A5945" s="29">
        <v>45809</v>
      </c>
      <c r="B5945" s="9" t="s">
        <v>6589</v>
      </c>
      <c r="C5945" s="8" t="s">
        <v>6619</v>
      </c>
      <c r="D5945" s="9" t="s">
        <v>6620</v>
      </c>
      <c r="E5945" s="12">
        <v>0</v>
      </c>
      <c r="F5945" s="30">
        <v>45838</v>
      </c>
      <c r="G5945" s="12" t="s">
        <v>5431</v>
      </c>
      <c r="H5945" s="75">
        <v>10548</v>
      </c>
      <c r="K5945" t="str">
        <f t="shared" si="336"/>
        <v>Q1 2025</v>
      </c>
      <c r="L5945" t="str">
        <f t="shared" si="337"/>
        <v>Q1</v>
      </c>
      <c r="M5945" t="str">
        <f t="shared" si="338"/>
        <v>2025</v>
      </c>
    </row>
    <row r="5946" spans="1:13" x14ac:dyDescent="0.25">
      <c r="A5946" s="29">
        <v>45809</v>
      </c>
      <c r="B5946" s="8" t="s">
        <v>6593</v>
      </c>
      <c r="C5946" s="5" t="s">
        <v>6619</v>
      </c>
      <c r="D5946" s="8" t="s">
        <v>6620</v>
      </c>
      <c r="E5946" s="12">
        <v>312</v>
      </c>
      <c r="F5946" s="4">
        <v>45838</v>
      </c>
      <c r="G5946" s="12" t="s">
        <v>5432</v>
      </c>
      <c r="H5946" s="5">
        <v>128252</v>
      </c>
      <c r="K5946" t="str">
        <f t="shared" ref="K5946" si="339">"Q" &amp; IF(MONTH(A5946) &lt; 4, 4, IF(MONTH(A5946) &lt; 7, 1, IF(MONTH(A5946) &lt; 10, 2, 3))) &amp; " " &amp; YEAR(A5946) - IF(MONTH(A5946) &lt; 4, 1, 0)</f>
        <v>Q1 2025</v>
      </c>
      <c r="L5946" t="str">
        <f t="shared" ref="L5946" si="340">LEFT(K5946,2)</f>
        <v>Q1</v>
      </c>
      <c r="M5946" t="str">
        <f t="shared" ref="M5946" si="341">RIGHT(K5946,4)</f>
        <v>2025</v>
      </c>
    </row>
    <row r="5947" spans="1:13" x14ac:dyDescent="0.25">
      <c r="A5947" s="29">
        <v>45809</v>
      </c>
      <c r="B5947" s="9" t="s">
        <v>6589</v>
      </c>
      <c r="C5947" s="8" t="s">
        <v>6653</v>
      </c>
      <c r="D5947" s="9" t="s">
        <v>6638</v>
      </c>
      <c r="E5947" s="12" t="s">
        <v>82</v>
      </c>
      <c r="F5947" s="30">
        <v>45846</v>
      </c>
      <c r="G5947" s="12" t="s">
        <v>5433</v>
      </c>
      <c r="H5947" s="5">
        <v>731471.58</v>
      </c>
      <c r="K5947" t="str">
        <f t="shared" ref="K5947:K5948" si="342">"Q" &amp; IF(MONTH(A5947) &lt; 4, 4, IF(MONTH(A5947) &lt; 7, 1, IF(MONTH(A5947) &lt; 10, 2, 3))) &amp; " " &amp; YEAR(A5947) - IF(MONTH(A5947) &lt; 4, 1, 0)</f>
        <v>Q1 2025</v>
      </c>
      <c r="L5947" t="str">
        <f t="shared" ref="L5947:L5948" si="343">LEFT(K5947,2)</f>
        <v>Q1</v>
      </c>
      <c r="M5947" t="str">
        <f t="shared" ref="M5947:M5948" si="344">RIGHT(K5947,4)</f>
        <v>2025</v>
      </c>
    </row>
    <row r="5948" spans="1:13" x14ac:dyDescent="0.25">
      <c r="A5948" s="29">
        <v>45809</v>
      </c>
      <c r="B5948" s="9" t="s">
        <v>6589</v>
      </c>
      <c r="C5948" s="8" t="s">
        <v>6653</v>
      </c>
      <c r="D5948" s="9" t="s">
        <v>6627</v>
      </c>
      <c r="E5948" s="12" t="s">
        <v>82</v>
      </c>
      <c r="F5948" s="30">
        <v>45847</v>
      </c>
      <c r="G5948" s="12" t="s">
        <v>5434</v>
      </c>
      <c r="H5948" s="5">
        <v>250</v>
      </c>
      <c r="K5948" t="str">
        <f t="shared" si="342"/>
        <v>Q1 2025</v>
      </c>
      <c r="L5948" t="str">
        <f t="shared" si="343"/>
        <v>Q1</v>
      </c>
      <c r="M5948" t="str">
        <f t="shared" si="344"/>
        <v>2025</v>
      </c>
    </row>
    <row r="5949" spans="1:13" x14ac:dyDescent="0.25">
      <c r="A5949" s="27">
        <v>45809</v>
      </c>
      <c r="B5949" s="9" t="s">
        <v>6584</v>
      </c>
      <c r="C5949" s="62" t="s">
        <v>6637</v>
      </c>
      <c r="D5949" s="9" t="s">
        <v>6638</v>
      </c>
      <c r="E5949" s="12">
        <v>102</v>
      </c>
      <c r="F5949" s="30">
        <v>45853</v>
      </c>
      <c r="G5949" s="12" t="s">
        <v>5435</v>
      </c>
      <c r="H5949" s="75">
        <v>48300.43</v>
      </c>
      <c r="K5949" t="str">
        <f t="shared" ref="K5949:K5976" si="345">"Q" &amp; IF(MONTH(A5949) &lt; 4, 4, IF(MONTH(A5949) &lt; 7, 1, IF(MONTH(A5949) &lt; 10, 2, 3))) &amp; " " &amp; YEAR(A5949) - IF(MONTH(A5949) &lt; 4, 1, 0)</f>
        <v>Q1 2025</v>
      </c>
      <c r="L5949" t="str">
        <f t="shared" ref="L5949:L5976" si="346">LEFT(K5949,2)</f>
        <v>Q1</v>
      </c>
      <c r="M5949" t="str">
        <f t="shared" ref="M5949:M5976" si="347">RIGHT(K5949,4)</f>
        <v>2025</v>
      </c>
    </row>
    <row r="5950" spans="1:13" x14ac:dyDescent="0.25">
      <c r="A5950" s="27">
        <v>45809</v>
      </c>
      <c r="B5950" s="9" t="s">
        <v>6593</v>
      </c>
      <c r="C5950" s="62" t="s">
        <v>6637</v>
      </c>
      <c r="D5950" s="9" t="s">
        <v>6638</v>
      </c>
      <c r="E5950" s="12">
        <v>309</v>
      </c>
      <c r="F5950" s="30">
        <v>45853</v>
      </c>
      <c r="G5950" s="12" t="s">
        <v>5436</v>
      </c>
      <c r="H5950" s="75">
        <v>90996.83</v>
      </c>
      <c r="K5950" t="str">
        <f t="shared" si="345"/>
        <v>Q1 2025</v>
      </c>
      <c r="L5950" t="str">
        <f t="shared" si="346"/>
        <v>Q1</v>
      </c>
      <c r="M5950" t="str">
        <f t="shared" si="347"/>
        <v>2025</v>
      </c>
    </row>
    <row r="5951" spans="1:13" x14ac:dyDescent="0.25">
      <c r="A5951" s="27">
        <v>45809</v>
      </c>
      <c r="B5951" s="9" t="s">
        <v>6593</v>
      </c>
      <c r="C5951" s="62" t="s">
        <v>6637</v>
      </c>
      <c r="D5951" s="9" t="s">
        <v>6638</v>
      </c>
      <c r="E5951" s="12">
        <v>311</v>
      </c>
      <c r="F5951" s="30">
        <v>45853</v>
      </c>
      <c r="G5951" s="12" t="s">
        <v>5437</v>
      </c>
      <c r="H5951" s="75">
        <v>137506.34</v>
      </c>
      <c r="K5951" t="str">
        <f t="shared" si="345"/>
        <v>Q1 2025</v>
      </c>
      <c r="L5951" t="str">
        <f t="shared" si="346"/>
        <v>Q1</v>
      </c>
      <c r="M5951" t="str">
        <f t="shared" si="347"/>
        <v>2025</v>
      </c>
    </row>
    <row r="5952" spans="1:13" x14ac:dyDescent="0.25">
      <c r="A5952" s="27">
        <v>45809</v>
      </c>
      <c r="B5952" s="9" t="s">
        <v>6593</v>
      </c>
      <c r="C5952" s="62" t="s">
        <v>6637</v>
      </c>
      <c r="D5952" s="9" t="s">
        <v>6638</v>
      </c>
      <c r="E5952" s="12">
        <v>312</v>
      </c>
      <c r="F5952" s="30">
        <v>45853</v>
      </c>
      <c r="G5952" s="12" t="s">
        <v>5438</v>
      </c>
      <c r="H5952" s="75">
        <v>142156.53</v>
      </c>
      <c r="K5952" t="str">
        <f t="shared" si="345"/>
        <v>Q1 2025</v>
      </c>
      <c r="L5952" t="str">
        <f t="shared" si="346"/>
        <v>Q1</v>
      </c>
      <c r="M5952" t="str">
        <f t="shared" si="347"/>
        <v>2025</v>
      </c>
    </row>
    <row r="5953" spans="1:13" x14ac:dyDescent="0.25">
      <c r="A5953" s="27">
        <v>45809</v>
      </c>
      <c r="B5953" s="9" t="s">
        <v>6593</v>
      </c>
      <c r="C5953" s="62" t="s">
        <v>6637</v>
      </c>
      <c r="D5953" s="9" t="s">
        <v>6638</v>
      </c>
      <c r="E5953" s="12">
        <v>313</v>
      </c>
      <c r="F5953" s="30">
        <v>45853</v>
      </c>
      <c r="G5953" s="12" t="s">
        <v>5439</v>
      </c>
      <c r="H5953" s="75">
        <v>124861</v>
      </c>
      <c r="K5953" t="str">
        <f t="shared" si="345"/>
        <v>Q1 2025</v>
      </c>
      <c r="L5953" t="str">
        <f t="shared" si="346"/>
        <v>Q1</v>
      </c>
      <c r="M5953" t="str">
        <f t="shared" si="347"/>
        <v>2025</v>
      </c>
    </row>
    <row r="5954" spans="1:13" x14ac:dyDescent="0.25">
      <c r="A5954" s="27">
        <v>45809</v>
      </c>
      <c r="B5954" s="9" t="s">
        <v>6593</v>
      </c>
      <c r="C5954" s="62" t="s">
        <v>6637</v>
      </c>
      <c r="D5954" s="9" t="s">
        <v>6638</v>
      </c>
      <c r="E5954" s="12">
        <v>314</v>
      </c>
      <c r="F5954" s="30">
        <v>45853</v>
      </c>
      <c r="G5954" s="12" t="s">
        <v>5440</v>
      </c>
      <c r="H5954" s="75">
        <v>23224.35</v>
      </c>
      <c r="K5954" t="str">
        <f t="shared" si="345"/>
        <v>Q1 2025</v>
      </c>
      <c r="L5954" t="str">
        <f t="shared" si="346"/>
        <v>Q1</v>
      </c>
      <c r="M5954" t="str">
        <f t="shared" si="347"/>
        <v>2025</v>
      </c>
    </row>
    <row r="5955" spans="1:13" x14ac:dyDescent="0.25">
      <c r="A5955" s="27">
        <v>45809</v>
      </c>
      <c r="B5955" s="9" t="s">
        <v>6593</v>
      </c>
      <c r="C5955" s="62" t="s">
        <v>6637</v>
      </c>
      <c r="D5955" s="9" t="s">
        <v>6638</v>
      </c>
      <c r="E5955" s="12">
        <v>315</v>
      </c>
      <c r="F5955" s="30">
        <v>45853</v>
      </c>
      <c r="G5955" s="12" t="s">
        <v>5441</v>
      </c>
      <c r="H5955" s="75">
        <v>27299.57</v>
      </c>
      <c r="K5955" t="str">
        <f t="shared" si="345"/>
        <v>Q1 2025</v>
      </c>
      <c r="L5955" t="str">
        <f t="shared" si="346"/>
        <v>Q1</v>
      </c>
      <c r="M5955" t="str">
        <f t="shared" si="347"/>
        <v>2025</v>
      </c>
    </row>
    <row r="5956" spans="1:13" x14ac:dyDescent="0.25">
      <c r="A5956" s="27">
        <v>45809</v>
      </c>
      <c r="B5956" s="9" t="s">
        <v>6593</v>
      </c>
      <c r="C5956" s="62" t="s">
        <v>6637</v>
      </c>
      <c r="D5956" s="9" t="s">
        <v>6638</v>
      </c>
      <c r="E5956" s="12">
        <v>316</v>
      </c>
      <c r="F5956" s="30">
        <v>45853</v>
      </c>
      <c r="G5956" s="12" t="s">
        <v>5442</v>
      </c>
      <c r="H5956" s="75">
        <v>98.98</v>
      </c>
      <c r="K5956" t="str">
        <f t="shared" si="345"/>
        <v>Q1 2025</v>
      </c>
      <c r="L5956" t="str">
        <f t="shared" si="346"/>
        <v>Q1</v>
      </c>
      <c r="M5956" t="str">
        <f t="shared" si="347"/>
        <v>2025</v>
      </c>
    </row>
    <row r="5957" spans="1:13" x14ac:dyDescent="0.25">
      <c r="A5957" s="27">
        <v>45809</v>
      </c>
      <c r="B5957" s="9" t="s">
        <v>6595</v>
      </c>
      <c r="C5957" s="62" t="s">
        <v>6637</v>
      </c>
      <c r="D5957" s="9" t="s">
        <v>6638</v>
      </c>
      <c r="E5957" s="12">
        <v>317</v>
      </c>
      <c r="F5957" s="30">
        <v>45853</v>
      </c>
      <c r="G5957" s="12" t="s">
        <v>5443</v>
      </c>
      <c r="H5957" s="75">
        <v>115567.55</v>
      </c>
      <c r="K5957" t="str">
        <f t="shared" si="345"/>
        <v>Q1 2025</v>
      </c>
      <c r="L5957" t="str">
        <f t="shared" si="346"/>
        <v>Q1</v>
      </c>
      <c r="M5957" t="str">
        <f t="shared" si="347"/>
        <v>2025</v>
      </c>
    </row>
    <row r="5958" spans="1:13" x14ac:dyDescent="0.25">
      <c r="A5958" s="27">
        <v>45809</v>
      </c>
      <c r="B5958" s="9" t="s">
        <v>6595</v>
      </c>
      <c r="C5958" s="62" t="s">
        <v>6637</v>
      </c>
      <c r="D5958" s="9" t="s">
        <v>6638</v>
      </c>
      <c r="E5958" s="12">
        <v>318</v>
      </c>
      <c r="F5958" s="30">
        <v>45853</v>
      </c>
      <c r="G5958" s="12" t="s">
        <v>5444</v>
      </c>
      <c r="H5958" s="75">
        <v>117319.37</v>
      </c>
      <c r="K5958" t="str">
        <f t="shared" si="345"/>
        <v>Q1 2025</v>
      </c>
      <c r="L5958" t="str">
        <f t="shared" si="346"/>
        <v>Q1</v>
      </c>
      <c r="M5958" t="str">
        <f t="shared" si="347"/>
        <v>2025</v>
      </c>
    </row>
    <row r="5959" spans="1:13" x14ac:dyDescent="0.25">
      <c r="A5959" s="27">
        <v>45809</v>
      </c>
      <c r="B5959" s="9" t="s">
        <v>6595</v>
      </c>
      <c r="C5959" s="62" t="s">
        <v>6637</v>
      </c>
      <c r="D5959" s="9" t="s">
        <v>6638</v>
      </c>
      <c r="E5959" s="12">
        <v>319</v>
      </c>
      <c r="F5959" s="30">
        <v>45853</v>
      </c>
      <c r="G5959" s="12" t="s">
        <v>5445</v>
      </c>
      <c r="H5959" s="75">
        <v>119714.44</v>
      </c>
      <c r="K5959" t="str">
        <f t="shared" si="345"/>
        <v>Q1 2025</v>
      </c>
      <c r="L5959" t="str">
        <f t="shared" si="346"/>
        <v>Q1</v>
      </c>
      <c r="M5959" t="str">
        <f t="shared" si="347"/>
        <v>2025</v>
      </c>
    </row>
    <row r="5960" spans="1:13" x14ac:dyDescent="0.25">
      <c r="A5960" s="27">
        <v>45809</v>
      </c>
      <c r="B5960" s="9" t="s">
        <v>6592</v>
      </c>
      <c r="C5960" s="62" t="s">
        <v>6637</v>
      </c>
      <c r="D5960" s="9" t="s">
        <v>6638</v>
      </c>
      <c r="E5960" s="12">
        <v>613</v>
      </c>
      <c r="F5960" s="30">
        <v>45853</v>
      </c>
      <c r="G5960" s="12" t="s">
        <v>5446</v>
      </c>
      <c r="H5960" s="75">
        <v>42465.34</v>
      </c>
      <c r="K5960" t="str">
        <f t="shared" si="345"/>
        <v>Q1 2025</v>
      </c>
      <c r="L5960" t="str">
        <f t="shared" si="346"/>
        <v>Q1</v>
      </c>
      <c r="M5960" t="str">
        <f t="shared" si="347"/>
        <v>2025</v>
      </c>
    </row>
    <row r="5961" spans="1:13" x14ac:dyDescent="0.25">
      <c r="A5961" s="27">
        <v>45809</v>
      </c>
      <c r="B5961" s="9" t="s">
        <v>6592</v>
      </c>
      <c r="C5961" s="62" t="s">
        <v>6637</v>
      </c>
      <c r="D5961" s="9" t="s">
        <v>6638</v>
      </c>
      <c r="E5961" s="12">
        <v>614</v>
      </c>
      <c r="F5961" s="30">
        <v>45853</v>
      </c>
      <c r="G5961" s="12" t="s">
        <v>5447</v>
      </c>
      <c r="H5961" s="75">
        <v>55130.51</v>
      </c>
      <c r="K5961" t="str">
        <f t="shared" si="345"/>
        <v>Q1 2025</v>
      </c>
      <c r="L5961" t="str">
        <f t="shared" si="346"/>
        <v>Q1</v>
      </c>
      <c r="M5961" t="str">
        <f t="shared" si="347"/>
        <v>2025</v>
      </c>
    </row>
    <row r="5962" spans="1:13" x14ac:dyDescent="0.25">
      <c r="A5962" s="27">
        <v>45809</v>
      </c>
      <c r="B5962" s="9" t="s">
        <v>6594</v>
      </c>
      <c r="C5962" s="62" t="s">
        <v>6637</v>
      </c>
      <c r="D5962" s="9" t="s">
        <v>6638</v>
      </c>
      <c r="E5962" s="12">
        <v>719</v>
      </c>
      <c r="F5962" s="30">
        <v>45853</v>
      </c>
      <c r="G5962" s="12" t="s">
        <v>5448</v>
      </c>
      <c r="H5962" s="75">
        <v>71141.78</v>
      </c>
      <c r="K5962" t="str">
        <f t="shared" si="345"/>
        <v>Q1 2025</v>
      </c>
      <c r="L5962" t="str">
        <f t="shared" si="346"/>
        <v>Q1</v>
      </c>
      <c r="M5962" t="str">
        <f t="shared" si="347"/>
        <v>2025</v>
      </c>
    </row>
    <row r="5963" spans="1:13" x14ac:dyDescent="0.25">
      <c r="A5963" s="27">
        <v>45809</v>
      </c>
      <c r="B5963" s="9" t="s">
        <v>6584</v>
      </c>
      <c r="C5963" s="62" t="s">
        <v>6637</v>
      </c>
      <c r="D5963" s="9" t="s">
        <v>6639</v>
      </c>
      <c r="E5963" s="12">
        <v>102</v>
      </c>
      <c r="F5963" s="30">
        <v>45854</v>
      </c>
      <c r="G5963" s="12" t="s">
        <v>5449</v>
      </c>
      <c r="H5963" s="75">
        <v>4279.2</v>
      </c>
      <c r="K5963" t="str">
        <f t="shared" si="345"/>
        <v>Q1 2025</v>
      </c>
      <c r="L5963" t="str">
        <f t="shared" si="346"/>
        <v>Q1</v>
      </c>
      <c r="M5963" t="str">
        <f t="shared" si="347"/>
        <v>2025</v>
      </c>
    </row>
    <row r="5964" spans="1:13" x14ac:dyDescent="0.25">
      <c r="A5964" s="27">
        <v>45809</v>
      </c>
      <c r="B5964" s="9" t="s">
        <v>6593</v>
      </c>
      <c r="C5964" s="62" t="s">
        <v>6637</v>
      </c>
      <c r="D5964" s="9" t="s">
        <v>6639</v>
      </c>
      <c r="E5964" s="12">
        <v>309</v>
      </c>
      <c r="F5964" s="30">
        <v>45854</v>
      </c>
      <c r="G5964" s="12" t="s">
        <v>5450</v>
      </c>
      <c r="H5964" s="75">
        <v>10137.27</v>
      </c>
      <c r="K5964" t="str">
        <f t="shared" si="345"/>
        <v>Q1 2025</v>
      </c>
      <c r="L5964" t="str">
        <f t="shared" si="346"/>
        <v>Q1</v>
      </c>
      <c r="M5964" t="str">
        <f t="shared" si="347"/>
        <v>2025</v>
      </c>
    </row>
    <row r="5965" spans="1:13" x14ac:dyDescent="0.25">
      <c r="A5965" s="27">
        <v>45809</v>
      </c>
      <c r="B5965" s="9" t="s">
        <v>6593</v>
      </c>
      <c r="C5965" s="62" t="s">
        <v>6637</v>
      </c>
      <c r="D5965" s="9" t="s">
        <v>6639</v>
      </c>
      <c r="E5965" s="12">
        <v>311</v>
      </c>
      <c r="F5965" s="30">
        <v>45854</v>
      </c>
      <c r="G5965" s="12" t="s">
        <v>5451</v>
      </c>
      <c r="H5965" s="75">
        <v>13512.62</v>
      </c>
      <c r="K5965" t="str">
        <f t="shared" si="345"/>
        <v>Q1 2025</v>
      </c>
      <c r="L5965" t="str">
        <f t="shared" si="346"/>
        <v>Q1</v>
      </c>
      <c r="M5965" t="str">
        <f t="shared" si="347"/>
        <v>2025</v>
      </c>
    </row>
    <row r="5966" spans="1:13" x14ac:dyDescent="0.25">
      <c r="A5966" s="27">
        <v>45809</v>
      </c>
      <c r="B5966" s="9" t="s">
        <v>6593</v>
      </c>
      <c r="C5966" s="62" t="s">
        <v>6637</v>
      </c>
      <c r="D5966" s="9" t="s">
        <v>6639</v>
      </c>
      <c r="E5966" s="12">
        <v>312</v>
      </c>
      <c r="F5966" s="30">
        <v>45854</v>
      </c>
      <c r="G5966" s="12" t="s">
        <v>5452</v>
      </c>
      <c r="H5966" s="75">
        <v>14251.91</v>
      </c>
      <c r="K5966" t="str">
        <f t="shared" si="345"/>
        <v>Q1 2025</v>
      </c>
      <c r="L5966" t="str">
        <f t="shared" si="346"/>
        <v>Q1</v>
      </c>
      <c r="M5966" t="str">
        <f t="shared" si="347"/>
        <v>2025</v>
      </c>
    </row>
    <row r="5967" spans="1:13" x14ac:dyDescent="0.25">
      <c r="A5967" s="27">
        <v>45809</v>
      </c>
      <c r="B5967" s="9" t="s">
        <v>6593</v>
      </c>
      <c r="C5967" s="62" t="s">
        <v>6637</v>
      </c>
      <c r="D5967" s="9" t="s">
        <v>6639</v>
      </c>
      <c r="E5967" s="12">
        <v>313</v>
      </c>
      <c r="F5967" s="30">
        <v>45854</v>
      </c>
      <c r="G5967" s="12" t="s">
        <v>5453</v>
      </c>
      <c r="H5967" s="75">
        <v>10605.59</v>
      </c>
      <c r="K5967" t="str">
        <f t="shared" si="345"/>
        <v>Q1 2025</v>
      </c>
      <c r="L5967" t="str">
        <f t="shared" si="346"/>
        <v>Q1</v>
      </c>
      <c r="M5967" t="str">
        <f t="shared" si="347"/>
        <v>2025</v>
      </c>
    </row>
    <row r="5968" spans="1:13" x14ac:dyDescent="0.25">
      <c r="A5968" s="27">
        <v>45809</v>
      </c>
      <c r="B5968" s="9" t="s">
        <v>6593</v>
      </c>
      <c r="C5968" s="62" t="s">
        <v>6637</v>
      </c>
      <c r="D5968" s="9" t="s">
        <v>6639</v>
      </c>
      <c r="E5968" s="12">
        <v>314</v>
      </c>
      <c r="F5968" s="30">
        <v>45854</v>
      </c>
      <c r="G5968" s="12" t="s">
        <v>5454</v>
      </c>
      <c r="H5968" s="75">
        <v>1934.91</v>
      </c>
      <c r="K5968" t="str">
        <f t="shared" si="345"/>
        <v>Q1 2025</v>
      </c>
      <c r="L5968" t="str">
        <f t="shared" si="346"/>
        <v>Q1</v>
      </c>
      <c r="M5968" t="str">
        <f t="shared" si="347"/>
        <v>2025</v>
      </c>
    </row>
    <row r="5969" spans="1:13" x14ac:dyDescent="0.25">
      <c r="A5969" s="27">
        <v>45809</v>
      </c>
      <c r="B5969" s="9" t="s">
        <v>6593</v>
      </c>
      <c r="C5969" s="62" t="s">
        <v>6637</v>
      </c>
      <c r="D5969" s="9" t="s">
        <v>6639</v>
      </c>
      <c r="E5969" s="12">
        <v>315</v>
      </c>
      <c r="F5969" s="30">
        <v>45854</v>
      </c>
      <c r="G5969" s="12" t="s">
        <v>5455</v>
      </c>
      <c r="H5969" s="75">
        <v>2669.4</v>
      </c>
      <c r="K5969" t="str">
        <f t="shared" si="345"/>
        <v>Q1 2025</v>
      </c>
      <c r="L5969" t="str">
        <f t="shared" si="346"/>
        <v>Q1</v>
      </c>
      <c r="M5969" t="str">
        <f t="shared" si="347"/>
        <v>2025</v>
      </c>
    </row>
    <row r="5970" spans="1:13" x14ac:dyDescent="0.25">
      <c r="A5970" s="27">
        <v>45809</v>
      </c>
      <c r="B5970" s="9" t="s">
        <v>6593</v>
      </c>
      <c r="C5970" s="62" t="s">
        <v>6637</v>
      </c>
      <c r="D5970" s="9" t="s">
        <v>6639</v>
      </c>
      <c r="E5970" s="12">
        <v>316</v>
      </c>
      <c r="F5970" s="30">
        <v>45854</v>
      </c>
      <c r="G5970" s="12" t="s">
        <v>5456</v>
      </c>
      <c r="H5970" s="75">
        <v>13.87</v>
      </c>
      <c r="K5970" t="str">
        <f t="shared" si="345"/>
        <v>Q1 2025</v>
      </c>
      <c r="L5970" t="str">
        <f t="shared" si="346"/>
        <v>Q1</v>
      </c>
      <c r="M5970" t="str">
        <f t="shared" si="347"/>
        <v>2025</v>
      </c>
    </row>
    <row r="5971" spans="1:13" x14ac:dyDescent="0.25">
      <c r="A5971" s="27">
        <v>45809</v>
      </c>
      <c r="B5971" s="9" t="s">
        <v>6595</v>
      </c>
      <c r="C5971" s="62" t="s">
        <v>6637</v>
      </c>
      <c r="D5971" s="9" t="s">
        <v>6639</v>
      </c>
      <c r="E5971" s="12">
        <v>317</v>
      </c>
      <c r="F5971" s="30">
        <v>45854</v>
      </c>
      <c r="G5971" s="12" t="s">
        <v>5457</v>
      </c>
      <c r="H5971" s="75">
        <v>10026.32</v>
      </c>
      <c r="K5971" t="str">
        <f t="shared" si="345"/>
        <v>Q1 2025</v>
      </c>
      <c r="L5971" t="str">
        <f t="shared" si="346"/>
        <v>Q1</v>
      </c>
      <c r="M5971" t="str">
        <f t="shared" si="347"/>
        <v>2025</v>
      </c>
    </row>
    <row r="5972" spans="1:13" x14ac:dyDescent="0.25">
      <c r="A5972" s="27">
        <v>45809</v>
      </c>
      <c r="B5972" s="9" t="s">
        <v>6595</v>
      </c>
      <c r="C5972" s="62" t="s">
        <v>6637</v>
      </c>
      <c r="D5972" s="9" t="s">
        <v>6639</v>
      </c>
      <c r="E5972" s="12">
        <v>318</v>
      </c>
      <c r="F5972" s="30">
        <v>45854</v>
      </c>
      <c r="G5972" s="12" t="s">
        <v>5458</v>
      </c>
      <c r="H5972" s="75">
        <v>10986.17</v>
      </c>
      <c r="K5972" t="str">
        <f t="shared" si="345"/>
        <v>Q1 2025</v>
      </c>
      <c r="L5972" t="str">
        <f t="shared" si="346"/>
        <v>Q1</v>
      </c>
      <c r="M5972" t="str">
        <f t="shared" si="347"/>
        <v>2025</v>
      </c>
    </row>
    <row r="5973" spans="1:13" x14ac:dyDescent="0.25">
      <c r="A5973" s="27">
        <v>45809</v>
      </c>
      <c r="B5973" s="9" t="s">
        <v>6595</v>
      </c>
      <c r="C5973" s="62" t="s">
        <v>6637</v>
      </c>
      <c r="D5973" s="9" t="s">
        <v>6639</v>
      </c>
      <c r="E5973" s="12">
        <v>319</v>
      </c>
      <c r="F5973" s="30">
        <v>45854</v>
      </c>
      <c r="G5973" s="12" t="s">
        <v>5459</v>
      </c>
      <c r="H5973" s="75">
        <v>10427.44</v>
      </c>
      <c r="K5973" t="str">
        <f t="shared" si="345"/>
        <v>Q1 2025</v>
      </c>
      <c r="L5973" t="str">
        <f t="shared" si="346"/>
        <v>Q1</v>
      </c>
      <c r="M5973" t="str">
        <f t="shared" si="347"/>
        <v>2025</v>
      </c>
    </row>
    <row r="5974" spans="1:13" x14ac:dyDescent="0.25">
      <c r="A5974" s="27">
        <v>45809</v>
      </c>
      <c r="B5974" s="9" t="s">
        <v>6592</v>
      </c>
      <c r="C5974" s="62" t="s">
        <v>6637</v>
      </c>
      <c r="D5974" s="9" t="s">
        <v>6639</v>
      </c>
      <c r="E5974" s="12">
        <v>613</v>
      </c>
      <c r="F5974" s="30">
        <v>45854</v>
      </c>
      <c r="G5974" s="12" t="s">
        <v>5460</v>
      </c>
      <c r="H5974" s="75">
        <v>4514.6899999999996</v>
      </c>
      <c r="K5974" t="str">
        <f t="shared" si="345"/>
        <v>Q1 2025</v>
      </c>
      <c r="L5974" t="str">
        <f t="shared" si="346"/>
        <v>Q1</v>
      </c>
      <c r="M5974" t="str">
        <f t="shared" si="347"/>
        <v>2025</v>
      </c>
    </row>
    <row r="5975" spans="1:13" x14ac:dyDescent="0.25">
      <c r="A5975" s="27">
        <v>45809</v>
      </c>
      <c r="B5975" s="9" t="s">
        <v>6592</v>
      </c>
      <c r="C5975" s="62" t="s">
        <v>6637</v>
      </c>
      <c r="D5975" s="9" t="s">
        <v>6639</v>
      </c>
      <c r="E5975" s="12">
        <v>614</v>
      </c>
      <c r="F5975" s="30">
        <v>45854</v>
      </c>
      <c r="G5975" s="12" t="s">
        <v>5461</v>
      </c>
      <c r="H5975" s="75">
        <v>4993.6899999999996</v>
      </c>
      <c r="K5975" t="str">
        <f t="shared" si="345"/>
        <v>Q1 2025</v>
      </c>
      <c r="L5975" t="str">
        <f t="shared" si="346"/>
        <v>Q1</v>
      </c>
      <c r="M5975" t="str">
        <f t="shared" si="347"/>
        <v>2025</v>
      </c>
    </row>
    <row r="5976" spans="1:13" x14ac:dyDescent="0.25">
      <c r="A5976" s="27">
        <v>45809</v>
      </c>
      <c r="B5976" s="9" t="s">
        <v>6594</v>
      </c>
      <c r="C5976" s="62" t="s">
        <v>6637</v>
      </c>
      <c r="D5976" s="9" t="s">
        <v>6639</v>
      </c>
      <c r="E5976" s="12">
        <v>719</v>
      </c>
      <c r="F5976" s="30">
        <v>45854</v>
      </c>
      <c r="G5976" s="12" t="s">
        <v>5462</v>
      </c>
      <c r="H5976" s="75">
        <v>5436.14</v>
      </c>
      <c r="K5976" t="str">
        <f t="shared" si="345"/>
        <v>Q1 2025</v>
      </c>
      <c r="L5976" t="str">
        <f t="shared" si="346"/>
        <v>Q1</v>
      </c>
      <c r="M5976" t="str">
        <f t="shared" si="347"/>
        <v>2025</v>
      </c>
    </row>
    <row r="5977" spans="1:13" x14ac:dyDescent="0.25">
      <c r="A5977" s="29">
        <v>45809</v>
      </c>
      <c r="B5977" s="9" t="s">
        <v>6602</v>
      </c>
      <c r="C5977" s="62" t="e">
        <v>#N/A</v>
      </c>
      <c r="D5977" s="9" t="s">
        <v>6638</v>
      </c>
      <c r="E5977" s="12">
        <v>401</v>
      </c>
      <c r="F5977" s="30">
        <v>45863</v>
      </c>
      <c r="G5977" s="12" t="s">
        <v>5463</v>
      </c>
      <c r="H5977" s="75">
        <v>78860</v>
      </c>
      <c r="K5977" t="str">
        <f t="shared" ref="K5977:K5983" si="348">"Q" &amp; IF(MONTH(A5977) &lt; 4, 4, IF(MONTH(A5977) &lt; 7, 1, IF(MONTH(A5977) &lt; 10, 2, 3))) &amp; " " &amp; YEAR(A5977) - IF(MONTH(A5977) &lt; 4, 1, 0)</f>
        <v>Q1 2025</v>
      </c>
      <c r="L5977" t="str">
        <f t="shared" ref="L5977:L5983" si="349">LEFT(K5977,2)</f>
        <v>Q1</v>
      </c>
      <c r="M5977" t="str">
        <f t="shared" ref="M5977:M5983" si="350">RIGHT(K5977,4)</f>
        <v>2025</v>
      </c>
    </row>
    <row r="5978" spans="1:13" x14ac:dyDescent="0.25">
      <c r="A5978" s="29">
        <v>45809</v>
      </c>
      <c r="B5978" s="9" t="s">
        <v>6602</v>
      </c>
      <c r="C5978" s="62" t="e">
        <v>#N/A</v>
      </c>
      <c r="D5978" s="9" t="s">
        <v>6638</v>
      </c>
      <c r="E5978" s="12">
        <v>402</v>
      </c>
      <c r="F5978" s="30">
        <v>45863</v>
      </c>
      <c r="G5978" s="12" t="s">
        <v>5464</v>
      </c>
      <c r="H5978" s="75">
        <v>38810</v>
      </c>
      <c r="K5978" t="str">
        <f t="shared" si="348"/>
        <v>Q1 2025</v>
      </c>
      <c r="L5978" t="str">
        <f t="shared" si="349"/>
        <v>Q1</v>
      </c>
      <c r="M5978" t="str">
        <f t="shared" si="350"/>
        <v>2025</v>
      </c>
    </row>
    <row r="5979" spans="1:13" x14ac:dyDescent="0.25">
      <c r="A5979" s="29">
        <v>45809</v>
      </c>
      <c r="B5979" s="9" t="s">
        <v>6602</v>
      </c>
      <c r="C5979" s="62" t="e">
        <v>#N/A</v>
      </c>
      <c r="D5979" s="9" t="s">
        <v>6638</v>
      </c>
      <c r="E5979" s="12">
        <v>501</v>
      </c>
      <c r="F5979" s="30">
        <v>45863</v>
      </c>
      <c r="G5979" s="12" t="s">
        <v>5465</v>
      </c>
      <c r="H5979" s="75">
        <v>78580</v>
      </c>
      <c r="K5979" t="str">
        <f t="shared" si="348"/>
        <v>Q1 2025</v>
      </c>
      <c r="L5979" t="str">
        <f t="shared" si="349"/>
        <v>Q1</v>
      </c>
      <c r="M5979" t="str">
        <f t="shared" si="350"/>
        <v>2025</v>
      </c>
    </row>
    <row r="5980" spans="1:13" x14ac:dyDescent="0.25">
      <c r="A5980" s="29">
        <v>45809</v>
      </c>
      <c r="B5980" s="9" t="s">
        <v>6602</v>
      </c>
      <c r="C5980" s="62" t="e">
        <v>#N/A</v>
      </c>
      <c r="D5980" s="9" t="s">
        <v>6638</v>
      </c>
      <c r="E5980" s="12">
        <v>502</v>
      </c>
      <c r="F5980" s="30">
        <v>45863</v>
      </c>
      <c r="G5980" s="12" t="s">
        <v>5466</v>
      </c>
      <c r="H5980" s="75">
        <v>730</v>
      </c>
      <c r="K5980" t="str">
        <f t="shared" si="348"/>
        <v>Q1 2025</v>
      </c>
      <c r="L5980" t="str">
        <f t="shared" si="349"/>
        <v>Q1</v>
      </c>
      <c r="M5980" t="str">
        <f t="shared" si="350"/>
        <v>2025</v>
      </c>
    </row>
    <row r="5981" spans="1:13" x14ac:dyDescent="0.25">
      <c r="A5981" s="29">
        <v>45809</v>
      </c>
      <c r="B5981" s="9" t="s">
        <v>6602</v>
      </c>
      <c r="C5981" s="62" t="e">
        <v>#N/A</v>
      </c>
      <c r="D5981" s="9" t="s">
        <v>6638</v>
      </c>
      <c r="E5981" s="12">
        <v>1201</v>
      </c>
      <c r="F5981" s="30">
        <v>45863</v>
      </c>
      <c r="G5981" s="12" t="s">
        <v>5467</v>
      </c>
      <c r="H5981" s="75">
        <v>49110</v>
      </c>
      <c r="K5981" t="str">
        <f t="shared" si="348"/>
        <v>Q1 2025</v>
      </c>
      <c r="L5981" t="str">
        <f t="shared" si="349"/>
        <v>Q1</v>
      </c>
      <c r="M5981" t="str">
        <f t="shared" si="350"/>
        <v>2025</v>
      </c>
    </row>
    <row r="5982" spans="1:13" x14ac:dyDescent="0.25">
      <c r="A5982" s="29">
        <v>45809</v>
      </c>
      <c r="B5982" s="9" t="s">
        <v>6602</v>
      </c>
      <c r="C5982" s="62" t="e">
        <v>#N/A</v>
      </c>
      <c r="D5982" s="9" t="s">
        <v>6638</v>
      </c>
      <c r="E5982" s="12">
        <v>1202</v>
      </c>
      <c r="F5982" s="30">
        <v>45863</v>
      </c>
      <c r="G5982" s="12" t="s">
        <v>5468</v>
      </c>
      <c r="H5982" s="75">
        <v>600</v>
      </c>
      <c r="K5982" t="str">
        <f t="shared" si="348"/>
        <v>Q1 2025</v>
      </c>
      <c r="L5982" t="str">
        <f t="shared" si="349"/>
        <v>Q1</v>
      </c>
      <c r="M5982" t="str">
        <f t="shared" si="350"/>
        <v>2025</v>
      </c>
    </row>
    <row r="5983" spans="1:13" x14ac:dyDescent="0.25">
      <c r="A5983" s="29">
        <v>45809</v>
      </c>
      <c r="B5983" s="9" t="s">
        <v>6602</v>
      </c>
      <c r="C5983" s="62" t="e">
        <v>#N/A</v>
      </c>
      <c r="D5983" s="9" t="s">
        <v>6638</v>
      </c>
      <c r="E5983" s="12">
        <v>1301</v>
      </c>
      <c r="F5983" s="30">
        <v>45863</v>
      </c>
      <c r="G5983" s="12" t="s">
        <v>5469</v>
      </c>
      <c r="H5983" s="75">
        <v>78860</v>
      </c>
      <c r="K5983" t="str">
        <f t="shared" si="348"/>
        <v>Q1 2025</v>
      </c>
      <c r="L5983" t="str">
        <f t="shared" si="349"/>
        <v>Q1</v>
      </c>
      <c r="M5983" t="str">
        <f t="shared" si="350"/>
        <v>2025</v>
      </c>
    </row>
    <row r="5984" spans="1:13" x14ac:dyDescent="0.25">
      <c r="A5984" s="29">
        <v>45839</v>
      </c>
      <c r="B5984" s="9" t="s">
        <v>6592</v>
      </c>
      <c r="C5984" s="8" t="e">
        <v>#N/A</v>
      </c>
      <c r="D5984" s="9" t="s">
        <v>6662</v>
      </c>
      <c r="E5984" s="12">
        <v>613</v>
      </c>
      <c r="F5984" s="30">
        <v>45839</v>
      </c>
      <c r="G5984" s="12" t="s">
        <v>5470</v>
      </c>
      <c r="H5984" s="75">
        <v>72274</v>
      </c>
      <c r="K5984" t="str">
        <f t="shared" ref="K5984:K6001" si="351">"Q" &amp; IF(MONTH(A5984) &lt; 4, 4, IF(MONTH(A5984) &lt; 7, 1, IF(MONTH(A5984) &lt; 10, 2, 3))) &amp; " " &amp; YEAR(A5984) - IF(MONTH(A5984) &lt; 4, 1, 0)</f>
        <v>Q2 2025</v>
      </c>
      <c r="L5984" t="str">
        <f t="shared" ref="L5984:L6001" si="352">LEFT(K5984,2)</f>
        <v>Q2</v>
      </c>
      <c r="M5984" t="str">
        <f t="shared" ref="M5984:M6001" si="353">RIGHT(K5984,4)</f>
        <v>2025</v>
      </c>
    </row>
    <row r="5985" spans="1:13" x14ac:dyDescent="0.25">
      <c r="A5985" s="27">
        <v>45839</v>
      </c>
      <c r="B5985" s="9" t="s">
        <v>6593</v>
      </c>
      <c r="C5985" s="62" t="e">
        <v>#N/A</v>
      </c>
      <c r="D5985" s="9" t="s">
        <v>6654</v>
      </c>
      <c r="E5985" s="12">
        <v>313</v>
      </c>
      <c r="F5985" s="30">
        <v>45839</v>
      </c>
      <c r="G5985" s="12" t="s">
        <v>5471</v>
      </c>
      <c r="H5985" s="46">
        <v>65546</v>
      </c>
      <c r="K5985" t="str">
        <f t="shared" si="351"/>
        <v>Q2 2025</v>
      </c>
      <c r="L5985" t="str">
        <f t="shared" si="352"/>
        <v>Q2</v>
      </c>
      <c r="M5985" t="str">
        <f t="shared" si="353"/>
        <v>2025</v>
      </c>
    </row>
    <row r="5986" spans="1:13" x14ac:dyDescent="0.25">
      <c r="A5986" s="27">
        <v>45839</v>
      </c>
      <c r="B5986" s="9" t="s">
        <v>6593</v>
      </c>
      <c r="C5986" s="62" t="e">
        <v>#N/A</v>
      </c>
      <c r="D5986" s="9" t="s">
        <v>6662</v>
      </c>
      <c r="E5986" s="12">
        <v>313</v>
      </c>
      <c r="F5986" s="30">
        <v>45839</v>
      </c>
      <c r="G5986" s="12" t="s">
        <v>5472</v>
      </c>
      <c r="H5986" s="46">
        <v>574536</v>
      </c>
      <c r="K5986" t="str">
        <f t="shared" si="351"/>
        <v>Q2 2025</v>
      </c>
      <c r="L5986" t="str">
        <f t="shared" si="352"/>
        <v>Q2</v>
      </c>
      <c r="M5986" t="str">
        <f t="shared" si="353"/>
        <v>2025</v>
      </c>
    </row>
    <row r="5987" spans="1:13" x14ac:dyDescent="0.25">
      <c r="A5987" s="29">
        <v>45839</v>
      </c>
      <c r="B5987" s="9" t="s">
        <v>6593</v>
      </c>
      <c r="C5987" s="8" t="e">
        <v>#N/A</v>
      </c>
      <c r="D5987" s="9" t="s">
        <v>6662</v>
      </c>
      <c r="E5987" s="12">
        <v>316</v>
      </c>
      <c r="F5987" s="25">
        <v>45839</v>
      </c>
      <c r="G5987" s="12" t="s">
        <v>5473</v>
      </c>
      <c r="H5987" s="75">
        <v>87362</v>
      </c>
      <c r="K5987" t="str">
        <f t="shared" si="351"/>
        <v>Q2 2025</v>
      </c>
      <c r="L5987" t="str">
        <f t="shared" si="352"/>
        <v>Q2</v>
      </c>
      <c r="M5987" t="str">
        <f t="shared" si="353"/>
        <v>2025</v>
      </c>
    </row>
    <row r="5988" spans="1:13" x14ac:dyDescent="0.25">
      <c r="A5988" s="29">
        <v>45839</v>
      </c>
      <c r="B5988" s="9" t="s">
        <v>6593</v>
      </c>
      <c r="C5988" s="8" t="e">
        <v>#N/A</v>
      </c>
      <c r="D5988" s="9" t="s">
        <v>6662</v>
      </c>
      <c r="E5988" s="12">
        <v>316</v>
      </c>
      <c r="F5988" s="25">
        <v>45839</v>
      </c>
      <c r="G5988" s="12" t="s">
        <v>5474</v>
      </c>
      <c r="H5988" s="75">
        <v>87362</v>
      </c>
      <c r="K5988" t="str">
        <f t="shared" si="351"/>
        <v>Q2 2025</v>
      </c>
      <c r="L5988" t="str">
        <f t="shared" si="352"/>
        <v>Q2</v>
      </c>
      <c r="M5988" t="str">
        <f t="shared" si="353"/>
        <v>2025</v>
      </c>
    </row>
    <row r="5989" spans="1:13" x14ac:dyDescent="0.25">
      <c r="A5989" s="29">
        <v>45839</v>
      </c>
      <c r="B5989" s="9" t="s">
        <v>6613</v>
      </c>
      <c r="C5989" s="8" t="e">
        <v>#N/A</v>
      </c>
      <c r="D5989" s="9" t="s">
        <v>6643</v>
      </c>
      <c r="E5989" s="12">
        <v>702</v>
      </c>
      <c r="F5989" s="30">
        <v>45839</v>
      </c>
      <c r="G5989" s="12" t="s">
        <v>5475</v>
      </c>
      <c r="H5989" s="75">
        <v>15291</v>
      </c>
      <c r="K5989" t="str">
        <f t="shared" si="351"/>
        <v>Q2 2025</v>
      </c>
      <c r="L5989" t="str">
        <f t="shared" si="352"/>
        <v>Q2</v>
      </c>
      <c r="M5989" t="str">
        <f t="shared" si="353"/>
        <v>2025</v>
      </c>
    </row>
    <row r="5990" spans="1:13" x14ac:dyDescent="0.25">
      <c r="A5990" s="29">
        <v>45839</v>
      </c>
      <c r="B5990" s="9" t="s">
        <v>6613</v>
      </c>
      <c r="C5990" s="8" t="e">
        <v>#N/A</v>
      </c>
      <c r="D5990" s="9" t="s">
        <v>6643</v>
      </c>
      <c r="E5990" s="12">
        <v>703</v>
      </c>
      <c r="F5990" s="30">
        <v>45839</v>
      </c>
      <c r="G5990" s="12" t="s">
        <v>5476</v>
      </c>
      <c r="H5990" s="75">
        <v>15291</v>
      </c>
      <c r="K5990" t="str">
        <f t="shared" si="351"/>
        <v>Q2 2025</v>
      </c>
      <c r="L5990" t="str">
        <f t="shared" si="352"/>
        <v>Q2</v>
      </c>
      <c r="M5990" t="str">
        <f t="shared" si="353"/>
        <v>2025</v>
      </c>
    </row>
    <row r="5991" spans="1:13" x14ac:dyDescent="0.25">
      <c r="A5991" s="27">
        <v>45839</v>
      </c>
      <c r="B5991" s="9" t="s">
        <v>6592</v>
      </c>
      <c r="C5991" s="8" t="e">
        <v>#N/A</v>
      </c>
      <c r="D5991" s="9" t="s">
        <v>6662</v>
      </c>
      <c r="E5991" s="12">
        <v>613</v>
      </c>
      <c r="F5991" s="30">
        <v>45839</v>
      </c>
      <c r="G5991" s="12" t="s">
        <v>5477</v>
      </c>
      <c r="H5991" s="46">
        <v>72264</v>
      </c>
      <c r="K5991" t="str">
        <f t="shared" si="351"/>
        <v>Q2 2025</v>
      </c>
      <c r="L5991" t="str">
        <f t="shared" si="352"/>
        <v>Q2</v>
      </c>
      <c r="M5991" t="str">
        <f t="shared" si="353"/>
        <v>2025</v>
      </c>
    </row>
    <row r="5992" spans="1:13" x14ac:dyDescent="0.25">
      <c r="A5992" s="29">
        <v>45839</v>
      </c>
      <c r="B5992" s="9" t="s">
        <v>6592</v>
      </c>
      <c r="C5992" s="8" t="e">
        <v>#N/A</v>
      </c>
      <c r="D5992" s="9" t="s">
        <v>6662</v>
      </c>
      <c r="E5992" s="12">
        <v>614</v>
      </c>
      <c r="F5992" s="30">
        <v>45839</v>
      </c>
      <c r="G5992" s="12" t="s">
        <v>5478</v>
      </c>
      <c r="H5992" s="46">
        <v>144455</v>
      </c>
      <c r="K5992" t="str">
        <f t="shared" si="351"/>
        <v>Q2 2025</v>
      </c>
      <c r="L5992" t="str">
        <f t="shared" si="352"/>
        <v>Q2</v>
      </c>
      <c r="M5992" t="str">
        <f t="shared" si="353"/>
        <v>2025</v>
      </c>
    </row>
    <row r="5993" spans="1:13" x14ac:dyDescent="0.25">
      <c r="A5993" s="27">
        <v>45839</v>
      </c>
      <c r="B5993" s="9" t="s">
        <v>6593</v>
      </c>
      <c r="C5993" s="8" t="e">
        <v>#N/A</v>
      </c>
      <c r="D5993" s="9" t="s">
        <v>6662</v>
      </c>
      <c r="E5993" s="12">
        <v>314</v>
      </c>
      <c r="F5993" s="30">
        <v>45839</v>
      </c>
      <c r="G5993" s="12" t="s">
        <v>5479</v>
      </c>
      <c r="H5993" s="75">
        <v>163787.4</v>
      </c>
      <c r="K5993" t="str">
        <f t="shared" si="351"/>
        <v>Q2 2025</v>
      </c>
      <c r="L5993" t="str">
        <f t="shared" si="352"/>
        <v>Q2</v>
      </c>
      <c r="M5993" t="str">
        <f t="shared" si="353"/>
        <v>2025</v>
      </c>
    </row>
    <row r="5994" spans="1:13" x14ac:dyDescent="0.25">
      <c r="A5994" s="27">
        <v>45839</v>
      </c>
      <c r="B5994" s="9" t="s">
        <v>6595</v>
      </c>
      <c r="C5994" s="8" t="e">
        <v>#N/A</v>
      </c>
      <c r="D5994" s="9" t="s">
        <v>6662</v>
      </c>
      <c r="E5994" s="12">
        <v>317</v>
      </c>
      <c r="F5994" s="30">
        <v>45839</v>
      </c>
      <c r="G5994" s="12" t="s">
        <v>5480</v>
      </c>
      <c r="H5994" s="75">
        <v>104834</v>
      </c>
      <c r="K5994" t="str">
        <f t="shared" si="351"/>
        <v>Q2 2025</v>
      </c>
      <c r="L5994" t="str">
        <f t="shared" si="352"/>
        <v>Q2</v>
      </c>
      <c r="M5994" t="str">
        <f t="shared" si="353"/>
        <v>2025</v>
      </c>
    </row>
    <row r="5995" spans="1:13" x14ac:dyDescent="0.25">
      <c r="A5995" s="27">
        <v>45839</v>
      </c>
      <c r="B5995" s="9" t="s">
        <v>6595</v>
      </c>
      <c r="C5995" s="8" t="e">
        <v>#N/A</v>
      </c>
      <c r="D5995" s="9" t="s">
        <v>6662</v>
      </c>
      <c r="E5995" s="12">
        <v>317</v>
      </c>
      <c r="F5995" s="30">
        <v>45839</v>
      </c>
      <c r="G5995" s="12" t="s">
        <v>5481</v>
      </c>
      <c r="H5995" s="75">
        <v>69890</v>
      </c>
      <c r="K5995" t="str">
        <f t="shared" si="351"/>
        <v>Q2 2025</v>
      </c>
      <c r="L5995" t="str">
        <f t="shared" si="352"/>
        <v>Q2</v>
      </c>
      <c r="M5995" t="str">
        <f t="shared" si="353"/>
        <v>2025</v>
      </c>
    </row>
    <row r="5996" spans="1:13" x14ac:dyDescent="0.25">
      <c r="A5996" s="27">
        <v>45839</v>
      </c>
      <c r="B5996" s="9" t="s">
        <v>6584</v>
      </c>
      <c r="C5996" s="8" t="e">
        <v>#N/A</v>
      </c>
      <c r="D5996" s="9" t="s">
        <v>6662</v>
      </c>
      <c r="E5996" s="12">
        <v>102</v>
      </c>
      <c r="F5996" s="30">
        <v>45839</v>
      </c>
      <c r="G5996" s="12">
        <v>202507001</v>
      </c>
      <c r="H5996" s="75">
        <v>227529.12</v>
      </c>
      <c r="K5996" t="str">
        <f t="shared" si="351"/>
        <v>Q2 2025</v>
      </c>
      <c r="L5996" t="str">
        <f t="shared" si="352"/>
        <v>Q2</v>
      </c>
      <c r="M5996" t="str">
        <f t="shared" si="353"/>
        <v>2025</v>
      </c>
    </row>
    <row r="5997" spans="1:13" x14ac:dyDescent="0.25">
      <c r="A5997" s="27">
        <v>45839</v>
      </c>
      <c r="B5997" s="9" t="s">
        <v>6593</v>
      </c>
      <c r="C5997" s="8" t="e">
        <v>#N/A</v>
      </c>
      <c r="D5997" s="9" t="s">
        <v>6665</v>
      </c>
      <c r="E5997" s="12">
        <v>309</v>
      </c>
      <c r="F5997" s="30">
        <v>45840</v>
      </c>
      <c r="G5997" s="12" t="s">
        <v>5482</v>
      </c>
      <c r="H5997" s="75">
        <v>228659.20000000001</v>
      </c>
      <c r="K5997" t="str">
        <f t="shared" si="351"/>
        <v>Q2 2025</v>
      </c>
      <c r="L5997" t="str">
        <f t="shared" si="352"/>
        <v>Q2</v>
      </c>
      <c r="M5997" t="str">
        <f t="shared" si="353"/>
        <v>2025</v>
      </c>
    </row>
    <row r="5998" spans="1:13" x14ac:dyDescent="0.25">
      <c r="A5998" s="27">
        <v>45839</v>
      </c>
      <c r="B5998" s="9" t="s">
        <v>6593</v>
      </c>
      <c r="C5998" s="8" t="e">
        <v>#N/A</v>
      </c>
      <c r="D5998" s="9" t="s">
        <v>6662</v>
      </c>
      <c r="E5998" s="12">
        <v>310</v>
      </c>
      <c r="F5998" s="30">
        <v>45839</v>
      </c>
      <c r="G5998" s="12" t="s">
        <v>1332</v>
      </c>
      <c r="H5998" s="75">
        <v>76182</v>
      </c>
      <c r="K5998" t="str">
        <f t="shared" si="351"/>
        <v>Q2 2025</v>
      </c>
      <c r="L5998" t="str">
        <f t="shared" si="352"/>
        <v>Q2</v>
      </c>
      <c r="M5998" t="str">
        <f t="shared" si="353"/>
        <v>2025</v>
      </c>
    </row>
    <row r="5999" spans="1:13" x14ac:dyDescent="0.25">
      <c r="A5999" s="27">
        <v>45839</v>
      </c>
      <c r="B5999" s="9" t="s">
        <v>6593</v>
      </c>
      <c r="C5999" s="62" t="e">
        <v>#N/A</v>
      </c>
      <c r="D5999" s="9" t="s">
        <v>6662</v>
      </c>
      <c r="E5999" s="12">
        <v>310</v>
      </c>
      <c r="F5999" s="30">
        <v>45839</v>
      </c>
      <c r="G5999" s="12" t="s">
        <v>1329</v>
      </c>
      <c r="H5999" s="75">
        <v>76183</v>
      </c>
      <c r="K5999" t="str">
        <f t="shared" si="351"/>
        <v>Q2 2025</v>
      </c>
      <c r="L5999" t="str">
        <f t="shared" si="352"/>
        <v>Q2</v>
      </c>
      <c r="M5999" t="str">
        <f t="shared" si="353"/>
        <v>2025</v>
      </c>
    </row>
    <row r="6000" spans="1:13" x14ac:dyDescent="0.25">
      <c r="A6000" s="27">
        <v>45839</v>
      </c>
      <c r="B6000" s="9" t="s">
        <v>6593</v>
      </c>
      <c r="C6000" s="62" t="e">
        <v>#N/A</v>
      </c>
      <c r="D6000" s="9" t="s">
        <v>6654</v>
      </c>
      <c r="E6000" s="12">
        <v>310</v>
      </c>
      <c r="F6000" s="30">
        <v>45839</v>
      </c>
      <c r="G6000" s="12" t="s">
        <v>1328</v>
      </c>
      <c r="H6000" s="75">
        <v>30343</v>
      </c>
      <c r="K6000" t="str">
        <f t="shared" si="351"/>
        <v>Q2 2025</v>
      </c>
      <c r="L6000" t="str">
        <f t="shared" si="352"/>
        <v>Q2</v>
      </c>
      <c r="M6000" t="str">
        <f t="shared" si="353"/>
        <v>2025</v>
      </c>
    </row>
    <row r="6001" spans="1:13" x14ac:dyDescent="0.25">
      <c r="A6001" s="27">
        <v>45839</v>
      </c>
      <c r="B6001" s="9" t="s">
        <v>6594</v>
      </c>
      <c r="C6001" s="8" t="e">
        <v>#N/A</v>
      </c>
      <c r="D6001" s="9" t="s">
        <v>6662</v>
      </c>
      <c r="E6001" s="12">
        <v>719</v>
      </c>
      <c r="F6001" s="30">
        <v>45841</v>
      </c>
      <c r="G6001" s="12" t="s">
        <v>5483</v>
      </c>
      <c r="H6001" s="75">
        <v>143325</v>
      </c>
      <c r="K6001" t="str">
        <f t="shared" si="351"/>
        <v>Q2 2025</v>
      </c>
      <c r="L6001" t="str">
        <f t="shared" si="352"/>
        <v>Q2</v>
      </c>
      <c r="M6001" t="str">
        <f t="shared" si="353"/>
        <v>2025</v>
      </c>
    </row>
    <row r="6002" spans="1:13" x14ac:dyDescent="0.25">
      <c r="A6002" s="29">
        <v>45839</v>
      </c>
      <c r="B6002" s="9" t="s">
        <v>6589</v>
      </c>
      <c r="C6002" s="8" t="s">
        <v>6653</v>
      </c>
      <c r="D6002" s="9" t="s">
        <v>6654</v>
      </c>
      <c r="E6002" s="12" t="s">
        <v>82</v>
      </c>
      <c r="F6002" s="30">
        <v>45839</v>
      </c>
      <c r="G6002" s="12" t="s">
        <v>5484</v>
      </c>
      <c r="H6002" s="75">
        <v>204002.34</v>
      </c>
      <c r="K6002" t="str">
        <f t="shared" ref="K6002:K6055" si="354">"Q" &amp; IF(MONTH(A6002) &lt; 4, 4, IF(MONTH(A6002) &lt; 7, 1, IF(MONTH(A6002) &lt; 10, 2, 3))) &amp; " " &amp; YEAR(A6002) - IF(MONTH(A6002) &lt; 4, 1, 0)</f>
        <v>Q2 2025</v>
      </c>
      <c r="L6002" t="str">
        <f t="shared" ref="L6002:L6055" si="355">LEFT(K6002,2)</f>
        <v>Q2</v>
      </c>
      <c r="M6002" t="str">
        <f t="shared" ref="M6002:M6055" si="356">RIGHT(K6002,4)</f>
        <v>2025</v>
      </c>
    </row>
    <row r="6003" spans="1:13" x14ac:dyDescent="0.25">
      <c r="A6003" s="27">
        <v>45839</v>
      </c>
      <c r="B6003" s="9" t="s">
        <v>6594</v>
      </c>
      <c r="C6003" s="62" t="s">
        <v>6637</v>
      </c>
      <c r="D6003" s="9" t="s">
        <v>6654</v>
      </c>
      <c r="E6003" s="12">
        <v>719</v>
      </c>
      <c r="F6003" s="30">
        <v>45839</v>
      </c>
      <c r="G6003" s="12" t="s">
        <v>5485</v>
      </c>
      <c r="H6003" s="98">
        <v>24141</v>
      </c>
      <c r="K6003" t="str">
        <f t="shared" si="354"/>
        <v>Q2 2025</v>
      </c>
      <c r="L6003" t="str">
        <f t="shared" si="355"/>
        <v>Q2</v>
      </c>
      <c r="M6003" t="str">
        <f t="shared" si="356"/>
        <v>2025</v>
      </c>
    </row>
    <row r="6004" spans="1:13" x14ac:dyDescent="0.25">
      <c r="A6004" s="27">
        <v>45839</v>
      </c>
      <c r="B6004" s="9" t="s">
        <v>6592</v>
      </c>
      <c r="C6004" s="62" t="s">
        <v>6637</v>
      </c>
      <c r="D6004" s="9" t="s">
        <v>6654</v>
      </c>
      <c r="E6004" s="12">
        <v>613</v>
      </c>
      <c r="F6004" s="30">
        <v>45839</v>
      </c>
      <c r="G6004" s="12" t="s">
        <v>5486</v>
      </c>
      <c r="H6004" s="75">
        <v>25779</v>
      </c>
      <c r="K6004" t="str">
        <f t="shared" si="354"/>
        <v>Q2 2025</v>
      </c>
      <c r="L6004" t="str">
        <f t="shared" si="355"/>
        <v>Q2</v>
      </c>
      <c r="M6004" t="str">
        <f t="shared" si="356"/>
        <v>2025</v>
      </c>
    </row>
    <row r="6005" spans="1:13" x14ac:dyDescent="0.25">
      <c r="A6005" s="27">
        <v>45839</v>
      </c>
      <c r="B6005" s="9" t="s">
        <v>6592</v>
      </c>
      <c r="C6005" s="62" t="s">
        <v>6637</v>
      </c>
      <c r="D6005" s="9" t="s">
        <v>6654</v>
      </c>
      <c r="E6005" s="12">
        <v>614</v>
      </c>
      <c r="F6005" s="30">
        <v>45839</v>
      </c>
      <c r="G6005" s="12" t="s">
        <v>5487</v>
      </c>
      <c r="H6005" s="75">
        <v>25753</v>
      </c>
      <c r="K6005" t="str">
        <f t="shared" si="354"/>
        <v>Q2 2025</v>
      </c>
      <c r="L6005" t="str">
        <f t="shared" si="355"/>
        <v>Q2</v>
      </c>
      <c r="M6005" t="str">
        <f t="shared" si="356"/>
        <v>2025</v>
      </c>
    </row>
    <row r="6006" spans="1:13" x14ac:dyDescent="0.25">
      <c r="A6006" s="27">
        <v>45839</v>
      </c>
      <c r="B6006" s="9" t="s">
        <v>6593</v>
      </c>
      <c r="C6006" s="62" t="s">
        <v>6637</v>
      </c>
      <c r="D6006" s="9" t="s">
        <v>6654</v>
      </c>
      <c r="E6006" s="12">
        <v>316</v>
      </c>
      <c r="F6006" s="30">
        <v>45839</v>
      </c>
      <c r="G6006" s="12" t="s">
        <v>5488</v>
      </c>
      <c r="H6006" s="75">
        <v>25753</v>
      </c>
      <c r="K6006" t="str">
        <f t="shared" si="354"/>
        <v>Q2 2025</v>
      </c>
      <c r="L6006" t="str">
        <f t="shared" si="355"/>
        <v>Q2</v>
      </c>
      <c r="M6006" t="str">
        <f t="shared" si="356"/>
        <v>2025</v>
      </c>
    </row>
    <row r="6007" spans="1:13" x14ac:dyDescent="0.25">
      <c r="A6007" s="27">
        <v>45839</v>
      </c>
      <c r="B6007" s="9" t="s">
        <v>6593</v>
      </c>
      <c r="C6007" s="62" t="s">
        <v>6637</v>
      </c>
      <c r="D6007" s="9" t="s">
        <v>6654</v>
      </c>
      <c r="E6007" s="12">
        <v>315</v>
      </c>
      <c r="F6007" s="30">
        <v>45839</v>
      </c>
      <c r="G6007" s="12" t="s">
        <v>5489</v>
      </c>
      <c r="H6007" s="75">
        <v>25779</v>
      </c>
      <c r="K6007" t="str">
        <f t="shared" si="354"/>
        <v>Q2 2025</v>
      </c>
      <c r="L6007" t="str">
        <f t="shared" si="355"/>
        <v>Q2</v>
      </c>
      <c r="M6007" t="str">
        <f t="shared" si="356"/>
        <v>2025</v>
      </c>
    </row>
    <row r="6008" spans="1:13" x14ac:dyDescent="0.25">
      <c r="A6008" s="27">
        <v>45839</v>
      </c>
      <c r="B6008" s="9" t="s">
        <v>6593</v>
      </c>
      <c r="C6008" s="62" t="s">
        <v>6637</v>
      </c>
      <c r="D6008" s="9" t="s">
        <v>6654</v>
      </c>
      <c r="E6008" s="12">
        <v>311</v>
      </c>
      <c r="F6008" s="30">
        <v>45839</v>
      </c>
      <c r="G6008" s="12" t="s">
        <v>5490</v>
      </c>
      <c r="H6008" s="75">
        <v>72605</v>
      </c>
      <c r="K6008" t="str">
        <f t="shared" si="354"/>
        <v>Q2 2025</v>
      </c>
      <c r="L6008" t="str">
        <f t="shared" si="355"/>
        <v>Q2</v>
      </c>
      <c r="M6008" t="str">
        <f t="shared" si="356"/>
        <v>2025</v>
      </c>
    </row>
    <row r="6009" spans="1:13" x14ac:dyDescent="0.25">
      <c r="A6009" s="27">
        <v>45839</v>
      </c>
      <c r="B6009" s="9" t="s">
        <v>6593</v>
      </c>
      <c r="C6009" s="62" t="s">
        <v>6637</v>
      </c>
      <c r="D6009" s="9" t="s">
        <v>6654</v>
      </c>
      <c r="E6009" s="12">
        <v>312</v>
      </c>
      <c r="F6009" s="30">
        <v>45839</v>
      </c>
      <c r="G6009" s="12" t="s">
        <v>5491</v>
      </c>
      <c r="H6009" s="75">
        <v>46982</v>
      </c>
      <c r="K6009" t="str">
        <f t="shared" si="354"/>
        <v>Q2 2025</v>
      </c>
      <c r="L6009" t="str">
        <f t="shared" si="355"/>
        <v>Q2</v>
      </c>
      <c r="M6009" t="str">
        <f t="shared" si="356"/>
        <v>2025</v>
      </c>
    </row>
    <row r="6010" spans="1:13" x14ac:dyDescent="0.25">
      <c r="A6010" s="27">
        <v>45839</v>
      </c>
      <c r="B6010" s="9" t="s">
        <v>6593</v>
      </c>
      <c r="C6010" s="62" t="s">
        <v>6637</v>
      </c>
      <c r="D6010" s="9" t="s">
        <v>6654</v>
      </c>
      <c r="E6010" s="12">
        <v>314</v>
      </c>
      <c r="F6010" s="30">
        <v>45839</v>
      </c>
      <c r="G6010" s="12" t="s">
        <v>5492</v>
      </c>
      <c r="H6010" s="75">
        <v>24141</v>
      </c>
      <c r="K6010" t="str">
        <f t="shared" si="354"/>
        <v>Q2 2025</v>
      </c>
      <c r="L6010" t="str">
        <f t="shared" si="355"/>
        <v>Q2</v>
      </c>
      <c r="M6010" t="str">
        <f t="shared" si="356"/>
        <v>2025</v>
      </c>
    </row>
    <row r="6011" spans="1:13" x14ac:dyDescent="0.25">
      <c r="A6011" s="27">
        <v>45839</v>
      </c>
      <c r="B6011" s="9" t="s">
        <v>6595</v>
      </c>
      <c r="C6011" s="62" t="s">
        <v>6637</v>
      </c>
      <c r="D6011" s="9" t="s">
        <v>6654</v>
      </c>
      <c r="E6011" s="12">
        <v>319</v>
      </c>
      <c r="F6011" s="30">
        <v>45839</v>
      </c>
      <c r="G6011" s="12" t="s">
        <v>5493</v>
      </c>
      <c r="H6011" s="75">
        <v>24141</v>
      </c>
      <c r="K6011" t="str">
        <f t="shared" si="354"/>
        <v>Q2 2025</v>
      </c>
      <c r="L6011" t="str">
        <f t="shared" si="355"/>
        <v>Q2</v>
      </c>
      <c r="M6011" t="str">
        <f t="shared" si="356"/>
        <v>2025</v>
      </c>
    </row>
    <row r="6012" spans="1:13" x14ac:dyDescent="0.25">
      <c r="A6012" s="27">
        <v>45839</v>
      </c>
      <c r="B6012" s="9" t="s">
        <v>6595</v>
      </c>
      <c r="C6012" s="62" t="s">
        <v>6637</v>
      </c>
      <c r="D6012" s="9" t="s">
        <v>6654</v>
      </c>
      <c r="E6012" s="12">
        <v>318</v>
      </c>
      <c r="F6012" s="30">
        <v>45839</v>
      </c>
      <c r="G6012" s="12" t="s">
        <v>5494</v>
      </c>
      <c r="H6012" s="75">
        <v>25779</v>
      </c>
      <c r="K6012" t="str">
        <f t="shared" si="354"/>
        <v>Q2 2025</v>
      </c>
      <c r="L6012" t="str">
        <f t="shared" si="355"/>
        <v>Q2</v>
      </c>
      <c r="M6012" t="str">
        <f t="shared" si="356"/>
        <v>2025</v>
      </c>
    </row>
    <row r="6013" spans="1:13" x14ac:dyDescent="0.25">
      <c r="A6013" s="27">
        <v>45839</v>
      </c>
      <c r="B6013" s="9" t="s">
        <v>6595</v>
      </c>
      <c r="C6013" s="62" t="s">
        <v>6637</v>
      </c>
      <c r="D6013" s="9" t="s">
        <v>6654</v>
      </c>
      <c r="E6013" s="12">
        <v>317</v>
      </c>
      <c r="F6013" s="30">
        <v>45839</v>
      </c>
      <c r="G6013" s="12" t="s">
        <v>5495</v>
      </c>
      <c r="H6013" s="75">
        <v>25753</v>
      </c>
      <c r="K6013" t="str">
        <f t="shared" si="354"/>
        <v>Q2 2025</v>
      </c>
      <c r="L6013" t="str">
        <f t="shared" si="355"/>
        <v>Q2</v>
      </c>
      <c r="M6013" t="str">
        <f t="shared" si="356"/>
        <v>2025</v>
      </c>
    </row>
    <row r="6014" spans="1:13" x14ac:dyDescent="0.25">
      <c r="A6014" s="27">
        <v>45839</v>
      </c>
      <c r="B6014" s="9" t="s">
        <v>6584</v>
      </c>
      <c r="C6014" s="62" t="s">
        <v>6637</v>
      </c>
      <c r="D6014" s="9" t="s">
        <v>6654</v>
      </c>
      <c r="E6014" s="12">
        <v>102</v>
      </c>
      <c r="F6014" s="30">
        <v>45839</v>
      </c>
      <c r="G6014" s="12" t="s">
        <v>5496</v>
      </c>
      <c r="H6014" s="75">
        <v>28392</v>
      </c>
      <c r="K6014" t="str">
        <f t="shared" si="354"/>
        <v>Q2 2025</v>
      </c>
      <c r="L6014" t="str">
        <f t="shared" si="355"/>
        <v>Q2</v>
      </c>
      <c r="M6014" t="str">
        <f t="shared" si="356"/>
        <v>2025</v>
      </c>
    </row>
    <row r="6015" spans="1:13" x14ac:dyDescent="0.25">
      <c r="A6015" s="27">
        <v>45839</v>
      </c>
      <c r="B6015" s="9" t="s">
        <v>6593</v>
      </c>
      <c r="C6015" s="62" t="e">
        <v>#N/A</v>
      </c>
      <c r="D6015" s="9" t="s">
        <v>6662</v>
      </c>
      <c r="E6015" s="12">
        <v>311</v>
      </c>
      <c r="F6015" s="30">
        <v>45841</v>
      </c>
      <c r="G6015" s="12" t="s">
        <v>5497</v>
      </c>
      <c r="H6015" s="75">
        <v>652882</v>
      </c>
      <c r="K6015" t="str">
        <f t="shared" si="354"/>
        <v>Q2 2025</v>
      </c>
      <c r="L6015" t="str">
        <f t="shared" si="355"/>
        <v>Q2</v>
      </c>
      <c r="M6015" t="str">
        <f t="shared" si="356"/>
        <v>2025</v>
      </c>
    </row>
    <row r="6016" spans="1:13" x14ac:dyDescent="0.25">
      <c r="A6016" s="27">
        <v>45839</v>
      </c>
      <c r="B6016" s="9" t="s">
        <v>6593</v>
      </c>
      <c r="C6016" s="62" t="e">
        <v>#N/A</v>
      </c>
      <c r="D6016" s="9" t="s">
        <v>6662</v>
      </c>
      <c r="E6016" s="12">
        <v>312</v>
      </c>
      <c r="F6016" s="30">
        <v>45841</v>
      </c>
      <c r="G6016" s="12" t="s">
        <v>5498</v>
      </c>
      <c r="H6016" s="75">
        <v>422432</v>
      </c>
      <c r="K6016" t="str">
        <f t="shared" si="354"/>
        <v>Q2 2025</v>
      </c>
      <c r="L6016" t="str">
        <f t="shared" si="355"/>
        <v>Q2</v>
      </c>
      <c r="M6016" t="str">
        <f t="shared" si="356"/>
        <v>2025</v>
      </c>
    </row>
    <row r="6017" spans="1:13" x14ac:dyDescent="0.25">
      <c r="A6017" s="29">
        <v>45839</v>
      </c>
      <c r="B6017" s="9" t="s">
        <v>6595</v>
      </c>
      <c r="C6017" s="8" t="e">
        <v>#N/A</v>
      </c>
      <c r="D6017" s="9" t="s">
        <v>6627</v>
      </c>
      <c r="E6017" s="12">
        <v>319</v>
      </c>
      <c r="F6017" s="30">
        <v>45846</v>
      </c>
      <c r="G6017" s="12" t="s">
        <v>5499</v>
      </c>
      <c r="H6017" s="75">
        <v>4881.3599999999997</v>
      </c>
      <c r="K6017" t="str">
        <f t="shared" si="354"/>
        <v>Q2 2025</v>
      </c>
      <c r="L6017" t="str">
        <f t="shared" si="355"/>
        <v>Q2</v>
      </c>
      <c r="M6017" t="str">
        <f t="shared" si="356"/>
        <v>2025</v>
      </c>
    </row>
    <row r="6018" spans="1:13" x14ac:dyDescent="0.25">
      <c r="A6018" s="27">
        <v>45839</v>
      </c>
      <c r="B6018" s="9" t="s">
        <v>6593</v>
      </c>
      <c r="C6018" s="8" t="e">
        <v>#N/A</v>
      </c>
      <c r="D6018" s="9" t="s">
        <v>6662</v>
      </c>
      <c r="E6018" s="12">
        <v>315</v>
      </c>
      <c r="F6018" s="30">
        <v>45848</v>
      </c>
      <c r="G6018" s="12" t="s">
        <v>5500</v>
      </c>
      <c r="H6018" s="75">
        <v>179064</v>
      </c>
      <c r="K6018" t="str">
        <f t="shared" si="354"/>
        <v>Q2 2025</v>
      </c>
      <c r="L6018" t="str">
        <f t="shared" si="355"/>
        <v>Q2</v>
      </c>
      <c r="M6018" t="str">
        <f t="shared" si="356"/>
        <v>2025</v>
      </c>
    </row>
    <row r="6019" spans="1:13" x14ac:dyDescent="0.25">
      <c r="A6019" s="27">
        <v>45839</v>
      </c>
      <c r="B6019" s="9" t="s">
        <v>6595</v>
      </c>
      <c r="C6019" s="8" t="e">
        <v>#N/A</v>
      </c>
      <c r="D6019" s="9" t="s">
        <v>6662</v>
      </c>
      <c r="E6019" s="12">
        <v>318</v>
      </c>
      <c r="F6019" s="30">
        <v>45848</v>
      </c>
      <c r="G6019" s="12" t="s">
        <v>5501</v>
      </c>
      <c r="H6019" s="75">
        <v>174900</v>
      </c>
      <c r="K6019" t="str">
        <f t="shared" si="354"/>
        <v>Q2 2025</v>
      </c>
      <c r="L6019" t="str">
        <f t="shared" si="355"/>
        <v>Q2</v>
      </c>
      <c r="M6019" t="str">
        <f t="shared" si="356"/>
        <v>2025</v>
      </c>
    </row>
    <row r="6020" spans="1:13" x14ac:dyDescent="0.25">
      <c r="A6020" s="27">
        <v>45839</v>
      </c>
      <c r="B6020" s="9" t="s">
        <v>6595</v>
      </c>
      <c r="C6020" s="8" t="e">
        <v>#N/A</v>
      </c>
      <c r="D6020" s="9" t="s">
        <v>6662</v>
      </c>
      <c r="E6020" s="12">
        <v>319</v>
      </c>
      <c r="F6020" s="30">
        <v>45848</v>
      </c>
      <c r="G6020" s="12" t="s">
        <v>5502</v>
      </c>
      <c r="H6020" s="75">
        <v>163787</v>
      </c>
      <c r="K6020" t="str">
        <f t="shared" si="354"/>
        <v>Q2 2025</v>
      </c>
      <c r="L6020" t="str">
        <f t="shared" si="355"/>
        <v>Q2</v>
      </c>
      <c r="M6020" t="str">
        <f t="shared" si="356"/>
        <v>2025</v>
      </c>
    </row>
    <row r="6021" spans="1:13" x14ac:dyDescent="0.25">
      <c r="A6021" s="29">
        <v>45839</v>
      </c>
      <c r="B6021" s="9" t="s">
        <v>6597</v>
      </c>
      <c r="C6021" s="8" t="e">
        <v>#N/A</v>
      </c>
      <c r="D6021" s="9" t="s">
        <v>6638</v>
      </c>
      <c r="E6021" s="12">
        <v>0</v>
      </c>
      <c r="F6021" s="30">
        <v>45858</v>
      </c>
      <c r="G6021" s="12" t="s">
        <v>5503</v>
      </c>
      <c r="H6021" s="75">
        <v>10840</v>
      </c>
      <c r="K6021" t="str">
        <f t="shared" si="354"/>
        <v>Q2 2025</v>
      </c>
      <c r="L6021" t="str">
        <f t="shared" si="355"/>
        <v>Q2</v>
      </c>
      <c r="M6021" t="str">
        <f t="shared" si="356"/>
        <v>2025</v>
      </c>
    </row>
    <row r="6022" spans="1:13" x14ac:dyDescent="0.25">
      <c r="A6022" s="29">
        <v>45839</v>
      </c>
      <c r="B6022" s="9" t="s">
        <v>6601</v>
      </c>
      <c r="C6022" s="8" t="e">
        <v>#N/A</v>
      </c>
      <c r="D6022" s="9" t="s">
        <v>6617</v>
      </c>
      <c r="E6022" s="12">
        <v>0</v>
      </c>
      <c r="F6022" s="30">
        <v>45853</v>
      </c>
      <c r="G6022" s="12">
        <v>1138</v>
      </c>
      <c r="H6022" s="75">
        <v>4800</v>
      </c>
      <c r="K6022" t="str">
        <f t="shared" si="354"/>
        <v>Q2 2025</v>
      </c>
      <c r="L6022" t="str">
        <f t="shared" si="355"/>
        <v>Q2</v>
      </c>
      <c r="M6022" t="str">
        <f t="shared" si="356"/>
        <v>2025</v>
      </c>
    </row>
    <row r="6023" spans="1:13" x14ac:dyDescent="0.25">
      <c r="A6023" s="29">
        <v>45839</v>
      </c>
      <c r="B6023" s="9" t="s">
        <v>6601</v>
      </c>
      <c r="C6023" s="8" t="s">
        <v>6619</v>
      </c>
      <c r="D6023" s="9" t="s">
        <v>6620</v>
      </c>
      <c r="E6023" s="12">
        <v>0</v>
      </c>
      <c r="F6023" s="30">
        <v>45855</v>
      </c>
      <c r="G6023" s="12" t="s">
        <v>5504</v>
      </c>
      <c r="H6023" s="75">
        <v>10000</v>
      </c>
      <c r="K6023" t="str">
        <f t="shared" si="354"/>
        <v>Q2 2025</v>
      </c>
      <c r="L6023" t="str">
        <f t="shared" si="355"/>
        <v>Q2</v>
      </c>
      <c r="M6023" t="str">
        <f t="shared" si="356"/>
        <v>2025</v>
      </c>
    </row>
    <row r="6024" spans="1:13" x14ac:dyDescent="0.25">
      <c r="A6024" s="29">
        <v>45839</v>
      </c>
      <c r="B6024" s="9" t="s">
        <v>6592</v>
      </c>
      <c r="C6024" s="8" t="s">
        <v>6630</v>
      </c>
      <c r="D6024" s="9" t="s">
        <v>6631</v>
      </c>
      <c r="E6024" s="12">
        <v>613</v>
      </c>
      <c r="F6024" s="30">
        <v>45865</v>
      </c>
      <c r="G6024" s="12" t="s">
        <v>5505</v>
      </c>
      <c r="H6024" s="75">
        <v>470.58</v>
      </c>
      <c r="K6024" t="str">
        <f t="shared" si="354"/>
        <v>Q2 2025</v>
      </c>
      <c r="L6024" t="str">
        <f t="shared" si="355"/>
        <v>Q2</v>
      </c>
      <c r="M6024" t="str">
        <f t="shared" si="356"/>
        <v>2025</v>
      </c>
    </row>
    <row r="6025" spans="1:13" x14ac:dyDescent="0.25">
      <c r="A6025" s="29">
        <v>45839</v>
      </c>
      <c r="B6025" s="9" t="s">
        <v>6593</v>
      </c>
      <c r="C6025" s="8" t="e">
        <v>#N/A</v>
      </c>
      <c r="D6025" s="9" t="s">
        <v>6672</v>
      </c>
      <c r="E6025" s="12">
        <v>312</v>
      </c>
      <c r="F6025" s="30">
        <v>45860</v>
      </c>
      <c r="G6025" s="12">
        <v>1458879</v>
      </c>
      <c r="H6025" s="75">
        <v>277</v>
      </c>
      <c r="K6025" t="str">
        <f t="shared" si="354"/>
        <v>Q2 2025</v>
      </c>
      <c r="L6025" t="str">
        <f t="shared" si="355"/>
        <v>Q2</v>
      </c>
      <c r="M6025" t="str">
        <f t="shared" si="356"/>
        <v>2025</v>
      </c>
    </row>
    <row r="6026" spans="1:13" x14ac:dyDescent="0.25">
      <c r="A6026" s="29">
        <v>45839</v>
      </c>
      <c r="B6026" s="9" t="s">
        <v>6595</v>
      </c>
      <c r="C6026" s="8" t="e">
        <v>#N/A</v>
      </c>
      <c r="D6026" s="9" t="s">
        <v>6631</v>
      </c>
      <c r="E6026" s="12">
        <v>319</v>
      </c>
      <c r="F6026" s="30">
        <v>45838</v>
      </c>
      <c r="G6026" s="12" t="s">
        <v>5506</v>
      </c>
      <c r="H6026" s="75">
        <v>5511</v>
      </c>
      <c r="K6026" t="str">
        <f t="shared" si="354"/>
        <v>Q2 2025</v>
      </c>
      <c r="L6026" t="str">
        <f t="shared" si="355"/>
        <v>Q2</v>
      </c>
      <c r="M6026" t="str">
        <f t="shared" si="356"/>
        <v>2025</v>
      </c>
    </row>
    <row r="6027" spans="1:13" x14ac:dyDescent="0.25">
      <c r="A6027" s="29">
        <v>45839</v>
      </c>
      <c r="B6027" s="9" t="s">
        <v>6593</v>
      </c>
      <c r="C6027" s="8" t="e">
        <v>#N/A</v>
      </c>
      <c r="D6027" s="9" t="s">
        <v>6671</v>
      </c>
      <c r="E6027" s="12">
        <v>312</v>
      </c>
      <c r="F6027" s="30">
        <v>45868</v>
      </c>
      <c r="G6027" s="12" t="s">
        <v>5507</v>
      </c>
      <c r="H6027" s="75">
        <v>40570</v>
      </c>
      <c r="K6027" t="str">
        <f t="shared" si="354"/>
        <v>Q2 2025</v>
      </c>
      <c r="L6027" t="str">
        <f t="shared" si="355"/>
        <v>Q2</v>
      </c>
      <c r="M6027" t="str">
        <f t="shared" si="356"/>
        <v>2025</v>
      </c>
    </row>
    <row r="6028" spans="1:13" x14ac:dyDescent="0.25">
      <c r="A6028" s="29">
        <v>45839</v>
      </c>
      <c r="B6028" s="9" t="s">
        <v>6613</v>
      </c>
      <c r="C6028" s="8" t="s">
        <v>6616</v>
      </c>
      <c r="D6028" s="9" t="s">
        <v>6618</v>
      </c>
      <c r="E6028" s="12">
        <v>0</v>
      </c>
      <c r="F6028" s="30">
        <v>45870</v>
      </c>
      <c r="G6028" s="12" t="s">
        <v>5508</v>
      </c>
      <c r="H6028" s="75">
        <v>29091</v>
      </c>
      <c r="K6028" t="str">
        <f t="shared" si="354"/>
        <v>Q2 2025</v>
      </c>
      <c r="L6028" t="str">
        <f t="shared" si="355"/>
        <v>Q2</v>
      </c>
      <c r="M6028" t="str">
        <f t="shared" si="356"/>
        <v>2025</v>
      </c>
    </row>
    <row r="6029" spans="1:13" x14ac:dyDescent="0.25">
      <c r="A6029" s="29">
        <v>45839</v>
      </c>
      <c r="B6029" s="9" t="s">
        <v>6593</v>
      </c>
      <c r="C6029" s="8" t="s">
        <v>6616</v>
      </c>
      <c r="D6029" s="9" t="s">
        <v>6618</v>
      </c>
      <c r="E6029" s="12">
        <v>312</v>
      </c>
      <c r="F6029" s="30">
        <v>45870</v>
      </c>
      <c r="G6029" s="12" t="s">
        <v>5509</v>
      </c>
      <c r="H6029" s="75">
        <v>46656</v>
      </c>
      <c r="K6029" t="str">
        <f t="shared" si="354"/>
        <v>Q2 2025</v>
      </c>
      <c r="L6029" t="str">
        <f t="shared" si="355"/>
        <v>Q2</v>
      </c>
      <c r="M6029" t="str">
        <f t="shared" si="356"/>
        <v>2025</v>
      </c>
    </row>
    <row r="6030" spans="1:13" x14ac:dyDescent="0.25">
      <c r="A6030" s="29">
        <v>45839</v>
      </c>
      <c r="B6030" s="9" t="s">
        <v>6593</v>
      </c>
      <c r="C6030" s="8" t="s">
        <v>6616</v>
      </c>
      <c r="D6030" s="9" t="s">
        <v>6617</v>
      </c>
      <c r="E6030" s="12">
        <v>312</v>
      </c>
      <c r="F6030" s="30">
        <v>45870</v>
      </c>
      <c r="G6030" s="12" t="s">
        <v>5510</v>
      </c>
      <c r="H6030" s="75">
        <v>70</v>
      </c>
      <c r="K6030" t="str">
        <f t="shared" si="354"/>
        <v>Q2 2025</v>
      </c>
      <c r="L6030" t="str">
        <f t="shared" si="355"/>
        <v>Q2</v>
      </c>
      <c r="M6030" t="str">
        <f t="shared" si="356"/>
        <v>2025</v>
      </c>
    </row>
    <row r="6031" spans="1:13" x14ac:dyDescent="0.25">
      <c r="A6031" s="29">
        <v>45839</v>
      </c>
      <c r="B6031" s="9" t="s">
        <v>6587</v>
      </c>
      <c r="C6031" s="8" t="s">
        <v>6616</v>
      </c>
      <c r="D6031" s="9" t="s">
        <v>6617</v>
      </c>
      <c r="E6031" s="12">
        <v>0</v>
      </c>
      <c r="F6031" s="30">
        <v>45870</v>
      </c>
      <c r="G6031" s="12" t="s">
        <v>5511</v>
      </c>
      <c r="H6031" s="75">
        <v>150</v>
      </c>
      <c r="K6031" t="str">
        <f t="shared" si="354"/>
        <v>Q2 2025</v>
      </c>
      <c r="L6031" t="str">
        <f t="shared" si="355"/>
        <v>Q2</v>
      </c>
      <c r="M6031" t="str">
        <f t="shared" si="356"/>
        <v>2025</v>
      </c>
    </row>
    <row r="6032" spans="1:13" x14ac:dyDescent="0.25">
      <c r="A6032" s="29">
        <v>45839</v>
      </c>
      <c r="B6032" s="9" t="s">
        <v>6597</v>
      </c>
      <c r="C6032" s="8" t="s">
        <v>6616</v>
      </c>
      <c r="D6032" s="9" t="s">
        <v>6618</v>
      </c>
      <c r="E6032" s="12">
        <v>0</v>
      </c>
      <c r="F6032" s="30">
        <v>45870</v>
      </c>
      <c r="G6032" s="12" t="s">
        <v>5512</v>
      </c>
      <c r="H6032" s="75">
        <v>1445</v>
      </c>
      <c r="K6032" t="str">
        <f t="shared" si="354"/>
        <v>Q2 2025</v>
      </c>
      <c r="L6032" t="str">
        <f t="shared" si="355"/>
        <v>Q2</v>
      </c>
      <c r="M6032" t="str">
        <f t="shared" si="356"/>
        <v>2025</v>
      </c>
    </row>
    <row r="6033" spans="1:13" x14ac:dyDescent="0.25">
      <c r="A6033" s="29">
        <v>45839</v>
      </c>
      <c r="B6033" s="9" t="s">
        <v>6597</v>
      </c>
      <c r="C6033" s="8" t="s">
        <v>6616</v>
      </c>
      <c r="D6033" s="9" t="s">
        <v>6617</v>
      </c>
      <c r="E6033" s="12">
        <v>0</v>
      </c>
      <c r="F6033" s="30">
        <v>45870</v>
      </c>
      <c r="G6033" s="12" t="s">
        <v>5513</v>
      </c>
      <c r="H6033" s="75">
        <v>5647</v>
      </c>
      <c r="K6033" t="str">
        <f t="shared" si="354"/>
        <v>Q2 2025</v>
      </c>
      <c r="L6033" t="str">
        <f t="shared" si="355"/>
        <v>Q2</v>
      </c>
      <c r="M6033" t="str">
        <f t="shared" si="356"/>
        <v>2025</v>
      </c>
    </row>
    <row r="6034" spans="1:13" x14ac:dyDescent="0.25">
      <c r="A6034" s="29">
        <v>45839</v>
      </c>
      <c r="B6034" s="9" t="s">
        <v>6585</v>
      </c>
      <c r="C6034" s="8" t="s">
        <v>6616</v>
      </c>
      <c r="D6034" s="9" t="s">
        <v>6618</v>
      </c>
      <c r="E6034" s="12">
        <v>0</v>
      </c>
      <c r="F6034" s="30">
        <v>45870</v>
      </c>
      <c r="G6034" s="12" t="s">
        <v>5514</v>
      </c>
      <c r="H6034" s="75">
        <v>13184</v>
      </c>
      <c r="K6034" t="str">
        <f t="shared" si="354"/>
        <v>Q2 2025</v>
      </c>
      <c r="L6034" t="str">
        <f t="shared" si="355"/>
        <v>Q2</v>
      </c>
      <c r="M6034" t="str">
        <f t="shared" si="356"/>
        <v>2025</v>
      </c>
    </row>
    <row r="6035" spans="1:13" x14ac:dyDescent="0.25">
      <c r="A6035" s="29">
        <v>45839</v>
      </c>
      <c r="B6035" s="9" t="s">
        <v>6585</v>
      </c>
      <c r="C6035" s="8" t="s">
        <v>6616</v>
      </c>
      <c r="D6035" s="9" t="s">
        <v>6617</v>
      </c>
      <c r="E6035" s="12">
        <v>0</v>
      </c>
      <c r="F6035" s="30">
        <v>45870</v>
      </c>
      <c r="G6035" s="12" t="s">
        <v>5515</v>
      </c>
      <c r="H6035" s="75">
        <v>1374</v>
      </c>
      <c r="K6035" t="str">
        <f t="shared" si="354"/>
        <v>Q2 2025</v>
      </c>
      <c r="L6035" t="str">
        <f t="shared" si="355"/>
        <v>Q2</v>
      </c>
      <c r="M6035" t="str">
        <f t="shared" si="356"/>
        <v>2025</v>
      </c>
    </row>
    <row r="6036" spans="1:13" x14ac:dyDescent="0.25">
      <c r="A6036" s="29">
        <v>45839</v>
      </c>
      <c r="B6036" s="9" t="s">
        <v>6600</v>
      </c>
      <c r="C6036" s="8" t="s">
        <v>6616</v>
      </c>
      <c r="D6036" s="9" t="s">
        <v>6617</v>
      </c>
      <c r="E6036" s="12">
        <v>1101</v>
      </c>
      <c r="F6036" s="30">
        <v>45870</v>
      </c>
      <c r="G6036" s="12" t="s">
        <v>5516</v>
      </c>
      <c r="H6036" s="75">
        <v>3085.5</v>
      </c>
      <c r="K6036" t="str">
        <f t="shared" si="354"/>
        <v>Q2 2025</v>
      </c>
      <c r="L6036" t="str">
        <f t="shared" si="355"/>
        <v>Q2</v>
      </c>
      <c r="M6036" t="str">
        <f t="shared" si="356"/>
        <v>2025</v>
      </c>
    </row>
    <row r="6037" spans="1:13" x14ac:dyDescent="0.25">
      <c r="A6037" s="29">
        <v>45839</v>
      </c>
      <c r="B6037" s="9" t="s">
        <v>6588</v>
      </c>
      <c r="C6037" s="8" t="s">
        <v>6616</v>
      </c>
      <c r="D6037" s="9" t="s">
        <v>6617</v>
      </c>
      <c r="E6037" s="12">
        <v>0</v>
      </c>
      <c r="F6037" s="30">
        <v>45870</v>
      </c>
      <c r="G6037" s="12" t="s">
        <v>5517</v>
      </c>
      <c r="H6037" s="75">
        <v>6910</v>
      </c>
      <c r="K6037" t="str">
        <f t="shared" si="354"/>
        <v>Q2 2025</v>
      </c>
      <c r="L6037" t="str">
        <f t="shared" si="355"/>
        <v>Q2</v>
      </c>
      <c r="M6037" t="str">
        <f t="shared" si="356"/>
        <v>2025</v>
      </c>
    </row>
    <row r="6038" spans="1:13" x14ac:dyDescent="0.25">
      <c r="A6038" s="29">
        <v>45839</v>
      </c>
      <c r="B6038" s="9" t="s">
        <v>6613</v>
      </c>
      <c r="C6038" s="8" t="s">
        <v>6616</v>
      </c>
      <c r="D6038" s="9" t="s">
        <v>6617</v>
      </c>
      <c r="E6038" s="12">
        <v>0</v>
      </c>
      <c r="F6038" s="30">
        <v>45870</v>
      </c>
      <c r="G6038" s="12" t="s">
        <v>5518</v>
      </c>
      <c r="H6038" s="75">
        <v>1140</v>
      </c>
      <c r="K6038" t="str">
        <f t="shared" si="354"/>
        <v>Q2 2025</v>
      </c>
      <c r="L6038" t="str">
        <f t="shared" si="355"/>
        <v>Q2</v>
      </c>
      <c r="M6038" t="str">
        <f t="shared" si="356"/>
        <v>2025</v>
      </c>
    </row>
    <row r="6039" spans="1:13" x14ac:dyDescent="0.25">
      <c r="A6039" s="29">
        <v>45839</v>
      </c>
      <c r="B6039" s="9" t="s">
        <v>6589</v>
      </c>
      <c r="C6039" s="8" t="s">
        <v>6616</v>
      </c>
      <c r="D6039" s="9" t="s">
        <v>6618</v>
      </c>
      <c r="E6039" s="12">
        <v>0</v>
      </c>
      <c r="F6039" s="30">
        <v>45870</v>
      </c>
      <c r="G6039" s="12" t="s">
        <v>5519</v>
      </c>
      <c r="H6039" s="75">
        <v>41580</v>
      </c>
      <c r="K6039" t="str">
        <f t="shared" si="354"/>
        <v>Q2 2025</v>
      </c>
      <c r="L6039" t="str">
        <f t="shared" si="355"/>
        <v>Q2</v>
      </c>
      <c r="M6039" t="str">
        <f t="shared" si="356"/>
        <v>2025</v>
      </c>
    </row>
    <row r="6040" spans="1:13" x14ac:dyDescent="0.25">
      <c r="A6040" s="29">
        <v>45839</v>
      </c>
      <c r="B6040" s="9" t="s">
        <v>6584</v>
      </c>
      <c r="C6040" s="8" t="e">
        <v>#N/A</v>
      </c>
      <c r="D6040" s="9" t="s">
        <v>6624</v>
      </c>
      <c r="E6040" s="12">
        <v>102</v>
      </c>
      <c r="F6040" s="30">
        <v>45868</v>
      </c>
      <c r="G6040" s="12" t="s">
        <v>5520</v>
      </c>
      <c r="H6040" s="75">
        <v>14400</v>
      </c>
      <c r="K6040" t="str">
        <f t="shared" si="354"/>
        <v>Q2 2025</v>
      </c>
      <c r="L6040" t="str">
        <f t="shared" si="355"/>
        <v>Q2</v>
      </c>
      <c r="M6040" t="str">
        <f t="shared" si="356"/>
        <v>2025</v>
      </c>
    </row>
    <row r="6041" spans="1:13" x14ac:dyDescent="0.25">
      <c r="A6041" s="29">
        <v>45839</v>
      </c>
      <c r="B6041" s="9" t="s">
        <v>6593</v>
      </c>
      <c r="C6041" s="8" t="e">
        <v>#N/A</v>
      </c>
      <c r="D6041" s="9" t="s">
        <v>6624</v>
      </c>
      <c r="E6041" s="12">
        <v>312</v>
      </c>
      <c r="F6041" s="30">
        <v>45868</v>
      </c>
      <c r="G6041" s="12" t="s">
        <v>5521</v>
      </c>
      <c r="H6041" s="75">
        <v>4800</v>
      </c>
      <c r="K6041" t="str">
        <f t="shared" si="354"/>
        <v>Q2 2025</v>
      </c>
      <c r="L6041" t="str">
        <f t="shared" si="355"/>
        <v>Q2</v>
      </c>
      <c r="M6041" t="str">
        <f t="shared" si="356"/>
        <v>2025</v>
      </c>
    </row>
    <row r="6042" spans="1:13" x14ac:dyDescent="0.25">
      <c r="A6042" s="27">
        <v>45839</v>
      </c>
      <c r="B6042" s="9" t="s">
        <v>6589</v>
      </c>
      <c r="C6042" s="8" t="e">
        <v>#N/A</v>
      </c>
      <c r="D6042" s="9" t="s">
        <v>6635</v>
      </c>
      <c r="E6042" s="12" t="s">
        <v>82</v>
      </c>
      <c r="F6042" s="30">
        <v>45870</v>
      </c>
      <c r="G6042" s="12" t="s">
        <v>5522</v>
      </c>
      <c r="H6042" s="75">
        <v>187435.64</v>
      </c>
      <c r="K6042" t="str">
        <f t="shared" si="354"/>
        <v>Q2 2025</v>
      </c>
      <c r="L6042" t="str">
        <f t="shared" si="355"/>
        <v>Q2</v>
      </c>
      <c r="M6042" t="str">
        <f t="shared" si="356"/>
        <v>2025</v>
      </c>
    </row>
    <row r="6043" spans="1:13" x14ac:dyDescent="0.25">
      <c r="A6043" s="27">
        <v>45839</v>
      </c>
      <c r="B6043" s="9" t="s">
        <v>6592</v>
      </c>
      <c r="C6043" s="8" t="e">
        <v>#N/A</v>
      </c>
      <c r="D6043" s="9" t="s">
        <v>6635</v>
      </c>
      <c r="E6043" s="12">
        <v>613</v>
      </c>
      <c r="F6043" s="30">
        <v>45870</v>
      </c>
      <c r="G6043" s="12" t="s">
        <v>5523</v>
      </c>
      <c r="H6043" s="75">
        <v>50652.56</v>
      </c>
      <c r="K6043" t="str">
        <f t="shared" si="354"/>
        <v>Q2 2025</v>
      </c>
      <c r="L6043" t="str">
        <f t="shared" si="355"/>
        <v>Q2</v>
      </c>
      <c r="M6043" t="str">
        <f t="shared" si="356"/>
        <v>2025</v>
      </c>
    </row>
    <row r="6044" spans="1:13" x14ac:dyDescent="0.25">
      <c r="A6044" s="27">
        <v>45839</v>
      </c>
      <c r="B6044" s="9" t="s">
        <v>6595</v>
      </c>
      <c r="C6044" s="8" t="e">
        <v>#N/A</v>
      </c>
      <c r="D6044" s="9" t="s">
        <v>6635</v>
      </c>
      <c r="E6044" s="12">
        <v>319</v>
      </c>
      <c r="F6044" s="30">
        <v>45870</v>
      </c>
      <c r="G6044" s="12" t="s">
        <v>5524</v>
      </c>
      <c r="H6044" s="75">
        <v>36917.64</v>
      </c>
      <c r="K6044" t="str">
        <f t="shared" si="354"/>
        <v>Q2 2025</v>
      </c>
      <c r="L6044" t="str">
        <f t="shared" si="355"/>
        <v>Q2</v>
      </c>
      <c r="M6044" t="str">
        <f t="shared" si="356"/>
        <v>2025</v>
      </c>
    </row>
    <row r="6045" spans="1:13" x14ac:dyDescent="0.25">
      <c r="A6045" s="27">
        <v>45839</v>
      </c>
      <c r="B6045" s="9" t="s">
        <v>6597</v>
      </c>
      <c r="C6045" s="8" t="e">
        <v>#N/A</v>
      </c>
      <c r="D6045" s="9" t="s">
        <v>6635</v>
      </c>
      <c r="E6045" s="12">
        <v>0</v>
      </c>
      <c r="F6045" s="30">
        <v>45870</v>
      </c>
      <c r="G6045" s="12" t="s">
        <v>5525</v>
      </c>
      <c r="H6045" s="75">
        <v>17720.47</v>
      </c>
      <c r="K6045" t="str">
        <f t="shared" si="354"/>
        <v>Q2 2025</v>
      </c>
      <c r="L6045" t="str">
        <f t="shared" si="355"/>
        <v>Q2</v>
      </c>
      <c r="M6045" t="str">
        <f t="shared" si="356"/>
        <v>2025</v>
      </c>
    </row>
    <row r="6046" spans="1:13" x14ac:dyDescent="0.25">
      <c r="A6046" s="27">
        <v>45839</v>
      </c>
      <c r="B6046" s="9" t="s">
        <v>6592</v>
      </c>
      <c r="C6046" s="8" t="s">
        <v>6623</v>
      </c>
      <c r="D6046" s="9" t="s">
        <v>6663</v>
      </c>
      <c r="E6046" s="12">
        <v>613</v>
      </c>
      <c r="F6046" s="30">
        <v>45866</v>
      </c>
      <c r="G6046" s="12" t="s">
        <v>5526</v>
      </c>
      <c r="H6046" s="75">
        <v>2700</v>
      </c>
      <c r="K6046" t="str">
        <f t="shared" si="354"/>
        <v>Q2 2025</v>
      </c>
      <c r="L6046" t="str">
        <f t="shared" si="355"/>
        <v>Q2</v>
      </c>
      <c r="M6046" t="str">
        <f t="shared" si="356"/>
        <v>2025</v>
      </c>
    </row>
    <row r="6047" spans="1:13" x14ac:dyDescent="0.25">
      <c r="A6047" s="27">
        <v>45839</v>
      </c>
      <c r="B6047" s="9" t="s">
        <v>6613</v>
      </c>
      <c r="C6047" s="8" t="s">
        <v>6623</v>
      </c>
      <c r="D6047" s="9" t="s">
        <v>6663</v>
      </c>
      <c r="E6047" s="12">
        <v>0</v>
      </c>
      <c r="F6047" s="30">
        <v>45866</v>
      </c>
      <c r="G6047" s="12" t="s">
        <v>5527</v>
      </c>
      <c r="H6047" s="75">
        <v>2700</v>
      </c>
      <c r="K6047" t="str">
        <f t="shared" si="354"/>
        <v>Q2 2025</v>
      </c>
      <c r="L6047" t="str">
        <f t="shared" si="355"/>
        <v>Q2</v>
      </c>
      <c r="M6047" t="str">
        <f t="shared" si="356"/>
        <v>2025</v>
      </c>
    </row>
    <row r="6048" spans="1:13" x14ac:dyDescent="0.25">
      <c r="A6048" s="27">
        <v>45839</v>
      </c>
      <c r="B6048" s="9" t="s">
        <v>6595</v>
      </c>
      <c r="C6048" s="62" t="s">
        <v>6632</v>
      </c>
      <c r="D6048" s="9" t="s">
        <v>6633</v>
      </c>
      <c r="E6048" s="12">
        <v>319</v>
      </c>
      <c r="F6048" s="30">
        <v>45870</v>
      </c>
      <c r="G6048" s="12" t="s">
        <v>5528</v>
      </c>
      <c r="H6048" s="75">
        <v>39351</v>
      </c>
      <c r="K6048" t="str">
        <f t="shared" si="354"/>
        <v>Q2 2025</v>
      </c>
      <c r="L6048" t="str">
        <f t="shared" si="355"/>
        <v>Q2</v>
      </c>
      <c r="M6048" t="str">
        <f t="shared" si="356"/>
        <v>2025</v>
      </c>
    </row>
    <row r="6049" spans="1:13" x14ac:dyDescent="0.25">
      <c r="A6049" s="27">
        <v>45839</v>
      </c>
      <c r="B6049" s="9" t="s">
        <v>6595</v>
      </c>
      <c r="C6049" s="62" t="s">
        <v>6632</v>
      </c>
      <c r="D6049" s="9" t="s">
        <v>6633</v>
      </c>
      <c r="E6049" s="12" t="s">
        <v>5262</v>
      </c>
      <c r="F6049" s="30">
        <v>45870</v>
      </c>
      <c r="G6049" s="12" t="s">
        <v>5529</v>
      </c>
      <c r="H6049" s="75">
        <v>117882</v>
      </c>
      <c r="K6049" t="str">
        <f t="shared" si="354"/>
        <v>Q2 2025</v>
      </c>
      <c r="L6049" t="str">
        <f t="shared" si="355"/>
        <v>Q2</v>
      </c>
      <c r="M6049" t="str">
        <f t="shared" si="356"/>
        <v>2025</v>
      </c>
    </row>
    <row r="6050" spans="1:13" x14ac:dyDescent="0.25">
      <c r="A6050" s="27">
        <v>45839</v>
      </c>
      <c r="B6050" s="9" t="s">
        <v>6597</v>
      </c>
      <c r="C6050" s="62" t="s">
        <v>6632</v>
      </c>
      <c r="D6050" s="9" t="s">
        <v>6633</v>
      </c>
      <c r="E6050" s="12">
        <v>0</v>
      </c>
      <c r="F6050" s="30">
        <v>45870</v>
      </c>
      <c r="G6050" s="12" t="s">
        <v>5530</v>
      </c>
      <c r="H6050" s="75">
        <v>47839</v>
      </c>
      <c r="K6050" t="str">
        <f t="shared" si="354"/>
        <v>Q2 2025</v>
      </c>
      <c r="L6050" t="str">
        <f t="shared" si="355"/>
        <v>Q2</v>
      </c>
      <c r="M6050" t="str">
        <f t="shared" si="356"/>
        <v>2025</v>
      </c>
    </row>
    <row r="6051" spans="1:13" x14ac:dyDescent="0.25">
      <c r="A6051" s="27">
        <v>45839</v>
      </c>
      <c r="B6051" s="9" t="s">
        <v>6584</v>
      </c>
      <c r="C6051" s="62" t="s">
        <v>6632</v>
      </c>
      <c r="D6051" s="9" t="s">
        <v>6633</v>
      </c>
      <c r="E6051" s="12">
        <v>102</v>
      </c>
      <c r="F6051" s="30">
        <v>45870</v>
      </c>
      <c r="G6051" s="12" t="s">
        <v>5531</v>
      </c>
      <c r="H6051" s="75">
        <v>40895</v>
      </c>
      <c r="K6051" t="str">
        <f t="shared" si="354"/>
        <v>Q2 2025</v>
      </c>
      <c r="L6051" t="str">
        <f t="shared" si="355"/>
        <v>Q2</v>
      </c>
      <c r="M6051" t="str">
        <f t="shared" si="356"/>
        <v>2025</v>
      </c>
    </row>
    <row r="6052" spans="1:13" x14ac:dyDescent="0.25">
      <c r="A6052" s="27">
        <v>45839</v>
      </c>
      <c r="B6052" s="9" t="s">
        <v>6585</v>
      </c>
      <c r="C6052" s="62" t="s">
        <v>6632</v>
      </c>
      <c r="D6052" s="9" t="s">
        <v>6633</v>
      </c>
      <c r="E6052" s="12">
        <v>0</v>
      </c>
      <c r="F6052" s="30">
        <v>45870</v>
      </c>
      <c r="G6052" s="12" t="s">
        <v>5532</v>
      </c>
      <c r="H6052" s="75">
        <v>40809</v>
      </c>
      <c r="K6052" t="str">
        <f t="shared" si="354"/>
        <v>Q2 2025</v>
      </c>
      <c r="L6052" t="str">
        <f t="shared" si="355"/>
        <v>Q2</v>
      </c>
      <c r="M6052" t="str">
        <f t="shared" si="356"/>
        <v>2025</v>
      </c>
    </row>
    <row r="6053" spans="1:13" x14ac:dyDescent="0.25">
      <c r="A6053" s="27">
        <v>45839</v>
      </c>
      <c r="B6053" s="9" t="s">
        <v>6591</v>
      </c>
      <c r="C6053" s="62" t="s">
        <v>6632</v>
      </c>
      <c r="D6053" s="9" t="s">
        <v>6633</v>
      </c>
      <c r="E6053" s="12">
        <v>0</v>
      </c>
      <c r="F6053" s="30">
        <v>45870</v>
      </c>
      <c r="G6053" s="12" t="s">
        <v>5533</v>
      </c>
      <c r="H6053" s="75">
        <v>47839</v>
      </c>
      <c r="K6053" t="str">
        <f t="shared" si="354"/>
        <v>Q2 2025</v>
      </c>
      <c r="L6053" t="str">
        <f t="shared" si="355"/>
        <v>Q2</v>
      </c>
      <c r="M6053" t="str">
        <f t="shared" si="356"/>
        <v>2025</v>
      </c>
    </row>
    <row r="6054" spans="1:13" x14ac:dyDescent="0.25">
      <c r="A6054" s="27">
        <v>45839</v>
      </c>
      <c r="B6054" s="9" t="s">
        <v>6593</v>
      </c>
      <c r="C6054" s="62" t="s">
        <v>6632</v>
      </c>
      <c r="D6054" s="9" t="s">
        <v>6633</v>
      </c>
      <c r="E6054" s="12">
        <v>312</v>
      </c>
      <c r="F6054" s="30">
        <v>45870</v>
      </c>
      <c r="G6054" s="12" t="s">
        <v>5534</v>
      </c>
      <c r="H6054" s="75">
        <v>123455</v>
      </c>
      <c r="K6054" t="str">
        <f t="shared" si="354"/>
        <v>Q2 2025</v>
      </c>
      <c r="L6054" t="str">
        <f t="shared" si="355"/>
        <v>Q2</v>
      </c>
      <c r="M6054" t="str">
        <f t="shared" si="356"/>
        <v>2025</v>
      </c>
    </row>
    <row r="6055" spans="1:13" x14ac:dyDescent="0.25">
      <c r="A6055" s="27">
        <v>45839</v>
      </c>
      <c r="B6055" s="9" t="s">
        <v>6589</v>
      </c>
      <c r="C6055" s="62" t="s">
        <v>6632</v>
      </c>
      <c r="D6055" s="9" t="s">
        <v>6633</v>
      </c>
      <c r="E6055" s="12" t="s">
        <v>82</v>
      </c>
      <c r="F6055" s="30">
        <v>45870</v>
      </c>
      <c r="G6055" s="12" t="s">
        <v>5535</v>
      </c>
      <c r="H6055" s="75">
        <v>60957</v>
      </c>
      <c r="K6055" t="str">
        <f t="shared" si="354"/>
        <v>Q2 2025</v>
      </c>
      <c r="L6055" t="str">
        <f t="shared" si="355"/>
        <v>Q2</v>
      </c>
      <c r="M6055" t="str">
        <f t="shared" si="356"/>
        <v>2025</v>
      </c>
    </row>
    <row r="6056" spans="1:13" x14ac:dyDescent="0.25">
      <c r="A6056" s="27">
        <v>45839</v>
      </c>
      <c r="B6056" s="9" t="s">
        <v>6592</v>
      </c>
      <c r="C6056" s="62" t="s">
        <v>6632</v>
      </c>
      <c r="D6056" s="9" t="s">
        <v>6633</v>
      </c>
      <c r="E6056" s="12">
        <v>613</v>
      </c>
      <c r="F6056" s="30">
        <v>45870</v>
      </c>
      <c r="G6056" s="12" t="s">
        <v>5536</v>
      </c>
      <c r="H6056" s="75">
        <v>40895</v>
      </c>
      <c r="K6056" t="str">
        <f t="shared" ref="K6056:K6118" si="357">"Q" &amp; IF(MONTH(A6056) &lt; 4, 4, IF(MONTH(A6056) &lt; 7, 1, IF(MONTH(A6056) &lt; 10, 2, 3))) &amp; " " &amp; YEAR(A6056) - IF(MONTH(A6056) &lt; 4, 1, 0)</f>
        <v>Q2 2025</v>
      </c>
      <c r="L6056" t="str">
        <f t="shared" ref="L6056:L6118" si="358">LEFT(K6056,2)</f>
        <v>Q2</v>
      </c>
      <c r="M6056" t="str">
        <f t="shared" ref="M6056:M6118" si="359">RIGHT(K6056,4)</f>
        <v>2025</v>
      </c>
    </row>
    <row r="6057" spans="1:13" x14ac:dyDescent="0.25">
      <c r="A6057" s="27">
        <v>45839</v>
      </c>
      <c r="B6057" s="9" t="s">
        <v>6600</v>
      </c>
      <c r="C6057" s="8" t="s">
        <v>6632</v>
      </c>
      <c r="D6057" s="9" t="s">
        <v>6633</v>
      </c>
      <c r="E6057" s="12">
        <v>1101</v>
      </c>
      <c r="F6057" s="30">
        <v>45870</v>
      </c>
      <c r="G6057" s="12" t="s">
        <v>5537</v>
      </c>
      <c r="H6057" s="75">
        <v>62500</v>
      </c>
      <c r="K6057" t="str">
        <f t="shared" si="357"/>
        <v>Q2 2025</v>
      </c>
      <c r="L6057" t="str">
        <f t="shared" si="358"/>
        <v>Q2</v>
      </c>
      <c r="M6057" t="str">
        <f t="shared" si="359"/>
        <v>2025</v>
      </c>
    </row>
    <row r="6058" spans="1:13" x14ac:dyDescent="0.25">
      <c r="A6058" s="27">
        <v>45839</v>
      </c>
      <c r="B6058" s="9" t="s">
        <v>6595</v>
      </c>
      <c r="C6058" s="8" t="s">
        <v>6634</v>
      </c>
      <c r="D6058" s="9" t="s">
        <v>6635</v>
      </c>
      <c r="E6058" s="12">
        <v>319</v>
      </c>
      <c r="F6058" s="30">
        <v>45870</v>
      </c>
      <c r="G6058" s="12" t="s">
        <v>5538</v>
      </c>
      <c r="H6058" s="75">
        <v>60535.14</v>
      </c>
      <c r="K6058" t="str">
        <f t="shared" si="357"/>
        <v>Q2 2025</v>
      </c>
      <c r="L6058" t="str">
        <f t="shared" si="358"/>
        <v>Q2</v>
      </c>
      <c r="M6058" t="str">
        <f t="shared" si="359"/>
        <v>2025</v>
      </c>
    </row>
    <row r="6059" spans="1:13" x14ac:dyDescent="0.25">
      <c r="A6059" s="27">
        <v>45839</v>
      </c>
      <c r="B6059" s="9" t="s">
        <v>6593</v>
      </c>
      <c r="C6059" s="8" t="s">
        <v>6634</v>
      </c>
      <c r="D6059" s="9" t="s">
        <v>6635</v>
      </c>
      <c r="E6059" s="12">
        <v>319</v>
      </c>
      <c r="F6059" s="30">
        <v>45870</v>
      </c>
      <c r="G6059" s="12" t="s">
        <v>5539</v>
      </c>
      <c r="H6059" s="75">
        <v>159450.1</v>
      </c>
      <c r="K6059" t="str">
        <f t="shared" si="357"/>
        <v>Q2 2025</v>
      </c>
      <c r="L6059" t="str">
        <f t="shared" si="358"/>
        <v>Q2</v>
      </c>
      <c r="M6059" t="str">
        <f t="shared" si="359"/>
        <v>2025</v>
      </c>
    </row>
    <row r="6060" spans="1:13" x14ac:dyDescent="0.25">
      <c r="A6060" s="27">
        <v>45839</v>
      </c>
      <c r="B6060" s="9" t="s">
        <v>6584</v>
      </c>
      <c r="C6060" s="8" t="s">
        <v>6634</v>
      </c>
      <c r="D6060" s="9" t="s">
        <v>6635</v>
      </c>
      <c r="E6060" s="12">
        <v>1101</v>
      </c>
      <c r="F6060" s="30">
        <v>45870</v>
      </c>
      <c r="G6060" s="12" t="s">
        <v>5540</v>
      </c>
      <c r="H6060" s="75">
        <v>24683.95</v>
      </c>
      <c r="K6060" t="str">
        <f t="shared" si="357"/>
        <v>Q2 2025</v>
      </c>
      <c r="L6060" t="str">
        <f t="shared" si="358"/>
        <v>Q2</v>
      </c>
      <c r="M6060" t="str">
        <f t="shared" si="359"/>
        <v>2025</v>
      </c>
    </row>
    <row r="6061" spans="1:13" x14ac:dyDescent="0.25">
      <c r="A6061" s="27">
        <v>45839</v>
      </c>
      <c r="B6061" s="9" t="s">
        <v>6600</v>
      </c>
      <c r="C6061" s="8" t="s">
        <v>6634</v>
      </c>
      <c r="D6061" s="9" t="s">
        <v>6635</v>
      </c>
      <c r="E6061" s="12">
        <v>1101</v>
      </c>
      <c r="F6061" s="30">
        <v>45870</v>
      </c>
      <c r="G6061" s="12" t="s">
        <v>5541</v>
      </c>
      <c r="H6061" s="75">
        <v>76453.45</v>
      </c>
      <c r="K6061" t="str">
        <f t="shared" si="357"/>
        <v>Q2 2025</v>
      </c>
      <c r="L6061" t="str">
        <f t="shared" si="358"/>
        <v>Q2</v>
      </c>
      <c r="M6061" t="str">
        <f t="shared" si="359"/>
        <v>2025</v>
      </c>
    </row>
    <row r="6062" spans="1:13" x14ac:dyDescent="0.25">
      <c r="A6062" s="27">
        <v>45839</v>
      </c>
      <c r="B6062" s="9" t="s">
        <v>6586</v>
      </c>
      <c r="C6062" s="8" t="e">
        <v>#N/A</v>
      </c>
      <c r="D6062" s="9" t="s">
        <v>6635</v>
      </c>
      <c r="E6062" s="12">
        <v>0</v>
      </c>
      <c r="F6062" s="30">
        <v>45838</v>
      </c>
      <c r="G6062" s="12" t="s">
        <v>5542</v>
      </c>
      <c r="H6062" s="75">
        <v>25108.53</v>
      </c>
      <c r="K6062" t="str">
        <f t="shared" si="357"/>
        <v>Q2 2025</v>
      </c>
      <c r="L6062" t="str">
        <f t="shared" si="358"/>
        <v>Q2</v>
      </c>
      <c r="M6062" t="str">
        <f t="shared" si="359"/>
        <v>2025</v>
      </c>
    </row>
    <row r="6063" spans="1:13" x14ac:dyDescent="0.25">
      <c r="A6063" s="27">
        <v>45839</v>
      </c>
      <c r="B6063" s="9" t="s">
        <v>6600</v>
      </c>
      <c r="C6063" s="8" t="s">
        <v>6623</v>
      </c>
      <c r="D6063" s="9" t="s">
        <v>6663</v>
      </c>
      <c r="E6063" s="12">
        <v>1101</v>
      </c>
      <c r="F6063" s="30">
        <v>45866</v>
      </c>
      <c r="G6063" s="12" t="s">
        <v>5543</v>
      </c>
      <c r="H6063" s="75">
        <v>2700</v>
      </c>
      <c r="K6063" t="str">
        <f t="shared" si="357"/>
        <v>Q2 2025</v>
      </c>
      <c r="L6063" t="str">
        <f t="shared" si="358"/>
        <v>Q2</v>
      </c>
      <c r="M6063" t="str">
        <f t="shared" si="359"/>
        <v>2025</v>
      </c>
    </row>
    <row r="6064" spans="1:13" x14ac:dyDescent="0.25">
      <c r="A6064" s="27">
        <v>45839</v>
      </c>
      <c r="B6064" s="9" t="s">
        <v>6613</v>
      </c>
      <c r="C6064" s="8" t="s">
        <v>6623</v>
      </c>
      <c r="D6064" s="9" t="s">
        <v>6624</v>
      </c>
      <c r="E6064" s="12">
        <v>0</v>
      </c>
      <c r="F6064" s="30">
        <v>45870</v>
      </c>
      <c r="G6064" s="12" t="s">
        <v>5544</v>
      </c>
      <c r="H6064" s="75">
        <v>3046.24</v>
      </c>
      <c r="K6064" t="str">
        <f t="shared" si="357"/>
        <v>Q2 2025</v>
      </c>
      <c r="L6064" t="str">
        <f t="shared" si="358"/>
        <v>Q2</v>
      </c>
      <c r="M6064" t="str">
        <f t="shared" si="359"/>
        <v>2025</v>
      </c>
    </row>
    <row r="6065" spans="1:13" x14ac:dyDescent="0.25">
      <c r="A6065" s="27">
        <v>45839</v>
      </c>
      <c r="B6065" s="9" t="s">
        <v>6592</v>
      </c>
      <c r="C6065" s="8" t="s">
        <v>6623</v>
      </c>
      <c r="D6065" s="9" t="s">
        <v>6624</v>
      </c>
      <c r="E6065" s="12">
        <v>613</v>
      </c>
      <c r="F6065" s="30">
        <v>45870</v>
      </c>
      <c r="G6065" s="12" t="s">
        <v>5545</v>
      </c>
      <c r="H6065" s="75">
        <v>4925.72</v>
      </c>
      <c r="K6065" t="str">
        <f t="shared" si="357"/>
        <v>Q2 2025</v>
      </c>
      <c r="L6065" t="str">
        <f t="shared" si="358"/>
        <v>Q2</v>
      </c>
      <c r="M6065" t="str">
        <f t="shared" si="359"/>
        <v>2025</v>
      </c>
    </row>
    <row r="6066" spans="1:13" x14ac:dyDescent="0.25">
      <c r="A6066" s="27">
        <v>45839</v>
      </c>
      <c r="B6066" s="9" t="s">
        <v>6593</v>
      </c>
      <c r="C6066" s="8" t="s">
        <v>6630</v>
      </c>
      <c r="D6066" s="9" t="s">
        <v>6631</v>
      </c>
      <c r="E6066" s="12">
        <v>312</v>
      </c>
      <c r="F6066" s="30">
        <v>45872</v>
      </c>
      <c r="G6066" s="12" t="s">
        <v>5546</v>
      </c>
      <c r="H6066" s="75">
        <v>69911.27</v>
      </c>
      <c r="K6066" t="str">
        <f t="shared" si="357"/>
        <v>Q2 2025</v>
      </c>
      <c r="L6066" t="str">
        <f t="shared" si="358"/>
        <v>Q2</v>
      </c>
      <c r="M6066" t="str">
        <f t="shared" si="359"/>
        <v>2025</v>
      </c>
    </row>
    <row r="6067" spans="1:13" x14ac:dyDescent="0.25">
      <c r="A6067" s="27">
        <v>45839</v>
      </c>
      <c r="B6067" s="9" t="s">
        <v>6592</v>
      </c>
      <c r="C6067" s="8" t="e">
        <v>#N/A</v>
      </c>
      <c r="D6067" s="9" t="s">
        <v>6633</v>
      </c>
      <c r="E6067" s="12">
        <v>613</v>
      </c>
      <c r="F6067" s="30">
        <v>45870</v>
      </c>
      <c r="G6067" s="12" t="s">
        <v>5547</v>
      </c>
      <c r="H6067" s="75">
        <v>41940.199999999997</v>
      </c>
      <c r="K6067" t="str">
        <f t="shared" si="357"/>
        <v>Q2 2025</v>
      </c>
      <c r="L6067" t="str">
        <f t="shared" si="358"/>
        <v>Q2</v>
      </c>
      <c r="M6067" t="str">
        <f t="shared" si="359"/>
        <v>2025</v>
      </c>
    </row>
    <row r="6068" spans="1:13" x14ac:dyDescent="0.25">
      <c r="A6068" s="27">
        <v>45839</v>
      </c>
      <c r="B6068" s="9" t="s">
        <v>6593</v>
      </c>
      <c r="C6068" s="8" t="e">
        <v>#N/A</v>
      </c>
      <c r="D6068" s="9" t="s">
        <v>6633</v>
      </c>
      <c r="E6068" s="12">
        <v>312</v>
      </c>
      <c r="F6068" s="30">
        <v>45870</v>
      </c>
      <c r="G6068" s="12" t="s">
        <v>5548</v>
      </c>
      <c r="H6068" s="75">
        <v>196796.3</v>
      </c>
      <c r="K6068" t="str">
        <f t="shared" si="357"/>
        <v>Q2 2025</v>
      </c>
      <c r="L6068" t="str">
        <f t="shared" si="358"/>
        <v>Q2</v>
      </c>
      <c r="M6068" t="str">
        <f t="shared" si="359"/>
        <v>2025</v>
      </c>
    </row>
    <row r="6069" spans="1:13" x14ac:dyDescent="0.25">
      <c r="A6069" s="27">
        <v>45839</v>
      </c>
      <c r="B6069" s="9" t="s">
        <v>6595</v>
      </c>
      <c r="C6069" s="8" t="e">
        <v>#N/A</v>
      </c>
      <c r="D6069" s="9" t="s">
        <v>6633</v>
      </c>
      <c r="E6069" s="12">
        <v>319</v>
      </c>
      <c r="F6069" s="30">
        <v>45870</v>
      </c>
      <c r="G6069" s="12" t="s">
        <v>5549</v>
      </c>
      <c r="H6069" s="75">
        <v>41940.199999999997</v>
      </c>
      <c r="K6069" t="str">
        <f t="shared" si="357"/>
        <v>Q2 2025</v>
      </c>
      <c r="L6069" t="str">
        <f t="shared" si="358"/>
        <v>Q2</v>
      </c>
      <c r="M6069" t="str">
        <f t="shared" si="359"/>
        <v>2025</v>
      </c>
    </row>
    <row r="6070" spans="1:13" x14ac:dyDescent="0.25">
      <c r="A6070" s="27">
        <v>45839</v>
      </c>
      <c r="B6070" s="9" t="s">
        <v>6589</v>
      </c>
      <c r="C6070" s="8" t="e">
        <v>#N/A</v>
      </c>
      <c r="D6070" s="9" t="s">
        <v>6633</v>
      </c>
      <c r="E6070" s="12" t="s">
        <v>82</v>
      </c>
      <c r="F6070" s="30">
        <v>45870</v>
      </c>
      <c r="G6070" s="12" t="s">
        <v>5550</v>
      </c>
      <c r="H6070" s="75">
        <v>170180.41</v>
      </c>
      <c r="K6070" t="str">
        <f t="shared" si="357"/>
        <v>Q2 2025</v>
      </c>
      <c r="L6070" t="str">
        <f t="shared" si="358"/>
        <v>Q2</v>
      </c>
      <c r="M6070" t="str">
        <f t="shared" si="359"/>
        <v>2025</v>
      </c>
    </row>
    <row r="6071" spans="1:13" x14ac:dyDescent="0.25">
      <c r="A6071" s="27">
        <v>45839</v>
      </c>
      <c r="B6071" s="9" t="s">
        <v>6613</v>
      </c>
      <c r="C6071" s="62" t="e">
        <v>#N/A</v>
      </c>
      <c r="D6071" s="9" t="s">
        <v>6622</v>
      </c>
      <c r="E6071" s="12">
        <v>0</v>
      </c>
      <c r="F6071" s="30">
        <v>45870</v>
      </c>
      <c r="G6071" s="12" t="s">
        <v>5551</v>
      </c>
      <c r="H6071" s="75">
        <v>5745</v>
      </c>
      <c r="K6071" t="str">
        <f t="shared" si="357"/>
        <v>Q2 2025</v>
      </c>
      <c r="L6071" t="str">
        <f t="shared" si="358"/>
        <v>Q2</v>
      </c>
      <c r="M6071" t="str">
        <f t="shared" si="359"/>
        <v>2025</v>
      </c>
    </row>
    <row r="6072" spans="1:13" x14ac:dyDescent="0.25">
      <c r="A6072" s="27">
        <v>45839</v>
      </c>
      <c r="B6072" s="9" t="s">
        <v>6584</v>
      </c>
      <c r="C6072" s="62" t="e">
        <v>#N/A</v>
      </c>
      <c r="D6072" s="9" t="s">
        <v>6622</v>
      </c>
      <c r="E6072" s="12">
        <v>102</v>
      </c>
      <c r="F6072" s="30">
        <v>45870</v>
      </c>
      <c r="G6072" s="12" t="s">
        <v>5552</v>
      </c>
      <c r="H6072" s="75">
        <v>14720</v>
      </c>
      <c r="K6072" t="str">
        <f t="shared" si="357"/>
        <v>Q2 2025</v>
      </c>
      <c r="L6072" t="str">
        <f t="shared" si="358"/>
        <v>Q2</v>
      </c>
      <c r="M6072" t="str">
        <f t="shared" si="359"/>
        <v>2025</v>
      </c>
    </row>
    <row r="6073" spans="1:13" x14ac:dyDescent="0.25">
      <c r="A6073" s="27">
        <v>45839</v>
      </c>
      <c r="B6073" s="9" t="s">
        <v>6585</v>
      </c>
      <c r="C6073" s="62" t="e">
        <v>#N/A</v>
      </c>
      <c r="D6073" s="9" t="s">
        <v>6622</v>
      </c>
      <c r="E6073" s="12">
        <v>0</v>
      </c>
      <c r="F6073" s="30">
        <v>45870</v>
      </c>
      <c r="G6073" s="12" t="s">
        <v>5553</v>
      </c>
      <c r="H6073" s="75">
        <v>855</v>
      </c>
      <c r="K6073" t="str">
        <f t="shared" si="357"/>
        <v>Q2 2025</v>
      </c>
      <c r="L6073" t="str">
        <f t="shared" si="358"/>
        <v>Q2</v>
      </c>
      <c r="M6073" t="str">
        <f t="shared" si="359"/>
        <v>2025</v>
      </c>
    </row>
    <row r="6074" spans="1:13" x14ac:dyDescent="0.25">
      <c r="A6074" s="27">
        <v>45839</v>
      </c>
      <c r="B6074" s="9" t="s">
        <v>6588</v>
      </c>
      <c r="C6074" s="62" t="e">
        <v>#N/A</v>
      </c>
      <c r="D6074" s="9" t="s">
        <v>6622</v>
      </c>
      <c r="E6074" s="12">
        <v>0</v>
      </c>
      <c r="F6074" s="30">
        <v>45870</v>
      </c>
      <c r="G6074" s="12" t="s">
        <v>5554</v>
      </c>
      <c r="H6074" s="75">
        <v>4325</v>
      </c>
      <c r="K6074" t="str">
        <f t="shared" si="357"/>
        <v>Q2 2025</v>
      </c>
      <c r="L6074" t="str">
        <f t="shared" si="358"/>
        <v>Q2</v>
      </c>
      <c r="M6074" t="str">
        <f t="shared" si="359"/>
        <v>2025</v>
      </c>
    </row>
    <row r="6075" spans="1:13" x14ac:dyDescent="0.25">
      <c r="A6075" s="27">
        <v>45839</v>
      </c>
      <c r="B6075" s="9" t="s">
        <v>6589</v>
      </c>
      <c r="C6075" s="62" t="e">
        <v>#N/A</v>
      </c>
      <c r="D6075" s="9" t="s">
        <v>6622</v>
      </c>
      <c r="E6075" s="12" t="s">
        <v>82</v>
      </c>
      <c r="F6075" s="30">
        <v>45870</v>
      </c>
      <c r="G6075" s="12" t="s">
        <v>5555</v>
      </c>
      <c r="H6075" s="75">
        <v>16835</v>
      </c>
      <c r="K6075" t="str">
        <f t="shared" si="357"/>
        <v>Q2 2025</v>
      </c>
      <c r="L6075" t="str">
        <f t="shared" si="358"/>
        <v>Q2</v>
      </c>
      <c r="M6075" t="str">
        <f t="shared" si="359"/>
        <v>2025</v>
      </c>
    </row>
    <row r="6076" spans="1:13" x14ac:dyDescent="0.25">
      <c r="A6076" s="27">
        <v>45839</v>
      </c>
      <c r="B6076" s="9" t="s">
        <v>6590</v>
      </c>
      <c r="C6076" s="62" t="e">
        <v>#N/A</v>
      </c>
      <c r="D6076" s="9" t="s">
        <v>6622</v>
      </c>
      <c r="E6076" s="12">
        <v>0</v>
      </c>
      <c r="F6076" s="30">
        <v>45870</v>
      </c>
      <c r="G6076" s="12" t="s">
        <v>5556</v>
      </c>
      <c r="H6076" s="75">
        <v>48200</v>
      </c>
      <c r="K6076" t="str">
        <f t="shared" si="357"/>
        <v>Q2 2025</v>
      </c>
      <c r="L6076" t="str">
        <f t="shared" si="358"/>
        <v>Q2</v>
      </c>
      <c r="M6076" t="str">
        <f t="shared" si="359"/>
        <v>2025</v>
      </c>
    </row>
    <row r="6077" spans="1:13" x14ac:dyDescent="0.25">
      <c r="A6077" s="27">
        <v>45839</v>
      </c>
      <c r="B6077" s="9" t="s">
        <v>6591</v>
      </c>
      <c r="C6077" s="62" t="e">
        <v>#N/A</v>
      </c>
      <c r="D6077" s="9" t="s">
        <v>6622</v>
      </c>
      <c r="E6077" s="12">
        <v>0</v>
      </c>
      <c r="F6077" s="30">
        <v>45870</v>
      </c>
      <c r="G6077" s="12" t="s">
        <v>5557</v>
      </c>
      <c r="H6077" s="75">
        <v>8745</v>
      </c>
      <c r="K6077" t="str">
        <f t="shared" si="357"/>
        <v>Q2 2025</v>
      </c>
      <c r="L6077" t="str">
        <f t="shared" si="358"/>
        <v>Q2</v>
      </c>
      <c r="M6077" t="str">
        <f t="shared" si="359"/>
        <v>2025</v>
      </c>
    </row>
    <row r="6078" spans="1:13" x14ac:dyDescent="0.25">
      <c r="A6078" s="27">
        <v>45839</v>
      </c>
      <c r="B6078" s="9" t="s">
        <v>6592</v>
      </c>
      <c r="C6078" s="62" t="e">
        <v>#N/A</v>
      </c>
      <c r="D6078" s="9" t="s">
        <v>6622</v>
      </c>
      <c r="E6078" s="12">
        <v>613</v>
      </c>
      <c r="F6078" s="30">
        <v>45870</v>
      </c>
      <c r="G6078" s="12" t="s">
        <v>5558</v>
      </c>
      <c r="H6078" s="75">
        <v>30165</v>
      </c>
      <c r="K6078" t="str">
        <f t="shared" si="357"/>
        <v>Q2 2025</v>
      </c>
      <c r="L6078" t="str">
        <f t="shared" si="358"/>
        <v>Q2</v>
      </c>
      <c r="M6078" t="str">
        <f t="shared" si="359"/>
        <v>2025</v>
      </c>
    </row>
    <row r="6079" spans="1:13" x14ac:dyDescent="0.25">
      <c r="A6079" s="27">
        <v>45839</v>
      </c>
      <c r="B6079" s="9" t="s">
        <v>6593</v>
      </c>
      <c r="C6079" s="62" t="e">
        <v>#N/A</v>
      </c>
      <c r="D6079" s="9" t="s">
        <v>6622</v>
      </c>
      <c r="E6079" s="12">
        <v>312</v>
      </c>
      <c r="F6079" s="30">
        <v>45870</v>
      </c>
      <c r="G6079" s="12" t="s">
        <v>5559</v>
      </c>
      <c r="H6079" s="75">
        <v>389300</v>
      </c>
      <c r="K6079" t="str">
        <f t="shared" si="357"/>
        <v>Q2 2025</v>
      </c>
      <c r="L6079" t="str">
        <f t="shared" si="358"/>
        <v>Q2</v>
      </c>
      <c r="M6079" t="str">
        <f t="shared" si="359"/>
        <v>2025</v>
      </c>
    </row>
    <row r="6080" spans="1:13" x14ac:dyDescent="0.25">
      <c r="A6080" s="27">
        <v>45839</v>
      </c>
      <c r="B6080" s="9" t="s">
        <v>6599</v>
      </c>
      <c r="C6080" s="62" t="e">
        <v>#N/A</v>
      </c>
      <c r="D6080" s="9" t="s">
        <v>6622</v>
      </c>
      <c r="E6080" s="12">
        <v>0</v>
      </c>
      <c r="F6080" s="30">
        <v>45870</v>
      </c>
      <c r="G6080" s="12" t="s">
        <v>5560</v>
      </c>
      <c r="H6080" s="75">
        <v>11005</v>
      </c>
      <c r="K6080" t="str">
        <f t="shared" si="357"/>
        <v>Q2 2025</v>
      </c>
      <c r="L6080" t="str">
        <f t="shared" si="358"/>
        <v>Q2</v>
      </c>
      <c r="M6080" t="str">
        <f t="shared" si="359"/>
        <v>2025</v>
      </c>
    </row>
    <row r="6081" spans="1:13" x14ac:dyDescent="0.25">
      <c r="A6081" s="27">
        <v>45839</v>
      </c>
      <c r="B6081" s="9" t="s">
        <v>6595</v>
      </c>
      <c r="C6081" s="62" t="e">
        <v>#N/A</v>
      </c>
      <c r="D6081" s="9" t="s">
        <v>6622</v>
      </c>
      <c r="E6081" s="12">
        <v>319</v>
      </c>
      <c r="F6081" s="30">
        <v>45870</v>
      </c>
      <c r="G6081" s="12" t="s">
        <v>5561</v>
      </c>
      <c r="H6081" s="75">
        <v>70985</v>
      </c>
      <c r="K6081" t="str">
        <f t="shared" si="357"/>
        <v>Q2 2025</v>
      </c>
      <c r="L6081" t="str">
        <f t="shared" si="358"/>
        <v>Q2</v>
      </c>
      <c r="M6081" t="str">
        <f t="shared" si="359"/>
        <v>2025</v>
      </c>
    </row>
    <row r="6082" spans="1:13" x14ac:dyDescent="0.25">
      <c r="A6082" s="27">
        <v>45839</v>
      </c>
      <c r="B6082" s="9" t="s">
        <v>6600</v>
      </c>
      <c r="C6082" s="62" t="e">
        <v>#N/A</v>
      </c>
      <c r="D6082" s="9" t="s">
        <v>6622</v>
      </c>
      <c r="E6082" s="12">
        <v>1101</v>
      </c>
      <c r="F6082" s="30">
        <v>45870</v>
      </c>
      <c r="G6082" s="12" t="s">
        <v>5562</v>
      </c>
      <c r="H6082" s="75">
        <v>38625</v>
      </c>
      <c r="K6082" t="str">
        <f t="shared" si="357"/>
        <v>Q2 2025</v>
      </c>
      <c r="L6082" t="str">
        <f t="shared" si="358"/>
        <v>Q2</v>
      </c>
      <c r="M6082" t="str">
        <f t="shared" si="359"/>
        <v>2025</v>
      </c>
    </row>
    <row r="6083" spans="1:13" x14ac:dyDescent="0.25">
      <c r="A6083" s="27">
        <v>45839</v>
      </c>
      <c r="B6083" s="9" t="s">
        <v>6601</v>
      </c>
      <c r="C6083" s="62" t="e">
        <v>#N/A</v>
      </c>
      <c r="D6083" s="9" t="s">
        <v>6622</v>
      </c>
      <c r="E6083" s="12">
        <v>0</v>
      </c>
      <c r="F6083" s="30">
        <v>45870</v>
      </c>
      <c r="G6083" s="12" t="s">
        <v>5563</v>
      </c>
      <c r="H6083" s="75">
        <v>8565</v>
      </c>
      <c r="K6083" t="str">
        <f t="shared" si="357"/>
        <v>Q2 2025</v>
      </c>
      <c r="L6083" t="str">
        <f t="shared" si="358"/>
        <v>Q2</v>
      </c>
      <c r="M6083" t="str">
        <f t="shared" si="359"/>
        <v>2025</v>
      </c>
    </row>
    <row r="6084" spans="1:13" x14ac:dyDescent="0.25">
      <c r="A6084" s="27">
        <v>45839</v>
      </c>
      <c r="B6084" s="9" t="s">
        <v>6586</v>
      </c>
      <c r="C6084" s="62" t="e">
        <v>#N/A</v>
      </c>
      <c r="D6084" s="9" t="s">
        <v>6622</v>
      </c>
      <c r="E6084" s="12">
        <v>0</v>
      </c>
      <c r="F6084" s="30">
        <v>45870</v>
      </c>
      <c r="G6084" s="12" t="s">
        <v>5564</v>
      </c>
      <c r="H6084" s="75">
        <v>1650</v>
      </c>
      <c r="K6084" t="str">
        <f t="shared" si="357"/>
        <v>Q2 2025</v>
      </c>
      <c r="L6084" t="str">
        <f t="shared" si="358"/>
        <v>Q2</v>
      </c>
      <c r="M6084" t="str">
        <f t="shared" si="359"/>
        <v>2025</v>
      </c>
    </row>
    <row r="6085" spans="1:13" x14ac:dyDescent="0.25">
      <c r="A6085" s="27">
        <v>45839</v>
      </c>
      <c r="B6085" s="9" t="s">
        <v>6610</v>
      </c>
      <c r="C6085" s="62" t="e">
        <v>#N/A</v>
      </c>
      <c r="D6085" s="9" t="s">
        <v>6622</v>
      </c>
      <c r="E6085" s="12">
        <v>0</v>
      </c>
      <c r="F6085" s="30">
        <v>45870</v>
      </c>
      <c r="G6085" s="12" t="s">
        <v>5565</v>
      </c>
      <c r="H6085" s="75">
        <v>1080</v>
      </c>
      <c r="K6085" t="str">
        <f t="shared" si="357"/>
        <v>Q2 2025</v>
      </c>
      <c r="L6085" t="str">
        <f t="shared" si="358"/>
        <v>Q2</v>
      </c>
      <c r="M6085" t="str">
        <f t="shared" si="359"/>
        <v>2025</v>
      </c>
    </row>
    <row r="6086" spans="1:13" x14ac:dyDescent="0.25">
      <c r="A6086" s="27">
        <v>45839</v>
      </c>
      <c r="B6086" s="9" t="s">
        <v>6587</v>
      </c>
      <c r="C6086" s="62" t="e">
        <v>#N/A</v>
      </c>
      <c r="D6086" s="9" t="s">
        <v>6622</v>
      </c>
      <c r="E6086" s="12">
        <v>0</v>
      </c>
      <c r="F6086" s="30">
        <v>45870</v>
      </c>
      <c r="G6086" s="12" t="s">
        <v>5566</v>
      </c>
      <c r="H6086" s="75">
        <v>18920</v>
      </c>
      <c r="K6086" t="str">
        <f t="shared" si="357"/>
        <v>Q2 2025</v>
      </c>
      <c r="L6086" t="str">
        <f t="shared" si="358"/>
        <v>Q2</v>
      </c>
      <c r="M6086" t="str">
        <f t="shared" si="359"/>
        <v>2025</v>
      </c>
    </row>
    <row r="6087" spans="1:13" x14ac:dyDescent="0.25">
      <c r="A6087" s="27">
        <v>45839</v>
      </c>
      <c r="B6087" s="9" t="s">
        <v>6597</v>
      </c>
      <c r="C6087" s="62" t="e">
        <v>#N/A</v>
      </c>
      <c r="D6087" s="9" t="s">
        <v>6622</v>
      </c>
      <c r="E6087" s="12">
        <v>0</v>
      </c>
      <c r="F6087" s="30">
        <v>45870</v>
      </c>
      <c r="G6087" s="12" t="s">
        <v>5567</v>
      </c>
      <c r="H6087" s="75">
        <v>8335</v>
      </c>
      <c r="K6087" t="str">
        <f t="shared" si="357"/>
        <v>Q2 2025</v>
      </c>
      <c r="L6087" t="str">
        <f t="shared" si="358"/>
        <v>Q2</v>
      </c>
      <c r="M6087" t="str">
        <f t="shared" si="359"/>
        <v>2025</v>
      </c>
    </row>
    <row r="6088" spans="1:13" x14ac:dyDescent="0.25">
      <c r="A6088" s="27">
        <v>45839</v>
      </c>
      <c r="B6088" s="9" t="s">
        <v>6596</v>
      </c>
      <c r="C6088" s="62" t="e">
        <v>#N/A</v>
      </c>
      <c r="D6088" s="9" t="s">
        <v>6622</v>
      </c>
      <c r="E6088" s="12">
        <v>0</v>
      </c>
      <c r="F6088" s="30">
        <v>45870</v>
      </c>
      <c r="G6088" s="12" t="s">
        <v>5568</v>
      </c>
      <c r="H6088" s="75">
        <v>1295</v>
      </c>
      <c r="K6088" t="str">
        <f t="shared" si="357"/>
        <v>Q2 2025</v>
      </c>
      <c r="L6088" t="str">
        <f t="shared" si="358"/>
        <v>Q2</v>
      </c>
      <c r="M6088" t="str">
        <f t="shared" si="359"/>
        <v>2025</v>
      </c>
    </row>
    <row r="6089" spans="1:13" x14ac:dyDescent="0.25">
      <c r="A6089" s="27">
        <v>45839</v>
      </c>
      <c r="B6089" s="9" t="s">
        <v>6593</v>
      </c>
      <c r="C6089" s="62" t="e">
        <v>#N/A</v>
      </c>
      <c r="D6089" s="9" t="s">
        <v>6627</v>
      </c>
      <c r="E6089" s="12">
        <v>312</v>
      </c>
      <c r="F6089" s="30">
        <v>45899</v>
      </c>
      <c r="G6089" s="12">
        <v>2053</v>
      </c>
      <c r="H6089" s="75">
        <v>37450</v>
      </c>
      <c r="K6089" t="str">
        <f t="shared" si="357"/>
        <v>Q2 2025</v>
      </c>
      <c r="L6089" t="str">
        <f t="shared" si="358"/>
        <v>Q2</v>
      </c>
      <c r="M6089" t="str">
        <f t="shared" si="359"/>
        <v>2025</v>
      </c>
    </row>
    <row r="6090" spans="1:13" x14ac:dyDescent="0.25">
      <c r="A6090" s="27">
        <v>45839</v>
      </c>
      <c r="B6090" s="9" t="s">
        <v>6595</v>
      </c>
      <c r="C6090" s="62" t="e">
        <v>#N/A</v>
      </c>
      <c r="D6090" s="9" t="s">
        <v>6627</v>
      </c>
      <c r="E6090" s="12">
        <v>319</v>
      </c>
      <c r="F6090" s="30">
        <v>45899</v>
      </c>
      <c r="G6090" s="12">
        <v>2054</v>
      </c>
      <c r="H6090" s="75">
        <v>2275</v>
      </c>
      <c r="K6090" t="str">
        <f t="shared" si="357"/>
        <v>Q2 2025</v>
      </c>
      <c r="L6090" t="str">
        <f t="shared" si="358"/>
        <v>Q2</v>
      </c>
      <c r="M6090" t="str">
        <f t="shared" si="359"/>
        <v>2025</v>
      </c>
    </row>
    <row r="6091" spans="1:13" x14ac:dyDescent="0.25">
      <c r="A6091" s="27">
        <v>45839</v>
      </c>
      <c r="B6091" s="9" t="s">
        <v>6589</v>
      </c>
      <c r="C6091" s="62" t="e">
        <v>#N/A</v>
      </c>
      <c r="D6091" s="9" t="s">
        <v>6627</v>
      </c>
      <c r="E6091" s="12" t="s">
        <v>82</v>
      </c>
      <c r="F6091" s="30">
        <v>45899</v>
      </c>
      <c r="G6091" s="12">
        <v>2057</v>
      </c>
      <c r="H6091" s="75">
        <v>18480</v>
      </c>
      <c r="K6091" t="str">
        <f t="shared" si="357"/>
        <v>Q2 2025</v>
      </c>
      <c r="L6091" t="str">
        <f t="shared" si="358"/>
        <v>Q2</v>
      </c>
      <c r="M6091" t="str">
        <f t="shared" si="359"/>
        <v>2025</v>
      </c>
    </row>
    <row r="6092" spans="1:13" x14ac:dyDescent="0.25">
      <c r="A6092" s="27">
        <v>45839</v>
      </c>
      <c r="B6092" s="9" t="s">
        <v>6592</v>
      </c>
      <c r="C6092" s="62" t="e">
        <v>#N/A</v>
      </c>
      <c r="D6092" s="9" t="s">
        <v>6627</v>
      </c>
      <c r="E6092" s="12">
        <v>613</v>
      </c>
      <c r="F6092" s="30">
        <v>45899</v>
      </c>
      <c r="G6092" s="12">
        <v>2055</v>
      </c>
      <c r="H6092" s="75">
        <v>3850</v>
      </c>
      <c r="K6092" t="str">
        <f t="shared" si="357"/>
        <v>Q2 2025</v>
      </c>
      <c r="L6092" t="str">
        <f t="shared" si="358"/>
        <v>Q2</v>
      </c>
      <c r="M6092" t="str">
        <f t="shared" si="359"/>
        <v>2025</v>
      </c>
    </row>
    <row r="6093" spans="1:13" x14ac:dyDescent="0.25">
      <c r="A6093" s="27">
        <v>45839</v>
      </c>
      <c r="B6093" s="9" t="s">
        <v>6584</v>
      </c>
      <c r="C6093" s="62" t="e">
        <v>#N/A</v>
      </c>
      <c r="D6093" s="9" t="s">
        <v>6627</v>
      </c>
      <c r="E6093" s="12">
        <v>102</v>
      </c>
      <c r="F6093" s="30">
        <v>45899</v>
      </c>
      <c r="G6093" s="12">
        <v>2056</v>
      </c>
      <c r="H6093" s="75">
        <v>1820</v>
      </c>
      <c r="K6093" t="str">
        <f t="shared" si="357"/>
        <v>Q2 2025</v>
      </c>
      <c r="L6093" t="str">
        <f t="shared" si="358"/>
        <v>Q2</v>
      </c>
      <c r="M6093" t="str">
        <f t="shared" si="359"/>
        <v>2025</v>
      </c>
    </row>
    <row r="6094" spans="1:13" x14ac:dyDescent="0.25">
      <c r="A6094" s="27">
        <v>45839</v>
      </c>
      <c r="B6094" s="9" t="s">
        <v>6613</v>
      </c>
      <c r="C6094" s="62" t="e">
        <v>#N/A</v>
      </c>
      <c r="D6094" s="9" t="s">
        <v>6627</v>
      </c>
      <c r="E6094" s="12">
        <v>0</v>
      </c>
      <c r="F6094" s="30">
        <v>45899</v>
      </c>
      <c r="G6094" s="12">
        <v>2060</v>
      </c>
      <c r="H6094" s="75">
        <v>5000</v>
      </c>
      <c r="K6094" t="str">
        <f t="shared" si="357"/>
        <v>Q2 2025</v>
      </c>
      <c r="L6094" t="str">
        <f t="shared" si="358"/>
        <v>Q2</v>
      </c>
      <c r="M6094" t="str">
        <f t="shared" si="359"/>
        <v>2025</v>
      </c>
    </row>
    <row r="6095" spans="1:13" x14ac:dyDescent="0.25">
      <c r="A6095" s="27">
        <v>45839</v>
      </c>
      <c r="B6095" s="9" t="s">
        <v>6585</v>
      </c>
      <c r="C6095" s="62" t="e">
        <v>#N/A</v>
      </c>
      <c r="D6095" s="9" t="s">
        <v>6627</v>
      </c>
      <c r="E6095" s="12">
        <v>0</v>
      </c>
      <c r="F6095" s="30">
        <v>45899</v>
      </c>
      <c r="G6095" s="12">
        <v>2059</v>
      </c>
      <c r="H6095" s="75">
        <v>7945</v>
      </c>
      <c r="K6095" t="str">
        <f t="shared" si="357"/>
        <v>Q2 2025</v>
      </c>
      <c r="L6095" t="str">
        <f t="shared" si="358"/>
        <v>Q2</v>
      </c>
      <c r="M6095" t="str">
        <f t="shared" si="359"/>
        <v>2025</v>
      </c>
    </row>
    <row r="6096" spans="1:13" x14ac:dyDescent="0.25">
      <c r="A6096" s="27">
        <v>45839</v>
      </c>
      <c r="B6096" s="9" t="s">
        <v>6597</v>
      </c>
      <c r="C6096" s="62" t="e">
        <v>#N/A</v>
      </c>
      <c r="D6096" s="9" t="s">
        <v>6627</v>
      </c>
      <c r="E6096" s="12">
        <v>0</v>
      </c>
      <c r="F6096" s="30">
        <v>45899</v>
      </c>
      <c r="G6096" s="12">
        <v>2058</v>
      </c>
      <c r="H6096" s="75">
        <v>770</v>
      </c>
      <c r="K6096" t="str">
        <f t="shared" si="357"/>
        <v>Q2 2025</v>
      </c>
      <c r="L6096" t="str">
        <f t="shared" si="358"/>
        <v>Q2</v>
      </c>
      <c r="M6096" t="str">
        <f t="shared" si="359"/>
        <v>2025</v>
      </c>
    </row>
    <row r="6097" spans="1:13" x14ac:dyDescent="0.25">
      <c r="A6097" s="27">
        <v>45839</v>
      </c>
      <c r="B6097" s="9" t="s">
        <v>6600</v>
      </c>
      <c r="C6097" s="62" t="e">
        <v>#N/A</v>
      </c>
      <c r="D6097" s="9" t="s">
        <v>6627</v>
      </c>
      <c r="E6097" s="12">
        <v>1101</v>
      </c>
      <c r="F6097" s="30">
        <v>45899</v>
      </c>
      <c r="G6097" s="12">
        <v>2062</v>
      </c>
      <c r="H6097" s="75">
        <v>4060</v>
      </c>
      <c r="K6097" t="str">
        <f t="shared" si="357"/>
        <v>Q2 2025</v>
      </c>
      <c r="L6097" t="str">
        <f t="shared" si="358"/>
        <v>Q2</v>
      </c>
      <c r="M6097" t="str">
        <f t="shared" si="359"/>
        <v>2025</v>
      </c>
    </row>
    <row r="6098" spans="1:13" x14ac:dyDescent="0.25">
      <c r="A6098" s="27">
        <v>45839</v>
      </c>
      <c r="B6098" s="9" t="s">
        <v>6601</v>
      </c>
      <c r="C6098" s="8" t="s">
        <v>6630</v>
      </c>
      <c r="D6098" s="9" t="s">
        <v>6631</v>
      </c>
      <c r="E6098" s="12">
        <v>0</v>
      </c>
      <c r="F6098" s="30">
        <v>45875</v>
      </c>
      <c r="G6098" s="12" t="s">
        <v>5569</v>
      </c>
      <c r="H6098" s="75">
        <v>2587.7399999999998</v>
      </c>
      <c r="K6098" t="str">
        <f t="shared" si="357"/>
        <v>Q2 2025</v>
      </c>
      <c r="L6098" t="str">
        <f t="shared" si="358"/>
        <v>Q2</v>
      </c>
      <c r="M6098" t="str">
        <f t="shared" si="359"/>
        <v>2025</v>
      </c>
    </row>
    <row r="6099" spans="1:13" x14ac:dyDescent="0.25">
      <c r="A6099" s="27">
        <v>45839</v>
      </c>
      <c r="B6099" s="9" t="s">
        <v>6595</v>
      </c>
      <c r="C6099" s="8" t="e">
        <v>#N/A</v>
      </c>
      <c r="D6099" s="9" t="s">
        <v>6631</v>
      </c>
      <c r="E6099" s="12">
        <v>319</v>
      </c>
      <c r="F6099" s="30">
        <v>45870</v>
      </c>
      <c r="G6099" s="12" t="s">
        <v>5570</v>
      </c>
      <c r="H6099" s="75">
        <v>441.32</v>
      </c>
      <c r="K6099" t="str">
        <f t="shared" si="357"/>
        <v>Q2 2025</v>
      </c>
      <c r="L6099" t="str">
        <f t="shared" si="358"/>
        <v>Q2</v>
      </c>
      <c r="M6099" t="str">
        <f t="shared" si="359"/>
        <v>2025</v>
      </c>
    </row>
    <row r="6100" spans="1:13" x14ac:dyDescent="0.25">
      <c r="A6100" s="27">
        <v>45839</v>
      </c>
      <c r="B6100" s="9" t="s">
        <v>6595</v>
      </c>
      <c r="C6100" s="8" t="e">
        <v>#N/A</v>
      </c>
      <c r="D6100" s="9" t="s">
        <v>6631</v>
      </c>
      <c r="E6100" s="12">
        <v>319</v>
      </c>
      <c r="F6100" s="30">
        <v>45870</v>
      </c>
      <c r="G6100" s="12" t="s">
        <v>5571</v>
      </c>
      <c r="H6100" s="75">
        <v>441.32</v>
      </c>
      <c r="K6100" t="str">
        <f t="shared" si="357"/>
        <v>Q2 2025</v>
      </c>
      <c r="L6100" t="str">
        <f t="shared" si="358"/>
        <v>Q2</v>
      </c>
      <c r="M6100" t="str">
        <f t="shared" si="359"/>
        <v>2025</v>
      </c>
    </row>
    <row r="6101" spans="1:13" x14ac:dyDescent="0.25">
      <c r="A6101" s="27">
        <v>45839</v>
      </c>
      <c r="B6101" s="9" t="s">
        <v>6595</v>
      </c>
      <c r="C6101" s="8" t="e">
        <v>#N/A</v>
      </c>
      <c r="D6101" s="9" t="s">
        <v>6631</v>
      </c>
      <c r="E6101" s="12">
        <v>319</v>
      </c>
      <c r="F6101" s="30">
        <v>45870</v>
      </c>
      <c r="G6101" s="12" t="s">
        <v>5572</v>
      </c>
      <c r="H6101" s="75">
        <v>411.82</v>
      </c>
      <c r="K6101" t="str">
        <f t="shared" si="357"/>
        <v>Q2 2025</v>
      </c>
      <c r="L6101" t="str">
        <f t="shared" si="358"/>
        <v>Q2</v>
      </c>
      <c r="M6101" t="str">
        <f t="shared" si="359"/>
        <v>2025</v>
      </c>
    </row>
    <row r="6102" spans="1:13" x14ac:dyDescent="0.25">
      <c r="A6102" s="27">
        <v>45839</v>
      </c>
      <c r="B6102" s="9" t="s">
        <v>6595</v>
      </c>
      <c r="C6102" s="8" t="e">
        <v>#N/A</v>
      </c>
      <c r="D6102" s="9" t="s">
        <v>6631</v>
      </c>
      <c r="E6102" s="12">
        <v>319</v>
      </c>
      <c r="F6102" s="30">
        <v>45870</v>
      </c>
      <c r="G6102" s="12" t="s">
        <v>5573</v>
      </c>
      <c r="H6102" s="75">
        <v>440.14</v>
      </c>
      <c r="K6102" t="str">
        <f t="shared" si="357"/>
        <v>Q2 2025</v>
      </c>
      <c r="L6102" t="str">
        <f t="shared" si="358"/>
        <v>Q2</v>
      </c>
      <c r="M6102" t="str">
        <f t="shared" si="359"/>
        <v>2025</v>
      </c>
    </row>
    <row r="6103" spans="1:13" x14ac:dyDescent="0.25">
      <c r="A6103" s="27">
        <v>45839</v>
      </c>
      <c r="B6103" s="9" t="s">
        <v>6595</v>
      </c>
      <c r="C6103" s="8" t="e">
        <v>#N/A</v>
      </c>
      <c r="D6103" s="9" t="s">
        <v>6631</v>
      </c>
      <c r="E6103" s="12">
        <v>319</v>
      </c>
      <c r="F6103" s="30">
        <v>45870</v>
      </c>
      <c r="G6103" s="12" t="s">
        <v>5574</v>
      </c>
      <c r="H6103" s="75">
        <v>411.82</v>
      </c>
      <c r="K6103" t="str">
        <f t="shared" si="357"/>
        <v>Q2 2025</v>
      </c>
      <c r="L6103" t="str">
        <f t="shared" si="358"/>
        <v>Q2</v>
      </c>
      <c r="M6103" t="str">
        <f t="shared" si="359"/>
        <v>2025</v>
      </c>
    </row>
    <row r="6104" spans="1:13" x14ac:dyDescent="0.25">
      <c r="A6104" s="27">
        <v>45839</v>
      </c>
      <c r="B6104" s="9" t="s">
        <v>6595</v>
      </c>
      <c r="C6104" s="8" t="e">
        <v>#N/A</v>
      </c>
      <c r="D6104" s="9" t="s">
        <v>6631</v>
      </c>
      <c r="E6104" s="12">
        <v>319</v>
      </c>
      <c r="F6104" s="30">
        <v>45870</v>
      </c>
      <c r="G6104" s="12" t="s">
        <v>5575</v>
      </c>
      <c r="H6104" s="75">
        <v>411.62</v>
      </c>
      <c r="K6104" t="str">
        <f t="shared" si="357"/>
        <v>Q2 2025</v>
      </c>
      <c r="L6104" t="str">
        <f t="shared" si="358"/>
        <v>Q2</v>
      </c>
      <c r="M6104" t="str">
        <f t="shared" si="359"/>
        <v>2025</v>
      </c>
    </row>
    <row r="6105" spans="1:13" x14ac:dyDescent="0.25">
      <c r="A6105" s="27">
        <v>45839</v>
      </c>
      <c r="B6105" s="9" t="s">
        <v>6595</v>
      </c>
      <c r="C6105" s="8" t="e">
        <v>#N/A</v>
      </c>
      <c r="D6105" s="9" t="s">
        <v>6631</v>
      </c>
      <c r="E6105" s="12">
        <v>319</v>
      </c>
      <c r="F6105" s="30">
        <v>45870</v>
      </c>
      <c r="G6105" s="12" t="s">
        <v>5576</v>
      </c>
      <c r="H6105" s="75">
        <v>411.82</v>
      </c>
      <c r="K6105" t="str">
        <f t="shared" si="357"/>
        <v>Q2 2025</v>
      </c>
      <c r="L6105" t="str">
        <f t="shared" si="358"/>
        <v>Q2</v>
      </c>
      <c r="M6105" t="str">
        <f t="shared" si="359"/>
        <v>2025</v>
      </c>
    </row>
    <row r="6106" spans="1:13" x14ac:dyDescent="0.25">
      <c r="A6106" s="27">
        <v>45839</v>
      </c>
      <c r="B6106" s="9" t="s">
        <v>6595</v>
      </c>
      <c r="C6106" s="8" t="e">
        <v>#N/A</v>
      </c>
      <c r="D6106" s="9" t="s">
        <v>6631</v>
      </c>
      <c r="E6106" s="12">
        <v>319</v>
      </c>
      <c r="F6106" s="30">
        <v>45870</v>
      </c>
      <c r="G6106" s="12" t="s">
        <v>5577</v>
      </c>
      <c r="H6106" s="75">
        <v>411.82</v>
      </c>
      <c r="K6106" t="str">
        <f t="shared" si="357"/>
        <v>Q2 2025</v>
      </c>
      <c r="L6106" t="str">
        <f t="shared" si="358"/>
        <v>Q2</v>
      </c>
      <c r="M6106" t="str">
        <f t="shared" si="359"/>
        <v>2025</v>
      </c>
    </row>
    <row r="6107" spans="1:13" x14ac:dyDescent="0.25">
      <c r="A6107" s="27">
        <v>45839</v>
      </c>
      <c r="B6107" s="9" t="s">
        <v>6595</v>
      </c>
      <c r="C6107" s="8" t="e">
        <v>#N/A</v>
      </c>
      <c r="D6107" s="9" t="s">
        <v>6631</v>
      </c>
      <c r="E6107" s="12">
        <v>319</v>
      </c>
      <c r="F6107" s="30">
        <v>45870</v>
      </c>
      <c r="G6107" s="12" t="s">
        <v>5578</v>
      </c>
      <c r="H6107" s="75">
        <v>646.64</v>
      </c>
      <c r="K6107" t="str">
        <f t="shared" si="357"/>
        <v>Q2 2025</v>
      </c>
      <c r="L6107" t="str">
        <f t="shared" si="358"/>
        <v>Q2</v>
      </c>
      <c r="M6107" t="str">
        <f t="shared" si="359"/>
        <v>2025</v>
      </c>
    </row>
    <row r="6108" spans="1:13" x14ac:dyDescent="0.25">
      <c r="A6108" s="27">
        <v>45839</v>
      </c>
      <c r="B6108" s="9" t="s">
        <v>6595</v>
      </c>
      <c r="C6108" s="8" t="e">
        <v>#N/A</v>
      </c>
      <c r="D6108" s="9" t="s">
        <v>6631</v>
      </c>
      <c r="E6108" s="12">
        <v>319</v>
      </c>
      <c r="F6108" s="30">
        <v>45870</v>
      </c>
      <c r="G6108" s="12" t="s">
        <v>5579</v>
      </c>
      <c r="H6108" s="75">
        <v>470.82</v>
      </c>
      <c r="K6108" t="str">
        <f t="shared" si="357"/>
        <v>Q2 2025</v>
      </c>
      <c r="L6108" t="str">
        <f t="shared" si="358"/>
        <v>Q2</v>
      </c>
      <c r="M6108" t="str">
        <f t="shared" si="359"/>
        <v>2025</v>
      </c>
    </row>
    <row r="6109" spans="1:13" x14ac:dyDescent="0.25">
      <c r="A6109" s="27">
        <v>45839</v>
      </c>
      <c r="B6109" s="9" t="s">
        <v>6589</v>
      </c>
      <c r="C6109" s="8" t="e">
        <v>#N/A</v>
      </c>
      <c r="D6109" s="9" t="s">
        <v>6622</v>
      </c>
      <c r="E6109" s="12" t="s">
        <v>82</v>
      </c>
      <c r="F6109" s="30">
        <v>45870</v>
      </c>
      <c r="G6109" s="12" t="s">
        <v>5580</v>
      </c>
      <c r="H6109" s="75">
        <v>10080</v>
      </c>
      <c r="K6109" t="str">
        <f t="shared" si="357"/>
        <v>Q2 2025</v>
      </c>
      <c r="L6109" t="str">
        <f t="shared" si="358"/>
        <v>Q2</v>
      </c>
      <c r="M6109" t="str">
        <f t="shared" si="359"/>
        <v>2025</v>
      </c>
    </row>
    <row r="6110" spans="1:13" x14ac:dyDescent="0.25">
      <c r="A6110" s="27">
        <v>45839</v>
      </c>
      <c r="B6110" s="9" t="s">
        <v>6593</v>
      </c>
      <c r="C6110" s="8" t="e">
        <v>#N/A</v>
      </c>
      <c r="D6110" s="9" t="s">
        <v>6622</v>
      </c>
      <c r="E6110" s="12">
        <v>312</v>
      </c>
      <c r="F6110" s="30">
        <v>45870</v>
      </c>
      <c r="G6110" s="12" t="s">
        <v>5581</v>
      </c>
      <c r="H6110" s="75">
        <v>390985</v>
      </c>
      <c r="K6110" t="str">
        <f t="shared" si="357"/>
        <v>Q2 2025</v>
      </c>
      <c r="L6110" t="str">
        <f t="shared" si="358"/>
        <v>Q2</v>
      </c>
      <c r="M6110" t="str">
        <f t="shared" si="359"/>
        <v>2025</v>
      </c>
    </row>
    <row r="6111" spans="1:13" x14ac:dyDescent="0.25">
      <c r="A6111" s="27">
        <v>45839</v>
      </c>
      <c r="B6111" s="9" t="s">
        <v>6595</v>
      </c>
      <c r="C6111" s="8" t="e">
        <v>#N/A</v>
      </c>
      <c r="D6111" s="9" t="s">
        <v>6622</v>
      </c>
      <c r="E6111" s="12">
        <v>319</v>
      </c>
      <c r="F6111" s="30">
        <v>45870</v>
      </c>
      <c r="G6111" s="12" t="s">
        <v>5582</v>
      </c>
      <c r="H6111" s="75">
        <v>64055</v>
      </c>
      <c r="K6111" t="str">
        <f t="shared" si="357"/>
        <v>Q2 2025</v>
      </c>
      <c r="L6111" t="str">
        <f t="shared" si="358"/>
        <v>Q2</v>
      </c>
      <c r="M6111" t="str">
        <f t="shared" si="359"/>
        <v>2025</v>
      </c>
    </row>
    <row r="6112" spans="1:13" x14ac:dyDescent="0.25">
      <c r="A6112" s="27">
        <v>45839</v>
      </c>
      <c r="B6112" s="9" t="s">
        <v>6584</v>
      </c>
      <c r="C6112" s="8" t="e">
        <v>#N/A</v>
      </c>
      <c r="D6112" s="9" t="s">
        <v>6622</v>
      </c>
      <c r="E6112" s="12">
        <v>102</v>
      </c>
      <c r="F6112" s="30">
        <v>45870</v>
      </c>
      <c r="G6112" s="12" t="s">
        <v>5583</v>
      </c>
      <c r="H6112" s="75">
        <v>3020</v>
      </c>
      <c r="K6112" t="str">
        <f t="shared" si="357"/>
        <v>Q2 2025</v>
      </c>
      <c r="L6112" t="str">
        <f t="shared" si="358"/>
        <v>Q2</v>
      </c>
      <c r="M6112" t="str">
        <f t="shared" si="359"/>
        <v>2025</v>
      </c>
    </row>
    <row r="6113" spans="1:13" x14ac:dyDescent="0.25">
      <c r="A6113" s="27">
        <v>45839</v>
      </c>
      <c r="B6113" s="9" t="s">
        <v>6613</v>
      </c>
      <c r="C6113" s="8" t="e">
        <v>#N/A</v>
      </c>
      <c r="D6113" s="9" t="s">
        <v>6622</v>
      </c>
      <c r="E6113" s="12">
        <v>0</v>
      </c>
      <c r="F6113" s="30">
        <v>45870</v>
      </c>
      <c r="G6113" s="12" t="s">
        <v>5584</v>
      </c>
      <c r="H6113" s="75">
        <v>710</v>
      </c>
      <c r="K6113" t="str">
        <f t="shared" si="357"/>
        <v>Q2 2025</v>
      </c>
      <c r="L6113" t="str">
        <f t="shared" si="358"/>
        <v>Q2</v>
      </c>
      <c r="M6113" t="str">
        <f t="shared" si="359"/>
        <v>2025</v>
      </c>
    </row>
    <row r="6114" spans="1:13" x14ac:dyDescent="0.25">
      <c r="A6114" s="27">
        <v>45839</v>
      </c>
      <c r="B6114" s="9" t="s">
        <v>6588</v>
      </c>
      <c r="C6114" s="8" t="e">
        <v>#N/A</v>
      </c>
      <c r="D6114" s="9" t="s">
        <v>6622</v>
      </c>
      <c r="E6114" s="12">
        <v>0</v>
      </c>
      <c r="F6114" s="30">
        <v>45870</v>
      </c>
      <c r="G6114" s="12" t="s">
        <v>5585</v>
      </c>
      <c r="H6114" s="75">
        <v>1015</v>
      </c>
      <c r="K6114" t="str">
        <f t="shared" si="357"/>
        <v>Q2 2025</v>
      </c>
      <c r="L6114" t="str">
        <f t="shared" si="358"/>
        <v>Q2</v>
      </c>
      <c r="M6114" t="str">
        <f t="shared" si="359"/>
        <v>2025</v>
      </c>
    </row>
    <row r="6115" spans="1:13" x14ac:dyDescent="0.25">
      <c r="A6115" s="27">
        <v>45839</v>
      </c>
      <c r="B6115" s="9" t="s">
        <v>6590</v>
      </c>
      <c r="C6115" s="8" t="e">
        <v>#N/A</v>
      </c>
      <c r="D6115" s="9" t="s">
        <v>6622</v>
      </c>
      <c r="E6115" s="12">
        <v>0</v>
      </c>
      <c r="F6115" s="30">
        <v>45870</v>
      </c>
      <c r="G6115" s="12" t="s">
        <v>5586</v>
      </c>
      <c r="H6115" s="75">
        <v>4025</v>
      </c>
      <c r="K6115" t="str">
        <f t="shared" si="357"/>
        <v>Q2 2025</v>
      </c>
      <c r="L6115" t="str">
        <f t="shared" si="358"/>
        <v>Q2</v>
      </c>
      <c r="M6115" t="str">
        <f t="shared" si="359"/>
        <v>2025</v>
      </c>
    </row>
    <row r="6116" spans="1:13" x14ac:dyDescent="0.25">
      <c r="A6116" s="27">
        <v>45839</v>
      </c>
      <c r="B6116" s="9" t="s">
        <v>6600</v>
      </c>
      <c r="C6116" s="8" t="e">
        <v>#N/A</v>
      </c>
      <c r="D6116" s="9" t="s">
        <v>6622</v>
      </c>
      <c r="E6116" s="12">
        <v>1101</v>
      </c>
      <c r="F6116" s="30">
        <v>45870</v>
      </c>
      <c r="G6116" s="12" t="s">
        <v>5587</v>
      </c>
      <c r="H6116" s="75">
        <v>285</v>
      </c>
      <c r="K6116" t="str">
        <f t="shared" si="357"/>
        <v>Q2 2025</v>
      </c>
      <c r="L6116" t="str">
        <f t="shared" si="358"/>
        <v>Q2</v>
      </c>
      <c r="M6116" t="str">
        <f t="shared" si="359"/>
        <v>2025</v>
      </c>
    </row>
    <row r="6117" spans="1:13" x14ac:dyDescent="0.25">
      <c r="A6117" s="27">
        <v>45839</v>
      </c>
      <c r="B6117" s="9" t="s">
        <v>6591</v>
      </c>
      <c r="C6117" s="8" t="e">
        <v>#N/A</v>
      </c>
      <c r="D6117" s="9" t="s">
        <v>6622</v>
      </c>
      <c r="E6117" s="12">
        <v>0</v>
      </c>
      <c r="F6117" s="30">
        <v>45870</v>
      </c>
      <c r="G6117" s="12" t="s">
        <v>5588</v>
      </c>
      <c r="H6117" s="75">
        <v>2940</v>
      </c>
      <c r="K6117" t="str">
        <f t="shared" si="357"/>
        <v>Q2 2025</v>
      </c>
      <c r="L6117" t="str">
        <f t="shared" si="358"/>
        <v>Q2</v>
      </c>
      <c r="M6117" t="str">
        <f t="shared" si="359"/>
        <v>2025</v>
      </c>
    </row>
    <row r="6118" spans="1:13" x14ac:dyDescent="0.25">
      <c r="A6118" s="27">
        <v>45839</v>
      </c>
      <c r="B6118" s="9" t="s">
        <v>6599</v>
      </c>
      <c r="C6118" s="8" t="e">
        <v>#N/A</v>
      </c>
      <c r="D6118" s="9" t="s">
        <v>6622</v>
      </c>
      <c r="E6118" s="12">
        <v>0</v>
      </c>
      <c r="F6118" s="30">
        <v>45870</v>
      </c>
      <c r="G6118" s="12" t="s">
        <v>5589</v>
      </c>
      <c r="H6118" s="75">
        <v>2450</v>
      </c>
      <c r="K6118" t="str">
        <f t="shared" si="357"/>
        <v>Q2 2025</v>
      </c>
      <c r="L6118" t="str">
        <f t="shared" si="358"/>
        <v>Q2</v>
      </c>
      <c r="M6118" t="str">
        <f t="shared" si="359"/>
        <v>2025</v>
      </c>
    </row>
    <row r="6119" spans="1:13" x14ac:dyDescent="0.25">
      <c r="A6119" s="27">
        <v>45839</v>
      </c>
      <c r="B6119" s="9" t="s">
        <v>6592</v>
      </c>
      <c r="C6119" s="8" t="e">
        <v>#N/A</v>
      </c>
      <c r="D6119" s="9" t="s">
        <v>6622</v>
      </c>
      <c r="E6119" s="12">
        <v>613</v>
      </c>
      <c r="F6119" s="30">
        <v>45870</v>
      </c>
      <c r="G6119" s="12" t="s">
        <v>5590</v>
      </c>
      <c r="H6119" s="75">
        <v>12055</v>
      </c>
      <c r="K6119" t="str">
        <f t="shared" ref="K6119:K6143" si="360">"Q" &amp; IF(MONTH(A6119) &lt; 4, 4, IF(MONTH(A6119) &lt; 7, 1, IF(MONTH(A6119) &lt; 10, 2, 3))) &amp; " " &amp; YEAR(A6119) - IF(MONTH(A6119) &lt; 4, 1, 0)</f>
        <v>Q2 2025</v>
      </c>
      <c r="L6119" t="str">
        <f t="shared" ref="L6119:L6143" si="361">LEFT(K6119,2)</f>
        <v>Q2</v>
      </c>
      <c r="M6119" t="str">
        <f t="shared" ref="M6119:M6143" si="362">RIGHT(K6119,4)</f>
        <v>2025</v>
      </c>
    </row>
    <row r="6120" spans="1:13" x14ac:dyDescent="0.25">
      <c r="A6120" s="29">
        <v>45839</v>
      </c>
      <c r="B6120" s="9" t="s">
        <v>6589</v>
      </c>
      <c r="C6120" s="8" t="e">
        <v>#N/A</v>
      </c>
      <c r="D6120" s="9" t="s">
        <v>6615</v>
      </c>
      <c r="E6120" s="12" t="s">
        <v>82</v>
      </c>
      <c r="F6120" s="30">
        <v>45869</v>
      </c>
      <c r="G6120" s="12" t="s">
        <v>5591</v>
      </c>
      <c r="H6120" s="75">
        <v>1995</v>
      </c>
      <c r="K6120" t="str">
        <f t="shared" si="360"/>
        <v>Q2 2025</v>
      </c>
      <c r="L6120" t="str">
        <f t="shared" si="361"/>
        <v>Q2</v>
      </c>
      <c r="M6120" t="str">
        <f t="shared" si="362"/>
        <v>2025</v>
      </c>
    </row>
    <row r="6121" spans="1:13" x14ac:dyDescent="0.25">
      <c r="A6121" s="29">
        <v>45839</v>
      </c>
      <c r="B6121" s="9" t="s">
        <v>6589</v>
      </c>
      <c r="C6121" s="8" t="e">
        <v>#N/A</v>
      </c>
      <c r="D6121" s="9" t="s">
        <v>6615</v>
      </c>
      <c r="E6121" s="12" t="s">
        <v>82</v>
      </c>
      <c r="F6121" s="30">
        <v>45869</v>
      </c>
      <c r="G6121" s="12" t="s">
        <v>5592</v>
      </c>
      <c r="H6121" s="75">
        <v>1266</v>
      </c>
      <c r="K6121" t="str">
        <f t="shared" si="360"/>
        <v>Q2 2025</v>
      </c>
      <c r="L6121" t="str">
        <f t="shared" si="361"/>
        <v>Q2</v>
      </c>
      <c r="M6121" t="str">
        <f t="shared" si="362"/>
        <v>2025</v>
      </c>
    </row>
    <row r="6122" spans="1:13" x14ac:dyDescent="0.25">
      <c r="A6122" s="29">
        <v>45839</v>
      </c>
      <c r="B6122" s="9" t="s">
        <v>6593</v>
      </c>
      <c r="C6122" s="8" t="e">
        <v>#N/A</v>
      </c>
      <c r="D6122" s="9" t="s">
        <v>6615</v>
      </c>
      <c r="E6122" s="12">
        <v>312</v>
      </c>
      <c r="F6122" s="30">
        <v>45869</v>
      </c>
      <c r="G6122" s="12" t="s">
        <v>5593</v>
      </c>
      <c r="H6122" s="75">
        <v>395580</v>
      </c>
      <c r="K6122" t="str">
        <f t="shared" si="360"/>
        <v>Q2 2025</v>
      </c>
      <c r="L6122" t="str">
        <f t="shared" si="361"/>
        <v>Q2</v>
      </c>
      <c r="M6122" t="str">
        <f t="shared" si="362"/>
        <v>2025</v>
      </c>
    </row>
    <row r="6123" spans="1:13" x14ac:dyDescent="0.25">
      <c r="A6123" s="29">
        <v>45839</v>
      </c>
      <c r="B6123" s="9" t="s">
        <v>6593</v>
      </c>
      <c r="C6123" s="8" t="e">
        <v>#N/A</v>
      </c>
      <c r="D6123" s="9" t="s">
        <v>6615</v>
      </c>
      <c r="E6123" s="12">
        <v>312</v>
      </c>
      <c r="F6123" s="30">
        <v>45869</v>
      </c>
      <c r="G6123" s="12" t="s">
        <v>5594</v>
      </c>
      <c r="H6123" s="75">
        <v>25004</v>
      </c>
      <c r="K6123" t="str">
        <f t="shared" si="360"/>
        <v>Q2 2025</v>
      </c>
      <c r="L6123" t="str">
        <f t="shared" si="361"/>
        <v>Q2</v>
      </c>
      <c r="M6123" t="str">
        <f t="shared" si="362"/>
        <v>2025</v>
      </c>
    </row>
    <row r="6124" spans="1:13" x14ac:dyDescent="0.25">
      <c r="A6124" s="29">
        <v>45839</v>
      </c>
      <c r="B6124" s="9" t="s">
        <v>6595</v>
      </c>
      <c r="C6124" s="8" t="e">
        <v>#N/A</v>
      </c>
      <c r="D6124" s="9" t="s">
        <v>6615</v>
      </c>
      <c r="E6124" s="12">
        <v>319</v>
      </c>
      <c r="F6124" s="30">
        <v>45869</v>
      </c>
      <c r="G6124" s="12" t="s">
        <v>5595</v>
      </c>
      <c r="H6124" s="75">
        <v>5415.56</v>
      </c>
      <c r="K6124" t="str">
        <f t="shared" si="360"/>
        <v>Q2 2025</v>
      </c>
      <c r="L6124" t="str">
        <f t="shared" si="361"/>
        <v>Q2</v>
      </c>
      <c r="M6124" t="str">
        <f t="shared" si="362"/>
        <v>2025</v>
      </c>
    </row>
    <row r="6125" spans="1:13" x14ac:dyDescent="0.25">
      <c r="A6125" s="29">
        <v>45839</v>
      </c>
      <c r="B6125" s="9" t="s">
        <v>6595</v>
      </c>
      <c r="C6125" s="8" t="e">
        <v>#N/A</v>
      </c>
      <c r="D6125" s="9" t="s">
        <v>6615</v>
      </c>
      <c r="E6125" s="12">
        <v>319</v>
      </c>
      <c r="F6125" s="30">
        <v>45869</v>
      </c>
      <c r="G6125" s="12" t="s">
        <v>5596</v>
      </c>
      <c r="H6125" s="75">
        <v>7596.2</v>
      </c>
      <c r="K6125" t="str">
        <f t="shared" si="360"/>
        <v>Q2 2025</v>
      </c>
      <c r="L6125" t="str">
        <f t="shared" si="361"/>
        <v>Q2</v>
      </c>
      <c r="M6125" t="str">
        <f t="shared" si="362"/>
        <v>2025</v>
      </c>
    </row>
    <row r="6126" spans="1:13" x14ac:dyDescent="0.25">
      <c r="A6126" s="29">
        <v>45839</v>
      </c>
      <c r="B6126" s="9" t="s">
        <v>6595</v>
      </c>
      <c r="C6126" s="8" t="e">
        <v>#N/A</v>
      </c>
      <c r="D6126" s="9" t="s">
        <v>6615</v>
      </c>
      <c r="E6126" s="12">
        <v>319</v>
      </c>
      <c r="F6126" s="30">
        <v>45869</v>
      </c>
      <c r="G6126" s="12" t="s">
        <v>5597</v>
      </c>
      <c r="H6126" s="75">
        <v>58330</v>
      </c>
      <c r="K6126" t="str">
        <f t="shared" si="360"/>
        <v>Q2 2025</v>
      </c>
      <c r="L6126" t="str">
        <f t="shared" si="361"/>
        <v>Q2</v>
      </c>
      <c r="M6126" t="str">
        <f t="shared" si="362"/>
        <v>2025</v>
      </c>
    </row>
    <row r="6127" spans="1:13" x14ac:dyDescent="0.25">
      <c r="A6127" s="29">
        <v>45839</v>
      </c>
      <c r="B6127" s="9" t="s">
        <v>6584</v>
      </c>
      <c r="C6127" s="8" t="e">
        <v>#N/A</v>
      </c>
      <c r="D6127" s="9" t="s">
        <v>6615</v>
      </c>
      <c r="E6127" s="12">
        <v>102</v>
      </c>
      <c r="F6127" s="30">
        <v>45869</v>
      </c>
      <c r="G6127" s="12" t="s">
        <v>5598</v>
      </c>
      <c r="H6127" s="75">
        <v>7581</v>
      </c>
      <c r="K6127" t="str">
        <f t="shared" si="360"/>
        <v>Q2 2025</v>
      </c>
      <c r="L6127" t="str">
        <f t="shared" si="361"/>
        <v>Q2</v>
      </c>
      <c r="M6127" t="str">
        <f t="shared" si="362"/>
        <v>2025</v>
      </c>
    </row>
    <row r="6128" spans="1:13" x14ac:dyDescent="0.25">
      <c r="A6128" s="29">
        <v>45839</v>
      </c>
      <c r="B6128" s="9" t="s">
        <v>6597</v>
      </c>
      <c r="C6128" s="8" t="e">
        <v>#N/A</v>
      </c>
      <c r="D6128" s="9" t="s">
        <v>6615</v>
      </c>
      <c r="E6128" s="12">
        <v>0</v>
      </c>
      <c r="F6128" s="30">
        <v>45869</v>
      </c>
      <c r="G6128" s="12" t="s">
        <v>5599</v>
      </c>
      <c r="H6128" s="75">
        <v>2954</v>
      </c>
      <c r="K6128" t="str">
        <f t="shared" si="360"/>
        <v>Q2 2025</v>
      </c>
      <c r="L6128" t="str">
        <f t="shared" si="361"/>
        <v>Q2</v>
      </c>
      <c r="M6128" t="str">
        <f t="shared" si="362"/>
        <v>2025</v>
      </c>
    </row>
    <row r="6129" spans="1:13" x14ac:dyDescent="0.25">
      <c r="A6129" s="29">
        <v>45839</v>
      </c>
      <c r="B6129" s="9" t="s">
        <v>6601</v>
      </c>
      <c r="C6129" s="8" t="e">
        <v>#N/A</v>
      </c>
      <c r="D6129" s="9" t="s">
        <v>6615</v>
      </c>
      <c r="E6129" s="12">
        <v>0</v>
      </c>
      <c r="F6129" s="30">
        <v>45869</v>
      </c>
      <c r="G6129" s="12" t="s">
        <v>5600</v>
      </c>
      <c r="H6129" s="75">
        <v>739</v>
      </c>
      <c r="K6129" t="str">
        <f t="shared" si="360"/>
        <v>Q2 2025</v>
      </c>
      <c r="L6129" t="str">
        <f t="shared" si="361"/>
        <v>Q2</v>
      </c>
      <c r="M6129" t="str">
        <f t="shared" si="362"/>
        <v>2025</v>
      </c>
    </row>
    <row r="6130" spans="1:13" x14ac:dyDescent="0.25">
      <c r="A6130" s="29">
        <v>45839</v>
      </c>
      <c r="B6130" s="9" t="s">
        <v>6585</v>
      </c>
      <c r="C6130" s="8" t="e">
        <v>#N/A</v>
      </c>
      <c r="D6130" s="9" t="s">
        <v>6615</v>
      </c>
      <c r="E6130" s="12">
        <v>0</v>
      </c>
      <c r="F6130" s="30">
        <v>45869</v>
      </c>
      <c r="G6130" s="12" t="s">
        <v>5601</v>
      </c>
      <c r="H6130" s="75">
        <v>106</v>
      </c>
      <c r="K6130" t="str">
        <f t="shared" si="360"/>
        <v>Q2 2025</v>
      </c>
      <c r="L6130" t="str">
        <f t="shared" si="361"/>
        <v>Q2</v>
      </c>
      <c r="M6130" t="str">
        <f t="shared" si="362"/>
        <v>2025</v>
      </c>
    </row>
    <row r="6131" spans="1:13" x14ac:dyDescent="0.25">
      <c r="A6131" s="29">
        <v>45839</v>
      </c>
      <c r="B6131" s="9" t="s">
        <v>6613</v>
      </c>
      <c r="C6131" s="8" t="e">
        <v>#N/A</v>
      </c>
      <c r="D6131" s="9" t="s">
        <v>6615</v>
      </c>
      <c r="E6131" s="12">
        <v>0</v>
      </c>
      <c r="F6131" s="30">
        <v>45869</v>
      </c>
      <c r="G6131" s="12" t="s">
        <v>5602</v>
      </c>
      <c r="H6131" s="75">
        <v>3420</v>
      </c>
      <c r="K6131" t="str">
        <f t="shared" si="360"/>
        <v>Q2 2025</v>
      </c>
      <c r="L6131" t="str">
        <f t="shared" si="361"/>
        <v>Q2</v>
      </c>
      <c r="M6131" t="str">
        <f t="shared" si="362"/>
        <v>2025</v>
      </c>
    </row>
    <row r="6132" spans="1:13" x14ac:dyDescent="0.25">
      <c r="A6132" s="29">
        <v>45839</v>
      </c>
      <c r="B6132" s="9" t="s">
        <v>6588</v>
      </c>
      <c r="C6132" s="8" t="e">
        <v>#N/A</v>
      </c>
      <c r="D6132" s="9" t="s">
        <v>6615</v>
      </c>
      <c r="E6132" s="12">
        <v>0</v>
      </c>
      <c r="F6132" s="30">
        <v>45869</v>
      </c>
      <c r="G6132" s="12" t="s">
        <v>5603</v>
      </c>
      <c r="H6132" s="75">
        <v>317</v>
      </c>
      <c r="K6132" t="str">
        <f t="shared" si="360"/>
        <v>Q2 2025</v>
      </c>
      <c r="L6132" t="str">
        <f t="shared" si="361"/>
        <v>Q2</v>
      </c>
      <c r="M6132" t="str">
        <f t="shared" si="362"/>
        <v>2025</v>
      </c>
    </row>
    <row r="6133" spans="1:13" x14ac:dyDescent="0.25">
      <c r="A6133" s="29">
        <v>45839</v>
      </c>
      <c r="B6133" s="9" t="s">
        <v>6613</v>
      </c>
      <c r="C6133" s="8" t="e">
        <v>#N/A</v>
      </c>
      <c r="D6133" s="9" t="s">
        <v>6615</v>
      </c>
      <c r="E6133" s="12">
        <v>0</v>
      </c>
      <c r="F6133" s="30">
        <v>45869</v>
      </c>
      <c r="G6133" s="12" t="s">
        <v>5604</v>
      </c>
      <c r="H6133" s="75">
        <v>317</v>
      </c>
      <c r="K6133" t="str">
        <f t="shared" si="360"/>
        <v>Q2 2025</v>
      </c>
      <c r="L6133" t="str">
        <f t="shared" si="361"/>
        <v>Q2</v>
      </c>
      <c r="M6133" t="str">
        <f t="shared" si="362"/>
        <v>2025</v>
      </c>
    </row>
    <row r="6134" spans="1:13" x14ac:dyDescent="0.25">
      <c r="A6134" s="29">
        <v>45839</v>
      </c>
      <c r="B6134" s="9" t="s">
        <v>6599</v>
      </c>
      <c r="C6134" s="8" t="e">
        <v>#N/A</v>
      </c>
      <c r="D6134" s="9" t="s">
        <v>6615</v>
      </c>
      <c r="E6134" s="12">
        <v>0</v>
      </c>
      <c r="F6134" s="30">
        <v>45869</v>
      </c>
      <c r="G6134" s="12" t="s">
        <v>5605</v>
      </c>
      <c r="H6134" s="75">
        <v>528</v>
      </c>
      <c r="K6134" t="str">
        <f t="shared" si="360"/>
        <v>Q2 2025</v>
      </c>
      <c r="L6134" t="str">
        <f t="shared" si="361"/>
        <v>Q2</v>
      </c>
      <c r="M6134" t="str">
        <f t="shared" si="362"/>
        <v>2025</v>
      </c>
    </row>
    <row r="6135" spans="1:13" x14ac:dyDescent="0.25">
      <c r="A6135" s="29">
        <v>45839</v>
      </c>
      <c r="B6135" s="9" t="s">
        <v>6592</v>
      </c>
      <c r="C6135" s="8" t="e">
        <v>#N/A</v>
      </c>
      <c r="D6135" s="9" t="s">
        <v>6615</v>
      </c>
      <c r="E6135" s="12">
        <v>613</v>
      </c>
      <c r="F6135" s="30">
        <v>45869</v>
      </c>
      <c r="G6135" s="12" t="s">
        <v>5606</v>
      </c>
      <c r="H6135" s="75">
        <v>528</v>
      </c>
      <c r="K6135" t="str">
        <f t="shared" si="360"/>
        <v>Q2 2025</v>
      </c>
      <c r="L6135" t="str">
        <f t="shared" si="361"/>
        <v>Q2</v>
      </c>
      <c r="M6135" t="str">
        <f t="shared" si="362"/>
        <v>2025</v>
      </c>
    </row>
    <row r="6136" spans="1:13" x14ac:dyDescent="0.25">
      <c r="A6136" s="29">
        <v>45839</v>
      </c>
      <c r="B6136" s="9" t="s">
        <v>6592</v>
      </c>
      <c r="C6136" s="8" t="e">
        <v>#N/A</v>
      </c>
      <c r="D6136" s="9" t="s">
        <v>6615</v>
      </c>
      <c r="E6136" s="12">
        <v>613</v>
      </c>
      <c r="F6136" s="30">
        <v>45869</v>
      </c>
      <c r="G6136" s="12" t="s">
        <v>5607</v>
      </c>
      <c r="H6136" s="75">
        <v>26695</v>
      </c>
      <c r="K6136" t="str">
        <f t="shared" si="360"/>
        <v>Q2 2025</v>
      </c>
      <c r="L6136" t="str">
        <f t="shared" si="361"/>
        <v>Q2</v>
      </c>
      <c r="M6136" t="str">
        <f t="shared" si="362"/>
        <v>2025</v>
      </c>
    </row>
    <row r="6137" spans="1:13" x14ac:dyDescent="0.25">
      <c r="A6137" s="29">
        <v>45839</v>
      </c>
      <c r="B6137" s="9" t="s">
        <v>6610</v>
      </c>
      <c r="C6137" s="8" t="e">
        <v>#N/A</v>
      </c>
      <c r="D6137" s="9" t="s">
        <v>6615</v>
      </c>
      <c r="E6137" s="12">
        <v>0</v>
      </c>
      <c r="F6137" s="30">
        <v>45869</v>
      </c>
      <c r="G6137" s="12" t="s">
        <v>5608</v>
      </c>
      <c r="H6137" s="75">
        <v>106</v>
      </c>
      <c r="K6137" t="str">
        <f t="shared" si="360"/>
        <v>Q2 2025</v>
      </c>
      <c r="L6137" t="str">
        <f t="shared" si="361"/>
        <v>Q2</v>
      </c>
      <c r="M6137" t="str">
        <f t="shared" si="362"/>
        <v>2025</v>
      </c>
    </row>
    <row r="6138" spans="1:13" x14ac:dyDescent="0.25">
      <c r="A6138" s="29">
        <v>45839</v>
      </c>
      <c r="B6138" s="9" t="s">
        <v>6590</v>
      </c>
      <c r="C6138" s="8" t="e">
        <v>#N/A</v>
      </c>
      <c r="D6138" s="9" t="s">
        <v>6615</v>
      </c>
      <c r="E6138" s="12">
        <v>0</v>
      </c>
      <c r="F6138" s="30">
        <v>45869</v>
      </c>
      <c r="G6138" s="12" t="s">
        <v>5609</v>
      </c>
      <c r="H6138" s="75">
        <v>528</v>
      </c>
      <c r="K6138" t="str">
        <f t="shared" si="360"/>
        <v>Q2 2025</v>
      </c>
      <c r="L6138" t="str">
        <f t="shared" si="361"/>
        <v>Q2</v>
      </c>
      <c r="M6138" t="str">
        <f t="shared" si="362"/>
        <v>2025</v>
      </c>
    </row>
    <row r="6139" spans="1:13" x14ac:dyDescent="0.25">
      <c r="A6139" s="29">
        <v>45839</v>
      </c>
      <c r="B6139" s="9" t="s">
        <v>6613</v>
      </c>
      <c r="C6139" s="8" t="e">
        <v>#N/A</v>
      </c>
      <c r="D6139" s="9" t="s">
        <v>6629</v>
      </c>
      <c r="E6139" s="12">
        <v>0</v>
      </c>
      <c r="F6139" s="30">
        <v>45874</v>
      </c>
      <c r="G6139" s="12" t="s">
        <v>5610</v>
      </c>
      <c r="H6139" s="75">
        <v>102120</v>
      </c>
      <c r="K6139" t="str">
        <f t="shared" si="360"/>
        <v>Q2 2025</v>
      </c>
      <c r="L6139" t="str">
        <f t="shared" si="361"/>
        <v>Q2</v>
      </c>
      <c r="M6139" t="str">
        <f t="shared" si="362"/>
        <v>2025</v>
      </c>
    </row>
    <row r="6140" spans="1:13" x14ac:dyDescent="0.25">
      <c r="A6140" s="29">
        <v>45839</v>
      </c>
      <c r="B6140" s="9" t="s">
        <v>6600</v>
      </c>
      <c r="C6140" s="8" t="e">
        <v>#N/A</v>
      </c>
      <c r="D6140" s="9" t="s">
        <v>6638</v>
      </c>
      <c r="E6140" s="12">
        <v>1101</v>
      </c>
      <c r="F6140" s="30">
        <v>45874</v>
      </c>
      <c r="G6140" s="12" t="s">
        <v>5611</v>
      </c>
      <c r="H6140" s="75">
        <v>182110</v>
      </c>
      <c r="K6140" t="str">
        <f t="shared" si="360"/>
        <v>Q2 2025</v>
      </c>
      <c r="L6140" t="str">
        <f t="shared" si="361"/>
        <v>Q2</v>
      </c>
      <c r="M6140" t="str">
        <f t="shared" si="362"/>
        <v>2025</v>
      </c>
    </row>
    <row r="6141" spans="1:13" x14ac:dyDescent="0.25">
      <c r="A6141" s="29">
        <v>45839</v>
      </c>
      <c r="B6141" s="9" t="s">
        <v>6600</v>
      </c>
      <c r="C6141" s="8" t="e">
        <v>#N/A</v>
      </c>
      <c r="D6141" s="9" t="s">
        <v>6638</v>
      </c>
      <c r="E6141" s="12">
        <v>1102</v>
      </c>
      <c r="F6141" s="30">
        <v>45874</v>
      </c>
      <c r="G6141" s="12" t="s">
        <v>5612</v>
      </c>
      <c r="H6141" s="75">
        <v>16230</v>
      </c>
      <c r="K6141" t="str">
        <f t="shared" si="360"/>
        <v>Q2 2025</v>
      </c>
      <c r="L6141" t="str">
        <f t="shared" si="361"/>
        <v>Q2</v>
      </c>
      <c r="M6141" t="str">
        <f t="shared" si="362"/>
        <v>2025</v>
      </c>
    </row>
    <row r="6142" spans="1:13" x14ac:dyDescent="0.25">
      <c r="A6142" s="27">
        <v>45839</v>
      </c>
      <c r="B6142" s="9" t="s">
        <v>6589</v>
      </c>
      <c r="C6142" s="8" t="e">
        <v>#N/A</v>
      </c>
      <c r="D6142" s="9" t="s">
        <v>6638</v>
      </c>
      <c r="E6142" s="12" t="s">
        <v>82</v>
      </c>
      <c r="F6142" s="30">
        <v>45876</v>
      </c>
      <c r="G6142" s="12" t="s">
        <v>5613</v>
      </c>
      <c r="H6142" s="75">
        <v>212960</v>
      </c>
      <c r="K6142" t="str">
        <f t="shared" si="360"/>
        <v>Q2 2025</v>
      </c>
      <c r="L6142" t="str">
        <f t="shared" si="361"/>
        <v>Q2</v>
      </c>
      <c r="M6142" t="str">
        <f t="shared" si="362"/>
        <v>2025</v>
      </c>
    </row>
    <row r="6143" spans="1:13" x14ac:dyDescent="0.25">
      <c r="A6143" s="29">
        <v>45839</v>
      </c>
      <c r="B6143" s="9" t="s">
        <v>6600</v>
      </c>
      <c r="C6143" s="8" t="s">
        <v>6616</v>
      </c>
      <c r="D6143" s="9" t="s">
        <v>6618</v>
      </c>
      <c r="E6143" s="12">
        <v>1101</v>
      </c>
      <c r="F6143" s="30">
        <v>45870</v>
      </c>
      <c r="G6143" s="12" t="s">
        <v>5614</v>
      </c>
      <c r="H6143" s="75">
        <v>9846</v>
      </c>
      <c r="K6143" t="str">
        <f t="shared" si="360"/>
        <v>Q2 2025</v>
      </c>
      <c r="L6143" t="str">
        <f t="shared" si="361"/>
        <v>Q2</v>
      </c>
      <c r="M6143" t="str">
        <f t="shared" si="362"/>
        <v>2025</v>
      </c>
    </row>
    <row r="6144" spans="1:13" x14ac:dyDescent="0.25">
      <c r="A6144" s="27">
        <v>45839</v>
      </c>
      <c r="B6144" s="9" t="s">
        <v>6584</v>
      </c>
      <c r="C6144" s="8" t="s">
        <v>6630</v>
      </c>
      <c r="D6144" s="9" t="s">
        <v>6631</v>
      </c>
      <c r="E6144" s="12">
        <v>102</v>
      </c>
      <c r="F6144" s="30">
        <v>45878</v>
      </c>
      <c r="G6144" s="12" t="s">
        <v>5615</v>
      </c>
      <c r="H6144" s="75">
        <v>823.64</v>
      </c>
      <c r="K6144" t="str">
        <f t="shared" ref="K6144:K6145" si="363">"Q" &amp; IF(MONTH(A6144) &lt; 4, 4, IF(MONTH(A6144) &lt; 7, 1, IF(MONTH(A6144) &lt; 10, 2, 3))) &amp; " " &amp; YEAR(A6144) - IF(MONTH(A6144) &lt; 4, 1, 0)</f>
        <v>Q2 2025</v>
      </c>
      <c r="L6144" t="str">
        <f t="shared" ref="L6144:L6145" si="364">LEFT(K6144,2)</f>
        <v>Q2</v>
      </c>
      <c r="M6144" t="str">
        <f t="shared" ref="M6144:M6145" si="365">RIGHT(K6144,4)</f>
        <v>2025</v>
      </c>
    </row>
    <row r="6145" spans="1:13" x14ac:dyDescent="0.25">
      <c r="A6145" s="27">
        <v>45839</v>
      </c>
      <c r="B6145" s="9" t="s">
        <v>6589</v>
      </c>
      <c r="C6145" s="8" t="e">
        <v>#N/A</v>
      </c>
      <c r="D6145" s="9" t="s">
        <v>6617</v>
      </c>
      <c r="E6145" s="12" t="s">
        <v>82</v>
      </c>
      <c r="F6145" s="30">
        <v>45876</v>
      </c>
      <c r="G6145" s="12">
        <v>1149</v>
      </c>
      <c r="H6145" s="75">
        <v>2000</v>
      </c>
      <c r="K6145" t="str">
        <f t="shared" si="363"/>
        <v>Q2 2025</v>
      </c>
      <c r="L6145" t="str">
        <f t="shared" si="364"/>
        <v>Q2</v>
      </c>
      <c r="M6145" t="str">
        <f t="shared" si="365"/>
        <v>2025</v>
      </c>
    </row>
    <row r="6146" spans="1:13" x14ac:dyDescent="0.25">
      <c r="A6146" s="27">
        <v>45839</v>
      </c>
      <c r="B6146" s="9" t="s">
        <v>6584</v>
      </c>
      <c r="C6146" s="62" t="s">
        <v>6637</v>
      </c>
      <c r="D6146" s="9" t="s">
        <v>6638</v>
      </c>
      <c r="E6146" s="12">
        <v>102</v>
      </c>
      <c r="F6146" s="30">
        <v>45881</v>
      </c>
      <c r="G6146" s="12" t="s">
        <v>5616</v>
      </c>
      <c r="H6146" s="5">
        <v>54385.19</v>
      </c>
      <c r="K6146" t="str">
        <f t="shared" ref="K6146:K6175" si="366">"Q" &amp; IF(MONTH(A6146) &lt; 4, 4, IF(MONTH(A6146) &lt; 7, 1, IF(MONTH(A6146) &lt; 10, 2, 3))) &amp; " " &amp; YEAR(A6146) - IF(MONTH(A6146) &lt; 4, 1, 0)</f>
        <v>Q2 2025</v>
      </c>
      <c r="L6146" t="str">
        <f t="shared" ref="L6146:L6175" si="367">LEFT(K6146,2)</f>
        <v>Q2</v>
      </c>
      <c r="M6146" t="str">
        <f t="shared" ref="M6146:M6175" si="368">RIGHT(K6146,4)</f>
        <v>2025</v>
      </c>
    </row>
    <row r="6147" spans="1:13" x14ac:dyDescent="0.25">
      <c r="A6147" s="27">
        <v>45839</v>
      </c>
      <c r="B6147" s="9" t="s">
        <v>6593</v>
      </c>
      <c r="C6147" s="62" t="s">
        <v>6637</v>
      </c>
      <c r="D6147" s="9" t="s">
        <v>6638</v>
      </c>
      <c r="E6147" s="12">
        <v>309</v>
      </c>
      <c r="F6147" s="30">
        <v>45881</v>
      </c>
      <c r="G6147" s="12" t="s">
        <v>5617</v>
      </c>
      <c r="H6147" s="5">
        <v>96419.87</v>
      </c>
      <c r="K6147" t="str">
        <f t="shared" si="366"/>
        <v>Q2 2025</v>
      </c>
      <c r="L6147" t="str">
        <f t="shared" si="367"/>
        <v>Q2</v>
      </c>
      <c r="M6147" t="str">
        <f t="shared" si="368"/>
        <v>2025</v>
      </c>
    </row>
    <row r="6148" spans="1:13" x14ac:dyDescent="0.25">
      <c r="A6148" s="27">
        <v>45839</v>
      </c>
      <c r="B6148" s="9" t="s">
        <v>6593</v>
      </c>
      <c r="C6148" s="62" t="s">
        <v>6637</v>
      </c>
      <c r="D6148" s="9" t="s">
        <v>6638</v>
      </c>
      <c r="E6148" s="12">
        <v>310</v>
      </c>
      <c r="F6148" s="30">
        <v>45881</v>
      </c>
      <c r="G6148" s="12" t="s">
        <v>5618</v>
      </c>
      <c r="H6148" s="5">
        <v>58.12</v>
      </c>
      <c r="K6148" t="str">
        <f t="shared" si="366"/>
        <v>Q2 2025</v>
      </c>
      <c r="L6148" t="str">
        <f t="shared" si="367"/>
        <v>Q2</v>
      </c>
      <c r="M6148" t="str">
        <f t="shared" si="368"/>
        <v>2025</v>
      </c>
    </row>
    <row r="6149" spans="1:13" x14ac:dyDescent="0.25">
      <c r="A6149" s="27">
        <v>45839</v>
      </c>
      <c r="B6149" s="9" t="s">
        <v>6593</v>
      </c>
      <c r="C6149" s="62" t="s">
        <v>6637</v>
      </c>
      <c r="D6149" s="9" t="s">
        <v>6638</v>
      </c>
      <c r="E6149" s="12">
        <v>311</v>
      </c>
      <c r="F6149" s="30">
        <v>45881</v>
      </c>
      <c r="G6149" s="12" t="s">
        <v>5619</v>
      </c>
      <c r="H6149" s="5">
        <v>152903.51999999999</v>
      </c>
      <c r="K6149" t="str">
        <f t="shared" si="366"/>
        <v>Q2 2025</v>
      </c>
      <c r="L6149" t="str">
        <f t="shared" si="367"/>
        <v>Q2</v>
      </c>
      <c r="M6149" t="str">
        <f t="shared" si="368"/>
        <v>2025</v>
      </c>
    </row>
    <row r="6150" spans="1:13" x14ac:dyDescent="0.25">
      <c r="A6150" s="27">
        <v>45839</v>
      </c>
      <c r="B6150" s="9" t="s">
        <v>6593</v>
      </c>
      <c r="C6150" s="62" t="s">
        <v>6637</v>
      </c>
      <c r="D6150" s="9" t="s">
        <v>6638</v>
      </c>
      <c r="E6150" s="12">
        <v>312</v>
      </c>
      <c r="F6150" s="30">
        <v>45881</v>
      </c>
      <c r="G6150" s="12" t="s">
        <v>5620</v>
      </c>
      <c r="H6150" s="5">
        <v>154324.09</v>
      </c>
      <c r="K6150" t="str">
        <f t="shared" si="366"/>
        <v>Q2 2025</v>
      </c>
      <c r="L6150" t="str">
        <f t="shared" si="367"/>
        <v>Q2</v>
      </c>
      <c r="M6150" t="str">
        <f t="shared" si="368"/>
        <v>2025</v>
      </c>
    </row>
    <row r="6151" spans="1:13" x14ac:dyDescent="0.25">
      <c r="A6151" s="27">
        <v>45839</v>
      </c>
      <c r="B6151" s="9" t="s">
        <v>6593</v>
      </c>
      <c r="C6151" s="62" t="s">
        <v>6637</v>
      </c>
      <c r="D6151" s="9" t="s">
        <v>6638</v>
      </c>
      <c r="E6151" s="12">
        <v>313</v>
      </c>
      <c r="F6151" s="30">
        <v>45881</v>
      </c>
      <c r="G6151" s="12" t="s">
        <v>5621</v>
      </c>
      <c r="H6151" s="5">
        <v>121403.42</v>
      </c>
      <c r="K6151" t="str">
        <f t="shared" si="366"/>
        <v>Q2 2025</v>
      </c>
      <c r="L6151" t="str">
        <f t="shared" si="367"/>
        <v>Q2</v>
      </c>
      <c r="M6151" t="str">
        <f t="shared" si="368"/>
        <v>2025</v>
      </c>
    </row>
    <row r="6152" spans="1:13" x14ac:dyDescent="0.25">
      <c r="A6152" s="27">
        <v>45839</v>
      </c>
      <c r="B6152" s="9" t="s">
        <v>6593</v>
      </c>
      <c r="C6152" s="62" t="s">
        <v>6637</v>
      </c>
      <c r="D6152" s="9" t="s">
        <v>6638</v>
      </c>
      <c r="E6152" s="12">
        <v>314</v>
      </c>
      <c r="F6152" s="30">
        <v>45881</v>
      </c>
      <c r="G6152" s="12" t="s">
        <v>5622</v>
      </c>
      <c r="H6152" s="5">
        <v>25230.97</v>
      </c>
      <c r="K6152" t="str">
        <f t="shared" si="366"/>
        <v>Q2 2025</v>
      </c>
      <c r="L6152" t="str">
        <f t="shared" si="367"/>
        <v>Q2</v>
      </c>
      <c r="M6152" t="str">
        <f t="shared" si="368"/>
        <v>2025</v>
      </c>
    </row>
    <row r="6153" spans="1:13" x14ac:dyDescent="0.25">
      <c r="A6153" s="27">
        <v>45839</v>
      </c>
      <c r="B6153" s="9" t="s">
        <v>6593</v>
      </c>
      <c r="C6153" s="62" t="s">
        <v>6637</v>
      </c>
      <c r="D6153" s="9" t="s">
        <v>6638</v>
      </c>
      <c r="E6153" s="12">
        <v>315</v>
      </c>
      <c r="F6153" s="30">
        <v>45881</v>
      </c>
      <c r="G6153" s="12" t="s">
        <v>5623</v>
      </c>
      <c r="H6153" s="5">
        <v>29975.91</v>
      </c>
      <c r="K6153" t="str">
        <f t="shared" si="366"/>
        <v>Q2 2025</v>
      </c>
      <c r="L6153" t="str">
        <f t="shared" si="367"/>
        <v>Q2</v>
      </c>
      <c r="M6153" t="str">
        <f t="shared" si="368"/>
        <v>2025</v>
      </c>
    </row>
    <row r="6154" spans="1:13" x14ac:dyDescent="0.25">
      <c r="A6154" s="27">
        <v>45839</v>
      </c>
      <c r="B6154" s="9" t="s">
        <v>6593</v>
      </c>
      <c r="C6154" s="62" t="s">
        <v>6637</v>
      </c>
      <c r="D6154" s="9" t="s">
        <v>6638</v>
      </c>
      <c r="E6154" s="12">
        <v>316</v>
      </c>
      <c r="F6154" s="30">
        <v>45881</v>
      </c>
      <c r="G6154" s="12" t="s">
        <v>5624</v>
      </c>
      <c r="H6154" s="5">
        <v>93.58</v>
      </c>
      <c r="K6154" t="str">
        <f t="shared" si="366"/>
        <v>Q2 2025</v>
      </c>
      <c r="L6154" t="str">
        <f t="shared" si="367"/>
        <v>Q2</v>
      </c>
      <c r="M6154" t="str">
        <f t="shared" si="368"/>
        <v>2025</v>
      </c>
    </row>
    <row r="6155" spans="1:13" x14ac:dyDescent="0.25">
      <c r="A6155" s="27">
        <v>45839</v>
      </c>
      <c r="B6155" s="9" t="s">
        <v>6595</v>
      </c>
      <c r="C6155" s="62" t="s">
        <v>6637</v>
      </c>
      <c r="D6155" s="9" t="s">
        <v>6638</v>
      </c>
      <c r="E6155" s="12">
        <v>317</v>
      </c>
      <c r="F6155" s="30">
        <v>45881</v>
      </c>
      <c r="G6155" s="12" t="s">
        <v>5625</v>
      </c>
      <c r="H6155" s="5">
        <v>126769.7</v>
      </c>
      <c r="K6155" t="str">
        <f t="shared" si="366"/>
        <v>Q2 2025</v>
      </c>
      <c r="L6155" t="str">
        <f t="shared" si="367"/>
        <v>Q2</v>
      </c>
      <c r="M6155" t="str">
        <f t="shared" si="368"/>
        <v>2025</v>
      </c>
    </row>
    <row r="6156" spans="1:13" x14ac:dyDescent="0.25">
      <c r="A6156" s="27">
        <v>45839</v>
      </c>
      <c r="B6156" s="9" t="s">
        <v>6595</v>
      </c>
      <c r="C6156" s="62" t="s">
        <v>6637</v>
      </c>
      <c r="D6156" s="9" t="s">
        <v>6638</v>
      </c>
      <c r="E6156" s="12">
        <v>318</v>
      </c>
      <c r="F6156" s="30">
        <v>45881</v>
      </c>
      <c r="G6156" s="12" t="s">
        <v>5626</v>
      </c>
      <c r="H6156" s="5">
        <v>131451.79</v>
      </c>
      <c r="K6156" t="str">
        <f t="shared" si="366"/>
        <v>Q2 2025</v>
      </c>
      <c r="L6156" t="str">
        <f t="shared" si="367"/>
        <v>Q2</v>
      </c>
      <c r="M6156" t="str">
        <f t="shared" si="368"/>
        <v>2025</v>
      </c>
    </row>
    <row r="6157" spans="1:13" x14ac:dyDescent="0.25">
      <c r="A6157" s="27">
        <v>45839</v>
      </c>
      <c r="B6157" s="9" t="s">
        <v>6595</v>
      </c>
      <c r="C6157" s="62" t="s">
        <v>6637</v>
      </c>
      <c r="D6157" s="9" t="s">
        <v>6638</v>
      </c>
      <c r="E6157" s="12">
        <v>319</v>
      </c>
      <c r="F6157" s="30">
        <v>45881</v>
      </c>
      <c r="G6157" s="12" t="s">
        <v>5627</v>
      </c>
      <c r="H6157" s="5">
        <v>130865.33</v>
      </c>
      <c r="K6157" t="str">
        <f t="shared" si="366"/>
        <v>Q2 2025</v>
      </c>
      <c r="L6157" t="str">
        <f t="shared" si="367"/>
        <v>Q2</v>
      </c>
      <c r="M6157" t="str">
        <f t="shared" si="368"/>
        <v>2025</v>
      </c>
    </row>
    <row r="6158" spans="1:13" x14ac:dyDescent="0.25">
      <c r="A6158" s="27">
        <v>45839</v>
      </c>
      <c r="B6158" s="9" t="s">
        <v>6592</v>
      </c>
      <c r="C6158" s="62" t="s">
        <v>6637</v>
      </c>
      <c r="D6158" s="9" t="s">
        <v>6638</v>
      </c>
      <c r="E6158" s="12">
        <v>613</v>
      </c>
      <c r="F6158" s="30">
        <v>45881</v>
      </c>
      <c r="G6158" s="12" t="s">
        <v>5628</v>
      </c>
      <c r="H6158" s="5">
        <v>42944.43</v>
      </c>
      <c r="K6158" t="str">
        <f t="shared" si="366"/>
        <v>Q2 2025</v>
      </c>
      <c r="L6158" t="str">
        <f t="shared" si="367"/>
        <v>Q2</v>
      </c>
      <c r="M6158" t="str">
        <f t="shared" si="368"/>
        <v>2025</v>
      </c>
    </row>
    <row r="6159" spans="1:13" x14ac:dyDescent="0.25">
      <c r="A6159" s="27">
        <v>45839</v>
      </c>
      <c r="B6159" s="9" t="s">
        <v>6592</v>
      </c>
      <c r="C6159" s="62" t="s">
        <v>6637</v>
      </c>
      <c r="D6159" s="9" t="s">
        <v>6638</v>
      </c>
      <c r="E6159" s="12">
        <v>614</v>
      </c>
      <c r="F6159" s="30">
        <v>45881</v>
      </c>
      <c r="G6159" s="12" t="s">
        <v>5629</v>
      </c>
      <c r="H6159" s="5">
        <v>59218.2</v>
      </c>
      <c r="K6159" t="str">
        <f t="shared" si="366"/>
        <v>Q2 2025</v>
      </c>
      <c r="L6159" t="str">
        <f t="shared" si="367"/>
        <v>Q2</v>
      </c>
      <c r="M6159" t="str">
        <f t="shared" si="368"/>
        <v>2025</v>
      </c>
    </row>
    <row r="6160" spans="1:13" x14ac:dyDescent="0.25">
      <c r="A6160" s="27">
        <v>45839</v>
      </c>
      <c r="B6160" s="9" t="s">
        <v>6594</v>
      </c>
      <c r="C6160" s="62" t="s">
        <v>6637</v>
      </c>
      <c r="D6160" s="9" t="s">
        <v>6638</v>
      </c>
      <c r="E6160" s="12">
        <v>719</v>
      </c>
      <c r="F6160" s="30">
        <v>45881</v>
      </c>
      <c r="G6160" s="12" t="s">
        <v>5630</v>
      </c>
      <c r="H6160" s="75">
        <v>69838.47</v>
      </c>
      <c r="K6160" t="str">
        <f t="shared" si="366"/>
        <v>Q2 2025</v>
      </c>
      <c r="L6160" t="str">
        <f t="shared" si="367"/>
        <v>Q2</v>
      </c>
      <c r="M6160" t="str">
        <f t="shared" si="368"/>
        <v>2025</v>
      </c>
    </row>
    <row r="6161" spans="1:13" x14ac:dyDescent="0.25">
      <c r="A6161" s="27">
        <v>45839</v>
      </c>
      <c r="B6161" s="9" t="s">
        <v>6584</v>
      </c>
      <c r="C6161" s="62" t="s">
        <v>6637</v>
      </c>
      <c r="D6161" s="9" t="s">
        <v>6639</v>
      </c>
      <c r="E6161" s="12">
        <v>102</v>
      </c>
      <c r="F6161" s="30">
        <v>45882</v>
      </c>
      <c r="G6161" s="12" t="s">
        <v>5631</v>
      </c>
      <c r="H6161" s="5">
        <v>3995.42</v>
      </c>
      <c r="K6161" t="str">
        <f t="shared" si="366"/>
        <v>Q2 2025</v>
      </c>
      <c r="L6161" t="str">
        <f t="shared" si="367"/>
        <v>Q2</v>
      </c>
      <c r="M6161" t="str">
        <f t="shared" si="368"/>
        <v>2025</v>
      </c>
    </row>
    <row r="6162" spans="1:13" x14ac:dyDescent="0.25">
      <c r="A6162" s="27">
        <v>45839</v>
      </c>
      <c r="B6162" s="9" t="s">
        <v>6593</v>
      </c>
      <c r="C6162" s="62" t="s">
        <v>6637</v>
      </c>
      <c r="D6162" s="9" t="s">
        <v>6639</v>
      </c>
      <c r="E6162" s="12">
        <v>309</v>
      </c>
      <c r="F6162" s="30">
        <v>45882</v>
      </c>
      <c r="G6162" s="12" t="s">
        <v>5632</v>
      </c>
      <c r="H6162" s="5">
        <v>7201.79</v>
      </c>
      <c r="K6162" t="str">
        <f t="shared" si="366"/>
        <v>Q2 2025</v>
      </c>
      <c r="L6162" t="str">
        <f t="shared" si="367"/>
        <v>Q2</v>
      </c>
      <c r="M6162" t="str">
        <f t="shared" si="368"/>
        <v>2025</v>
      </c>
    </row>
    <row r="6163" spans="1:13" x14ac:dyDescent="0.25">
      <c r="A6163" s="27">
        <v>45839</v>
      </c>
      <c r="B6163" s="9" t="s">
        <v>6593</v>
      </c>
      <c r="C6163" s="62" t="s">
        <v>6637</v>
      </c>
      <c r="D6163" s="9" t="s">
        <v>6639</v>
      </c>
      <c r="E6163" s="12">
        <v>310</v>
      </c>
      <c r="F6163" s="30">
        <v>45882</v>
      </c>
      <c r="G6163" s="12" t="s">
        <v>5633</v>
      </c>
      <c r="H6163" s="5">
        <v>0.3</v>
      </c>
      <c r="K6163" t="str">
        <f t="shared" si="366"/>
        <v>Q2 2025</v>
      </c>
      <c r="L6163" t="str">
        <f t="shared" si="367"/>
        <v>Q2</v>
      </c>
      <c r="M6163" t="str">
        <f t="shared" si="368"/>
        <v>2025</v>
      </c>
    </row>
    <row r="6164" spans="1:13" x14ac:dyDescent="0.25">
      <c r="A6164" s="27">
        <v>45839</v>
      </c>
      <c r="B6164" s="9" t="s">
        <v>6593</v>
      </c>
      <c r="C6164" s="62" t="s">
        <v>6637</v>
      </c>
      <c r="D6164" s="9" t="s">
        <v>6639</v>
      </c>
      <c r="E6164" s="12">
        <v>311</v>
      </c>
      <c r="F6164" s="30">
        <v>45882</v>
      </c>
      <c r="G6164" s="12" t="s">
        <v>5634</v>
      </c>
      <c r="H6164" s="5">
        <v>11039.64</v>
      </c>
      <c r="K6164" t="str">
        <f t="shared" si="366"/>
        <v>Q2 2025</v>
      </c>
      <c r="L6164" t="str">
        <f t="shared" si="367"/>
        <v>Q2</v>
      </c>
      <c r="M6164" t="str">
        <f t="shared" si="368"/>
        <v>2025</v>
      </c>
    </row>
    <row r="6165" spans="1:13" x14ac:dyDescent="0.25">
      <c r="A6165" s="27">
        <v>45839</v>
      </c>
      <c r="B6165" s="9" t="s">
        <v>6593</v>
      </c>
      <c r="C6165" s="62" t="s">
        <v>6637</v>
      </c>
      <c r="D6165" s="9" t="s">
        <v>6639</v>
      </c>
      <c r="E6165" s="12">
        <v>312</v>
      </c>
      <c r="F6165" s="30">
        <v>45882</v>
      </c>
      <c r="G6165" s="12" t="s">
        <v>5635</v>
      </c>
      <c r="H6165" s="5">
        <v>11783.18</v>
      </c>
      <c r="K6165" t="str">
        <f t="shared" si="366"/>
        <v>Q2 2025</v>
      </c>
      <c r="L6165" t="str">
        <f t="shared" si="367"/>
        <v>Q2</v>
      </c>
      <c r="M6165" t="str">
        <f t="shared" si="368"/>
        <v>2025</v>
      </c>
    </row>
    <row r="6166" spans="1:13" x14ac:dyDescent="0.25">
      <c r="A6166" s="27">
        <v>45839</v>
      </c>
      <c r="B6166" s="9" t="s">
        <v>6593</v>
      </c>
      <c r="C6166" s="62" t="s">
        <v>6637</v>
      </c>
      <c r="D6166" s="9" t="s">
        <v>6639</v>
      </c>
      <c r="E6166" s="12">
        <v>313</v>
      </c>
      <c r="F6166" s="30">
        <v>45882</v>
      </c>
      <c r="G6166" s="12" t="s">
        <v>5636</v>
      </c>
      <c r="H6166" s="5">
        <v>7624.55</v>
      </c>
      <c r="K6166" t="str">
        <f t="shared" si="366"/>
        <v>Q2 2025</v>
      </c>
      <c r="L6166" t="str">
        <f t="shared" si="367"/>
        <v>Q2</v>
      </c>
      <c r="M6166" t="str">
        <f t="shared" si="368"/>
        <v>2025</v>
      </c>
    </row>
    <row r="6167" spans="1:13" x14ac:dyDescent="0.25">
      <c r="A6167" s="27">
        <v>45839</v>
      </c>
      <c r="B6167" s="9" t="s">
        <v>6593</v>
      </c>
      <c r="C6167" s="62" t="s">
        <v>6637</v>
      </c>
      <c r="D6167" s="9" t="s">
        <v>6639</v>
      </c>
      <c r="E6167" s="12">
        <v>314</v>
      </c>
      <c r="F6167" s="30">
        <v>45882</v>
      </c>
      <c r="G6167" s="12" t="s">
        <v>5637</v>
      </c>
      <c r="H6167" s="5">
        <v>1584.31</v>
      </c>
      <c r="K6167" t="str">
        <f t="shared" si="366"/>
        <v>Q2 2025</v>
      </c>
      <c r="L6167" t="str">
        <f t="shared" si="367"/>
        <v>Q2</v>
      </c>
      <c r="M6167" t="str">
        <f t="shared" si="368"/>
        <v>2025</v>
      </c>
    </row>
    <row r="6168" spans="1:13" x14ac:dyDescent="0.25">
      <c r="A6168" s="27">
        <v>45839</v>
      </c>
      <c r="B6168" s="9" t="s">
        <v>6593</v>
      </c>
      <c r="C6168" s="62" t="s">
        <v>6637</v>
      </c>
      <c r="D6168" s="9" t="s">
        <v>6639</v>
      </c>
      <c r="E6168" s="12">
        <v>315</v>
      </c>
      <c r="F6168" s="30">
        <v>45882</v>
      </c>
      <c r="G6168" s="12" t="s">
        <v>5638</v>
      </c>
      <c r="H6168" s="5">
        <v>2131.34</v>
      </c>
      <c r="K6168" t="str">
        <f t="shared" si="366"/>
        <v>Q2 2025</v>
      </c>
      <c r="L6168" t="str">
        <f t="shared" si="367"/>
        <v>Q2</v>
      </c>
      <c r="M6168" t="str">
        <f t="shared" si="368"/>
        <v>2025</v>
      </c>
    </row>
    <row r="6169" spans="1:13" x14ac:dyDescent="0.25">
      <c r="A6169" s="27">
        <v>45839</v>
      </c>
      <c r="B6169" s="9" t="s">
        <v>6593</v>
      </c>
      <c r="C6169" s="62" t="s">
        <v>6637</v>
      </c>
      <c r="D6169" s="9" t="s">
        <v>6639</v>
      </c>
      <c r="E6169" s="12">
        <v>316</v>
      </c>
      <c r="F6169" s="30">
        <v>45882</v>
      </c>
      <c r="G6169" s="12" t="s">
        <v>5639</v>
      </c>
      <c r="H6169" s="5">
        <v>7.43</v>
      </c>
      <c r="K6169" t="str">
        <f t="shared" si="366"/>
        <v>Q2 2025</v>
      </c>
      <c r="L6169" t="str">
        <f t="shared" si="367"/>
        <v>Q2</v>
      </c>
      <c r="M6169" t="str">
        <f t="shared" si="368"/>
        <v>2025</v>
      </c>
    </row>
    <row r="6170" spans="1:13" x14ac:dyDescent="0.25">
      <c r="A6170" s="27">
        <v>45839</v>
      </c>
      <c r="B6170" s="9" t="s">
        <v>6595</v>
      </c>
      <c r="C6170" s="62" t="s">
        <v>6637</v>
      </c>
      <c r="D6170" s="9" t="s">
        <v>6639</v>
      </c>
      <c r="E6170" s="12">
        <v>317</v>
      </c>
      <c r="F6170" s="30">
        <v>45882</v>
      </c>
      <c r="G6170" s="12" t="s">
        <v>5640</v>
      </c>
      <c r="H6170" s="5">
        <v>9008.49</v>
      </c>
      <c r="K6170" t="str">
        <f t="shared" si="366"/>
        <v>Q2 2025</v>
      </c>
      <c r="L6170" t="str">
        <f t="shared" si="367"/>
        <v>Q2</v>
      </c>
      <c r="M6170" t="str">
        <f t="shared" si="368"/>
        <v>2025</v>
      </c>
    </row>
    <row r="6171" spans="1:13" x14ac:dyDescent="0.25">
      <c r="A6171" s="27">
        <v>45839</v>
      </c>
      <c r="B6171" s="9" t="s">
        <v>6595</v>
      </c>
      <c r="C6171" s="62" t="s">
        <v>6637</v>
      </c>
      <c r="D6171" s="9" t="s">
        <v>6639</v>
      </c>
      <c r="E6171" s="12">
        <v>318</v>
      </c>
      <c r="F6171" s="30">
        <v>45882</v>
      </c>
      <c r="G6171" s="12" t="s">
        <v>5641</v>
      </c>
      <c r="H6171" s="5">
        <v>10343.07</v>
      </c>
      <c r="K6171" t="str">
        <f t="shared" si="366"/>
        <v>Q2 2025</v>
      </c>
      <c r="L6171" t="str">
        <f t="shared" si="367"/>
        <v>Q2</v>
      </c>
      <c r="M6171" t="str">
        <f t="shared" si="368"/>
        <v>2025</v>
      </c>
    </row>
    <row r="6172" spans="1:13" x14ac:dyDescent="0.25">
      <c r="A6172" s="27">
        <v>45839</v>
      </c>
      <c r="B6172" s="9" t="s">
        <v>6595</v>
      </c>
      <c r="C6172" s="62" t="s">
        <v>6637</v>
      </c>
      <c r="D6172" s="9" t="s">
        <v>6639</v>
      </c>
      <c r="E6172" s="12">
        <v>319</v>
      </c>
      <c r="F6172" s="30">
        <v>45882</v>
      </c>
      <c r="G6172" s="12" t="s">
        <v>5642</v>
      </c>
      <c r="H6172" s="5">
        <v>9287.06</v>
      </c>
      <c r="K6172" t="str">
        <f t="shared" si="366"/>
        <v>Q2 2025</v>
      </c>
      <c r="L6172" t="str">
        <f t="shared" si="367"/>
        <v>Q2</v>
      </c>
      <c r="M6172" t="str">
        <f t="shared" si="368"/>
        <v>2025</v>
      </c>
    </row>
    <row r="6173" spans="1:13" x14ac:dyDescent="0.25">
      <c r="A6173" s="27">
        <v>45839</v>
      </c>
      <c r="B6173" s="9" t="s">
        <v>6592</v>
      </c>
      <c r="C6173" s="62" t="s">
        <v>6637</v>
      </c>
      <c r="D6173" s="9" t="s">
        <v>6639</v>
      </c>
      <c r="E6173" s="12">
        <v>613</v>
      </c>
      <c r="F6173" s="30">
        <v>45882</v>
      </c>
      <c r="G6173" s="12" t="s">
        <v>5643</v>
      </c>
      <c r="H6173" s="5">
        <v>3250.08</v>
      </c>
      <c r="K6173" t="str">
        <f t="shared" si="366"/>
        <v>Q2 2025</v>
      </c>
      <c r="L6173" t="str">
        <f t="shared" si="367"/>
        <v>Q2</v>
      </c>
      <c r="M6173" t="str">
        <f t="shared" si="368"/>
        <v>2025</v>
      </c>
    </row>
    <row r="6174" spans="1:13" x14ac:dyDescent="0.25">
      <c r="A6174" s="27">
        <v>45839</v>
      </c>
      <c r="B6174" s="9" t="s">
        <v>6592</v>
      </c>
      <c r="C6174" s="62" t="s">
        <v>6637</v>
      </c>
      <c r="D6174" s="9" t="s">
        <v>6639</v>
      </c>
      <c r="E6174" s="12">
        <v>614</v>
      </c>
      <c r="F6174" s="30">
        <v>45882</v>
      </c>
      <c r="G6174" s="12" t="s">
        <v>5644</v>
      </c>
      <c r="H6174" s="5">
        <v>4587.34</v>
      </c>
      <c r="K6174" t="str">
        <f t="shared" si="366"/>
        <v>Q2 2025</v>
      </c>
      <c r="L6174" t="str">
        <f t="shared" si="367"/>
        <v>Q2</v>
      </c>
      <c r="M6174" t="str">
        <f t="shared" si="368"/>
        <v>2025</v>
      </c>
    </row>
    <row r="6175" spans="1:13" x14ac:dyDescent="0.25">
      <c r="A6175" s="27">
        <v>45839</v>
      </c>
      <c r="B6175" s="9" t="s">
        <v>6594</v>
      </c>
      <c r="C6175" s="62" t="s">
        <v>6637</v>
      </c>
      <c r="D6175" s="9" t="s">
        <v>6639</v>
      </c>
      <c r="E6175" s="12">
        <v>719</v>
      </c>
      <c r="F6175" s="30">
        <v>45882</v>
      </c>
      <c r="G6175" s="12" t="s">
        <v>5645</v>
      </c>
      <c r="H6175" s="5">
        <v>4363.7700000000004</v>
      </c>
      <c r="K6175" t="str">
        <f t="shared" si="366"/>
        <v>Q2 2025</v>
      </c>
      <c r="L6175" t="str">
        <f t="shared" si="367"/>
        <v>Q2</v>
      </c>
      <c r="M6175" t="str">
        <f t="shared" si="368"/>
        <v>2025</v>
      </c>
    </row>
    <row r="6176" spans="1:13" x14ac:dyDescent="0.25">
      <c r="A6176" s="27">
        <v>45839</v>
      </c>
      <c r="B6176" s="9" t="s">
        <v>6601</v>
      </c>
      <c r="C6176" s="8" t="e">
        <v>#N/A</v>
      </c>
      <c r="D6176" s="9" t="s">
        <v>6617</v>
      </c>
      <c r="E6176" s="12">
        <v>0</v>
      </c>
      <c r="F6176" s="30">
        <v>45876</v>
      </c>
      <c r="G6176" s="12">
        <v>1146</v>
      </c>
      <c r="H6176" s="75">
        <v>1200</v>
      </c>
      <c r="K6176" t="str">
        <f t="shared" ref="K6176:K6228" si="369">"Q" &amp; IF(MONTH(A6176) &lt; 4, 4, IF(MONTH(A6176) &lt; 7, 1, IF(MONTH(A6176) &lt; 10, 2, 3))) &amp; " " &amp; YEAR(A6176) - IF(MONTH(A6176) &lt; 4, 1, 0)</f>
        <v>Q2 2025</v>
      </c>
      <c r="L6176" t="str">
        <f t="shared" ref="L6176:L6228" si="370">LEFT(K6176,2)</f>
        <v>Q2</v>
      </c>
      <c r="M6176" t="str">
        <f t="shared" ref="M6176:M6228" si="371">RIGHT(K6176,4)</f>
        <v>2025</v>
      </c>
    </row>
    <row r="6177" spans="1:13" x14ac:dyDescent="0.25">
      <c r="A6177" s="27">
        <v>45839</v>
      </c>
      <c r="B6177" s="9" t="s">
        <v>6599</v>
      </c>
      <c r="C6177" s="8" t="e">
        <v>#N/A</v>
      </c>
      <c r="D6177" s="9" t="s">
        <v>6617</v>
      </c>
      <c r="E6177" s="12">
        <v>0</v>
      </c>
      <c r="F6177" s="30">
        <v>45876</v>
      </c>
      <c r="G6177" s="12">
        <v>1148</v>
      </c>
      <c r="H6177" s="75">
        <v>2400</v>
      </c>
      <c r="K6177" t="str">
        <f t="shared" si="369"/>
        <v>Q2 2025</v>
      </c>
      <c r="L6177" t="str">
        <f t="shared" si="370"/>
        <v>Q2</v>
      </c>
      <c r="M6177" t="str">
        <f t="shared" si="371"/>
        <v>2025</v>
      </c>
    </row>
    <row r="6178" spans="1:13" x14ac:dyDescent="0.25">
      <c r="A6178" s="27">
        <v>45839</v>
      </c>
      <c r="B6178" s="9" t="s">
        <v>6613</v>
      </c>
      <c r="C6178" s="8" t="e">
        <v>#N/A</v>
      </c>
      <c r="D6178" s="9" t="s">
        <v>6617</v>
      </c>
      <c r="E6178" s="12">
        <v>0</v>
      </c>
      <c r="F6178" s="30">
        <v>45876</v>
      </c>
      <c r="G6178" s="12">
        <v>1147</v>
      </c>
      <c r="H6178" s="75">
        <v>2400</v>
      </c>
      <c r="K6178" t="str">
        <f t="shared" si="369"/>
        <v>Q2 2025</v>
      </c>
      <c r="L6178" t="str">
        <f t="shared" si="370"/>
        <v>Q2</v>
      </c>
      <c r="M6178" t="str">
        <f t="shared" si="371"/>
        <v>2025</v>
      </c>
    </row>
    <row r="6179" spans="1:13" x14ac:dyDescent="0.25">
      <c r="A6179" s="29">
        <v>45839</v>
      </c>
      <c r="B6179" s="9" t="s">
        <v>6593</v>
      </c>
      <c r="C6179" s="8" t="s">
        <v>6619</v>
      </c>
      <c r="D6179" s="9" t="s">
        <v>6620</v>
      </c>
      <c r="E6179" s="12">
        <v>312</v>
      </c>
      <c r="F6179" s="30">
        <v>45869</v>
      </c>
      <c r="G6179" s="12" t="s">
        <v>5646</v>
      </c>
      <c r="H6179" s="75">
        <v>127304</v>
      </c>
      <c r="K6179" t="str">
        <f t="shared" si="369"/>
        <v>Q2 2025</v>
      </c>
      <c r="L6179" t="str">
        <f t="shared" si="370"/>
        <v>Q2</v>
      </c>
      <c r="M6179" t="str">
        <f t="shared" si="371"/>
        <v>2025</v>
      </c>
    </row>
    <row r="6180" spans="1:13" x14ac:dyDescent="0.25">
      <c r="A6180" s="29">
        <v>45839</v>
      </c>
      <c r="B6180" s="9" t="s">
        <v>6589</v>
      </c>
      <c r="C6180" s="8" t="s">
        <v>6653</v>
      </c>
      <c r="D6180" s="9" t="s">
        <v>6638</v>
      </c>
      <c r="E6180" s="12" t="s">
        <v>82</v>
      </c>
      <c r="F6180" s="30">
        <v>45881</v>
      </c>
      <c r="G6180" s="12" t="s">
        <v>5647</v>
      </c>
      <c r="H6180" s="75">
        <v>998252.95</v>
      </c>
      <c r="K6180" t="str">
        <f t="shared" si="369"/>
        <v>Q2 2025</v>
      </c>
      <c r="L6180" t="str">
        <f t="shared" si="370"/>
        <v>Q2</v>
      </c>
      <c r="M6180" t="str">
        <f t="shared" si="371"/>
        <v>2025</v>
      </c>
    </row>
    <row r="6181" spans="1:13" x14ac:dyDescent="0.25">
      <c r="A6181" s="29">
        <v>45839</v>
      </c>
      <c r="B6181" s="9" t="s">
        <v>6589</v>
      </c>
      <c r="C6181" s="8" t="s">
        <v>6653</v>
      </c>
      <c r="D6181" s="9" t="s">
        <v>6627</v>
      </c>
      <c r="E6181" s="12" t="s">
        <v>82</v>
      </c>
      <c r="F6181" s="30">
        <v>45881</v>
      </c>
      <c r="G6181" s="12" t="s">
        <v>5648</v>
      </c>
      <c r="H6181" s="75">
        <v>10400</v>
      </c>
      <c r="K6181" t="str">
        <f t="shared" si="369"/>
        <v>Q2 2025</v>
      </c>
      <c r="L6181" t="str">
        <f t="shared" si="370"/>
        <v>Q2</v>
      </c>
      <c r="M6181" t="str">
        <f t="shared" si="371"/>
        <v>2025</v>
      </c>
    </row>
    <row r="6182" spans="1:13" x14ac:dyDescent="0.25">
      <c r="A6182" s="29">
        <v>45839</v>
      </c>
      <c r="B6182" s="9" t="s">
        <v>6602</v>
      </c>
      <c r="C6182" s="62" t="e">
        <v>#N/A</v>
      </c>
      <c r="D6182" s="9" t="s">
        <v>6638</v>
      </c>
      <c r="E6182" s="12">
        <v>401</v>
      </c>
      <c r="F6182" s="30">
        <v>45894</v>
      </c>
      <c r="G6182" s="12" t="s">
        <v>5649</v>
      </c>
      <c r="H6182" s="75">
        <v>78860</v>
      </c>
      <c r="K6182" t="str">
        <f t="shared" si="369"/>
        <v>Q2 2025</v>
      </c>
      <c r="L6182" t="str">
        <f t="shared" si="370"/>
        <v>Q2</v>
      </c>
      <c r="M6182" t="str">
        <f t="shared" si="371"/>
        <v>2025</v>
      </c>
    </row>
    <row r="6183" spans="1:13" x14ac:dyDescent="0.25">
      <c r="A6183" s="29">
        <v>45839</v>
      </c>
      <c r="B6183" s="9" t="s">
        <v>6602</v>
      </c>
      <c r="C6183" s="62" t="e">
        <v>#N/A</v>
      </c>
      <c r="D6183" s="9" t="s">
        <v>6638</v>
      </c>
      <c r="E6183" s="12">
        <v>402</v>
      </c>
      <c r="F6183" s="30">
        <v>45894</v>
      </c>
      <c r="G6183" s="12" t="s">
        <v>5650</v>
      </c>
      <c r="H6183" s="75">
        <v>38810</v>
      </c>
      <c r="K6183" t="str">
        <f t="shared" si="369"/>
        <v>Q2 2025</v>
      </c>
      <c r="L6183" t="str">
        <f t="shared" si="370"/>
        <v>Q2</v>
      </c>
      <c r="M6183" t="str">
        <f t="shared" si="371"/>
        <v>2025</v>
      </c>
    </row>
    <row r="6184" spans="1:13" x14ac:dyDescent="0.25">
      <c r="A6184" s="29">
        <v>45839</v>
      </c>
      <c r="B6184" s="9" t="s">
        <v>6602</v>
      </c>
      <c r="C6184" s="62" t="e">
        <v>#N/A</v>
      </c>
      <c r="D6184" s="9" t="s">
        <v>6638</v>
      </c>
      <c r="E6184" s="12">
        <v>501</v>
      </c>
      <c r="F6184" s="30">
        <v>45894</v>
      </c>
      <c r="G6184" s="12" t="s">
        <v>5651</v>
      </c>
      <c r="H6184" s="75">
        <v>78580</v>
      </c>
      <c r="K6184" t="str">
        <f t="shared" si="369"/>
        <v>Q2 2025</v>
      </c>
      <c r="L6184" t="str">
        <f t="shared" si="370"/>
        <v>Q2</v>
      </c>
      <c r="M6184" t="str">
        <f t="shared" si="371"/>
        <v>2025</v>
      </c>
    </row>
    <row r="6185" spans="1:13" x14ac:dyDescent="0.25">
      <c r="A6185" s="29">
        <v>45839</v>
      </c>
      <c r="B6185" s="9" t="s">
        <v>6602</v>
      </c>
      <c r="C6185" s="62" t="e">
        <v>#N/A</v>
      </c>
      <c r="D6185" s="9" t="s">
        <v>6638</v>
      </c>
      <c r="E6185" s="12">
        <v>502</v>
      </c>
      <c r="F6185" s="30">
        <v>45894</v>
      </c>
      <c r="G6185" s="12" t="s">
        <v>5652</v>
      </c>
      <c r="H6185" s="75">
        <v>730</v>
      </c>
      <c r="K6185" t="str">
        <f t="shared" si="369"/>
        <v>Q2 2025</v>
      </c>
      <c r="L6185" t="str">
        <f t="shared" si="370"/>
        <v>Q2</v>
      </c>
      <c r="M6185" t="str">
        <f t="shared" si="371"/>
        <v>2025</v>
      </c>
    </row>
    <row r="6186" spans="1:13" x14ac:dyDescent="0.25">
      <c r="A6186" s="29">
        <v>45839</v>
      </c>
      <c r="B6186" s="9" t="s">
        <v>6602</v>
      </c>
      <c r="C6186" s="62" t="e">
        <v>#N/A</v>
      </c>
      <c r="D6186" s="9" t="s">
        <v>6638</v>
      </c>
      <c r="E6186" s="12">
        <v>1201</v>
      </c>
      <c r="F6186" s="30">
        <v>45894</v>
      </c>
      <c r="G6186" s="12" t="s">
        <v>5653</v>
      </c>
      <c r="H6186" s="75">
        <v>49110</v>
      </c>
      <c r="K6186" t="str">
        <f t="shared" si="369"/>
        <v>Q2 2025</v>
      </c>
      <c r="L6186" t="str">
        <f t="shared" si="370"/>
        <v>Q2</v>
      </c>
      <c r="M6186" t="str">
        <f t="shared" si="371"/>
        <v>2025</v>
      </c>
    </row>
    <row r="6187" spans="1:13" x14ac:dyDescent="0.25">
      <c r="A6187" s="29">
        <v>45839</v>
      </c>
      <c r="B6187" s="9" t="s">
        <v>6602</v>
      </c>
      <c r="C6187" s="62" t="e">
        <v>#N/A</v>
      </c>
      <c r="D6187" s="9" t="s">
        <v>6638</v>
      </c>
      <c r="E6187" s="12">
        <v>1202</v>
      </c>
      <c r="F6187" s="30">
        <v>45894</v>
      </c>
      <c r="G6187" s="12" t="s">
        <v>5654</v>
      </c>
      <c r="H6187" s="75">
        <v>600</v>
      </c>
      <c r="K6187" t="str">
        <f t="shared" si="369"/>
        <v>Q2 2025</v>
      </c>
      <c r="L6187" t="str">
        <f t="shared" si="370"/>
        <v>Q2</v>
      </c>
      <c r="M6187" t="str">
        <f t="shared" si="371"/>
        <v>2025</v>
      </c>
    </row>
    <row r="6188" spans="1:13" x14ac:dyDescent="0.25">
      <c r="A6188" s="29">
        <v>45839</v>
      </c>
      <c r="B6188" s="9" t="s">
        <v>6602</v>
      </c>
      <c r="C6188" s="62" t="e">
        <v>#N/A</v>
      </c>
      <c r="D6188" s="9" t="s">
        <v>6638</v>
      </c>
      <c r="E6188" s="12">
        <v>1301</v>
      </c>
      <c r="F6188" s="30">
        <v>45894</v>
      </c>
      <c r="G6188" s="12" t="s">
        <v>5655</v>
      </c>
      <c r="H6188" s="75">
        <v>106140</v>
      </c>
      <c r="K6188" t="str">
        <f t="shared" si="369"/>
        <v>Q2 2025</v>
      </c>
      <c r="L6188" t="str">
        <f t="shared" si="370"/>
        <v>Q2</v>
      </c>
      <c r="M6188" t="str">
        <f t="shared" si="371"/>
        <v>2025</v>
      </c>
    </row>
    <row r="6189" spans="1:13" x14ac:dyDescent="0.25">
      <c r="A6189" s="27">
        <v>45870</v>
      </c>
      <c r="B6189" s="9" t="s">
        <v>6593</v>
      </c>
      <c r="C6189" s="62" t="e">
        <v>#N/A</v>
      </c>
      <c r="D6189" s="9" t="s">
        <v>6654</v>
      </c>
      <c r="E6189" s="12">
        <v>313</v>
      </c>
      <c r="F6189" s="30">
        <v>45870</v>
      </c>
      <c r="G6189" s="12" t="s">
        <v>5656</v>
      </c>
      <c r="H6189" s="46">
        <v>65546</v>
      </c>
      <c r="K6189" t="str">
        <f t="shared" si="369"/>
        <v>Q2 2025</v>
      </c>
      <c r="L6189" t="str">
        <f t="shared" si="370"/>
        <v>Q2</v>
      </c>
      <c r="M6189" t="str">
        <f t="shared" si="371"/>
        <v>2025</v>
      </c>
    </row>
    <row r="6190" spans="1:13" x14ac:dyDescent="0.25">
      <c r="A6190" s="27">
        <v>45870</v>
      </c>
      <c r="B6190" s="9" t="s">
        <v>6593</v>
      </c>
      <c r="C6190" s="62" t="e">
        <v>#N/A</v>
      </c>
      <c r="D6190" s="9" t="s">
        <v>6662</v>
      </c>
      <c r="E6190" s="12">
        <v>313</v>
      </c>
      <c r="F6190" s="30">
        <v>45870</v>
      </c>
      <c r="G6190" s="12" t="s">
        <v>5657</v>
      </c>
      <c r="H6190" s="46">
        <v>574536</v>
      </c>
      <c r="K6190" t="str">
        <f t="shared" si="369"/>
        <v>Q2 2025</v>
      </c>
      <c r="L6190" t="str">
        <f t="shared" si="370"/>
        <v>Q2</v>
      </c>
      <c r="M6190" t="str">
        <f t="shared" si="371"/>
        <v>2025</v>
      </c>
    </row>
    <row r="6191" spans="1:13" x14ac:dyDescent="0.25">
      <c r="A6191" s="29">
        <v>45870</v>
      </c>
      <c r="B6191" s="9" t="s">
        <v>6593</v>
      </c>
      <c r="C6191" s="8" t="e">
        <v>#N/A</v>
      </c>
      <c r="D6191" s="9" t="s">
        <v>6662</v>
      </c>
      <c r="E6191" s="12">
        <v>316</v>
      </c>
      <c r="F6191" s="25">
        <v>45870</v>
      </c>
      <c r="G6191" s="12" t="s">
        <v>5658</v>
      </c>
      <c r="H6191" s="75">
        <v>87362</v>
      </c>
      <c r="K6191" t="str">
        <f t="shared" si="369"/>
        <v>Q2 2025</v>
      </c>
      <c r="L6191" t="str">
        <f t="shared" si="370"/>
        <v>Q2</v>
      </c>
      <c r="M6191" t="str">
        <f t="shared" si="371"/>
        <v>2025</v>
      </c>
    </row>
    <row r="6192" spans="1:13" x14ac:dyDescent="0.25">
      <c r="A6192" s="29">
        <v>45870</v>
      </c>
      <c r="B6192" s="9" t="s">
        <v>6593</v>
      </c>
      <c r="C6192" s="8" t="e">
        <v>#N/A</v>
      </c>
      <c r="D6192" s="9" t="s">
        <v>6662</v>
      </c>
      <c r="E6192" s="12">
        <v>316</v>
      </c>
      <c r="F6192" s="25">
        <v>45870</v>
      </c>
      <c r="G6192" s="12" t="s">
        <v>5659</v>
      </c>
      <c r="H6192" s="75">
        <v>87362</v>
      </c>
      <c r="K6192" t="str">
        <f t="shared" si="369"/>
        <v>Q2 2025</v>
      </c>
      <c r="L6192" t="str">
        <f t="shared" si="370"/>
        <v>Q2</v>
      </c>
      <c r="M6192" t="str">
        <f t="shared" si="371"/>
        <v>2025</v>
      </c>
    </row>
    <row r="6193" spans="1:13" x14ac:dyDescent="0.25">
      <c r="A6193" s="29">
        <v>45870</v>
      </c>
      <c r="B6193" s="9" t="s">
        <v>6592</v>
      </c>
      <c r="C6193" s="8" t="e">
        <v>#N/A</v>
      </c>
      <c r="D6193" s="9" t="s">
        <v>6662</v>
      </c>
      <c r="E6193" s="12">
        <v>613</v>
      </c>
      <c r="F6193" s="30">
        <v>45870</v>
      </c>
      <c r="G6193" s="12" t="s">
        <v>5660</v>
      </c>
      <c r="H6193" s="75">
        <v>72274</v>
      </c>
      <c r="K6193" t="str">
        <f t="shared" si="369"/>
        <v>Q2 2025</v>
      </c>
      <c r="L6193" t="str">
        <f t="shared" si="370"/>
        <v>Q2</v>
      </c>
      <c r="M6193" t="str">
        <f t="shared" si="371"/>
        <v>2025</v>
      </c>
    </row>
    <row r="6194" spans="1:13" x14ac:dyDescent="0.25">
      <c r="A6194" s="27">
        <v>45870</v>
      </c>
      <c r="B6194" s="9" t="s">
        <v>6595</v>
      </c>
      <c r="C6194" s="8" t="e">
        <v>#N/A</v>
      </c>
      <c r="D6194" s="9" t="s">
        <v>6662</v>
      </c>
      <c r="E6194" s="12">
        <v>317</v>
      </c>
      <c r="F6194" s="30">
        <v>45870</v>
      </c>
      <c r="G6194" s="12" t="s">
        <v>5661</v>
      </c>
      <c r="H6194" s="75">
        <v>104834</v>
      </c>
      <c r="K6194" t="str">
        <f t="shared" si="369"/>
        <v>Q2 2025</v>
      </c>
      <c r="L6194" t="str">
        <f t="shared" si="370"/>
        <v>Q2</v>
      </c>
      <c r="M6194" t="str">
        <f t="shared" si="371"/>
        <v>2025</v>
      </c>
    </row>
    <row r="6195" spans="1:13" x14ac:dyDescent="0.25">
      <c r="A6195" s="27">
        <v>45870</v>
      </c>
      <c r="B6195" s="9" t="s">
        <v>6595</v>
      </c>
      <c r="C6195" s="8" t="e">
        <v>#N/A</v>
      </c>
      <c r="D6195" s="9" t="s">
        <v>6662</v>
      </c>
      <c r="E6195" s="12">
        <v>317</v>
      </c>
      <c r="F6195" s="30">
        <v>45870</v>
      </c>
      <c r="G6195" s="12" t="s">
        <v>5662</v>
      </c>
      <c r="H6195" s="75">
        <v>69890</v>
      </c>
      <c r="K6195" t="str">
        <f t="shared" si="369"/>
        <v>Q2 2025</v>
      </c>
      <c r="L6195" t="str">
        <f t="shared" si="370"/>
        <v>Q2</v>
      </c>
      <c r="M6195" t="str">
        <f t="shared" si="371"/>
        <v>2025</v>
      </c>
    </row>
    <row r="6196" spans="1:13" x14ac:dyDescent="0.25">
      <c r="A6196" s="27">
        <v>45870</v>
      </c>
      <c r="B6196" s="9" t="s">
        <v>6593</v>
      </c>
      <c r="C6196" s="8" t="e">
        <v>#N/A</v>
      </c>
      <c r="D6196" s="9" t="s">
        <v>6662</v>
      </c>
      <c r="E6196" s="12">
        <v>310</v>
      </c>
      <c r="F6196" s="30">
        <v>45870</v>
      </c>
      <c r="G6196" s="12" t="s">
        <v>1383</v>
      </c>
      <c r="H6196" s="75">
        <v>76182</v>
      </c>
      <c r="K6196" t="str">
        <f t="shared" si="369"/>
        <v>Q2 2025</v>
      </c>
      <c r="L6196" t="str">
        <f t="shared" si="370"/>
        <v>Q2</v>
      </c>
      <c r="M6196" t="str">
        <f t="shared" si="371"/>
        <v>2025</v>
      </c>
    </row>
    <row r="6197" spans="1:13" x14ac:dyDescent="0.25">
      <c r="A6197" s="27">
        <v>45870</v>
      </c>
      <c r="B6197" s="9" t="s">
        <v>6593</v>
      </c>
      <c r="C6197" s="62" t="e">
        <v>#N/A</v>
      </c>
      <c r="D6197" s="9" t="s">
        <v>6662</v>
      </c>
      <c r="E6197" s="12">
        <v>310</v>
      </c>
      <c r="F6197" s="30">
        <v>45870</v>
      </c>
      <c r="G6197" s="12" t="s">
        <v>2520</v>
      </c>
      <c r="H6197" s="75">
        <v>76183</v>
      </c>
      <c r="K6197" t="str">
        <f t="shared" si="369"/>
        <v>Q2 2025</v>
      </c>
      <c r="L6197" t="str">
        <f t="shared" si="370"/>
        <v>Q2</v>
      </c>
      <c r="M6197" t="str">
        <f t="shared" si="371"/>
        <v>2025</v>
      </c>
    </row>
    <row r="6198" spans="1:13" x14ac:dyDescent="0.25">
      <c r="A6198" s="27">
        <v>45870</v>
      </c>
      <c r="B6198" s="9" t="s">
        <v>6593</v>
      </c>
      <c r="C6198" s="62" t="e">
        <v>#N/A</v>
      </c>
      <c r="D6198" s="9" t="s">
        <v>6654</v>
      </c>
      <c r="E6198" s="12">
        <v>310</v>
      </c>
      <c r="F6198" s="30">
        <v>45870</v>
      </c>
      <c r="G6198" s="12" t="s">
        <v>1381</v>
      </c>
      <c r="H6198" s="75">
        <v>30343</v>
      </c>
      <c r="K6198" t="str">
        <f t="shared" si="369"/>
        <v>Q2 2025</v>
      </c>
      <c r="L6198" t="str">
        <f t="shared" si="370"/>
        <v>Q2</v>
      </c>
      <c r="M6198" t="str">
        <f t="shared" si="371"/>
        <v>2025</v>
      </c>
    </row>
    <row r="6199" spans="1:13" x14ac:dyDescent="0.25">
      <c r="A6199" s="27">
        <v>45870</v>
      </c>
      <c r="B6199" s="9" t="s">
        <v>6592</v>
      </c>
      <c r="C6199" s="8" t="e">
        <v>#N/A</v>
      </c>
      <c r="D6199" s="9" t="s">
        <v>6662</v>
      </c>
      <c r="E6199" s="12">
        <v>613</v>
      </c>
      <c r="F6199" s="30">
        <v>45870</v>
      </c>
      <c r="G6199" s="12" t="s">
        <v>5663</v>
      </c>
      <c r="H6199" s="46">
        <v>72264</v>
      </c>
      <c r="K6199" t="str">
        <f t="shared" si="369"/>
        <v>Q2 2025</v>
      </c>
      <c r="L6199" t="str">
        <f t="shared" si="370"/>
        <v>Q2</v>
      </c>
      <c r="M6199" t="str">
        <f t="shared" si="371"/>
        <v>2025</v>
      </c>
    </row>
    <row r="6200" spans="1:13" x14ac:dyDescent="0.25">
      <c r="A6200" s="29">
        <v>45870</v>
      </c>
      <c r="B6200" s="9" t="s">
        <v>6592</v>
      </c>
      <c r="C6200" s="8" t="e">
        <v>#N/A</v>
      </c>
      <c r="D6200" s="9" t="s">
        <v>6662</v>
      </c>
      <c r="E6200" s="12">
        <v>614</v>
      </c>
      <c r="F6200" s="30">
        <v>45870</v>
      </c>
      <c r="G6200" s="12" t="s">
        <v>5664</v>
      </c>
      <c r="H6200" s="46">
        <v>144455</v>
      </c>
      <c r="K6200" t="str">
        <f t="shared" si="369"/>
        <v>Q2 2025</v>
      </c>
      <c r="L6200" t="str">
        <f t="shared" si="370"/>
        <v>Q2</v>
      </c>
      <c r="M6200" t="str">
        <f t="shared" si="371"/>
        <v>2025</v>
      </c>
    </row>
    <row r="6201" spans="1:13" x14ac:dyDescent="0.25">
      <c r="A6201" s="27">
        <v>45870</v>
      </c>
      <c r="B6201" s="9" t="s">
        <v>6594</v>
      </c>
      <c r="C6201" s="62" t="s">
        <v>6637</v>
      </c>
      <c r="D6201" s="9" t="s">
        <v>6654</v>
      </c>
      <c r="E6201" s="12">
        <v>719</v>
      </c>
      <c r="F6201" s="30">
        <v>45870</v>
      </c>
      <c r="G6201" s="12" t="s">
        <v>5665</v>
      </c>
      <c r="H6201" s="75">
        <v>24141</v>
      </c>
      <c r="K6201" t="str">
        <f t="shared" si="369"/>
        <v>Q2 2025</v>
      </c>
      <c r="L6201" t="str">
        <f t="shared" si="370"/>
        <v>Q2</v>
      </c>
      <c r="M6201" t="str">
        <f t="shared" si="371"/>
        <v>2025</v>
      </c>
    </row>
    <row r="6202" spans="1:13" x14ac:dyDescent="0.25">
      <c r="A6202" s="27">
        <v>45870</v>
      </c>
      <c r="B6202" s="9" t="s">
        <v>6592</v>
      </c>
      <c r="C6202" s="62" t="s">
        <v>6637</v>
      </c>
      <c r="D6202" s="9" t="s">
        <v>6654</v>
      </c>
      <c r="E6202" s="12">
        <v>613</v>
      </c>
      <c r="F6202" s="30">
        <v>45870</v>
      </c>
      <c r="G6202" s="12" t="s">
        <v>5666</v>
      </c>
      <c r="H6202" s="75">
        <v>25779</v>
      </c>
      <c r="K6202" t="str">
        <f t="shared" si="369"/>
        <v>Q2 2025</v>
      </c>
      <c r="L6202" t="str">
        <f t="shared" si="370"/>
        <v>Q2</v>
      </c>
      <c r="M6202" t="str">
        <f t="shared" si="371"/>
        <v>2025</v>
      </c>
    </row>
    <row r="6203" spans="1:13" x14ac:dyDescent="0.25">
      <c r="A6203" s="27">
        <v>45870</v>
      </c>
      <c r="B6203" s="9" t="s">
        <v>6592</v>
      </c>
      <c r="C6203" s="62" t="s">
        <v>6637</v>
      </c>
      <c r="D6203" s="9" t="s">
        <v>6654</v>
      </c>
      <c r="E6203" s="12">
        <v>614</v>
      </c>
      <c r="F6203" s="30">
        <v>45870</v>
      </c>
      <c r="G6203" s="12" t="s">
        <v>5667</v>
      </c>
      <c r="H6203" s="75">
        <v>25753</v>
      </c>
      <c r="K6203" t="str">
        <f t="shared" si="369"/>
        <v>Q2 2025</v>
      </c>
      <c r="L6203" t="str">
        <f t="shared" si="370"/>
        <v>Q2</v>
      </c>
      <c r="M6203" t="str">
        <f t="shared" si="371"/>
        <v>2025</v>
      </c>
    </row>
    <row r="6204" spans="1:13" x14ac:dyDescent="0.25">
      <c r="A6204" s="27">
        <v>45870</v>
      </c>
      <c r="B6204" s="9" t="s">
        <v>6593</v>
      </c>
      <c r="C6204" s="62" t="s">
        <v>6637</v>
      </c>
      <c r="D6204" s="9" t="s">
        <v>6654</v>
      </c>
      <c r="E6204" s="12">
        <v>316</v>
      </c>
      <c r="F6204" s="30">
        <v>45870</v>
      </c>
      <c r="G6204" s="12" t="s">
        <v>5668</v>
      </c>
      <c r="H6204" s="75">
        <v>25753</v>
      </c>
      <c r="K6204" t="str">
        <f t="shared" si="369"/>
        <v>Q2 2025</v>
      </c>
      <c r="L6204" t="str">
        <f t="shared" si="370"/>
        <v>Q2</v>
      </c>
      <c r="M6204" t="str">
        <f t="shared" si="371"/>
        <v>2025</v>
      </c>
    </row>
    <row r="6205" spans="1:13" x14ac:dyDescent="0.25">
      <c r="A6205" s="27">
        <v>45870</v>
      </c>
      <c r="B6205" s="9" t="s">
        <v>6593</v>
      </c>
      <c r="C6205" s="62" t="s">
        <v>6637</v>
      </c>
      <c r="D6205" s="9" t="s">
        <v>6654</v>
      </c>
      <c r="E6205" s="12">
        <v>315</v>
      </c>
      <c r="F6205" s="30">
        <v>45870</v>
      </c>
      <c r="G6205" s="12" t="s">
        <v>5669</v>
      </c>
      <c r="H6205" s="75">
        <v>25779</v>
      </c>
      <c r="K6205" t="str">
        <f t="shared" si="369"/>
        <v>Q2 2025</v>
      </c>
      <c r="L6205" t="str">
        <f t="shared" si="370"/>
        <v>Q2</v>
      </c>
      <c r="M6205" t="str">
        <f t="shared" si="371"/>
        <v>2025</v>
      </c>
    </row>
    <row r="6206" spans="1:13" x14ac:dyDescent="0.25">
      <c r="A6206" s="27">
        <v>45870</v>
      </c>
      <c r="B6206" s="9" t="s">
        <v>6593</v>
      </c>
      <c r="C6206" s="62" t="s">
        <v>6637</v>
      </c>
      <c r="D6206" s="9" t="s">
        <v>6654</v>
      </c>
      <c r="E6206" s="12">
        <v>311</v>
      </c>
      <c r="F6206" s="30">
        <v>45870</v>
      </c>
      <c r="G6206" s="12" t="s">
        <v>5670</v>
      </c>
      <c r="H6206" s="75">
        <v>72605</v>
      </c>
      <c r="K6206" t="str">
        <f t="shared" si="369"/>
        <v>Q2 2025</v>
      </c>
      <c r="L6206" t="str">
        <f t="shared" si="370"/>
        <v>Q2</v>
      </c>
      <c r="M6206" t="str">
        <f t="shared" si="371"/>
        <v>2025</v>
      </c>
    </row>
    <row r="6207" spans="1:13" x14ac:dyDescent="0.25">
      <c r="A6207" s="27">
        <v>45870</v>
      </c>
      <c r="B6207" s="9" t="s">
        <v>6593</v>
      </c>
      <c r="C6207" s="62" t="s">
        <v>6637</v>
      </c>
      <c r="D6207" s="9" t="s">
        <v>6654</v>
      </c>
      <c r="E6207" s="12">
        <v>312</v>
      </c>
      <c r="F6207" s="30">
        <v>45870</v>
      </c>
      <c r="G6207" s="12" t="s">
        <v>5671</v>
      </c>
      <c r="H6207" s="75">
        <v>46982</v>
      </c>
      <c r="K6207" t="str">
        <f t="shared" si="369"/>
        <v>Q2 2025</v>
      </c>
      <c r="L6207" t="str">
        <f t="shared" si="370"/>
        <v>Q2</v>
      </c>
      <c r="M6207" t="str">
        <f t="shared" si="371"/>
        <v>2025</v>
      </c>
    </row>
    <row r="6208" spans="1:13" x14ac:dyDescent="0.25">
      <c r="A6208" s="27">
        <v>45870</v>
      </c>
      <c r="B6208" s="9" t="s">
        <v>6593</v>
      </c>
      <c r="C6208" s="62" t="s">
        <v>6637</v>
      </c>
      <c r="D6208" s="9" t="s">
        <v>6654</v>
      </c>
      <c r="E6208" s="12">
        <v>314</v>
      </c>
      <c r="F6208" s="30">
        <v>45870</v>
      </c>
      <c r="G6208" s="12" t="s">
        <v>5672</v>
      </c>
      <c r="H6208" s="75">
        <v>24141</v>
      </c>
      <c r="K6208" t="str">
        <f t="shared" si="369"/>
        <v>Q2 2025</v>
      </c>
      <c r="L6208" t="str">
        <f t="shared" si="370"/>
        <v>Q2</v>
      </c>
      <c r="M6208" t="str">
        <f t="shared" si="371"/>
        <v>2025</v>
      </c>
    </row>
    <row r="6209" spans="1:13" x14ac:dyDescent="0.25">
      <c r="A6209" s="27">
        <v>45870</v>
      </c>
      <c r="B6209" s="9" t="s">
        <v>6595</v>
      </c>
      <c r="C6209" s="62" t="s">
        <v>6637</v>
      </c>
      <c r="D6209" s="9" t="s">
        <v>6654</v>
      </c>
      <c r="E6209" s="12">
        <v>319</v>
      </c>
      <c r="F6209" s="30">
        <v>45870</v>
      </c>
      <c r="G6209" s="12" t="s">
        <v>5673</v>
      </c>
      <c r="H6209" s="75">
        <v>24141</v>
      </c>
      <c r="K6209" t="str">
        <f t="shared" si="369"/>
        <v>Q2 2025</v>
      </c>
      <c r="L6209" t="str">
        <f t="shared" si="370"/>
        <v>Q2</v>
      </c>
      <c r="M6209" t="str">
        <f t="shared" si="371"/>
        <v>2025</v>
      </c>
    </row>
    <row r="6210" spans="1:13" x14ac:dyDescent="0.25">
      <c r="A6210" s="27">
        <v>45870</v>
      </c>
      <c r="B6210" s="9" t="s">
        <v>6595</v>
      </c>
      <c r="C6210" s="62" t="s">
        <v>6637</v>
      </c>
      <c r="D6210" s="9" t="s">
        <v>6654</v>
      </c>
      <c r="E6210" s="12">
        <v>318</v>
      </c>
      <c r="F6210" s="30">
        <v>45870</v>
      </c>
      <c r="G6210" s="12" t="s">
        <v>5674</v>
      </c>
      <c r="H6210" s="75">
        <v>25779</v>
      </c>
      <c r="K6210" t="str">
        <f t="shared" si="369"/>
        <v>Q2 2025</v>
      </c>
      <c r="L6210" t="str">
        <f t="shared" si="370"/>
        <v>Q2</v>
      </c>
      <c r="M6210" t="str">
        <f t="shared" si="371"/>
        <v>2025</v>
      </c>
    </row>
    <row r="6211" spans="1:13" x14ac:dyDescent="0.25">
      <c r="A6211" s="27">
        <v>45870</v>
      </c>
      <c r="B6211" s="9" t="s">
        <v>6595</v>
      </c>
      <c r="C6211" s="62" t="s">
        <v>6637</v>
      </c>
      <c r="D6211" s="9" t="s">
        <v>6654</v>
      </c>
      <c r="E6211" s="12">
        <v>317</v>
      </c>
      <c r="F6211" s="30">
        <v>45870</v>
      </c>
      <c r="G6211" s="12" t="s">
        <v>5675</v>
      </c>
      <c r="H6211" s="75">
        <v>25753</v>
      </c>
      <c r="K6211" t="str">
        <f t="shared" si="369"/>
        <v>Q2 2025</v>
      </c>
      <c r="L6211" t="str">
        <f t="shared" si="370"/>
        <v>Q2</v>
      </c>
      <c r="M6211" t="str">
        <f t="shared" si="371"/>
        <v>2025</v>
      </c>
    </row>
    <row r="6212" spans="1:13" x14ac:dyDescent="0.25">
      <c r="A6212" s="27">
        <v>45870</v>
      </c>
      <c r="B6212" s="9" t="s">
        <v>6584</v>
      </c>
      <c r="C6212" s="62" t="s">
        <v>6637</v>
      </c>
      <c r="D6212" s="9" t="s">
        <v>6654</v>
      </c>
      <c r="E6212" s="12">
        <v>102</v>
      </c>
      <c r="F6212" s="30">
        <v>45870</v>
      </c>
      <c r="G6212" s="12" t="s">
        <v>5676</v>
      </c>
      <c r="H6212" s="75">
        <v>28392</v>
      </c>
      <c r="K6212" t="str">
        <f t="shared" si="369"/>
        <v>Q2 2025</v>
      </c>
      <c r="L6212" t="str">
        <f t="shared" si="370"/>
        <v>Q2</v>
      </c>
      <c r="M6212" t="str">
        <f t="shared" si="371"/>
        <v>2025</v>
      </c>
    </row>
    <row r="6213" spans="1:13" x14ac:dyDescent="0.25">
      <c r="A6213" s="27">
        <v>45870</v>
      </c>
      <c r="B6213" s="9" t="s">
        <v>6593</v>
      </c>
      <c r="C6213" s="62" t="e">
        <v>#N/A</v>
      </c>
      <c r="D6213" s="9" t="s">
        <v>6662</v>
      </c>
      <c r="E6213" s="12">
        <v>311</v>
      </c>
      <c r="F6213" s="30">
        <v>45872</v>
      </c>
      <c r="G6213" s="12" t="s">
        <v>5677</v>
      </c>
      <c r="H6213" s="75">
        <v>652882</v>
      </c>
      <c r="K6213" t="str">
        <f t="shared" si="369"/>
        <v>Q2 2025</v>
      </c>
      <c r="L6213" t="str">
        <f t="shared" si="370"/>
        <v>Q2</v>
      </c>
      <c r="M6213" t="str">
        <f t="shared" si="371"/>
        <v>2025</v>
      </c>
    </row>
    <row r="6214" spans="1:13" x14ac:dyDescent="0.25">
      <c r="A6214" s="27">
        <v>45870</v>
      </c>
      <c r="B6214" s="9" t="s">
        <v>6593</v>
      </c>
      <c r="C6214" s="62" t="e">
        <v>#N/A</v>
      </c>
      <c r="D6214" s="9" t="s">
        <v>6662</v>
      </c>
      <c r="E6214" s="12">
        <v>312</v>
      </c>
      <c r="F6214" s="30">
        <v>45872</v>
      </c>
      <c r="G6214" s="12" t="s">
        <v>5678</v>
      </c>
      <c r="H6214" s="75">
        <v>422432</v>
      </c>
      <c r="K6214" t="str">
        <f t="shared" si="369"/>
        <v>Q2 2025</v>
      </c>
      <c r="L6214" t="str">
        <f t="shared" si="370"/>
        <v>Q2</v>
      </c>
      <c r="M6214" t="str">
        <f t="shared" si="371"/>
        <v>2025</v>
      </c>
    </row>
    <row r="6215" spans="1:13" x14ac:dyDescent="0.25">
      <c r="A6215" s="29">
        <v>45870</v>
      </c>
      <c r="B6215" s="9" t="s">
        <v>6589</v>
      </c>
      <c r="C6215" s="8" t="s">
        <v>6653</v>
      </c>
      <c r="D6215" s="9" t="s">
        <v>6654</v>
      </c>
      <c r="E6215" s="12" t="s">
        <v>82</v>
      </c>
      <c r="F6215" s="30">
        <v>45870</v>
      </c>
      <c r="G6215" s="12" t="s">
        <v>5679</v>
      </c>
      <c r="H6215" s="75">
        <v>204002.34</v>
      </c>
      <c r="K6215" t="str">
        <f t="shared" si="369"/>
        <v>Q2 2025</v>
      </c>
      <c r="L6215" t="str">
        <f t="shared" si="370"/>
        <v>Q2</v>
      </c>
      <c r="M6215" t="str">
        <f t="shared" si="371"/>
        <v>2025</v>
      </c>
    </row>
    <row r="6216" spans="1:13" x14ac:dyDescent="0.25">
      <c r="A6216" s="27">
        <v>45870</v>
      </c>
      <c r="B6216" s="9" t="s">
        <v>6593</v>
      </c>
      <c r="C6216" s="8" t="e">
        <v>#N/A</v>
      </c>
      <c r="D6216" s="9" t="s">
        <v>6665</v>
      </c>
      <c r="E6216" s="12">
        <v>309</v>
      </c>
      <c r="F6216" s="30">
        <v>45871</v>
      </c>
      <c r="G6216" s="12" t="s">
        <v>5680</v>
      </c>
      <c r="H6216" s="75">
        <v>228659.20000000001</v>
      </c>
      <c r="K6216" t="str">
        <f t="shared" si="369"/>
        <v>Q2 2025</v>
      </c>
      <c r="L6216" t="str">
        <f t="shared" si="370"/>
        <v>Q2</v>
      </c>
      <c r="M6216" t="str">
        <f t="shared" si="371"/>
        <v>2025</v>
      </c>
    </row>
    <row r="6217" spans="1:13" x14ac:dyDescent="0.25">
      <c r="A6217" s="27">
        <v>45870</v>
      </c>
      <c r="B6217" s="9" t="s">
        <v>6593</v>
      </c>
      <c r="C6217" s="8" t="e">
        <v>#N/A</v>
      </c>
      <c r="D6217" s="9" t="s">
        <v>6662</v>
      </c>
      <c r="E6217" s="12">
        <v>314</v>
      </c>
      <c r="F6217" s="30">
        <v>45870</v>
      </c>
      <c r="G6217" s="12" t="s">
        <v>5681</v>
      </c>
      <c r="H6217" s="75">
        <v>163787.4</v>
      </c>
      <c r="K6217" t="str">
        <f t="shared" si="369"/>
        <v>Q2 2025</v>
      </c>
      <c r="L6217" t="str">
        <f t="shared" si="370"/>
        <v>Q2</v>
      </c>
      <c r="M6217" t="str">
        <f t="shared" si="371"/>
        <v>2025</v>
      </c>
    </row>
    <row r="6218" spans="1:13" x14ac:dyDescent="0.25">
      <c r="A6218" s="27">
        <v>45870</v>
      </c>
      <c r="B6218" s="9" t="s">
        <v>6584</v>
      </c>
      <c r="C6218" s="8" t="e">
        <v>#N/A</v>
      </c>
      <c r="D6218" s="9" t="s">
        <v>6662</v>
      </c>
      <c r="E6218" s="12">
        <v>102</v>
      </c>
      <c r="F6218" s="30">
        <v>45870</v>
      </c>
      <c r="G6218" s="12">
        <v>202508001</v>
      </c>
      <c r="H6218" s="75">
        <v>227529.12</v>
      </c>
      <c r="K6218" t="str">
        <f t="shared" si="369"/>
        <v>Q2 2025</v>
      </c>
      <c r="L6218" t="str">
        <f t="shared" si="370"/>
        <v>Q2</v>
      </c>
      <c r="M6218" t="str">
        <f t="shared" si="371"/>
        <v>2025</v>
      </c>
    </row>
    <row r="6219" spans="1:13" x14ac:dyDescent="0.25">
      <c r="A6219" s="29">
        <v>45870</v>
      </c>
      <c r="B6219" s="9" t="s">
        <v>6595</v>
      </c>
      <c r="C6219" s="8" t="e">
        <v>#N/A</v>
      </c>
      <c r="D6219" s="9" t="s">
        <v>6627</v>
      </c>
      <c r="E6219" s="12">
        <v>319</v>
      </c>
      <c r="F6219" s="30">
        <v>45875</v>
      </c>
      <c r="G6219" s="12" t="s">
        <v>5682</v>
      </c>
      <c r="H6219" s="75">
        <v>6101.69</v>
      </c>
      <c r="K6219" t="str">
        <f t="shared" si="369"/>
        <v>Q2 2025</v>
      </c>
      <c r="L6219" t="str">
        <f t="shared" si="370"/>
        <v>Q2</v>
      </c>
      <c r="M6219" t="str">
        <f t="shared" si="371"/>
        <v>2025</v>
      </c>
    </row>
    <row r="6220" spans="1:13" x14ac:dyDescent="0.25">
      <c r="A6220" s="27">
        <v>45870</v>
      </c>
      <c r="B6220" s="9" t="s">
        <v>6595</v>
      </c>
      <c r="C6220" s="8" t="e">
        <v>#N/A</v>
      </c>
      <c r="D6220" s="9" t="s">
        <v>6662</v>
      </c>
      <c r="E6220" s="12">
        <v>318</v>
      </c>
      <c r="F6220" s="30">
        <v>45876</v>
      </c>
      <c r="G6220" s="12" t="s">
        <v>5683</v>
      </c>
      <c r="H6220" s="75">
        <v>174900</v>
      </c>
      <c r="K6220" t="str">
        <f t="shared" si="369"/>
        <v>Q2 2025</v>
      </c>
      <c r="L6220" t="str">
        <f t="shared" si="370"/>
        <v>Q2</v>
      </c>
      <c r="M6220" t="str">
        <f t="shared" si="371"/>
        <v>2025</v>
      </c>
    </row>
    <row r="6221" spans="1:13" x14ac:dyDescent="0.25">
      <c r="A6221" s="27">
        <v>45870</v>
      </c>
      <c r="B6221" s="9" t="s">
        <v>6595</v>
      </c>
      <c r="C6221" s="8" t="e">
        <v>#N/A</v>
      </c>
      <c r="D6221" s="9" t="s">
        <v>6662</v>
      </c>
      <c r="E6221" s="12">
        <v>319</v>
      </c>
      <c r="F6221" s="30">
        <v>45879</v>
      </c>
      <c r="G6221" s="12" t="s">
        <v>5684</v>
      </c>
      <c r="H6221" s="75">
        <v>163787</v>
      </c>
      <c r="K6221" t="str">
        <f t="shared" si="369"/>
        <v>Q2 2025</v>
      </c>
      <c r="L6221" t="str">
        <f t="shared" si="370"/>
        <v>Q2</v>
      </c>
      <c r="M6221" t="str">
        <f t="shared" si="371"/>
        <v>2025</v>
      </c>
    </row>
    <row r="6222" spans="1:13" x14ac:dyDescent="0.25">
      <c r="A6222" s="27">
        <v>45870</v>
      </c>
      <c r="B6222" s="9" t="s">
        <v>6593</v>
      </c>
      <c r="C6222" s="8" t="e">
        <v>#N/A</v>
      </c>
      <c r="D6222" s="9" t="s">
        <v>6662</v>
      </c>
      <c r="E6222" s="12">
        <v>315</v>
      </c>
      <c r="F6222" s="30">
        <v>45877</v>
      </c>
      <c r="G6222" s="12" t="s">
        <v>5685</v>
      </c>
      <c r="H6222" s="75">
        <v>179064</v>
      </c>
      <c r="K6222" t="str">
        <f t="shared" si="369"/>
        <v>Q2 2025</v>
      </c>
      <c r="L6222" t="str">
        <f t="shared" si="370"/>
        <v>Q2</v>
      </c>
      <c r="M6222" t="str">
        <f t="shared" si="371"/>
        <v>2025</v>
      </c>
    </row>
    <row r="6223" spans="1:13" x14ac:dyDescent="0.25">
      <c r="A6223" s="27">
        <v>45870</v>
      </c>
      <c r="B6223" s="9" t="s">
        <v>6594</v>
      </c>
      <c r="C6223" s="8" t="e">
        <v>#N/A</v>
      </c>
      <c r="D6223" s="9" t="s">
        <v>6662</v>
      </c>
      <c r="E6223" s="12">
        <v>719</v>
      </c>
      <c r="F6223" s="30">
        <v>45872</v>
      </c>
      <c r="G6223" s="12" t="s">
        <v>5686</v>
      </c>
      <c r="H6223" s="75">
        <v>143325</v>
      </c>
      <c r="K6223" t="str">
        <f t="shared" si="369"/>
        <v>Q2 2025</v>
      </c>
      <c r="L6223" t="str">
        <f t="shared" si="370"/>
        <v>Q2</v>
      </c>
      <c r="M6223" t="str">
        <f t="shared" si="371"/>
        <v>2025</v>
      </c>
    </row>
    <row r="6224" spans="1:13" x14ac:dyDescent="0.25">
      <c r="A6224" s="29">
        <v>45870</v>
      </c>
      <c r="B6224" s="9" t="s">
        <v>6592</v>
      </c>
      <c r="C6224" s="8" t="s">
        <v>6630</v>
      </c>
      <c r="D6224" s="9" t="s">
        <v>6631</v>
      </c>
      <c r="E6224" s="12">
        <v>613</v>
      </c>
      <c r="F6224" s="30">
        <v>45896</v>
      </c>
      <c r="G6224" s="12" t="s">
        <v>5687</v>
      </c>
      <c r="H6224" s="75">
        <v>1294.46</v>
      </c>
      <c r="K6224" t="str">
        <f t="shared" si="369"/>
        <v>Q2 2025</v>
      </c>
      <c r="L6224" t="str">
        <f t="shared" si="370"/>
        <v>Q2</v>
      </c>
      <c r="M6224" t="str">
        <f t="shared" si="371"/>
        <v>2025</v>
      </c>
    </row>
    <row r="6225" spans="1:13" x14ac:dyDescent="0.25">
      <c r="A6225" s="29">
        <v>45870</v>
      </c>
      <c r="B6225" s="9" t="s">
        <v>6593</v>
      </c>
      <c r="C6225" s="8" t="e">
        <v>#N/A</v>
      </c>
      <c r="D6225" s="9" t="s">
        <v>6617</v>
      </c>
      <c r="E6225" s="12">
        <v>312</v>
      </c>
      <c r="F6225" s="30">
        <v>45881</v>
      </c>
      <c r="G6225" s="12" t="s">
        <v>5688</v>
      </c>
      <c r="H6225" s="75">
        <v>2000</v>
      </c>
      <c r="K6225" t="str">
        <f t="shared" si="369"/>
        <v>Q2 2025</v>
      </c>
      <c r="L6225" t="str">
        <f t="shared" si="370"/>
        <v>Q2</v>
      </c>
      <c r="M6225" t="str">
        <f t="shared" si="371"/>
        <v>2025</v>
      </c>
    </row>
    <row r="6226" spans="1:13" x14ac:dyDescent="0.25">
      <c r="A6226" s="29">
        <v>45870</v>
      </c>
      <c r="B6226" s="9" t="s">
        <v>6595</v>
      </c>
      <c r="C6226" s="8" t="e">
        <v>#N/A</v>
      </c>
      <c r="D6226" s="9" t="s">
        <v>6617</v>
      </c>
      <c r="E6226" s="12">
        <v>319</v>
      </c>
      <c r="F6226" s="30">
        <v>45881</v>
      </c>
      <c r="G6226" s="12" t="s">
        <v>5689</v>
      </c>
      <c r="H6226" s="75">
        <v>2000</v>
      </c>
      <c r="K6226" t="str">
        <f t="shared" si="369"/>
        <v>Q2 2025</v>
      </c>
      <c r="L6226" t="str">
        <f t="shared" si="370"/>
        <v>Q2</v>
      </c>
      <c r="M6226" t="str">
        <f t="shared" si="371"/>
        <v>2025</v>
      </c>
    </row>
    <row r="6227" spans="1:13" x14ac:dyDescent="0.25">
      <c r="A6227" s="29">
        <v>45870</v>
      </c>
      <c r="B6227" s="9" t="s">
        <v>6593</v>
      </c>
      <c r="C6227" s="8" t="e">
        <v>#N/A</v>
      </c>
      <c r="D6227" s="9" t="s">
        <v>6617</v>
      </c>
      <c r="E6227" s="12">
        <v>312</v>
      </c>
      <c r="F6227" s="30">
        <v>45883</v>
      </c>
      <c r="G6227" s="12" t="s">
        <v>5690</v>
      </c>
      <c r="H6227" s="75">
        <v>6000</v>
      </c>
      <c r="K6227" t="str">
        <f t="shared" si="369"/>
        <v>Q2 2025</v>
      </c>
      <c r="L6227" t="str">
        <f t="shared" si="370"/>
        <v>Q2</v>
      </c>
      <c r="M6227" t="str">
        <f t="shared" si="371"/>
        <v>2025</v>
      </c>
    </row>
    <row r="6228" spans="1:13" x14ac:dyDescent="0.25">
      <c r="A6228" s="29">
        <v>45870</v>
      </c>
      <c r="B6228" s="9" t="s">
        <v>6600</v>
      </c>
      <c r="C6228" s="8" t="s">
        <v>6616</v>
      </c>
      <c r="D6228" s="9" t="s">
        <v>6618</v>
      </c>
      <c r="E6228" s="12">
        <v>1101</v>
      </c>
      <c r="F6228" s="30">
        <v>45901</v>
      </c>
      <c r="G6228" s="12" t="s">
        <v>5691</v>
      </c>
      <c r="H6228" s="75">
        <v>18142</v>
      </c>
      <c r="K6228" t="str">
        <f t="shared" si="369"/>
        <v>Q2 2025</v>
      </c>
      <c r="L6228" t="str">
        <f t="shared" si="370"/>
        <v>Q2</v>
      </c>
      <c r="M6228" t="str">
        <f t="shared" si="371"/>
        <v>2025</v>
      </c>
    </row>
    <row r="6229" spans="1:13" x14ac:dyDescent="0.25">
      <c r="A6229" s="29">
        <v>45870</v>
      </c>
      <c r="B6229" s="9" t="s">
        <v>6600</v>
      </c>
      <c r="C6229" s="8" t="s">
        <v>6616</v>
      </c>
      <c r="D6229" s="9" t="s">
        <v>6617</v>
      </c>
      <c r="E6229" s="12">
        <v>1101</v>
      </c>
      <c r="F6229" s="30">
        <v>45901</v>
      </c>
      <c r="G6229" s="12" t="s">
        <v>5692</v>
      </c>
      <c r="H6229" s="75">
        <v>3625</v>
      </c>
      <c r="K6229" t="str">
        <f t="shared" ref="K6229:K6283" si="372">"Q" &amp; IF(MONTH(A6229) &lt; 4, 4, IF(MONTH(A6229) &lt; 7, 1, IF(MONTH(A6229) &lt; 10, 2, 3))) &amp; " " &amp; YEAR(A6229) - IF(MONTH(A6229) &lt; 4, 1, 0)</f>
        <v>Q2 2025</v>
      </c>
      <c r="L6229" t="str">
        <f t="shared" ref="L6229:L6283" si="373">LEFT(K6229,2)</f>
        <v>Q2</v>
      </c>
      <c r="M6229" t="str">
        <f t="shared" ref="M6229:M6283" si="374">RIGHT(K6229,4)</f>
        <v>2025</v>
      </c>
    </row>
    <row r="6230" spans="1:13" x14ac:dyDescent="0.25">
      <c r="A6230" s="29">
        <v>45870</v>
      </c>
      <c r="B6230" s="9" t="s">
        <v>6613</v>
      </c>
      <c r="C6230" s="8" t="s">
        <v>6616</v>
      </c>
      <c r="D6230" s="9" t="s">
        <v>6618</v>
      </c>
      <c r="E6230" s="12">
        <v>0</v>
      </c>
      <c r="F6230" s="30">
        <v>45901</v>
      </c>
      <c r="G6230" s="12" t="s">
        <v>5693</v>
      </c>
      <c r="H6230" s="75">
        <v>29484</v>
      </c>
      <c r="K6230" t="str">
        <f t="shared" si="372"/>
        <v>Q2 2025</v>
      </c>
      <c r="L6230" t="str">
        <f t="shared" si="373"/>
        <v>Q2</v>
      </c>
      <c r="M6230" t="str">
        <f t="shared" si="374"/>
        <v>2025</v>
      </c>
    </row>
    <row r="6231" spans="1:13" x14ac:dyDescent="0.25">
      <c r="A6231" s="29">
        <v>45870</v>
      </c>
      <c r="B6231" s="9" t="s">
        <v>6592</v>
      </c>
      <c r="C6231" s="8" t="s">
        <v>6616</v>
      </c>
      <c r="D6231" s="9" t="s">
        <v>6617</v>
      </c>
      <c r="E6231" s="12">
        <v>613</v>
      </c>
      <c r="F6231" s="30">
        <v>45901</v>
      </c>
      <c r="G6231" s="12" t="s">
        <v>5694</v>
      </c>
      <c r="H6231" s="75">
        <v>75</v>
      </c>
      <c r="K6231" t="str">
        <f t="shared" si="372"/>
        <v>Q2 2025</v>
      </c>
      <c r="L6231" t="str">
        <f t="shared" si="373"/>
        <v>Q2</v>
      </c>
      <c r="M6231" t="str">
        <f t="shared" si="374"/>
        <v>2025</v>
      </c>
    </row>
    <row r="6232" spans="1:13" x14ac:dyDescent="0.25">
      <c r="A6232" s="29">
        <v>45870</v>
      </c>
      <c r="B6232" s="9" t="s">
        <v>6613</v>
      </c>
      <c r="C6232" s="8" t="s">
        <v>6616</v>
      </c>
      <c r="D6232" s="9" t="s">
        <v>6617</v>
      </c>
      <c r="E6232" s="12">
        <v>0</v>
      </c>
      <c r="F6232" s="30">
        <v>45901</v>
      </c>
      <c r="G6232" s="12" t="s">
        <v>5695</v>
      </c>
      <c r="H6232" s="75">
        <v>35</v>
      </c>
      <c r="K6232" t="str">
        <f t="shared" si="372"/>
        <v>Q2 2025</v>
      </c>
      <c r="L6232" t="str">
        <f t="shared" si="373"/>
        <v>Q2</v>
      </c>
      <c r="M6232" t="str">
        <f t="shared" si="374"/>
        <v>2025</v>
      </c>
    </row>
    <row r="6233" spans="1:13" x14ac:dyDescent="0.25">
      <c r="A6233" s="29">
        <v>45870</v>
      </c>
      <c r="B6233" s="9" t="s">
        <v>6592</v>
      </c>
      <c r="C6233" s="8" t="s">
        <v>6616</v>
      </c>
      <c r="D6233" s="9" t="s">
        <v>6618</v>
      </c>
      <c r="E6233" s="12">
        <v>613</v>
      </c>
      <c r="F6233" s="30">
        <v>45901</v>
      </c>
      <c r="G6233" s="12" t="s">
        <v>5696</v>
      </c>
      <c r="H6233" s="75">
        <v>11000</v>
      </c>
      <c r="K6233" t="str">
        <f t="shared" si="372"/>
        <v>Q2 2025</v>
      </c>
      <c r="L6233" t="str">
        <f t="shared" si="373"/>
        <v>Q2</v>
      </c>
      <c r="M6233" t="str">
        <f t="shared" si="374"/>
        <v>2025</v>
      </c>
    </row>
    <row r="6234" spans="1:13" x14ac:dyDescent="0.25">
      <c r="A6234" s="29">
        <v>45870</v>
      </c>
      <c r="B6234" s="9" t="s">
        <v>6593</v>
      </c>
      <c r="C6234" s="8" t="s">
        <v>6616</v>
      </c>
      <c r="D6234" s="9" t="s">
        <v>6617</v>
      </c>
      <c r="E6234" s="12">
        <v>312</v>
      </c>
      <c r="F6234" s="30">
        <v>45901</v>
      </c>
      <c r="G6234" s="12" t="s">
        <v>5697</v>
      </c>
      <c r="H6234" s="75">
        <v>2225</v>
      </c>
      <c r="K6234" t="str">
        <f t="shared" si="372"/>
        <v>Q2 2025</v>
      </c>
      <c r="L6234" t="str">
        <f t="shared" si="373"/>
        <v>Q2</v>
      </c>
      <c r="M6234" t="str">
        <f t="shared" si="374"/>
        <v>2025</v>
      </c>
    </row>
    <row r="6235" spans="1:13" x14ac:dyDescent="0.25">
      <c r="A6235" s="29">
        <v>45870</v>
      </c>
      <c r="B6235" s="9" t="s">
        <v>6601</v>
      </c>
      <c r="C6235" s="8" t="s">
        <v>6616</v>
      </c>
      <c r="D6235" s="9" t="s">
        <v>6617</v>
      </c>
      <c r="E6235" s="12">
        <v>0</v>
      </c>
      <c r="F6235" s="30">
        <v>45901</v>
      </c>
      <c r="G6235" s="12" t="s">
        <v>5698</v>
      </c>
      <c r="H6235" s="75">
        <v>3770</v>
      </c>
      <c r="K6235" t="str">
        <f t="shared" si="372"/>
        <v>Q2 2025</v>
      </c>
      <c r="L6235" t="str">
        <f t="shared" si="373"/>
        <v>Q2</v>
      </c>
      <c r="M6235" t="str">
        <f t="shared" si="374"/>
        <v>2025</v>
      </c>
    </row>
    <row r="6236" spans="1:13" x14ac:dyDescent="0.25">
      <c r="A6236" s="29">
        <v>45870</v>
      </c>
      <c r="B6236" s="9" t="s">
        <v>6595</v>
      </c>
      <c r="C6236" s="8" t="s">
        <v>6616</v>
      </c>
      <c r="D6236" s="9" t="s">
        <v>6617</v>
      </c>
      <c r="E6236" s="12">
        <v>319</v>
      </c>
      <c r="F6236" s="30">
        <v>45901</v>
      </c>
      <c r="G6236" s="12" t="s">
        <v>5699</v>
      </c>
      <c r="H6236" s="75">
        <v>450</v>
      </c>
      <c r="K6236" t="str">
        <f t="shared" si="372"/>
        <v>Q2 2025</v>
      </c>
      <c r="L6236" t="str">
        <f t="shared" si="373"/>
        <v>Q2</v>
      </c>
      <c r="M6236" t="str">
        <f t="shared" si="374"/>
        <v>2025</v>
      </c>
    </row>
    <row r="6237" spans="1:13" x14ac:dyDescent="0.25">
      <c r="A6237" s="29">
        <v>45870</v>
      </c>
      <c r="B6237" s="9" t="s">
        <v>6585</v>
      </c>
      <c r="C6237" s="8" t="s">
        <v>6616</v>
      </c>
      <c r="D6237" s="9" t="s">
        <v>6617</v>
      </c>
      <c r="E6237" s="12">
        <v>0</v>
      </c>
      <c r="F6237" s="30">
        <v>45901</v>
      </c>
      <c r="G6237" s="12" t="s">
        <v>5700</v>
      </c>
      <c r="H6237" s="75">
        <v>6774.5</v>
      </c>
      <c r="K6237" t="str">
        <f t="shared" si="372"/>
        <v>Q2 2025</v>
      </c>
      <c r="L6237" t="str">
        <f t="shared" si="373"/>
        <v>Q2</v>
      </c>
      <c r="M6237" t="str">
        <f t="shared" si="374"/>
        <v>2025</v>
      </c>
    </row>
    <row r="6238" spans="1:13" x14ac:dyDescent="0.25">
      <c r="A6238" s="29">
        <v>45870</v>
      </c>
      <c r="B6238" s="9" t="s">
        <v>6597</v>
      </c>
      <c r="C6238" s="8" t="s">
        <v>6616</v>
      </c>
      <c r="D6238" s="9" t="s">
        <v>6618</v>
      </c>
      <c r="E6238" s="12">
        <v>0</v>
      </c>
      <c r="F6238" s="30">
        <v>45901</v>
      </c>
      <c r="G6238" s="12" t="s">
        <v>5701</v>
      </c>
      <c r="H6238" s="75">
        <v>1277</v>
      </c>
      <c r="K6238" t="str">
        <f t="shared" si="372"/>
        <v>Q2 2025</v>
      </c>
      <c r="L6238" t="str">
        <f t="shared" si="373"/>
        <v>Q2</v>
      </c>
      <c r="M6238" t="str">
        <f t="shared" si="374"/>
        <v>2025</v>
      </c>
    </row>
    <row r="6239" spans="1:13" x14ac:dyDescent="0.25">
      <c r="A6239" s="29">
        <v>45870</v>
      </c>
      <c r="B6239" s="9" t="s">
        <v>6589</v>
      </c>
      <c r="C6239" s="8" t="s">
        <v>6616</v>
      </c>
      <c r="D6239" s="9" t="s">
        <v>6618</v>
      </c>
      <c r="E6239" s="12" t="s">
        <v>82</v>
      </c>
      <c r="F6239" s="30">
        <v>45901</v>
      </c>
      <c r="G6239" s="12" t="s">
        <v>5702</v>
      </c>
      <c r="H6239" s="75">
        <v>52770</v>
      </c>
      <c r="K6239" t="str">
        <f t="shared" si="372"/>
        <v>Q2 2025</v>
      </c>
      <c r="L6239" t="str">
        <f t="shared" si="373"/>
        <v>Q2</v>
      </c>
      <c r="M6239" t="str">
        <f t="shared" si="374"/>
        <v>2025</v>
      </c>
    </row>
    <row r="6240" spans="1:13" x14ac:dyDescent="0.25">
      <c r="A6240" s="29">
        <v>45870</v>
      </c>
      <c r="B6240" s="9" t="s">
        <v>6589</v>
      </c>
      <c r="C6240" s="8" t="s">
        <v>6616</v>
      </c>
      <c r="D6240" s="9" t="s">
        <v>6617</v>
      </c>
      <c r="E6240" s="12" t="s">
        <v>82</v>
      </c>
      <c r="F6240" s="30">
        <v>45901</v>
      </c>
      <c r="G6240" s="12" t="s">
        <v>5703</v>
      </c>
      <c r="H6240" s="75">
        <v>4645</v>
      </c>
      <c r="K6240" t="str">
        <f t="shared" si="372"/>
        <v>Q2 2025</v>
      </c>
      <c r="L6240" t="str">
        <f t="shared" si="373"/>
        <v>Q2</v>
      </c>
      <c r="M6240" t="str">
        <f t="shared" si="374"/>
        <v>2025</v>
      </c>
    </row>
    <row r="6241" spans="1:13" x14ac:dyDescent="0.25">
      <c r="A6241" s="29">
        <v>45870</v>
      </c>
      <c r="B6241" s="9" t="s">
        <v>6593</v>
      </c>
      <c r="C6241" s="8" t="s">
        <v>6616</v>
      </c>
      <c r="D6241" s="9" t="s">
        <v>6618</v>
      </c>
      <c r="E6241" s="12">
        <v>312</v>
      </c>
      <c r="F6241" s="30">
        <v>45901</v>
      </c>
      <c r="G6241" s="12" t="s">
        <v>5704</v>
      </c>
      <c r="H6241" s="75">
        <v>33746</v>
      </c>
      <c r="K6241" t="str">
        <f t="shared" si="372"/>
        <v>Q2 2025</v>
      </c>
      <c r="L6241" t="str">
        <f t="shared" si="373"/>
        <v>Q2</v>
      </c>
      <c r="M6241" t="str">
        <f t="shared" si="374"/>
        <v>2025</v>
      </c>
    </row>
    <row r="6242" spans="1:13" x14ac:dyDescent="0.25">
      <c r="A6242" s="29">
        <v>45870</v>
      </c>
      <c r="B6242" s="9" t="s">
        <v>6593</v>
      </c>
      <c r="C6242" s="8" t="s">
        <v>6616</v>
      </c>
      <c r="D6242" s="9" t="s">
        <v>6617</v>
      </c>
      <c r="E6242" s="12">
        <v>312</v>
      </c>
      <c r="F6242" s="30">
        <v>45901</v>
      </c>
      <c r="G6242" s="12" t="s">
        <v>5705</v>
      </c>
      <c r="H6242" s="75">
        <v>12919.5</v>
      </c>
      <c r="K6242" t="str">
        <f t="shared" si="372"/>
        <v>Q2 2025</v>
      </c>
      <c r="L6242" t="str">
        <f t="shared" si="373"/>
        <v>Q2</v>
      </c>
      <c r="M6242" t="str">
        <f t="shared" si="374"/>
        <v>2025</v>
      </c>
    </row>
    <row r="6243" spans="1:13" x14ac:dyDescent="0.25">
      <c r="A6243" s="29">
        <v>45870</v>
      </c>
      <c r="B6243" s="9" t="s">
        <v>6597</v>
      </c>
      <c r="C6243" s="8" t="e">
        <v>#N/A</v>
      </c>
      <c r="D6243" s="9" t="s">
        <v>6638</v>
      </c>
      <c r="E6243" s="12">
        <v>0</v>
      </c>
      <c r="F6243" s="30">
        <v>45889</v>
      </c>
      <c r="G6243" s="12" t="s">
        <v>5706</v>
      </c>
      <c r="H6243" s="75">
        <v>10570</v>
      </c>
      <c r="K6243" t="str">
        <f t="shared" si="372"/>
        <v>Q2 2025</v>
      </c>
      <c r="L6243" t="str">
        <f t="shared" si="373"/>
        <v>Q2</v>
      </c>
      <c r="M6243" t="str">
        <f t="shared" si="374"/>
        <v>2025</v>
      </c>
    </row>
    <row r="6244" spans="1:13" x14ac:dyDescent="0.25">
      <c r="A6244" s="29">
        <v>45870</v>
      </c>
      <c r="B6244" s="9" t="s">
        <v>6593</v>
      </c>
      <c r="C6244" s="8" t="e">
        <v>#N/A</v>
      </c>
      <c r="D6244" s="9" t="s">
        <v>6624</v>
      </c>
      <c r="E6244" s="12">
        <v>312</v>
      </c>
      <c r="F6244" s="30">
        <v>45899</v>
      </c>
      <c r="G6244" s="12" t="s">
        <v>5707</v>
      </c>
      <c r="H6244" s="75">
        <v>24800</v>
      </c>
      <c r="K6244" t="str">
        <f t="shared" si="372"/>
        <v>Q2 2025</v>
      </c>
      <c r="L6244" t="str">
        <f t="shared" si="373"/>
        <v>Q2</v>
      </c>
      <c r="M6244" t="str">
        <f t="shared" si="374"/>
        <v>2025</v>
      </c>
    </row>
    <row r="6245" spans="1:13" x14ac:dyDescent="0.25">
      <c r="A6245" s="27">
        <v>45870</v>
      </c>
      <c r="B6245" s="9" t="s">
        <v>6613</v>
      </c>
      <c r="C6245" s="8" t="s">
        <v>6623</v>
      </c>
      <c r="D6245" s="9" t="s">
        <v>6663</v>
      </c>
      <c r="E6245" s="12">
        <v>0</v>
      </c>
      <c r="F6245" s="30">
        <v>45898</v>
      </c>
      <c r="G6245" s="12" t="s">
        <v>5708</v>
      </c>
      <c r="H6245" s="75">
        <v>2700</v>
      </c>
      <c r="K6245" t="str">
        <f t="shared" si="372"/>
        <v>Q2 2025</v>
      </c>
      <c r="L6245" t="str">
        <f t="shared" si="373"/>
        <v>Q2</v>
      </c>
      <c r="M6245" t="str">
        <f t="shared" si="374"/>
        <v>2025</v>
      </c>
    </row>
    <row r="6246" spans="1:13" x14ac:dyDescent="0.25">
      <c r="A6246" s="27">
        <v>45870</v>
      </c>
      <c r="B6246" s="9" t="s">
        <v>6613</v>
      </c>
      <c r="C6246" s="8" t="s">
        <v>6623</v>
      </c>
      <c r="D6246" s="9" t="s">
        <v>6624</v>
      </c>
      <c r="E6246" s="12">
        <v>0</v>
      </c>
      <c r="F6246" s="30">
        <v>45901</v>
      </c>
      <c r="G6246" s="12" t="s">
        <v>5709</v>
      </c>
      <c r="H6246" s="75">
        <v>10398.719999999999</v>
      </c>
      <c r="K6246" t="str">
        <f t="shared" si="372"/>
        <v>Q2 2025</v>
      </c>
      <c r="L6246" t="str">
        <f t="shared" si="373"/>
        <v>Q2</v>
      </c>
      <c r="M6246" t="str">
        <f t="shared" si="374"/>
        <v>2025</v>
      </c>
    </row>
    <row r="6247" spans="1:13" x14ac:dyDescent="0.25">
      <c r="A6247" s="27">
        <v>45870</v>
      </c>
      <c r="B6247" s="9" t="s">
        <v>6592</v>
      </c>
      <c r="C6247" s="8" t="s">
        <v>6623</v>
      </c>
      <c r="D6247" s="9" t="s">
        <v>6663</v>
      </c>
      <c r="E6247" s="12">
        <v>613</v>
      </c>
      <c r="F6247" s="30">
        <v>45898</v>
      </c>
      <c r="G6247" s="12" t="s">
        <v>5710</v>
      </c>
      <c r="H6247" s="75">
        <v>2700</v>
      </c>
      <c r="K6247" t="str">
        <f t="shared" si="372"/>
        <v>Q2 2025</v>
      </c>
      <c r="L6247" t="str">
        <f t="shared" si="373"/>
        <v>Q2</v>
      </c>
      <c r="M6247" t="str">
        <f t="shared" si="374"/>
        <v>2025</v>
      </c>
    </row>
    <row r="6248" spans="1:13" x14ac:dyDescent="0.25">
      <c r="A6248" s="27">
        <v>45870</v>
      </c>
      <c r="B6248" s="9" t="s">
        <v>6592</v>
      </c>
      <c r="C6248" s="8" t="s">
        <v>6623</v>
      </c>
      <c r="D6248" s="9" t="s">
        <v>6624</v>
      </c>
      <c r="E6248" s="12">
        <v>613</v>
      </c>
      <c r="F6248" s="30">
        <v>45901</v>
      </c>
      <c r="G6248" s="12" t="s">
        <v>5711</v>
      </c>
      <c r="H6248" s="75">
        <v>23192.400000000001</v>
      </c>
      <c r="K6248" t="str">
        <f t="shared" si="372"/>
        <v>Q2 2025</v>
      </c>
      <c r="L6248" t="str">
        <f t="shared" si="373"/>
        <v>Q2</v>
      </c>
      <c r="M6248" t="str">
        <f t="shared" si="374"/>
        <v>2025</v>
      </c>
    </row>
    <row r="6249" spans="1:13" x14ac:dyDescent="0.25">
      <c r="A6249" s="27">
        <v>45870</v>
      </c>
      <c r="B6249" s="9" t="s">
        <v>6589</v>
      </c>
      <c r="C6249" s="8" t="s">
        <v>6623</v>
      </c>
      <c r="D6249" s="9" t="s">
        <v>6624</v>
      </c>
      <c r="E6249" s="12" t="s">
        <v>82</v>
      </c>
      <c r="F6249" s="30">
        <v>45901</v>
      </c>
      <c r="G6249" s="12" t="s">
        <v>5712</v>
      </c>
      <c r="H6249" s="75">
        <v>13101.2</v>
      </c>
      <c r="K6249" t="str">
        <f t="shared" si="372"/>
        <v>Q2 2025</v>
      </c>
      <c r="L6249" t="str">
        <f t="shared" si="373"/>
        <v>Q2</v>
      </c>
      <c r="M6249" t="str">
        <f t="shared" si="374"/>
        <v>2025</v>
      </c>
    </row>
    <row r="6250" spans="1:13" x14ac:dyDescent="0.25">
      <c r="A6250" s="27">
        <v>45870</v>
      </c>
      <c r="B6250" s="9" t="s">
        <v>6600</v>
      </c>
      <c r="C6250" s="8" t="s">
        <v>6623</v>
      </c>
      <c r="D6250" s="9" t="s">
        <v>6663</v>
      </c>
      <c r="E6250" s="12">
        <v>1101</v>
      </c>
      <c r="F6250" s="30">
        <v>45899</v>
      </c>
      <c r="G6250" s="12" t="s">
        <v>5713</v>
      </c>
      <c r="H6250" s="75">
        <v>2700</v>
      </c>
      <c r="K6250" t="str">
        <f t="shared" si="372"/>
        <v>Q2 2025</v>
      </c>
      <c r="L6250" t="str">
        <f t="shared" si="373"/>
        <v>Q2</v>
      </c>
      <c r="M6250" t="str">
        <f t="shared" si="374"/>
        <v>2025</v>
      </c>
    </row>
    <row r="6251" spans="1:13" x14ac:dyDescent="0.25">
      <c r="A6251" s="27">
        <v>45870</v>
      </c>
      <c r="B6251" s="9" t="s">
        <v>6600</v>
      </c>
      <c r="C6251" s="8" t="s">
        <v>6623</v>
      </c>
      <c r="D6251" s="9" t="s">
        <v>6624</v>
      </c>
      <c r="E6251" s="12">
        <v>1101</v>
      </c>
      <c r="F6251" s="30">
        <v>45901</v>
      </c>
      <c r="G6251" s="12" t="s">
        <v>5714</v>
      </c>
      <c r="H6251" s="75">
        <v>19527</v>
      </c>
      <c r="K6251" t="str">
        <f t="shared" si="372"/>
        <v>Q2 2025</v>
      </c>
      <c r="L6251" t="str">
        <f t="shared" si="373"/>
        <v>Q2</v>
      </c>
      <c r="M6251" t="str">
        <f t="shared" si="374"/>
        <v>2025</v>
      </c>
    </row>
    <row r="6252" spans="1:13" x14ac:dyDescent="0.25">
      <c r="A6252" s="27">
        <v>45870</v>
      </c>
      <c r="B6252" s="9" t="s">
        <v>6595</v>
      </c>
      <c r="C6252" s="8" t="s">
        <v>6634</v>
      </c>
      <c r="D6252" s="9" t="s">
        <v>6635</v>
      </c>
      <c r="E6252" s="12">
        <v>319</v>
      </c>
      <c r="F6252" s="30">
        <v>45901</v>
      </c>
      <c r="G6252" s="12" t="s">
        <v>5715</v>
      </c>
      <c r="H6252" s="75">
        <v>61670.2</v>
      </c>
      <c r="K6252" t="str">
        <f t="shared" si="372"/>
        <v>Q2 2025</v>
      </c>
      <c r="L6252" t="str">
        <f t="shared" si="373"/>
        <v>Q2</v>
      </c>
      <c r="M6252" t="str">
        <f t="shared" si="374"/>
        <v>2025</v>
      </c>
    </row>
    <row r="6253" spans="1:13" x14ac:dyDescent="0.25">
      <c r="A6253" s="27">
        <v>45870</v>
      </c>
      <c r="B6253" s="9" t="s">
        <v>6593</v>
      </c>
      <c r="C6253" s="8" t="s">
        <v>6634</v>
      </c>
      <c r="D6253" s="9" t="s">
        <v>6635</v>
      </c>
      <c r="E6253" s="12">
        <v>319</v>
      </c>
      <c r="F6253" s="30">
        <v>45901</v>
      </c>
      <c r="G6253" s="12" t="s">
        <v>5716</v>
      </c>
      <c r="H6253" s="75">
        <v>145502.79999999999</v>
      </c>
      <c r="K6253" t="str">
        <f t="shared" si="372"/>
        <v>Q2 2025</v>
      </c>
      <c r="L6253" t="str">
        <f t="shared" si="373"/>
        <v>Q2</v>
      </c>
      <c r="M6253" t="str">
        <f t="shared" si="374"/>
        <v>2025</v>
      </c>
    </row>
    <row r="6254" spans="1:13" x14ac:dyDescent="0.25">
      <c r="A6254" s="27">
        <v>45870</v>
      </c>
      <c r="B6254" s="9" t="s">
        <v>6595</v>
      </c>
      <c r="C6254" s="8" t="s">
        <v>6632</v>
      </c>
      <c r="D6254" s="9" t="s">
        <v>6633</v>
      </c>
      <c r="E6254" s="12">
        <v>319</v>
      </c>
      <c r="F6254" s="30">
        <v>45901</v>
      </c>
      <c r="G6254" s="12" t="s">
        <v>5717</v>
      </c>
      <c r="H6254" s="75">
        <v>42468</v>
      </c>
      <c r="K6254" t="str">
        <f t="shared" si="372"/>
        <v>Q2 2025</v>
      </c>
      <c r="L6254" t="str">
        <f t="shared" si="373"/>
        <v>Q2</v>
      </c>
      <c r="M6254" t="str">
        <f t="shared" si="374"/>
        <v>2025</v>
      </c>
    </row>
    <row r="6255" spans="1:13" x14ac:dyDescent="0.25">
      <c r="A6255" s="27">
        <v>45870</v>
      </c>
      <c r="B6255" s="9" t="s">
        <v>6584</v>
      </c>
      <c r="C6255" s="8" t="s">
        <v>6632</v>
      </c>
      <c r="D6255" s="9" t="s">
        <v>6633</v>
      </c>
      <c r="E6255" s="12">
        <v>102</v>
      </c>
      <c r="F6255" s="30">
        <v>45901</v>
      </c>
      <c r="G6255" s="12" t="s">
        <v>5718</v>
      </c>
      <c r="H6255" s="75">
        <v>42468</v>
      </c>
      <c r="K6255" t="str">
        <f t="shared" si="372"/>
        <v>Q2 2025</v>
      </c>
      <c r="L6255" t="str">
        <f t="shared" si="373"/>
        <v>Q2</v>
      </c>
      <c r="M6255" t="str">
        <f t="shared" si="374"/>
        <v>2025</v>
      </c>
    </row>
    <row r="6256" spans="1:13" x14ac:dyDescent="0.25">
      <c r="A6256" s="29">
        <v>45870</v>
      </c>
      <c r="B6256" s="9" t="s">
        <v>6585</v>
      </c>
      <c r="C6256" s="8" t="s">
        <v>6632</v>
      </c>
      <c r="D6256" s="9" t="s">
        <v>6633</v>
      </c>
      <c r="E6256" s="12">
        <v>0</v>
      </c>
      <c r="F6256" s="30">
        <v>45901</v>
      </c>
      <c r="G6256" s="12" t="s">
        <v>5719</v>
      </c>
      <c r="H6256" s="75">
        <v>42126</v>
      </c>
      <c r="K6256" t="str">
        <f t="shared" si="372"/>
        <v>Q2 2025</v>
      </c>
      <c r="L6256" t="str">
        <f t="shared" si="373"/>
        <v>Q2</v>
      </c>
      <c r="M6256" t="str">
        <f t="shared" si="374"/>
        <v>2025</v>
      </c>
    </row>
    <row r="6257" spans="1:13" x14ac:dyDescent="0.25">
      <c r="A6257" s="29">
        <v>45870</v>
      </c>
      <c r="B6257" s="9" t="s">
        <v>6589</v>
      </c>
      <c r="C6257" s="8" t="s">
        <v>6632</v>
      </c>
      <c r="D6257" s="9" t="s">
        <v>6633</v>
      </c>
      <c r="E6257" s="12" t="s">
        <v>82</v>
      </c>
      <c r="F6257" s="30">
        <v>45901</v>
      </c>
      <c r="G6257" s="12" t="s">
        <v>5720</v>
      </c>
      <c r="H6257" s="75">
        <v>63301</v>
      </c>
      <c r="K6257" t="str">
        <f t="shared" si="372"/>
        <v>Q2 2025</v>
      </c>
      <c r="L6257" t="str">
        <f t="shared" si="373"/>
        <v>Q2</v>
      </c>
      <c r="M6257" t="str">
        <f t="shared" si="374"/>
        <v>2025</v>
      </c>
    </row>
    <row r="6258" spans="1:13" x14ac:dyDescent="0.25">
      <c r="A6258" s="29">
        <v>45870</v>
      </c>
      <c r="B6258" s="9" t="s">
        <v>6591</v>
      </c>
      <c r="C6258" s="8" t="s">
        <v>6632</v>
      </c>
      <c r="D6258" s="9" t="s">
        <v>6633</v>
      </c>
      <c r="E6258" s="12">
        <v>0</v>
      </c>
      <c r="F6258" s="30">
        <v>45901</v>
      </c>
      <c r="G6258" s="12" t="s">
        <v>5721</v>
      </c>
      <c r="H6258" s="75">
        <v>51282</v>
      </c>
      <c r="K6258" t="str">
        <f t="shared" si="372"/>
        <v>Q2 2025</v>
      </c>
      <c r="L6258" t="str">
        <f t="shared" si="373"/>
        <v>Q2</v>
      </c>
      <c r="M6258" t="str">
        <f t="shared" si="374"/>
        <v>2025</v>
      </c>
    </row>
    <row r="6259" spans="1:13" x14ac:dyDescent="0.25">
      <c r="A6259" s="29">
        <v>45870</v>
      </c>
      <c r="B6259" s="9" t="s">
        <v>6597</v>
      </c>
      <c r="C6259" s="8" t="s">
        <v>6632</v>
      </c>
      <c r="D6259" s="9" t="s">
        <v>6633</v>
      </c>
      <c r="E6259" s="12">
        <v>0</v>
      </c>
      <c r="F6259" s="30">
        <v>45901</v>
      </c>
      <c r="G6259" s="12" t="s">
        <v>5722</v>
      </c>
      <c r="H6259" s="75">
        <v>46474</v>
      </c>
      <c r="K6259" t="str">
        <f t="shared" si="372"/>
        <v>Q2 2025</v>
      </c>
      <c r="L6259" t="str">
        <f t="shared" si="373"/>
        <v>Q2</v>
      </c>
      <c r="M6259" t="str">
        <f t="shared" si="374"/>
        <v>2025</v>
      </c>
    </row>
    <row r="6260" spans="1:13" x14ac:dyDescent="0.25">
      <c r="A6260" s="27">
        <v>45870</v>
      </c>
      <c r="B6260" s="9" t="s">
        <v>6592</v>
      </c>
      <c r="C6260" s="8" t="s">
        <v>6632</v>
      </c>
      <c r="D6260" s="9" t="s">
        <v>6633</v>
      </c>
      <c r="E6260" s="12">
        <v>613</v>
      </c>
      <c r="F6260" s="30">
        <v>45901</v>
      </c>
      <c r="G6260" s="12" t="s">
        <v>5723</v>
      </c>
      <c r="H6260" s="75">
        <v>43269</v>
      </c>
      <c r="K6260" t="str">
        <f t="shared" si="372"/>
        <v>Q2 2025</v>
      </c>
      <c r="L6260" t="str">
        <f t="shared" si="373"/>
        <v>Q2</v>
      </c>
      <c r="M6260" t="str">
        <f t="shared" si="374"/>
        <v>2025</v>
      </c>
    </row>
    <row r="6261" spans="1:13" x14ac:dyDescent="0.25">
      <c r="A6261" s="27">
        <v>45870</v>
      </c>
      <c r="B6261" s="9" t="s">
        <v>6593</v>
      </c>
      <c r="C6261" s="8" t="s">
        <v>6632</v>
      </c>
      <c r="D6261" s="9" t="s">
        <v>6633</v>
      </c>
      <c r="E6261" s="12">
        <v>312</v>
      </c>
      <c r="F6261" s="30">
        <v>45901</v>
      </c>
      <c r="G6261" s="12" t="s">
        <v>5724</v>
      </c>
      <c r="H6261" s="75">
        <v>143428</v>
      </c>
      <c r="K6261" t="str">
        <f t="shared" si="372"/>
        <v>Q2 2025</v>
      </c>
      <c r="L6261" t="str">
        <f t="shared" si="373"/>
        <v>Q2</v>
      </c>
      <c r="M6261" t="str">
        <f t="shared" si="374"/>
        <v>2025</v>
      </c>
    </row>
    <row r="6262" spans="1:13" x14ac:dyDescent="0.25">
      <c r="A6262" s="27">
        <v>45870</v>
      </c>
      <c r="B6262" s="9" t="s">
        <v>6595</v>
      </c>
      <c r="C6262" s="8" t="s">
        <v>6632</v>
      </c>
      <c r="D6262" s="9" t="s">
        <v>6633</v>
      </c>
      <c r="E6262" s="12" t="s">
        <v>5262</v>
      </c>
      <c r="F6262" s="30">
        <v>45901</v>
      </c>
      <c r="G6262" s="12" t="s">
        <v>5725</v>
      </c>
      <c r="H6262" s="75">
        <v>116004</v>
      </c>
      <c r="K6262" t="str">
        <f t="shared" si="372"/>
        <v>Q2 2025</v>
      </c>
      <c r="L6262" t="str">
        <f t="shared" si="373"/>
        <v>Q2</v>
      </c>
      <c r="M6262" t="str">
        <f t="shared" si="374"/>
        <v>2025</v>
      </c>
    </row>
    <row r="6263" spans="1:13" x14ac:dyDescent="0.25">
      <c r="A6263" s="27">
        <v>45870</v>
      </c>
      <c r="B6263" s="9" t="s">
        <v>6595</v>
      </c>
      <c r="C6263" s="8" t="e">
        <v>#N/A</v>
      </c>
      <c r="D6263" s="9" t="s">
        <v>6631</v>
      </c>
      <c r="E6263" s="12">
        <v>319</v>
      </c>
      <c r="F6263" s="30">
        <v>45899</v>
      </c>
      <c r="G6263" s="12" t="s">
        <v>5726</v>
      </c>
      <c r="H6263" s="75">
        <v>5501</v>
      </c>
      <c r="K6263" t="str">
        <f t="shared" si="372"/>
        <v>Q2 2025</v>
      </c>
      <c r="L6263" t="str">
        <f t="shared" si="373"/>
        <v>Q2</v>
      </c>
      <c r="M6263" t="str">
        <f t="shared" si="374"/>
        <v>2025</v>
      </c>
    </row>
    <row r="6264" spans="1:13" x14ac:dyDescent="0.25">
      <c r="A6264" s="27">
        <v>45870</v>
      </c>
      <c r="B6264" s="9" t="s">
        <v>6593</v>
      </c>
      <c r="C6264" s="8" t="s">
        <v>6630</v>
      </c>
      <c r="D6264" s="9" t="s">
        <v>6631</v>
      </c>
      <c r="E6264" s="12">
        <v>312</v>
      </c>
      <c r="F6264" s="30">
        <v>45903</v>
      </c>
      <c r="G6264" s="12" t="s">
        <v>5727</v>
      </c>
      <c r="H6264" s="75">
        <v>68408.259999999995</v>
      </c>
      <c r="K6264" t="str">
        <f t="shared" si="372"/>
        <v>Q2 2025</v>
      </c>
      <c r="L6264" t="str">
        <f t="shared" si="373"/>
        <v>Q2</v>
      </c>
      <c r="M6264" t="str">
        <f t="shared" si="374"/>
        <v>2025</v>
      </c>
    </row>
    <row r="6265" spans="1:13" x14ac:dyDescent="0.25">
      <c r="A6265" s="29">
        <v>45870</v>
      </c>
      <c r="B6265" s="9" t="s">
        <v>6593</v>
      </c>
      <c r="C6265" s="8" t="e">
        <v>#N/A</v>
      </c>
      <c r="D6265" s="9" t="s">
        <v>6671</v>
      </c>
      <c r="E6265" s="12">
        <v>312</v>
      </c>
      <c r="F6265" s="30">
        <v>45899</v>
      </c>
      <c r="G6265" s="12" t="s">
        <v>5728</v>
      </c>
      <c r="H6265" s="75">
        <v>23420</v>
      </c>
      <c r="K6265" t="str">
        <f t="shared" si="372"/>
        <v>Q2 2025</v>
      </c>
      <c r="L6265" t="str">
        <f t="shared" si="373"/>
        <v>Q2</v>
      </c>
      <c r="M6265" t="str">
        <f t="shared" si="374"/>
        <v>2025</v>
      </c>
    </row>
    <row r="6266" spans="1:13" x14ac:dyDescent="0.25">
      <c r="A6266" s="27">
        <v>45870</v>
      </c>
      <c r="B6266" s="9" t="s">
        <v>6592</v>
      </c>
      <c r="C6266" s="8" t="e">
        <v>#N/A</v>
      </c>
      <c r="D6266" s="9" t="s">
        <v>6633</v>
      </c>
      <c r="E6266" s="12">
        <v>613</v>
      </c>
      <c r="F6266" s="30">
        <v>45901</v>
      </c>
      <c r="G6266" s="12" t="s">
        <v>5729</v>
      </c>
      <c r="H6266" s="75">
        <v>45228.41</v>
      </c>
      <c r="K6266" t="str">
        <f t="shared" si="372"/>
        <v>Q2 2025</v>
      </c>
      <c r="L6266" t="str">
        <f t="shared" si="373"/>
        <v>Q2</v>
      </c>
      <c r="M6266" t="str">
        <f t="shared" si="374"/>
        <v>2025</v>
      </c>
    </row>
    <row r="6267" spans="1:13" x14ac:dyDescent="0.25">
      <c r="A6267" s="27">
        <v>45870</v>
      </c>
      <c r="B6267" s="9" t="s">
        <v>6593</v>
      </c>
      <c r="C6267" s="8" t="e">
        <v>#N/A</v>
      </c>
      <c r="D6267" s="9" t="s">
        <v>6633</v>
      </c>
      <c r="E6267" s="12">
        <v>312</v>
      </c>
      <c r="F6267" s="30">
        <v>45901</v>
      </c>
      <c r="G6267" s="12" t="s">
        <v>5730</v>
      </c>
      <c r="H6267" s="75">
        <v>226142.03</v>
      </c>
      <c r="K6267" t="str">
        <f t="shared" si="372"/>
        <v>Q2 2025</v>
      </c>
      <c r="L6267" t="str">
        <f t="shared" si="373"/>
        <v>Q2</v>
      </c>
      <c r="M6267" t="str">
        <f t="shared" si="374"/>
        <v>2025</v>
      </c>
    </row>
    <row r="6268" spans="1:13" x14ac:dyDescent="0.25">
      <c r="A6268" s="27">
        <v>45870</v>
      </c>
      <c r="B6268" s="9" t="s">
        <v>6595</v>
      </c>
      <c r="C6268" s="8" t="e">
        <v>#N/A</v>
      </c>
      <c r="D6268" s="9" t="s">
        <v>6633</v>
      </c>
      <c r="E6268" s="12">
        <v>319</v>
      </c>
      <c r="F6268" s="30">
        <v>45901</v>
      </c>
      <c r="G6268" s="12" t="s">
        <v>5731</v>
      </c>
      <c r="H6268" s="75">
        <v>41878.15</v>
      </c>
      <c r="K6268" t="str">
        <f t="shared" si="372"/>
        <v>Q2 2025</v>
      </c>
      <c r="L6268" t="str">
        <f t="shared" si="373"/>
        <v>Q2</v>
      </c>
      <c r="M6268" t="str">
        <f t="shared" si="374"/>
        <v>2025</v>
      </c>
    </row>
    <row r="6269" spans="1:13" x14ac:dyDescent="0.25">
      <c r="A6269" s="27">
        <v>45870</v>
      </c>
      <c r="B6269" s="9" t="s">
        <v>6589</v>
      </c>
      <c r="C6269" s="8" t="e">
        <v>#N/A</v>
      </c>
      <c r="D6269" s="9" t="s">
        <v>6633</v>
      </c>
      <c r="E6269" s="12" t="s">
        <v>82</v>
      </c>
      <c r="F6269" s="30">
        <v>45901</v>
      </c>
      <c r="G6269" s="12" t="s">
        <v>5732</v>
      </c>
      <c r="H6269" s="75">
        <v>190126.82</v>
      </c>
      <c r="K6269" t="str">
        <f t="shared" si="372"/>
        <v>Q2 2025</v>
      </c>
      <c r="L6269" t="str">
        <f t="shared" si="373"/>
        <v>Q2</v>
      </c>
      <c r="M6269" t="str">
        <f t="shared" si="374"/>
        <v>2025</v>
      </c>
    </row>
    <row r="6270" spans="1:13" x14ac:dyDescent="0.25">
      <c r="A6270" s="27">
        <v>45870</v>
      </c>
      <c r="B6270" s="9" t="s">
        <v>6593</v>
      </c>
      <c r="C6270" s="8" t="e">
        <v>#N/A</v>
      </c>
      <c r="D6270" s="9" t="s">
        <v>6627</v>
      </c>
      <c r="E6270" s="12">
        <v>312</v>
      </c>
      <c r="F6270" s="30">
        <v>45900</v>
      </c>
      <c r="G6270" s="12">
        <v>2072</v>
      </c>
      <c r="H6270" s="75">
        <v>35910</v>
      </c>
      <c r="K6270" t="str">
        <f t="shared" si="372"/>
        <v>Q2 2025</v>
      </c>
      <c r="L6270" t="str">
        <f t="shared" si="373"/>
        <v>Q2</v>
      </c>
      <c r="M6270" t="str">
        <f t="shared" si="374"/>
        <v>2025</v>
      </c>
    </row>
    <row r="6271" spans="1:13" x14ac:dyDescent="0.25">
      <c r="A6271" s="27">
        <v>45870</v>
      </c>
      <c r="B6271" s="9" t="s">
        <v>6595</v>
      </c>
      <c r="C6271" s="8" t="e">
        <v>#N/A</v>
      </c>
      <c r="D6271" s="9" t="s">
        <v>6627</v>
      </c>
      <c r="E6271" s="12">
        <v>319</v>
      </c>
      <c r="F6271" s="30">
        <v>45900</v>
      </c>
      <c r="G6271" s="12">
        <v>2073</v>
      </c>
      <c r="H6271" s="75">
        <v>2240</v>
      </c>
      <c r="K6271" t="str">
        <f t="shared" si="372"/>
        <v>Q2 2025</v>
      </c>
      <c r="L6271" t="str">
        <f t="shared" si="373"/>
        <v>Q2</v>
      </c>
      <c r="M6271" t="str">
        <f t="shared" si="374"/>
        <v>2025</v>
      </c>
    </row>
    <row r="6272" spans="1:13" x14ac:dyDescent="0.25">
      <c r="A6272" s="27">
        <v>45870</v>
      </c>
      <c r="B6272" s="9" t="s">
        <v>6589</v>
      </c>
      <c r="C6272" s="8" t="e">
        <v>#N/A</v>
      </c>
      <c r="D6272" s="9" t="s">
        <v>6627</v>
      </c>
      <c r="E6272" s="12" t="s">
        <v>82</v>
      </c>
      <c r="F6272" s="30">
        <v>45900</v>
      </c>
      <c r="G6272" s="12">
        <v>2076</v>
      </c>
      <c r="H6272" s="75">
        <v>15960</v>
      </c>
      <c r="K6272" t="str">
        <f t="shared" si="372"/>
        <v>Q2 2025</v>
      </c>
      <c r="L6272" t="str">
        <f t="shared" si="373"/>
        <v>Q2</v>
      </c>
      <c r="M6272" t="str">
        <f t="shared" si="374"/>
        <v>2025</v>
      </c>
    </row>
    <row r="6273" spans="1:13" x14ac:dyDescent="0.25">
      <c r="A6273" s="27">
        <v>45870</v>
      </c>
      <c r="B6273" s="9" t="s">
        <v>6592</v>
      </c>
      <c r="C6273" s="8" t="e">
        <v>#N/A</v>
      </c>
      <c r="D6273" s="9" t="s">
        <v>6627</v>
      </c>
      <c r="E6273" s="12">
        <v>613</v>
      </c>
      <c r="F6273" s="30">
        <v>45900</v>
      </c>
      <c r="G6273" s="12">
        <v>2074</v>
      </c>
      <c r="H6273" s="75">
        <v>3465</v>
      </c>
      <c r="K6273" t="str">
        <f t="shared" si="372"/>
        <v>Q2 2025</v>
      </c>
      <c r="L6273" t="str">
        <f t="shared" si="373"/>
        <v>Q2</v>
      </c>
      <c r="M6273" t="str">
        <f t="shared" si="374"/>
        <v>2025</v>
      </c>
    </row>
    <row r="6274" spans="1:13" x14ac:dyDescent="0.25">
      <c r="A6274" s="27">
        <v>45870</v>
      </c>
      <c r="B6274" s="9" t="s">
        <v>6584</v>
      </c>
      <c r="C6274" s="8" t="e">
        <v>#N/A</v>
      </c>
      <c r="D6274" s="9" t="s">
        <v>6627</v>
      </c>
      <c r="E6274" s="12">
        <v>102</v>
      </c>
      <c r="F6274" s="30">
        <v>45900</v>
      </c>
      <c r="G6274" s="12">
        <v>2075</v>
      </c>
      <c r="H6274" s="75">
        <v>1015</v>
      </c>
      <c r="K6274" t="str">
        <f t="shared" si="372"/>
        <v>Q2 2025</v>
      </c>
      <c r="L6274" t="str">
        <f t="shared" si="373"/>
        <v>Q2</v>
      </c>
      <c r="M6274" t="str">
        <f t="shared" si="374"/>
        <v>2025</v>
      </c>
    </row>
    <row r="6275" spans="1:13" x14ac:dyDescent="0.25">
      <c r="A6275" s="27">
        <v>45870</v>
      </c>
      <c r="B6275" s="9" t="s">
        <v>6613</v>
      </c>
      <c r="C6275" s="8" t="e">
        <v>#N/A</v>
      </c>
      <c r="D6275" s="9" t="s">
        <v>6627</v>
      </c>
      <c r="E6275" s="12">
        <v>0</v>
      </c>
      <c r="F6275" s="30">
        <v>45900</v>
      </c>
      <c r="G6275" s="12">
        <v>2079</v>
      </c>
      <c r="H6275" s="75">
        <v>3100</v>
      </c>
      <c r="K6275" t="str">
        <f t="shared" si="372"/>
        <v>Q2 2025</v>
      </c>
      <c r="L6275" t="str">
        <f t="shared" si="373"/>
        <v>Q2</v>
      </c>
      <c r="M6275" t="str">
        <f t="shared" si="374"/>
        <v>2025</v>
      </c>
    </row>
    <row r="6276" spans="1:13" x14ac:dyDescent="0.25">
      <c r="A6276" s="27">
        <v>45870</v>
      </c>
      <c r="B6276" s="9" t="s">
        <v>6585</v>
      </c>
      <c r="C6276" s="8" t="e">
        <v>#N/A</v>
      </c>
      <c r="D6276" s="9" t="s">
        <v>6627</v>
      </c>
      <c r="E6276" s="12">
        <v>0</v>
      </c>
      <c r="F6276" s="30">
        <v>45900</v>
      </c>
      <c r="G6276" s="12">
        <v>2078</v>
      </c>
      <c r="H6276" s="75">
        <v>6265</v>
      </c>
      <c r="K6276" t="str">
        <f t="shared" si="372"/>
        <v>Q2 2025</v>
      </c>
      <c r="L6276" t="str">
        <f t="shared" si="373"/>
        <v>Q2</v>
      </c>
      <c r="M6276" t="str">
        <f t="shared" si="374"/>
        <v>2025</v>
      </c>
    </row>
    <row r="6277" spans="1:13" x14ac:dyDescent="0.25">
      <c r="A6277" s="27">
        <v>45870</v>
      </c>
      <c r="B6277" s="9" t="s">
        <v>6597</v>
      </c>
      <c r="C6277" s="8" t="e">
        <v>#N/A</v>
      </c>
      <c r="D6277" s="9" t="s">
        <v>6627</v>
      </c>
      <c r="E6277" s="12">
        <v>0</v>
      </c>
      <c r="F6277" s="30">
        <v>45900</v>
      </c>
      <c r="G6277" s="12">
        <v>2077</v>
      </c>
      <c r="H6277" s="75">
        <v>350</v>
      </c>
      <c r="K6277" t="str">
        <f t="shared" si="372"/>
        <v>Q2 2025</v>
      </c>
      <c r="L6277" t="str">
        <f t="shared" si="373"/>
        <v>Q2</v>
      </c>
      <c r="M6277" t="str">
        <f t="shared" si="374"/>
        <v>2025</v>
      </c>
    </row>
    <row r="6278" spans="1:13" x14ac:dyDescent="0.25">
      <c r="A6278" s="27">
        <v>45870</v>
      </c>
      <c r="B6278" s="9" t="s">
        <v>6600</v>
      </c>
      <c r="C6278" s="8" t="e">
        <v>#N/A</v>
      </c>
      <c r="D6278" s="9" t="s">
        <v>6627</v>
      </c>
      <c r="E6278" s="12">
        <v>1101</v>
      </c>
      <c r="F6278" s="30">
        <v>45900</v>
      </c>
      <c r="G6278" s="12">
        <v>2080</v>
      </c>
      <c r="H6278" s="75">
        <v>4060</v>
      </c>
      <c r="K6278" t="str">
        <f t="shared" si="372"/>
        <v>Q2 2025</v>
      </c>
      <c r="L6278" t="str">
        <f t="shared" si="373"/>
        <v>Q2</v>
      </c>
      <c r="M6278" t="str">
        <f t="shared" si="374"/>
        <v>2025</v>
      </c>
    </row>
    <row r="6279" spans="1:13" x14ac:dyDescent="0.25">
      <c r="A6279" s="27">
        <v>45870</v>
      </c>
      <c r="B6279" s="9" t="s">
        <v>6589</v>
      </c>
      <c r="C6279" s="8" t="e">
        <v>#N/A</v>
      </c>
      <c r="D6279" s="9" t="s">
        <v>6635</v>
      </c>
      <c r="E6279" s="12" t="s">
        <v>82</v>
      </c>
      <c r="F6279" s="30">
        <v>45901</v>
      </c>
      <c r="G6279" s="12" t="s">
        <v>5733</v>
      </c>
      <c r="H6279" s="75">
        <v>221104.77</v>
      </c>
      <c r="K6279" t="str">
        <f t="shared" si="372"/>
        <v>Q2 2025</v>
      </c>
      <c r="L6279" t="str">
        <f t="shared" si="373"/>
        <v>Q2</v>
      </c>
      <c r="M6279" t="str">
        <f t="shared" si="374"/>
        <v>2025</v>
      </c>
    </row>
    <row r="6280" spans="1:13" x14ac:dyDescent="0.25">
      <c r="A6280" s="27">
        <v>45870</v>
      </c>
      <c r="B6280" s="9" t="s">
        <v>6592</v>
      </c>
      <c r="C6280" s="8" t="e">
        <v>#N/A</v>
      </c>
      <c r="D6280" s="9" t="s">
        <v>6635</v>
      </c>
      <c r="E6280" s="12">
        <v>613</v>
      </c>
      <c r="F6280" s="30">
        <v>45901</v>
      </c>
      <c r="G6280" s="12" t="s">
        <v>5734</v>
      </c>
      <c r="H6280" s="75">
        <v>55778.73</v>
      </c>
      <c r="K6280" t="str">
        <f t="shared" si="372"/>
        <v>Q2 2025</v>
      </c>
      <c r="L6280" t="str">
        <f t="shared" si="373"/>
        <v>Q2</v>
      </c>
      <c r="M6280" t="str">
        <f t="shared" si="374"/>
        <v>2025</v>
      </c>
    </row>
    <row r="6281" spans="1:13" x14ac:dyDescent="0.25">
      <c r="A6281" s="27">
        <v>45870</v>
      </c>
      <c r="B6281" s="9" t="s">
        <v>6595</v>
      </c>
      <c r="C6281" s="8" t="e">
        <v>#N/A</v>
      </c>
      <c r="D6281" s="9" t="s">
        <v>6635</v>
      </c>
      <c r="E6281" s="12">
        <v>319</v>
      </c>
      <c r="F6281" s="30">
        <v>45901</v>
      </c>
      <c r="G6281" s="12" t="s">
        <v>5735</v>
      </c>
      <c r="H6281" s="75">
        <v>34503.800000000003</v>
      </c>
      <c r="K6281" t="str">
        <f t="shared" si="372"/>
        <v>Q2 2025</v>
      </c>
      <c r="L6281" t="str">
        <f t="shared" si="373"/>
        <v>Q2</v>
      </c>
      <c r="M6281" t="str">
        <f t="shared" si="374"/>
        <v>2025</v>
      </c>
    </row>
    <row r="6282" spans="1:13" x14ac:dyDescent="0.25">
      <c r="A6282" s="27">
        <v>45870</v>
      </c>
      <c r="B6282" s="9" t="s">
        <v>6597</v>
      </c>
      <c r="C6282" s="8" t="e">
        <v>#N/A</v>
      </c>
      <c r="D6282" s="9" t="s">
        <v>6635</v>
      </c>
      <c r="E6282" s="12">
        <v>0</v>
      </c>
      <c r="F6282" s="30">
        <v>45901</v>
      </c>
      <c r="G6282" s="12" t="s">
        <v>5736</v>
      </c>
      <c r="H6282" s="75">
        <v>19168.78</v>
      </c>
      <c r="K6282" t="str">
        <f t="shared" si="372"/>
        <v>Q2 2025</v>
      </c>
      <c r="L6282" t="str">
        <f t="shared" si="373"/>
        <v>Q2</v>
      </c>
      <c r="M6282" t="str">
        <f t="shared" si="374"/>
        <v>2025</v>
      </c>
    </row>
    <row r="6283" spans="1:13" x14ac:dyDescent="0.25">
      <c r="A6283" s="27">
        <v>45870</v>
      </c>
      <c r="B6283" s="9" t="s">
        <v>6613</v>
      </c>
      <c r="C6283" s="8" t="e">
        <v>#N/A</v>
      </c>
      <c r="D6283" s="9" t="s">
        <v>6622</v>
      </c>
      <c r="E6283" s="12">
        <v>0</v>
      </c>
      <c r="F6283" s="30">
        <v>45901</v>
      </c>
      <c r="G6283" s="12" t="s">
        <v>5737</v>
      </c>
      <c r="H6283" s="75">
        <v>2360</v>
      </c>
      <c r="K6283" t="str">
        <f t="shared" si="372"/>
        <v>Q2 2025</v>
      </c>
      <c r="L6283" t="str">
        <f t="shared" si="373"/>
        <v>Q2</v>
      </c>
      <c r="M6283" t="str">
        <f t="shared" si="374"/>
        <v>2025</v>
      </c>
    </row>
    <row r="6284" spans="1:13" x14ac:dyDescent="0.25">
      <c r="A6284" s="27">
        <v>45870</v>
      </c>
      <c r="B6284" s="9" t="s">
        <v>6584</v>
      </c>
      <c r="C6284" s="8" t="e">
        <v>#N/A</v>
      </c>
      <c r="D6284" s="9" t="s">
        <v>6622</v>
      </c>
      <c r="E6284" s="12">
        <v>102</v>
      </c>
      <c r="F6284" s="30">
        <v>45901</v>
      </c>
      <c r="G6284" s="12" t="s">
        <v>5738</v>
      </c>
      <c r="H6284" s="75">
        <v>1245</v>
      </c>
      <c r="K6284" t="str">
        <f t="shared" ref="K6284:K6345" si="375">"Q" &amp; IF(MONTH(A6284) &lt; 4, 4, IF(MONTH(A6284) &lt; 7, 1, IF(MONTH(A6284) &lt; 10, 2, 3))) &amp; " " &amp; YEAR(A6284) - IF(MONTH(A6284) &lt; 4, 1, 0)</f>
        <v>Q2 2025</v>
      </c>
      <c r="L6284" t="str">
        <f t="shared" ref="L6284:L6345" si="376">LEFT(K6284,2)</f>
        <v>Q2</v>
      </c>
      <c r="M6284" t="str">
        <f t="shared" ref="M6284:M6345" si="377">RIGHT(K6284,4)</f>
        <v>2025</v>
      </c>
    </row>
    <row r="6285" spans="1:13" x14ac:dyDescent="0.25">
      <c r="A6285" s="27">
        <v>45870</v>
      </c>
      <c r="B6285" s="9" t="s">
        <v>6601</v>
      </c>
      <c r="C6285" s="8" t="e">
        <v>#N/A</v>
      </c>
      <c r="D6285" s="9" t="s">
        <v>6622</v>
      </c>
      <c r="E6285" s="12">
        <v>0</v>
      </c>
      <c r="F6285" s="30">
        <v>45901</v>
      </c>
      <c r="G6285" s="12" t="s">
        <v>5739</v>
      </c>
      <c r="H6285" s="75">
        <v>450</v>
      </c>
      <c r="K6285" t="str">
        <f t="shared" si="375"/>
        <v>Q2 2025</v>
      </c>
      <c r="L6285" t="str">
        <f t="shared" si="376"/>
        <v>Q2</v>
      </c>
      <c r="M6285" t="str">
        <f t="shared" si="377"/>
        <v>2025</v>
      </c>
    </row>
    <row r="6286" spans="1:13" x14ac:dyDescent="0.25">
      <c r="A6286" s="27">
        <v>45870</v>
      </c>
      <c r="B6286" s="9" t="s">
        <v>6586</v>
      </c>
      <c r="C6286" s="8" t="e">
        <v>#N/A</v>
      </c>
      <c r="D6286" s="9" t="s">
        <v>6622</v>
      </c>
      <c r="E6286" s="12">
        <v>0</v>
      </c>
      <c r="F6286" s="30">
        <v>45901</v>
      </c>
      <c r="G6286" s="12" t="s">
        <v>5115</v>
      </c>
      <c r="H6286" s="75">
        <v>75</v>
      </c>
      <c r="K6286" t="str">
        <f t="shared" si="375"/>
        <v>Q2 2025</v>
      </c>
      <c r="L6286" t="str">
        <f t="shared" si="376"/>
        <v>Q2</v>
      </c>
      <c r="M6286" t="str">
        <f t="shared" si="377"/>
        <v>2025</v>
      </c>
    </row>
    <row r="6287" spans="1:13" x14ac:dyDescent="0.25">
      <c r="A6287" s="27">
        <v>45870</v>
      </c>
      <c r="B6287" s="9" t="s">
        <v>6587</v>
      </c>
      <c r="C6287" s="8" t="e">
        <v>#N/A</v>
      </c>
      <c r="D6287" s="9" t="s">
        <v>6622</v>
      </c>
      <c r="E6287" s="12">
        <v>0</v>
      </c>
      <c r="F6287" s="30">
        <v>45901</v>
      </c>
      <c r="G6287" s="12" t="s">
        <v>5740</v>
      </c>
      <c r="H6287" s="75">
        <v>825</v>
      </c>
      <c r="K6287" t="str">
        <f t="shared" si="375"/>
        <v>Q2 2025</v>
      </c>
      <c r="L6287" t="str">
        <f t="shared" si="376"/>
        <v>Q2</v>
      </c>
      <c r="M6287" t="str">
        <f t="shared" si="377"/>
        <v>2025</v>
      </c>
    </row>
    <row r="6288" spans="1:13" x14ac:dyDescent="0.25">
      <c r="A6288" s="27">
        <v>45870</v>
      </c>
      <c r="B6288" s="9" t="s">
        <v>6588</v>
      </c>
      <c r="C6288" s="8" t="e">
        <v>#N/A</v>
      </c>
      <c r="D6288" s="9" t="s">
        <v>6622</v>
      </c>
      <c r="E6288" s="12">
        <v>0</v>
      </c>
      <c r="F6288" s="30">
        <v>45901</v>
      </c>
      <c r="G6288" s="12" t="s">
        <v>5741</v>
      </c>
      <c r="H6288" s="75">
        <v>1380</v>
      </c>
      <c r="K6288" t="str">
        <f t="shared" si="375"/>
        <v>Q2 2025</v>
      </c>
      <c r="L6288" t="str">
        <f t="shared" si="376"/>
        <v>Q2</v>
      </c>
      <c r="M6288" t="str">
        <f t="shared" si="377"/>
        <v>2025</v>
      </c>
    </row>
    <row r="6289" spans="1:13" x14ac:dyDescent="0.25">
      <c r="A6289" s="27">
        <v>45870</v>
      </c>
      <c r="B6289" s="9" t="s">
        <v>6597</v>
      </c>
      <c r="C6289" s="8" t="e">
        <v>#N/A</v>
      </c>
      <c r="D6289" s="9" t="s">
        <v>6622</v>
      </c>
      <c r="E6289" s="12">
        <v>0</v>
      </c>
      <c r="F6289" s="30">
        <v>45901</v>
      </c>
      <c r="G6289" s="12" t="s">
        <v>5742</v>
      </c>
      <c r="H6289" s="75">
        <v>300</v>
      </c>
      <c r="K6289" t="str">
        <f t="shared" si="375"/>
        <v>Q2 2025</v>
      </c>
      <c r="L6289" t="str">
        <f t="shared" si="376"/>
        <v>Q2</v>
      </c>
      <c r="M6289" t="str">
        <f t="shared" si="377"/>
        <v>2025</v>
      </c>
    </row>
    <row r="6290" spans="1:13" x14ac:dyDescent="0.25">
      <c r="A6290" s="27">
        <v>45870</v>
      </c>
      <c r="B6290" s="9" t="s">
        <v>6589</v>
      </c>
      <c r="C6290" s="8" t="e">
        <v>#N/A</v>
      </c>
      <c r="D6290" s="9" t="s">
        <v>6622</v>
      </c>
      <c r="E6290" s="12" t="s">
        <v>82</v>
      </c>
      <c r="F6290" s="30">
        <v>45901</v>
      </c>
      <c r="G6290" s="12" t="s">
        <v>5743</v>
      </c>
      <c r="H6290" s="75">
        <v>10040</v>
      </c>
      <c r="K6290" t="str">
        <f t="shared" si="375"/>
        <v>Q2 2025</v>
      </c>
      <c r="L6290" t="str">
        <f t="shared" si="376"/>
        <v>Q2</v>
      </c>
      <c r="M6290" t="str">
        <f t="shared" si="377"/>
        <v>2025</v>
      </c>
    </row>
    <row r="6291" spans="1:13" x14ac:dyDescent="0.25">
      <c r="A6291" s="27">
        <v>45870</v>
      </c>
      <c r="B6291" s="9" t="s">
        <v>6590</v>
      </c>
      <c r="C6291" s="8" t="e">
        <v>#N/A</v>
      </c>
      <c r="D6291" s="9" t="s">
        <v>6622</v>
      </c>
      <c r="E6291" s="12">
        <v>0</v>
      </c>
      <c r="F6291" s="30">
        <v>45901</v>
      </c>
      <c r="G6291" s="12" t="s">
        <v>5744</v>
      </c>
      <c r="H6291" s="75">
        <v>5870</v>
      </c>
      <c r="K6291" t="str">
        <f t="shared" si="375"/>
        <v>Q2 2025</v>
      </c>
      <c r="L6291" t="str">
        <f t="shared" si="376"/>
        <v>Q2</v>
      </c>
      <c r="M6291" t="str">
        <f t="shared" si="377"/>
        <v>2025</v>
      </c>
    </row>
    <row r="6292" spans="1:13" x14ac:dyDescent="0.25">
      <c r="A6292" s="27">
        <v>45870</v>
      </c>
      <c r="B6292" s="9" t="s">
        <v>6591</v>
      </c>
      <c r="C6292" s="8" t="e">
        <v>#N/A</v>
      </c>
      <c r="D6292" s="9" t="s">
        <v>6622</v>
      </c>
      <c r="E6292" s="12">
        <v>0</v>
      </c>
      <c r="F6292" s="30">
        <v>45901</v>
      </c>
      <c r="G6292" s="12" t="s">
        <v>5745</v>
      </c>
      <c r="H6292" s="75">
        <v>4695</v>
      </c>
      <c r="K6292" t="str">
        <f t="shared" si="375"/>
        <v>Q2 2025</v>
      </c>
      <c r="L6292" t="str">
        <f t="shared" si="376"/>
        <v>Q2</v>
      </c>
      <c r="M6292" t="str">
        <f t="shared" si="377"/>
        <v>2025</v>
      </c>
    </row>
    <row r="6293" spans="1:13" x14ac:dyDescent="0.25">
      <c r="A6293" s="27">
        <v>45870</v>
      </c>
      <c r="B6293" s="9" t="s">
        <v>6596</v>
      </c>
      <c r="C6293" s="8" t="e">
        <v>#N/A</v>
      </c>
      <c r="D6293" s="9" t="s">
        <v>6622</v>
      </c>
      <c r="E6293" s="12">
        <v>0</v>
      </c>
      <c r="F6293" s="30">
        <v>45901</v>
      </c>
      <c r="G6293" s="12" t="s">
        <v>5746</v>
      </c>
      <c r="H6293" s="75">
        <v>75</v>
      </c>
      <c r="K6293" t="str">
        <f t="shared" si="375"/>
        <v>Q2 2025</v>
      </c>
      <c r="L6293" t="str">
        <f t="shared" si="376"/>
        <v>Q2</v>
      </c>
      <c r="M6293" t="str">
        <f t="shared" si="377"/>
        <v>2025</v>
      </c>
    </row>
    <row r="6294" spans="1:13" x14ac:dyDescent="0.25">
      <c r="A6294" s="27">
        <v>45870</v>
      </c>
      <c r="B6294" s="9" t="s">
        <v>6592</v>
      </c>
      <c r="C6294" s="8" t="e">
        <v>#N/A</v>
      </c>
      <c r="D6294" s="9" t="s">
        <v>6622</v>
      </c>
      <c r="E6294" s="12">
        <v>613</v>
      </c>
      <c r="F6294" s="30">
        <v>45901</v>
      </c>
      <c r="G6294" s="12" t="s">
        <v>5747</v>
      </c>
      <c r="H6294" s="75">
        <v>11895</v>
      </c>
      <c r="K6294" t="str">
        <f t="shared" si="375"/>
        <v>Q2 2025</v>
      </c>
      <c r="L6294" t="str">
        <f t="shared" si="376"/>
        <v>Q2</v>
      </c>
      <c r="M6294" t="str">
        <f t="shared" si="377"/>
        <v>2025</v>
      </c>
    </row>
    <row r="6295" spans="1:13" x14ac:dyDescent="0.25">
      <c r="A6295" s="27">
        <v>45870</v>
      </c>
      <c r="B6295" s="9" t="s">
        <v>6593</v>
      </c>
      <c r="C6295" s="8" t="e">
        <v>#N/A</v>
      </c>
      <c r="D6295" s="9" t="s">
        <v>6622</v>
      </c>
      <c r="E6295" s="12">
        <v>312</v>
      </c>
      <c r="F6295" s="30">
        <v>45901</v>
      </c>
      <c r="G6295" s="12" t="s">
        <v>5748</v>
      </c>
      <c r="H6295" s="75">
        <v>379365</v>
      </c>
      <c r="K6295" t="str">
        <f t="shared" si="375"/>
        <v>Q2 2025</v>
      </c>
      <c r="L6295" t="str">
        <f t="shared" si="376"/>
        <v>Q2</v>
      </c>
      <c r="M6295" t="str">
        <f t="shared" si="377"/>
        <v>2025</v>
      </c>
    </row>
    <row r="6296" spans="1:13" x14ac:dyDescent="0.25">
      <c r="A6296" s="27">
        <v>45870</v>
      </c>
      <c r="B6296" s="9" t="s">
        <v>6599</v>
      </c>
      <c r="C6296" s="8" t="e">
        <v>#N/A</v>
      </c>
      <c r="D6296" s="9" t="s">
        <v>6622</v>
      </c>
      <c r="E6296" s="12">
        <v>0</v>
      </c>
      <c r="F6296" s="30">
        <v>45901</v>
      </c>
      <c r="G6296" s="12" t="s">
        <v>5749</v>
      </c>
      <c r="H6296" s="75">
        <v>3625</v>
      </c>
      <c r="K6296" t="str">
        <f t="shared" si="375"/>
        <v>Q2 2025</v>
      </c>
      <c r="L6296" t="str">
        <f t="shared" si="376"/>
        <v>Q2</v>
      </c>
      <c r="M6296" t="str">
        <f t="shared" si="377"/>
        <v>2025</v>
      </c>
    </row>
    <row r="6297" spans="1:13" x14ac:dyDescent="0.25">
      <c r="A6297" s="27">
        <v>45870</v>
      </c>
      <c r="B6297" s="9" t="s">
        <v>6595</v>
      </c>
      <c r="C6297" s="8" t="e">
        <v>#N/A</v>
      </c>
      <c r="D6297" s="9" t="s">
        <v>6622</v>
      </c>
      <c r="E6297" s="12">
        <v>319</v>
      </c>
      <c r="F6297" s="30">
        <v>45901</v>
      </c>
      <c r="G6297" s="12" t="s">
        <v>5750</v>
      </c>
      <c r="H6297" s="75">
        <v>104915</v>
      </c>
      <c r="K6297" t="str">
        <f t="shared" si="375"/>
        <v>Q2 2025</v>
      </c>
      <c r="L6297" t="str">
        <f t="shared" si="376"/>
        <v>Q2</v>
      </c>
      <c r="M6297" t="str">
        <f t="shared" si="377"/>
        <v>2025</v>
      </c>
    </row>
    <row r="6298" spans="1:13" x14ac:dyDescent="0.25">
      <c r="A6298" s="27">
        <v>45870</v>
      </c>
      <c r="B6298" s="9" t="s">
        <v>6600</v>
      </c>
      <c r="C6298" s="8" t="e">
        <v>#N/A</v>
      </c>
      <c r="D6298" s="9" t="s">
        <v>6622</v>
      </c>
      <c r="E6298" s="12">
        <v>1101</v>
      </c>
      <c r="F6298" s="30">
        <v>45901</v>
      </c>
      <c r="G6298" s="12" t="s">
        <v>5751</v>
      </c>
      <c r="H6298" s="75">
        <v>2125</v>
      </c>
      <c r="K6298" t="str">
        <f t="shared" si="375"/>
        <v>Q2 2025</v>
      </c>
      <c r="L6298" t="str">
        <f t="shared" si="376"/>
        <v>Q2</v>
      </c>
      <c r="M6298" t="str">
        <f t="shared" si="377"/>
        <v>2025</v>
      </c>
    </row>
    <row r="6299" spans="1:13" x14ac:dyDescent="0.25">
      <c r="A6299" s="27">
        <v>45870</v>
      </c>
      <c r="B6299" s="9" t="s">
        <v>6600</v>
      </c>
      <c r="C6299" s="8" t="s">
        <v>6632</v>
      </c>
      <c r="D6299" s="9" t="s">
        <v>6633</v>
      </c>
      <c r="E6299" s="12">
        <v>1101</v>
      </c>
      <c r="F6299" s="30">
        <v>45901</v>
      </c>
      <c r="G6299" s="12" t="s">
        <v>5752</v>
      </c>
      <c r="H6299" s="75">
        <v>62500</v>
      </c>
      <c r="K6299" t="str">
        <f t="shared" si="375"/>
        <v>Q2 2025</v>
      </c>
      <c r="L6299" t="str">
        <f t="shared" si="376"/>
        <v>Q2</v>
      </c>
      <c r="M6299" t="str">
        <f t="shared" si="377"/>
        <v>2025</v>
      </c>
    </row>
    <row r="6300" spans="1:13" x14ac:dyDescent="0.25">
      <c r="A6300" s="27">
        <v>45870</v>
      </c>
      <c r="B6300" s="9" t="s">
        <v>6600</v>
      </c>
      <c r="C6300" s="8" t="s">
        <v>6634</v>
      </c>
      <c r="D6300" s="9" t="s">
        <v>6635</v>
      </c>
      <c r="E6300" s="12">
        <v>1101</v>
      </c>
      <c r="F6300" s="30">
        <v>45901</v>
      </c>
      <c r="G6300" s="12" t="s">
        <v>5753</v>
      </c>
      <c r="H6300" s="75">
        <v>83526.960000000006</v>
      </c>
      <c r="K6300" t="str">
        <f t="shared" si="375"/>
        <v>Q2 2025</v>
      </c>
      <c r="L6300" t="str">
        <f t="shared" si="376"/>
        <v>Q2</v>
      </c>
      <c r="M6300" t="str">
        <f t="shared" si="377"/>
        <v>2025</v>
      </c>
    </row>
    <row r="6301" spans="1:13" x14ac:dyDescent="0.25">
      <c r="A6301" s="27">
        <v>45870</v>
      </c>
      <c r="B6301" s="9" t="s">
        <v>6584</v>
      </c>
      <c r="C6301" s="8" t="s">
        <v>6634</v>
      </c>
      <c r="D6301" s="9" t="s">
        <v>6635</v>
      </c>
      <c r="E6301" s="12">
        <v>1101</v>
      </c>
      <c r="F6301" s="30">
        <v>45901</v>
      </c>
      <c r="G6301" s="12" t="s">
        <v>5754</v>
      </c>
      <c r="H6301" s="75">
        <v>39025.879999999997</v>
      </c>
      <c r="K6301" t="str">
        <f t="shared" si="375"/>
        <v>Q2 2025</v>
      </c>
      <c r="L6301" t="str">
        <f t="shared" si="376"/>
        <v>Q2</v>
      </c>
      <c r="M6301" t="str">
        <f t="shared" si="377"/>
        <v>2025</v>
      </c>
    </row>
    <row r="6302" spans="1:13" x14ac:dyDescent="0.25">
      <c r="A6302" s="27">
        <v>45870</v>
      </c>
      <c r="B6302" s="9" t="s">
        <v>6586</v>
      </c>
      <c r="C6302" s="8" t="e">
        <v>#N/A</v>
      </c>
      <c r="D6302" s="9" t="s">
        <v>6635</v>
      </c>
      <c r="E6302" s="12">
        <v>0</v>
      </c>
      <c r="F6302" s="30">
        <v>45900</v>
      </c>
      <c r="G6302" s="12" t="s">
        <v>5755</v>
      </c>
      <c r="H6302" s="75">
        <v>7532.56</v>
      </c>
      <c r="K6302" t="str">
        <f t="shared" si="375"/>
        <v>Q2 2025</v>
      </c>
      <c r="L6302" t="str">
        <f t="shared" si="376"/>
        <v>Q2</v>
      </c>
      <c r="M6302" t="str">
        <f t="shared" si="377"/>
        <v>2025</v>
      </c>
    </row>
    <row r="6303" spans="1:13" x14ac:dyDescent="0.25">
      <c r="A6303" s="29">
        <v>45870</v>
      </c>
      <c r="B6303" s="9" t="s">
        <v>6589</v>
      </c>
      <c r="C6303" s="8" t="e">
        <v>#N/A</v>
      </c>
      <c r="D6303" s="9" t="s">
        <v>6615</v>
      </c>
      <c r="E6303" s="12" t="s">
        <v>82</v>
      </c>
      <c r="F6303" s="30">
        <v>45900</v>
      </c>
      <c r="G6303" s="12" t="s">
        <v>5756</v>
      </c>
      <c r="H6303" s="75">
        <v>3040</v>
      </c>
      <c r="K6303" t="str">
        <f t="shared" si="375"/>
        <v>Q2 2025</v>
      </c>
      <c r="L6303" t="str">
        <f t="shared" si="376"/>
        <v>Q2</v>
      </c>
      <c r="M6303" t="str">
        <f t="shared" si="377"/>
        <v>2025</v>
      </c>
    </row>
    <row r="6304" spans="1:13" x14ac:dyDescent="0.25">
      <c r="A6304" s="29">
        <v>45870</v>
      </c>
      <c r="B6304" s="9" t="s">
        <v>6589</v>
      </c>
      <c r="C6304" s="8" t="e">
        <v>#N/A</v>
      </c>
      <c r="D6304" s="9" t="s">
        <v>6615</v>
      </c>
      <c r="E6304" s="12" t="s">
        <v>82</v>
      </c>
      <c r="F6304" s="30">
        <v>45900</v>
      </c>
      <c r="G6304" s="12" t="s">
        <v>5757</v>
      </c>
      <c r="H6304" s="75">
        <v>949.5</v>
      </c>
      <c r="K6304" t="str">
        <f t="shared" si="375"/>
        <v>Q2 2025</v>
      </c>
      <c r="L6304" t="str">
        <f t="shared" si="376"/>
        <v>Q2</v>
      </c>
      <c r="M6304" t="str">
        <f t="shared" si="377"/>
        <v>2025</v>
      </c>
    </row>
    <row r="6305" spans="1:13" x14ac:dyDescent="0.25">
      <c r="A6305" s="29">
        <v>45870</v>
      </c>
      <c r="B6305" s="9" t="s">
        <v>6593</v>
      </c>
      <c r="C6305" s="8" t="e">
        <v>#N/A</v>
      </c>
      <c r="D6305" s="9" t="s">
        <v>6615</v>
      </c>
      <c r="E6305" s="12">
        <v>312</v>
      </c>
      <c r="F6305" s="30">
        <v>45900</v>
      </c>
      <c r="G6305" s="12" t="s">
        <v>5758</v>
      </c>
      <c r="H6305" s="75">
        <v>313405</v>
      </c>
      <c r="K6305" t="str">
        <f t="shared" si="375"/>
        <v>Q2 2025</v>
      </c>
      <c r="L6305" t="str">
        <f t="shared" si="376"/>
        <v>Q2</v>
      </c>
      <c r="M6305" t="str">
        <f t="shared" si="377"/>
        <v>2025</v>
      </c>
    </row>
    <row r="6306" spans="1:13" x14ac:dyDescent="0.25">
      <c r="A6306" s="29">
        <v>45870</v>
      </c>
      <c r="B6306" s="9" t="s">
        <v>6593</v>
      </c>
      <c r="C6306" s="8" t="e">
        <v>#N/A</v>
      </c>
      <c r="D6306" s="9" t="s">
        <v>6615</v>
      </c>
      <c r="E6306" s="12">
        <v>312</v>
      </c>
      <c r="F6306" s="30">
        <v>45900</v>
      </c>
      <c r="G6306" s="12" t="s">
        <v>5759</v>
      </c>
      <c r="H6306" s="75">
        <v>22893.5</v>
      </c>
      <c r="K6306" t="str">
        <f t="shared" si="375"/>
        <v>Q2 2025</v>
      </c>
      <c r="L6306" t="str">
        <f t="shared" si="376"/>
        <v>Q2</v>
      </c>
      <c r="M6306" t="str">
        <f t="shared" si="377"/>
        <v>2025</v>
      </c>
    </row>
    <row r="6307" spans="1:13" x14ac:dyDescent="0.25">
      <c r="A6307" s="29">
        <v>45870</v>
      </c>
      <c r="B6307" s="9" t="s">
        <v>6595</v>
      </c>
      <c r="C6307" s="8" t="e">
        <v>#N/A</v>
      </c>
      <c r="D6307" s="9" t="s">
        <v>6615</v>
      </c>
      <c r="E6307" s="12">
        <v>319</v>
      </c>
      <c r="F6307" s="30">
        <v>45900</v>
      </c>
      <c r="G6307" s="12" t="s">
        <v>5760</v>
      </c>
      <c r="H6307" s="75">
        <v>69395</v>
      </c>
      <c r="K6307" t="str">
        <f t="shared" si="375"/>
        <v>Q2 2025</v>
      </c>
      <c r="L6307" t="str">
        <f t="shared" si="376"/>
        <v>Q2</v>
      </c>
      <c r="M6307" t="str">
        <f t="shared" si="377"/>
        <v>2025</v>
      </c>
    </row>
    <row r="6308" spans="1:13" x14ac:dyDescent="0.25">
      <c r="A6308" s="29">
        <v>45870</v>
      </c>
      <c r="B6308" s="9" t="s">
        <v>6595</v>
      </c>
      <c r="C6308" s="8" t="e">
        <v>#N/A</v>
      </c>
      <c r="D6308" s="9" t="s">
        <v>6615</v>
      </c>
      <c r="E6308" s="12">
        <v>319</v>
      </c>
      <c r="F6308" s="30">
        <v>45900</v>
      </c>
      <c r="G6308" s="12" t="s">
        <v>5761</v>
      </c>
      <c r="H6308" s="75">
        <v>7174</v>
      </c>
      <c r="K6308" t="str">
        <f t="shared" si="375"/>
        <v>Q2 2025</v>
      </c>
      <c r="L6308" t="str">
        <f t="shared" si="376"/>
        <v>Q2</v>
      </c>
      <c r="M6308" t="str">
        <f t="shared" si="377"/>
        <v>2025</v>
      </c>
    </row>
    <row r="6309" spans="1:13" x14ac:dyDescent="0.25">
      <c r="A6309" s="29">
        <v>45870</v>
      </c>
      <c r="B6309" s="9" t="s">
        <v>6595</v>
      </c>
      <c r="C6309" s="8" t="e">
        <v>#N/A</v>
      </c>
      <c r="D6309" s="9" t="s">
        <v>6615</v>
      </c>
      <c r="E6309" s="12">
        <v>319</v>
      </c>
      <c r="F6309" s="30">
        <v>45900</v>
      </c>
      <c r="G6309" s="12" t="s">
        <v>5762</v>
      </c>
      <c r="H6309" s="75">
        <v>1896</v>
      </c>
      <c r="K6309" t="str">
        <f t="shared" si="375"/>
        <v>Q2 2025</v>
      </c>
      <c r="L6309" t="str">
        <f t="shared" si="376"/>
        <v>Q2</v>
      </c>
      <c r="M6309" t="str">
        <f t="shared" si="377"/>
        <v>2025</v>
      </c>
    </row>
    <row r="6310" spans="1:13" x14ac:dyDescent="0.25">
      <c r="A6310" s="29">
        <v>45870</v>
      </c>
      <c r="B6310" s="9" t="s">
        <v>6584</v>
      </c>
      <c r="C6310" s="8" t="e">
        <v>#N/A</v>
      </c>
      <c r="D6310" s="9" t="s">
        <v>6615</v>
      </c>
      <c r="E6310" s="12">
        <v>102</v>
      </c>
      <c r="F6310" s="30">
        <v>45900</v>
      </c>
      <c r="G6310" s="12" t="s">
        <v>5763</v>
      </c>
      <c r="H6310" s="75">
        <v>4655</v>
      </c>
      <c r="K6310" t="str">
        <f t="shared" si="375"/>
        <v>Q2 2025</v>
      </c>
      <c r="L6310" t="str">
        <f t="shared" si="376"/>
        <v>Q2</v>
      </c>
      <c r="M6310" t="str">
        <f t="shared" si="377"/>
        <v>2025</v>
      </c>
    </row>
    <row r="6311" spans="1:13" x14ac:dyDescent="0.25">
      <c r="A6311" s="29">
        <v>45870</v>
      </c>
      <c r="B6311" s="9" t="s">
        <v>6597</v>
      </c>
      <c r="C6311" s="8" t="e">
        <v>#N/A</v>
      </c>
      <c r="D6311" s="9" t="s">
        <v>6615</v>
      </c>
      <c r="E6311" s="12">
        <v>0</v>
      </c>
      <c r="F6311" s="30">
        <v>45900</v>
      </c>
      <c r="G6311" s="12" t="s">
        <v>5764</v>
      </c>
      <c r="H6311" s="75">
        <v>3903.5</v>
      </c>
      <c r="K6311" t="str">
        <f t="shared" si="375"/>
        <v>Q2 2025</v>
      </c>
      <c r="L6311" t="str">
        <f t="shared" si="376"/>
        <v>Q2</v>
      </c>
      <c r="M6311" t="str">
        <f t="shared" si="377"/>
        <v>2025</v>
      </c>
    </row>
    <row r="6312" spans="1:13" x14ac:dyDescent="0.25">
      <c r="A6312" s="29">
        <v>45870</v>
      </c>
      <c r="B6312" s="9" t="s">
        <v>6595</v>
      </c>
      <c r="C6312" s="8" t="e">
        <v>#N/A</v>
      </c>
      <c r="D6312" s="9" t="s">
        <v>6615</v>
      </c>
      <c r="E6312" s="12">
        <v>0</v>
      </c>
      <c r="F6312" s="30">
        <v>45900</v>
      </c>
      <c r="G6312" s="12" t="s">
        <v>5765</v>
      </c>
      <c r="H6312" s="75">
        <v>598</v>
      </c>
      <c r="K6312" t="str">
        <f t="shared" si="375"/>
        <v>Q2 2025</v>
      </c>
      <c r="L6312" t="str">
        <f t="shared" si="376"/>
        <v>Q2</v>
      </c>
      <c r="M6312" t="str">
        <f t="shared" si="377"/>
        <v>2025</v>
      </c>
    </row>
    <row r="6313" spans="1:13" x14ac:dyDescent="0.25">
      <c r="A6313" s="29">
        <v>45870</v>
      </c>
      <c r="B6313" s="9" t="s">
        <v>6613</v>
      </c>
      <c r="C6313" s="8" t="e">
        <v>#N/A</v>
      </c>
      <c r="D6313" s="9" t="s">
        <v>6615</v>
      </c>
      <c r="E6313" s="12">
        <v>0</v>
      </c>
      <c r="F6313" s="30">
        <v>45900</v>
      </c>
      <c r="G6313" s="12" t="s">
        <v>5766</v>
      </c>
      <c r="H6313" s="75">
        <v>3745</v>
      </c>
      <c r="K6313" t="str">
        <f t="shared" si="375"/>
        <v>Q2 2025</v>
      </c>
      <c r="L6313" t="str">
        <f t="shared" si="376"/>
        <v>Q2</v>
      </c>
      <c r="M6313" t="str">
        <f t="shared" si="377"/>
        <v>2025</v>
      </c>
    </row>
    <row r="6314" spans="1:13" x14ac:dyDescent="0.25">
      <c r="A6314" s="29">
        <v>45870</v>
      </c>
      <c r="B6314" s="9" t="s">
        <v>6613</v>
      </c>
      <c r="C6314" s="8" t="e">
        <v>#N/A</v>
      </c>
      <c r="D6314" s="9" t="s">
        <v>6615</v>
      </c>
      <c r="E6314" s="12">
        <v>0</v>
      </c>
      <c r="F6314" s="30">
        <v>45900</v>
      </c>
      <c r="G6314" s="12" t="s">
        <v>5767</v>
      </c>
      <c r="H6314" s="75">
        <v>422</v>
      </c>
      <c r="K6314" t="str">
        <f t="shared" si="375"/>
        <v>Q2 2025</v>
      </c>
      <c r="L6314" t="str">
        <f t="shared" si="376"/>
        <v>Q2</v>
      </c>
      <c r="M6314" t="str">
        <f t="shared" si="377"/>
        <v>2025</v>
      </c>
    </row>
    <row r="6315" spans="1:13" x14ac:dyDescent="0.25">
      <c r="A6315" s="29">
        <v>45870</v>
      </c>
      <c r="B6315" s="9" t="s">
        <v>6592</v>
      </c>
      <c r="C6315" s="8" t="e">
        <v>#N/A</v>
      </c>
      <c r="D6315" s="9" t="s">
        <v>6615</v>
      </c>
      <c r="E6315" s="12">
        <v>613</v>
      </c>
      <c r="F6315" s="30">
        <v>45900</v>
      </c>
      <c r="G6315" s="12" t="s">
        <v>5768</v>
      </c>
      <c r="H6315" s="75">
        <v>23000</v>
      </c>
      <c r="K6315" t="str">
        <f t="shared" si="375"/>
        <v>Q2 2025</v>
      </c>
      <c r="L6315" t="str">
        <f t="shared" si="376"/>
        <v>Q2</v>
      </c>
      <c r="M6315" t="str">
        <f t="shared" si="377"/>
        <v>2025</v>
      </c>
    </row>
    <row r="6316" spans="1:13" x14ac:dyDescent="0.25">
      <c r="A6316" s="29">
        <v>45870</v>
      </c>
      <c r="B6316" s="9" t="s">
        <v>6592</v>
      </c>
      <c r="C6316" s="8" t="e">
        <v>#N/A</v>
      </c>
      <c r="D6316" s="9" t="s">
        <v>6615</v>
      </c>
      <c r="E6316" s="12">
        <v>613</v>
      </c>
      <c r="F6316" s="30">
        <v>45900</v>
      </c>
      <c r="G6316" s="12" t="s">
        <v>5769</v>
      </c>
      <c r="H6316" s="75">
        <v>422</v>
      </c>
      <c r="K6316" t="str">
        <f t="shared" si="375"/>
        <v>Q2 2025</v>
      </c>
      <c r="L6316" t="str">
        <f t="shared" si="376"/>
        <v>Q2</v>
      </c>
      <c r="M6316" t="str">
        <f t="shared" si="377"/>
        <v>2025</v>
      </c>
    </row>
    <row r="6317" spans="1:13" x14ac:dyDescent="0.25">
      <c r="A6317" s="29">
        <v>45870</v>
      </c>
      <c r="B6317" s="9" t="s">
        <v>6590</v>
      </c>
      <c r="C6317" s="8" t="e">
        <v>#N/A</v>
      </c>
      <c r="D6317" s="9" t="s">
        <v>6615</v>
      </c>
      <c r="E6317" s="12">
        <v>0</v>
      </c>
      <c r="F6317" s="30">
        <v>45900</v>
      </c>
      <c r="G6317" s="12" t="s">
        <v>5770</v>
      </c>
      <c r="H6317" s="75">
        <v>6330</v>
      </c>
      <c r="K6317" t="str">
        <f t="shared" si="375"/>
        <v>Q2 2025</v>
      </c>
      <c r="L6317" t="str">
        <f t="shared" si="376"/>
        <v>Q2</v>
      </c>
      <c r="M6317" t="str">
        <f t="shared" si="377"/>
        <v>2025</v>
      </c>
    </row>
    <row r="6318" spans="1:13" x14ac:dyDescent="0.25">
      <c r="A6318" s="29">
        <v>45870</v>
      </c>
      <c r="B6318" s="9" t="s">
        <v>6586</v>
      </c>
      <c r="C6318" s="8" t="e">
        <v>#N/A</v>
      </c>
      <c r="D6318" s="9" t="s">
        <v>6615</v>
      </c>
      <c r="E6318" s="12">
        <v>0</v>
      </c>
      <c r="F6318" s="30">
        <v>45900</v>
      </c>
      <c r="G6318" s="12" t="s">
        <v>5771</v>
      </c>
      <c r="H6318" s="75">
        <v>754</v>
      </c>
      <c r="K6318" t="str">
        <f t="shared" si="375"/>
        <v>Q2 2025</v>
      </c>
      <c r="L6318" t="str">
        <f t="shared" si="376"/>
        <v>Q2</v>
      </c>
      <c r="M6318" t="str">
        <f t="shared" si="377"/>
        <v>2025</v>
      </c>
    </row>
    <row r="6319" spans="1:13" x14ac:dyDescent="0.25">
      <c r="A6319" s="29">
        <v>45870</v>
      </c>
      <c r="B6319" s="9" t="s">
        <v>6596</v>
      </c>
      <c r="C6319" s="8" t="e">
        <v>#N/A</v>
      </c>
      <c r="D6319" s="9" t="s">
        <v>6615</v>
      </c>
      <c r="E6319" s="12">
        <v>0</v>
      </c>
      <c r="F6319" s="30">
        <v>45900</v>
      </c>
      <c r="G6319" s="12" t="s">
        <v>5772</v>
      </c>
      <c r="H6319" s="75">
        <v>105.5</v>
      </c>
      <c r="K6319" t="str">
        <f t="shared" si="375"/>
        <v>Q2 2025</v>
      </c>
      <c r="L6319" t="str">
        <f t="shared" si="376"/>
        <v>Q2</v>
      </c>
      <c r="M6319" t="str">
        <f t="shared" si="377"/>
        <v>2025</v>
      </c>
    </row>
    <row r="6320" spans="1:13" x14ac:dyDescent="0.25">
      <c r="A6320" s="27">
        <v>45870</v>
      </c>
      <c r="B6320" s="9" t="s">
        <v>6593</v>
      </c>
      <c r="C6320" s="8" t="e">
        <v>#N/A</v>
      </c>
      <c r="D6320" s="9" t="s">
        <v>6622</v>
      </c>
      <c r="E6320" s="12">
        <v>312</v>
      </c>
      <c r="F6320" s="30">
        <v>45901</v>
      </c>
      <c r="G6320" s="12" t="s">
        <v>5773</v>
      </c>
      <c r="H6320" s="75">
        <v>268915</v>
      </c>
      <c r="K6320" t="str">
        <f t="shared" si="375"/>
        <v>Q2 2025</v>
      </c>
      <c r="L6320" t="str">
        <f t="shared" si="376"/>
        <v>Q2</v>
      </c>
      <c r="M6320" t="str">
        <f t="shared" si="377"/>
        <v>2025</v>
      </c>
    </row>
    <row r="6321" spans="1:13" x14ac:dyDescent="0.25">
      <c r="A6321" s="27">
        <v>45870</v>
      </c>
      <c r="B6321" s="9" t="s">
        <v>6595</v>
      </c>
      <c r="C6321" s="8" t="e">
        <v>#N/A</v>
      </c>
      <c r="D6321" s="9" t="s">
        <v>6622</v>
      </c>
      <c r="E6321" s="12">
        <v>319</v>
      </c>
      <c r="F6321" s="30">
        <v>45901</v>
      </c>
      <c r="G6321" s="12" t="s">
        <v>5774</v>
      </c>
      <c r="H6321" s="75">
        <v>94500</v>
      </c>
      <c r="K6321" t="str">
        <f t="shared" si="375"/>
        <v>Q2 2025</v>
      </c>
      <c r="L6321" t="str">
        <f t="shared" si="376"/>
        <v>Q2</v>
      </c>
      <c r="M6321" t="str">
        <f t="shared" si="377"/>
        <v>2025</v>
      </c>
    </row>
    <row r="6322" spans="1:13" x14ac:dyDescent="0.25">
      <c r="A6322" s="27">
        <v>45870</v>
      </c>
      <c r="B6322" s="9" t="s">
        <v>6584</v>
      </c>
      <c r="C6322" s="8" t="e">
        <v>#N/A</v>
      </c>
      <c r="D6322" s="9" t="s">
        <v>6622</v>
      </c>
      <c r="E6322" s="12">
        <v>102</v>
      </c>
      <c r="F6322" s="30">
        <v>45901</v>
      </c>
      <c r="G6322" s="12" t="s">
        <v>5775</v>
      </c>
      <c r="H6322" s="75">
        <v>7995</v>
      </c>
      <c r="K6322" t="str">
        <f t="shared" si="375"/>
        <v>Q2 2025</v>
      </c>
      <c r="L6322" t="str">
        <f t="shared" si="376"/>
        <v>Q2</v>
      </c>
      <c r="M6322" t="str">
        <f t="shared" si="377"/>
        <v>2025</v>
      </c>
    </row>
    <row r="6323" spans="1:13" x14ac:dyDescent="0.25">
      <c r="A6323" s="27">
        <v>45870</v>
      </c>
      <c r="B6323" s="9" t="s">
        <v>6587</v>
      </c>
      <c r="C6323" s="8" t="e">
        <v>#N/A</v>
      </c>
      <c r="D6323" s="9" t="s">
        <v>6622</v>
      </c>
      <c r="E6323" s="12">
        <v>0</v>
      </c>
      <c r="F6323" s="30">
        <v>45901</v>
      </c>
      <c r="G6323" s="12" t="s">
        <v>5776</v>
      </c>
      <c r="H6323" s="75">
        <v>13760</v>
      </c>
      <c r="K6323" t="str">
        <f t="shared" si="375"/>
        <v>Q2 2025</v>
      </c>
      <c r="L6323" t="str">
        <f t="shared" si="376"/>
        <v>Q2</v>
      </c>
      <c r="M6323" t="str">
        <f t="shared" si="377"/>
        <v>2025</v>
      </c>
    </row>
    <row r="6324" spans="1:13" x14ac:dyDescent="0.25">
      <c r="A6324" s="27">
        <v>45870</v>
      </c>
      <c r="B6324" s="9" t="s">
        <v>6610</v>
      </c>
      <c r="C6324" s="8" t="e">
        <v>#N/A</v>
      </c>
      <c r="D6324" s="9" t="s">
        <v>6622</v>
      </c>
      <c r="E6324" s="12">
        <v>0</v>
      </c>
      <c r="F6324" s="30">
        <v>45901</v>
      </c>
      <c r="G6324" s="12" t="s">
        <v>5777</v>
      </c>
      <c r="H6324" s="75">
        <v>140</v>
      </c>
      <c r="K6324" t="str">
        <f t="shared" si="375"/>
        <v>Q2 2025</v>
      </c>
      <c r="L6324" t="str">
        <f t="shared" si="376"/>
        <v>Q2</v>
      </c>
      <c r="M6324" t="str">
        <f t="shared" si="377"/>
        <v>2025</v>
      </c>
    </row>
    <row r="6325" spans="1:13" x14ac:dyDescent="0.25">
      <c r="A6325" s="27">
        <v>45870</v>
      </c>
      <c r="B6325" s="9" t="s">
        <v>6597</v>
      </c>
      <c r="C6325" s="8" t="e">
        <v>#N/A</v>
      </c>
      <c r="D6325" s="9" t="s">
        <v>6622</v>
      </c>
      <c r="E6325" s="12">
        <v>0</v>
      </c>
      <c r="F6325" s="30">
        <v>45901</v>
      </c>
      <c r="G6325" s="12" t="s">
        <v>5778</v>
      </c>
      <c r="H6325" s="75">
        <v>6705</v>
      </c>
      <c r="K6325" t="str">
        <f t="shared" si="375"/>
        <v>Q2 2025</v>
      </c>
      <c r="L6325" t="str">
        <f t="shared" si="376"/>
        <v>Q2</v>
      </c>
      <c r="M6325" t="str">
        <f t="shared" si="377"/>
        <v>2025</v>
      </c>
    </row>
    <row r="6326" spans="1:13" x14ac:dyDescent="0.25">
      <c r="A6326" s="27">
        <v>45870</v>
      </c>
      <c r="B6326" s="9" t="s">
        <v>6601</v>
      </c>
      <c r="C6326" s="8" t="e">
        <v>#N/A</v>
      </c>
      <c r="D6326" s="9" t="s">
        <v>6622</v>
      </c>
      <c r="E6326" s="12">
        <v>0</v>
      </c>
      <c r="F6326" s="30">
        <v>45901</v>
      </c>
      <c r="G6326" s="12" t="s">
        <v>5779</v>
      </c>
      <c r="H6326" s="75">
        <v>6460</v>
      </c>
      <c r="K6326" t="str">
        <f t="shared" si="375"/>
        <v>Q2 2025</v>
      </c>
      <c r="L6326" t="str">
        <f t="shared" si="376"/>
        <v>Q2</v>
      </c>
      <c r="M6326" t="str">
        <f t="shared" si="377"/>
        <v>2025</v>
      </c>
    </row>
    <row r="6327" spans="1:13" x14ac:dyDescent="0.25">
      <c r="A6327" s="27">
        <v>45870</v>
      </c>
      <c r="B6327" s="9" t="s">
        <v>6596</v>
      </c>
      <c r="C6327" s="8" t="e">
        <v>#N/A</v>
      </c>
      <c r="D6327" s="9" t="s">
        <v>6622</v>
      </c>
      <c r="E6327" s="12">
        <v>0</v>
      </c>
      <c r="F6327" s="30">
        <v>45901</v>
      </c>
      <c r="G6327" s="12" t="s">
        <v>5780</v>
      </c>
      <c r="H6327" s="75">
        <v>795</v>
      </c>
      <c r="K6327" t="str">
        <f t="shared" si="375"/>
        <v>Q2 2025</v>
      </c>
      <c r="L6327" t="str">
        <f t="shared" si="376"/>
        <v>Q2</v>
      </c>
      <c r="M6327" t="str">
        <f t="shared" si="377"/>
        <v>2025</v>
      </c>
    </row>
    <row r="6328" spans="1:13" x14ac:dyDescent="0.25">
      <c r="A6328" s="27">
        <v>45870</v>
      </c>
      <c r="B6328" s="9" t="s">
        <v>6613</v>
      </c>
      <c r="C6328" s="8" t="e">
        <v>#N/A</v>
      </c>
      <c r="D6328" s="9" t="s">
        <v>6622</v>
      </c>
      <c r="E6328" s="12">
        <v>0</v>
      </c>
      <c r="F6328" s="30">
        <v>45901</v>
      </c>
      <c r="G6328" s="12" t="s">
        <v>5781</v>
      </c>
      <c r="H6328" s="75">
        <v>2555</v>
      </c>
      <c r="K6328" t="str">
        <f t="shared" si="375"/>
        <v>Q2 2025</v>
      </c>
      <c r="L6328" t="str">
        <f t="shared" si="376"/>
        <v>Q2</v>
      </c>
      <c r="M6328" t="str">
        <f t="shared" si="377"/>
        <v>2025</v>
      </c>
    </row>
    <row r="6329" spans="1:13" x14ac:dyDescent="0.25">
      <c r="A6329" s="27">
        <v>45870</v>
      </c>
      <c r="B6329" s="9" t="s">
        <v>6586</v>
      </c>
      <c r="C6329" s="8" t="e">
        <v>#N/A</v>
      </c>
      <c r="D6329" s="9" t="s">
        <v>6622</v>
      </c>
      <c r="E6329" s="12">
        <v>0</v>
      </c>
      <c r="F6329" s="30">
        <v>45901</v>
      </c>
      <c r="G6329" s="12" t="s">
        <v>5782</v>
      </c>
      <c r="H6329" s="75">
        <v>1220</v>
      </c>
      <c r="K6329" t="str">
        <f t="shared" si="375"/>
        <v>Q2 2025</v>
      </c>
      <c r="L6329" t="str">
        <f t="shared" si="376"/>
        <v>Q2</v>
      </c>
      <c r="M6329" t="str">
        <f t="shared" si="377"/>
        <v>2025</v>
      </c>
    </row>
    <row r="6330" spans="1:13" x14ac:dyDescent="0.25">
      <c r="A6330" s="27">
        <v>45870</v>
      </c>
      <c r="B6330" s="9" t="s">
        <v>6588</v>
      </c>
      <c r="C6330" s="8" t="e">
        <v>#N/A</v>
      </c>
      <c r="D6330" s="9" t="s">
        <v>6622</v>
      </c>
      <c r="E6330" s="12">
        <v>0</v>
      </c>
      <c r="F6330" s="30">
        <v>45901</v>
      </c>
      <c r="G6330" s="12" t="s">
        <v>5783</v>
      </c>
      <c r="H6330" s="75">
        <v>4370</v>
      </c>
      <c r="K6330" t="str">
        <f t="shared" si="375"/>
        <v>Q2 2025</v>
      </c>
      <c r="L6330" t="str">
        <f t="shared" si="376"/>
        <v>Q2</v>
      </c>
      <c r="M6330" t="str">
        <f t="shared" si="377"/>
        <v>2025</v>
      </c>
    </row>
    <row r="6331" spans="1:13" x14ac:dyDescent="0.25">
      <c r="A6331" s="27">
        <v>45870</v>
      </c>
      <c r="B6331" s="9" t="s">
        <v>6590</v>
      </c>
      <c r="C6331" s="8" t="e">
        <v>#N/A</v>
      </c>
      <c r="D6331" s="9" t="s">
        <v>6622</v>
      </c>
      <c r="E6331" s="12">
        <v>0</v>
      </c>
      <c r="F6331" s="30">
        <v>45901</v>
      </c>
      <c r="G6331" s="12" t="s">
        <v>5784</v>
      </c>
      <c r="H6331" s="75">
        <v>29915</v>
      </c>
      <c r="K6331" t="str">
        <f t="shared" si="375"/>
        <v>Q2 2025</v>
      </c>
      <c r="L6331" t="str">
        <f t="shared" si="376"/>
        <v>Q2</v>
      </c>
      <c r="M6331" t="str">
        <f t="shared" si="377"/>
        <v>2025</v>
      </c>
    </row>
    <row r="6332" spans="1:13" x14ac:dyDescent="0.25">
      <c r="A6332" s="27">
        <v>45870</v>
      </c>
      <c r="B6332" s="9" t="s">
        <v>6600</v>
      </c>
      <c r="C6332" s="8" t="e">
        <v>#N/A</v>
      </c>
      <c r="D6332" s="9" t="s">
        <v>6622</v>
      </c>
      <c r="E6332" s="12">
        <v>1101</v>
      </c>
      <c r="F6332" s="30">
        <v>45901</v>
      </c>
      <c r="G6332" s="12" t="s">
        <v>5785</v>
      </c>
      <c r="H6332" s="75">
        <v>26250</v>
      </c>
      <c r="K6332" t="str">
        <f t="shared" si="375"/>
        <v>Q2 2025</v>
      </c>
      <c r="L6332" t="str">
        <f t="shared" si="376"/>
        <v>Q2</v>
      </c>
      <c r="M6332" t="str">
        <f t="shared" si="377"/>
        <v>2025</v>
      </c>
    </row>
    <row r="6333" spans="1:13" x14ac:dyDescent="0.25">
      <c r="A6333" s="27">
        <v>45870</v>
      </c>
      <c r="B6333" s="9" t="s">
        <v>6591</v>
      </c>
      <c r="C6333" s="8" t="e">
        <v>#N/A</v>
      </c>
      <c r="D6333" s="9" t="s">
        <v>6622</v>
      </c>
      <c r="E6333" s="12">
        <v>0</v>
      </c>
      <c r="F6333" s="30">
        <v>45901</v>
      </c>
      <c r="G6333" s="12" t="s">
        <v>5786</v>
      </c>
      <c r="H6333" s="75">
        <v>7490</v>
      </c>
      <c r="K6333" t="str">
        <f t="shared" si="375"/>
        <v>Q2 2025</v>
      </c>
      <c r="L6333" t="str">
        <f t="shared" si="376"/>
        <v>Q2</v>
      </c>
      <c r="M6333" t="str">
        <f t="shared" si="377"/>
        <v>2025</v>
      </c>
    </row>
    <row r="6334" spans="1:13" x14ac:dyDescent="0.25">
      <c r="A6334" s="27">
        <v>45870</v>
      </c>
      <c r="B6334" s="9" t="s">
        <v>6585</v>
      </c>
      <c r="C6334" s="8" t="e">
        <v>#N/A</v>
      </c>
      <c r="D6334" s="9" t="s">
        <v>6622</v>
      </c>
      <c r="E6334" s="12">
        <v>0</v>
      </c>
      <c r="F6334" s="30">
        <v>45901</v>
      </c>
      <c r="G6334" s="12" t="s">
        <v>5787</v>
      </c>
      <c r="H6334" s="75">
        <v>1005</v>
      </c>
      <c r="K6334" t="str">
        <f t="shared" si="375"/>
        <v>Q2 2025</v>
      </c>
      <c r="L6334" t="str">
        <f t="shared" si="376"/>
        <v>Q2</v>
      </c>
      <c r="M6334" t="str">
        <f t="shared" si="377"/>
        <v>2025</v>
      </c>
    </row>
    <row r="6335" spans="1:13" x14ac:dyDescent="0.25">
      <c r="A6335" s="27">
        <v>45870</v>
      </c>
      <c r="B6335" s="9" t="s">
        <v>6592</v>
      </c>
      <c r="C6335" s="8" t="e">
        <v>#N/A</v>
      </c>
      <c r="D6335" s="9" t="s">
        <v>6622</v>
      </c>
      <c r="E6335" s="12">
        <v>613</v>
      </c>
      <c r="F6335" s="30">
        <v>45901</v>
      </c>
      <c r="G6335" s="12" t="s">
        <v>5788</v>
      </c>
      <c r="H6335" s="75">
        <v>22620</v>
      </c>
      <c r="K6335" t="str">
        <f t="shared" si="375"/>
        <v>Q2 2025</v>
      </c>
      <c r="L6335" t="str">
        <f t="shared" si="376"/>
        <v>Q2</v>
      </c>
      <c r="M6335" t="str">
        <f t="shared" si="377"/>
        <v>2025</v>
      </c>
    </row>
    <row r="6336" spans="1:13" x14ac:dyDescent="0.25">
      <c r="A6336" s="27">
        <v>45870</v>
      </c>
      <c r="B6336" s="9" t="s">
        <v>6589</v>
      </c>
      <c r="C6336" s="8" t="e">
        <v>#N/A</v>
      </c>
      <c r="D6336" s="9" t="s">
        <v>6622</v>
      </c>
      <c r="E6336" s="12" t="s">
        <v>82</v>
      </c>
      <c r="F6336" s="30">
        <v>45901</v>
      </c>
      <c r="G6336" s="12" t="s">
        <v>5789</v>
      </c>
      <c r="H6336" s="75">
        <v>12970</v>
      </c>
      <c r="K6336" t="str">
        <f t="shared" si="375"/>
        <v>Q2 2025</v>
      </c>
      <c r="L6336" t="str">
        <f t="shared" si="376"/>
        <v>Q2</v>
      </c>
      <c r="M6336" t="str">
        <f t="shared" si="377"/>
        <v>2025</v>
      </c>
    </row>
    <row r="6337" spans="1:13" x14ac:dyDescent="0.25">
      <c r="A6337" s="27">
        <v>45870</v>
      </c>
      <c r="B6337" s="9" t="s">
        <v>6599</v>
      </c>
      <c r="C6337" s="8" t="e">
        <v>#N/A</v>
      </c>
      <c r="D6337" s="9" t="s">
        <v>6622</v>
      </c>
      <c r="E6337" s="12">
        <v>0</v>
      </c>
      <c r="F6337" s="30">
        <v>45901</v>
      </c>
      <c r="G6337" s="12" t="s">
        <v>5790</v>
      </c>
      <c r="H6337" s="75">
        <v>8725</v>
      </c>
      <c r="K6337" t="str">
        <f t="shared" si="375"/>
        <v>Q2 2025</v>
      </c>
      <c r="L6337" t="str">
        <f t="shared" si="376"/>
        <v>Q2</v>
      </c>
      <c r="M6337" t="str">
        <f t="shared" si="377"/>
        <v>2025</v>
      </c>
    </row>
    <row r="6338" spans="1:13" x14ac:dyDescent="0.25">
      <c r="A6338" s="27">
        <v>45870</v>
      </c>
      <c r="B6338" s="9" t="s">
        <v>6601</v>
      </c>
      <c r="C6338" s="8" t="s">
        <v>6630</v>
      </c>
      <c r="D6338" s="9" t="s">
        <v>6631</v>
      </c>
      <c r="E6338" s="12">
        <v>0</v>
      </c>
      <c r="F6338" s="30">
        <v>45906</v>
      </c>
      <c r="G6338" s="12" t="s">
        <v>5791</v>
      </c>
      <c r="H6338" s="75">
        <v>2469.7399999999998</v>
      </c>
      <c r="K6338" t="str">
        <f t="shared" si="375"/>
        <v>Q2 2025</v>
      </c>
      <c r="L6338" t="str">
        <f t="shared" si="376"/>
        <v>Q2</v>
      </c>
      <c r="M6338" t="str">
        <f t="shared" si="377"/>
        <v>2025</v>
      </c>
    </row>
    <row r="6339" spans="1:13" x14ac:dyDescent="0.25">
      <c r="A6339" s="27">
        <v>45870</v>
      </c>
      <c r="B6339" s="9" t="s">
        <v>6584</v>
      </c>
      <c r="C6339" s="8" t="s">
        <v>6630</v>
      </c>
      <c r="D6339" s="9" t="s">
        <v>6631</v>
      </c>
      <c r="E6339" s="12">
        <v>102</v>
      </c>
      <c r="F6339" s="30">
        <v>45909</v>
      </c>
      <c r="G6339" s="12" t="s">
        <v>5792</v>
      </c>
      <c r="H6339" s="75">
        <v>823.64</v>
      </c>
      <c r="K6339" t="str">
        <f t="shared" si="375"/>
        <v>Q2 2025</v>
      </c>
      <c r="L6339" t="str">
        <f t="shared" si="376"/>
        <v>Q2</v>
      </c>
      <c r="M6339" t="str">
        <f t="shared" si="377"/>
        <v>2025</v>
      </c>
    </row>
    <row r="6340" spans="1:13" x14ac:dyDescent="0.25">
      <c r="A6340" s="29">
        <v>45870</v>
      </c>
      <c r="B6340" s="9" t="s">
        <v>6595</v>
      </c>
      <c r="C6340" s="8" t="s">
        <v>6630</v>
      </c>
      <c r="D6340" s="9" t="s">
        <v>6631</v>
      </c>
      <c r="E6340" s="12">
        <v>319</v>
      </c>
      <c r="F6340" s="30">
        <v>45909</v>
      </c>
      <c r="G6340" s="12" t="s">
        <v>5793</v>
      </c>
      <c r="H6340" s="75">
        <v>5115.3</v>
      </c>
      <c r="K6340" t="str">
        <f t="shared" si="375"/>
        <v>Q2 2025</v>
      </c>
      <c r="L6340" t="str">
        <f t="shared" si="376"/>
        <v>Q2</v>
      </c>
      <c r="M6340" t="str">
        <f t="shared" si="377"/>
        <v>2025</v>
      </c>
    </row>
    <row r="6341" spans="1:13" x14ac:dyDescent="0.25">
      <c r="A6341" s="29">
        <v>45870</v>
      </c>
      <c r="B6341" s="9" t="s">
        <v>6613</v>
      </c>
      <c r="C6341" s="8" t="e">
        <v>#N/A</v>
      </c>
      <c r="D6341" s="9" t="s">
        <v>6629</v>
      </c>
      <c r="E6341" s="12">
        <v>0</v>
      </c>
      <c r="F6341" s="30">
        <v>45908</v>
      </c>
      <c r="G6341" s="12" t="s">
        <v>5794</v>
      </c>
      <c r="H6341" s="75">
        <v>74130</v>
      </c>
      <c r="K6341" t="str">
        <f t="shared" si="375"/>
        <v>Q2 2025</v>
      </c>
      <c r="L6341" t="str">
        <f t="shared" si="376"/>
        <v>Q2</v>
      </c>
      <c r="M6341" t="str">
        <f t="shared" si="377"/>
        <v>2025</v>
      </c>
    </row>
    <row r="6342" spans="1:13" x14ac:dyDescent="0.25">
      <c r="A6342" s="29">
        <v>45870</v>
      </c>
      <c r="B6342" s="9" t="s">
        <v>6600</v>
      </c>
      <c r="C6342" s="8" t="e">
        <v>#N/A</v>
      </c>
      <c r="D6342" s="9" t="s">
        <v>6638</v>
      </c>
      <c r="E6342" s="12">
        <v>1101</v>
      </c>
      <c r="F6342" s="30">
        <v>45908</v>
      </c>
      <c r="G6342" s="12" t="s">
        <v>5795</v>
      </c>
      <c r="H6342" s="75">
        <v>177970</v>
      </c>
      <c r="K6342" t="str">
        <f t="shared" si="375"/>
        <v>Q2 2025</v>
      </c>
      <c r="L6342" t="str">
        <f t="shared" si="376"/>
        <v>Q2</v>
      </c>
      <c r="M6342" t="str">
        <f t="shared" si="377"/>
        <v>2025</v>
      </c>
    </row>
    <row r="6343" spans="1:13" x14ac:dyDescent="0.25">
      <c r="A6343" s="29">
        <v>45870</v>
      </c>
      <c r="B6343" s="9" t="s">
        <v>6600</v>
      </c>
      <c r="C6343" s="8" t="e">
        <v>#N/A</v>
      </c>
      <c r="D6343" s="9" t="s">
        <v>6638</v>
      </c>
      <c r="E6343" s="12">
        <v>1102</v>
      </c>
      <c r="F6343" s="30">
        <v>45908</v>
      </c>
      <c r="G6343" s="12" t="s">
        <v>5796</v>
      </c>
      <c r="H6343" s="75">
        <v>16230</v>
      </c>
      <c r="K6343" t="str">
        <f t="shared" si="375"/>
        <v>Q2 2025</v>
      </c>
      <c r="L6343" t="str">
        <f t="shared" si="376"/>
        <v>Q2</v>
      </c>
      <c r="M6343" t="str">
        <f t="shared" si="377"/>
        <v>2025</v>
      </c>
    </row>
    <row r="6344" spans="1:13" x14ac:dyDescent="0.25">
      <c r="A6344" s="29">
        <v>45870</v>
      </c>
      <c r="B6344" s="9" t="s">
        <v>6593</v>
      </c>
      <c r="C6344" s="8" t="e">
        <v>#N/A</v>
      </c>
      <c r="D6344" s="9" t="s">
        <v>6672</v>
      </c>
      <c r="E6344" s="12">
        <v>312</v>
      </c>
      <c r="F6344" s="30">
        <v>45895</v>
      </c>
      <c r="G6344" s="12">
        <v>1468268</v>
      </c>
      <c r="H6344" s="75">
        <v>700</v>
      </c>
      <c r="K6344" t="str">
        <f t="shared" si="375"/>
        <v>Q2 2025</v>
      </c>
      <c r="L6344" t="str">
        <f t="shared" si="376"/>
        <v>Q2</v>
      </c>
      <c r="M6344" t="str">
        <f t="shared" si="377"/>
        <v>2025</v>
      </c>
    </row>
    <row r="6345" spans="1:13" x14ac:dyDescent="0.25">
      <c r="A6345" s="27">
        <v>45870</v>
      </c>
      <c r="B6345" s="9" t="s">
        <v>6595</v>
      </c>
      <c r="C6345" s="8" t="e">
        <v>#N/A</v>
      </c>
      <c r="D6345" s="9" t="s">
        <v>6631</v>
      </c>
      <c r="E6345" s="12">
        <v>319</v>
      </c>
      <c r="F6345" s="30">
        <v>45901</v>
      </c>
      <c r="G6345" s="12" t="s">
        <v>5797</v>
      </c>
      <c r="H6345" s="75">
        <v>441.32</v>
      </c>
      <c r="K6345" t="str">
        <f t="shared" si="375"/>
        <v>Q2 2025</v>
      </c>
      <c r="L6345" t="str">
        <f t="shared" si="376"/>
        <v>Q2</v>
      </c>
      <c r="M6345" t="str">
        <f t="shared" si="377"/>
        <v>2025</v>
      </c>
    </row>
    <row r="6346" spans="1:13" x14ac:dyDescent="0.25">
      <c r="A6346" s="27">
        <v>45870</v>
      </c>
      <c r="B6346" s="9" t="s">
        <v>6595</v>
      </c>
      <c r="C6346" s="8" t="e">
        <v>#N/A</v>
      </c>
      <c r="D6346" s="9" t="s">
        <v>6631</v>
      </c>
      <c r="E6346" s="12">
        <v>319</v>
      </c>
      <c r="F6346" s="30">
        <v>45901</v>
      </c>
      <c r="G6346" s="12" t="s">
        <v>5798</v>
      </c>
      <c r="H6346" s="75">
        <v>441.32</v>
      </c>
      <c r="K6346" t="str">
        <f t="shared" ref="K6346:K6354" si="378">"Q" &amp; IF(MONTH(A6346) &lt; 4, 4, IF(MONTH(A6346) &lt; 7, 1, IF(MONTH(A6346) &lt; 10, 2, 3))) &amp; " " &amp; YEAR(A6346) - IF(MONTH(A6346) &lt; 4, 1, 0)</f>
        <v>Q2 2025</v>
      </c>
      <c r="L6346" t="str">
        <f t="shared" ref="L6346:L6354" si="379">LEFT(K6346,2)</f>
        <v>Q2</v>
      </c>
      <c r="M6346" t="str">
        <f t="shared" ref="M6346:M6354" si="380">RIGHT(K6346,4)</f>
        <v>2025</v>
      </c>
    </row>
    <row r="6347" spans="1:13" x14ac:dyDescent="0.25">
      <c r="A6347" s="27">
        <v>45870</v>
      </c>
      <c r="B6347" s="9" t="s">
        <v>6595</v>
      </c>
      <c r="C6347" s="8" t="e">
        <v>#N/A</v>
      </c>
      <c r="D6347" s="9" t="s">
        <v>6631</v>
      </c>
      <c r="E6347" s="12">
        <v>319</v>
      </c>
      <c r="F6347" s="30">
        <v>45901</v>
      </c>
      <c r="G6347" s="12" t="s">
        <v>5799</v>
      </c>
      <c r="H6347" s="75">
        <v>411.82</v>
      </c>
      <c r="K6347" t="str">
        <f t="shared" si="378"/>
        <v>Q2 2025</v>
      </c>
      <c r="L6347" t="str">
        <f t="shared" si="379"/>
        <v>Q2</v>
      </c>
      <c r="M6347" t="str">
        <f t="shared" si="380"/>
        <v>2025</v>
      </c>
    </row>
    <row r="6348" spans="1:13" x14ac:dyDescent="0.25">
      <c r="A6348" s="27">
        <v>45870</v>
      </c>
      <c r="B6348" s="9" t="s">
        <v>6595</v>
      </c>
      <c r="C6348" s="8" t="e">
        <v>#N/A</v>
      </c>
      <c r="D6348" s="9" t="s">
        <v>6631</v>
      </c>
      <c r="E6348" s="12">
        <v>319</v>
      </c>
      <c r="F6348" s="30">
        <v>45901</v>
      </c>
      <c r="G6348" s="12" t="s">
        <v>5800</v>
      </c>
      <c r="H6348" s="75">
        <v>411.82</v>
      </c>
      <c r="K6348" t="str">
        <f t="shared" si="378"/>
        <v>Q2 2025</v>
      </c>
      <c r="L6348" t="str">
        <f t="shared" si="379"/>
        <v>Q2</v>
      </c>
      <c r="M6348" t="str">
        <f t="shared" si="380"/>
        <v>2025</v>
      </c>
    </row>
    <row r="6349" spans="1:13" x14ac:dyDescent="0.25">
      <c r="A6349" s="27">
        <v>45870</v>
      </c>
      <c r="B6349" s="9" t="s">
        <v>6595</v>
      </c>
      <c r="C6349" s="8" t="e">
        <v>#N/A</v>
      </c>
      <c r="D6349" s="9" t="s">
        <v>6631</v>
      </c>
      <c r="E6349" s="12">
        <v>319</v>
      </c>
      <c r="F6349" s="30">
        <v>45901</v>
      </c>
      <c r="G6349" s="12" t="s">
        <v>5801</v>
      </c>
      <c r="H6349" s="75">
        <v>411.82</v>
      </c>
      <c r="K6349" t="str">
        <f t="shared" si="378"/>
        <v>Q2 2025</v>
      </c>
      <c r="L6349" t="str">
        <f t="shared" si="379"/>
        <v>Q2</v>
      </c>
      <c r="M6349" t="str">
        <f t="shared" si="380"/>
        <v>2025</v>
      </c>
    </row>
    <row r="6350" spans="1:13" x14ac:dyDescent="0.25">
      <c r="A6350" s="27">
        <v>45870</v>
      </c>
      <c r="B6350" s="9" t="s">
        <v>6595</v>
      </c>
      <c r="C6350" s="8" t="e">
        <v>#N/A</v>
      </c>
      <c r="D6350" s="9" t="s">
        <v>6631</v>
      </c>
      <c r="E6350" s="12">
        <v>319</v>
      </c>
      <c r="F6350" s="30">
        <v>45901</v>
      </c>
      <c r="G6350" s="12" t="s">
        <v>5802</v>
      </c>
      <c r="H6350" s="75">
        <v>411.82</v>
      </c>
      <c r="K6350" t="str">
        <f t="shared" si="378"/>
        <v>Q2 2025</v>
      </c>
      <c r="L6350" t="str">
        <f t="shared" si="379"/>
        <v>Q2</v>
      </c>
      <c r="M6350" t="str">
        <f t="shared" si="380"/>
        <v>2025</v>
      </c>
    </row>
    <row r="6351" spans="1:13" x14ac:dyDescent="0.25">
      <c r="A6351" s="27">
        <v>45870</v>
      </c>
      <c r="B6351" s="9" t="s">
        <v>6595</v>
      </c>
      <c r="C6351" s="8" t="e">
        <v>#N/A</v>
      </c>
      <c r="D6351" s="9" t="s">
        <v>6631</v>
      </c>
      <c r="E6351" s="12">
        <v>319</v>
      </c>
      <c r="F6351" s="30">
        <v>45901</v>
      </c>
      <c r="G6351" s="12" t="s">
        <v>5803</v>
      </c>
      <c r="H6351" s="75">
        <v>411.82</v>
      </c>
      <c r="K6351" t="str">
        <f t="shared" si="378"/>
        <v>Q2 2025</v>
      </c>
      <c r="L6351" t="str">
        <f t="shared" si="379"/>
        <v>Q2</v>
      </c>
      <c r="M6351" t="str">
        <f t="shared" si="380"/>
        <v>2025</v>
      </c>
    </row>
    <row r="6352" spans="1:13" x14ac:dyDescent="0.25">
      <c r="A6352" s="27">
        <v>45870</v>
      </c>
      <c r="B6352" s="9" t="s">
        <v>6595</v>
      </c>
      <c r="C6352" s="8" t="e">
        <v>#N/A</v>
      </c>
      <c r="D6352" s="9" t="s">
        <v>6631</v>
      </c>
      <c r="E6352" s="12">
        <v>319</v>
      </c>
      <c r="F6352" s="30">
        <v>45901</v>
      </c>
      <c r="G6352" s="12" t="s">
        <v>5804</v>
      </c>
      <c r="H6352" s="75">
        <v>411.82</v>
      </c>
      <c r="K6352" t="str">
        <f t="shared" si="378"/>
        <v>Q2 2025</v>
      </c>
      <c r="L6352" t="str">
        <f t="shared" si="379"/>
        <v>Q2</v>
      </c>
      <c r="M6352" t="str">
        <f t="shared" si="380"/>
        <v>2025</v>
      </c>
    </row>
    <row r="6353" spans="1:13" x14ac:dyDescent="0.25">
      <c r="A6353" s="27">
        <v>45870</v>
      </c>
      <c r="B6353" s="9" t="s">
        <v>6595</v>
      </c>
      <c r="C6353" s="8" t="e">
        <v>#N/A</v>
      </c>
      <c r="D6353" s="9" t="s">
        <v>6631</v>
      </c>
      <c r="E6353" s="12">
        <v>319</v>
      </c>
      <c r="F6353" s="30">
        <v>45901</v>
      </c>
      <c r="G6353" s="12" t="s">
        <v>5805</v>
      </c>
      <c r="H6353" s="75">
        <v>646.64</v>
      </c>
      <c r="K6353" t="str">
        <f t="shared" si="378"/>
        <v>Q2 2025</v>
      </c>
      <c r="L6353" t="str">
        <f t="shared" si="379"/>
        <v>Q2</v>
      </c>
      <c r="M6353" t="str">
        <f t="shared" si="380"/>
        <v>2025</v>
      </c>
    </row>
    <row r="6354" spans="1:13" x14ac:dyDescent="0.25">
      <c r="A6354" s="27">
        <v>45870</v>
      </c>
      <c r="B6354" s="9" t="s">
        <v>6595</v>
      </c>
      <c r="C6354" s="8" t="e">
        <v>#N/A</v>
      </c>
      <c r="D6354" s="9" t="s">
        <v>6631</v>
      </c>
      <c r="E6354" s="12">
        <v>319</v>
      </c>
      <c r="F6354" s="30">
        <v>45901</v>
      </c>
      <c r="G6354" s="12" t="s">
        <v>5806</v>
      </c>
      <c r="H6354" s="75">
        <v>1354.64</v>
      </c>
      <c r="K6354" t="str">
        <f t="shared" si="378"/>
        <v>Q2 2025</v>
      </c>
      <c r="L6354" t="str">
        <f t="shared" si="379"/>
        <v>Q2</v>
      </c>
      <c r="M6354" t="str">
        <f t="shared" si="380"/>
        <v>2025</v>
      </c>
    </row>
    <row r="6355" spans="1:13" x14ac:dyDescent="0.25">
      <c r="A6355" s="27">
        <v>45870</v>
      </c>
      <c r="B6355" s="9" t="s">
        <v>6589</v>
      </c>
      <c r="C6355" s="8" t="e">
        <v>#N/A</v>
      </c>
      <c r="D6355" s="9" t="s">
        <v>6638</v>
      </c>
      <c r="E6355" s="12" t="s">
        <v>82</v>
      </c>
      <c r="F6355" s="30">
        <v>45915</v>
      </c>
      <c r="G6355" s="12" t="s">
        <v>5808</v>
      </c>
      <c r="H6355" s="75">
        <v>223940</v>
      </c>
      <c r="K6355" t="str">
        <f t="shared" ref="K6355:K6386" si="381">"Q" &amp; IF(MONTH(A6355) &lt; 4, 4, IF(MONTH(A6355) &lt; 7, 1, IF(MONTH(A6355) &lt; 10, 2, 3))) &amp; " " &amp; YEAR(A6355) - IF(MONTH(A6355) &lt; 4, 1, 0)</f>
        <v>Q2 2025</v>
      </c>
      <c r="L6355" t="str">
        <f t="shared" ref="L6355:L6386" si="382">LEFT(K6355,2)</f>
        <v>Q2</v>
      </c>
      <c r="M6355" t="str">
        <f t="shared" ref="M6355:M6386" si="383">RIGHT(K6355,4)</f>
        <v>2025</v>
      </c>
    </row>
    <row r="6356" spans="1:13" x14ac:dyDescent="0.25">
      <c r="A6356" s="27">
        <v>45870</v>
      </c>
      <c r="B6356" s="9" t="s">
        <v>6584</v>
      </c>
      <c r="C6356" s="8" t="s">
        <v>6637</v>
      </c>
      <c r="D6356" s="9" t="s">
        <v>6638</v>
      </c>
      <c r="E6356" s="12">
        <v>102</v>
      </c>
      <c r="F6356" s="30">
        <v>45914</v>
      </c>
      <c r="G6356" s="12" t="s">
        <v>5809</v>
      </c>
      <c r="H6356" s="75">
        <v>53716.19</v>
      </c>
      <c r="K6356" t="str">
        <f t="shared" si="381"/>
        <v>Q2 2025</v>
      </c>
      <c r="L6356" t="str">
        <f t="shared" si="382"/>
        <v>Q2</v>
      </c>
      <c r="M6356" t="str">
        <f t="shared" si="383"/>
        <v>2025</v>
      </c>
    </row>
    <row r="6357" spans="1:13" x14ac:dyDescent="0.25">
      <c r="A6357" s="27">
        <v>45870</v>
      </c>
      <c r="B6357" s="9" t="s">
        <v>6593</v>
      </c>
      <c r="C6357" s="8" t="s">
        <v>6637</v>
      </c>
      <c r="D6357" s="9" t="s">
        <v>6638</v>
      </c>
      <c r="E6357" s="12">
        <v>309</v>
      </c>
      <c r="F6357" s="30">
        <v>45914</v>
      </c>
      <c r="G6357" s="12" t="s">
        <v>5810</v>
      </c>
      <c r="H6357" s="75">
        <v>89407.5</v>
      </c>
      <c r="K6357" t="str">
        <f t="shared" si="381"/>
        <v>Q2 2025</v>
      </c>
      <c r="L6357" t="str">
        <f t="shared" si="382"/>
        <v>Q2</v>
      </c>
      <c r="M6357" t="str">
        <f t="shared" si="383"/>
        <v>2025</v>
      </c>
    </row>
    <row r="6358" spans="1:13" x14ac:dyDescent="0.25">
      <c r="A6358" s="27">
        <v>45870</v>
      </c>
      <c r="B6358" s="9" t="s">
        <v>6593</v>
      </c>
      <c r="C6358" s="8" t="s">
        <v>6637</v>
      </c>
      <c r="D6358" s="9" t="s">
        <v>6638</v>
      </c>
      <c r="E6358" s="12">
        <v>310</v>
      </c>
      <c r="F6358" s="30">
        <v>45914</v>
      </c>
      <c r="G6358" s="12" t="s">
        <v>5811</v>
      </c>
      <c r="H6358" s="75">
        <v>5</v>
      </c>
      <c r="K6358" t="str">
        <f t="shared" si="381"/>
        <v>Q2 2025</v>
      </c>
      <c r="L6358" t="str">
        <f t="shared" si="382"/>
        <v>Q2</v>
      </c>
      <c r="M6358" t="str">
        <f t="shared" si="383"/>
        <v>2025</v>
      </c>
    </row>
    <row r="6359" spans="1:13" x14ac:dyDescent="0.25">
      <c r="A6359" s="27">
        <v>45870</v>
      </c>
      <c r="B6359" s="9" t="s">
        <v>6593</v>
      </c>
      <c r="C6359" s="8" t="s">
        <v>6637</v>
      </c>
      <c r="D6359" s="9" t="s">
        <v>6638</v>
      </c>
      <c r="E6359" s="12">
        <v>311</v>
      </c>
      <c r="F6359" s="30">
        <v>45914</v>
      </c>
      <c r="G6359" s="12" t="s">
        <v>5812</v>
      </c>
      <c r="H6359" s="75">
        <v>161177.49</v>
      </c>
      <c r="K6359" t="str">
        <f t="shared" si="381"/>
        <v>Q2 2025</v>
      </c>
      <c r="L6359" t="str">
        <f t="shared" si="382"/>
        <v>Q2</v>
      </c>
      <c r="M6359" t="str">
        <f t="shared" si="383"/>
        <v>2025</v>
      </c>
    </row>
    <row r="6360" spans="1:13" x14ac:dyDescent="0.25">
      <c r="A6360" s="27">
        <v>45870</v>
      </c>
      <c r="B6360" s="9" t="s">
        <v>6593</v>
      </c>
      <c r="C6360" s="8" t="s">
        <v>6637</v>
      </c>
      <c r="D6360" s="9" t="s">
        <v>6638</v>
      </c>
      <c r="E6360" s="12">
        <v>312</v>
      </c>
      <c r="F6360" s="30">
        <v>45914</v>
      </c>
      <c r="G6360" s="12" t="s">
        <v>5813</v>
      </c>
      <c r="H6360" s="75">
        <v>184360.07</v>
      </c>
      <c r="K6360" t="str">
        <f t="shared" si="381"/>
        <v>Q2 2025</v>
      </c>
      <c r="L6360" t="str">
        <f t="shared" si="382"/>
        <v>Q2</v>
      </c>
      <c r="M6360" t="str">
        <f t="shared" si="383"/>
        <v>2025</v>
      </c>
    </row>
    <row r="6361" spans="1:13" x14ac:dyDescent="0.25">
      <c r="A6361" s="27">
        <v>45870</v>
      </c>
      <c r="B6361" s="9" t="s">
        <v>6593</v>
      </c>
      <c r="C6361" s="8" t="s">
        <v>6637</v>
      </c>
      <c r="D6361" s="9" t="s">
        <v>6638</v>
      </c>
      <c r="E6361" s="12">
        <v>313</v>
      </c>
      <c r="F6361" s="30">
        <v>45914</v>
      </c>
      <c r="G6361" s="12" t="s">
        <v>5814</v>
      </c>
      <c r="H6361" s="75">
        <v>127348.32</v>
      </c>
      <c r="K6361" t="str">
        <f t="shared" si="381"/>
        <v>Q2 2025</v>
      </c>
      <c r="L6361" t="str">
        <f t="shared" si="382"/>
        <v>Q2</v>
      </c>
      <c r="M6361" t="str">
        <f t="shared" si="383"/>
        <v>2025</v>
      </c>
    </row>
    <row r="6362" spans="1:13" x14ac:dyDescent="0.25">
      <c r="A6362" s="27">
        <v>45870</v>
      </c>
      <c r="B6362" s="9" t="s">
        <v>6593</v>
      </c>
      <c r="C6362" s="8" t="s">
        <v>6637</v>
      </c>
      <c r="D6362" s="9" t="s">
        <v>6638</v>
      </c>
      <c r="E6362" s="12">
        <v>314</v>
      </c>
      <c r="F6362" s="30">
        <v>45914</v>
      </c>
      <c r="G6362" s="12" t="s">
        <v>5815</v>
      </c>
      <c r="H6362" s="75">
        <v>23809</v>
      </c>
      <c r="K6362" t="str">
        <f t="shared" si="381"/>
        <v>Q2 2025</v>
      </c>
      <c r="L6362" t="str">
        <f t="shared" si="382"/>
        <v>Q2</v>
      </c>
      <c r="M6362" t="str">
        <f t="shared" si="383"/>
        <v>2025</v>
      </c>
    </row>
    <row r="6363" spans="1:13" x14ac:dyDescent="0.25">
      <c r="A6363" s="27">
        <v>45870</v>
      </c>
      <c r="B6363" s="9" t="s">
        <v>6593</v>
      </c>
      <c r="C6363" s="8" t="s">
        <v>6637</v>
      </c>
      <c r="D6363" s="9" t="s">
        <v>6638</v>
      </c>
      <c r="E6363" s="12">
        <v>315</v>
      </c>
      <c r="F6363" s="30">
        <v>45914</v>
      </c>
      <c r="G6363" s="12" t="s">
        <v>5816</v>
      </c>
      <c r="H6363" s="75">
        <v>31312.93</v>
      </c>
      <c r="K6363" t="str">
        <f t="shared" si="381"/>
        <v>Q2 2025</v>
      </c>
      <c r="L6363" t="str">
        <f t="shared" si="382"/>
        <v>Q2</v>
      </c>
      <c r="M6363" t="str">
        <f t="shared" si="383"/>
        <v>2025</v>
      </c>
    </row>
    <row r="6364" spans="1:13" x14ac:dyDescent="0.25">
      <c r="A6364" s="27">
        <v>45870</v>
      </c>
      <c r="B6364" s="9" t="s">
        <v>6593</v>
      </c>
      <c r="C6364" s="8" t="s">
        <v>6637</v>
      </c>
      <c r="D6364" s="9" t="s">
        <v>6638</v>
      </c>
      <c r="E6364" s="12">
        <v>316</v>
      </c>
      <c r="F6364" s="30">
        <v>45914</v>
      </c>
      <c r="H6364" s="75"/>
      <c r="K6364" t="str">
        <f t="shared" si="381"/>
        <v>Q2 2025</v>
      </c>
      <c r="L6364" t="str">
        <f t="shared" si="382"/>
        <v>Q2</v>
      </c>
      <c r="M6364" t="str">
        <f t="shared" si="383"/>
        <v>2025</v>
      </c>
    </row>
    <row r="6365" spans="1:13" x14ac:dyDescent="0.25">
      <c r="A6365" s="27">
        <v>45870</v>
      </c>
      <c r="B6365" s="9" t="s">
        <v>6595</v>
      </c>
      <c r="C6365" s="8" t="s">
        <v>6637</v>
      </c>
      <c r="D6365" s="9" t="s">
        <v>6638</v>
      </c>
      <c r="E6365" s="12">
        <v>317</v>
      </c>
      <c r="F6365" s="30">
        <v>45914</v>
      </c>
      <c r="G6365" s="12" t="s">
        <v>5817</v>
      </c>
      <c r="H6365" s="75">
        <v>129888.63</v>
      </c>
      <c r="K6365" t="str">
        <f t="shared" si="381"/>
        <v>Q2 2025</v>
      </c>
      <c r="L6365" t="str">
        <f t="shared" si="382"/>
        <v>Q2</v>
      </c>
      <c r="M6365" t="str">
        <f t="shared" si="383"/>
        <v>2025</v>
      </c>
    </row>
    <row r="6366" spans="1:13" x14ac:dyDescent="0.25">
      <c r="A6366" s="27">
        <v>45870</v>
      </c>
      <c r="B6366" s="9" t="s">
        <v>6595</v>
      </c>
      <c r="C6366" s="8" t="s">
        <v>6637</v>
      </c>
      <c r="D6366" s="9" t="s">
        <v>6638</v>
      </c>
      <c r="E6366" s="12">
        <v>318</v>
      </c>
      <c r="F6366" s="30">
        <v>45914</v>
      </c>
      <c r="G6366" s="12" t="s">
        <v>5818</v>
      </c>
      <c r="H6366" s="75">
        <v>133041.85</v>
      </c>
      <c r="K6366" t="str">
        <f t="shared" si="381"/>
        <v>Q2 2025</v>
      </c>
      <c r="L6366" t="str">
        <f t="shared" si="382"/>
        <v>Q2</v>
      </c>
      <c r="M6366" t="str">
        <f t="shared" si="383"/>
        <v>2025</v>
      </c>
    </row>
    <row r="6367" spans="1:13" x14ac:dyDescent="0.25">
      <c r="A6367" s="27">
        <v>45870</v>
      </c>
      <c r="B6367" s="9" t="s">
        <v>6595</v>
      </c>
      <c r="C6367" s="8" t="s">
        <v>6637</v>
      </c>
      <c r="D6367" s="9" t="s">
        <v>6638</v>
      </c>
      <c r="E6367" s="12">
        <v>319</v>
      </c>
      <c r="F6367" s="30">
        <v>45914</v>
      </c>
      <c r="G6367" s="12" t="s">
        <v>5819</v>
      </c>
      <c r="H6367" s="75">
        <v>133996.9</v>
      </c>
      <c r="K6367" t="str">
        <f t="shared" si="381"/>
        <v>Q2 2025</v>
      </c>
      <c r="L6367" t="str">
        <f t="shared" si="382"/>
        <v>Q2</v>
      </c>
      <c r="M6367" t="str">
        <f t="shared" si="383"/>
        <v>2025</v>
      </c>
    </row>
    <row r="6368" spans="1:13" x14ac:dyDescent="0.25">
      <c r="A6368" s="27">
        <v>45870</v>
      </c>
      <c r="B6368" s="9" t="s">
        <v>6592</v>
      </c>
      <c r="C6368" s="8" t="s">
        <v>6637</v>
      </c>
      <c r="D6368" s="9" t="s">
        <v>6638</v>
      </c>
      <c r="E6368" s="12">
        <v>613</v>
      </c>
      <c r="F6368" s="30">
        <v>45914</v>
      </c>
      <c r="G6368" s="12" t="s">
        <v>5820</v>
      </c>
      <c r="H6368" s="75">
        <v>43948</v>
      </c>
      <c r="K6368" t="str">
        <f t="shared" si="381"/>
        <v>Q2 2025</v>
      </c>
      <c r="L6368" t="str">
        <f t="shared" si="382"/>
        <v>Q2</v>
      </c>
      <c r="M6368" t="str">
        <f t="shared" si="383"/>
        <v>2025</v>
      </c>
    </row>
    <row r="6369" spans="1:13" x14ac:dyDescent="0.25">
      <c r="A6369" s="27">
        <v>45870</v>
      </c>
      <c r="B6369" s="9" t="s">
        <v>6592</v>
      </c>
      <c r="C6369" s="8" t="s">
        <v>6637</v>
      </c>
      <c r="D6369" s="9" t="s">
        <v>6638</v>
      </c>
      <c r="E6369" s="12">
        <v>614</v>
      </c>
      <c r="F6369" s="30">
        <v>45914</v>
      </c>
      <c r="G6369" s="12" t="s">
        <v>5821</v>
      </c>
      <c r="H6369" s="75">
        <v>63982</v>
      </c>
      <c r="K6369" t="str">
        <f t="shared" si="381"/>
        <v>Q2 2025</v>
      </c>
      <c r="L6369" t="str">
        <f t="shared" si="382"/>
        <v>Q2</v>
      </c>
      <c r="M6369" t="str">
        <f t="shared" si="383"/>
        <v>2025</v>
      </c>
    </row>
    <row r="6370" spans="1:13" x14ac:dyDescent="0.25">
      <c r="A6370" s="27">
        <v>45870</v>
      </c>
      <c r="B6370" s="9" t="s">
        <v>6594</v>
      </c>
      <c r="C6370" s="8" t="s">
        <v>6637</v>
      </c>
      <c r="D6370" s="9" t="s">
        <v>6638</v>
      </c>
      <c r="E6370" s="12">
        <v>719</v>
      </c>
      <c r="F6370" s="30">
        <v>45914</v>
      </c>
      <c r="G6370" s="12" t="s">
        <v>5822</v>
      </c>
      <c r="H6370" s="75">
        <v>72614.78</v>
      </c>
      <c r="K6370" t="str">
        <f t="shared" si="381"/>
        <v>Q2 2025</v>
      </c>
      <c r="L6370" t="str">
        <f t="shared" si="382"/>
        <v>Q2</v>
      </c>
      <c r="M6370" t="str">
        <f t="shared" si="383"/>
        <v>2025</v>
      </c>
    </row>
    <row r="6371" spans="1:13" x14ac:dyDescent="0.25">
      <c r="A6371" s="27">
        <v>45870</v>
      </c>
      <c r="B6371" s="9" t="s">
        <v>6584</v>
      </c>
      <c r="C6371" s="8" t="s">
        <v>6637</v>
      </c>
      <c r="D6371" s="9" t="s">
        <v>6639</v>
      </c>
      <c r="E6371" s="12">
        <v>102</v>
      </c>
      <c r="F6371" s="30">
        <v>45915</v>
      </c>
      <c r="G6371" s="12" t="s">
        <v>5823</v>
      </c>
      <c r="H6371" s="75">
        <v>2624.68</v>
      </c>
      <c r="K6371" t="str">
        <f t="shared" si="381"/>
        <v>Q2 2025</v>
      </c>
      <c r="L6371" t="str">
        <f t="shared" si="382"/>
        <v>Q2</v>
      </c>
      <c r="M6371" t="str">
        <f t="shared" si="383"/>
        <v>2025</v>
      </c>
    </row>
    <row r="6372" spans="1:13" x14ac:dyDescent="0.25">
      <c r="A6372" s="27">
        <v>45870</v>
      </c>
      <c r="B6372" s="9" t="s">
        <v>6593</v>
      </c>
      <c r="C6372" s="8" t="s">
        <v>6637</v>
      </c>
      <c r="D6372" s="9" t="s">
        <v>6639</v>
      </c>
      <c r="E6372" s="12">
        <v>309</v>
      </c>
      <c r="F6372" s="30">
        <v>45915</v>
      </c>
      <c r="G6372" s="12" t="s">
        <v>5824</v>
      </c>
      <c r="H6372" s="75">
        <v>4917.24</v>
      </c>
      <c r="K6372" t="str">
        <f t="shared" si="381"/>
        <v>Q2 2025</v>
      </c>
      <c r="L6372" t="str">
        <f t="shared" si="382"/>
        <v>Q2</v>
      </c>
      <c r="M6372" t="str">
        <f t="shared" si="383"/>
        <v>2025</v>
      </c>
    </row>
    <row r="6373" spans="1:13" x14ac:dyDescent="0.25">
      <c r="A6373" s="27">
        <v>45870</v>
      </c>
      <c r="B6373" s="9" t="s">
        <v>6593</v>
      </c>
      <c r="C6373" s="8" t="s">
        <v>6637</v>
      </c>
      <c r="D6373" s="9" t="s">
        <v>6639</v>
      </c>
      <c r="E6373" s="12">
        <v>310</v>
      </c>
      <c r="F6373" s="30">
        <v>45915</v>
      </c>
      <c r="H6373" s="75"/>
      <c r="K6373" t="str">
        <f t="shared" si="381"/>
        <v>Q2 2025</v>
      </c>
      <c r="L6373" t="str">
        <f t="shared" si="382"/>
        <v>Q2</v>
      </c>
      <c r="M6373" t="str">
        <f t="shared" si="383"/>
        <v>2025</v>
      </c>
    </row>
    <row r="6374" spans="1:13" x14ac:dyDescent="0.25">
      <c r="A6374" s="27">
        <v>45870</v>
      </c>
      <c r="B6374" s="9" t="s">
        <v>6593</v>
      </c>
      <c r="C6374" s="8" t="s">
        <v>6637</v>
      </c>
      <c r="D6374" s="9" t="s">
        <v>6639</v>
      </c>
      <c r="E6374" s="12">
        <v>311</v>
      </c>
      <c r="F6374" s="30">
        <v>45915</v>
      </c>
      <c r="G6374" s="12" t="s">
        <v>5825</v>
      </c>
      <c r="H6374" s="75">
        <v>7702.8</v>
      </c>
      <c r="K6374" t="str">
        <f t="shared" si="381"/>
        <v>Q2 2025</v>
      </c>
      <c r="L6374" t="str">
        <f t="shared" si="382"/>
        <v>Q2</v>
      </c>
      <c r="M6374" t="str">
        <f t="shared" si="383"/>
        <v>2025</v>
      </c>
    </row>
    <row r="6375" spans="1:13" x14ac:dyDescent="0.25">
      <c r="A6375" s="27">
        <v>45870</v>
      </c>
      <c r="B6375" s="9" t="s">
        <v>6593</v>
      </c>
      <c r="C6375" s="8" t="s">
        <v>6637</v>
      </c>
      <c r="D6375" s="9" t="s">
        <v>6639</v>
      </c>
      <c r="E6375" s="12">
        <v>312</v>
      </c>
      <c r="F6375" s="30">
        <v>45915</v>
      </c>
      <c r="G6375" s="12" t="s">
        <v>5826</v>
      </c>
      <c r="H6375" s="75">
        <v>8386.36</v>
      </c>
      <c r="K6375" t="str">
        <f t="shared" si="381"/>
        <v>Q2 2025</v>
      </c>
      <c r="L6375" t="str">
        <f t="shared" si="382"/>
        <v>Q2</v>
      </c>
      <c r="M6375" t="str">
        <f t="shared" si="383"/>
        <v>2025</v>
      </c>
    </row>
    <row r="6376" spans="1:13" x14ac:dyDescent="0.25">
      <c r="A6376" s="27">
        <v>45870</v>
      </c>
      <c r="B6376" s="9" t="s">
        <v>6593</v>
      </c>
      <c r="C6376" s="8" t="s">
        <v>6637</v>
      </c>
      <c r="D6376" s="9" t="s">
        <v>6639</v>
      </c>
      <c r="E6376" s="12">
        <v>313</v>
      </c>
      <c r="F6376" s="30">
        <v>45915</v>
      </c>
      <c r="G6376" s="12" t="s">
        <v>5827</v>
      </c>
      <c r="H6376" s="75">
        <v>5349.69</v>
      </c>
      <c r="K6376" t="str">
        <f t="shared" si="381"/>
        <v>Q2 2025</v>
      </c>
      <c r="L6376" t="str">
        <f t="shared" si="382"/>
        <v>Q2</v>
      </c>
      <c r="M6376" t="str">
        <f t="shared" si="383"/>
        <v>2025</v>
      </c>
    </row>
    <row r="6377" spans="1:13" x14ac:dyDescent="0.25">
      <c r="A6377" s="27">
        <v>45870</v>
      </c>
      <c r="B6377" s="9" t="s">
        <v>6593</v>
      </c>
      <c r="C6377" s="8" t="s">
        <v>6637</v>
      </c>
      <c r="D6377" s="9" t="s">
        <v>6639</v>
      </c>
      <c r="E6377" s="12">
        <v>314</v>
      </c>
      <c r="F6377" s="30">
        <v>45915</v>
      </c>
      <c r="G6377" s="12" t="s">
        <v>5828</v>
      </c>
      <c r="H6377" s="75">
        <v>1032.69</v>
      </c>
      <c r="K6377" t="str">
        <f t="shared" si="381"/>
        <v>Q2 2025</v>
      </c>
      <c r="L6377" t="str">
        <f t="shared" si="382"/>
        <v>Q2</v>
      </c>
      <c r="M6377" t="str">
        <f t="shared" si="383"/>
        <v>2025</v>
      </c>
    </row>
    <row r="6378" spans="1:13" x14ac:dyDescent="0.25">
      <c r="A6378" s="27">
        <v>45870</v>
      </c>
      <c r="B6378" s="9" t="s">
        <v>6593</v>
      </c>
      <c r="C6378" s="8" t="s">
        <v>6637</v>
      </c>
      <c r="D6378" s="9" t="s">
        <v>6639</v>
      </c>
      <c r="E6378" s="12">
        <v>315</v>
      </c>
      <c r="F6378" s="30">
        <v>45915</v>
      </c>
      <c r="G6378" s="12" t="s">
        <v>5829</v>
      </c>
      <c r="H6378" s="75">
        <v>1640.14</v>
      </c>
      <c r="K6378" t="str">
        <f t="shared" si="381"/>
        <v>Q2 2025</v>
      </c>
      <c r="L6378" t="str">
        <f t="shared" si="382"/>
        <v>Q2</v>
      </c>
      <c r="M6378" t="str">
        <f t="shared" si="383"/>
        <v>2025</v>
      </c>
    </row>
    <row r="6379" spans="1:13" x14ac:dyDescent="0.25">
      <c r="A6379" s="27">
        <v>45870</v>
      </c>
      <c r="B6379" s="9" t="s">
        <v>6593</v>
      </c>
      <c r="C6379" s="8" t="s">
        <v>6637</v>
      </c>
      <c r="D6379" s="9" t="s">
        <v>6639</v>
      </c>
      <c r="E6379" s="12">
        <v>316</v>
      </c>
      <c r="F6379" s="30">
        <v>45915</v>
      </c>
      <c r="H6379" s="75"/>
      <c r="K6379" t="str">
        <f t="shared" si="381"/>
        <v>Q2 2025</v>
      </c>
      <c r="L6379" t="str">
        <f t="shared" si="382"/>
        <v>Q2</v>
      </c>
      <c r="M6379" t="str">
        <f t="shared" si="383"/>
        <v>2025</v>
      </c>
    </row>
    <row r="6380" spans="1:13" x14ac:dyDescent="0.25">
      <c r="A6380" s="27">
        <v>45870</v>
      </c>
      <c r="B6380" s="9" t="s">
        <v>6595</v>
      </c>
      <c r="C6380" s="8" t="s">
        <v>6637</v>
      </c>
      <c r="D6380" s="9" t="s">
        <v>6639</v>
      </c>
      <c r="E6380" s="12">
        <v>317</v>
      </c>
      <c r="F6380" s="30">
        <v>45915</v>
      </c>
      <c r="G6380" s="12" t="s">
        <v>5830</v>
      </c>
      <c r="H6380" s="75">
        <v>6112.82</v>
      </c>
      <c r="K6380" t="str">
        <f t="shared" si="381"/>
        <v>Q2 2025</v>
      </c>
      <c r="L6380" t="str">
        <f t="shared" si="382"/>
        <v>Q2</v>
      </c>
      <c r="M6380" t="str">
        <f t="shared" si="383"/>
        <v>2025</v>
      </c>
    </row>
    <row r="6381" spans="1:13" x14ac:dyDescent="0.25">
      <c r="A6381" s="27">
        <v>45870</v>
      </c>
      <c r="B6381" s="9" t="s">
        <v>6595</v>
      </c>
      <c r="C6381" s="8" t="s">
        <v>6637</v>
      </c>
      <c r="D6381" s="9" t="s">
        <v>6639</v>
      </c>
      <c r="E6381" s="12">
        <v>318</v>
      </c>
      <c r="F6381" s="30">
        <v>45915</v>
      </c>
      <c r="G6381" s="12" t="s">
        <v>5831</v>
      </c>
      <c r="H6381" s="75">
        <v>6981.76</v>
      </c>
      <c r="K6381" t="str">
        <f t="shared" si="381"/>
        <v>Q2 2025</v>
      </c>
      <c r="L6381" t="str">
        <f t="shared" si="382"/>
        <v>Q2</v>
      </c>
      <c r="M6381" t="str">
        <f t="shared" si="383"/>
        <v>2025</v>
      </c>
    </row>
    <row r="6382" spans="1:13" x14ac:dyDescent="0.25">
      <c r="A6382" s="27">
        <v>45870</v>
      </c>
      <c r="B6382" s="9" t="s">
        <v>6595</v>
      </c>
      <c r="C6382" s="8" t="s">
        <v>6637</v>
      </c>
      <c r="D6382" s="9" t="s">
        <v>6639</v>
      </c>
      <c r="E6382" s="12">
        <v>319</v>
      </c>
      <c r="F6382" s="30">
        <v>45915</v>
      </c>
      <c r="G6382" s="12" t="s">
        <v>5832</v>
      </c>
      <c r="H6382" s="75">
        <v>6414.38</v>
      </c>
      <c r="K6382" t="str">
        <f t="shared" si="381"/>
        <v>Q2 2025</v>
      </c>
      <c r="L6382" t="str">
        <f t="shared" si="382"/>
        <v>Q2</v>
      </c>
      <c r="M6382" t="str">
        <f t="shared" si="383"/>
        <v>2025</v>
      </c>
    </row>
    <row r="6383" spans="1:13" x14ac:dyDescent="0.25">
      <c r="A6383" s="27">
        <v>45870</v>
      </c>
      <c r="B6383" s="9" t="s">
        <v>6592</v>
      </c>
      <c r="C6383" s="8" t="s">
        <v>6637</v>
      </c>
      <c r="D6383" s="9" t="s">
        <v>6639</v>
      </c>
      <c r="E6383" s="12">
        <v>613</v>
      </c>
      <c r="F6383" s="30">
        <v>45915</v>
      </c>
      <c r="G6383" s="12" t="s">
        <v>5833</v>
      </c>
      <c r="H6383" s="75">
        <v>2407.3000000000002</v>
      </c>
      <c r="K6383" t="str">
        <f t="shared" si="381"/>
        <v>Q2 2025</v>
      </c>
      <c r="L6383" t="str">
        <f t="shared" si="382"/>
        <v>Q2</v>
      </c>
      <c r="M6383" t="str">
        <f t="shared" si="383"/>
        <v>2025</v>
      </c>
    </row>
    <row r="6384" spans="1:13" x14ac:dyDescent="0.25">
      <c r="A6384" s="27">
        <v>45870</v>
      </c>
      <c r="B6384" s="9" t="s">
        <v>6592</v>
      </c>
      <c r="C6384" s="8" t="s">
        <v>6637</v>
      </c>
      <c r="D6384" s="9" t="s">
        <v>6639</v>
      </c>
      <c r="E6384" s="12">
        <v>614</v>
      </c>
      <c r="F6384" s="30">
        <v>45915</v>
      </c>
      <c r="G6384" s="12" t="s">
        <v>5834</v>
      </c>
      <c r="H6384" s="75">
        <v>3472.86</v>
      </c>
      <c r="K6384" t="str">
        <f t="shared" si="381"/>
        <v>Q2 2025</v>
      </c>
      <c r="L6384" t="str">
        <f t="shared" si="382"/>
        <v>Q2</v>
      </c>
      <c r="M6384" t="str">
        <f t="shared" si="383"/>
        <v>2025</v>
      </c>
    </row>
    <row r="6385" spans="1:13" x14ac:dyDescent="0.25">
      <c r="A6385" s="27">
        <v>45870</v>
      </c>
      <c r="B6385" s="9" t="s">
        <v>6594</v>
      </c>
      <c r="C6385" s="8" t="s">
        <v>6637</v>
      </c>
      <c r="D6385" s="9" t="s">
        <v>6639</v>
      </c>
      <c r="E6385" s="12">
        <v>719</v>
      </c>
      <c r="F6385" s="30">
        <v>45915</v>
      </c>
      <c r="G6385" s="12" t="s">
        <v>5835</v>
      </c>
      <c r="H6385" s="75">
        <v>3264.14</v>
      </c>
      <c r="K6385" t="str">
        <f t="shared" si="381"/>
        <v>Q2 2025</v>
      </c>
      <c r="L6385" t="str">
        <f t="shared" si="382"/>
        <v>Q2</v>
      </c>
      <c r="M6385" t="str">
        <f t="shared" si="383"/>
        <v>2025</v>
      </c>
    </row>
    <row r="6386" spans="1:13" x14ac:dyDescent="0.25">
      <c r="A6386" s="29">
        <v>45870</v>
      </c>
      <c r="B6386" s="9" t="s">
        <v>6593</v>
      </c>
      <c r="C6386" s="8" t="s">
        <v>6619</v>
      </c>
      <c r="D6386" s="9" t="s">
        <v>6620</v>
      </c>
      <c r="E6386" s="12">
        <v>312</v>
      </c>
      <c r="F6386" s="30">
        <v>45900</v>
      </c>
      <c r="G6386" s="12" t="s">
        <v>5836</v>
      </c>
      <c r="H6386" s="75">
        <v>152399</v>
      </c>
      <c r="K6386" t="str">
        <f t="shared" si="381"/>
        <v>Q2 2025</v>
      </c>
      <c r="L6386" t="str">
        <f t="shared" si="382"/>
        <v>Q2</v>
      </c>
      <c r="M6386" t="str">
        <f t="shared" si="383"/>
        <v>2025</v>
      </c>
    </row>
    <row r="6387" spans="1:13" x14ac:dyDescent="0.25">
      <c r="A6387" s="27">
        <v>45870</v>
      </c>
      <c r="B6387" s="9" t="s">
        <v>6589</v>
      </c>
      <c r="C6387" s="5" t="s">
        <v>6653</v>
      </c>
      <c r="D6387" s="9" t="s">
        <v>6638</v>
      </c>
      <c r="E6387" s="12" t="s">
        <v>82</v>
      </c>
      <c r="F6387" s="30">
        <v>45924</v>
      </c>
      <c r="G6387" s="12" t="s">
        <v>5837</v>
      </c>
      <c r="H6387" s="75">
        <v>765615</v>
      </c>
      <c r="K6387" t="str">
        <f t="shared" ref="K6387:K6395" si="384">"Q" &amp; IF(MONTH(A6387) &lt; 4, 4, IF(MONTH(A6387) &lt; 7, 1, IF(MONTH(A6387) &lt; 10, 2, 3))) &amp; " " &amp; YEAR(A6387) - IF(MONTH(A6387) &lt; 4, 1, 0)</f>
        <v>Q2 2025</v>
      </c>
      <c r="L6387" t="str">
        <f t="shared" ref="L6387:L6395" si="385">LEFT(K6387,2)</f>
        <v>Q2</v>
      </c>
      <c r="M6387" t="str">
        <f t="shared" ref="M6387:M6395" si="386">RIGHT(K6387,4)</f>
        <v>2025</v>
      </c>
    </row>
    <row r="6388" spans="1:13" x14ac:dyDescent="0.25">
      <c r="A6388" s="27">
        <v>45870</v>
      </c>
      <c r="B6388" s="9" t="s">
        <v>6589</v>
      </c>
      <c r="C6388" s="5" t="s">
        <v>6653</v>
      </c>
      <c r="D6388" s="9" t="s">
        <v>6627</v>
      </c>
      <c r="E6388" s="12" t="s">
        <v>82</v>
      </c>
      <c r="F6388" s="30">
        <v>45925</v>
      </c>
      <c r="G6388" s="12" t="s">
        <v>5838</v>
      </c>
      <c r="H6388" s="75">
        <v>18700</v>
      </c>
      <c r="K6388" t="str">
        <f t="shared" si="384"/>
        <v>Q2 2025</v>
      </c>
      <c r="L6388" t="str">
        <f t="shared" si="385"/>
        <v>Q2</v>
      </c>
      <c r="M6388" t="str">
        <f t="shared" si="386"/>
        <v>2025</v>
      </c>
    </row>
    <row r="6389" spans="1:13" x14ac:dyDescent="0.25">
      <c r="A6389" s="29">
        <v>45870</v>
      </c>
      <c r="B6389" s="9" t="s">
        <v>6602</v>
      </c>
      <c r="C6389" s="5" t="e">
        <v>#N/A</v>
      </c>
      <c r="D6389" s="9" t="s">
        <v>6638</v>
      </c>
      <c r="E6389" s="12">
        <v>401</v>
      </c>
      <c r="F6389" s="30">
        <v>45924</v>
      </c>
      <c r="G6389" s="12" t="s">
        <v>5839</v>
      </c>
      <c r="H6389" s="75">
        <v>78860</v>
      </c>
      <c r="K6389" t="str">
        <f t="shared" si="384"/>
        <v>Q2 2025</v>
      </c>
      <c r="L6389" t="str">
        <f t="shared" si="385"/>
        <v>Q2</v>
      </c>
      <c r="M6389" t="str">
        <f t="shared" si="386"/>
        <v>2025</v>
      </c>
    </row>
    <row r="6390" spans="1:13" x14ac:dyDescent="0.25">
      <c r="A6390" s="29">
        <v>45870</v>
      </c>
      <c r="B6390" s="9" t="s">
        <v>6602</v>
      </c>
      <c r="C6390" s="5" t="e">
        <v>#N/A</v>
      </c>
      <c r="D6390" s="9" t="s">
        <v>6638</v>
      </c>
      <c r="E6390" s="12">
        <v>402</v>
      </c>
      <c r="F6390" s="30">
        <v>45924</v>
      </c>
      <c r="G6390" s="12" t="s">
        <v>5840</v>
      </c>
      <c r="H6390" s="75">
        <v>38810</v>
      </c>
      <c r="K6390" t="str">
        <f t="shared" si="384"/>
        <v>Q2 2025</v>
      </c>
      <c r="L6390" t="str">
        <f t="shared" si="385"/>
        <v>Q2</v>
      </c>
      <c r="M6390" t="str">
        <f t="shared" si="386"/>
        <v>2025</v>
      </c>
    </row>
    <row r="6391" spans="1:13" x14ac:dyDescent="0.25">
      <c r="A6391" s="29">
        <v>45870</v>
      </c>
      <c r="B6391" s="9" t="s">
        <v>6602</v>
      </c>
      <c r="C6391" s="5" t="e">
        <v>#N/A</v>
      </c>
      <c r="D6391" s="9" t="s">
        <v>6638</v>
      </c>
      <c r="E6391" s="12">
        <v>501</v>
      </c>
      <c r="F6391" s="30">
        <v>45924</v>
      </c>
      <c r="G6391" s="12" t="s">
        <v>5841</v>
      </c>
      <c r="H6391" s="75">
        <v>78580</v>
      </c>
      <c r="K6391" t="str">
        <f t="shared" si="384"/>
        <v>Q2 2025</v>
      </c>
      <c r="L6391" t="str">
        <f t="shared" si="385"/>
        <v>Q2</v>
      </c>
      <c r="M6391" t="str">
        <f t="shared" si="386"/>
        <v>2025</v>
      </c>
    </row>
    <row r="6392" spans="1:13" x14ac:dyDescent="0.25">
      <c r="A6392" s="29">
        <v>45870</v>
      </c>
      <c r="B6392" s="9" t="s">
        <v>6602</v>
      </c>
      <c r="C6392" s="5" t="e">
        <v>#N/A</v>
      </c>
      <c r="D6392" s="9" t="s">
        <v>6638</v>
      </c>
      <c r="E6392" s="12">
        <v>502</v>
      </c>
      <c r="F6392" s="30">
        <v>45924</v>
      </c>
      <c r="G6392" s="12" t="s">
        <v>5842</v>
      </c>
      <c r="H6392" s="75">
        <v>730</v>
      </c>
      <c r="K6392" t="str">
        <f t="shared" si="384"/>
        <v>Q2 2025</v>
      </c>
      <c r="L6392" t="str">
        <f t="shared" si="385"/>
        <v>Q2</v>
      </c>
      <c r="M6392" t="str">
        <f t="shared" si="386"/>
        <v>2025</v>
      </c>
    </row>
    <row r="6393" spans="1:13" x14ac:dyDescent="0.25">
      <c r="A6393" s="29">
        <v>45870</v>
      </c>
      <c r="B6393" s="9" t="s">
        <v>6602</v>
      </c>
      <c r="C6393" s="5" t="e">
        <v>#N/A</v>
      </c>
      <c r="D6393" s="9" t="s">
        <v>6638</v>
      </c>
      <c r="E6393" s="12">
        <v>1201</v>
      </c>
      <c r="F6393" s="30">
        <v>45924</v>
      </c>
      <c r="G6393" s="12" t="s">
        <v>5843</v>
      </c>
      <c r="H6393" s="75">
        <v>49110</v>
      </c>
      <c r="K6393" t="str">
        <f t="shared" si="384"/>
        <v>Q2 2025</v>
      </c>
      <c r="L6393" t="str">
        <f t="shared" si="385"/>
        <v>Q2</v>
      </c>
      <c r="M6393" t="str">
        <f t="shared" si="386"/>
        <v>2025</v>
      </c>
    </row>
    <row r="6394" spans="1:13" x14ac:dyDescent="0.25">
      <c r="A6394" s="29">
        <v>45870</v>
      </c>
      <c r="B6394" s="9" t="s">
        <v>6602</v>
      </c>
      <c r="C6394" s="5" t="e">
        <v>#N/A</v>
      </c>
      <c r="D6394" s="9" t="s">
        <v>6638</v>
      </c>
      <c r="E6394" s="12">
        <v>1202</v>
      </c>
      <c r="F6394" s="30">
        <v>45924</v>
      </c>
      <c r="G6394" s="12" t="s">
        <v>5844</v>
      </c>
      <c r="H6394" s="75">
        <v>600</v>
      </c>
      <c r="K6394" t="str">
        <f t="shared" si="384"/>
        <v>Q2 2025</v>
      </c>
      <c r="L6394" t="str">
        <f t="shared" si="385"/>
        <v>Q2</v>
      </c>
      <c r="M6394" t="str">
        <f t="shared" si="386"/>
        <v>2025</v>
      </c>
    </row>
    <row r="6395" spans="1:13" x14ac:dyDescent="0.25">
      <c r="A6395" s="29">
        <v>45870</v>
      </c>
      <c r="B6395" s="9" t="s">
        <v>6602</v>
      </c>
      <c r="C6395" s="5" t="e">
        <v>#N/A</v>
      </c>
      <c r="D6395" s="9" t="s">
        <v>6638</v>
      </c>
      <c r="E6395" s="12">
        <v>1301</v>
      </c>
      <c r="F6395" s="30">
        <v>45924</v>
      </c>
      <c r="G6395" s="12" t="s">
        <v>5845</v>
      </c>
      <c r="H6395" s="75">
        <v>106140</v>
      </c>
      <c r="K6395" t="str">
        <f t="shared" si="384"/>
        <v>Q2 2025</v>
      </c>
      <c r="L6395" t="str">
        <f t="shared" si="385"/>
        <v>Q2</v>
      </c>
      <c r="M6395" t="str">
        <f t="shared" si="386"/>
        <v>2025</v>
      </c>
    </row>
    <row r="6396" spans="1:13" x14ac:dyDescent="0.25">
      <c r="A6396" s="29">
        <v>45901</v>
      </c>
      <c r="B6396" s="9" t="s">
        <v>6589</v>
      </c>
      <c r="C6396" s="62" t="e">
        <v>#N/A</v>
      </c>
      <c r="D6396" s="9" t="s">
        <v>6624</v>
      </c>
      <c r="E6396" s="12" t="s">
        <v>82</v>
      </c>
      <c r="F6396" s="30">
        <v>45920</v>
      </c>
      <c r="G6396" s="12" t="s">
        <v>5846</v>
      </c>
      <c r="H6396" s="46">
        <v>40000</v>
      </c>
      <c r="K6396" t="str">
        <f t="shared" ref="K6396:K6448" si="387">"Q" &amp; IF(MONTH(A6396) &lt; 4, 4, IF(MONTH(A6396) &lt; 7, 1, IF(MONTH(A6396) &lt; 10, 2, 3))) &amp; " " &amp; YEAR(A6396) - IF(MONTH(A6396) &lt; 4, 1, 0)</f>
        <v>Q2 2025</v>
      </c>
      <c r="L6396" t="str">
        <f t="shared" ref="L6396:L6448" si="388">LEFT(K6396,2)</f>
        <v>Q2</v>
      </c>
      <c r="M6396" t="str">
        <f t="shared" ref="M6396:M6448" si="389">RIGHT(K6396,4)</f>
        <v>2025</v>
      </c>
    </row>
    <row r="6397" spans="1:13" x14ac:dyDescent="0.25">
      <c r="A6397" s="29">
        <v>45901</v>
      </c>
      <c r="B6397" s="9" t="s">
        <v>6589</v>
      </c>
      <c r="C6397" s="62" t="s">
        <v>6653</v>
      </c>
      <c r="D6397" s="9" t="s">
        <v>6654</v>
      </c>
      <c r="E6397" s="12" t="s">
        <v>82</v>
      </c>
      <c r="F6397" s="30">
        <v>45901</v>
      </c>
      <c r="G6397" s="12" t="s">
        <v>5847</v>
      </c>
      <c r="H6397" s="75">
        <v>204002.34</v>
      </c>
      <c r="K6397" t="str">
        <f t="shared" si="387"/>
        <v>Q2 2025</v>
      </c>
      <c r="L6397" t="str">
        <f t="shared" si="388"/>
        <v>Q2</v>
      </c>
      <c r="M6397" t="str">
        <f t="shared" si="389"/>
        <v>2025</v>
      </c>
    </row>
    <row r="6398" spans="1:13" x14ac:dyDescent="0.25">
      <c r="A6398" s="29">
        <v>45901</v>
      </c>
      <c r="B6398" s="9" t="s">
        <v>6592</v>
      </c>
      <c r="C6398" s="8" t="e">
        <v>#N/A</v>
      </c>
      <c r="D6398" s="9" t="s">
        <v>6662</v>
      </c>
      <c r="E6398" s="12">
        <v>614</v>
      </c>
      <c r="F6398" s="30">
        <v>45901</v>
      </c>
      <c r="G6398" s="12" t="s">
        <v>5848</v>
      </c>
      <c r="H6398" s="46">
        <v>144455</v>
      </c>
      <c r="K6398" t="str">
        <f t="shared" si="387"/>
        <v>Q2 2025</v>
      </c>
      <c r="L6398" t="str">
        <f t="shared" si="388"/>
        <v>Q2</v>
      </c>
      <c r="M6398" t="str">
        <f t="shared" si="389"/>
        <v>2025</v>
      </c>
    </row>
    <row r="6399" spans="1:13" x14ac:dyDescent="0.25">
      <c r="A6399" s="29">
        <v>45901</v>
      </c>
      <c r="B6399" s="9" t="s">
        <v>6593</v>
      </c>
      <c r="C6399" s="8" t="e">
        <v>#N/A</v>
      </c>
      <c r="D6399" s="9" t="s">
        <v>6662</v>
      </c>
      <c r="E6399" s="12">
        <v>316</v>
      </c>
      <c r="F6399" s="25">
        <v>45901</v>
      </c>
      <c r="G6399" s="12" t="s">
        <v>5849</v>
      </c>
      <c r="H6399" s="75">
        <v>87362</v>
      </c>
      <c r="K6399" t="str">
        <f t="shared" si="387"/>
        <v>Q2 2025</v>
      </c>
      <c r="L6399" t="str">
        <f t="shared" si="388"/>
        <v>Q2</v>
      </c>
      <c r="M6399" t="str">
        <f t="shared" si="389"/>
        <v>2025</v>
      </c>
    </row>
    <row r="6400" spans="1:13" x14ac:dyDescent="0.25">
      <c r="A6400" s="29">
        <v>45901</v>
      </c>
      <c r="B6400" s="9" t="s">
        <v>6593</v>
      </c>
      <c r="C6400" s="8" t="e">
        <v>#N/A</v>
      </c>
      <c r="D6400" s="9" t="s">
        <v>6662</v>
      </c>
      <c r="E6400" s="12">
        <v>316</v>
      </c>
      <c r="F6400" s="25">
        <v>45901</v>
      </c>
      <c r="G6400" s="12" t="s">
        <v>5850</v>
      </c>
      <c r="H6400" s="75">
        <v>87362</v>
      </c>
      <c r="K6400" t="str">
        <f t="shared" si="387"/>
        <v>Q2 2025</v>
      </c>
      <c r="L6400" t="str">
        <f t="shared" si="388"/>
        <v>Q2</v>
      </c>
      <c r="M6400" t="str">
        <f t="shared" si="389"/>
        <v>2025</v>
      </c>
    </row>
    <row r="6401" spans="1:13" x14ac:dyDescent="0.25">
      <c r="A6401" s="27">
        <v>45901</v>
      </c>
      <c r="B6401" s="9" t="s">
        <v>6592</v>
      </c>
      <c r="C6401" s="8" t="e">
        <v>#N/A</v>
      </c>
      <c r="D6401" s="9" t="s">
        <v>6662</v>
      </c>
      <c r="E6401" s="12">
        <v>613</v>
      </c>
      <c r="F6401" s="30">
        <v>45901</v>
      </c>
      <c r="G6401" s="12" t="s">
        <v>5851</v>
      </c>
      <c r="H6401" s="46">
        <v>72264</v>
      </c>
      <c r="K6401" t="str">
        <f t="shared" si="387"/>
        <v>Q2 2025</v>
      </c>
      <c r="L6401" t="str">
        <f t="shared" si="388"/>
        <v>Q2</v>
      </c>
      <c r="M6401" t="str">
        <f t="shared" si="389"/>
        <v>2025</v>
      </c>
    </row>
    <row r="6402" spans="1:13" x14ac:dyDescent="0.25">
      <c r="A6402" s="29">
        <v>45901</v>
      </c>
      <c r="B6402" s="9" t="s">
        <v>6592</v>
      </c>
      <c r="C6402" s="8" t="e">
        <v>#N/A</v>
      </c>
      <c r="D6402" s="9" t="s">
        <v>6662</v>
      </c>
      <c r="E6402" s="12">
        <v>613</v>
      </c>
      <c r="F6402" s="30">
        <v>45901</v>
      </c>
      <c r="G6402" s="12" t="s">
        <v>5852</v>
      </c>
      <c r="H6402" s="75">
        <v>72274</v>
      </c>
      <c r="K6402" t="str">
        <f t="shared" si="387"/>
        <v>Q2 2025</v>
      </c>
      <c r="L6402" t="str">
        <f t="shared" si="388"/>
        <v>Q2</v>
      </c>
      <c r="M6402" t="str">
        <f t="shared" si="389"/>
        <v>2025</v>
      </c>
    </row>
    <row r="6403" spans="1:13" x14ac:dyDescent="0.25">
      <c r="A6403" s="27">
        <v>45901</v>
      </c>
      <c r="B6403" s="9" t="s">
        <v>6593</v>
      </c>
      <c r="C6403" s="8" t="e">
        <v>#N/A</v>
      </c>
      <c r="D6403" s="9" t="s">
        <v>6665</v>
      </c>
      <c r="E6403" s="12">
        <v>309</v>
      </c>
      <c r="F6403" s="30">
        <v>45902</v>
      </c>
      <c r="G6403" s="12" t="s">
        <v>5853</v>
      </c>
      <c r="H6403" s="75">
        <v>228659.20000000001</v>
      </c>
      <c r="K6403" t="str">
        <f t="shared" si="387"/>
        <v>Q2 2025</v>
      </c>
      <c r="L6403" t="str">
        <f t="shared" si="388"/>
        <v>Q2</v>
      </c>
      <c r="M6403" t="str">
        <f t="shared" si="389"/>
        <v>2025</v>
      </c>
    </row>
    <row r="6404" spans="1:13" x14ac:dyDescent="0.25">
      <c r="A6404" s="27">
        <v>45901</v>
      </c>
      <c r="B6404" s="9" t="s">
        <v>6593</v>
      </c>
      <c r="C6404" s="8" t="e">
        <v>#N/A</v>
      </c>
      <c r="D6404" s="9" t="s">
        <v>6654</v>
      </c>
      <c r="E6404" s="12">
        <v>313</v>
      </c>
      <c r="F6404" s="30">
        <v>45901</v>
      </c>
      <c r="G6404" s="12" t="s">
        <v>5854</v>
      </c>
      <c r="H6404" s="46">
        <v>65546</v>
      </c>
      <c r="K6404" t="str">
        <f t="shared" si="387"/>
        <v>Q2 2025</v>
      </c>
      <c r="L6404" t="str">
        <f t="shared" si="388"/>
        <v>Q2</v>
      </c>
      <c r="M6404" t="str">
        <f t="shared" si="389"/>
        <v>2025</v>
      </c>
    </row>
    <row r="6405" spans="1:13" x14ac:dyDescent="0.25">
      <c r="A6405" s="27">
        <v>45901</v>
      </c>
      <c r="B6405" s="9" t="s">
        <v>6593</v>
      </c>
      <c r="C6405" s="8" t="e">
        <v>#N/A</v>
      </c>
      <c r="D6405" s="9" t="s">
        <v>6662</v>
      </c>
      <c r="E6405" s="12">
        <v>313</v>
      </c>
      <c r="F6405" s="30">
        <v>45901</v>
      </c>
      <c r="G6405" s="12" t="s">
        <v>5855</v>
      </c>
      <c r="H6405" s="46">
        <v>574536</v>
      </c>
      <c r="K6405" t="str">
        <f t="shared" si="387"/>
        <v>Q2 2025</v>
      </c>
      <c r="L6405" t="str">
        <f t="shared" si="388"/>
        <v>Q2</v>
      </c>
      <c r="M6405" t="str">
        <f t="shared" si="389"/>
        <v>2025</v>
      </c>
    </row>
    <row r="6406" spans="1:13" x14ac:dyDescent="0.25">
      <c r="A6406" s="27">
        <v>45901</v>
      </c>
      <c r="B6406" s="9" t="s">
        <v>6593</v>
      </c>
      <c r="C6406" s="62" t="e">
        <v>#N/A</v>
      </c>
      <c r="D6406" s="9" t="s">
        <v>6662</v>
      </c>
      <c r="E6406" s="12">
        <v>311</v>
      </c>
      <c r="F6406" s="30">
        <v>45901</v>
      </c>
      <c r="G6406" s="12" t="s">
        <v>5856</v>
      </c>
      <c r="H6406" s="75">
        <v>652882</v>
      </c>
      <c r="K6406" t="str">
        <f t="shared" si="387"/>
        <v>Q2 2025</v>
      </c>
      <c r="L6406" t="str">
        <f t="shared" si="388"/>
        <v>Q2</v>
      </c>
      <c r="M6406" t="str">
        <f t="shared" si="389"/>
        <v>2025</v>
      </c>
    </row>
    <row r="6407" spans="1:13" x14ac:dyDescent="0.25">
      <c r="A6407" s="27">
        <v>45901</v>
      </c>
      <c r="B6407" s="9" t="s">
        <v>6593</v>
      </c>
      <c r="C6407" s="62" t="e">
        <v>#N/A</v>
      </c>
      <c r="D6407" s="9" t="s">
        <v>6662</v>
      </c>
      <c r="E6407" s="12">
        <v>312</v>
      </c>
      <c r="F6407" s="30">
        <v>45901</v>
      </c>
      <c r="G6407" s="12" t="s">
        <v>5857</v>
      </c>
      <c r="H6407" s="75">
        <v>422432</v>
      </c>
      <c r="K6407" t="str">
        <f t="shared" si="387"/>
        <v>Q2 2025</v>
      </c>
      <c r="L6407" t="str">
        <f t="shared" si="388"/>
        <v>Q2</v>
      </c>
      <c r="M6407" t="str">
        <f t="shared" si="389"/>
        <v>2025</v>
      </c>
    </row>
    <row r="6408" spans="1:13" x14ac:dyDescent="0.25">
      <c r="A6408" s="27">
        <v>45901</v>
      </c>
      <c r="B6408" s="9" t="s">
        <v>6593</v>
      </c>
      <c r="C6408" s="8" t="e">
        <v>#N/A</v>
      </c>
      <c r="D6408" s="9" t="s">
        <v>6662</v>
      </c>
      <c r="E6408" s="12">
        <v>310</v>
      </c>
      <c r="F6408" s="30">
        <v>45901</v>
      </c>
      <c r="G6408" s="12" t="s">
        <v>1479</v>
      </c>
      <c r="H6408" s="75">
        <v>76182</v>
      </c>
      <c r="K6408" t="str">
        <f t="shared" si="387"/>
        <v>Q2 2025</v>
      </c>
      <c r="L6408" t="str">
        <f t="shared" si="388"/>
        <v>Q2</v>
      </c>
      <c r="M6408" t="str">
        <f t="shared" si="389"/>
        <v>2025</v>
      </c>
    </row>
    <row r="6409" spans="1:13" x14ac:dyDescent="0.25">
      <c r="A6409" s="27">
        <v>45901</v>
      </c>
      <c r="B6409" s="9" t="s">
        <v>6593</v>
      </c>
      <c r="C6409" s="62" t="e">
        <v>#N/A</v>
      </c>
      <c r="D6409" s="9" t="s">
        <v>6662</v>
      </c>
      <c r="E6409" s="12">
        <v>310</v>
      </c>
      <c r="F6409" s="30">
        <v>45901</v>
      </c>
      <c r="G6409" s="12" t="s">
        <v>3736</v>
      </c>
      <c r="H6409" s="75">
        <v>76183</v>
      </c>
      <c r="K6409" t="str">
        <f t="shared" si="387"/>
        <v>Q2 2025</v>
      </c>
      <c r="L6409" t="str">
        <f t="shared" si="388"/>
        <v>Q2</v>
      </c>
      <c r="M6409" t="str">
        <f t="shared" si="389"/>
        <v>2025</v>
      </c>
    </row>
    <row r="6410" spans="1:13" x14ac:dyDescent="0.25">
      <c r="A6410" s="27">
        <v>45901</v>
      </c>
      <c r="B6410" s="9" t="s">
        <v>6593</v>
      </c>
      <c r="C6410" s="62" t="e">
        <v>#N/A</v>
      </c>
      <c r="D6410" s="9" t="s">
        <v>6654</v>
      </c>
      <c r="E6410" s="12">
        <v>310</v>
      </c>
      <c r="F6410" s="30">
        <v>45901</v>
      </c>
      <c r="G6410" s="12" t="s">
        <v>1480</v>
      </c>
      <c r="H6410" s="75">
        <v>30343</v>
      </c>
      <c r="K6410" t="str">
        <f t="shared" si="387"/>
        <v>Q2 2025</v>
      </c>
      <c r="L6410" t="str">
        <f t="shared" si="388"/>
        <v>Q2</v>
      </c>
      <c r="M6410" t="str">
        <f t="shared" si="389"/>
        <v>2025</v>
      </c>
    </row>
    <row r="6411" spans="1:13" x14ac:dyDescent="0.25">
      <c r="A6411" s="27">
        <v>45901</v>
      </c>
      <c r="B6411" s="9" t="s">
        <v>6584</v>
      </c>
      <c r="C6411" s="8" t="e">
        <v>#N/A</v>
      </c>
      <c r="D6411" s="9" t="s">
        <v>6662</v>
      </c>
      <c r="E6411" s="12">
        <v>102</v>
      </c>
      <c r="F6411" s="30">
        <v>45901</v>
      </c>
      <c r="G6411" s="12">
        <v>202509001</v>
      </c>
      <c r="H6411" s="75">
        <v>227529.12</v>
      </c>
      <c r="K6411" t="str">
        <f t="shared" si="387"/>
        <v>Q2 2025</v>
      </c>
      <c r="L6411" t="str">
        <f t="shared" si="388"/>
        <v>Q2</v>
      </c>
      <c r="M6411" t="str">
        <f t="shared" si="389"/>
        <v>2025</v>
      </c>
    </row>
    <row r="6412" spans="1:13" x14ac:dyDescent="0.25">
      <c r="A6412" s="27">
        <v>45901</v>
      </c>
      <c r="B6412" s="9" t="s">
        <v>6595</v>
      </c>
      <c r="C6412" s="8" t="e">
        <v>#N/A</v>
      </c>
      <c r="D6412" s="9" t="s">
        <v>6662</v>
      </c>
      <c r="E6412" s="12">
        <v>317</v>
      </c>
      <c r="F6412" s="30">
        <v>45901</v>
      </c>
      <c r="G6412" s="12" t="s">
        <v>5858</v>
      </c>
      <c r="H6412" s="75">
        <v>104834</v>
      </c>
      <c r="K6412" t="str">
        <f t="shared" si="387"/>
        <v>Q2 2025</v>
      </c>
      <c r="L6412" t="str">
        <f t="shared" si="388"/>
        <v>Q2</v>
      </c>
      <c r="M6412" t="str">
        <f t="shared" si="389"/>
        <v>2025</v>
      </c>
    </row>
    <row r="6413" spans="1:13" x14ac:dyDescent="0.25">
      <c r="A6413" s="27">
        <v>45901</v>
      </c>
      <c r="B6413" s="9" t="s">
        <v>6595</v>
      </c>
      <c r="C6413" s="8" t="e">
        <v>#N/A</v>
      </c>
      <c r="D6413" s="9" t="s">
        <v>6662</v>
      </c>
      <c r="E6413" s="12">
        <v>317</v>
      </c>
      <c r="F6413" s="30">
        <v>45901</v>
      </c>
      <c r="G6413" s="12" t="s">
        <v>5859</v>
      </c>
      <c r="H6413" s="75">
        <v>69890</v>
      </c>
      <c r="K6413" t="str">
        <f t="shared" si="387"/>
        <v>Q2 2025</v>
      </c>
      <c r="L6413" t="str">
        <f t="shared" si="388"/>
        <v>Q2</v>
      </c>
      <c r="M6413" t="str">
        <f t="shared" si="389"/>
        <v>2025</v>
      </c>
    </row>
    <row r="6414" spans="1:13" x14ac:dyDescent="0.25">
      <c r="A6414" s="27">
        <v>45901</v>
      </c>
      <c r="B6414" s="9" t="s">
        <v>6594</v>
      </c>
      <c r="C6414" s="62" t="s">
        <v>6637</v>
      </c>
      <c r="D6414" s="9" t="s">
        <v>6654</v>
      </c>
      <c r="E6414" s="12">
        <v>719</v>
      </c>
      <c r="F6414" s="30">
        <v>45903</v>
      </c>
      <c r="G6414" s="12" t="s">
        <v>5860</v>
      </c>
      <c r="H6414" s="75">
        <v>24141</v>
      </c>
      <c r="K6414" t="str">
        <f t="shared" si="387"/>
        <v>Q2 2025</v>
      </c>
      <c r="L6414" t="str">
        <f t="shared" si="388"/>
        <v>Q2</v>
      </c>
      <c r="M6414" t="str">
        <f t="shared" si="389"/>
        <v>2025</v>
      </c>
    </row>
    <row r="6415" spans="1:13" x14ac:dyDescent="0.25">
      <c r="A6415" s="27">
        <v>45901</v>
      </c>
      <c r="B6415" s="9" t="s">
        <v>6592</v>
      </c>
      <c r="C6415" s="62" t="s">
        <v>6637</v>
      </c>
      <c r="D6415" s="9" t="s">
        <v>6654</v>
      </c>
      <c r="E6415" s="12">
        <v>613</v>
      </c>
      <c r="F6415" s="30">
        <v>45903</v>
      </c>
      <c r="G6415" s="12" t="s">
        <v>5861</v>
      </c>
      <c r="H6415" s="75">
        <v>25779</v>
      </c>
      <c r="K6415" t="str">
        <f t="shared" si="387"/>
        <v>Q2 2025</v>
      </c>
      <c r="L6415" t="str">
        <f t="shared" si="388"/>
        <v>Q2</v>
      </c>
      <c r="M6415" t="str">
        <f t="shared" si="389"/>
        <v>2025</v>
      </c>
    </row>
    <row r="6416" spans="1:13" x14ac:dyDescent="0.25">
      <c r="A6416" s="27">
        <v>45901</v>
      </c>
      <c r="B6416" s="9" t="s">
        <v>6592</v>
      </c>
      <c r="C6416" s="62" t="s">
        <v>6637</v>
      </c>
      <c r="D6416" s="9" t="s">
        <v>6654</v>
      </c>
      <c r="E6416" s="12">
        <v>614</v>
      </c>
      <c r="F6416" s="30">
        <v>45903</v>
      </c>
      <c r="G6416" s="12" t="s">
        <v>5862</v>
      </c>
      <c r="H6416" s="75">
        <v>25753</v>
      </c>
      <c r="K6416" t="str">
        <f t="shared" si="387"/>
        <v>Q2 2025</v>
      </c>
      <c r="L6416" t="str">
        <f t="shared" si="388"/>
        <v>Q2</v>
      </c>
      <c r="M6416" t="str">
        <f t="shared" si="389"/>
        <v>2025</v>
      </c>
    </row>
    <row r="6417" spans="1:13" x14ac:dyDescent="0.25">
      <c r="A6417" s="27">
        <v>45901</v>
      </c>
      <c r="B6417" s="9" t="s">
        <v>6593</v>
      </c>
      <c r="C6417" s="62" t="s">
        <v>6637</v>
      </c>
      <c r="D6417" s="9" t="s">
        <v>6654</v>
      </c>
      <c r="E6417" s="12">
        <v>316</v>
      </c>
      <c r="F6417" s="30">
        <v>45903</v>
      </c>
      <c r="G6417" s="12" t="s">
        <v>5863</v>
      </c>
      <c r="H6417" s="75">
        <v>25753</v>
      </c>
      <c r="K6417" t="str">
        <f t="shared" si="387"/>
        <v>Q2 2025</v>
      </c>
      <c r="L6417" t="str">
        <f t="shared" si="388"/>
        <v>Q2</v>
      </c>
      <c r="M6417" t="str">
        <f t="shared" si="389"/>
        <v>2025</v>
      </c>
    </row>
    <row r="6418" spans="1:13" x14ac:dyDescent="0.25">
      <c r="A6418" s="27">
        <v>45901</v>
      </c>
      <c r="B6418" s="9" t="s">
        <v>6593</v>
      </c>
      <c r="C6418" s="62" t="s">
        <v>6637</v>
      </c>
      <c r="D6418" s="9" t="s">
        <v>6654</v>
      </c>
      <c r="E6418" s="12">
        <v>315</v>
      </c>
      <c r="F6418" s="30">
        <v>45903</v>
      </c>
      <c r="G6418" s="12" t="s">
        <v>5864</v>
      </c>
      <c r="H6418" s="75">
        <v>25779</v>
      </c>
      <c r="K6418" t="str">
        <f t="shared" si="387"/>
        <v>Q2 2025</v>
      </c>
      <c r="L6418" t="str">
        <f t="shared" si="388"/>
        <v>Q2</v>
      </c>
      <c r="M6418" t="str">
        <f t="shared" si="389"/>
        <v>2025</v>
      </c>
    </row>
    <row r="6419" spans="1:13" x14ac:dyDescent="0.25">
      <c r="A6419" s="27">
        <v>45901</v>
      </c>
      <c r="B6419" s="9" t="s">
        <v>6593</v>
      </c>
      <c r="C6419" s="62" t="s">
        <v>6637</v>
      </c>
      <c r="D6419" s="9" t="s">
        <v>6654</v>
      </c>
      <c r="E6419" s="12">
        <v>311</v>
      </c>
      <c r="F6419" s="30">
        <v>45903</v>
      </c>
      <c r="G6419" s="12" t="s">
        <v>5865</v>
      </c>
      <c r="H6419" s="75">
        <v>72605</v>
      </c>
      <c r="K6419" t="str">
        <f t="shared" si="387"/>
        <v>Q2 2025</v>
      </c>
      <c r="L6419" t="str">
        <f t="shared" si="388"/>
        <v>Q2</v>
      </c>
      <c r="M6419" t="str">
        <f t="shared" si="389"/>
        <v>2025</v>
      </c>
    </row>
    <row r="6420" spans="1:13" x14ac:dyDescent="0.25">
      <c r="A6420" s="27">
        <v>45901</v>
      </c>
      <c r="B6420" s="9" t="s">
        <v>6593</v>
      </c>
      <c r="C6420" s="62" t="s">
        <v>6637</v>
      </c>
      <c r="D6420" s="9" t="s">
        <v>6654</v>
      </c>
      <c r="E6420" s="12">
        <v>312</v>
      </c>
      <c r="F6420" s="30">
        <v>45903</v>
      </c>
      <c r="G6420" s="12" t="s">
        <v>5866</v>
      </c>
      <c r="H6420" s="75">
        <v>46982</v>
      </c>
      <c r="K6420" t="str">
        <f t="shared" si="387"/>
        <v>Q2 2025</v>
      </c>
      <c r="L6420" t="str">
        <f t="shared" si="388"/>
        <v>Q2</v>
      </c>
      <c r="M6420" t="str">
        <f t="shared" si="389"/>
        <v>2025</v>
      </c>
    </row>
    <row r="6421" spans="1:13" x14ac:dyDescent="0.25">
      <c r="A6421" s="27">
        <v>45901</v>
      </c>
      <c r="B6421" s="9" t="s">
        <v>6593</v>
      </c>
      <c r="C6421" s="62" t="s">
        <v>6637</v>
      </c>
      <c r="D6421" s="9" t="s">
        <v>6654</v>
      </c>
      <c r="E6421" s="12">
        <v>314</v>
      </c>
      <c r="F6421" s="30">
        <v>45903</v>
      </c>
      <c r="G6421" s="12" t="s">
        <v>5867</v>
      </c>
      <c r="H6421" s="75">
        <v>24141</v>
      </c>
      <c r="K6421" t="str">
        <f t="shared" si="387"/>
        <v>Q2 2025</v>
      </c>
      <c r="L6421" t="str">
        <f t="shared" si="388"/>
        <v>Q2</v>
      </c>
      <c r="M6421" t="str">
        <f t="shared" si="389"/>
        <v>2025</v>
      </c>
    </row>
    <row r="6422" spans="1:13" x14ac:dyDescent="0.25">
      <c r="A6422" s="27">
        <v>45901</v>
      </c>
      <c r="B6422" s="9" t="s">
        <v>6595</v>
      </c>
      <c r="C6422" s="62" t="s">
        <v>6637</v>
      </c>
      <c r="D6422" s="9" t="s">
        <v>6654</v>
      </c>
      <c r="E6422" s="12">
        <v>319</v>
      </c>
      <c r="F6422" s="30">
        <v>45903</v>
      </c>
      <c r="G6422" s="12" t="s">
        <v>5868</v>
      </c>
      <c r="H6422" s="75">
        <v>24141</v>
      </c>
      <c r="K6422" t="str">
        <f t="shared" si="387"/>
        <v>Q2 2025</v>
      </c>
      <c r="L6422" t="str">
        <f t="shared" si="388"/>
        <v>Q2</v>
      </c>
      <c r="M6422" t="str">
        <f t="shared" si="389"/>
        <v>2025</v>
      </c>
    </row>
    <row r="6423" spans="1:13" x14ac:dyDescent="0.25">
      <c r="A6423" s="27">
        <v>45901</v>
      </c>
      <c r="B6423" s="9" t="s">
        <v>6595</v>
      </c>
      <c r="C6423" s="62" t="s">
        <v>6637</v>
      </c>
      <c r="D6423" s="9" t="s">
        <v>6654</v>
      </c>
      <c r="E6423" s="12">
        <v>318</v>
      </c>
      <c r="F6423" s="30">
        <v>45903</v>
      </c>
      <c r="G6423" s="12" t="s">
        <v>5869</v>
      </c>
      <c r="H6423" s="75">
        <v>25779</v>
      </c>
      <c r="K6423" t="str">
        <f t="shared" si="387"/>
        <v>Q2 2025</v>
      </c>
      <c r="L6423" t="str">
        <f t="shared" si="388"/>
        <v>Q2</v>
      </c>
      <c r="M6423" t="str">
        <f t="shared" si="389"/>
        <v>2025</v>
      </c>
    </row>
    <row r="6424" spans="1:13" x14ac:dyDescent="0.25">
      <c r="A6424" s="27">
        <v>45901</v>
      </c>
      <c r="B6424" s="9" t="s">
        <v>6595</v>
      </c>
      <c r="C6424" s="62" t="s">
        <v>6637</v>
      </c>
      <c r="D6424" s="9" t="s">
        <v>6654</v>
      </c>
      <c r="E6424" s="12">
        <v>317</v>
      </c>
      <c r="F6424" s="30">
        <v>45903</v>
      </c>
      <c r="G6424" s="12" t="s">
        <v>5870</v>
      </c>
      <c r="H6424" s="75">
        <v>25753</v>
      </c>
      <c r="K6424" t="str">
        <f t="shared" si="387"/>
        <v>Q2 2025</v>
      </c>
      <c r="L6424" t="str">
        <f t="shared" si="388"/>
        <v>Q2</v>
      </c>
      <c r="M6424" t="str">
        <f t="shared" si="389"/>
        <v>2025</v>
      </c>
    </row>
    <row r="6425" spans="1:13" x14ac:dyDescent="0.25">
      <c r="A6425" s="27">
        <v>45901</v>
      </c>
      <c r="B6425" s="9" t="s">
        <v>6584</v>
      </c>
      <c r="C6425" s="62" t="s">
        <v>6637</v>
      </c>
      <c r="D6425" s="9" t="s">
        <v>6654</v>
      </c>
      <c r="E6425" s="12">
        <v>102</v>
      </c>
      <c r="F6425" s="30">
        <v>45903</v>
      </c>
      <c r="G6425" s="12" t="s">
        <v>5871</v>
      </c>
      <c r="H6425" s="75">
        <v>28392</v>
      </c>
      <c r="K6425" t="str">
        <f t="shared" si="387"/>
        <v>Q2 2025</v>
      </c>
      <c r="L6425" t="str">
        <f t="shared" si="388"/>
        <v>Q2</v>
      </c>
      <c r="M6425" t="str">
        <f t="shared" si="389"/>
        <v>2025</v>
      </c>
    </row>
    <row r="6426" spans="1:13" x14ac:dyDescent="0.25">
      <c r="A6426" s="27">
        <v>45901</v>
      </c>
      <c r="B6426" s="9" t="s">
        <v>6594</v>
      </c>
      <c r="C6426" s="8" t="e">
        <v>#N/A</v>
      </c>
      <c r="D6426" s="9" t="s">
        <v>6662</v>
      </c>
      <c r="E6426" s="12">
        <v>719</v>
      </c>
      <c r="F6426" s="30">
        <v>45903</v>
      </c>
      <c r="G6426" s="12" t="s">
        <v>5686</v>
      </c>
      <c r="H6426" s="75">
        <v>143325</v>
      </c>
      <c r="K6426" t="str">
        <f t="shared" si="387"/>
        <v>Q2 2025</v>
      </c>
      <c r="L6426" t="str">
        <f t="shared" si="388"/>
        <v>Q2</v>
      </c>
      <c r="M6426" t="str">
        <f t="shared" si="389"/>
        <v>2025</v>
      </c>
    </row>
    <row r="6427" spans="1:13" x14ac:dyDescent="0.25">
      <c r="A6427" s="27">
        <v>45901</v>
      </c>
      <c r="B6427" s="9" t="s">
        <v>6593</v>
      </c>
      <c r="C6427" s="8" t="e">
        <v>#N/A</v>
      </c>
      <c r="D6427" s="9" t="s">
        <v>6662</v>
      </c>
      <c r="E6427" s="12">
        <v>314</v>
      </c>
      <c r="F6427" s="30">
        <v>45901</v>
      </c>
      <c r="G6427" s="12" t="s">
        <v>5872</v>
      </c>
      <c r="H6427" s="75">
        <v>163787.4</v>
      </c>
      <c r="K6427" t="str">
        <f t="shared" si="387"/>
        <v>Q2 2025</v>
      </c>
      <c r="L6427" t="str">
        <f t="shared" si="388"/>
        <v>Q2</v>
      </c>
      <c r="M6427" t="str">
        <f t="shared" si="389"/>
        <v>2025</v>
      </c>
    </row>
    <row r="6428" spans="1:13" x14ac:dyDescent="0.25">
      <c r="A6428" s="27">
        <v>45901</v>
      </c>
      <c r="B6428" s="9" t="s">
        <v>6595</v>
      </c>
      <c r="C6428" s="8" t="e">
        <v>#N/A</v>
      </c>
      <c r="D6428" s="9" t="s">
        <v>6662</v>
      </c>
      <c r="E6428" s="12">
        <v>319</v>
      </c>
      <c r="F6428" s="30">
        <v>45904</v>
      </c>
      <c r="G6428" s="12" t="s">
        <v>5873</v>
      </c>
      <c r="H6428" s="75">
        <v>163787</v>
      </c>
      <c r="K6428" t="str">
        <f t="shared" si="387"/>
        <v>Q2 2025</v>
      </c>
      <c r="L6428" t="str">
        <f t="shared" si="388"/>
        <v>Q2</v>
      </c>
      <c r="M6428" t="str">
        <f t="shared" si="389"/>
        <v>2025</v>
      </c>
    </row>
    <row r="6429" spans="1:13" x14ac:dyDescent="0.25">
      <c r="A6429" s="27">
        <v>45901</v>
      </c>
      <c r="B6429" s="9" t="s">
        <v>6595</v>
      </c>
      <c r="C6429" s="8" t="e">
        <v>#N/A</v>
      </c>
      <c r="D6429" s="9" t="s">
        <v>6662</v>
      </c>
      <c r="E6429" s="12">
        <v>318</v>
      </c>
      <c r="F6429" s="30">
        <v>45904</v>
      </c>
      <c r="G6429" s="12" t="s">
        <v>5874</v>
      </c>
      <c r="H6429" s="75">
        <v>174900</v>
      </c>
      <c r="K6429" t="str">
        <f t="shared" si="387"/>
        <v>Q2 2025</v>
      </c>
      <c r="L6429" t="str">
        <f t="shared" si="388"/>
        <v>Q2</v>
      </c>
      <c r="M6429" t="str">
        <f t="shared" si="389"/>
        <v>2025</v>
      </c>
    </row>
    <row r="6430" spans="1:13" x14ac:dyDescent="0.25">
      <c r="A6430" s="27">
        <v>45901</v>
      </c>
      <c r="B6430" s="9" t="s">
        <v>6593</v>
      </c>
      <c r="C6430" s="8" t="e">
        <v>#N/A</v>
      </c>
      <c r="D6430" s="9" t="s">
        <v>6662</v>
      </c>
      <c r="E6430" s="12">
        <v>315</v>
      </c>
      <c r="F6430" s="30">
        <v>45904</v>
      </c>
      <c r="G6430" s="12" t="s">
        <v>5875</v>
      </c>
      <c r="H6430" s="75">
        <v>179064</v>
      </c>
      <c r="K6430" t="str">
        <f t="shared" si="387"/>
        <v>Q2 2025</v>
      </c>
      <c r="L6430" t="str">
        <f t="shared" si="388"/>
        <v>Q2</v>
      </c>
      <c r="M6430" t="str">
        <f t="shared" si="389"/>
        <v>2025</v>
      </c>
    </row>
    <row r="6431" spans="1:13" x14ac:dyDescent="0.25">
      <c r="A6431" s="27">
        <v>45901</v>
      </c>
      <c r="B6431" s="9" t="s">
        <v>6593</v>
      </c>
      <c r="C6431" s="8" t="e">
        <v>#N/A</v>
      </c>
      <c r="D6431" s="9" t="s">
        <v>6617</v>
      </c>
      <c r="E6431" s="12">
        <v>312</v>
      </c>
      <c r="F6431" s="30">
        <v>45912</v>
      </c>
      <c r="G6431" s="12" t="s">
        <v>5876</v>
      </c>
      <c r="H6431" s="75">
        <v>6000</v>
      </c>
      <c r="K6431" t="str">
        <f t="shared" si="387"/>
        <v>Q2 2025</v>
      </c>
      <c r="L6431" t="str">
        <f t="shared" si="388"/>
        <v>Q2</v>
      </c>
      <c r="M6431" t="str">
        <f t="shared" si="389"/>
        <v>2025</v>
      </c>
    </row>
    <row r="6432" spans="1:13" x14ac:dyDescent="0.25">
      <c r="A6432" s="29">
        <v>45901</v>
      </c>
      <c r="B6432" s="9" t="s">
        <v>6595</v>
      </c>
      <c r="C6432" s="8" t="e">
        <v>#N/A</v>
      </c>
      <c r="D6432" s="9" t="s">
        <v>6627</v>
      </c>
      <c r="E6432" s="12">
        <v>319</v>
      </c>
      <c r="F6432" s="30">
        <v>45910</v>
      </c>
      <c r="G6432" s="12" t="s">
        <v>5877</v>
      </c>
      <c r="H6432" s="75">
        <v>4957.63</v>
      </c>
      <c r="K6432" t="str">
        <f t="shared" si="387"/>
        <v>Q2 2025</v>
      </c>
      <c r="L6432" t="str">
        <f t="shared" si="388"/>
        <v>Q2</v>
      </c>
      <c r="M6432" t="str">
        <f t="shared" si="389"/>
        <v>2025</v>
      </c>
    </row>
    <row r="6433" spans="1:13" x14ac:dyDescent="0.25">
      <c r="A6433" s="27">
        <v>45901</v>
      </c>
      <c r="B6433" s="9" t="s">
        <v>6593</v>
      </c>
      <c r="C6433" s="8" t="e">
        <v>#N/A</v>
      </c>
      <c r="D6433" s="9" t="s">
        <v>6643</v>
      </c>
      <c r="E6433" s="12">
        <v>312</v>
      </c>
      <c r="F6433" s="30">
        <v>45912</v>
      </c>
      <c r="G6433" s="12" t="s">
        <v>5878</v>
      </c>
      <c r="H6433" s="75">
        <v>4350</v>
      </c>
      <c r="K6433" t="str">
        <f t="shared" si="387"/>
        <v>Q2 2025</v>
      </c>
      <c r="L6433" t="str">
        <f t="shared" si="388"/>
        <v>Q2</v>
      </c>
      <c r="M6433" t="str">
        <f t="shared" si="389"/>
        <v>2025</v>
      </c>
    </row>
    <row r="6434" spans="1:13" x14ac:dyDescent="0.25">
      <c r="A6434" s="29">
        <v>45901</v>
      </c>
      <c r="B6434" s="9" t="s">
        <v>6592</v>
      </c>
      <c r="C6434" s="8" t="s">
        <v>6630</v>
      </c>
      <c r="D6434" s="9" t="s">
        <v>6631</v>
      </c>
      <c r="E6434" s="12">
        <v>613</v>
      </c>
      <c r="F6434" s="30">
        <v>45927</v>
      </c>
      <c r="G6434" s="12" t="s">
        <v>5879</v>
      </c>
      <c r="H6434" s="75">
        <v>997</v>
      </c>
      <c r="K6434" t="str">
        <f t="shared" si="387"/>
        <v>Q2 2025</v>
      </c>
      <c r="L6434" t="str">
        <f t="shared" si="388"/>
        <v>Q2</v>
      </c>
      <c r="M6434" t="str">
        <f t="shared" si="389"/>
        <v>2025</v>
      </c>
    </row>
    <row r="6435" spans="1:13" x14ac:dyDescent="0.25">
      <c r="A6435" s="29">
        <v>45901</v>
      </c>
      <c r="B6435" s="9" t="s">
        <v>6585</v>
      </c>
      <c r="C6435" s="8" t="e">
        <v>#N/A</v>
      </c>
      <c r="D6435" s="9" t="s">
        <v>6617</v>
      </c>
      <c r="E6435" s="12">
        <v>0</v>
      </c>
      <c r="F6435" s="30">
        <v>45927</v>
      </c>
      <c r="G6435" s="12" t="s">
        <v>5880</v>
      </c>
      <c r="H6435" s="75">
        <v>2100</v>
      </c>
      <c r="K6435" t="str">
        <f t="shared" si="387"/>
        <v>Q2 2025</v>
      </c>
      <c r="L6435" t="str">
        <f t="shared" si="388"/>
        <v>Q2</v>
      </c>
      <c r="M6435" t="str">
        <f t="shared" si="389"/>
        <v>2025</v>
      </c>
    </row>
    <row r="6436" spans="1:13" x14ac:dyDescent="0.25">
      <c r="A6436" s="27">
        <v>45901</v>
      </c>
      <c r="B6436" s="9" t="s">
        <v>6595</v>
      </c>
      <c r="C6436" s="8" t="e">
        <v>#N/A</v>
      </c>
      <c r="D6436" s="9" t="s">
        <v>6631</v>
      </c>
      <c r="E6436" s="12">
        <v>319</v>
      </c>
      <c r="F6436" s="30">
        <v>45931</v>
      </c>
      <c r="G6436" s="12" t="s">
        <v>5881</v>
      </c>
      <c r="H6436" s="75">
        <v>5806</v>
      </c>
      <c r="K6436" t="str">
        <f t="shared" si="387"/>
        <v>Q2 2025</v>
      </c>
      <c r="L6436" t="str">
        <f t="shared" si="388"/>
        <v>Q2</v>
      </c>
      <c r="M6436" t="str">
        <f t="shared" si="389"/>
        <v>2025</v>
      </c>
    </row>
    <row r="6437" spans="1:13" x14ac:dyDescent="0.25">
      <c r="A6437" s="29">
        <v>45901</v>
      </c>
      <c r="B6437" s="9" t="s">
        <v>6597</v>
      </c>
      <c r="C6437" s="8" t="e">
        <v>#N/A</v>
      </c>
      <c r="D6437" s="9" t="s">
        <v>6638</v>
      </c>
      <c r="E6437" s="12">
        <v>0</v>
      </c>
      <c r="F6437" s="30">
        <v>45920</v>
      </c>
      <c r="G6437" s="12" t="s">
        <v>5882</v>
      </c>
      <c r="H6437" s="75">
        <v>20380</v>
      </c>
      <c r="K6437" t="str">
        <f t="shared" si="387"/>
        <v>Q2 2025</v>
      </c>
      <c r="L6437" t="str">
        <f t="shared" si="388"/>
        <v>Q2</v>
      </c>
      <c r="M6437" t="str">
        <f t="shared" si="389"/>
        <v>2025</v>
      </c>
    </row>
    <row r="6438" spans="1:13" x14ac:dyDescent="0.25">
      <c r="A6438" s="27">
        <v>45901</v>
      </c>
      <c r="B6438" s="9" t="s">
        <v>6613</v>
      </c>
      <c r="C6438" s="8" t="e">
        <v>#N/A</v>
      </c>
      <c r="D6438" s="9" t="s">
        <v>6622</v>
      </c>
      <c r="E6438" s="12">
        <v>0</v>
      </c>
      <c r="F6438" s="30">
        <v>45931</v>
      </c>
      <c r="G6438" s="12" t="s">
        <v>5883</v>
      </c>
      <c r="H6438" s="75">
        <v>4225</v>
      </c>
      <c r="K6438" t="str">
        <f t="shared" si="387"/>
        <v>Q2 2025</v>
      </c>
      <c r="L6438" t="str">
        <f t="shared" si="388"/>
        <v>Q2</v>
      </c>
      <c r="M6438" t="str">
        <f t="shared" si="389"/>
        <v>2025</v>
      </c>
    </row>
    <row r="6439" spans="1:13" x14ac:dyDescent="0.25">
      <c r="A6439" s="27">
        <v>45901</v>
      </c>
      <c r="B6439" s="9" t="s">
        <v>6584</v>
      </c>
      <c r="C6439" s="8" t="e">
        <v>#N/A</v>
      </c>
      <c r="D6439" s="9" t="s">
        <v>6622</v>
      </c>
      <c r="E6439" s="12">
        <v>102</v>
      </c>
      <c r="F6439" s="30">
        <v>45931</v>
      </c>
      <c r="G6439" s="12" t="s">
        <v>5884</v>
      </c>
      <c r="H6439" s="75">
        <v>7250</v>
      </c>
      <c r="K6439" t="str">
        <f t="shared" si="387"/>
        <v>Q2 2025</v>
      </c>
      <c r="L6439" t="str">
        <f t="shared" si="388"/>
        <v>Q2</v>
      </c>
      <c r="M6439" t="str">
        <f t="shared" si="389"/>
        <v>2025</v>
      </c>
    </row>
    <row r="6440" spans="1:13" x14ac:dyDescent="0.25">
      <c r="A6440" s="27">
        <v>45901</v>
      </c>
      <c r="B6440" s="9" t="s">
        <v>6585</v>
      </c>
      <c r="C6440" s="8" t="e">
        <v>#N/A</v>
      </c>
      <c r="D6440" s="9" t="s">
        <v>6622</v>
      </c>
      <c r="E6440" s="12">
        <v>0</v>
      </c>
      <c r="F6440" s="30">
        <v>45931</v>
      </c>
      <c r="G6440" s="12" t="s">
        <v>5885</v>
      </c>
      <c r="H6440" s="75">
        <v>790</v>
      </c>
      <c r="K6440" t="str">
        <f t="shared" si="387"/>
        <v>Q2 2025</v>
      </c>
      <c r="L6440" t="str">
        <f t="shared" si="388"/>
        <v>Q2</v>
      </c>
      <c r="M6440" t="str">
        <f t="shared" si="389"/>
        <v>2025</v>
      </c>
    </row>
    <row r="6441" spans="1:13" x14ac:dyDescent="0.25">
      <c r="A6441" s="27">
        <v>45901</v>
      </c>
      <c r="B6441" s="9" t="s">
        <v>6586</v>
      </c>
      <c r="C6441" s="8" t="e">
        <v>#N/A</v>
      </c>
      <c r="D6441" s="9" t="s">
        <v>6622</v>
      </c>
      <c r="E6441" s="12">
        <v>0</v>
      </c>
      <c r="F6441" s="30">
        <v>45931</v>
      </c>
      <c r="G6441" s="12" t="s">
        <v>5886</v>
      </c>
      <c r="H6441" s="75">
        <v>1645</v>
      </c>
      <c r="K6441" t="str">
        <f t="shared" si="387"/>
        <v>Q2 2025</v>
      </c>
      <c r="L6441" t="str">
        <f t="shared" si="388"/>
        <v>Q2</v>
      </c>
      <c r="M6441" t="str">
        <f t="shared" si="389"/>
        <v>2025</v>
      </c>
    </row>
    <row r="6442" spans="1:13" x14ac:dyDescent="0.25">
      <c r="A6442" s="27">
        <v>45901</v>
      </c>
      <c r="B6442" s="9" t="s">
        <v>6587</v>
      </c>
      <c r="C6442" s="8" t="e">
        <v>#N/A</v>
      </c>
      <c r="D6442" s="9" t="s">
        <v>6622</v>
      </c>
      <c r="E6442" s="12">
        <v>0</v>
      </c>
      <c r="F6442" s="30">
        <v>45931</v>
      </c>
      <c r="G6442" s="12" t="s">
        <v>5887</v>
      </c>
      <c r="H6442" s="75">
        <v>19415</v>
      </c>
      <c r="K6442" t="str">
        <f t="shared" si="387"/>
        <v>Q2 2025</v>
      </c>
      <c r="L6442" t="str">
        <f t="shared" si="388"/>
        <v>Q2</v>
      </c>
      <c r="M6442" t="str">
        <f t="shared" si="389"/>
        <v>2025</v>
      </c>
    </row>
    <row r="6443" spans="1:13" x14ac:dyDescent="0.25">
      <c r="A6443" s="27">
        <v>45901</v>
      </c>
      <c r="B6443" s="9" t="s">
        <v>6588</v>
      </c>
      <c r="C6443" s="8" t="e">
        <v>#N/A</v>
      </c>
      <c r="D6443" s="9" t="s">
        <v>6622</v>
      </c>
      <c r="E6443" s="12">
        <v>0</v>
      </c>
      <c r="F6443" s="30">
        <v>45931</v>
      </c>
      <c r="G6443" s="12" t="s">
        <v>5888</v>
      </c>
      <c r="H6443" s="75">
        <v>5570</v>
      </c>
      <c r="K6443" t="str">
        <f t="shared" si="387"/>
        <v>Q2 2025</v>
      </c>
      <c r="L6443" t="str">
        <f t="shared" si="388"/>
        <v>Q2</v>
      </c>
      <c r="M6443" t="str">
        <f t="shared" si="389"/>
        <v>2025</v>
      </c>
    </row>
    <row r="6444" spans="1:13" x14ac:dyDescent="0.25">
      <c r="A6444" s="27">
        <v>45901</v>
      </c>
      <c r="B6444" s="9" t="s">
        <v>6597</v>
      </c>
      <c r="C6444" s="8" t="e">
        <v>#N/A</v>
      </c>
      <c r="D6444" s="9" t="s">
        <v>6622</v>
      </c>
      <c r="E6444" s="12">
        <v>0</v>
      </c>
      <c r="F6444" s="30">
        <v>45931</v>
      </c>
      <c r="G6444" s="12" t="s">
        <v>5889</v>
      </c>
      <c r="H6444" s="75">
        <v>9200</v>
      </c>
      <c r="K6444" t="str">
        <f t="shared" si="387"/>
        <v>Q2 2025</v>
      </c>
      <c r="L6444" t="str">
        <f t="shared" si="388"/>
        <v>Q2</v>
      </c>
      <c r="M6444" t="str">
        <f t="shared" si="389"/>
        <v>2025</v>
      </c>
    </row>
    <row r="6445" spans="1:13" x14ac:dyDescent="0.25">
      <c r="A6445" s="27">
        <v>45901</v>
      </c>
      <c r="B6445" s="9" t="s">
        <v>6590</v>
      </c>
      <c r="C6445" s="8" t="e">
        <v>#N/A</v>
      </c>
      <c r="D6445" s="9" t="s">
        <v>6622</v>
      </c>
      <c r="E6445" s="12">
        <v>0</v>
      </c>
      <c r="F6445" s="30">
        <v>45931</v>
      </c>
      <c r="G6445" s="12" t="s">
        <v>5890</v>
      </c>
      <c r="H6445" s="75">
        <v>45645</v>
      </c>
      <c r="K6445" t="str">
        <f t="shared" si="387"/>
        <v>Q2 2025</v>
      </c>
      <c r="L6445" t="str">
        <f t="shared" si="388"/>
        <v>Q2</v>
      </c>
      <c r="M6445" t="str">
        <f t="shared" si="389"/>
        <v>2025</v>
      </c>
    </row>
    <row r="6446" spans="1:13" x14ac:dyDescent="0.25">
      <c r="A6446" s="27">
        <v>45901</v>
      </c>
      <c r="B6446" s="9" t="s">
        <v>6591</v>
      </c>
      <c r="C6446" s="8" t="e">
        <v>#N/A</v>
      </c>
      <c r="D6446" s="9" t="s">
        <v>6622</v>
      </c>
      <c r="E6446" s="12">
        <v>0</v>
      </c>
      <c r="F6446" s="30">
        <v>45931</v>
      </c>
      <c r="G6446" s="12" t="s">
        <v>5891</v>
      </c>
      <c r="H6446" s="75">
        <v>8720</v>
      </c>
      <c r="K6446" t="str">
        <f t="shared" si="387"/>
        <v>Q2 2025</v>
      </c>
      <c r="L6446" t="str">
        <f t="shared" si="388"/>
        <v>Q2</v>
      </c>
      <c r="M6446" t="str">
        <f t="shared" si="389"/>
        <v>2025</v>
      </c>
    </row>
    <row r="6447" spans="1:13" x14ac:dyDescent="0.25">
      <c r="A6447" s="27">
        <v>45901</v>
      </c>
      <c r="B6447" s="9" t="s">
        <v>6596</v>
      </c>
      <c r="C6447" s="8" t="e">
        <v>#N/A</v>
      </c>
      <c r="D6447" s="9" t="s">
        <v>6622</v>
      </c>
      <c r="E6447" s="12">
        <v>0</v>
      </c>
      <c r="F6447" s="30">
        <v>45931</v>
      </c>
      <c r="G6447" s="12" t="s">
        <v>5892</v>
      </c>
      <c r="H6447" s="75">
        <v>715</v>
      </c>
      <c r="K6447" t="str">
        <f t="shared" si="387"/>
        <v>Q2 2025</v>
      </c>
      <c r="L6447" t="str">
        <f t="shared" si="388"/>
        <v>Q2</v>
      </c>
      <c r="M6447" t="str">
        <f t="shared" si="389"/>
        <v>2025</v>
      </c>
    </row>
    <row r="6448" spans="1:13" x14ac:dyDescent="0.25">
      <c r="A6448" s="27">
        <v>45901</v>
      </c>
      <c r="B6448" s="9" t="s">
        <v>6592</v>
      </c>
      <c r="C6448" s="8" t="e">
        <v>#N/A</v>
      </c>
      <c r="D6448" s="9" t="s">
        <v>6622</v>
      </c>
      <c r="E6448" s="12">
        <v>613</v>
      </c>
      <c r="F6448" s="30">
        <v>45931</v>
      </c>
      <c r="G6448" s="12" t="s">
        <v>5893</v>
      </c>
      <c r="H6448" s="75">
        <v>29130</v>
      </c>
      <c r="K6448" t="str">
        <f t="shared" si="387"/>
        <v>Q2 2025</v>
      </c>
      <c r="L6448" t="str">
        <f t="shared" si="388"/>
        <v>Q2</v>
      </c>
      <c r="M6448" t="str">
        <f t="shared" si="389"/>
        <v>2025</v>
      </c>
    </row>
    <row r="6449" spans="1:13" x14ac:dyDescent="0.25">
      <c r="A6449" s="27">
        <v>45901</v>
      </c>
      <c r="B6449" s="9" t="s">
        <v>6593</v>
      </c>
      <c r="C6449" s="8" t="e">
        <v>#N/A</v>
      </c>
      <c r="D6449" s="9" t="s">
        <v>6622</v>
      </c>
      <c r="E6449" s="12">
        <v>312</v>
      </c>
      <c r="F6449" s="30">
        <v>45931</v>
      </c>
      <c r="G6449" s="12" t="s">
        <v>5894</v>
      </c>
      <c r="H6449" s="75">
        <v>299870</v>
      </c>
      <c r="K6449" t="str">
        <f t="shared" ref="K6449:K6510" si="390">"Q" &amp; IF(MONTH(A6449) &lt; 4, 4, IF(MONTH(A6449) &lt; 7, 1, IF(MONTH(A6449) &lt; 10, 2, 3))) &amp; " " &amp; YEAR(A6449) - IF(MONTH(A6449) &lt; 4, 1, 0)</f>
        <v>Q2 2025</v>
      </c>
      <c r="L6449" t="str">
        <f t="shared" ref="L6449:L6510" si="391">LEFT(K6449,2)</f>
        <v>Q2</v>
      </c>
      <c r="M6449" t="str">
        <f t="shared" ref="M6449:M6510" si="392">RIGHT(K6449,4)</f>
        <v>2025</v>
      </c>
    </row>
    <row r="6450" spans="1:13" x14ac:dyDescent="0.25">
      <c r="A6450" s="27">
        <v>45901</v>
      </c>
      <c r="B6450" s="9" t="s">
        <v>6599</v>
      </c>
      <c r="C6450" s="8" t="e">
        <v>#N/A</v>
      </c>
      <c r="D6450" s="9" t="s">
        <v>6622</v>
      </c>
      <c r="E6450" s="12">
        <v>0</v>
      </c>
      <c r="F6450" s="30">
        <v>45931</v>
      </c>
      <c r="G6450" s="12" t="s">
        <v>5895</v>
      </c>
      <c r="H6450" s="75">
        <v>11225</v>
      </c>
      <c r="K6450" t="str">
        <f t="shared" si="390"/>
        <v>Q2 2025</v>
      </c>
      <c r="L6450" t="str">
        <f t="shared" si="391"/>
        <v>Q2</v>
      </c>
      <c r="M6450" t="str">
        <f t="shared" si="392"/>
        <v>2025</v>
      </c>
    </row>
    <row r="6451" spans="1:13" x14ac:dyDescent="0.25">
      <c r="A6451" s="27">
        <v>45901</v>
      </c>
      <c r="B6451" s="9" t="s">
        <v>6595</v>
      </c>
      <c r="C6451" s="8" t="e">
        <v>#N/A</v>
      </c>
      <c r="D6451" s="9" t="s">
        <v>6622</v>
      </c>
      <c r="E6451" s="12">
        <v>319</v>
      </c>
      <c r="F6451" s="30">
        <v>45931</v>
      </c>
      <c r="G6451" s="12" t="s">
        <v>5896</v>
      </c>
      <c r="H6451" s="75">
        <v>157765</v>
      </c>
      <c r="K6451" t="str">
        <f t="shared" si="390"/>
        <v>Q2 2025</v>
      </c>
      <c r="L6451" t="str">
        <f t="shared" si="391"/>
        <v>Q2</v>
      </c>
      <c r="M6451" t="str">
        <f t="shared" si="392"/>
        <v>2025</v>
      </c>
    </row>
    <row r="6452" spans="1:13" x14ac:dyDescent="0.25">
      <c r="A6452" s="27">
        <v>45901</v>
      </c>
      <c r="B6452" s="9" t="s">
        <v>6600</v>
      </c>
      <c r="C6452" s="8" t="e">
        <v>#N/A</v>
      </c>
      <c r="D6452" s="9" t="s">
        <v>6622</v>
      </c>
      <c r="E6452" s="12">
        <v>1101</v>
      </c>
      <c r="F6452" s="30">
        <v>45931</v>
      </c>
      <c r="G6452" s="12" t="s">
        <v>5897</v>
      </c>
      <c r="H6452" s="75">
        <v>31235</v>
      </c>
      <c r="K6452" t="str">
        <f t="shared" si="390"/>
        <v>Q2 2025</v>
      </c>
      <c r="L6452" t="str">
        <f t="shared" si="391"/>
        <v>Q2</v>
      </c>
      <c r="M6452" t="str">
        <f t="shared" si="392"/>
        <v>2025</v>
      </c>
    </row>
    <row r="6453" spans="1:13" x14ac:dyDescent="0.25">
      <c r="A6453" s="27">
        <v>45901</v>
      </c>
      <c r="B6453" s="9" t="s">
        <v>6601</v>
      </c>
      <c r="C6453" s="8" t="e">
        <v>#N/A</v>
      </c>
      <c r="D6453" s="9" t="s">
        <v>6622</v>
      </c>
      <c r="E6453" s="12">
        <v>0</v>
      </c>
      <c r="F6453" s="30">
        <v>45931</v>
      </c>
      <c r="G6453" s="12" t="s">
        <v>5898</v>
      </c>
      <c r="H6453" s="75">
        <v>6385</v>
      </c>
      <c r="K6453" t="str">
        <f t="shared" si="390"/>
        <v>Q2 2025</v>
      </c>
      <c r="L6453" t="str">
        <f t="shared" si="391"/>
        <v>Q2</v>
      </c>
      <c r="M6453" t="str">
        <f t="shared" si="392"/>
        <v>2025</v>
      </c>
    </row>
    <row r="6454" spans="1:13" x14ac:dyDescent="0.25">
      <c r="A6454" s="27">
        <v>45901</v>
      </c>
      <c r="B6454" s="9" t="s">
        <v>6589</v>
      </c>
      <c r="C6454" s="8" t="e">
        <v>#N/A</v>
      </c>
      <c r="D6454" s="9" t="s">
        <v>6622</v>
      </c>
      <c r="E6454" s="12" t="s">
        <v>82</v>
      </c>
      <c r="F6454" s="30">
        <v>45931</v>
      </c>
      <c r="G6454" s="12" t="s">
        <v>5899</v>
      </c>
      <c r="H6454" s="75">
        <v>14200</v>
      </c>
      <c r="K6454" t="str">
        <f t="shared" si="390"/>
        <v>Q2 2025</v>
      </c>
      <c r="L6454" t="str">
        <f t="shared" si="391"/>
        <v>Q2</v>
      </c>
      <c r="M6454" t="str">
        <f t="shared" si="392"/>
        <v>2025</v>
      </c>
    </row>
    <row r="6455" spans="1:13" x14ac:dyDescent="0.25">
      <c r="A6455" s="29">
        <v>45901</v>
      </c>
      <c r="B6455" s="9" t="s">
        <v>6593</v>
      </c>
      <c r="C6455" s="8" t="e">
        <v>#N/A</v>
      </c>
      <c r="D6455" s="9" t="s">
        <v>6672</v>
      </c>
      <c r="E6455" s="12">
        <v>312</v>
      </c>
      <c r="F6455" s="30">
        <v>45927</v>
      </c>
      <c r="G6455" s="12">
        <v>1478992</v>
      </c>
      <c r="H6455" s="75">
        <v>168</v>
      </c>
      <c r="K6455" t="str">
        <f t="shared" si="390"/>
        <v>Q2 2025</v>
      </c>
      <c r="L6455" t="str">
        <f t="shared" si="391"/>
        <v>Q2</v>
      </c>
      <c r="M6455" t="str">
        <f t="shared" si="392"/>
        <v>2025</v>
      </c>
    </row>
    <row r="6456" spans="1:13" x14ac:dyDescent="0.25">
      <c r="A6456" s="27">
        <v>45901</v>
      </c>
      <c r="B6456" s="9" t="s">
        <v>6593</v>
      </c>
      <c r="C6456" s="8" t="s">
        <v>6630</v>
      </c>
      <c r="D6456" s="9" t="s">
        <v>6631</v>
      </c>
      <c r="E6456" s="12">
        <v>312</v>
      </c>
      <c r="F6456" s="30">
        <v>45933</v>
      </c>
      <c r="G6456" s="12" t="s">
        <v>5900</v>
      </c>
      <c r="H6456" s="75">
        <v>57425.7</v>
      </c>
      <c r="K6456" t="str">
        <f t="shared" si="390"/>
        <v>Q2 2025</v>
      </c>
      <c r="L6456" t="str">
        <f t="shared" si="391"/>
        <v>Q2</v>
      </c>
      <c r="M6456" t="str">
        <f t="shared" si="392"/>
        <v>2025</v>
      </c>
    </row>
    <row r="6457" spans="1:13" x14ac:dyDescent="0.25">
      <c r="A6457" s="27">
        <v>45901</v>
      </c>
      <c r="B6457" s="9" t="s">
        <v>6589</v>
      </c>
      <c r="C6457" s="8" t="e">
        <v>#N/A</v>
      </c>
      <c r="D6457" s="9" t="s">
        <v>6635</v>
      </c>
      <c r="E6457" s="12" t="s">
        <v>82</v>
      </c>
      <c r="F6457" s="30">
        <v>45931</v>
      </c>
      <c r="G6457" s="12" t="s">
        <v>5901</v>
      </c>
      <c r="H6457" s="75">
        <v>218397.83</v>
      </c>
      <c r="K6457" t="str">
        <f t="shared" si="390"/>
        <v>Q2 2025</v>
      </c>
      <c r="L6457" t="str">
        <f t="shared" si="391"/>
        <v>Q2</v>
      </c>
      <c r="M6457" t="str">
        <f t="shared" si="392"/>
        <v>2025</v>
      </c>
    </row>
    <row r="6458" spans="1:13" x14ac:dyDescent="0.25">
      <c r="A6458" s="27">
        <v>45901</v>
      </c>
      <c r="B6458" s="9" t="s">
        <v>6592</v>
      </c>
      <c r="C6458" s="8" t="e">
        <v>#N/A</v>
      </c>
      <c r="D6458" s="9" t="s">
        <v>6635</v>
      </c>
      <c r="E6458" s="12">
        <v>613</v>
      </c>
      <c r="F6458" s="30">
        <v>45931</v>
      </c>
      <c r="G6458" s="12" t="s">
        <v>5902</v>
      </c>
      <c r="H6458" s="75">
        <v>52767.53</v>
      </c>
      <c r="K6458" t="str">
        <f t="shared" si="390"/>
        <v>Q2 2025</v>
      </c>
      <c r="L6458" t="str">
        <f t="shared" si="391"/>
        <v>Q2</v>
      </c>
      <c r="M6458" t="str">
        <f t="shared" si="392"/>
        <v>2025</v>
      </c>
    </row>
    <row r="6459" spans="1:13" x14ac:dyDescent="0.25">
      <c r="A6459" s="27">
        <v>45901</v>
      </c>
      <c r="B6459" s="9" t="s">
        <v>6595</v>
      </c>
      <c r="C6459" s="8" t="e">
        <v>#N/A</v>
      </c>
      <c r="D6459" s="9" t="s">
        <v>6635</v>
      </c>
      <c r="E6459" s="12">
        <v>319</v>
      </c>
      <c r="F6459" s="30">
        <v>45931</v>
      </c>
      <c r="G6459" s="12" t="s">
        <v>5903</v>
      </c>
      <c r="H6459" s="75">
        <v>36804.050000000003</v>
      </c>
      <c r="K6459" t="str">
        <f t="shared" si="390"/>
        <v>Q2 2025</v>
      </c>
      <c r="L6459" t="str">
        <f t="shared" si="391"/>
        <v>Q2</v>
      </c>
      <c r="M6459" t="str">
        <f t="shared" si="392"/>
        <v>2025</v>
      </c>
    </row>
    <row r="6460" spans="1:13" x14ac:dyDescent="0.25">
      <c r="A6460" s="27">
        <v>45901</v>
      </c>
      <c r="B6460" s="9" t="s">
        <v>6597</v>
      </c>
      <c r="C6460" s="8" t="e">
        <v>#N/A</v>
      </c>
      <c r="D6460" s="9" t="s">
        <v>6635</v>
      </c>
      <c r="E6460" s="12">
        <v>0</v>
      </c>
      <c r="F6460" s="30">
        <v>45931</v>
      </c>
      <c r="G6460" s="12" t="s">
        <v>5904</v>
      </c>
      <c r="H6460" s="75">
        <v>17635.27</v>
      </c>
      <c r="K6460" t="str">
        <f t="shared" si="390"/>
        <v>Q2 2025</v>
      </c>
      <c r="L6460" t="str">
        <f t="shared" si="391"/>
        <v>Q2</v>
      </c>
      <c r="M6460" t="str">
        <f t="shared" si="392"/>
        <v>2025</v>
      </c>
    </row>
    <row r="6461" spans="1:13" x14ac:dyDescent="0.25">
      <c r="A6461" s="29">
        <v>45901</v>
      </c>
      <c r="B6461" s="9" t="s">
        <v>6593</v>
      </c>
      <c r="C6461" s="8" t="e">
        <v>#N/A</v>
      </c>
      <c r="D6461" s="9" t="s">
        <v>6671</v>
      </c>
      <c r="E6461" s="12">
        <v>312</v>
      </c>
      <c r="F6461" s="30">
        <v>45930</v>
      </c>
      <c r="G6461" s="12" t="s">
        <v>5905</v>
      </c>
      <c r="H6461" s="75">
        <v>8770</v>
      </c>
      <c r="K6461" t="str">
        <f t="shared" si="390"/>
        <v>Q2 2025</v>
      </c>
      <c r="L6461" t="str">
        <f t="shared" si="391"/>
        <v>Q2</v>
      </c>
      <c r="M6461" t="str">
        <f t="shared" si="392"/>
        <v>2025</v>
      </c>
    </row>
    <row r="6462" spans="1:13" x14ac:dyDescent="0.25">
      <c r="A6462" s="27">
        <v>45901</v>
      </c>
      <c r="B6462" s="9" t="s">
        <v>6593</v>
      </c>
      <c r="C6462" s="8" t="e">
        <v>#N/A</v>
      </c>
      <c r="D6462" s="9" t="s">
        <v>6627</v>
      </c>
      <c r="E6462" s="12">
        <v>312</v>
      </c>
      <c r="F6462" s="30">
        <v>45930</v>
      </c>
      <c r="G6462" s="12">
        <v>2094</v>
      </c>
      <c r="H6462" s="75">
        <v>35910</v>
      </c>
      <c r="K6462" t="str">
        <f t="shared" si="390"/>
        <v>Q2 2025</v>
      </c>
      <c r="L6462" t="str">
        <f t="shared" si="391"/>
        <v>Q2</v>
      </c>
      <c r="M6462" t="str">
        <f t="shared" si="392"/>
        <v>2025</v>
      </c>
    </row>
    <row r="6463" spans="1:13" x14ac:dyDescent="0.25">
      <c r="A6463" s="27">
        <v>45901</v>
      </c>
      <c r="B6463" s="9" t="s">
        <v>6595</v>
      </c>
      <c r="C6463" s="8" t="e">
        <v>#N/A</v>
      </c>
      <c r="D6463" s="9" t="s">
        <v>6627</v>
      </c>
      <c r="E6463" s="12">
        <v>319</v>
      </c>
      <c r="F6463" s="30">
        <v>45930</v>
      </c>
      <c r="G6463" s="12">
        <v>2095</v>
      </c>
      <c r="H6463" s="75">
        <v>1855</v>
      </c>
      <c r="K6463" t="str">
        <f t="shared" si="390"/>
        <v>Q2 2025</v>
      </c>
      <c r="L6463" t="str">
        <f t="shared" si="391"/>
        <v>Q2</v>
      </c>
      <c r="M6463" t="str">
        <f t="shared" si="392"/>
        <v>2025</v>
      </c>
    </row>
    <row r="6464" spans="1:13" x14ac:dyDescent="0.25">
      <c r="A6464" s="27">
        <v>45901</v>
      </c>
      <c r="B6464" s="9" t="s">
        <v>6592</v>
      </c>
      <c r="C6464" s="8" t="e">
        <v>#N/A</v>
      </c>
      <c r="D6464" s="9" t="s">
        <v>6627</v>
      </c>
      <c r="E6464" s="12">
        <v>613</v>
      </c>
      <c r="F6464" s="30">
        <v>45930</v>
      </c>
      <c r="G6464" s="12">
        <v>2096</v>
      </c>
      <c r="H6464" s="75">
        <v>3640</v>
      </c>
      <c r="K6464" t="str">
        <f t="shared" si="390"/>
        <v>Q2 2025</v>
      </c>
      <c r="L6464" t="str">
        <f t="shared" si="391"/>
        <v>Q2</v>
      </c>
      <c r="M6464" t="str">
        <f t="shared" si="392"/>
        <v>2025</v>
      </c>
    </row>
    <row r="6465" spans="1:13" x14ac:dyDescent="0.25">
      <c r="A6465" s="27">
        <v>45901</v>
      </c>
      <c r="B6465" s="9" t="s">
        <v>6584</v>
      </c>
      <c r="C6465" s="8" t="e">
        <v>#N/A</v>
      </c>
      <c r="D6465" s="9" t="s">
        <v>6627</v>
      </c>
      <c r="E6465" s="12">
        <v>102</v>
      </c>
      <c r="F6465" s="30">
        <v>45930</v>
      </c>
      <c r="G6465" s="12">
        <v>2097</v>
      </c>
      <c r="H6465" s="75">
        <v>1085</v>
      </c>
      <c r="K6465" t="str">
        <f t="shared" si="390"/>
        <v>Q2 2025</v>
      </c>
      <c r="L6465" t="str">
        <f t="shared" si="391"/>
        <v>Q2</v>
      </c>
      <c r="M6465" t="str">
        <f t="shared" si="392"/>
        <v>2025</v>
      </c>
    </row>
    <row r="6466" spans="1:13" x14ac:dyDescent="0.25">
      <c r="A6466" s="27">
        <v>45901</v>
      </c>
      <c r="B6466" s="9" t="s">
        <v>6613</v>
      </c>
      <c r="C6466" s="8" t="e">
        <v>#N/A</v>
      </c>
      <c r="D6466" s="9" t="s">
        <v>6627</v>
      </c>
      <c r="E6466" s="12">
        <v>0</v>
      </c>
      <c r="F6466" s="30">
        <v>45930</v>
      </c>
      <c r="G6466" s="12">
        <v>2101</v>
      </c>
      <c r="H6466" s="75">
        <v>2400</v>
      </c>
      <c r="K6466" t="str">
        <f t="shared" si="390"/>
        <v>Q2 2025</v>
      </c>
      <c r="L6466" t="str">
        <f t="shared" si="391"/>
        <v>Q2</v>
      </c>
      <c r="M6466" t="str">
        <f t="shared" si="392"/>
        <v>2025</v>
      </c>
    </row>
    <row r="6467" spans="1:13" x14ac:dyDescent="0.25">
      <c r="A6467" s="27">
        <v>45901</v>
      </c>
      <c r="B6467" s="9" t="s">
        <v>6585</v>
      </c>
      <c r="C6467" s="8" t="e">
        <v>#N/A</v>
      </c>
      <c r="D6467" s="9" t="s">
        <v>6627</v>
      </c>
      <c r="E6467" s="12">
        <v>0</v>
      </c>
      <c r="F6467" s="30">
        <v>45930</v>
      </c>
      <c r="G6467" s="12">
        <v>2100</v>
      </c>
      <c r="H6467" s="75">
        <v>5810</v>
      </c>
      <c r="K6467" t="str">
        <f t="shared" si="390"/>
        <v>Q2 2025</v>
      </c>
      <c r="L6467" t="str">
        <f t="shared" si="391"/>
        <v>Q2</v>
      </c>
      <c r="M6467" t="str">
        <f t="shared" si="392"/>
        <v>2025</v>
      </c>
    </row>
    <row r="6468" spans="1:13" x14ac:dyDescent="0.25">
      <c r="A6468" s="27">
        <v>45901</v>
      </c>
      <c r="B6468" s="9" t="s">
        <v>6597</v>
      </c>
      <c r="C6468" s="8" t="e">
        <v>#N/A</v>
      </c>
      <c r="D6468" s="9" t="s">
        <v>6627</v>
      </c>
      <c r="E6468" s="12">
        <v>0</v>
      </c>
      <c r="F6468" s="30">
        <v>45930</v>
      </c>
      <c r="G6468" s="12">
        <v>2099</v>
      </c>
      <c r="H6468" s="75">
        <v>420</v>
      </c>
      <c r="K6468" t="str">
        <f t="shared" si="390"/>
        <v>Q2 2025</v>
      </c>
      <c r="L6468" t="str">
        <f t="shared" si="391"/>
        <v>Q2</v>
      </c>
      <c r="M6468" t="str">
        <f t="shared" si="392"/>
        <v>2025</v>
      </c>
    </row>
    <row r="6469" spans="1:13" x14ac:dyDescent="0.25">
      <c r="A6469" s="27">
        <v>45901</v>
      </c>
      <c r="B6469" s="9" t="s">
        <v>6600</v>
      </c>
      <c r="C6469" s="8" t="e">
        <v>#N/A</v>
      </c>
      <c r="D6469" s="9" t="s">
        <v>6627</v>
      </c>
      <c r="E6469" s="12">
        <v>1101</v>
      </c>
      <c r="F6469" s="30">
        <v>45930</v>
      </c>
      <c r="G6469" s="12">
        <v>2102</v>
      </c>
      <c r="H6469" s="75">
        <v>4585</v>
      </c>
      <c r="K6469" t="str">
        <f t="shared" si="390"/>
        <v>Q2 2025</v>
      </c>
      <c r="L6469" t="str">
        <f t="shared" si="391"/>
        <v>Q2</v>
      </c>
      <c r="M6469" t="str">
        <f t="shared" si="392"/>
        <v>2025</v>
      </c>
    </row>
    <row r="6470" spans="1:13" x14ac:dyDescent="0.25">
      <c r="A6470" s="27">
        <v>45901</v>
      </c>
      <c r="B6470" s="9" t="s">
        <v>6589</v>
      </c>
      <c r="C6470" s="8" t="e">
        <v>#N/A</v>
      </c>
      <c r="D6470" s="9" t="s">
        <v>6627</v>
      </c>
      <c r="E6470" s="12" t="s">
        <v>82</v>
      </c>
      <c r="F6470" s="30">
        <v>45930</v>
      </c>
      <c r="G6470" s="12">
        <v>2098</v>
      </c>
      <c r="H6470" s="75">
        <v>14770</v>
      </c>
      <c r="K6470" t="str">
        <f t="shared" si="390"/>
        <v>Q2 2025</v>
      </c>
      <c r="L6470" t="str">
        <f t="shared" si="391"/>
        <v>Q2</v>
      </c>
      <c r="M6470" t="str">
        <f t="shared" si="392"/>
        <v>2025</v>
      </c>
    </row>
    <row r="6471" spans="1:13" x14ac:dyDescent="0.25">
      <c r="A6471" s="27">
        <v>45901</v>
      </c>
      <c r="B6471" s="9" t="s">
        <v>6591</v>
      </c>
      <c r="C6471" s="8" t="e">
        <v>#N/A</v>
      </c>
      <c r="D6471" s="9" t="s">
        <v>6627</v>
      </c>
      <c r="E6471" s="12">
        <v>0</v>
      </c>
      <c r="F6471" s="30">
        <v>45930</v>
      </c>
      <c r="G6471" s="12">
        <v>2106</v>
      </c>
      <c r="H6471" s="75">
        <v>875</v>
      </c>
      <c r="K6471" t="str">
        <f t="shared" si="390"/>
        <v>Q2 2025</v>
      </c>
      <c r="L6471" t="str">
        <f t="shared" si="391"/>
        <v>Q2</v>
      </c>
      <c r="M6471" t="str">
        <f t="shared" si="392"/>
        <v>2025</v>
      </c>
    </row>
    <row r="6472" spans="1:13" x14ac:dyDescent="0.25">
      <c r="A6472" s="27">
        <v>45901</v>
      </c>
      <c r="B6472" s="9" t="s">
        <v>6595</v>
      </c>
      <c r="C6472" s="8" t="s">
        <v>6632</v>
      </c>
      <c r="D6472" s="9" t="s">
        <v>6633</v>
      </c>
      <c r="E6472" s="12">
        <v>319</v>
      </c>
      <c r="F6472" s="30">
        <v>45931</v>
      </c>
      <c r="G6472" s="12" t="s">
        <v>5906</v>
      </c>
      <c r="H6472" s="75">
        <v>41666</v>
      </c>
      <c r="K6472" t="str">
        <f t="shared" si="390"/>
        <v>Q2 2025</v>
      </c>
      <c r="L6472" t="str">
        <f t="shared" si="391"/>
        <v>Q2</v>
      </c>
      <c r="M6472" t="str">
        <f t="shared" si="392"/>
        <v>2025</v>
      </c>
    </row>
    <row r="6473" spans="1:13" x14ac:dyDescent="0.25">
      <c r="A6473" s="27">
        <v>45901</v>
      </c>
      <c r="B6473" s="9" t="s">
        <v>6584</v>
      </c>
      <c r="C6473" s="8" t="s">
        <v>6632</v>
      </c>
      <c r="D6473" s="9" t="s">
        <v>6633</v>
      </c>
      <c r="E6473" s="12">
        <v>102</v>
      </c>
      <c r="F6473" s="30">
        <v>45931</v>
      </c>
      <c r="G6473" s="12" t="s">
        <v>5907</v>
      </c>
      <c r="H6473" s="75">
        <v>41666</v>
      </c>
      <c r="K6473" t="str">
        <f t="shared" si="390"/>
        <v>Q2 2025</v>
      </c>
      <c r="L6473" t="str">
        <f t="shared" si="391"/>
        <v>Q2</v>
      </c>
      <c r="M6473" t="str">
        <f t="shared" si="392"/>
        <v>2025</v>
      </c>
    </row>
    <row r="6474" spans="1:13" x14ac:dyDescent="0.25">
      <c r="A6474" s="27">
        <v>45901</v>
      </c>
      <c r="B6474" s="9" t="s">
        <v>6585</v>
      </c>
      <c r="C6474" s="8" t="s">
        <v>6632</v>
      </c>
      <c r="D6474" s="9" t="s">
        <v>6633</v>
      </c>
      <c r="E6474" s="12">
        <v>0</v>
      </c>
      <c r="F6474" s="30">
        <v>45931</v>
      </c>
      <c r="G6474" s="12" t="s">
        <v>5908</v>
      </c>
      <c r="H6474" s="75">
        <v>40809</v>
      </c>
      <c r="K6474" t="str">
        <f t="shared" si="390"/>
        <v>Q2 2025</v>
      </c>
      <c r="L6474" t="str">
        <f t="shared" si="391"/>
        <v>Q2</v>
      </c>
      <c r="M6474" t="str">
        <f t="shared" si="392"/>
        <v>2025</v>
      </c>
    </row>
    <row r="6475" spans="1:13" x14ac:dyDescent="0.25">
      <c r="A6475" s="27">
        <v>45901</v>
      </c>
      <c r="B6475" s="9" t="s">
        <v>6591</v>
      </c>
      <c r="C6475" s="8" t="s">
        <v>6632</v>
      </c>
      <c r="D6475" s="9" t="s">
        <v>6633</v>
      </c>
      <c r="E6475" s="12">
        <v>0</v>
      </c>
      <c r="F6475" s="30">
        <v>45931</v>
      </c>
      <c r="G6475" s="12" t="s">
        <v>5909</v>
      </c>
      <c r="H6475" s="75">
        <v>48077</v>
      </c>
      <c r="K6475" t="str">
        <f t="shared" si="390"/>
        <v>Q2 2025</v>
      </c>
      <c r="L6475" t="str">
        <f t="shared" si="391"/>
        <v>Q2</v>
      </c>
      <c r="M6475" t="str">
        <f t="shared" si="392"/>
        <v>2025</v>
      </c>
    </row>
    <row r="6476" spans="1:13" x14ac:dyDescent="0.25">
      <c r="A6476" s="27">
        <v>45901</v>
      </c>
      <c r="B6476" s="9" t="s">
        <v>6597</v>
      </c>
      <c r="C6476" s="8" t="s">
        <v>6632</v>
      </c>
      <c r="D6476" s="9" t="s">
        <v>6633</v>
      </c>
      <c r="E6476" s="12">
        <v>0</v>
      </c>
      <c r="F6476" s="30">
        <v>45931</v>
      </c>
      <c r="G6476" s="12" t="s">
        <v>5910</v>
      </c>
      <c r="H6476" s="75">
        <v>24038</v>
      </c>
      <c r="K6476" t="str">
        <f t="shared" si="390"/>
        <v>Q2 2025</v>
      </c>
      <c r="L6476" t="str">
        <f t="shared" si="391"/>
        <v>Q2</v>
      </c>
      <c r="M6476" t="str">
        <f t="shared" si="392"/>
        <v>2025</v>
      </c>
    </row>
    <row r="6477" spans="1:13" x14ac:dyDescent="0.25">
      <c r="A6477" s="27">
        <v>45901</v>
      </c>
      <c r="B6477" s="9" t="s">
        <v>6592</v>
      </c>
      <c r="C6477" s="8" t="s">
        <v>6632</v>
      </c>
      <c r="D6477" s="9" t="s">
        <v>6633</v>
      </c>
      <c r="E6477" s="12">
        <v>613</v>
      </c>
      <c r="F6477" s="30">
        <v>45931</v>
      </c>
      <c r="G6477" s="12" t="s">
        <v>5911</v>
      </c>
      <c r="H6477" s="75">
        <v>41666</v>
      </c>
      <c r="K6477" t="str">
        <f t="shared" si="390"/>
        <v>Q2 2025</v>
      </c>
      <c r="L6477" t="str">
        <f t="shared" si="391"/>
        <v>Q2</v>
      </c>
      <c r="M6477" t="str">
        <f t="shared" si="392"/>
        <v>2025</v>
      </c>
    </row>
    <row r="6478" spans="1:13" x14ac:dyDescent="0.25">
      <c r="A6478" s="27">
        <v>45901</v>
      </c>
      <c r="B6478" s="9" t="s">
        <v>6593</v>
      </c>
      <c r="C6478" s="8" t="s">
        <v>6632</v>
      </c>
      <c r="D6478" s="9" t="s">
        <v>6633</v>
      </c>
      <c r="E6478" s="12">
        <v>312</v>
      </c>
      <c r="F6478" s="30">
        <v>45931</v>
      </c>
      <c r="G6478" s="12" t="s">
        <v>5912</v>
      </c>
      <c r="H6478" s="75">
        <v>188299</v>
      </c>
      <c r="K6478" t="str">
        <f t="shared" si="390"/>
        <v>Q2 2025</v>
      </c>
      <c r="L6478" t="str">
        <f t="shared" si="391"/>
        <v>Q2</v>
      </c>
      <c r="M6478" t="str">
        <f t="shared" si="392"/>
        <v>2025</v>
      </c>
    </row>
    <row r="6479" spans="1:13" x14ac:dyDescent="0.25">
      <c r="A6479" s="27">
        <v>45901</v>
      </c>
      <c r="B6479" s="9" t="s">
        <v>6595</v>
      </c>
      <c r="C6479" s="8" t="s">
        <v>6632</v>
      </c>
      <c r="D6479" s="9" t="s">
        <v>6633</v>
      </c>
      <c r="E6479" s="12" t="s">
        <v>5262</v>
      </c>
      <c r="F6479" s="30">
        <v>45931</v>
      </c>
      <c r="G6479" s="12" t="s">
        <v>5913</v>
      </c>
      <c r="H6479" s="75">
        <v>113846</v>
      </c>
      <c r="K6479" t="str">
        <f t="shared" si="390"/>
        <v>Q2 2025</v>
      </c>
      <c r="L6479" t="str">
        <f t="shared" si="391"/>
        <v>Q2</v>
      </c>
      <c r="M6479" t="str">
        <f t="shared" si="392"/>
        <v>2025</v>
      </c>
    </row>
    <row r="6480" spans="1:13" x14ac:dyDescent="0.25">
      <c r="A6480" s="27">
        <v>45901</v>
      </c>
      <c r="B6480" s="9" t="s">
        <v>6589</v>
      </c>
      <c r="C6480" s="8" t="s">
        <v>6632</v>
      </c>
      <c r="D6480" s="9" t="s">
        <v>6633</v>
      </c>
      <c r="E6480" s="12" t="s">
        <v>82</v>
      </c>
      <c r="F6480" s="30">
        <v>45931</v>
      </c>
      <c r="G6480" s="12" t="s">
        <v>5914</v>
      </c>
      <c r="H6480" s="75">
        <v>60897</v>
      </c>
      <c r="K6480" t="str">
        <f t="shared" si="390"/>
        <v>Q2 2025</v>
      </c>
      <c r="L6480" t="str">
        <f t="shared" si="391"/>
        <v>Q2</v>
      </c>
      <c r="M6480" t="str">
        <f t="shared" si="392"/>
        <v>2025</v>
      </c>
    </row>
    <row r="6481" spans="1:13" x14ac:dyDescent="0.25">
      <c r="A6481" s="27">
        <v>45901</v>
      </c>
      <c r="B6481" s="9" t="s">
        <v>6600</v>
      </c>
      <c r="C6481" s="8" t="s">
        <v>6632</v>
      </c>
      <c r="D6481" s="9" t="s">
        <v>6633</v>
      </c>
      <c r="E6481" s="12">
        <v>1101</v>
      </c>
      <c r="F6481" s="30">
        <v>45931</v>
      </c>
      <c r="G6481" s="12" t="s">
        <v>5915</v>
      </c>
      <c r="H6481" s="75">
        <v>62500</v>
      </c>
      <c r="K6481" t="str">
        <f t="shared" si="390"/>
        <v>Q2 2025</v>
      </c>
      <c r="L6481" t="str">
        <f t="shared" si="391"/>
        <v>Q2</v>
      </c>
      <c r="M6481" t="str">
        <f t="shared" si="392"/>
        <v>2025</v>
      </c>
    </row>
    <row r="6482" spans="1:13" x14ac:dyDescent="0.25">
      <c r="A6482" s="27">
        <v>45901</v>
      </c>
      <c r="B6482" s="9" t="s">
        <v>6613</v>
      </c>
      <c r="C6482" s="8" t="s">
        <v>6623</v>
      </c>
      <c r="D6482" s="9" t="s">
        <v>6663</v>
      </c>
      <c r="E6482" s="12">
        <v>0</v>
      </c>
      <c r="F6482" s="30">
        <v>45929</v>
      </c>
      <c r="G6482" s="12" t="s">
        <v>5916</v>
      </c>
      <c r="H6482" s="75">
        <v>2700</v>
      </c>
      <c r="K6482" t="str">
        <f t="shared" si="390"/>
        <v>Q2 2025</v>
      </c>
      <c r="L6482" t="str">
        <f t="shared" si="391"/>
        <v>Q2</v>
      </c>
      <c r="M6482" t="str">
        <f t="shared" si="392"/>
        <v>2025</v>
      </c>
    </row>
    <row r="6483" spans="1:13" x14ac:dyDescent="0.25">
      <c r="A6483" s="27">
        <v>45901</v>
      </c>
      <c r="B6483" s="9" t="s">
        <v>6613</v>
      </c>
      <c r="C6483" s="8" t="s">
        <v>6623</v>
      </c>
      <c r="D6483" s="9" t="s">
        <v>6624</v>
      </c>
      <c r="E6483" s="12">
        <v>0</v>
      </c>
      <c r="F6483" s="30">
        <v>45930</v>
      </c>
      <c r="G6483" s="12" t="s">
        <v>5917</v>
      </c>
      <c r="H6483" s="75">
        <v>2302</v>
      </c>
      <c r="K6483" t="str">
        <f t="shared" si="390"/>
        <v>Q2 2025</v>
      </c>
      <c r="L6483" t="str">
        <f t="shared" si="391"/>
        <v>Q2</v>
      </c>
      <c r="M6483" t="str">
        <f t="shared" si="392"/>
        <v>2025</v>
      </c>
    </row>
    <row r="6484" spans="1:13" x14ac:dyDescent="0.25">
      <c r="A6484" s="27">
        <v>45901</v>
      </c>
      <c r="B6484" s="9" t="s">
        <v>6592</v>
      </c>
      <c r="C6484" s="8" t="s">
        <v>6623</v>
      </c>
      <c r="D6484" s="9" t="s">
        <v>6663</v>
      </c>
      <c r="E6484" s="12">
        <v>613</v>
      </c>
      <c r="F6484" s="30">
        <v>45929</v>
      </c>
      <c r="G6484" s="12" t="s">
        <v>5918</v>
      </c>
      <c r="H6484" s="75">
        <v>2700</v>
      </c>
      <c r="K6484" t="str">
        <f t="shared" si="390"/>
        <v>Q2 2025</v>
      </c>
      <c r="L6484" t="str">
        <f t="shared" si="391"/>
        <v>Q2</v>
      </c>
      <c r="M6484" t="str">
        <f t="shared" si="392"/>
        <v>2025</v>
      </c>
    </row>
    <row r="6485" spans="1:13" x14ac:dyDescent="0.25">
      <c r="A6485" s="27">
        <v>45901</v>
      </c>
      <c r="B6485" s="9" t="s">
        <v>6592</v>
      </c>
      <c r="C6485" s="8" t="s">
        <v>6623</v>
      </c>
      <c r="D6485" s="9" t="s">
        <v>6624</v>
      </c>
      <c r="E6485" s="12">
        <v>613</v>
      </c>
      <c r="F6485" s="30">
        <v>45930</v>
      </c>
      <c r="G6485" s="12" t="s">
        <v>5919</v>
      </c>
      <c r="H6485" s="75">
        <v>23660</v>
      </c>
      <c r="K6485" t="str">
        <f t="shared" si="390"/>
        <v>Q2 2025</v>
      </c>
      <c r="L6485" t="str">
        <f t="shared" si="391"/>
        <v>Q2</v>
      </c>
      <c r="M6485" t="str">
        <f t="shared" si="392"/>
        <v>2025</v>
      </c>
    </row>
    <row r="6486" spans="1:13" x14ac:dyDescent="0.25">
      <c r="A6486" s="27">
        <v>45901</v>
      </c>
      <c r="B6486" s="9" t="s">
        <v>6600</v>
      </c>
      <c r="C6486" s="8" t="s">
        <v>6623</v>
      </c>
      <c r="D6486" s="9" t="s">
        <v>6663</v>
      </c>
      <c r="E6486" s="12">
        <v>1101</v>
      </c>
      <c r="F6486" s="30">
        <v>45930</v>
      </c>
      <c r="G6486" s="12" t="s">
        <v>5920</v>
      </c>
      <c r="H6486" s="75">
        <v>2700</v>
      </c>
      <c r="K6486" t="str">
        <f t="shared" si="390"/>
        <v>Q2 2025</v>
      </c>
      <c r="L6486" t="str">
        <f t="shared" si="391"/>
        <v>Q2</v>
      </c>
      <c r="M6486" t="str">
        <f t="shared" si="392"/>
        <v>2025</v>
      </c>
    </row>
    <row r="6487" spans="1:13" x14ac:dyDescent="0.25">
      <c r="A6487" s="27">
        <v>45901</v>
      </c>
      <c r="B6487" s="9" t="s">
        <v>6600</v>
      </c>
      <c r="C6487" s="8" t="s">
        <v>6623</v>
      </c>
      <c r="D6487" s="9" t="s">
        <v>6624</v>
      </c>
      <c r="E6487" s="12">
        <v>1101</v>
      </c>
      <c r="F6487" s="30">
        <v>45930</v>
      </c>
      <c r="G6487" s="12" t="s">
        <v>5921</v>
      </c>
      <c r="H6487" s="75">
        <v>20385</v>
      </c>
      <c r="K6487" t="str">
        <f t="shared" si="390"/>
        <v>Q2 2025</v>
      </c>
      <c r="L6487" t="str">
        <f t="shared" si="391"/>
        <v>Q2</v>
      </c>
      <c r="M6487" t="str">
        <f t="shared" si="392"/>
        <v>2025</v>
      </c>
    </row>
    <row r="6488" spans="1:13" x14ac:dyDescent="0.25">
      <c r="A6488" s="27">
        <v>45901</v>
      </c>
      <c r="B6488" s="9" t="s">
        <v>6589</v>
      </c>
      <c r="C6488" s="8" t="s">
        <v>6623</v>
      </c>
      <c r="D6488" s="9" t="s">
        <v>6624</v>
      </c>
      <c r="E6488" s="12" t="s">
        <v>82</v>
      </c>
      <c r="F6488" s="30">
        <v>45930</v>
      </c>
      <c r="G6488" s="12" t="s">
        <v>5922</v>
      </c>
      <c r="H6488" s="75">
        <v>16070</v>
      </c>
      <c r="K6488" t="str">
        <f t="shared" si="390"/>
        <v>Q2 2025</v>
      </c>
      <c r="L6488" t="str">
        <f t="shared" si="391"/>
        <v>Q2</v>
      </c>
      <c r="M6488" t="str">
        <f t="shared" si="392"/>
        <v>2025</v>
      </c>
    </row>
    <row r="6489" spans="1:13" x14ac:dyDescent="0.25">
      <c r="A6489" s="27">
        <v>45901</v>
      </c>
      <c r="B6489" s="9" t="s">
        <v>6592</v>
      </c>
      <c r="C6489" s="8" t="e">
        <v>#N/A</v>
      </c>
      <c r="D6489" s="9" t="s">
        <v>6633</v>
      </c>
      <c r="E6489" s="12">
        <v>613</v>
      </c>
      <c r="F6489" s="30">
        <v>45931</v>
      </c>
      <c r="G6489" s="12" t="s">
        <v>5923</v>
      </c>
      <c r="H6489" s="75">
        <v>43553.279999999999</v>
      </c>
      <c r="K6489" t="str">
        <f t="shared" si="390"/>
        <v>Q2 2025</v>
      </c>
      <c r="L6489" t="str">
        <f t="shared" si="391"/>
        <v>Q2</v>
      </c>
      <c r="M6489" t="str">
        <f t="shared" si="392"/>
        <v>2025</v>
      </c>
    </row>
    <row r="6490" spans="1:13" x14ac:dyDescent="0.25">
      <c r="A6490" s="27">
        <v>45901</v>
      </c>
      <c r="B6490" s="9" t="s">
        <v>6593</v>
      </c>
      <c r="C6490" s="8" t="e">
        <v>#N/A</v>
      </c>
      <c r="D6490" s="9" t="s">
        <v>6633</v>
      </c>
      <c r="E6490" s="12">
        <v>312</v>
      </c>
      <c r="F6490" s="30">
        <v>45931</v>
      </c>
      <c r="G6490" s="12" t="s">
        <v>5924</v>
      </c>
      <c r="H6490" s="75">
        <v>165837.49</v>
      </c>
      <c r="K6490" t="str">
        <f t="shared" si="390"/>
        <v>Q2 2025</v>
      </c>
      <c r="L6490" t="str">
        <f t="shared" si="391"/>
        <v>Q2</v>
      </c>
      <c r="M6490" t="str">
        <f t="shared" si="392"/>
        <v>2025</v>
      </c>
    </row>
    <row r="6491" spans="1:13" x14ac:dyDescent="0.25">
      <c r="A6491" s="27">
        <v>45901</v>
      </c>
      <c r="B6491" s="9" t="s">
        <v>6595</v>
      </c>
      <c r="C6491" s="8" t="e">
        <v>#N/A</v>
      </c>
      <c r="D6491" s="9" t="s">
        <v>6633</v>
      </c>
      <c r="E6491" s="12">
        <v>319</v>
      </c>
      <c r="F6491" s="30">
        <v>45931</v>
      </c>
      <c r="G6491" s="12" t="s">
        <v>5925</v>
      </c>
      <c r="H6491" s="75">
        <v>43553.279999999999</v>
      </c>
      <c r="K6491" t="str">
        <f t="shared" si="390"/>
        <v>Q2 2025</v>
      </c>
      <c r="L6491" t="str">
        <f t="shared" si="391"/>
        <v>Q2</v>
      </c>
      <c r="M6491" t="str">
        <f t="shared" si="392"/>
        <v>2025</v>
      </c>
    </row>
    <row r="6492" spans="1:13" x14ac:dyDescent="0.25">
      <c r="A6492" s="27">
        <v>45901</v>
      </c>
      <c r="B6492" s="9" t="s">
        <v>6589</v>
      </c>
      <c r="C6492" s="8" t="e">
        <v>#N/A</v>
      </c>
      <c r="D6492" s="9" t="s">
        <v>6633</v>
      </c>
      <c r="E6492" s="12" t="s">
        <v>82</v>
      </c>
      <c r="F6492" s="30">
        <v>45931</v>
      </c>
      <c r="G6492" s="12" t="s">
        <v>5926</v>
      </c>
      <c r="H6492" s="75">
        <v>158299.42000000001</v>
      </c>
      <c r="K6492" t="str">
        <f t="shared" si="390"/>
        <v>Q2 2025</v>
      </c>
      <c r="L6492" t="str">
        <f t="shared" si="391"/>
        <v>Q2</v>
      </c>
      <c r="M6492" t="str">
        <f t="shared" si="392"/>
        <v>2025</v>
      </c>
    </row>
    <row r="6493" spans="1:13" x14ac:dyDescent="0.25">
      <c r="A6493" s="27">
        <v>45901</v>
      </c>
      <c r="B6493" s="9" t="s">
        <v>6601</v>
      </c>
      <c r="C6493" s="8" t="s">
        <v>6630</v>
      </c>
      <c r="D6493" s="9" t="s">
        <v>6631</v>
      </c>
      <c r="E6493" s="12">
        <v>0</v>
      </c>
      <c r="F6493" s="30">
        <v>45936</v>
      </c>
      <c r="G6493" s="12" t="s">
        <v>5927</v>
      </c>
      <c r="H6493" s="75">
        <v>2442</v>
      </c>
      <c r="K6493" t="str">
        <f t="shared" si="390"/>
        <v>Q2 2025</v>
      </c>
      <c r="L6493" t="str">
        <f t="shared" si="391"/>
        <v>Q2</v>
      </c>
      <c r="M6493" t="str">
        <f t="shared" si="392"/>
        <v>2025</v>
      </c>
    </row>
    <row r="6494" spans="1:13" x14ac:dyDescent="0.25">
      <c r="A6494" s="27">
        <v>45901</v>
      </c>
      <c r="B6494" s="9" t="s">
        <v>6595</v>
      </c>
      <c r="C6494" s="8" t="e">
        <v>#N/A</v>
      </c>
      <c r="D6494" s="9" t="s">
        <v>6631</v>
      </c>
      <c r="E6494" s="12">
        <v>319</v>
      </c>
      <c r="F6494" s="30">
        <v>45931</v>
      </c>
      <c r="G6494" s="12" t="s">
        <v>5928</v>
      </c>
      <c r="H6494" s="75">
        <v>559.32000000000005</v>
      </c>
      <c r="K6494" t="str">
        <f t="shared" si="390"/>
        <v>Q2 2025</v>
      </c>
      <c r="L6494" t="str">
        <f t="shared" si="391"/>
        <v>Q2</v>
      </c>
      <c r="M6494" t="str">
        <f t="shared" si="392"/>
        <v>2025</v>
      </c>
    </row>
    <row r="6495" spans="1:13" x14ac:dyDescent="0.25">
      <c r="A6495" s="27">
        <v>45901</v>
      </c>
      <c r="B6495" s="9" t="s">
        <v>6595</v>
      </c>
      <c r="C6495" s="8" t="e">
        <v>#N/A</v>
      </c>
      <c r="D6495" s="9" t="s">
        <v>6631</v>
      </c>
      <c r="E6495" s="12">
        <v>319</v>
      </c>
      <c r="F6495" s="30">
        <v>45931</v>
      </c>
      <c r="G6495" s="12" t="s">
        <v>5929</v>
      </c>
      <c r="H6495" s="75">
        <v>559.32000000000005</v>
      </c>
      <c r="K6495" t="str">
        <f t="shared" si="390"/>
        <v>Q2 2025</v>
      </c>
      <c r="L6495" t="str">
        <f t="shared" si="391"/>
        <v>Q2</v>
      </c>
      <c r="M6495" t="str">
        <f t="shared" si="392"/>
        <v>2025</v>
      </c>
    </row>
    <row r="6496" spans="1:13" x14ac:dyDescent="0.25">
      <c r="A6496" s="27">
        <v>45901</v>
      </c>
      <c r="B6496" s="9" t="s">
        <v>6595</v>
      </c>
      <c r="C6496" s="8" t="e">
        <v>#N/A</v>
      </c>
      <c r="D6496" s="9" t="s">
        <v>6631</v>
      </c>
      <c r="E6496" s="12">
        <v>319</v>
      </c>
      <c r="F6496" s="30">
        <v>45931</v>
      </c>
      <c r="G6496" s="12" t="s">
        <v>5930</v>
      </c>
      <c r="H6496" s="75">
        <v>529.82000000000005</v>
      </c>
      <c r="K6496" t="str">
        <f t="shared" si="390"/>
        <v>Q2 2025</v>
      </c>
      <c r="L6496" t="str">
        <f t="shared" si="391"/>
        <v>Q2</v>
      </c>
      <c r="M6496" t="str">
        <f t="shared" si="392"/>
        <v>2025</v>
      </c>
    </row>
    <row r="6497" spans="1:13" x14ac:dyDescent="0.25">
      <c r="A6497" s="27">
        <v>45901</v>
      </c>
      <c r="B6497" s="9" t="s">
        <v>6595</v>
      </c>
      <c r="C6497" s="8" t="e">
        <v>#N/A</v>
      </c>
      <c r="D6497" s="9" t="s">
        <v>6631</v>
      </c>
      <c r="E6497" s="12">
        <v>319</v>
      </c>
      <c r="F6497" s="30">
        <v>45931</v>
      </c>
      <c r="G6497" s="12" t="s">
        <v>5931</v>
      </c>
      <c r="H6497" s="75">
        <v>529.82000000000005</v>
      </c>
      <c r="K6497" t="str">
        <f t="shared" si="390"/>
        <v>Q2 2025</v>
      </c>
      <c r="L6497" t="str">
        <f t="shared" si="391"/>
        <v>Q2</v>
      </c>
      <c r="M6497" t="str">
        <f t="shared" si="392"/>
        <v>2025</v>
      </c>
    </row>
    <row r="6498" spans="1:13" x14ac:dyDescent="0.25">
      <c r="A6498" s="27">
        <v>45901</v>
      </c>
      <c r="B6498" s="9" t="s">
        <v>6595</v>
      </c>
      <c r="C6498" s="8" t="e">
        <v>#N/A</v>
      </c>
      <c r="D6498" s="9" t="s">
        <v>6631</v>
      </c>
      <c r="E6498" s="12">
        <v>319</v>
      </c>
      <c r="F6498" s="30">
        <v>45931</v>
      </c>
      <c r="G6498" s="12" t="s">
        <v>5932</v>
      </c>
      <c r="H6498" s="75">
        <v>529.82000000000005</v>
      </c>
      <c r="K6498" t="str">
        <f t="shared" si="390"/>
        <v>Q2 2025</v>
      </c>
      <c r="L6498" t="str">
        <f t="shared" si="391"/>
        <v>Q2</v>
      </c>
      <c r="M6498" t="str">
        <f t="shared" si="392"/>
        <v>2025</v>
      </c>
    </row>
    <row r="6499" spans="1:13" x14ac:dyDescent="0.25">
      <c r="A6499" s="27">
        <v>45901</v>
      </c>
      <c r="B6499" s="9" t="s">
        <v>6595</v>
      </c>
      <c r="C6499" s="8" t="e">
        <v>#N/A</v>
      </c>
      <c r="D6499" s="9" t="s">
        <v>6631</v>
      </c>
      <c r="E6499" s="12">
        <v>319</v>
      </c>
      <c r="F6499" s="30">
        <v>45931</v>
      </c>
      <c r="G6499" s="12" t="s">
        <v>5933</v>
      </c>
      <c r="H6499" s="75">
        <v>529.82000000000005</v>
      </c>
      <c r="K6499" t="str">
        <f t="shared" si="390"/>
        <v>Q2 2025</v>
      </c>
      <c r="L6499" t="str">
        <f t="shared" si="391"/>
        <v>Q2</v>
      </c>
      <c r="M6499" t="str">
        <f t="shared" si="392"/>
        <v>2025</v>
      </c>
    </row>
    <row r="6500" spans="1:13" x14ac:dyDescent="0.25">
      <c r="A6500" s="27">
        <v>45901</v>
      </c>
      <c r="B6500" s="9" t="s">
        <v>6595</v>
      </c>
      <c r="C6500" s="8" t="e">
        <v>#N/A</v>
      </c>
      <c r="D6500" s="9" t="s">
        <v>6631</v>
      </c>
      <c r="E6500" s="12">
        <v>319</v>
      </c>
      <c r="F6500" s="30">
        <v>45931</v>
      </c>
      <c r="G6500" s="12" t="s">
        <v>5934</v>
      </c>
      <c r="H6500" s="75">
        <v>529.82000000000005</v>
      </c>
      <c r="K6500" t="str">
        <f t="shared" si="390"/>
        <v>Q2 2025</v>
      </c>
      <c r="L6500" t="str">
        <f t="shared" si="391"/>
        <v>Q2</v>
      </c>
      <c r="M6500" t="str">
        <f t="shared" si="392"/>
        <v>2025</v>
      </c>
    </row>
    <row r="6501" spans="1:13" x14ac:dyDescent="0.25">
      <c r="A6501" s="27">
        <v>45901</v>
      </c>
      <c r="B6501" s="9" t="s">
        <v>6595</v>
      </c>
      <c r="C6501" s="8" t="e">
        <v>#N/A</v>
      </c>
      <c r="D6501" s="9" t="s">
        <v>6631</v>
      </c>
      <c r="E6501" s="12">
        <v>319</v>
      </c>
      <c r="F6501" s="30">
        <v>45931</v>
      </c>
      <c r="G6501" s="12" t="s">
        <v>5935</v>
      </c>
      <c r="H6501" s="75">
        <v>529.82000000000005</v>
      </c>
      <c r="K6501" t="str">
        <f t="shared" si="390"/>
        <v>Q2 2025</v>
      </c>
      <c r="L6501" t="str">
        <f t="shared" si="391"/>
        <v>Q2</v>
      </c>
      <c r="M6501" t="str">
        <f t="shared" si="392"/>
        <v>2025</v>
      </c>
    </row>
    <row r="6502" spans="1:13" x14ac:dyDescent="0.25">
      <c r="A6502" s="27">
        <v>45901</v>
      </c>
      <c r="B6502" s="9" t="s">
        <v>6595</v>
      </c>
      <c r="C6502" s="8" t="e">
        <v>#N/A</v>
      </c>
      <c r="D6502" s="9" t="s">
        <v>6631</v>
      </c>
      <c r="E6502" s="12">
        <v>319</v>
      </c>
      <c r="F6502" s="30">
        <v>45931</v>
      </c>
      <c r="G6502" s="12" t="s">
        <v>5936</v>
      </c>
      <c r="H6502" s="75">
        <v>764.64</v>
      </c>
      <c r="K6502" t="str">
        <f t="shared" si="390"/>
        <v>Q2 2025</v>
      </c>
      <c r="L6502" t="str">
        <f t="shared" si="391"/>
        <v>Q2</v>
      </c>
      <c r="M6502" t="str">
        <f t="shared" si="392"/>
        <v>2025</v>
      </c>
    </row>
    <row r="6503" spans="1:13" x14ac:dyDescent="0.25">
      <c r="A6503" s="27">
        <v>45901</v>
      </c>
      <c r="B6503" s="9" t="s">
        <v>6595</v>
      </c>
      <c r="C6503" s="8" t="e">
        <v>#N/A</v>
      </c>
      <c r="D6503" s="9" t="s">
        <v>6631</v>
      </c>
      <c r="E6503" s="12">
        <v>319</v>
      </c>
      <c r="F6503" s="30">
        <v>45931</v>
      </c>
      <c r="G6503" s="12" t="s">
        <v>5937</v>
      </c>
      <c r="H6503" s="75">
        <v>588.82000000000005</v>
      </c>
      <c r="K6503" t="str">
        <f t="shared" si="390"/>
        <v>Q2 2025</v>
      </c>
      <c r="L6503" t="str">
        <f t="shared" si="391"/>
        <v>Q2</v>
      </c>
      <c r="M6503" t="str">
        <f t="shared" si="392"/>
        <v>2025</v>
      </c>
    </row>
    <row r="6504" spans="1:13" x14ac:dyDescent="0.25">
      <c r="A6504" s="29">
        <v>45901</v>
      </c>
      <c r="B6504" s="9" t="s">
        <v>6600</v>
      </c>
      <c r="C6504" s="8" t="s">
        <v>6616</v>
      </c>
      <c r="D6504" s="9" t="s">
        <v>6618</v>
      </c>
      <c r="E6504" s="12">
        <v>1101</v>
      </c>
      <c r="F6504" s="30">
        <v>45931</v>
      </c>
      <c r="G6504" s="12" t="s">
        <v>5938</v>
      </c>
      <c r="H6504" s="75">
        <v>14851</v>
      </c>
      <c r="K6504" t="str">
        <f t="shared" si="390"/>
        <v>Q2 2025</v>
      </c>
      <c r="L6504" t="str">
        <f t="shared" si="391"/>
        <v>Q2</v>
      </c>
      <c r="M6504" t="str">
        <f t="shared" si="392"/>
        <v>2025</v>
      </c>
    </row>
    <row r="6505" spans="1:13" x14ac:dyDescent="0.25">
      <c r="A6505" s="29">
        <v>45901</v>
      </c>
      <c r="B6505" s="9" t="s">
        <v>6600</v>
      </c>
      <c r="C6505" s="8" t="s">
        <v>6616</v>
      </c>
      <c r="D6505" s="9" t="s">
        <v>6617</v>
      </c>
      <c r="E6505" s="12">
        <v>1101</v>
      </c>
      <c r="F6505" s="30">
        <v>45931</v>
      </c>
      <c r="G6505" s="12" t="s">
        <v>5939</v>
      </c>
      <c r="H6505" s="75">
        <v>3376</v>
      </c>
      <c r="K6505" t="str">
        <f t="shared" si="390"/>
        <v>Q2 2025</v>
      </c>
      <c r="L6505" t="str">
        <f t="shared" si="391"/>
        <v>Q2</v>
      </c>
      <c r="M6505" t="str">
        <f t="shared" si="392"/>
        <v>2025</v>
      </c>
    </row>
    <row r="6506" spans="1:13" x14ac:dyDescent="0.25">
      <c r="A6506" s="29">
        <v>45901</v>
      </c>
      <c r="B6506" s="9" t="s">
        <v>6613</v>
      </c>
      <c r="C6506" s="8" t="s">
        <v>6616</v>
      </c>
      <c r="D6506" s="9" t="s">
        <v>6618</v>
      </c>
      <c r="E6506" s="12">
        <v>0</v>
      </c>
      <c r="F6506" s="30">
        <v>45931</v>
      </c>
      <c r="G6506" s="12" t="s">
        <v>5940</v>
      </c>
      <c r="H6506" s="75">
        <v>20443.5</v>
      </c>
      <c r="K6506" t="str">
        <f t="shared" si="390"/>
        <v>Q2 2025</v>
      </c>
      <c r="L6506" t="str">
        <f t="shared" si="391"/>
        <v>Q2</v>
      </c>
      <c r="M6506" t="str">
        <f t="shared" si="392"/>
        <v>2025</v>
      </c>
    </row>
    <row r="6507" spans="1:13" x14ac:dyDescent="0.25">
      <c r="A6507" s="29">
        <v>45901</v>
      </c>
      <c r="B6507" s="9" t="s">
        <v>6613</v>
      </c>
      <c r="C6507" s="8" t="s">
        <v>6616</v>
      </c>
      <c r="D6507" s="9" t="s">
        <v>6617</v>
      </c>
      <c r="E6507" s="12">
        <v>0</v>
      </c>
      <c r="F6507" s="30">
        <v>45931</v>
      </c>
      <c r="G6507" s="12" t="s">
        <v>5941</v>
      </c>
      <c r="H6507" s="75">
        <v>1100</v>
      </c>
      <c r="K6507" t="str">
        <f t="shared" si="390"/>
        <v>Q2 2025</v>
      </c>
      <c r="L6507" t="str">
        <f t="shared" si="391"/>
        <v>Q2</v>
      </c>
      <c r="M6507" t="str">
        <f t="shared" si="392"/>
        <v>2025</v>
      </c>
    </row>
    <row r="6508" spans="1:13" x14ac:dyDescent="0.25">
      <c r="A6508" s="29">
        <v>45901</v>
      </c>
      <c r="B6508" s="9" t="s">
        <v>6593</v>
      </c>
      <c r="C6508" s="8" t="s">
        <v>6616</v>
      </c>
      <c r="D6508" s="9" t="s">
        <v>6617</v>
      </c>
      <c r="E6508" s="12">
        <v>312</v>
      </c>
      <c r="F6508" s="30">
        <v>45931</v>
      </c>
      <c r="G6508" s="12" t="s">
        <v>5942</v>
      </c>
      <c r="H6508" s="75">
        <v>17455</v>
      </c>
      <c r="K6508" t="str">
        <f t="shared" si="390"/>
        <v>Q2 2025</v>
      </c>
      <c r="L6508" t="str">
        <f t="shared" si="391"/>
        <v>Q2</v>
      </c>
      <c r="M6508" t="str">
        <f t="shared" si="392"/>
        <v>2025</v>
      </c>
    </row>
    <row r="6509" spans="1:13" x14ac:dyDescent="0.25">
      <c r="A6509" s="29">
        <v>45901</v>
      </c>
      <c r="B6509" s="9" t="s">
        <v>6601</v>
      </c>
      <c r="C6509" s="8" t="s">
        <v>6616</v>
      </c>
      <c r="D6509" s="9" t="s">
        <v>6617</v>
      </c>
      <c r="E6509" s="12">
        <v>0</v>
      </c>
      <c r="F6509" s="30">
        <v>45931</v>
      </c>
      <c r="G6509" s="12" t="s">
        <v>5943</v>
      </c>
      <c r="H6509" s="75">
        <v>13614</v>
      </c>
      <c r="K6509" t="str">
        <f t="shared" si="390"/>
        <v>Q2 2025</v>
      </c>
      <c r="L6509" t="str">
        <f t="shared" si="391"/>
        <v>Q2</v>
      </c>
      <c r="M6509" t="str">
        <f t="shared" si="392"/>
        <v>2025</v>
      </c>
    </row>
    <row r="6510" spans="1:13" x14ac:dyDescent="0.25">
      <c r="A6510" s="29">
        <v>45901</v>
      </c>
      <c r="B6510" s="9" t="s">
        <v>6595</v>
      </c>
      <c r="C6510" s="8" t="s">
        <v>6616</v>
      </c>
      <c r="D6510" s="9" t="s">
        <v>6617</v>
      </c>
      <c r="E6510" s="12">
        <v>319</v>
      </c>
      <c r="F6510" s="30">
        <v>45931</v>
      </c>
      <c r="G6510" s="12" t="s">
        <v>5944</v>
      </c>
      <c r="H6510" s="75">
        <v>1475</v>
      </c>
      <c r="K6510" t="str">
        <f t="shared" si="390"/>
        <v>Q2 2025</v>
      </c>
      <c r="L6510" t="str">
        <f t="shared" si="391"/>
        <v>Q2</v>
      </c>
      <c r="M6510" t="str">
        <f t="shared" si="392"/>
        <v>2025</v>
      </c>
    </row>
    <row r="6511" spans="1:13" x14ac:dyDescent="0.25">
      <c r="A6511" s="29">
        <v>45901</v>
      </c>
      <c r="B6511" s="9" t="s">
        <v>6585</v>
      </c>
      <c r="C6511" s="8" t="s">
        <v>6616</v>
      </c>
      <c r="D6511" s="9" t="s">
        <v>6618</v>
      </c>
      <c r="E6511" s="12">
        <v>0</v>
      </c>
      <c r="F6511" s="30">
        <v>45931</v>
      </c>
      <c r="G6511" s="12" t="s">
        <v>5945</v>
      </c>
      <c r="H6511" s="75">
        <v>9580</v>
      </c>
      <c r="K6511" t="str">
        <f t="shared" ref="K6511:K6568" si="393">"Q" &amp; IF(MONTH(A6511) &lt; 4, 4, IF(MONTH(A6511) &lt; 7, 1, IF(MONTH(A6511) &lt; 10, 2, 3))) &amp; " " &amp; YEAR(A6511) - IF(MONTH(A6511) &lt; 4, 1, 0)</f>
        <v>Q2 2025</v>
      </c>
      <c r="L6511" t="str">
        <f t="shared" ref="L6511:L6568" si="394">LEFT(K6511,2)</f>
        <v>Q2</v>
      </c>
      <c r="M6511" t="str">
        <f t="shared" ref="M6511:M6568" si="395">RIGHT(K6511,4)</f>
        <v>2025</v>
      </c>
    </row>
    <row r="6512" spans="1:13" x14ac:dyDescent="0.25">
      <c r="A6512" s="29">
        <v>45901</v>
      </c>
      <c r="B6512" s="9" t="s">
        <v>6597</v>
      </c>
      <c r="C6512" s="8" t="s">
        <v>6616</v>
      </c>
      <c r="D6512" s="9" t="s">
        <v>6618</v>
      </c>
      <c r="E6512" s="12">
        <v>0</v>
      </c>
      <c r="F6512" s="30">
        <v>45931</v>
      </c>
      <c r="G6512" s="12" t="s">
        <v>5946</v>
      </c>
      <c r="H6512" s="75">
        <v>765</v>
      </c>
      <c r="K6512" t="str">
        <f t="shared" si="393"/>
        <v>Q2 2025</v>
      </c>
      <c r="L6512" t="str">
        <f t="shared" si="394"/>
        <v>Q2</v>
      </c>
      <c r="M6512" t="str">
        <f t="shared" si="395"/>
        <v>2025</v>
      </c>
    </row>
    <row r="6513" spans="1:13" x14ac:dyDescent="0.25">
      <c r="A6513" s="29">
        <v>45901</v>
      </c>
      <c r="B6513" s="9" t="s">
        <v>6593</v>
      </c>
      <c r="C6513" s="8" t="s">
        <v>6616</v>
      </c>
      <c r="D6513" s="9" t="s">
        <v>6618</v>
      </c>
      <c r="E6513" s="12">
        <v>312</v>
      </c>
      <c r="F6513" s="30">
        <v>45931</v>
      </c>
      <c r="G6513" s="12" t="s">
        <v>5947</v>
      </c>
      <c r="H6513" s="75">
        <v>49949</v>
      </c>
      <c r="K6513" t="str">
        <f t="shared" si="393"/>
        <v>Q2 2025</v>
      </c>
      <c r="L6513" t="str">
        <f t="shared" si="394"/>
        <v>Q2</v>
      </c>
      <c r="M6513" t="str">
        <f t="shared" si="395"/>
        <v>2025</v>
      </c>
    </row>
    <row r="6514" spans="1:13" x14ac:dyDescent="0.25">
      <c r="A6514" s="29">
        <v>45901</v>
      </c>
      <c r="B6514" s="9" t="s">
        <v>6593</v>
      </c>
      <c r="C6514" s="8" t="s">
        <v>6616</v>
      </c>
      <c r="D6514" s="9" t="s">
        <v>6617</v>
      </c>
      <c r="E6514" s="12">
        <v>312</v>
      </c>
      <c r="F6514" s="30">
        <v>45931</v>
      </c>
      <c r="G6514" s="12" t="s">
        <v>5948</v>
      </c>
      <c r="H6514" s="75">
        <v>1340</v>
      </c>
      <c r="K6514" t="str">
        <f t="shared" si="393"/>
        <v>Q2 2025</v>
      </c>
      <c r="L6514" t="str">
        <f t="shared" si="394"/>
        <v>Q2</v>
      </c>
      <c r="M6514" t="str">
        <f t="shared" si="395"/>
        <v>2025</v>
      </c>
    </row>
    <row r="6515" spans="1:13" x14ac:dyDescent="0.25">
      <c r="A6515" s="29">
        <v>45901</v>
      </c>
      <c r="B6515" s="9" t="s">
        <v>6589</v>
      </c>
      <c r="C6515" s="8" t="s">
        <v>6616</v>
      </c>
      <c r="D6515" s="9" t="s">
        <v>6618</v>
      </c>
      <c r="E6515" s="12" t="s">
        <v>82</v>
      </c>
      <c r="F6515" s="30">
        <v>45931</v>
      </c>
      <c r="G6515" s="12" t="s">
        <v>5949</v>
      </c>
      <c r="H6515" s="75">
        <v>45808</v>
      </c>
      <c r="K6515" t="str">
        <f t="shared" si="393"/>
        <v>Q2 2025</v>
      </c>
      <c r="L6515" t="str">
        <f t="shared" si="394"/>
        <v>Q2</v>
      </c>
      <c r="M6515" t="str">
        <f t="shared" si="395"/>
        <v>2025</v>
      </c>
    </row>
    <row r="6516" spans="1:13" x14ac:dyDescent="0.25">
      <c r="A6516" s="29">
        <v>45901</v>
      </c>
      <c r="B6516" s="9" t="s">
        <v>6589</v>
      </c>
      <c r="C6516" s="8" t="s">
        <v>6616</v>
      </c>
      <c r="D6516" s="9" t="s">
        <v>6617</v>
      </c>
      <c r="E6516" s="12" t="s">
        <v>82</v>
      </c>
      <c r="F6516" s="30">
        <v>45931</v>
      </c>
      <c r="G6516" s="12" t="s">
        <v>5950</v>
      </c>
      <c r="H6516" s="75">
        <v>4254.5</v>
      </c>
      <c r="K6516" t="str">
        <f t="shared" si="393"/>
        <v>Q2 2025</v>
      </c>
      <c r="L6516" t="str">
        <f t="shared" si="394"/>
        <v>Q2</v>
      </c>
      <c r="M6516" t="str">
        <f t="shared" si="395"/>
        <v>2025</v>
      </c>
    </row>
    <row r="6517" spans="1:13" x14ac:dyDescent="0.25">
      <c r="A6517" s="29">
        <v>45901</v>
      </c>
      <c r="B6517" s="9" t="s">
        <v>6590</v>
      </c>
      <c r="C6517" s="8" t="s">
        <v>6616</v>
      </c>
      <c r="D6517" s="9" t="s">
        <v>6617</v>
      </c>
      <c r="E6517" s="12">
        <v>0</v>
      </c>
      <c r="F6517" s="30">
        <v>45931</v>
      </c>
      <c r="G6517" s="12" t="s">
        <v>5951</v>
      </c>
      <c r="H6517" s="75">
        <v>750</v>
      </c>
      <c r="K6517" t="str">
        <f t="shared" si="393"/>
        <v>Q2 2025</v>
      </c>
      <c r="L6517" t="str">
        <f t="shared" si="394"/>
        <v>Q2</v>
      </c>
      <c r="M6517" t="str">
        <f t="shared" si="395"/>
        <v>2025</v>
      </c>
    </row>
    <row r="6518" spans="1:13" x14ac:dyDescent="0.25">
      <c r="A6518" s="29">
        <v>45901</v>
      </c>
      <c r="B6518" s="9" t="s">
        <v>6591</v>
      </c>
      <c r="C6518" s="8" t="s">
        <v>6616</v>
      </c>
      <c r="D6518" s="9" t="s">
        <v>6617</v>
      </c>
      <c r="E6518" s="12">
        <v>0</v>
      </c>
      <c r="F6518" s="30">
        <v>45931</v>
      </c>
      <c r="G6518" s="12" t="s">
        <v>5952</v>
      </c>
      <c r="H6518" s="75">
        <v>3189.75</v>
      </c>
      <c r="K6518" t="str">
        <f t="shared" si="393"/>
        <v>Q2 2025</v>
      </c>
      <c r="L6518" t="str">
        <f t="shared" si="394"/>
        <v>Q2</v>
      </c>
      <c r="M6518" t="str">
        <f t="shared" si="395"/>
        <v>2025</v>
      </c>
    </row>
    <row r="6519" spans="1:13" x14ac:dyDescent="0.25">
      <c r="A6519" s="29">
        <v>45901</v>
      </c>
      <c r="B6519" s="9" t="s">
        <v>6597</v>
      </c>
      <c r="C6519" s="8" t="s">
        <v>6616</v>
      </c>
      <c r="D6519" s="9" t="s">
        <v>6617</v>
      </c>
      <c r="E6519" s="12">
        <v>0</v>
      </c>
      <c r="F6519" s="30">
        <v>45931</v>
      </c>
      <c r="G6519" s="12" t="s">
        <v>5953</v>
      </c>
      <c r="H6519" s="75">
        <v>15586</v>
      </c>
      <c r="K6519" t="str">
        <f t="shared" si="393"/>
        <v>Q2 2025</v>
      </c>
      <c r="L6519" t="str">
        <f t="shared" si="394"/>
        <v>Q2</v>
      </c>
      <c r="M6519" t="str">
        <f t="shared" si="395"/>
        <v>2025</v>
      </c>
    </row>
    <row r="6520" spans="1:13" x14ac:dyDescent="0.25">
      <c r="A6520" s="29">
        <v>45901</v>
      </c>
      <c r="B6520" s="9" t="s">
        <v>6585</v>
      </c>
      <c r="C6520" s="8" t="s">
        <v>6616</v>
      </c>
      <c r="D6520" s="9" t="s">
        <v>6617</v>
      </c>
      <c r="E6520" s="12">
        <v>0</v>
      </c>
      <c r="F6520" s="30">
        <v>45931</v>
      </c>
      <c r="G6520" s="12" t="s">
        <v>5954</v>
      </c>
      <c r="H6520" s="75">
        <v>12189.5</v>
      </c>
      <c r="K6520" t="str">
        <f t="shared" si="393"/>
        <v>Q2 2025</v>
      </c>
      <c r="L6520" t="str">
        <f t="shared" si="394"/>
        <v>Q2</v>
      </c>
      <c r="M6520" t="str">
        <f t="shared" si="395"/>
        <v>2025</v>
      </c>
    </row>
    <row r="6521" spans="1:13" x14ac:dyDescent="0.25">
      <c r="A6521" s="29">
        <v>45901</v>
      </c>
      <c r="B6521" s="9" t="s">
        <v>6588</v>
      </c>
      <c r="C6521" s="8" t="s">
        <v>6616</v>
      </c>
      <c r="D6521" s="9" t="s">
        <v>6617</v>
      </c>
      <c r="E6521" s="12">
        <v>0</v>
      </c>
      <c r="F6521" s="30">
        <v>45931</v>
      </c>
      <c r="G6521" s="12" t="s">
        <v>5955</v>
      </c>
      <c r="H6521" s="75">
        <v>1276</v>
      </c>
      <c r="K6521" t="str">
        <f t="shared" si="393"/>
        <v>Q2 2025</v>
      </c>
      <c r="L6521" t="str">
        <f t="shared" si="394"/>
        <v>Q2</v>
      </c>
      <c r="M6521" t="str">
        <f t="shared" si="395"/>
        <v>2025</v>
      </c>
    </row>
    <row r="6522" spans="1:13" x14ac:dyDescent="0.25">
      <c r="A6522" s="29">
        <v>45901</v>
      </c>
      <c r="B6522" s="9" t="s">
        <v>6592</v>
      </c>
      <c r="C6522" s="8" t="s">
        <v>6616</v>
      </c>
      <c r="D6522" s="9" t="s">
        <v>6617</v>
      </c>
      <c r="E6522" s="12">
        <v>0</v>
      </c>
      <c r="F6522" s="30">
        <v>45931</v>
      </c>
      <c r="G6522" s="12" t="s">
        <v>5956</v>
      </c>
      <c r="H6522" s="75">
        <v>900</v>
      </c>
      <c r="K6522" t="str">
        <f t="shared" si="393"/>
        <v>Q2 2025</v>
      </c>
      <c r="L6522" t="str">
        <f t="shared" si="394"/>
        <v>Q2</v>
      </c>
      <c r="M6522" t="str">
        <f t="shared" si="395"/>
        <v>2025</v>
      </c>
    </row>
    <row r="6523" spans="1:13" x14ac:dyDescent="0.25">
      <c r="A6523" s="29">
        <v>45901</v>
      </c>
      <c r="B6523" s="9" t="s">
        <v>6600</v>
      </c>
      <c r="C6523" s="8" t="e">
        <v>#N/A</v>
      </c>
      <c r="D6523" s="9" t="s">
        <v>6638</v>
      </c>
      <c r="E6523" s="12">
        <v>1101</v>
      </c>
      <c r="F6523" s="30">
        <v>45936</v>
      </c>
      <c r="G6523" s="12" t="s">
        <v>5957</v>
      </c>
      <c r="H6523" s="75">
        <v>186500</v>
      </c>
      <c r="K6523" t="str">
        <f t="shared" si="393"/>
        <v>Q2 2025</v>
      </c>
      <c r="L6523" t="str">
        <f t="shared" si="394"/>
        <v>Q2</v>
      </c>
      <c r="M6523" t="str">
        <f t="shared" si="395"/>
        <v>2025</v>
      </c>
    </row>
    <row r="6524" spans="1:13" x14ac:dyDescent="0.25">
      <c r="A6524" s="29">
        <v>45901</v>
      </c>
      <c r="B6524" s="9" t="s">
        <v>6600</v>
      </c>
      <c r="C6524" s="8" t="e">
        <v>#N/A</v>
      </c>
      <c r="D6524" s="9" t="s">
        <v>6638</v>
      </c>
      <c r="E6524" s="12">
        <v>1102</v>
      </c>
      <c r="F6524" s="30">
        <v>45936</v>
      </c>
      <c r="G6524" s="12" t="s">
        <v>5958</v>
      </c>
      <c r="H6524" s="75">
        <v>16240</v>
      </c>
      <c r="K6524" t="str">
        <f t="shared" si="393"/>
        <v>Q2 2025</v>
      </c>
      <c r="L6524" t="str">
        <f t="shared" si="394"/>
        <v>Q2</v>
      </c>
      <c r="M6524" t="str">
        <f t="shared" si="395"/>
        <v>2025</v>
      </c>
    </row>
    <row r="6525" spans="1:13" x14ac:dyDescent="0.25">
      <c r="A6525" s="27">
        <v>45901</v>
      </c>
      <c r="B6525" s="9" t="s">
        <v>6593</v>
      </c>
      <c r="C6525" s="8" t="s">
        <v>6634</v>
      </c>
      <c r="D6525" s="9" t="s">
        <v>6635</v>
      </c>
      <c r="E6525" s="12">
        <v>319</v>
      </c>
      <c r="F6525" s="30">
        <v>45931</v>
      </c>
      <c r="G6525" s="12" t="s">
        <v>5959</v>
      </c>
      <c r="H6525" s="75">
        <v>136717.77000000002</v>
      </c>
      <c r="K6525" t="str">
        <f t="shared" si="393"/>
        <v>Q2 2025</v>
      </c>
      <c r="L6525" t="str">
        <f t="shared" si="394"/>
        <v>Q2</v>
      </c>
      <c r="M6525" t="str">
        <f t="shared" si="395"/>
        <v>2025</v>
      </c>
    </row>
    <row r="6526" spans="1:13" x14ac:dyDescent="0.25">
      <c r="A6526" s="27">
        <v>45901</v>
      </c>
      <c r="B6526" s="9" t="s">
        <v>6600</v>
      </c>
      <c r="C6526" s="8" t="s">
        <v>6634</v>
      </c>
      <c r="D6526" s="9" t="s">
        <v>6635</v>
      </c>
      <c r="E6526" s="12">
        <v>1101</v>
      </c>
      <c r="F6526" s="30">
        <v>45931</v>
      </c>
      <c r="G6526" s="12" t="s">
        <v>5960</v>
      </c>
      <c r="H6526" s="75">
        <v>89335.24</v>
      </c>
      <c r="K6526" t="str">
        <f t="shared" si="393"/>
        <v>Q2 2025</v>
      </c>
      <c r="L6526" t="str">
        <f t="shared" si="394"/>
        <v>Q2</v>
      </c>
      <c r="M6526" t="str">
        <f t="shared" si="395"/>
        <v>2025</v>
      </c>
    </row>
    <row r="6527" spans="1:13" x14ac:dyDescent="0.25">
      <c r="A6527" s="27">
        <v>45901</v>
      </c>
      <c r="B6527" s="9" t="s">
        <v>6584</v>
      </c>
      <c r="C6527" s="8" t="s">
        <v>6634</v>
      </c>
      <c r="D6527" s="9" t="s">
        <v>6635</v>
      </c>
      <c r="E6527" s="12">
        <v>102</v>
      </c>
      <c r="F6527" s="30">
        <v>45931</v>
      </c>
      <c r="G6527" s="12" t="s">
        <v>5961</v>
      </c>
      <c r="H6527" s="75">
        <v>41517</v>
      </c>
      <c r="K6527" t="str">
        <f t="shared" si="393"/>
        <v>Q2 2025</v>
      </c>
      <c r="L6527" t="str">
        <f t="shared" si="394"/>
        <v>Q2</v>
      </c>
      <c r="M6527" t="str">
        <f t="shared" si="395"/>
        <v>2025</v>
      </c>
    </row>
    <row r="6528" spans="1:13" x14ac:dyDescent="0.25">
      <c r="A6528" s="27">
        <v>45901</v>
      </c>
      <c r="B6528" s="9" t="s">
        <v>6595</v>
      </c>
      <c r="C6528" s="8" t="s">
        <v>6634</v>
      </c>
      <c r="D6528" s="9" t="s">
        <v>6635</v>
      </c>
      <c r="E6528" s="12">
        <v>319</v>
      </c>
      <c r="F6528" s="30">
        <v>45931</v>
      </c>
      <c r="G6528" s="12" t="s">
        <v>5962</v>
      </c>
      <c r="H6528" s="75">
        <v>58065.120000000003</v>
      </c>
      <c r="K6528" t="str">
        <f t="shared" si="393"/>
        <v>Q2 2025</v>
      </c>
      <c r="L6528" t="str">
        <f t="shared" si="394"/>
        <v>Q2</v>
      </c>
      <c r="M6528" t="str">
        <f t="shared" si="395"/>
        <v>2025</v>
      </c>
    </row>
    <row r="6529" spans="1:13" x14ac:dyDescent="0.25">
      <c r="A6529" s="27">
        <v>45901</v>
      </c>
      <c r="B6529" s="9" t="s">
        <v>6584</v>
      </c>
      <c r="C6529" s="8" t="s">
        <v>6630</v>
      </c>
      <c r="D6529" s="9" t="s">
        <v>6631</v>
      </c>
      <c r="E6529" s="12">
        <v>102</v>
      </c>
      <c r="F6529" s="30">
        <v>45939</v>
      </c>
      <c r="G6529" s="12" t="s">
        <v>5963</v>
      </c>
      <c r="H6529" s="75">
        <v>698</v>
      </c>
      <c r="K6529" t="str">
        <f t="shared" si="393"/>
        <v>Q2 2025</v>
      </c>
      <c r="L6529" t="str">
        <f t="shared" si="394"/>
        <v>Q2</v>
      </c>
      <c r="M6529" t="str">
        <f t="shared" si="395"/>
        <v>2025</v>
      </c>
    </row>
    <row r="6530" spans="1:13" x14ac:dyDescent="0.25">
      <c r="A6530" s="27">
        <v>45901</v>
      </c>
      <c r="B6530" s="9" t="s">
        <v>6593</v>
      </c>
      <c r="C6530" s="8" t="e">
        <v>#N/A</v>
      </c>
      <c r="D6530" s="9" t="s">
        <v>6643</v>
      </c>
      <c r="E6530" s="12">
        <v>312</v>
      </c>
      <c r="F6530" s="30">
        <v>45920</v>
      </c>
      <c r="G6530" s="12" t="s">
        <v>5964</v>
      </c>
      <c r="H6530" s="75">
        <v>1020</v>
      </c>
      <c r="K6530" t="str">
        <f t="shared" si="393"/>
        <v>Q2 2025</v>
      </c>
      <c r="L6530" t="str">
        <f t="shared" si="394"/>
        <v>Q2</v>
      </c>
      <c r="M6530" t="str">
        <f t="shared" si="395"/>
        <v>2025</v>
      </c>
    </row>
    <row r="6531" spans="1:13" x14ac:dyDescent="0.25">
      <c r="A6531" s="27">
        <v>45901</v>
      </c>
      <c r="B6531" s="9" t="s">
        <v>6593</v>
      </c>
      <c r="C6531" s="8" t="e">
        <v>#N/A</v>
      </c>
      <c r="D6531" s="9" t="s">
        <v>6622</v>
      </c>
      <c r="E6531" s="12">
        <v>312</v>
      </c>
      <c r="F6531" s="30">
        <v>45936</v>
      </c>
      <c r="G6531" s="12" t="s">
        <v>5965</v>
      </c>
      <c r="H6531" s="75">
        <v>340600</v>
      </c>
      <c r="K6531" t="str">
        <f t="shared" si="393"/>
        <v>Q2 2025</v>
      </c>
      <c r="L6531" t="str">
        <f t="shared" si="394"/>
        <v>Q2</v>
      </c>
      <c r="M6531" t="str">
        <f t="shared" si="395"/>
        <v>2025</v>
      </c>
    </row>
    <row r="6532" spans="1:13" x14ac:dyDescent="0.25">
      <c r="A6532" s="27">
        <v>45901</v>
      </c>
      <c r="B6532" s="9" t="s">
        <v>6595</v>
      </c>
      <c r="C6532" s="8" t="e">
        <v>#N/A</v>
      </c>
      <c r="D6532" s="9" t="s">
        <v>6622</v>
      </c>
      <c r="E6532" s="12">
        <v>319</v>
      </c>
      <c r="F6532" s="30">
        <v>45936</v>
      </c>
      <c r="G6532" s="12" t="s">
        <v>5966</v>
      </c>
      <c r="H6532" s="75">
        <v>119085</v>
      </c>
      <c r="K6532" t="str">
        <f t="shared" si="393"/>
        <v>Q2 2025</v>
      </c>
      <c r="L6532" t="str">
        <f t="shared" si="394"/>
        <v>Q2</v>
      </c>
      <c r="M6532" t="str">
        <f t="shared" si="395"/>
        <v>2025</v>
      </c>
    </row>
    <row r="6533" spans="1:13" x14ac:dyDescent="0.25">
      <c r="A6533" s="27">
        <v>45901</v>
      </c>
      <c r="B6533" s="9" t="s">
        <v>6584</v>
      </c>
      <c r="C6533" s="8" t="e">
        <v>#N/A</v>
      </c>
      <c r="D6533" s="9" t="s">
        <v>6622</v>
      </c>
      <c r="E6533" s="12">
        <v>102</v>
      </c>
      <c r="F6533" s="30">
        <v>45936</v>
      </c>
      <c r="G6533" s="12" t="s">
        <v>5967</v>
      </c>
      <c r="H6533" s="75">
        <v>1590</v>
      </c>
      <c r="K6533" t="str">
        <f t="shared" si="393"/>
        <v>Q2 2025</v>
      </c>
      <c r="L6533" t="str">
        <f t="shared" si="394"/>
        <v>Q2</v>
      </c>
      <c r="M6533" t="str">
        <f t="shared" si="395"/>
        <v>2025</v>
      </c>
    </row>
    <row r="6534" spans="1:13" x14ac:dyDescent="0.25">
      <c r="A6534" s="27">
        <v>45901</v>
      </c>
      <c r="B6534" s="9" t="s">
        <v>6597</v>
      </c>
      <c r="C6534" s="8" t="e">
        <v>#N/A</v>
      </c>
      <c r="D6534" s="9" t="s">
        <v>6622</v>
      </c>
      <c r="E6534" s="12">
        <v>0</v>
      </c>
      <c r="F6534" s="30">
        <v>45936</v>
      </c>
      <c r="G6534" s="12" t="s">
        <v>5968</v>
      </c>
      <c r="H6534" s="75">
        <v>575</v>
      </c>
      <c r="K6534" t="str">
        <f t="shared" si="393"/>
        <v>Q2 2025</v>
      </c>
      <c r="L6534" t="str">
        <f t="shared" si="394"/>
        <v>Q2</v>
      </c>
      <c r="M6534" t="str">
        <f t="shared" si="395"/>
        <v>2025</v>
      </c>
    </row>
    <row r="6535" spans="1:13" x14ac:dyDescent="0.25">
      <c r="A6535" s="27">
        <v>45901</v>
      </c>
      <c r="B6535" s="9" t="s">
        <v>6613</v>
      </c>
      <c r="C6535" s="8" t="e">
        <v>#N/A</v>
      </c>
      <c r="D6535" s="9" t="s">
        <v>6622</v>
      </c>
      <c r="E6535" s="12">
        <v>0</v>
      </c>
      <c r="F6535" s="30">
        <v>45936</v>
      </c>
      <c r="G6535" s="12" t="s">
        <v>5969</v>
      </c>
      <c r="H6535" s="75">
        <v>1510</v>
      </c>
      <c r="K6535" t="str">
        <f t="shared" si="393"/>
        <v>Q2 2025</v>
      </c>
      <c r="L6535" t="str">
        <f t="shared" si="394"/>
        <v>Q2</v>
      </c>
      <c r="M6535" t="str">
        <f t="shared" si="395"/>
        <v>2025</v>
      </c>
    </row>
    <row r="6536" spans="1:13" x14ac:dyDescent="0.25">
      <c r="A6536" s="27">
        <v>45901</v>
      </c>
      <c r="B6536" s="9" t="s">
        <v>6588</v>
      </c>
      <c r="C6536" s="8" t="e">
        <v>#N/A</v>
      </c>
      <c r="D6536" s="9" t="s">
        <v>6622</v>
      </c>
      <c r="E6536" s="12">
        <v>0</v>
      </c>
      <c r="F6536" s="30">
        <v>45936</v>
      </c>
      <c r="G6536" s="12" t="s">
        <v>5970</v>
      </c>
      <c r="H6536" s="75">
        <v>1360</v>
      </c>
      <c r="K6536" t="str">
        <f t="shared" si="393"/>
        <v>Q2 2025</v>
      </c>
      <c r="L6536" t="str">
        <f t="shared" si="394"/>
        <v>Q2</v>
      </c>
      <c r="M6536" t="str">
        <f t="shared" si="395"/>
        <v>2025</v>
      </c>
    </row>
    <row r="6537" spans="1:13" x14ac:dyDescent="0.25">
      <c r="A6537" s="27">
        <v>45901</v>
      </c>
      <c r="B6537" s="9" t="s">
        <v>6590</v>
      </c>
      <c r="C6537" s="8" t="e">
        <v>#N/A</v>
      </c>
      <c r="D6537" s="9" t="s">
        <v>6622</v>
      </c>
      <c r="E6537" s="12">
        <v>0</v>
      </c>
      <c r="F6537" s="30">
        <v>45936</v>
      </c>
      <c r="G6537" s="12" t="s">
        <v>5971</v>
      </c>
      <c r="H6537" s="75">
        <v>2660</v>
      </c>
      <c r="K6537" t="str">
        <f t="shared" si="393"/>
        <v>Q2 2025</v>
      </c>
      <c r="L6537" t="str">
        <f t="shared" si="394"/>
        <v>Q2</v>
      </c>
      <c r="M6537" t="str">
        <f t="shared" si="395"/>
        <v>2025</v>
      </c>
    </row>
    <row r="6538" spans="1:13" x14ac:dyDescent="0.25">
      <c r="A6538" s="27">
        <v>45901</v>
      </c>
      <c r="B6538" s="9" t="s">
        <v>6600</v>
      </c>
      <c r="C6538" s="8" t="e">
        <v>#N/A</v>
      </c>
      <c r="D6538" s="9" t="s">
        <v>6622</v>
      </c>
      <c r="E6538" s="12">
        <v>1101</v>
      </c>
      <c r="F6538" s="30">
        <v>45936</v>
      </c>
      <c r="G6538" s="12" t="s">
        <v>5972</v>
      </c>
      <c r="H6538" s="75">
        <v>70</v>
      </c>
      <c r="K6538" t="str">
        <f t="shared" si="393"/>
        <v>Q2 2025</v>
      </c>
      <c r="L6538" t="str">
        <f t="shared" si="394"/>
        <v>Q2</v>
      </c>
      <c r="M6538" t="str">
        <f t="shared" si="395"/>
        <v>2025</v>
      </c>
    </row>
    <row r="6539" spans="1:13" x14ac:dyDescent="0.25">
      <c r="A6539" s="27">
        <v>45901</v>
      </c>
      <c r="B6539" s="9" t="s">
        <v>6591</v>
      </c>
      <c r="C6539" s="8" t="e">
        <v>#N/A</v>
      </c>
      <c r="D6539" s="9" t="s">
        <v>6622</v>
      </c>
      <c r="E6539" s="12">
        <v>0</v>
      </c>
      <c r="F6539" s="30">
        <v>45936</v>
      </c>
      <c r="G6539" s="12" t="s">
        <v>5973</v>
      </c>
      <c r="H6539" s="75">
        <v>3170</v>
      </c>
      <c r="K6539" t="str">
        <f t="shared" si="393"/>
        <v>Q2 2025</v>
      </c>
      <c r="L6539" t="str">
        <f t="shared" si="394"/>
        <v>Q2</v>
      </c>
      <c r="M6539" t="str">
        <f t="shared" si="395"/>
        <v>2025</v>
      </c>
    </row>
    <row r="6540" spans="1:13" x14ac:dyDescent="0.25">
      <c r="A6540" s="27">
        <v>45901</v>
      </c>
      <c r="B6540" s="9" t="s">
        <v>6592</v>
      </c>
      <c r="C6540" s="8" t="e">
        <v>#N/A</v>
      </c>
      <c r="D6540" s="9" t="s">
        <v>6622</v>
      </c>
      <c r="E6540" s="12">
        <v>613</v>
      </c>
      <c r="F6540" s="30">
        <v>45936</v>
      </c>
      <c r="G6540" s="12" t="s">
        <v>5974</v>
      </c>
      <c r="H6540" s="75">
        <v>9070</v>
      </c>
      <c r="K6540" t="str">
        <f t="shared" si="393"/>
        <v>Q2 2025</v>
      </c>
      <c r="L6540" t="str">
        <f t="shared" si="394"/>
        <v>Q2</v>
      </c>
      <c r="M6540" t="str">
        <f t="shared" si="395"/>
        <v>2025</v>
      </c>
    </row>
    <row r="6541" spans="1:13" x14ac:dyDescent="0.25">
      <c r="A6541" s="27">
        <v>45901</v>
      </c>
      <c r="B6541" s="9" t="s">
        <v>6599</v>
      </c>
      <c r="C6541" s="8" t="e">
        <v>#N/A</v>
      </c>
      <c r="D6541" s="9" t="s">
        <v>6622</v>
      </c>
      <c r="E6541" s="12">
        <v>0</v>
      </c>
      <c r="F6541" s="30">
        <v>45936</v>
      </c>
      <c r="G6541" s="12" t="s">
        <v>5975</v>
      </c>
      <c r="H6541" s="75">
        <v>2660</v>
      </c>
      <c r="K6541" t="str">
        <f t="shared" si="393"/>
        <v>Q2 2025</v>
      </c>
      <c r="L6541" t="str">
        <f t="shared" si="394"/>
        <v>Q2</v>
      </c>
      <c r="M6541" t="str">
        <f t="shared" si="395"/>
        <v>2025</v>
      </c>
    </row>
    <row r="6542" spans="1:13" x14ac:dyDescent="0.25">
      <c r="A6542" s="27">
        <v>45901</v>
      </c>
      <c r="B6542" s="9" t="s">
        <v>6589</v>
      </c>
      <c r="C6542" s="8" t="e">
        <v>#N/A</v>
      </c>
      <c r="D6542" s="9" t="s">
        <v>6622</v>
      </c>
      <c r="E6542" s="12" t="s">
        <v>82</v>
      </c>
      <c r="F6542" s="30">
        <v>45936</v>
      </c>
      <c r="G6542" s="12" t="s">
        <v>5976</v>
      </c>
      <c r="H6542" s="75">
        <v>6773</v>
      </c>
      <c r="K6542" t="str">
        <f t="shared" si="393"/>
        <v>Q2 2025</v>
      </c>
      <c r="L6542" t="str">
        <f t="shared" si="394"/>
        <v>Q2</v>
      </c>
      <c r="M6542" t="str">
        <f t="shared" si="395"/>
        <v>2025</v>
      </c>
    </row>
    <row r="6543" spans="1:13" x14ac:dyDescent="0.25">
      <c r="A6543" s="29">
        <v>45901</v>
      </c>
      <c r="B6543" s="9" t="s">
        <v>6589</v>
      </c>
      <c r="C6543" s="8" t="e">
        <v>#N/A</v>
      </c>
      <c r="D6543" s="9" t="s">
        <v>6615</v>
      </c>
      <c r="E6543" s="12" t="s">
        <v>82</v>
      </c>
      <c r="F6543" s="30">
        <v>45930</v>
      </c>
      <c r="G6543" s="12" t="s">
        <v>5977</v>
      </c>
      <c r="H6543" s="75">
        <v>3516</v>
      </c>
      <c r="K6543" t="str">
        <f t="shared" si="393"/>
        <v>Q2 2025</v>
      </c>
      <c r="L6543" t="str">
        <f t="shared" si="394"/>
        <v>Q2</v>
      </c>
      <c r="M6543" t="str">
        <f t="shared" si="395"/>
        <v>2025</v>
      </c>
    </row>
    <row r="6544" spans="1:13" x14ac:dyDescent="0.25">
      <c r="A6544" s="29">
        <v>45901</v>
      </c>
      <c r="B6544" s="9" t="s">
        <v>6589</v>
      </c>
      <c r="C6544" s="8" t="e">
        <v>#N/A</v>
      </c>
      <c r="D6544" s="9" t="s">
        <v>6615</v>
      </c>
      <c r="E6544" s="12" t="s">
        <v>82</v>
      </c>
      <c r="F6544" s="30">
        <v>45930</v>
      </c>
      <c r="G6544" s="12" t="s">
        <v>5978</v>
      </c>
      <c r="H6544" s="75">
        <v>1899</v>
      </c>
      <c r="K6544" t="str">
        <f t="shared" si="393"/>
        <v>Q2 2025</v>
      </c>
      <c r="L6544" t="str">
        <f t="shared" si="394"/>
        <v>Q2</v>
      </c>
      <c r="M6544" t="str">
        <f t="shared" si="395"/>
        <v>2025</v>
      </c>
    </row>
    <row r="6545" spans="1:13" x14ac:dyDescent="0.25">
      <c r="A6545" s="29">
        <v>45901</v>
      </c>
      <c r="B6545" s="9" t="s">
        <v>6593</v>
      </c>
      <c r="C6545" s="8" t="e">
        <v>#N/A</v>
      </c>
      <c r="D6545" s="9" t="s">
        <v>6615</v>
      </c>
      <c r="E6545" s="12">
        <v>312</v>
      </c>
      <c r="F6545" s="30">
        <v>45930</v>
      </c>
      <c r="G6545" s="12" t="s">
        <v>5979</v>
      </c>
      <c r="H6545" s="75">
        <v>299912</v>
      </c>
      <c r="K6545" t="str">
        <f t="shared" si="393"/>
        <v>Q2 2025</v>
      </c>
      <c r="L6545" t="str">
        <f t="shared" si="394"/>
        <v>Q2</v>
      </c>
      <c r="M6545" t="str">
        <f t="shared" si="395"/>
        <v>2025</v>
      </c>
    </row>
    <row r="6546" spans="1:13" x14ac:dyDescent="0.25">
      <c r="A6546" s="29">
        <v>45901</v>
      </c>
      <c r="B6546" s="9" t="s">
        <v>6593</v>
      </c>
      <c r="C6546" s="8" t="e">
        <v>#N/A</v>
      </c>
      <c r="D6546" s="9" t="s">
        <v>6615</v>
      </c>
      <c r="E6546" s="12">
        <v>312</v>
      </c>
      <c r="F6546" s="30">
        <v>45930</v>
      </c>
      <c r="G6546" s="12" t="s">
        <v>5980</v>
      </c>
      <c r="H6546" s="75">
        <v>23738</v>
      </c>
      <c r="K6546" t="str">
        <f t="shared" si="393"/>
        <v>Q2 2025</v>
      </c>
      <c r="L6546" t="str">
        <f t="shared" si="394"/>
        <v>Q2</v>
      </c>
      <c r="M6546" t="str">
        <f t="shared" si="395"/>
        <v>2025</v>
      </c>
    </row>
    <row r="6547" spans="1:13" x14ac:dyDescent="0.25">
      <c r="A6547" s="29">
        <v>45901</v>
      </c>
      <c r="B6547" s="9" t="s">
        <v>6595</v>
      </c>
      <c r="C6547" s="8" t="e">
        <v>#N/A</v>
      </c>
      <c r="D6547" s="9" t="s">
        <v>6615</v>
      </c>
      <c r="E6547" s="12">
        <v>319</v>
      </c>
      <c r="F6547" s="30">
        <v>45930</v>
      </c>
      <c r="G6547" s="12" t="s">
        <v>5981</v>
      </c>
      <c r="H6547" s="75">
        <v>107005</v>
      </c>
      <c r="K6547" t="str">
        <f t="shared" si="393"/>
        <v>Q2 2025</v>
      </c>
      <c r="L6547" t="str">
        <f t="shared" si="394"/>
        <v>Q2</v>
      </c>
      <c r="M6547" t="str">
        <f t="shared" si="395"/>
        <v>2025</v>
      </c>
    </row>
    <row r="6548" spans="1:13" x14ac:dyDescent="0.25">
      <c r="A6548" s="29">
        <v>45901</v>
      </c>
      <c r="B6548" s="9" t="s">
        <v>6595</v>
      </c>
      <c r="C6548" s="8" t="e">
        <v>#N/A</v>
      </c>
      <c r="D6548" s="9" t="s">
        <v>6615</v>
      </c>
      <c r="E6548" s="12">
        <v>319</v>
      </c>
      <c r="F6548" s="30">
        <v>45930</v>
      </c>
      <c r="G6548" s="12" t="s">
        <v>5982</v>
      </c>
      <c r="H6548" s="75">
        <v>8335</v>
      </c>
      <c r="K6548" t="str">
        <f t="shared" si="393"/>
        <v>Q2 2025</v>
      </c>
      <c r="L6548" t="str">
        <f t="shared" si="394"/>
        <v>Q2</v>
      </c>
      <c r="M6548" t="str">
        <f t="shared" si="395"/>
        <v>2025</v>
      </c>
    </row>
    <row r="6549" spans="1:13" x14ac:dyDescent="0.25">
      <c r="A6549" s="29">
        <v>45901</v>
      </c>
      <c r="B6549" s="9" t="s">
        <v>6595</v>
      </c>
      <c r="C6549" s="8" t="e">
        <v>#N/A</v>
      </c>
      <c r="D6549" s="9" t="s">
        <v>6615</v>
      </c>
      <c r="E6549" s="12">
        <v>319</v>
      </c>
      <c r="F6549" s="30">
        <v>45930</v>
      </c>
      <c r="G6549" s="12" t="s">
        <v>5983</v>
      </c>
      <c r="H6549" s="75">
        <v>309</v>
      </c>
      <c r="K6549" t="str">
        <f t="shared" si="393"/>
        <v>Q2 2025</v>
      </c>
      <c r="L6549" t="str">
        <f t="shared" si="394"/>
        <v>Q2</v>
      </c>
      <c r="M6549" t="str">
        <f t="shared" si="395"/>
        <v>2025</v>
      </c>
    </row>
    <row r="6550" spans="1:13" x14ac:dyDescent="0.25">
      <c r="A6550" s="29">
        <v>45901</v>
      </c>
      <c r="B6550" s="9" t="s">
        <v>6584</v>
      </c>
      <c r="C6550" s="8" t="e">
        <v>#N/A</v>
      </c>
      <c r="D6550" s="9" t="s">
        <v>6615</v>
      </c>
      <c r="E6550" s="12">
        <v>102</v>
      </c>
      <c r="F6550" s="30">
        <v>45930</v>
      </c>
      <c r="G6550" s="12" t="s">
        <v>5984</v>
      </c>
      <c r="H6550" s="75">
        <v>7223</v>
      </c>
      <c r="K6550" t="str">
        <f t="shared" si="393"/>
        <v>Q2 2025</v>
      </c>
      <c r="L6550" t="str">
        <f t="shared" si="394"/>
        <v>Q2</v>
      </c>
      <c r="M6550" t="str">
        <f t="shared" si="395"/>
        <v>2025</v>
      </c>
    </row>
    <row r="6551" spans="1:13" x14ac:dyDescent="0.25">
      <c r="A6551" s="29">
        <v>45901</v>
      </c>
      <c r="B6551" s="9" t="s">
        <v>6597</v>
      </c>
      <c r="C6551" s="8" t="e">
        <v>#N/A</v>
      </c>
      <c r="D6551" s="9" t="s">
        <v>6615</v>
      </c>
      <c r="E6551" s="12">
        <v>0</v>
      </c>
      <c r="F6551" s="30">
        <v>45930</v>
      </c>
      <c r="G6551" s="12" t="s">
        <v>5985</v>
      </c>
      <c r="H6551" s="75">
        <v>4220</v>
      </c>
      <c r="K6551" t="str">
        <f t="shared" si="393"/>
        <v>Q2 2025</v>
      </c>
      <c r="L6551" t="str">
        <f t="shared" si="394"/>
        <v>Q2</v>
      </c>
      <c r="M6551" t="str">
        <f t="shared" si="395"/>
        <v>2025</v>
      </c>
    </row>
    <row r="6552" spans="1:13" x14ac:dyDescent="0.25">
      <c r="A6552" s="29">
        <v>45901</v>
      </c>
      <c r="B6552" s="9" t="s">
        <v>6595</v>
      </c>
      <c r="C6552" s="8" t="e">
        <v>#N/A</v>
      </c>
      <c r="D6552" s="9" t="s">
        <v>6615</v>
      </c>
      <c r="E6552" s="12">
        <v>0</v>
      </c>
      <c r="F6552" s="30">
        <v>45930</v>
      </c>
      <c r="G6552" s="12" t="s">
        <v>5986</v>
      </c>
      <c r="H6552" s="75">
        <v>668</v>
      </c>
      <c r="K6552" t="str">
        <f t="shared" si="393"/>
        <v>Q2 2025</v>
      </c>
      <c r="L6552" t="str">
        <f t="shared" si="394"/>
        <v>Q2</v>
      </c>
      <c r="M6552" t="str">
        <f t="shared" si="395"/>
        <v>2025</v>
      </c>
    </row>
    <row r="6553" spans="1:13" x14ac:dyDescent="0.25">
      <c r="A6553" s="29">
        <v>45901</v>
      </c>
      <c r="B6553" s="9" t="s">
        <v>6613</v>
      </c>
      <c r="C6553" s="8" t="e">
        <v>#N/A</v>
      </c>
      <c r="D6553" s="9" t="s">
        <v>6615</v>
      </c>
      <c r="E6553" s="12">
        <v>0</v>
      </c>
      <c r="F6553" s="30">
        <v>45930</v>
      </c>
      <c r="G6553" s="12" t="s">
        <v>5987</v>
      </c>
      <c r="H6553" s="75">
        <v>3706</v>
      </c>
      <c r="K6553" t="str">
        <f t="shared" si="393"/>
        <v>Q2 2025</v>
      </c>
      <c r="L6553" t="str">
        <f t="shared" si="394"/>
        <v>Q2</v>
      </c>
      <c r="M6553" t="str">
        <f t="shared" si="395"/>
        <v>2025</v>
      </c>
    </row>
    <row r="6554" spans="1:13" x14ac:dyDescent="0.25">
      <c r="A6554" s="29">
        <v>45901</v>
      </c>
      <c r="B6554" s="9" t="s">
        <v>6613</v>
      </c>
      <c r="C6554" s="8" t="e">
        <v>#N/A</v>
      </c>
      <c r="D6554" s="9" t="s">
        <v>6615</v>
      </c>
      <c r="E6554" s="12">
        <v>0</v>
      </c>
      <c r="F6554" s="30">
        <v>45930</v>
      </c>
      <c r="G6554" s="12" t="s">
        <v>5988</v>
      </c>
      <c r="H6554" s="75">
        <v>106</v>
      </c>
      <c r="K6554" t="str">
        <f t="shared" si="393"/>
        <v>Q2 2025</v>
      </c>
      <c r="L6554" t="str">
        <f t="shared" si="394"/>
        <v>Q2</v>
      </c>
      <c r="M6554" t="str">
        <f t="shared" si="395"/>
        <v>2025</v>
      </c>
    </row>
    <row r="6555" spans="1:13" x14ac:dyDescent="0.25">
      <c r="A6555" s="29">
        <v>45901</v>
      </c>
      <c r="B6555" s="9" t="s">
        <v>6592</v>
      </c>
      <c r="C6555" s="8" t="e">
        <v>#N/A</v>
      </c>
      <c r="D6555" s="9" t="s">
        <v>6615</v>
      </c>
      <c r="E6555" s="12">
        <v>613</v>
      </c>
      <c r="F6555" s="30">
        <v>45930</v>
      </c>
      <c r="G6555" s="12" t="s">
        <v>5989</v>
      </c>
      <c r="H6555" s="75">
        <v>9079</v>
      </c>
      <c r="K6555" t="str">
        <f t="shared" si="393"/>
        <v>Q2 2025</v>
      </c>
      <c r="L6555" t="str">
        <f t="shared" si="394"/>
        <v>Q2</v>
      </c>
      <c r="M6555" t="str">
        <f t="shared" si="395"/>
        <v>2025</v>
      </c>
    </row>
    <row r="6556" spans="1:13" x14ac:dyDescent="0.25">
      <c r="A6556" s="29">
        <v>45901</v>
      </c>
      <c r="B6556" s="9" t="s">
        <v>6592</v>
      </c>
      <c r="C6556" s="8" t="e">
        <v>#N/A</v>
      </c>
      <c r="D6556" s="9" t="s">
        <v>6615</v>
      </c>
      <c r="E6556" s="12">
        <v>613</v>
      </c>
      <c r="F6556" s="30">
        <v>45930</v>
      </c>
      <c r="G6556" s="12" t="s">
        <v>5990</v>
      </c>
      <c r="H6556" s="75">
        <v>633</v>
      </c>
      <c r="K6556" t="str">
        <f t="shared" si="393"/>
        <v>Q2 2025</v>
      </c>
      <c r="L6556" t="str">
        <f t="shared" si="394"/>
        <v>Q2</v>
      </c>
      <c r="M6556" t="str">
        <f t="shared" si="395"/>
        <v>2025</v>
      </c>
    </row>
    <row r="6557" spans="1:13" x14ac:dyDescent="0.25">
      <c r="A6557" s="29">
        <v>45901</v>
      </c>
      <c r="B6557" s="9" t="s">
        <v>6590</v>
      </c>
      <c r="C6557" s="8" t="e">
        <v>#N/A</v>
      </c>
      <c r="D6557" s="9" t="s">
        <v>6615</v>
      </c>
      <c r="E6557" s="12">
        <v>0</v>
      </c>
      <c r="F6557" s="30">
        <v>45930</v>
      </c>
      <c r="G6557" s="12" t="s">
        <v>5991</v>
      </c>
      <c r="H6557" s="75">
        <v>4009</v>
      </c>
      <c r="K6557" t="str">
        <f t="shared" si="393"/>
        <v>Q2 2025</v>
      </c>
      <c r="L6557" t="str">
        <f t="shared" si="394"/>
        <v>Q2</v>
      </c>
      <c r="M6557" t="str">
        <f t="shared" si="395"/>
        <v>2025</v>
      </c>
    </row>
    <row r="6558" spans="1:13" x14ac:dyDescent="0.25">
      <c r="A6558" s="29">
        <v>45901</v>
      </c>
      <c r="B6558" s="9" t="s">
        <v>6586</v>
      </c>
      <c r="C6558" s="8" t="e">
        <v>#N/A</v>
      </c>
      <c r="D6558" s="9" t="s">
        <v>6615</v>
      </c>
      <c r="E6558" s="12">
        <v>0</v>
      </c>
      <c r="F6558" s="30">
        <v>45930</v>
      </c>
      <c r="G6558" s="12" t="s">
        <v>5992</v>
      </c>
      <c r="H6558" s="75">
        <v>106</v>
      </c>
      <c r="K6558" t="str">
        <f t="shared" si="393"/>
        <v>Q2 2025</v>
      </c>
      <c r="L6558" t="str">
        <f t="shared" si="394"/>
        <v>Q2</v>
      </c>
      <c r="M6558" t="str">
        <f t="shared" si="395"/>
        <v>2025</v>
      </c>
    </row>
    <row r="6559" spans="1:13" x14ac:dyDescent="0.25">
      <c r="A6559" s="29">
        <v>45901</v>
      </c>
      <c r="B6559" s="9" t="s">
        <v>6601</v>
      </c>
      <c r="C6559" s="8" t="e">
        <v>#N/A</v>
      </c>
      <c r="D6559" s="9" t="s">
        <v>6615</v>
      </c>
      <c r="E6559" s="12">
        <v>0</v>
      </c>
      <c r="F6559" s="30">
        <v>45930</v>
      </c>
      <c r="G6559" s="12" t="s">
        <v>5993</v>
      </c>
      <c r="H6559" s="75">
        <v>633</v>
      </c>
      <c r="K6559" t="str">
        <f t="shared" si="393"/>
        <v>Q2 2025</v>
      </c>
      <c r="L6559" t="str">
        <f t="shared" si="394"/>
        <v>Q2</v>
      </c>
      <c r="M6559" t="str">
        <f t="shared" si="395"/>
        <v>2025</v>
      </c>
    </row>
    <row r="6560" spans="1:13" x14ac:dyDescent="0.25">
      <c r="A6560" s="29">
        <v>45901</v>
      </c>
      <c r="B6560" s="9" t="s">
        <v>6599</v>
      </c>
      <c r="C6560" s="8" t="e">
        <v>#N/A</v>
      </c>
      <c r="D6560" s="9" t="s">
        <v>6615</v>
      </c>
      <c r="E6560" s="12">
        <v>0</v>
      </c>
      <c r="F6560" s="30">
        <v>45930</v>
      </c>
      <c r="G6560" s="12" t="s">
        <v>5994</v>
      </c>
      <c r="H6560" s="75">
        <v>95</v>
      </c>
      <c r="K6560" t="str">
        <f t="shared" si="393"/>
        <v>Q2 2025</v>
      </c>
      <c r="L6560" t="str">
        <f t="shared" si="394"/>
        <v>Q2</v>
      </c>
      <c r="M6560" t="str">
        <f t="shared" si="395"/>
        <v>2025</v>
      </c>
    </row>
    <row r="6561" spans="1:13" x14ac:dyDescent="0.25">
      <c r="A6561" s="29">
        <v>45901</v>
      </c>
      <c r="B6561" s="9" t="s">
        <v>6599</v>
      </c>
      <c r="C6561" s="8" t="e">
        <v>#N/A</v>
      </c>
      <c r="D6561" s="9" t="s">
        <v>6615</v>
      </c>
      <c r="E6561" s="12">
        <v>0</v>
      </c>
      <c r="F6561" s="30">
        <v>45930</v>
      </c>
      <c r="G6561" s="12" t="s">
        <v>5995</v>
      </c>
      <c r="H6561" s="75">
        <v>1161</v>
      </c>
      <c r="K6561" t="str">
        <f t="shared" si="393"/>
        <v>Q2 2025</v>
      </c>
      <c r="L6561" t="str">
        <f t="shared" si="394"/>
        <v>Q2</v>
      </c>
      <c r="M6561" t="str">
        <f t="shared" si="395"/>
        <v>2025</v>
      </c>
    </row>
    <row r="6562" spans="1:13" x14ac:dyDescent="0.25">
      <c r="A6562" s="29">
        <v>45901</v>
      </c>
      <c r="B6562" s="9" t="s">
        <v>6595</v>
      </c>
      <c r="C6562" s="8" t="e">
        <v>#N/A</v>
      </c>
      <c r="D6562" s="9" t="s">
        <v>6615</v>
      </c>
      <c r="E6562" s="12">
        <v>0</v>
      </c>
      <c r="F6562" s="30">
        <v>45930</v>
      </c>
      <c r="G6562" s="12" t="s">
        <v>5996</v>
      </c>
      <c r="H6562" s="75">
        <v>2026</v>
      </c>
      <c r="K6562" t="str">
        <f t="shared" si="393"/>
        <v>Q2 2025</v>
      </c>
      <c r="L6562" t="str">
        <f t="shared" si="394"/>
        <v>Q2</v>
      </c>
      <c r="M6562" t="str">
        <f t="shared" si="395"/>
        <v>2025</v>
      </c>
    </row>
    <row r="6563" spans="1:13" x14ac:dyDescent="0.25">
      <c r="A6563" s="29">
        <v>45901</v>
      </c>
      <c r="B6563" s="9" t="s">
        <v>6588</v>
      </c>
      <c r="C6563" s="8" t="e">
        <v>#N/A</v>
      </c>
      <c r="D6563" s="9" t="s">
        <v>6615</v>
      </c>
      <c r="E6563" s="12">
        <v>0</v>
      </c>
      <c r="F6563" s="30">
        <v>45930</v>
      </c>
      <c r="G6563" s="12" t="s">
        <v>5997</v>
      </c>
      <c r="H6563" s="75">
        <v>528</v>
      </c>
      <c r="K6563" t="str">
        <f t="shared" si="393"/>
        <v>Q2 2025</v>
      </c>
      <c r="L6563" t="str">
        <f t="shared" si="394"/>
        <v>Q2</v>
      </c>
      <c r="M6563" t="str">
        <f t="shared" si="395"/>
        <v>2025</v>
      </c>
    </row>
    <row r="6564" spans="1:13" x14ac:dyDescent="0.25">
      <c r="A6564" s="29">
        <v>45901</v>
      </c>
      <c r="B6564" s="9" t="s">
        <v>6610</v>
      </c>
      <c r="C6564" s="8" t="e">
        <v>#N/A</v>
      </c>
      <c r="D6564" s="9" t="s">
        <v>6615</v>
      </c>
      <c r="E6564" s="12">
        <v>0</v>
      </c>
      <c r="F6564" s="30">
        <v>45930</v>
      </c>
      <c r="G6564" s="12" t="s">
        <v>5998</v>
      </c>
      <c r="H6564" s="75">
        <v>106</v>
      </c>
      <c r="K6564" t="str">
        <f t="shared" si="393"/>
        <v>Q2 2025</v>
      </c>
      <c r="L6564" t="str">
        <f t="shared" si="394"/>
        <v>Q2</v>
      </c>
      <c r="M6564" t="str">
        <f t="shared" si="395"/>
        <v>2025</v>
      </c>
    </row>
    <row r="6565" spans="1:13" x14ac:dyDescent="0.25">
      <c r="A6565" s="29">
        <v>45901</v>
      </c>
      <c r="B6565" s="9" t="s">
        <v>6585</v>
      </c>
      <c r="C6565" s="8" t="e">
        <v>#N/A</v>
      </c>
      <c r="D6565" s="9" t="s">
        <v>6615</v>
      </c>
      <c r="E6565" s="12">
        <v>0</v>
      </c>
      <c r="F6565" s="30">
        <v>45930</v>
      </c>
      <c r="G6565" s="12" t="s">
        <v>5999</v>
      </c>
      <c r="H6565" s="75">
        <v>190</v>
      </c>
      <c r="K6565" t="str">
        <f t="shared" si="393"/>
        <v>Q2 2025</v>
      </c>
      <c r="L6565" t="str">
        <f t="shared" si="394"/>
        <v>Q2</v>
      </c>
      <c r="M6565" t="str">
        <f t="shared" si="395"/>
        <v>2025</v>
      </c>
    </row>
    <row r="6566" spans="1:13" x14ac:dyDescent="0.25">
      <c r="A6566" s="29">
        <v>45901</v>
      </c>
      <c r="B6566" s="9" t="s">
        <v>6613</v>
      </c>
      <c r="C6566" s="8" t="e">
        <v>#N/A</v>
      </c>
      <c r="D6566" s="9" t="s">
        <v>6629</v>
      </c>
      <c r="E6566" s="12">
        <v>0</v>
      </c>
      <c r="F6566" s="30">
        <v>45936</v>
      </c>
      <c r="G6566" s="12" t="s">
        <v>6000</v>
      </c>
      <c r="H6566" s="75">
        <v>85980</v>
      </c>
      <c r="K6566" t="str">
        <f t="shared" si="393"/>
        <v>Q2 2025</v>
      </c>
      <c r="L6566" t="str">
        <f t="shared" si="394"/>
        <v>Q2</v>
      </c>
      <c r="M6566" t="str">
        <f t="shared" si="395"/>
        <v>2025</v>
      </c>
    </row>
    <row r="6567" spans="1:13" x14ac:dyDescent="0.25">
      <c r="A6567" s="27">
        <v>45901</v>
      </c>
      <c r="B6567" s="9" t="s">
        <v>6584</v>
      </c>
      <c r="C6567" s="8" t="s">
        <v>6637</v>
      </c>
      <c r="D6567" s="9" t="s">
        <v>6638</v>
      </c>
      <c r="E6567" s="12">
        <v>102</v>
      </c>
      <c r="F6567" s="30">
        <v>45942</v>
      </c>
      <c r="G6567" s="12" t="s">
        <v>6001</v>
      </c>
      <c r="H6567" s="75">
        <v>60988.25</v>
      </c>
      <c r="K6567" t="str">
        <f t="shared" si="393"/>
        <v>Q2 2025</v>
      </c>
      <c r="L6567" t="str">
        <f t="shared" si="394"/>
        <v>Q2</v>
      </c>
      <c r="M6567" t="str">
        <f t="shared" si="395"/>
        <v>2025</v>
      </c>
    </row>
    <row r="6568" spans="1:13" x14ac:dyDescent="0.25">
      <c r="A6568" s="27">
        <v>45901</v>
      </c>
      <c r="B6568" s="9" t="s">
        <v>6593</v>
      </c>
      <c r="C6568" s="8" t="s">
        <v>6637</v>
      </c>
      <c r="D6568" s="9" t="s">
        <v>6638</v>
      </c>
      <c r="E6568" s="12">
        <v>309</v>
      </c>
      <c r="F6568" s="30">
        <v>45942</v>
      </c>
      <c r="G6568" s="12" t="s">
        <v>6002</v>
      </c>
      <c r="H6568" s="75">
        <v>104048.07</v>
      </c>
      <c r="K6568" t="str">
        <f t="shared" si="393"/>
        <v>Q2 2025</v>
      </c>
      <c r="L6568" t="str">
        <f t="shared" si="394"/>
        <v>Q2</v>
      </c>
      <c r="M6568" t="str">
        <f t="shared" si="395"/>
        <v>2025</v>
      </c>
    </row>
    <row r="6569" spans="1:13" x14ac:dyDescent="0.25">
      <c r="A6569" s="27">
        <v>45901</v>
      </c>
      <c r="B6569" s="9" t="s">
        <v>6593</v>
      </c>
      <c r="C6569" s="8" t="s">
        <v>6637</v>
      </c>
      <c r="D6569" s="9" t="s">
        <v>6638</v>
      </c>
      <c r="E6569" s="12">
        <v>310</v>
      </c>
      <c r="F6569" s="30">
        <v>45942</v>
      </c>
      <c r="K6569" t="str">
        <f t="shared" ref="K6569:K6598" si="396">"Q" &amp; IF(MONTH(A6569) &lt; 4, 4, IF(MONTH(A6569) &lt; 7, 1, IF(MONTH(A6569) &lt; 10, 2, 3))) &amp; " " &amp; YEAR(A6569) - IF(MONTH(A6569) &lt; 4, 1, 0)</f>
        <v>Q2 2025</v>
      </c>
      <c r="L6569" t="str">
        <f t="shared" ref="L6569:L6598" si="397">LEFT(K6569,2)</f>
        <v>Q2</v>
      </c>
      <c r="M6569" t="str">
        <f t="shared" ref="M6569:M6598" si="398">RIGHT(K6569,4)</f>
        <v>2025</v>
      </c>
    </row>
    <row r="6570" spans="1:13" x14ac:dyDescent="0.25">
      <c r="A6570" s="27">
        <v>45901</v>
      </c>
      <c r="B6570" s="9" t="s">
        <v>6593</v>
      </c>
      <c r="C6570" s="8" t="s">
        <v>6637</v>
      </c>
      <c r="D6570" s="9" t="s">
        <v>6638</v>
      </c>
      <c r="E6570" s="12">
        <v>311</v>
      </c>
      <c r="F6570" s="30">
        <v>45942</v>
      </c>
      <c r="G6570" s="12" t="s">
        <v>6003</v>
      </c>
      <c r="H6570" s="75">
        <v>159279.48000000001</v>
      </c>
      <c r="K6570" t="str">
        <f t="shared" si="396"/>
        <v>Q2 2025</v>
      </c>
      <c r="L6570" t="str">
        <f t="shared" si="397"/>
        <v>Q2</v>
      </c>
      <c r="M6570" t="str">
        <f t="shared" si="398"/>
        <v>2025</v>
      </c>
    </row>
    <row r="6571" spans="1:13" x14ac:dyDescent="0.25">
      <c r="A6571" s="27">
        <v>45901</v>
      </c>
      <c r="B6571" s="9" t="s">
        <v>6593</v>
      </c>
      <c r="C6571" s="8" t="s">
        <v>6637</v>
      </c>
      <c r="D6571" s="9" t="s">
        <v>6638</v>
      </c>
      <c r="E6571" s="12">
        <v>312</v>
      </c>
      <c r="F6571" s="30">
        <v>45942</v>
      </c>
      <c r="G6571" s="12" t="s">
        <v>6004</v>
      </c>
      <c r="H6571" s="75">
        <v>142493.25</v>
      </c>
      <c r="K6571" t="str">
        <f t="shared" si="396"/>
        <v>Q2 2025</v>
      </c>
      <c r="L6571" t="str">
        <f t="shared" si="397"/>
        <v>Q2</v>
      </c>
      <c r="M6571" t="str">
        <f t="shared" si="398"/>
        <v>2025</v>
      </c>
    </row>
    <row r="6572" spans="1:13" x14ac:dyDescent="0.25">
      <c r="A6572" s="27">
        <v>45901</v>
      </c>
      <c r="B6572" s="9" t="s">
        <v>6593</v>
      </c>
      <c r="C6572" s="8" t="s">
        <v>6637</v>
      </c>
      <c r="D6572" s="9" t="s">
        <v>6638</v>
      </c>
      <c r="E6572" s="12">
        <v>313</v>
      </c>
      <c r="F6572" s="30">
        <v>45942</v>
      </c>
      <c r="G6572" s="12" t="s">
        <v>6005</v>
      </c>
      <c r="H6572" s="75">
        <v>125380.01</v>
      </c>
      <c r="K6572" t="str">
        <f t="shared" si="396"/>
        <v>Q2 2025</v>
      </c>
      <c r="L6572" t="str">
        <f t="shared" si="397"/>
        <v>Q2</v>
      </c>
      <c r="M6572" t="str">
        <f t="shared" si="398"/>
        <v>2025</v>
      </c>
    </row>
    <row r="6573" spans="1:13" x14ac:dyDescent="0.25">
      <c r="A6573" s="27">
        <v>45901</v>
      </c>
      <c r="B6573" s="9" t="s">
        <v>6593</v>
      </c>
      <c r="C6573" s="8" t="s">
        <v>6637</v>
      </c>
      <c r="D6573" s="9" t="s">
        <v>6638</v>
      </c>
      <c r="E6573" s="12">
        <v>314</v>
      </c>
      <c r="F6573" s="30">
        <v>45942</v>
      </c>
      <c r="G6573" s="12" t="s">
        <v>6006</v>
      </c>
      <c r="H6573" s="75">
        <v>25895.16</v>
      </c>
      <c r="K6573" t="str">
        <f t="shared" si="396"/>
        <v>Q2 2025</v>
      </c>
      <c r="L6573" t="str">
        <f t="shared" si="397"/>
        <v>Q2</v>
      </c>
      <c r="M6573" t="str">
        <f t="shared" si="398"/>
        <v>2025</v>
      </c>
    </row>
    <row r="6574" spans="1:13" x14ac:dyDescent="0.25">
      <c r="A6574" s="27">
        <v>45901</v>
      </c>
      <c r="B6574" s="9" t="s">
        <v>6593</v>
      </c>
      <c r="C6574" s="8" t="s">
        <v>6637</v>
      </c>
      <c r="D6574" s="9" t="s">
        <v>6638</v>
      </c>
      <c r="E6574" s="12">
        <v>315</v>
      </c>
      <c r="F6574" s="30">
        <v>45942</v>
      </c>
      <c r="G6574" s="12" t="s">
        <v>6007</v>
      </c>
      <c r="H6574" s="75">
        <v>35246.019999999997</v>
      </c>
      <c r="K6574" t="str">
        <f t="shared" si="396"/>
        <v>Q2 2025</v>
      </c>
      <c r="L6574" t="str">
        <f t="shared" si="397"/>
        <v>Q2</v>
      </c>
      <c r="M6574" t="str">
        <f t="shared" si="398"/>
        <v>2025</v>
      </c>
    </row>
    <row r="6575" spans="1:13" x14ac:dyDescent="0.25">
      <c r="A6575" s="27">
        <v>45901</v>
      </c>
      <c r="B6575" s="9" t="s">
        <v>6593</v>
      </c>
      <c r="C6575" s="8" t="s">
        <v>6637</v>
      </c>
      <c r="D6575" s="9" t="s">
        <v>6638</v>
      </c>
      <c r="E6575" s="12">
        <v>316</v>
      </c>
      <c r="F6575" s="30">
        <v>45942</v>
      </c>
      <c r="H6575" s="75"/>
      <c r="K6575" t="str">
        <f t="shared" si="396"/>
        <v>Q2 2025</v>
      </c>
      <c r="L6575" t="str">
        <f t="shared" si="397"/>
        <v>Q2</v>
      </c>
      <c r="M6575" t="str">
        <f t="shared" si="398"/>
        <v>2025</v>
      </c>
    </row>
    <row r="6576" spans="1:13" x14ac:dyDescent="0.25">
      <c r="A6576" s="27">
        <v>45901</v>
      </c>
      <c r="B6576" s="9" t="s">
        <v>6595</v>
      </c>
      <c r="C6576" s="8" t="s">
        <v>6637</v>
      </c>
      <c r="D6576" s="9" t="s">
        <v>6638</v>
      </c>
      <c r="E6576" s="12">
        <v>317</v>
      </c>
      <c r="F6576" s="30">
        <v>45942</v>
      </c>
      <c r="G6576" s="12" t="s">
        <v>6008</v>
      </c>
      <c r="H6576" s="75">
        <v>139236.62</v>
      </c>
      <c r="K6576" t="str">
        <f t="shared" si="396"/>
        <v>Q2 2025</v>
      </c>
      <c r="L6576" t="str">
        <f t="shared" si="397"/>
        <v>Q2</v>
      </c>
      <c r="M6576" t="str">
        <f t="shared" si="398"/>
        <v>2025</v>
      </c>
    </row>
    <row r="6577" spans="1:13" x14ac:dyDescent="0.25">
      <c r="A6577" s="27">
        <v>45901</v>
      </c>
      <c r="B6577" s="9" t="s">
        <v>6595</v>
      </c>
      <c r="C6577" s="8" t="s">
        <v>6637</v>
      </c>
      <c r="D6577" s="9" t="s">
        <v>6638</v>
      </c>
      <c r="E6577" s="12">
        <v>318</v>
      </c>
      <c r="F6577" s="30">
        <v>45942</v>
      </c>
      <c r="G6577" s="12" t="s">
        <v>6009</v>
      </c>
      <c r="H6577" s="75">
        <v>147288.24</v>
      </c>
      <c r="K6577" t="str">
        <f t="shared" si="396"/>
        <v>Q2 2025</v>
      </c>
      <c r="L6577" t="str">
        <f t="shared" si="397"/>
        <v>Q2</v>
      </c>
      <c r="M6577" t="str">
        <f t="shared" si="398"/>
        <v>2025</v>
      </c>
    </row>
    <row r="6578" spans="1:13" x14ac:dyDescent="0.25">
      <c r="A6578" s="27">
        <v>45901</v>
      </c>
      <c r="B6578" s="9" t="s">
        <v>6595</v>
      </c>
      <c r="C6578" s="8" t="s">
        <v>6637</v>
      </c>
      <c r="D6578" s="9" t="s">
        <v>6638</v>
      </c>
      <c r="E6578" s="12">
        <v>319</v>
      </c>
      <c r="F6578" s="30">
        <v>45942</v>
      </c>
      <c r="G6578" s="12" t="s">
        <v>6010</v>
      </c>
      <c r="H6578" s="75">
        <v>143304.99</v>
      </c>
      <c r="K6578" t="str">
        <f t="shared" si="396"/>
        <v>Q2 2025</v>
      </c>
      <c r="L6578" t="str">
        <f t="shared" si="397"/>
        <v>Q2</v>
      </c>
      <c r="M6578" t="str">
        <f t="shared" si="398"/>
        <v>2025</v>
      </c>
    </row>
    <row r="6579" spans="1:13" x14ac:dyDescent="0.25">
      <c r="A6579" s="27">
        <v>45901</v>
      </c>
      <c r="B6579" s="9" t="s">
        <v>6592</v>
      </c>
      <c r="C6579" s="8" t="s">
        <v>6637</v>
      </c>
      <c r="D6579" s="9" t="s">
        <v>6638</v>
      </c>
      <c r="E6579" s="12">
        <v>613</v>
      </c>
      <c r="F6579" s="30">
        <v>45942</v>
      </c>
      <c r="G6579" s="12" t="s">
        <v>6011</v>
      </c>
      <c r="H6579" s="75">
        <v>60597.29</v>
      </c>
      <c r="K6579" t="str">
        <f t="shared" si="396"/>
        <v>Q2 2025</v>
      </c>
      <c r="L6579" t="str">
        <f t="shared" si="397"/>
        <v>Q2</v>
      </c>
      <c r="M6579" t="str">
        <f t="shared" si="398"/>
        <v>2025</v>
      </c>
    </row>
    <row r="6580" spans="1:13" x14ac:dyDescent="0.25">
      <c r="A6580" s="27">
        <v>45901</v>
      </c>
      <c r="B6580" s="9" t="s">
        <v>6592</v>
      </c>
      <c r="C6580" s="8" t="s">
        <v>6637</v>
      </c>
      <c r="D6580" s="9" t="s">
        <v>6638</v>
      </c>
      <c r="E6580" s="12">
        <v>614</v>
      </c>
      <c r="F6580" s="30">
        <v>45942</v>
      </c>
      <c r="G6580" s="12" t="s">
        <v>6012</v>
      </c>
      <c r="H6580" s="75">
        <v>66744.649999999994</v>
      </c>
      <c r="K6580" t="str">
        <f t="shared" si="396"/>
        <v>Q2 2025</v>
      </c>
      <c r="L6580" t="str">
        <f t="shared" si="397"/>
        <v>Q2</v>
      </c>
      <c r="M6580" t="str">
        <f t="shared" si="398"/>
        <v>2025</v>
      </c>
    </row>
    <row r="6581" spans="1:13" x14ac:dyDescent="0.25">
      <c r="A6581" s="27">
        <v>45901</v>
      </c>
      <c r="B6581" s="9" t="s">
        <v>6594</v>
      </c>
      <c r="C6581" s="8" t="s">
        <v>6637</v>
      </c>
      <c r="D6581" s="9" t="s">
        <v>6638</v>
      </c>
      <c r="E6581" s="12">
        <v>719</v>
      </c>
      <c r="F6581" s="30">
        <v>45942</v>
      </c>
      <c r="G6581" s="12" t="s">
        <v>6013</v>
      </c>
      <c r="H6581" s="75">
        <v>68355.570000000007</v>
      </c>
      <c r="K6581" t="str">
        <f t="shared" si="396"/>
        <v>Q2 2025</v>
      </c>
      <c r="L6581" t="str">
        <f t="shared" si="397"/>
        <v>Q2</v>
      </c>
      <c r="M6581" t="str">
        <f t="shared" si="398"/>
        <v>2025</v>
      </c>
    </row>
    <row r="6582" spans="1:13" x14ac:dyDescent="0.25">
      <c r="A6582" s="27">
        <v>45901</v>
      </c>
      <c r="B6582" s="9" t="s">
        <v>6584</v>
      </c>
      <c r="C6582" s="8" t="s">
        <v>6637</v>
      </c>
      <c r="D6582" s="9" t="s">
        <v>6639</v>
      </c>
      <c r="E6582" s="12">
        <v>102</v>
      </c>
      <c r="F6582" s="30">
        <v>45943</v>
      </c>
      <c r="G6582" s="12" t="s">
        <v>6014</v>
      </c>
      <c r="H6582" s="75">
        <v>2181.0300000000002</v>
      </c>
      <c r="K6582" t="str">
        <f t="shared" si="396"/>
        <v>Q2 2025</v>
      </c>
      <c r="L6582" t="str">
        <f t="shared" si="397"/>
        <v>Q2</v>
      </c>
      <c r="M6582" t="str">
        <f t="shared" si="398"/>
        <v>2025</v>
      </c>
    </row>
    <row r="6583" spans="1:13" x14ac:dyDescent="0.25">
      <c r="A6583" s="27">
        <v>45901</v>
      </c>
      <c r="B6583" s="9" t="s">
        <v>6593</v>
      </c>
      <c r="C6583" s="8" t="s">
        <v>6637</v>
      </c>
      <c r="D6583" s="9" t="s">
        <v>6639</v>
      </c>
      <c r="E6583" s="12">
        <v>309</v>
      </c>
      <c r="F6583" s="30">
        <v>45943</v>
      </c>
      <c r="G6583" s="12" t="s">
        <v>6015</v>
      </c>
      <c r="H6583" s="75">
        <v>4650.93</v>
      </c>
      <c r="K6583" t="str">
        <f t="shared" si="396"/>
        <v>Q2 2025</v>
      </c>
      <c r="L6583" t="str">
        <f t="shared" si="397"/>
        <v>Q2</v>
      </c>
      <c r="M6583" t="str">
        <f t="shared" si="398"/>
        <v>2025</v>
      </c>
    </row>
    <row r="6584" spans="1:13" x14ac:dyDescent="0.25">
      <c r="A6584" s="27">
        <v>45901</v>
      </c>
      <c r="B6584" s="9" t="s">
        <v>6593</v>
      </c>
      <c r="C6584" s="8" t="s">
        <v>6637</v>
      </c>
      <c r="D6584" s="9" t="s">
        <v>6639</v>
      </c>
      <c r="E6584" s="12">
        <v>310</v>
      </c>
      <c r="F6584" s="30">
        <v>45943</v>
      </c>
      <c r="H6584" s="75"/>
      <c r="K6584" t="str">
        <f t="shared" si="396"/>
        <v>Q2 2025</v>
      </c>
      <c r="L6584" t="str">
        <f t="shared" si="397"/>
        <v>Q2</v>
      </c>
      <c r="M6584" t="str">
        <f t="shared" si="398"/>
        <v>2025</v>
      </c>
    </row>
    <row r="6585" spans="1:13" x14ac:dyDescent="0.25">
      <c r="A6585" s="27">
        <v>45901</v>
      </c>
      <c r="B6585" s="9" t="s">
        <v>6593</v>
      </c>
      <c r="C6585" s="8" t="s">
        <v>6637</v>
      </c>
      <c r="D6585" s="9" t="s">
        <v>6639</v>
      </c>
      <c r="E6585" s="12">
        <v>311</v>
      </c>
      <c r="F6585" s="30">
        <v>45943</v>
      </c>
      <c r="G6585" s="12" t="s">
        <v>6016</v>
      </c>
      <c r="H6585" s="75">
        <v>7033.03</v>
      </c>
      <c r="K6585" t="str">
        <f t="shared" si="396"/>
        <v>Q2 2025</v>
      </c>
      <c r="L6585" t="str">
        <f t="shared" si="397"/>
        <v>Q2</v>
      </c>
      <c r="M6585" t="str">
        <f t="shared" si="398"/>
        <v>2025</v>
      </c>
    </row>
    <row r="6586" spans="1:13" x14ac:dyDescent="0.25">
      <c r="A6586" s="27">
        <v>45901</v>
      </c>
      <c r="B6586" s="9" t="s">
        <v>6593</v>
      </c>
      <c r="C6586" s="8" t="s">
        <v>6637</v>
      </c>
      <c r="D6586" s="9" t="s">
        <v>6639</v>
      </c>
      <c r="E6586" s="12">
        <v>312</v>
      </c>
      <c r="F6586" s="30">
        <v>45943</v>
      </c>
      <c r="G6586" s="12" t="s">
        <v>6017</v>
      </c>
      <c r="H6586" s="75">
        <v>7635.34</v>
      </c>
      <c r="K6586" t="str">
        <f t="shared" si="396"/>
        <v>Q2 2025</v>
      </c>
      <c r="L6586" t="str">
        <f t="shared" si="397"/>
        <v>Q2</v>
      </c>
      <c r="M6586" t="str">
        <f t="shared" si="398"/>
        <v>2025</v>
      </c>
    </row>
    <row r="6587" spans="1:13" x14ac:dyDescent="0.25">
      <c r="A6587" s="27">
        <v>45901</v>
      </c>
      <c r="B6587" s="9" t="s">
        <v>6593</v>
      </c>
      <c r="C6587" s="8" t="s">
        <v>6637</v>
      </c>
      <c r="D6587" s="9" t="s">
        <v>6639</v>
      </c>
      <c r="E6587" s="12">
        <v>313</v>
      </c>
      <c r="F6587" s="30">
        <v>45943</v>
      </c>
      <c r="G6587" s="12" t="s">
        <v>6018</v>
      </c>
      <c r="H6587" s="75">
        <v>4725.58</v>
      </c>
      <c r="K6587" t="str">
        <f t="shared" si="396"/>
        <v>Q2 2025</v>
      </c>
      <c r="L6587" t="str">
        <f t="shared" si="397"/>
        <v>Q2</v>
      </c>
      <c r="M6587" t="str">
        <f t="shared" si="398"/>
        <v>2025</v>
      </c>
    </row>
    <row r="6588" spans="1:13" x14ac:dyDescent="0.25">
      <c r="A6588" s="27">
        <v>45901</v>
      </c>
      <c r="B6588" s="9" t="s">
        <v>6593</v>
      </c>
      <c r="C6588" s="8" t="s">
        <v>6637</v>
      </c>
      <c r="D6588" s="9" t="s">
        <v>6639</v>
      </c>
      <c r="E6588" s="12">
        <v>314</v>
      </c>
      <c r="F6588" s="30">
        <v>45943</v>
      </c>
      <c r="G6588" s="12" t="s">
        <v>6019</v>
      </c>
      <c r="H6588" s="75">
        <v>1005</v>
      </c>
      <c r="K6588" t="str">
        <f t="shared" si="396"/>
        <v>Q2 2025</v>
      </c>
      <c r="L6588" t="str">
        <f t="shared" si="397"/>
        <v>Q2</v>
      </c>
      <c r="M6588" t="str">
        <f t="shared" si="398"/>
        <v>2025</v>
      </c>
    </row>
    <row r="6589" spans="1:13" x14ac:dyDescent="0.25">
      <c r="A6589" s="27">
        <v>45901</v>
      </c>
      <c r="B6589" s="9" t="s">
        <v>6593</v>
      </c>
      <c r="C6589" s="8" t="s">
        <v>6637</v>
      </c>
      <c r="D6589" s="9" t="s">
        <v>6639</v>
      </c>
      <c r="E6589" s="12">
        <v>315</v>
      </c>
      <c r="F6589" s="30">
        <v>45943</v>
      </c>
      <c r="G6589" s="12" t="s">
        <v>6020</v>
      </c>
      <c r="H6589" s="75">
        <v>1504.65</v>
      </c>
      <c r="K6589" t="str">
        <f t="shared" si="396"/>
        <v>Q2 2025</v>
      </c>
      <c r="L6589" t="str">
        <f t="shared" si="397"/>
        <v>Q2</v>
      </c>
      <c r="M6589" t="str">
        <f t="shared" si="398"/>
        <v>2025</v>
      </c>
    </row>
    <row r="6590" spans="1:13" x14ac:dyDescent="0.25">
      <c r="A6590" s="27">
        <v>45901</v>
      </c>
      <c r="B6590" s="9" t="s">
        <v>6593</v>
      </c>
      <c r="C6590" s="8" t="s">
        <v>6637</v>
      </c>
      <c r="D6590" s="9" t="s">
        <v>6639</v>
      </c>
      <c r="E6590" s="12">
        <v>316</v>
      </c>
      <c r="F6590" s="30">
        <v>45943</v>
      </c>
      <c r="H6590" s="75"/>
      <c r="K6590" t="str">
        <f t="shared" si="396"/>
        <v>Q2 2025</v>
      </c>
      <c r="L6590" t="str">
        <f t="shared" si="397"/>
        <v>Q2</v>
      </c>
      <c r="M6590" t="str">
        <f t="shared" si="398"/>
        <v>2025</v>
      </c>
    </row>
    <row r="6591" spans="1:13" x14ac:dyDescent="0.25">
      <c r="A6591" s="27">
        <v>45901</v>
      </c>
      <c r="B6591" s="9" t="s">
        <v>6595</v>
      </c>
      <c r="C6591" s="8" t="s">
        <v>6637</v>
      </c>
      <c r="D6591" s="9" t="s">
        <v>6639</v>
      </c>
      <c r="E6591" s="12">
        <v>317</v>
      </c>
      <c r="F6591" s="30">
        <v>45943</v>
      </c>
      <c r="G6591" s="12" t="s">
        <v>6021</v>
      </c>
      <c r="H6591" s="75">
        <v>5600.17</v>
      </c>
      <c r="K6591" t="str">
        <f t="shared" si="396"/>
        <v>Q2 2025</v>
      </c>
      <c r="L6591" t="str">
        <f t="shared" si="397"/>
        <v>Q2</v>
      </c>
      <c r="M6591" t="str">
        <f t="shared" si="398"/>
        <v>2025</v>
      </c>
    </row>
    <row r="6592" spans="1:13" x14ac:dyDescent="0.25">
      <c r="A6592" s="27">
        <v>45901</v>
      </c>
      <c r="B6592" s="9" t="s">
        <v>6595</v>
      </c>
      <c r="C6592" s="8" t="s">
        <v>6637</v>
      </c>
      <c r="D6592" s="9" t="s">
        <v>6639</v>
      </c>
      <c r="E6592" s="12">
        <v>318</v>
      </c>
      <c r="F6592" s="30">
        <v>45943</v>
      </c>
      <c r="G6592" s="12" t="s">
        <v>6022</v>
      </c>
      <c r="H6592" s="75">
        <v>6788.5</v>
      </c>
      <c r="K6592" t="str">
        <f t="shared" si="396"/>
        <v>Q2 2025</v>
      </c>
      <c r="L6592" t="str">
        <f t="shared" si="397"/>
        <v>Q2</v>
      </c>
      <c r="M6592" t="str">
        <f t="shared" si="398"/>
        <v>2025</v>
      </c>
    </row>
    <row r="6593" spans="1:13" x14ac:dyDescent="0.25">
      <c r="A6593" s="27">
        <v>45901</v>
      </c>
      <c r="B6593" s="9" t="s">
        <v>6595</v>
      </c>
      <c r="C6593" s="8" t="s">
        <v>6637</v>
      </c>
      <c r="D6593" s="9" t="s">
        <v>6639</v>
      </c>
      <c r="E6593" s="12">
        <v>319</v>
      </c>
      <c r="F6593" s="30">
        <v>45943</v>
      </c>
      <c r="G6593" s="12" t="s">
        <v>6023</v>
      </c>
      <c r="H6593" s="75">
        <v>5878.45</v>
      </c>
      <c r="K6593" t="str">
        <f t="shared" si="396"/>
        <v>Q2 2025</v>
      </c>
      <c r="L6593" t="str">
        <f t="shared" si="397"/>
        <v>Q2</v>
      </c>
      <c r="M6593" t="str">
        <f t="shared" si="398"/>
        <v>2025</v>
      </c>
    </row>
    <row r="6594" spans="1:13" x14ac:dyDescent="0.25">
      <c r="A6594" s="27">
        <v>45901</v>
      </c>
      <c r="B6594" s="9" t="s">
        <v>6592</v>
      </c>
      <c r="C6594" s="8" t="s">
        <v>6637</v>
      </c>
      <c r="D6594" s="9" t="s">
        <v>6639</v>
      </c>
      <c r="E6594" s="12">
        <v>613</v>
      </c>
      <c r="F6594" s="30">
        <v>45943</v>
      </c>
      <c r="G6594" s="12" t="s">
        <v>6024</v>
      </c>
      <c r="H6594" s="75">
        <v>2252.25</v>
      </c>
      <c r="K6594" t="str">
        <f t="shared" si="396"/>
        <v>Q2 2025</v>
      </c>
      <c r="L6594" t="str">
        <f t="shared" si="397"/>
        <v>Q2</v>
      </c>
      <c r="M6594" t="str">
        <f t="shared" si="398"/>
        <v>2025</v>
      </c>
    </row>
    <row r="6595" spans="1:13" x14ac:dyDescent="0.25">
      <c r="A6595" s="27">
        <v>45901</v>
      </c>
      <c r="B6595" s="9" t="s">
        <v>6592</v>
      </c>
      <c r="C6595" s="8" t="s">
        <v>6637</v>
      </c>
      <c r="D6595" s="9" t="s">
        <v>6639</v>
      </c>
      <c r="E6595" s="12">
        <v>614</v>
      </c>
      <c r="F6595" s="30">
        <v>45943</v>
      </c>
      <c r="G6595" s="12" t="s">
        <v>6025</v>
      </c>
      <c r="H6595" s="75">
        <v>3046.47</v>
      </c>
      <c r="K6595" t="str">
        <f t="shared" si="396"/>
        <v>Q2 2025</v>
      </c>
      <c r="L6595" t="str">
        <f t="shared" si="397"/>
        <v>Q2</v>
      </c>
      <c r="M6595" t="str">
        <f t="shared" si="398"/>
        <v>2025</v>
      </c>
    </row>
    <row r="6596" spans="1:13" x14ac:dyDescent="0.25">
      <c r="A6596" s="27">
        <v>45901</v>
      </c>
      <c r="B6596" s="9" t="s">
        <v>6594</v>
      </c>
      <c r="C6596" s="8" t="s">
        <v>6637</v>
      </c>
      <c r="D6596" s="9" t="s">
        <v>6639</v>
      </c>
      <c r="E6596" s="12">
        <v>719</v>
      </c>
      <c r="F6596" s="30">
        <v>45943</v>
      </c>
      <c r="G6596" s="12" t="s">
        <v>6026</v>
      </c>
      <c r="H6596" s="75">
        <v>2772.2</v>
      </c>
      <c r="K6596" t="str">
        <f t="shared" si="396"/>
        <v>Q2 2025</v>
      </c>
      <c r="L6596" t="str">
        <f t="shared" si="397"/>
        <v>Q2</v>
      </c>
      <c r="M6596" t="str">
        <f t="shared" si="398"/>
        <v>2025</v>
      </c>
    </row>
    <row r="6597" spans="1:13" x14ac:dyDescent="0.25">
      <c r="A6597" s="29">
        <v>45901</v>
      </c>
      <c r="B6597" s="9" t="s">
        <v>6589</v>
      </c>
      <c r="C6597" s="8" t="e">
        <v>#N/A</v>
      </c>
      <c r="D6597" s="9" t="s">
        <v>6638</v>
      </c>
      <c r="E6597" s="12" t="s">
        <v>82</v>
      </c>
      <c r="F6597" s="30">
        <v>45941</v>
      </c>
      <c r="G6597" s="12" t="s">
        <v>6027</v>
      </c>
      <c r="H6597" s="75">
        <v>451810</v>
      </c>
      <c r="K6597" t="str">
        <f t="shared" si="396"/>
        <v>Q2 2025</v>
      </c>
      <c r="L6597" t="str">
        <f t="shared" si="397"/>
        <v>Q2</v>
      </c>
      <c r="M6597" t="str">
        <f t="shared" si="398"/>
        <v>2025</v>
      </c>
    </row>
    <row r="6598" spans="1:13" x14ac:dyDescent="0.25">
      <c r="A6598" s="29">
        <v>45901</v>
      </c>
      <c r="B6598" s="9" t="s">
        <v>6593</v>
      </c>
      <c r="C6598" s="8" t="s">
        <v>6619</v>
      </c>
      <c r="D6598" s="9" t="s">
        <v>6620</v>
      </c>
      <c r="E6598" s="12">
        <v>312</v>
      </c>
      <c r="F6598" s="30">
        <v>45930</v>
      </c>
      <c r="G6598" s="12" t="s">
        <v>6028</v>
      </c>
      <c r="H6598" s="75">
        <v>119402</v>
      </c>
      <c r="K6598" t="str">
        <f t="shared" si="396"/>
        <v>Q2 2025</v>
      </c>
      <c r="L6598" t="str">
        <f t="shared" si="397"/>
        <v>Q2</v>
      </c>
      <c r="M6598" t="str">
        <f t="shared" si="398"/>
        <v>2025</v>
      </c>
    </row>
    <row r="6599" spans="1:13" x14ac:dyDescent="0.25">
      <c r="A6599" s="27">
        <v>45901</v>
      </c>
      <c r="B6599" s="9" t="s">
        <v>6589</v>
      </c>
      <c r="C6599" s="62" t="s">
        <v>6653</v>
      </c>
      <c r="D6599" s="9" t="s">
        <v>6638</v>
      </c>
      <c r="E6599" s="12" t="s">
        <v>82</v>
      </c>
      <c r="F6599" s="30">
        <v>45948</v>
      </c>
      <c r="G6599" s="12" t="s">
        <v>6030</v>
      </c>
      <c r="H6599" s="75">
        <v>831622.82</v>
      </c>
      <c r="I6599" s="46"/>
      <c r="J6599" s="46"/>
      <c r="K6599" t="str">
        <f t="shared" ref="K6599:K6600" si="399">"Q" &amp; IF(MONTH(A6599) &lt; 4, 4, IF(MONTH(A6599) &lt; 7, 1, IF(MONTH(A6599) &lt; 10, 2, 3))) &amp; " " &amp; YEAR(A6599) - IF(MONTH(A6599) &lt; 4, 1, 0)</f>
        <v>Q2 2025</v>
      </c>
      <c r="L6599" t="str">
        <f t="shared" ref="L6599:L6600" si="400">LEFT(K6599,2)</f>
        <v>Q2</v>
      </c>
      <c r="M6599" t="str">
        <f t="shared" ref="M6599:M6600" si="401">RIGHT(K6599,4)</f>
        <v>2025</v>
      </c>
    </row>
    <row r="6600" spans="1:13" x14ac:dyDescent="0.25">
      <c r="A6600" s="27">
        <v>45901</v>
      </c>
      <c r="B6600" s="9" t="s">
        <v>6589</v>
      </c>
      <c r="C6600" s="62" t="s">
        <v>6653</v>
      </c>
      <c r="D6600" s="9" t="s">
        <v>6627</v>
      </c>
      <c r="E6600" s="12" t="s">
        <v>82</v>
      </c>
      <c r="F6600" s="30">
        <v>45947</v>
      </c>
      <c r="G6600" s="12" t="s">
        <v>6031</v>
      </c>
      <c r="H6600" s="75">
        <v>6084</v>
      </c>
      <c r="I6600" s="46"/>
      <c r="J6600" s="46"/>
      <c r="K6600" t="str">
        <f t="shared" si="399"/>
        <v>Q2 2025</v>
      </c>
      <c r="L6600" t="str">
        <f t="shared" si="400"/>
        <v>Q2</v>
      </c>
      <c r="M6600" t="str">
        <f t="shared" si="401"/>
        <v>2025</v>
      </c>
    </row>
    <row r="6601" spans="1:13" x14ac:dyDescent="0.25">
      <c r="A6601" s="27">
        <v>45901</v>
      </c>
      <c r="B6601" s="9" t="s">
        <v>6595</v>
      </c>
      <c r="C6601" s="8" t="s">
        <v>6630</v>
      </c>
      <c r="D6601" s="9" t="s">
        <v>6631</v>
      </c>
      <c r="E6601" s="12">
        <v>319</v>
      </c>
      <c r="F6601" s="30">
        <v>45939</v>
      </c>
      <c r="G6601" s="12" t="s">
        <v>6032</v>
      </c>
      <c r="H6601" s="75">
        <v>4285</v>
      </c>
      <c r="K6601" t="str">
        <f t="shared" ref="K6601:K6656" si="402">"Q" &amp; IF(MONTH(A6601) &lt; 4, 4, IF(MONTH(A6601) &lt; 7, 1, IF(MONTH(A6601) &lt; 10, 2, 3))) &amp; " " &amp; YEAR(A6601) - IF(MONTH(A6601) &lt; 4, 1, 0)</f>
        <v>Q2 2025</v>
      </c>
      <c r="L6601" t="str">
        <f t="shared" ref="L6601:L6656" si="403">LEFT(K6601,2)</f>
        <v>Q2</v>
      </c>
      <c r="M6601" t="str">
        <f t="shared" ref="M6601:M6656" si="404">RIGHT(K6601,4)</f>
        <v>2025</v>
      </c>
    </row>
    <row r="6602" spans="1:13" x14ac:dyDescent="0.25">
      <c r="A6602" s="29">
        <v>45901</v>
      </c>
      <c r="B6602" s="9" t="s">
        <v>6602</v>
      </c>
      <c r="C6602" s="8" t="e">
        <v>#N/A</v>
      </c>
      <c r="D6602" s="9" t="s">
        <v>6638</v>
      </c>
      <c r="E6602" s="12">
        <v>401</v>
      </c>
      <c r="F6602" s="30">
        <v>45959</v>
      </c>
      <c r="G6602" s="12" t="s">
        <v>6033</v>
      </c>
      <c r="H6602" s="75">
        <v>78860</v>
      </c>
      <c r="K6602" t="str">
        <f t="shared" si="402"/>
        <v>Q2 2025</v>
      </c>
      <c r="L6602" t="str">
        <f t="shared" si="403"/>
        <v>Q2</v>
      </c>
      <c r="M6602" t="str">
        <f t="shared" si="404"/>
        <v>2025</v>
      </c>
    </row>
    <row r="6603" spans="1:13" x14ac:dyDescent="0.25">
      <c r="A6603" s="29">
        <v>45901</v>
      </c>
      <c r="B6603" s="9" t="s">
        <v>6602</v>
      </c>
      <c r="C6603" s="8" t="e">
        <v>#N/A</v>
      </c>
      <c r="D6603" s="9" t="s">
        <v>6638</v>
      </c>
      <c r="E6603" s="12">
        <v>402</v>
      </c>
      <c r="F6603" s="30">
        <v>45959</v>
      </c>
      <c r="G6603" s="12" t="s">
        <v>6034</v>
      </c>
      <c r="H6603" s="75">
        <v>38810</v>
      </c>
      <c r="K6603" t="str">
        <f t="shared" si="402"/>
        <v>Q2 2025</v>
      </c>
      <c r="L6603" t="str">
        <f t="shared" si="403"/>
        <v>Q2</v>
      </c>
      <c r="M6603" t="str">
        <f t="shared" si="404"/>
        <v>2025</v>
      </c>
    </row>
    <row r="6604" spans="1:13" x14ac:dyDescent="0.25">
      <c r="A6604" s="29">
        <v>45901</v>
      </c>
      <c r="B6604" s="9" t="s">
        <v>6602</v>
      </c>
      <c r="C6604" s="8" t="e">
        <v>#N/A</v>
      </c>
      <c r="D6604" s="9" t="s">
        <v>6638</v>
      </c>
      <c r="E6604" s="12">
        <v>501</v>
      </c>
      <c r="F6604" s="30">
        <v>45959</v>
      </c>
      <c r="G6604" s="12" t="s">
        <v>6035</v>
      </c>
      <c r="H6604" s="75">
        <v>78580</v>
      </c>
      <c r="K6604" t="str">
        <f t="shared" si="402"/>
        <v>Q2 2025</v>
      </c>
      <c r="L6604" t="str">
        <f t="shared" si="403"/>
        <v>Q2</v>
      </c>
      <c r="M6604" t="str">
        <f t="shared" si="404"/>
        <v>2025</v>
      </c>
    </row>
    <row r="6605" spans="1:13" x14ac:dyDescent="0.25">
      <c r="A6605" s="29">
        <v>45901</v>
      </c>
      <c r="B6605" s="9" t="s">
        <v>6602</v>
      </c>
      <c r="C6605" s="8" t="e">
        <v>#N/A</v>
      </c>
      <c r="D6605" s="9" t="s">
        <v>6638</v>
      </c>
      <c r="E6605" s="12">
        <v>502</v>
      </c>
      <c r="F6605" s="30">
        <v>45959</v>
      </c>
      <c r="G6605" s="12" t="s">
        <v>6036</v>
      </c>
      <c r="H6605" s="75">
        <v>730</v>
      </c>
      <c r="K6605" t="str">
        <f t="shared" si="402"/>
        <v>Q2 2025</v>
      </c>
      <c r="L6605" t="str">
        <f t="shared" si="403"/>
        <v>Q2</v>
      </c>
      <c r="M6605" t="str">
        <f t="shared" si="404"/>
        <v>2025</v>
      </c>
    </row>
    <row r="6606" spans="1:13" x14ac:dyDescent="0.25">
      <c r="A6606" s="29">
        <v>45901</v>
      </c>
      <c r="B6606" s="9" t="s">
        <v>6602</v>
      </c>
      <c r="C6606" s="8" t="e">
        <v>#N/A</v>
      </c>
      <c r="D6606" s="9" t="s">
        <v>6638</v>
      </c>
      <c r="E6606" s="12">
        <v>1201</v>
      </c>
      <c r="F6606" s="30">
        <v>45959</v>
      </c>
      <c r="G6606" s="12" t="s">
        <v>6037</v>
      </c>
      <c r="H6606" s="75">
        <v>49110</v>
      </c>
      <c r="K6606" t="str">
        <f t="shared" si="402"/>
        <v>Q2 2025</v>
      </c>
      <c r="L6606" t="str">
        <f t="shared" si="403"/>
        <v>Q2</v>
      </c>
      <c r="M6606" t="str">
        <f t="shared" si="404"/>
        <v>2025</v>
      </c>
    </row>
    <row r="6607" spans="1:13" x14ac:dyDescent="0.25">
      <c r="A6607" s="29">
        <v>45901</v>
      </c>
      <c r="B6607" s="9" t="s">
        <v>6602</v>
      </c>
      <c r="C6607" s="8" t="e">
        <v>#N/A</v>
      </c>
      <c r="D6607" s="9" t="s">
        <v>6638</v>
      </c>
      <c r="E6607" s="12">
        <v>1202</v>
      </c>
      <c r="F6607" s="30">
        <v>45959</v>
      </c>
      <c r="G6607" s="12" t="s">
        <v>6038</v>
      </c>
      <c r="H6607" s="75">
        <v>600</v>
      </c>
      <c r="K6607" t="str">
        <f t="shared" si="402"/>
        <v>Q2 2025</v>
      </c>
      <c r="L6607" t="str">
        <f t="shared" si="403"/>
        <v>Q2</v>
      </c>
      <c r="M6607" t="str">
        <f t="shared" si="404"/>
        <v>2025</v>
      </c>
    </row>
    <row r="6608" spans="1:13" x14ac:dyDescent="0.25">
      <c r="A6608" s="29">
        <v>45901</v>
      </c>
      <c r="B6608" s="9" t="s">
        <v>6602</v>
      </c>
      <c r="C6608" s="8" t="e">
        <v>#N/A</v>
      </c>
      <c r="D6608" s="9" t="s">
        <v>6638</v>
      </c>
      <c r="E6608" s="12">
        <v>1301</v>
      </c>
      <c r="F6608" s="30">
        <v>45959</v>
      </c>
      <c r="G6608" s="12" t="s">
        <v>6039</v>
      </c>
      <c r="H6608" s="75">
        <v>106140</v>
      </c>
      <c r="K6608" t="str">
        <f t="shared" si="402"/>
        <v>Q2 2025</v>
      </c>
      <c r="L6608" t="str">
        <f t="shared" si="403"/>
        <v>Q2</v>
      </c>
      <c r="M6608" t="str">
        <f t="shared" si="404"/>
        <v>2025</v>
      </c>
    </row>
    <row r="6609" spans="1:13" x14ac:dyDescent="0.25">
      <c r="A6609" s="27">
        <v>45901</v>
      </c>
      <c r="B6609" s="9" t="s">
        <v>6613</v>
      </c>
      <c r="C6609" s="8" t="s">
        <v>6623</v>
      </c>
      <c r="D6609" s="9" t="s">
        <v>6663</v>
      </c>
      <c r="E6609" s="12">
        <v>0</v>
      </c>
      <c r="F6609" s="30">
        <v>45958</v>
      </c>
      <c r="G6609" s="12" t="s">
        <v>6040</v>
      </c>
      <c r="H6609" s="75">
        <v>2700</v>
      </c>
      <c r="K6609" t="str">
        <f t="shared" si="402"/>
        <v>Q2 2025</v>
      </c>
      <c r="L6609" t="str">
        <f t="shared" si="403"/>
        <v>Q2</v>
      </c>
      <c r="M6609" t="str">
        <f t="shared" si="404"/>
        <v>2025</v>
      </c>
    </row>
    <row r="6610" spans="1:13" x14ac:dyDescent="0.25">
      <c r="A6610" s="27">
        <v>45931</v>
      </c>
      <c r="B6610" s="9" t="s">
        <v>6593</v>
      </c>
      <c r="C6610" s="8" t="e">
        <v>#N/A</v>
      </c>
      <c r="D6610" s="9" t="s">
        <v>6654</v>
      </c>
      <c r="E6610" s="12">
        <v>313</v>
      </c>
      <c r="F6610" s="30">
        <v>45931</v>
      </c>
      <c r="G6610" s="12" t="s">
        <v>6041</v>
      </c>
      <c r="H6610" s="46">
        <v>65546</v>
      </c>
      <c r="K6610" t="str">
        <f t="shared" si="402"/>
        <v>Q3 2025</v>
      </c>
      <c r="L6610" t="str">
        <f t="shared" si="403"/>
        <v>Q3</v>
      </c>
      <c r="M6610" t="str">
        <f t="shared" si="404"/>
        <v>2025</v>
      </c>
    </row>
    <row r="6611" spans="1:13" x14ac:dyDescent="0.25">
      <c r="A6611" s="27">
        <v>45931</v>
      </c>
      <c r="B6611" s="9" t="s">
        <v>6593</v>
      </c>
      <c r="C6611" s="8" t="e">
        <v>#N/A</v>
      </c>
      <c r="D6611" s="9" t="s">
        <v>6662</v>
      </c>
      <c r="E6611" s="12">
        <v>313</v>
      </c>
      <c r="F6611" s="30">
        <v>45931</v>
      </c>
      <c r="G6611" s="12" t="s">
        <v>6042</v>
      </c>
      <c r="H6611" s="46">
        <v>574536</v>
      </c>
      <c r="K6611" t="str">
        <f t="shared" si="402"/>
        <v>Q3 2025</v>
      </c>
      <c r="L6611" t="str">
        <f t="shared" si="403"/>
        <v>Q3</v>
      </c>
      <c r="M6611" t="str">
        <f t="shared" si="404"/>
        <v>2025</v>
      </c>
    </row>
    <row r="6612" spans="1:13" x14ac:dyDescent="0.25">
      <c r="A6612" s="29">
        <v>45931</v>
      </c>
      <c r="B6612" s="9" t="s">
        <v>6592</v>
      </c>
      <c r="C6612" s="8" t="e">
        <v>#N/A</v>
      </c>
      <c r="D6612" s="9" t="s">
        <v>6662</v>
      </c>
      <c r="E6612" s="12">
        <v>613</v>
      </c>
      <c r="F6612" s="30">
        <v>45931</v>
      </c>
      <c r="G6612" s="12" t="s">
        <v>6043</v>
      </c>
      <c r="H6612" s="75">
        <v>72274</v>
      </c>
      <c r="K6612" t="str">
        <f t="shared" si="402"/>
        <v>Q3 2025</v>
      </c>
      <c r="L6612" t="str">
        <f t="shared" si="403"/>
        <v>Q3</v>
      </c>
      <c r="M6612" t="str">
        <f t="shared" si="404"/>
        <v>2025</v>
      </c>
    </row>
    <row r="6613" spans="1:13" x14ac:dyDescent="0.25">
      <c r="A6613" s="27">
        <v>45931</v>
      </c>
      <c r="B6613" s="9" t="s">
        <v>6593</v>
      </c>
      <c r="C6613" s="8" t="e">
        <v>#N/A</v>
      </c>
      <c r="D6613" s="9" t="s">
        <v>6662</v>
      </c>
      <c r="E6613" s="12">
        <v>310</v>
      </c>
      <c r="F6613" s="30">
        <v>45931</v>
      </c>
      <c r="G6613" s="12" t="s">
        <v>1544</v>
      </c>
      <c r="H6613" s="75">
        <v>78768</v>
      </c>
      <c r="K6613" t="str">
        <f t="shared" si="402"/>
        <v>Q3 2025</v>
      </c>
      <c r="L6613" t="str">
        <f t="shared" si="403"/>
        <v>Q3</v>
      </c>
      <c r="M6613" t="str">
        <f t="shared" si="404"/>
        <v>2025</v>
      </c>
    </row>
    <row r="6614" spans="1:13" x14ac:dyDescent="0.25">
      <c r="A6614" s="27">
        <v>45931</v>
      </c>
      <c r="B6614" s="9" t="s">
        <v>6593</v>
      </c>
      <c r="C6614" s="62" t="e">
        <v>#N/A</v>
      </c>
      <c r="D6614" s="9" t="s">
        <v>6662</v>
      </c>
      <c r="E6614" s="12">
        <v>310</v>
      </c>
      <c r="F6614" s="30">
        <v>45931</v>
      </c>
      <c r="G6614" s="12" t="s">
        <v>3906</v>
      </c>
      <c r="H6614" s="75">
        <v>78768</v>
      </c>
      <c r="K6614" t="str">
        <f t="shared" si="402"/>
        <v>Q3 2025</v>
      </c>
      <c r="L6614" t="str">
        <f t="shared" si="403"/>
        <v>Q3</v>
      </c>
      <c r="M6614" t="str">
        <f t="shared" si="404"/>
        <v>2025</v>
      </c>
    </row>
    <row r="6615" spans="1:13" x14ac:dyDescent="0.25">
      <c r="A6615" s="27">
        <v>45931</v>
      </c>
      <c r="B6615" s="9" t="s">
        <v>6593</v>
      </c>
      <c r="C6615" s="62" t="e">
        <v>#N/A</v>
      </c>
      <c r="D6615" s="9" t="s">
        <v>6654</v>
      </c>
      <c r="E6615" s="12">
        <v>310</v>
      </c>
      <c r="F6615" s="30">
        <v>45931</v>
      </c>
      <c r="G6615" s="12" t="s">
        <v>1545</v>
      </c>
      <c r="H6615" s="75">
        <v>30343</v>
      </c>
      <c r="K6615" t="str">
        <f t="shared" si="402"/>
        <v>Q3 2025</v>
      </c>
      <c r="L6615" t="str">
        <f t="shared" si="403"/>
        <v>Q3</v>
      </c>
      <c r="M6615" t="str">
        <f t="shared" si="404"/>
        <v>2025</v>
      </c>
    </row>
    <row r="6616" spans="1:13" x14ac:dyDescent="0.25">
      <c r="A6616" s="27">
        <v>45931</v>
      </c>
      <c r="B6616" s="9" t="s">
        <v>6593</v>
      </c>
      <c r="C6616" s="8" t="e">
        <v>#N/A</v>
      </c>
      <c r="D6616" s="9" t="s">
        <v>6662</v>
      </c>
      <c r="E6616" s="12">
        <v>314</v>
      </c>
      <c r="F6616" s="30">
        <v>45931</v>
      </c>
      <c r="G6616" s="12" t="s">
        <v>6044</v>
      </c>
      <c r="H6616" s="75">
        <v>163787.4</v>
      </c>
      <c r="K6616" t="str">
        <f t="shared" si="402"/>
        <v>Q3 2025</v>
      </c>
      <c r="L6616" t="str">
        <f t="shared" si="403"/>
        <v>Q3</v>
      </c>
      <c r="M6616" t="str">
        <f t="shared" si="404"/>
        <v>2025</v>
      </c>
    </row>
    <row r="6617" spans="1:13" x14ac:dyDescent="0.25">
      <c r="A6617" s="29">
        <v>45931</v>
      </c>
      <c r="B6617" s="9" t="s">
        <v>6592</v>
      </c>
      <c r="C6617" s="8" t="e">
        <v>#N/A</v>
      </c>
      <c r="D6617" s="9" t="s">
        <v>6662</v>
      </c>
      <c r="E6617" s="12">
        <v>614</v>
      </c>
      <c r="F6617" s="30">
        <v>45931</v>
      </c>
      <c r="G6617" s="12" t="s">
        <v>6045</v>
      </c>
      <c r="H6617" s="46">
        <v>144455</v>
      </c>
      <c r="K6617" t="str">
        <f t="shared" si="402"/>
        <v>Q3 2025</v>
      </c>
      <c r="L6617" t="str">
        <f t="shared" si="403"/>
        <v>Q3</v>
      </c>
      <c r="M6617" t="str">
        <f t="shared" si="404"/>
        <v>2025</v>
      </c>
    </row>
    <row r="6618" spans="1:13" x14ac:dyDescent="0.25">
      <c r="A6618" s="29">
        <v>45931</v>
      </c>
      <c r="B6618" s="9" t="s">
        <v>6613</v>
      </c>
      <c r="C6618" s="8" t="e">
        <v>#N/A</v>
      </c>
      <c r="D6618" s="9" t="s">
        <v>6643</v>
      </c>
      <c r="E6618" s="12">
        <v>702</v>
      </c>
      <c r="F6618" s="30">
        <v>45931</v>
      </c>
      <c r="G6618" s="12" t="s">
        <v>6046</v>
      </c>
      <c r="H6618" s="75">
        <v>15127</v>
      </c>
      <c r="K6618" t="str">
        <f t="shared" si="402"/>
        <v>Q3 2025</v>
      </c>
      <c r="L6618" t="str">
        <f t="shared" si="403"/>
        <v>Q3</v>
      </c>
      <c r="M6618" t="str">
        <f t="shared" si="404"/>
        <v>2025</v>
      </c>
    </row>
    <row r="6619" spans="1:13" x14ac:dyDescent="0.25">
      <c r="A6619" s="29">
        <v>45931</v>
      </c>
      <c r="B6619" s="9" t="s">
        <v>6613</v>
      </c>
      <c r="C6619" s="8" t="e">
        <v>#N/A</v>
      </c>
      <c r="D6619" s="9" t="s">
        <v>6643</v>
      </c>
      <c r="E6619" s="12">
        <v>703</v>
      </c>
      <c r="F6619" s="30">
        <v>45931</v>
      </c>
      <c r="G6619" s="12" t="s">
        <v>6047</v>
      </c>
      <c r="H6619" s="75">
        <v>15127</v>
      </c>
      <c r="K6619" t="str">
        <f t="shared" si="402"/>
        <v>Q3 2025</v>
      </c>
      <c r="L6619" t="str">
        <f t="shared" si="403"/>
        <v>Q3</v>
      </c>
      <c r="M6619" t="str">
        <f t="shared" si="404"/>
        <v>2025</v>
      </c>
    </row>
    <row r="6620" spans="1:13" x14ac:dyDescent="0.25">
      <c r="A6620" s="27">
        <v>45931</v>
      </c>
      <c r="B6620" s="9" t="s">
        <v>6594</v>
      </c>
      <c r="C6620" s="62" t="s">
        <v>6637</v>
      </c>
      <c r="D6620" s="9" t="s">
        <v>6654</v>
      </c>
      <c r="E6620" s="12">
        <v>719</v>
      </c>
      <c r="F6620" s="30">
        <v>45931</v>
      </c>
      <c r="G6620" s="12" t="s">
        <v>6048</v>
      </c>
      <c r="H6620" s="75">
        <v>24141</v>
      </c>
      <c r="K6620" t="str">
        <f t="shared" si="402"/>
        <v>Q3 2025</v>
      </c>
      <c r="L6620" t="str">
        <f t="shared" si="403"/>
        <v>Q3</v>
      </c>
      <c r="M6620" t="str">
        <f t="shared" si="404"/>
        <v>2025</v>
      </c>
    </row>
    <row r="6621" spans="1:13" x14ac:dyDescent="0.25">
      <c r="A6621" s="27">
        <v>45931</v>
      </c>
      <c r="B6621" s="9" t="s">
        <v>6592</v>
      </c>
      <c r="C6621" s="62" t="s">
        <v>6637</v>
      </c>
      <c r="D6621" s="9" t="s">
        <v>6654</v>
      </c>
      <c r="E6621" s="12">
        <v>613</v>
      </c>
      <c r="F6621" s="30">
        <v>45931</v>
      </c>
      <c r="G6621" s="12" t="s">
        <v>6049</v>
      </c>
      <c r="H6621" s="75">
        <v>25779</v>
      </c>
      <c r="K6621" t="str">
        <f t="shared" si="402"/>
        <v>Q3 2025</v>
      </c>
      <c r="L6621" t="str">
        <f t="shared" si="403"/>
        <v>Q3</v>
      </c>
      <c r="M6621" t="str">
        <f t="shared" si="404"/>
        <v>2025</v>
      </c>
    </row>
    <row r="6622" spans="1:13" x14ac:dyDescent="0.25">
      <c r="A6622" s="27">
        <v>45931</v>
      </c>
      <c r="B6622" s="9" t="s">
        <v>6592</v>
      </c>
      <c r="C6622" s="62" t="s">
        <v>6637</v>
      </c>
      <c r="D6622" s="9" t="s">
        <v>6654</v>
      </c>
      <c r="E6622" s="12">
        <v>614</v>
      </c>
      <c r="F6622" s="30">
        <v>45931</v>
      </c>
      <c r="G6622" s="12" t="s">
        <v>6050</v>
      </c>
      <c r="H6622" s="75">
        <v>25753</v>
      </c>
      <c r="K6622" t="str">
        <f t="shared" si="402"/>
        <v>Q3 2025</v>
      </c>
      <c r="L6622" t="str">
        <f t="shared" si="403"/>
        <v>Q3</v>
      </c>
      <c r="M6622" t="str">
        <f t="shared" si="404"/>
        <v>2025</v>
      </c>
    </row>
    <row r="6623" spans="1:13" x14ac:dyDescent="0.25">
      <c r="A6623" s="27">
        <v>45931</v>
      </c>
      <c r="B6623" s="9" t="s">
        <v>6593</v>
      </c>
      <c r="C6623" s="62" t="s">
        <v>6637</v>
      </c>
      <c r="D6623" s="9" t="s">
        <v>6654</v>
      </c>
      <c r="E6623" s="12">
        <v>316</v>
      </c>
      <c r="F6623" s="30">
        <v>45931</v>
      </c>
      <c r="G6623" s="12" t="s">
        <v>6051</v>
      </c>
      <c r="H6623" s="75">
        <v>25753</v>
      </c>
      <c r="K6623" t="str">
        <f t="shared" si="402"/>
        <v>Q3 2025</v>
      </c>
      <c r="L6623" t="str">
        <f t="shared" si="403"/>
        <v>Q3</v>
      </c>
      <c r="M6623" t="str">
        <f t="shared" si="404"/>
        <v>2025</v>
      </c>
    </row>
    <row r="6624" spans="1:13" x14ac:dyDescent="0.25">
      <c r="A6624" s="27">
        <v>45931</v>
      </c>
      <c r="B6624" s="9" t="s">
        <v>6593</v>
      </c>
      <c r="C6624" s="62" t="s">
        <v>6637</v>
      </c>
      <c r="D6624" s="9" t="s">
        <v>6654</v>
      </c>
      <c r="E6624" s="12">
        <v>315</v>
      </c>
      <c r="F6624" s="30">
        <v>45931</v>
      </c>
      <c r="G6624" s="12" t="s">
        <v>6052</v>
      </c>
      <c r="H6624" s="75">
        <v>25779</v>
      </c>
      <c r="K6624" t="str">
        <f t="shared" si="402"/>
        <v>Q3 2025</v>
      </c>
      <c r="L6624" t="str">
        <f t="shared" si="403"/>
        <v>Q3</v>
      </c>
      <c r="M6624" t="str">
        <f t="shared" si="404"/>
        <v>2025</v>
      </c>
    </row>
    <row r="6625" spans="1:13" x14ac:dyDescent="0.25">
      <c r="A6625" s="27">
        <v>45931</v>
      </c>
      <c r="B6625" s="9" t="s">
        <v>6593</v>
      </c>
      <c r="C6625" s="62" t="s">
        <v>6637</v>
      </c>
      <c r="D6625" s="9" t="s">
        <v>6654</v>
      </c>
      <c r="E6625" s="12">
        <v>311</v>
      </c>
      <c r="F6625" s="30">
        <v>45931</v>
      </c>
      <c r="G6625" s="12" t="s">
        <v>6053</v>
      </c>
      <c r="H6625" s="75">
        <v>72605</v>
      </c>
      <c r="K6625" t="str">
        <f t="shared" si="402"/>
        <v>Q3 2025</v>
      </c>
      <c r="L6625" t="str">
        <f t="shared" si="403"/>
        <v>Q3</v>
      </c>
      <c r="M6625" t="str">
        <f t="shared" si="404"/>
        <v>2025</v>
      </c>
    </row>
    <row r="6626" spans="1:13" x14ac:dyDescent="0.25">
      <c r="A6626" s="27">
        <v>45931</v>
      </c>
      <c r="B6626" s="9" t="s">
        <v>6593</v>
      </c>
      <c r="C6626" s="62" t="s">
        <v>6637</v>
      </c>
      <c r="D6626" s="9" t="s">
        <v>6654</v>
      </c>
      <c r="E6626" s="12">
        <v>312</v>
      </c>
      <c r="F6626" s="30">
        <v>45931</v>
      </c>
      <c r="G6626" s="12" t="s">
        <v>6054</v>
      </c>
      <c r="H6626" s="75">
        <v>46982</v>
      </c>
      <c r="K6626" t="str">
        <f t="shared" si="402"/>
        <v>Q3 2025</v>
      </c>
      <c r="L6626" t="str">
        <f t="shared" si="403"/>
        <v>Q3</v>
      </c>
      <c r="M6626" t="str">
        <f t="shared" si="404"/>
        <v>2025</v>
      </c>
    </row>
    <row r="6627" spans="1:13" x14ac:dyDescent="0.25">
      <c r="A6627" s="27">
        <v>45931</v>
      </c>
      <c r="B6627" s="9" t="s">
        <v>6593</v>
      </c>
      <c r="C6627" s="62" t="s">
        <v>6637</v>
      </c>
      <c r="D6627" s="9" t="s">
        <v>6654</v>
      </c>
      <c r="E6627" s="12">
        <v>314</v>
      </c>
      <c r="F6627" s="30">
        <v>45931</v>
      </c>
      <c r="G6627" s="12" t="s">
        <v>6055</v>
      </c>
      <c r="H6627" s="75">
        <v>24141</v>
      </c>
      <c r="K6627" t="str">
        <f t="shared" si="402"/>
        <v>Q3 2025</v>
      </c>
      <c r="L6627" t="str">
        <f t="shared" si="403"/>
        <v>Q3</v>
      </c>
      <c r="M6627" t="str">
        <f t="shared" si="404"/>
        <v>2025</v>
      </c>
    </row>
    <row r="6628" spans="1:13" x14ac:dyDescent="0.25">
      <c r="A6628" s="27">
        <v>45931</v>
      </c>
      <c r="B6628" s="9" t="s">
        <v>6595</v>
      </c>
      <c r="C6628" s="62" t="s">
        <v>6637</v>
      </c>
      <c r="D6628" s="9" t="s">
        <v>6654</v>
      </c>
      <c r="E6628" s="12">
        <v>319</v>
      </c>
      <c r="F6628" s="30">
        <v>45931</v>
      </c>
      <c r="G6628" s="12" t="s">
        <v>6056</v>
      </c>
      <c r="H6628" s="75">
        <v>24141</v>
      </c>
      <c r="K6628" t="str">
        <f t="shared" si="402"/>
        <v>Q3 2025</v>
      </c>
      <c r="L6628" t="str">
        <f t="shared" si="403"/>
        <v>Q3</v>
      </c>
      <c r="M6628" t="str">
        <f t="shared" si="404"/>
        <v>2025</v>
      </c>
    </row>
    <row r="6629" spans="1:13" x14ac:dyDescent="0.25">
      <c r="A6629" s="27">
        <v>45931</v>
      </c>
      <c r="B6629" s="9" t="s">
        <v>6595</v>
      </c>
      <c r="C6629" s="62" t="s">
        <v>6637</v>
      </c>
      <c r="D6629" s="9" t="s">
        <v>6654</v>
      </c>
      <c r="E6629" s="12">
        <v>318</v>
      </c>
      <c r="F6629" s="30">
        <v>45931</v>
      </c>
      <c r="G6629" s="12" t="s">
        <v>6057</v>
      </c>
      <c r="H6629" s="75">
        <v>25779</v>
      </c>
      <c r="K6629" t="str">
        <f t="shared" si="402"/>
        <v>Q3 2025</v>
      </c>
      <c r="L6629" t="str">
        <f t="shared" si="403"/>
        <v>Q3</v>
      </c>
      <c r="M6629" t="str">
        <f t="shared" si="404"/>
        <v>2025</v>
      </c>
    </row>
    <row r="6630" spans="1:13" x14ac:dyDescent="0.25">
      <c r="A6630" s="27">
        <v>45931</v>
      </c>
      <c r="B6630" s="9" t="s">
        <v>6595</v>
      </c>
      <c r="C6630" s="62" t="s">
        <v>6637</v>
      </c>
      <c r="D6630" s="9" t="s">
        <v>6654</v>
      </c>
      <c r="E6630" s="12">
        <v>317</v>
      </c>
      <c r="F6630" s="30">
        <v>45931</v>
      </c>
      <c r="G6630" s="12" t="s">
        <v>6058</v>
      </c>
      <c r="H6630" s="75">
        <v>25753</v>
      </c>
      <c r="K6630" t="str">
        <f t="shared" si="402"/>
        <v>Q3 2025</v>
      </c>
      <c r="L6630" t="str">
        <f t="shared" si="403"/>
        <v>Q3</v>
      </c>
      <c r="M6630" t="str">
        <f t="shared" si="404"/>
        <v>2025</v>
      </c>
    </row>
    <row r="6631" spans="1:13" x14ac:dyDescent="0.25">
      <c r="A6631" s="27">
        <v>45931</v>
      </c>
      <c r="B6631" s="9" t="s">
        <v>6584</v>
      </c>
      <c r="C6631" s="62" t="s">
        <v>6637</v>
      </c>
      <c r="D6631" s="9" t="s">
        <v>6654</v>
      </c>
      <c r="E6631" s="12">
        <v>102</v>
      </c>
      <c r="F6631" s="30">
        <v>45931</v>
      </c>
      <c r="G6631" s="12" t="s">
        <v>6059</v>
      </c>
      <c r="H6631" s="75">
        <v>28392</v>
      </c>
      <c r="K6631" t="str">
        <f t="shared" si="402"/>
        <v>Q3 2025</v>
      </c>
      <c r="L6631" t="str">
        <f t="shared" si="403"/>
        <v>Q3</v>
      </c>
      <c r="M6631" t="str">
        <f t="shared" si="404"/>
        <v>2025</v>
      </c>
    </row>
    <row r="6632" spans="1:13" x14ac:dyDescent="0.25">
      <c r="A6632" s="27">
        <v>45931</v>
      </c>
      <c r="B6632" s="9" t="s">
        <v>6592</v>
      </c>
      <c r="C6632" s="8" t="e">
        <v>#N/A</v>
      </c>
      <c r="D6632" s="9" t="s">
        <v>6662</v>
      </c>
      <c r="E6632" s="12">
        <v>613</v>
      </c>
      <c r="F6632" s="30">
        <v>45933</v>
      </c>
      <c r="G6632" s="12" t="s">
        <v>6060</v>
      </c>
      <c r="H6632" s="46">
        <v>72264</v>
      </c>
      <c r="K6632" t="str">
        <f t="shared" si="402"/>
        <v>Q3 2025</v>
      </c>
      <c r="L6632" t="str">
        <f t="shared" si="403"/>
        <v>Q3</v>
      </c>
      <c r="M6632" t="str">
        <f t="shared" si="404"/>
        <v>2025</v>
      </c>
    </row>
    <row r="6633" spans="1:13" x14ac:dyDescent="0.25">
      <c r="A6633" s="27">
        <v>45931</v>
      </c>
      <c r="B6633" s="9" t="s">
        <v>6584</v>
      </c>
      <c r="C6633" s="8" t="e">
        <v>#N/A</v>
      </c>
      <c r="D6633" s="9" t="s">
        <v>6662</v>
      </c>
      <c r="E6633" s="12">
        <v>102</v>
      </c>
      <c r="F6633" s="30">
        <v>45931</v>
      </c>
      <c r="G6633" s="12">
        <v>202510001</v>
      </c>
      <c r="H6633" s="75">
        <v>227529.12</v>
      </c>
      <c r="K6633" t="str">
        <f t="shared" si="402"/>
        <v>Q3 2025</v>
      </c>
      <c r="L6633" t="str">
        <f t="shared" si="403"/>
        <v>Q3</v>
      </c>
      <c r="M6633" t="str">
        <f t="shared" si="404"/>
        <v>2025</v>
      </c>
    </row>
    <row r="6634" spans="1:13" x14ac:dyDescent="0.25">
      <c r="A6634" s="27">
        <v>45931</v>
      </c>
      <c r="B6634" s="9" t="s">
        <v>6593</v>
      </c>
      <c r="C6634" s="8" t="e">
        <v>#N/A</v>
      </c>
      <c r="D6634" s="9" t="s">
        <v>6665</v>
      </c>
      <c r="E6634" s="12">
        <v>309</v>
      </c>
      <c r="F6634" s="30">
        <v>45933</v>
      </c>
      <c r="G6634" s="12" t="s">
        <v>6061</v>
      </c>
      <c r="H6634" s="75">
        <v>6805</v>
      </c>
      <c r="K6634" t="str">
        <f t="shared" si="402"/>
        <v>Q3 2025</v>
      </c>
      <c r="L6634" t="str">
        <f t="shared" si="403"/>
        <v>Q3</v>
      </c>
      <c r="M6634" t="str">
        <f t="shared" si="404"/>
        <v>2025</v>
      </c>
    </row>
    <row r="6635" spans="1:13" x14ac:dyDescent="0.25">
      <c r="A6635" s="27">
        <v>45931</v>
      </c>
      <c r="B6635" s="9" t="s">
        <v>6593</v>
      </c>
      <c r="C6635" s="8" t="e">
        <v>#N/A</v>
      </c>
      <c r="D6635" s="9" t="s">
        <v>6665</v>
      </c>
      <c r="E6635" s="12">
        <v>309</v>
      </c>
      <c r="F6635" s="30">
        <v>45933</v>
      </c>
      <c r="G6635" s="12" t="s">
        <v>6062</v>
      </c>
      <c r="H6635" s="75">
        <v>228659.20000000001</v>
      </c>
      <c r="K6635" t="str">
        <f t="shared" si="402"/>
        <v>Q3 2025</v>
      </c>
      <c r="L6635" t="str">
        <f t="shared" si="403"/>
        <v>Q3</v>
      </c>
      <c r="M6635" t="str">
        <f t="shared" si="404"/>
        <v>2025</v>
      </c>
    </row>
    <row r="6636" spans="1:13" x14ac:dyDescent="0.25">
      <c r="A6636" s="29">
        <v>45931</v>
      </c>
      <c r="B6636" s="9" t="s">
        <v>6589</v>
      </c>
      <c r="C6636" s="62" t="s">
        <v>6653</v>
      </c>
      <c r="D6636" s="9" t="s">
        <v>6654</v>
      </c>
      <c r="E6636" s="12" t="s">
        <v>82</v>
      </c>
      <c r="F6636" s="30">
        <v>45933</v>
      </c>
      <c r="G6636" s="12" t="s">
        <v>6063</v>
      </c>
      <c r="H6636" s="75">
        <v>214093.14</v>
      </c>
      <c r="K6636" t="str">
        <f t="shared" si="402"/>
        <v>Q3 2025</v>
      </c>
      <c r="L6636" t="str">
        <f t="shared" si="403"/>
        <v>Q3</v>
      </c>
      <c r="M6636" t="str">
        <f t="shared" si="404"/>
        <v>2025</v>
      </c>
    </row>
    <row r="6637" spans="1:13" x14ac:dyDescent="0.25">
      <c r="A6637" s="27">
        <v>45931</v>
      </c>
      <c r="B6637" s="9" t="s">
        <v>6593</v>
      </c>
      <c r="C6637" s="62" t="e">
        <v>#N/A</v>
      </c>
      <c r="D6637" s="9" t="s">
        <v>6662</v>
      </c>
      <c r="E6637" s="12">
        <v>311</v>
      </c>
      <c r="F6637" s="30">
        <v>45931</v>
      </c>
      <c r="G6637" s="12" t="s">
        <v>6064</v>
      </c>
      <c r="H6637" s="75">
        <v>652882</v>
      </c>
      <c r="K6637" t="str">
        <f t="shared" si="402"/>
        <v>Q3 2025</v>
      </c>
      <c r="L6637" t="str">
        <f t="shared" si="403"/>
        <v>Q3</v>
      </c>
      <c r="M6637" t="str">
        <f t="shared" si="404"/>
        <v>2025</v>
      </c>
    </row>
    <row r="6638" spans="1:13" x14ac:dyDescent="0.25">
      <c r="A6638" s="27">
        <v>45931</v>
      </c>
      <c r="B6638" s="9" t="s">
        <v>6593</v>
      </c>
      <c r="C6638" s="62" t="e">
        <v>#N/A</v>
      </c>
      <c r="D6638" s="9" t="s">
        <v>6662</v>
      </c>
      <c r="E6638" s="12">
        <v>312</v>
      </c>
      <c r="F6638" s="30">
        <v>45931</v>
      </c>
      <c r="G6638" s="12" t="s">
        <v>6065</v>
      </c>
      <c r="H6638" s="75">
        <v>422432</v>
      </c>
      <c r="K6638" t="str">
        <f t="shared" si="402"/>
        <v>Q3 2025</v>
      </c>
      <c r="L6638" t="str">
        <f t="shared" si="403"/>
        <v>Q3</v>
      </c>
      <c r="M6638" t="str">
        <f t="shared" si="404"/>
        <v>2025</v>
      </c>
    </row>
    <row r="6639" spans="1:13" x14ac:dyDescent="0.25">
      <c r="A6639" s="27">
        <v>45931</v>
      </c>
      <c r="B6639" s="9" t="s">
        <v>6595</v>
      </c>
      <c r="C6639" s="8" t="e">
        <v>#N/A</v>
      </c>
      <c r="D6639" s="9" t="s">
        <v>6662</v>
      </c>
      <c r="E6639" s="12">
        <v>318</v>
      </c>
      <c r="F6639" s="30">
        <v>45934</v>
      </c>
      <c r="G6639" s="12" t="s">
        <v>6066</v>
      </c>
      <c r="H6639" s="75">
        <v>174900</v>
      </c>
      <c r="K6639" t="str">
        <f t="shared" si="402"/>
        <v>Q3 2025</v>
      </c>
      <c r="L6639" t="str">
        <f t="shared" si="403"/>
        <v>Q3</v>
      </c>
      <c r="M6639" t="str">
        <f t="shared" si="404"/>
        <v>2025</v>
      </c>
    </row>
    <row r="6640" spans="1:13" x14ac:dyDescent="0.25">
      <c r="A6640" s="27">
        <v>45931</v>
      </c>
      <c r="B6640" s="9" t="s">
        <v>6595</v>
      </c>
      <c r="C6640" s="8" t="e">
        <v>#N/A</v>
      </c>
      <c r="D6640" s="9" t="s">
        <v>6662</v>
      </c>
      <c r="E6640" s="12">
        <v>319</v>
      </c>
      <c r="F6640" s="30">
        <v>45934</v>
      </c>
      <c r="G6640" s="12" t="s">
        <v>6067</v>
      </c>
      <c r="H6640" s="75">
        <v>163787</v>
      </c>
      <c r="K6640" t="str">
        <f t="shared" si="402"/>
        <v>Q3 2025</v>
      </c>
      <c r="L6640" t="str">
        <f t="shared" si="403"/>
        <v>Q3</v>
      </c>
      <c r="M6640" t="str">
        <f t="shared" si="404"/>
        <v>2025</v>
      </c>
    </row>
    <row r="6641" spans="1:13" x14ac:dyDescent="0.25">
      <c r="A6641" s="27">
        <v>45931</v>
      </c>
      <c r="B6641" s="9" t="s">
        <v>6593</v>
      </c>
      <c r="C6641" s="8" t="e">
        <v>#N/A</v>
      </c>
      <c r="D6641" s="9" t="s">
        <v>6662</v>
      </c>
      <c r="E6641" s="12">
        <v>315</v>
      </c>
      <c r="F6641" s="30">
        <v>45936</v>
      </c>
      <c r="G6641" s="12" t="s">
        <v>6068</v>
      </c>
      <c r="H6641" s="75">
        <v>179064</v>
      </c>
      <c r="K6641" t="str">
        <f t="shared" si="402"/>
        <v>Q3 2025</v>
      </c>
      <c r="L6641" t="str">
        <f t="shared" si="403"/>
        <v>Q3</v>
      </c>
      <c r="M6641" t="str">
        <f t="shared" si="404"/>
        <v>2025</v>
      </c>
    </row>
    <row r="6642" spans="1:13" x14ac:dyDescent="0.25">
      <c r="A6642" s="27">
        <v>45931</v>
      </c>
      <c r="B6642" s="9" t="s">
        <v>6594</v>
      </c>
      <c r="C6642" s="8" t="e">
        <v>#N/A</v>
      </c>
      <c r="D6642" s="9" t="s">
        <v>6662</v>
      </c>
      <c r="E6642" s="12">
        <v>719</v>
      </c>
      <c r="F6642" s="30">
        <v>45933</v>
      </c>
      <c r="G6642" s="12" t="s">
        <v>5686</v>
      </c>
      <c r="H6642" s="75">
        <v>143325</v>
      </c>
      <c r="K6642" t="str">
        <f t="shared" si="402"/>
        <v>Q3 2025</v>
      </c>
      <c r="L6642" t="str">
        <f t="shared" si="403"/>
        <v>Q3</v>
      </c>
      <c r="M6642" t="str">
        <f t="shared" si="404"/>
        <v>2025</v>
      </c>
    </row>
    <row r="6643" spans="1:13" x14ac:dyDescent="0.25">
      <c r="A6643" s="27">
        <v>45931</v>
      </c>
      <c r="B6643" s="9" t="s">
        <v>6595</v>
      </c>
      <c r="C6643" s="8" t="e">
        <v>#N/A</v>
      </c>
      <c r="D6643" s="9" t="s">
        <v>6662</v>
      </c>
      <c r="E6643" s="12">
        <v>317</v>
      </c>
      <c r="F6643" s="30">
        <v>45931</v>
      </c>
      <c r="G6643" s="12" t="s">
        <v>6069</v>
      </c>
      <c r="H6643" s="75">
        <v>104834</v>
      </c>
      <c r="K6643" t="str">
        <f t="shared" si="402"/>
        <v>Q3 2025</v>
      </c>
      <c r="L6643" t="str">
        <f t="shared" si="403"/>
        <v>Q3</v>
      </c>
      <c r="M6643" t="str">
        <f t="shared" si="404"/>
        <v>2025</v>
      </c>
    </row>
    <row r="6644" spans="1:13" x14ac:dyDescent="0.25">
      <c r="A6644" s="27">
        <v>45931</v>
      </c>
      <c r="B6644" s="9" t="s">
        <v>6595</v>
      </c>
      <c r="C6644" s="8" t="e">
        <v>#N/A</v>
      </c>
      <c r="D6644" s="9" t="s">
        <v>6662</v>
      </c>
      <c r="E6644" s="12">
        <v>317</v>
      </c>
      <c r="F6644" s="30">
        <v>45931</v>
      </c>
      <c r="G6644" s="12" t="s">
        <v>6070</v>
      </c>
      <c r="H6644" s="75">
        <v>69890</v>
      </c>
      <c r="K6644" t="str">
        <f t="shared" si="402"/>
        <v>Q3 2025</v>
      </c>
      <c r="L6644" t="str">
        <f t="shared" si="403"/>
        <v>Q3</v>
      </c>
      <c r="M6644" t="str">
        <f t="shared" si="404"/>
        <v>2025</v>
      </c>
    </row>
    <row r="6645" spans="1:13" x14ac:dyDescent="0.25">
      <c r="A6645" s="29">
        <v>45931</v>
      </c>
      <c r="B6645" s="9" t="s">
        <v>6597</v>
      </c>
      <c r="C6645" s="8" t="e">
        <v>#N/A</v>
      </c>
      <c r="D6645" s="9" t="s">
        <v>6638</v>
      </c>
      <c r="E6645" s="12">
        <v>0</v>
      </c>
      <c r="F6645" s="30">
        <v>45950</v>
      </c>
      <c r="G6645" s="12" t="s">
        <v>6071</v>
      </c>
      <c r="H6645" s="75">
        <v>520</v>
      </c>
      <c r="K6645" t="str">
        <f t="shared" si="402"/>
        <v>Q3 2025</v>
      </c>
      <c r="L6645" t="str">
        <f t="shared" si="403"/>
        <v>Q3</v>
      </c>
      <c r="M6645" t="str">
        <f t="shared" si="404"/>
        <v>2025</v>
      </c>
    </row>
    <row r="6646" spans="1:13" x14ac:dyDescent="0.25">
      <c r="A6646" s="29">
        <v>45931</v>
      </c>
      <c r="B6646" s="9" t="s">
        <v>6592</v>
      </c>
      <c r="C6646" s="8" t="s">
        <v>6630</v>
      </c>
      <c r="D6646" s="9" t="s">
        <v>6631</v>
      </c>
      <c r="E6646" s="12">
        <v>613</v>
      </c>
      <c r="F6646" s="30">
        <v>45957</v>
      </c>
      <c r="G6646" s="12" t="s">
        <v>6072</v>
      </c>
      <c r="H6646" s="75">
        <v>1024</v>
      </c>
      <c r="K6646" t="str">
        <f t="shared" si="402"/>
        <v>Q3 2025</v>
      </c>
      <c r="L6646" t="str">
        <f t="shared" si="403"/>
        <v>Q3</v>
      </c>
      <c r="M6646" t="str">
        <f t="shared" si="404"/>
        <v>2025</v>
      </c>
    </row>
    <row r="6647" spans="1:13" x14ac:dyDescent="0.25">
      <c r="A6647" s="29">
        <v>45931</v>
      </c>
      <c r="B6647" s="9" t="s">
        <v>6584</v>
      </c>
      <c r="C6647" s="8" t="e">
        <v>#N/A</v>
      </c>
      <c r="D6647" s="9" t="s">
        <v>6624</v>
      </c>
      <c r="E6647" s="12">
        <v>102</v>
      </c>
      <c r="F6647" s="30">
        <v>45959</v>
      </c>
      <c r="G6647" s="12" t="s">
        <v>6073</v>
      </c>
      <c r="H6647" s="75">
        <v>8000</v>
      </c>
      <c r="K6647" t="str">
        <f t="shared" si="402"/>
        <v>Q3 2025</v>
      </c>
      <c r="L6647" t="str">
        <f t="shared" si="403"/>
        <v>Q3</v>
      </c>
      <c r="M6647" t="str">
        <f t="shared" si="404"/>
        <v>2025</v>
      </c>
    </row>
    <row r="6648" spans="1:13" x14ac:dyDescent="0.25">
      <c r="A6648" s="29">
        <v>45931</v>
      </c>
      <c r="B6648" s="9" t="s">
        <v>6589</v>
      </c>
      <c r="C6648" s="8" t="e">
        <v>#N/A</v>
      </c>
      <c r="D6648" s="9" t="s">
        <v>6624</v>
      </c>
      <c r="E6648" s="12">
        <v>312</v>
      </c>
      <c r="F6648" s="30">
        <v>45959</v>
      </c>
      <c r="G6648" s="12" t="s">
        <v>6074</v>
      </c>
      <c r="H6648" s="75">
        <v>48000</v>
      </c>
      <c r="K6648" t="str">
        <f t="shared" si="402"/>
        <v>Q3 2025</v>
      </c>
      <c r="L6648" t="str">
        <f t="shared" si="403"/>
        <v>Q3</v>
      </c>
      <c r="M6648" t="str">
        <f t="shared" si="404"/>
        <v>2025</v>
      </c>
    </row>
    <row r="6649" spans="1:13" x14ac:dyDescent="0.25">
      <c r="A6649" s="29">
        <v>45931</v>
      </c>
      <c r="B6649" s="9" t="s">
        <v>6593</v>
      </c>
      <c r="C6649" s="8" t="e">
        <v>#N/A</v>
      </c>
      <c r="D6649" s="9" t="s">
        <v>6662</v>
      </c>
      <c r="E6649" s="12">
        <v>316</v>
      </c>
      <c r="F6649" s="25">
        <v>45931</v>
      </c>
      <c r="G6649" s="12" t="s">
        <v>6075</v>
      </c>
      <c r="H6649" s="75">
        <v>87362</v>
      </c>
      <c r="K6649" t="str">
        <f t="shared" si="402"/>
        <v>Q3 2025</v>
      </c>
      <c r="L6649" t="str">
        <f t="shared" si="403"/>
        <v>Q3</v>
      </c>
      <c r="M6649" t="str">
        <f t="shared" si="404"/>
        <v>2025</v>
      </c>
    </row>
    <row r="6650" spans="1:13" x14ac:dyDescent="0.25">
      <c r="A6650" s="29">
        <v>45931</v>
      </c>
      <c r="B6650" s="9" t="s">
        <v>6593</v>
      </c>
      <c r="C6650" s="8" t="e">
        <v>#N/A</v>
      </c>
      <c r="D6650" s="9" t="s">
        <v>6662</v>
      </c>
      <c r="E6650" s="12">
        <v>316</v>
      </c>
      <c r="F6650" s="25">
        <v>45931</v>
      </c>
      <c r="G6650" s="12" t="s">
        <v>6076</v>
      </c>
      <c r="H6650" s="75">
        <v>87362</v>
      </c>
      <c r="K6650" t="str">
        <f t="shared" si="402"/>
        <v>Q3 2025</v>
      </c>
      <c r="L6650" t="str">
        <f t="shared" si="403"/>
        <v>Q3</v>
      </c>
      <c r="M6650" t="str">
        <f t="shared" si="404"/>
        <v>2025</v>
      </c>
    </row>
    <row r="6651" spans="1:13" x14ac:dyDescent="0.25">
      <c r="A6651" s="27">
        <v>45931</v>
      </c>
      <c r="B6651" s="9" t="s">
        <v>6593</v>
      </c>
      <c r="C6651" s="8" t="s">
        <v>6630</v>
      </c>
      <c r="D6651" s="9" t="s">
        <v>6631</v>
      </c>
      <c r="E6651" s="12">
        <v>312</v>
      </c>
      <c r="F6651" s="30">
        <v>45964</v>
      </c>
      <c r="G6651" s="12" t="s">
        <v>6077</v>
      </c>
      <c r="H6651" s="75">
        <v>57832.3</v>
      </c>
      <c r="K6651" t="str">
        <f t="shared" si="402"/>
        <v>Q3 2025</v>
      </c>
      <c r="L6651" t="str">
        <f t="shared" si="403"/>
        <v>Q3</v>
      </c>
      <c r="M6651" t="str">
        <f t="shared" si="404"/>
        <v>2025</v>
      </c>
    </row>
    <row r="6652" spans="1:13" x14ac:dyDescent="0.25">
      <c r="A6652" s="27">
        <v>45931</v>
      </c>
      <c r="B6652" s="9" t="s">
        <v>6593</v>
      </c>
      <c r="C6652" s="8" t="e">
        <v>#N/A</v>
      </c>
      <c r="D6652" s="9" t="s">
        <v>6633</v>
      </c>
      <c r="E6652" s="12">
        <v>312</v>
      </c>
      <c r="F6652" s="30">
        <v>45962</v>
      </c>
      <c r="G6652" s="12" t="s">
        <v>6078</v>
      </c>
      <c r="H6652" s="75">
        <v>237123.41</v>
      </c>
      <c r="K6652" t="str">
        <f t="shared" si="402"/>
        <v>Q3 2025</v>
      </c>
      <c r="L6652" t="str">
        <f t="shared" si="403"/>
        <v>Q3</v>
      </c>
      <c r="M6652" t="str">
        <f t="shared" si="404"/>
        <v>2025</v>
      </c>
    </row>
    <row r="6653" spans="1:13" x14ac:dyDescent="0.25">
      <c r="A6653" s="27">
        <v>45931</v>
      </c>
      <c r="B6653" s="9" t="s">
        <v>6589</v>
      </c>
      <c r="C6653" s="8" t="e">
        <v>#N/A</v>
      </c>
      <c r="D6653" s="9" t="s">
        <v>6633</v>
      </c>
      <c r="E6653" s="12" t="s">
        <v>82</v>
      </c>
      <c r="F6653" s="30">
        <v>45962</v>
      </c>
      <c r="G6653" s="12" t="s">
        <v>6079</v>
      </c>
      <c r="H6653" s="75">
        <v>174213.12</v>
      </c>
      <c r="K6653" t="str">
        <f t="shared" si="402"/>
        <v>Q3 2025</v>
      </c>
      <c r="L6653" t="str">
        <f t="shared" si="403"/>
        <v>Q3</v>
      </c>
      <c r="M6653" t="str">
        <f t="shared" si="404"/>
        <v>2025</v>
      </c>
    </row>
    <row r="6654" spans="1:13" x14ac:dyDescent="0.25">
      <c r="A6654" s="29">
        <v>45931</v>
      </c>
      <c r="B6654" s="9" t="s">
        <v>6613</v>
      </c>
      <c r="C6654" s="8" t="s">
        <v>6616</v>
      </c>
      <c r="D6654" s="9" t="s">
        <v>6618</v>
      </c>
      <c r="E6654" s="12" t="s">
        <v>5262</v>
      </c>
      <c r="F6654" s="30">
        <v>45960</v>
      </c>
      <c r="G6654" s="12" t="s">
        <v>6080</v>
      </c>
      <c r="H6654" s="75">
        <v>19506.5</v>
      </c>
      <c r="K6654" t="str">
        <f t="shared" si="402"/>
        <v>Q3 2025</v>
      </c>
      <c r="L6654" t="str">
        <f t="shared" si="403"/>
        <v>Q3</v>
      </c>
      <c r="M6654" t="str">
        <f t="shared" si="404"/>
        <v>2025</v>
      </c>
    </row>
    <row r="6655" spans="1:13" x14ac:dyDescent="0.25">
      <c r="A6655" s="29">
        <v>45931</v>
      </c>
      <c r="B6655" s="9" t="s">
        <v>6585</v>
      </c>
      <c r="C6655" s="8" t="s">
        <v>6616</v>
      </c>
      <c r="D6655" s="9" t="s">
        <v>6618</v>
      </c>
      <c r="E6655" s="12">
        <v>0</v>
      </c>
      <c r="F6655" s="30">
        <v>45960</v>
      </c>
      <c r="G6655" s="12" t="s">
        <v>6081</v>
      </c>
      <c r="H6655" s="75">
        <v>8750</v>
      </c>
      <c r="K6655" t="str">
        <f t="shared" si="402"/>
        <v>Q3 2025</v>
      </c>
      <c r="L6655" t="str">
        <f t="shared" si="403"/>
        <v>Q3</v>
      </c>
      <c r="M6655" t="str">
        <f t="shared" si="404"/>
        <v>2025</v>
      </c>
    </row>
    <row r="6656" spans="1:13" x14ac:dyDescent="0.25">
      <c r="A6656" s="29">
        <v>45931</v>
      </c>
      <c r="B6656" s="9" t="s">
        <v>6585</v>
      </c>
      <c r="C6656" s="8" t="s">
        <v>6616</v>
      </c>
      <c r="D6656" s="9" t="s">
        <v>6617</v>
      </c>
      <c r="E6656" s="12">
        <v>0</v>
      </c>
      <c r="F6656" s="30">
        <v>45960</v>
      </c>
      <c r="G6656" s="12" t="s">
        <v>6082</v>
      </c>
      <c r="H6656" s="75">
        <v>5924</v>
      </c>
      <c r="K6656" t="str">
        <f t="shared" si="402"/>
        <v>Q3 2025</v>
      </c>
      <c r="L6656" t="str">
        <f t="shared" si="403"/>
        <v>Q3</v>
      </c>
      <c r="M6656" t="str">
        <f t="shared" si="404"/>
        <v>2025</v>
      </c>
    </row>
    <row r="6657" spans="1:13" x14ac:dyDescent="0.25">
      <c r="A6657" s="29">
        <v>45931</v>
      </c>
      <c r="B6657" s="9" t="s">
        <v>6588</v>
      </c>
      <c r="C6657" s="8" t="s">
        <v>6616</v>
      </c>
      <c r="D6657" s="9" t="s">
        <v>6617</v>
      </c>
      <c r="E6657" s="12">
        <v>0</v>
      </c>
      <c r="F6657" s="30">
        <v>45960</v>
      </c>
      <c r="G6657" s="12" t="s">
        <v>6083</v>
      </c>
      <c r="H6657" s="75">
        <v>450</v>
      </c>
      <c r="K6657" t="str">
        <f t="shared" ref="K6657:K6720" si="405">"Q" &amp; IF(MONTH(A6657) &lt; 4, 4, IF(MONTH(A6657) &lt; 7, 1, IF(MONTH(A6657) &lt; 10, 2, 3))) &amp; " " &amp; YEAR(A6657) - IF(MONTH(A6657) &lt; 4, 1, 0)</f>
        <v>Q3 2025</v>
      </c>
      <c r="L6657" t="str">
        <f t="shared" ref="L6657:L6720" si="406">LEFT(K6657,2)</f>
        <v>Q3</v>
      </c>
      <c r="M6657" t="str">
        <f t="shared" ref="M6657:M6720" si="407">RIGHT(K6657,4)</f>
        <v>2025</v>
      </c>
    </row>
    <row r="6658" spans="1:13" x14ac:dyDescent="0.25">
      <c r="A6658" s="29">
        <v>45931</v>
      </c>
      <c r="B6658" s="9" t="s">
        <v>6593</v>
      </c>
      <c r="C6658" s="8" t="s">
        <v>6616</v>
      </c>
      <c r="D6658" s="9" t="s">
        <v>6617</v>
      </c>
      <c r="E6658" s="12">
        <v>312</v>
      </c>
      <c r="F6658" s="30">
        <v>45960</v>
      </c>
      <c r="G6658" s="12" t="s">
        <v>6084</v>
      </c>
      <c r="H6658" s="75">
        <v>4930</v>
      </c>
      <c r="K6658" t="str">
        <f t="shared" si="405"/>
        <v>Q3 2025</v>
      </c>
      <c r="L6658" t="str">
        <f t="shared" si="406"/>
        <v>Q3</v>
      </c>
      <c r="M6658" t="str">
        <f t="shared" si="407"/>
        <v>2025</v>
      </c>
    </row>
    <row r="6659" spans="1:13" x14ac:dyDescent="0.25">
      <c r="A6659" s="29">
        <v>45931</v>
      </c>
      <c r="B6659" s="9" t="s">
        <v>6592</v>
      </c>
      <c r="C6659" s="8" t="s">
        <v>6616</v>
      </c>
      <c r="D6659" s="9" t="s">
        <v>6618</v>
      </c>
      <c r="E6659" s="12">
        <v>613</v>
      </c>
      <c r="F6659" s="30">
        <v>45960</v>
      </c>
      <c r="G6659" s="12" t="s">
        <v>6085</v>
      </c>
      <c r="H6659" s="75">
        <v>1280</v>
      </c>
      <c r="K6659" t="str">
        <f t="shared" si="405"/>
        <v>Q3 2025</v>
      </c>
      <c r="L6659" t="str">
        <f t="shared" si="406"/>
        <v>Q3</v>
      </c>
      <c r="M6659" t="str">
        <f t="shared" si="407"/>
        <v>2025</v>
      </c>
    </row>
    <row r="6660" spans="1:13" x14ac:dyDescent="0.25">
      <c r="A6660" s="29">
        <v>45931</v>
      </c>
      <c r="B6660" s="9" t="s">
        <v>6601</v>
      </c>
      <c r="C6660" s="8" t="s">
        <v>6616</v>
      </c>
      <c r="D6660" s="9" t="s">
        <v>6617</v>
      </c>
      <c r="E6660" s="12">
        <v>0</v>
      </c>
      <c r="F6660" s="30">
        <v>45960</v>
      </c>
      <c r="G6660" s="12" t="s">
        <v>6086</v>
      </c>
      <c r="H6660" s="75">
        <v>2835</v>
      </c>
      <c r="K6660" t="str">
        <f t="shared" si="405"/>
        <v>Q3 2025</v>
      </c>
      <c r="L6660" t="str">
        <f t="shared" si="406"/>
        <v>Q3</v>
      </c>
      <c r="M6660" t="str">
        <f t="shared" si="407"/>
        <v>2025</v>
      </c>
    </row>
    <row r="6661" spans="1:13" x14ac:dyDescent="0.25">
      <c r="A6661" s="29">
        <v>45931</v>
      </c>
      <c r="B6661" s="9" t="s">
        <v>6593</v>
      </c>
      <c r="C6661" s="8" t="s">
        <v>6616</v>
      </c>
      <c r="D6661" s="9" t="s">
        <v>6618</v>
      </c>
      <c r="E6661" s="12">
        <v>312</v>
      </c>
      <c r="F6661" s="30">
        <v>45960</v>
      </c>
      <c r="G6661" s="12" t="s">
        <v>6087</v>
      </c>
      <c r="H6661" s="75">
        <v>50867</v>
      </c>
      <c r="K6661" t="str">
        <f t="shared" si="405"/>
        <v>Q3 2025</v>
      </c>
      <c r="L6661" t="str">
        <f t="shared" si="406"/>
        <v>Q3</v>
      </c>
      <c r="M6661" t="str">
        <f t="shared" si="407"/>
        <v>2025</v>
      </c>
    </row>
    <row r="6662" spans="1:13" x14ac:dyDescent="0.25">
      <c r="A6662" s="29">
        <v>45931</v>
      </c>
      <c r="B6662" s="9" t="s">
        <v>6593</v>
      </c>
      <c r="C6662" s="8" t="s">
        <v>6616</v>
      </c>
      <c r="D6662" s="9" t="s">
        <v>6617</v>
      </c>
      <c r="E6662" s="12">
        <v>312</v>
      </c>
      <c r="F6662" s="30">
        <v>45960</v>
      </c>
      <c r="G6662" s="12" t="s">
        <v>6088</v>
      </c>
      <c r="H6662" s="75">
        <v>25024</v>
      </c>
      <c r="K6662" t="str">
        <f t="shared" si="405"/>
        <v>Q3 2025</v>
      </c>
      <c r="L6662" t="str">
        <f t="shared" si="406"/>
        <v>Q3</v>
      </c>
      <c r="M6662" t="str">
        <f t="shared" si="407"/>
        <v>2025</v>
      </c>
    </row>
    <row r="6663" spans="1:13" x14ac:dyDescent="0.25">
      <c r="A6663" s="29">
        <v>45931</v>
      </c>
      <c r="B6663" s="9" t="s">
        <v>6589</v>
      </c>
      <c r="C6663" s="8" t="s">
        <v>6616</v>
      </c>
      <c r="D6663" s="9" t="s">
        <v>6618</v>
      </c>
      <c r="E6663" s="12" t="s">
        <v>82</v>
      </c>
      <c r="F6663" s="30">
        <v>45960</v>
      </c>
      <c r="G6663" s="12" t="s">
        <v>6089</v>
      </c>
      <c r="H6663" s="75">
        <v>46465</v>
      </c>
      <c r="K6663" t="str">
        <f t="shared" si="405"/>
        <v>Q3 2025</v>
      </c>
      <c r="L6663" t="str">
        <f t="shared" si="406"/>
        <v>Q3</v>
      </c>
      <c r="M6663" t="str">
        <f t="shared" si="407"/>
        <v>2025</v>
      </c>
    </row>
    <row r="6664" spans="1:13" x14ac:dyDescent="0.25">
      <c r="A6664" s="29">
        <v>45931</v>
      </c>
      <c r="B6664" s="9" t="s">
        <v>6589</v>
      </c>
      <c r="C6664" s="8" t="s">
        <v>6616</v>
      </c>
      <c r="D6664" s="9" t="s">
        <v>6617</v>
      </c>
      <c r="E6664" s="12" t="s">
        <v>82</v>
      </c>
      <c r="F6664" s="30">
        <v>45960</v>
      </c>
      <c r="G6664" s="12" t="s">
        <v>6090</v>
      </c>
      <c r="H6664" s="75">
        <v>4468.5</v>
      </c>
      <c r="K6664" t="str">
        <f t="shared" si="405"/>
        <v>Q3 2025</v>
      </c>
      <c r="L6664" t="str">
        <f t="shared" si="406"/>
        <v>Q3</v>
      </c>
      <c r="M6664" t="str">
        <f t="shared" si="407"/>
        <v>2025</v>
      </c>
    </row>
    <row r="6665" spans="1:13" x14ac:dyDescent="0.25">
      <c r="A6665" s="29">
        <v>45931</v>
      </c>
      <c r="B6665" s="9" t="s">
        <v>6613</v>
      </c>
      <c r="C6665" s="8" t="s">
        <v>6616</v>
      </c>
      <c r="D6665" s="9" t="s">
        <v>6617</v>
      </c>
      <c r="E6665" s="12">
        <v>0</v>
      </c>
      <c r="F6665" s="30">
        <v>45960</v>
      </c>
      <c r="G6665" s="12" t="s">
        <v>6091</v>
      </c>
      <c r="H6665" s="75">
        <v>128</v>
      </c>
      <c r="K6665" t="str">
        <f t="shared" si="405"/>
        <v>Q3 2025</v>
      </c>
      <c r="L6665" t="str">
        <f t="shared" si="406"/>
        <v>Q3</v>
      </c>
      <c r="M6665" t="str">
        <f t="shared" si="407"/>
        <v>2025</v>
      </c>
    </row>
    <row r="6666" spans="1:13" x14ac:dyDescent="0.25">
      <c r="A6666" s="29">
        <v>45931</v>
      </c>
      <c r="B6666" s="9" t="s">
        <v>6597</v>
      </c>
      <c r="C6666" s="8" t="s">
        <v>6616</v>
      </c>
      <c r="D6666" s="9" t="s">
        <v>6617</v>
      </c>
      <c r="E6666" s="12">
        <v>0</v>
      </c>
      <c r="F6666" s="30">
        <v>45960</v>
      </c>
      <c r="G6666" s="12" t="s">
        <v>6092</v>
      </c>
      <c r="H6666" s="75">
        <v>10105</v>
      </c>
      <c r="K6666" t="str">
        <f t="shared" si="405"/>
        <v>Q3 2025</v>
      </c>
      <c r="L6666" t="str">
        <f t="shared" si="406"/>
        <v>Q3</v>
      </c>
      <c r="M6666" t="str">
        <f t="shared" si="407"/>
        <v>2025</v>
      </c>
    </row>
    <row r="6667" spans="1:13" x14ac:dyDescent="0.25">
      <c r="A6667" s="29">
        <v>45931</v>
      </c>
      <c r="B6667" s="9" t="s">
        <v>6597</v>
      </c>
      <c r="C6667" s="8" t="s">
        <v>6616</v>
      </c>
      <c r="D6667" s="9" t="s">
        <v>6618</v>
      </c>
      <c r="E6667" s="12">
        <v>0</v>
      </c>
      <c r="F6667" s="30">
        <v>45960</v>
      </c>
      <c r="G6667" s="12" t="s">
        <v>6093</v>
      </c>
      <c r="H6667" s="75">
        <v>2530</v>
      </c>
      <c r="K6667" t="str">
        <f t="shared" si="405"/>
        <v>Q3 2025</v>
      </c>
      <c r="L6667" t="str">
        <f t="shared" si="406"/>
        <v>Q3</v>
      </c>
      <c r="M6667" t="str">
        <f t="shared" si="407"/>
        <v>2025</v>
      </c>
    </row>
    <row r="6668" spans="1:13" x14ac:dyDescent="0.25">
      <c r="A6668" s="29">
        <v>45931</v>
      </c>
      <c r="B6668" s="9" t="s">
        <v>6600</v>
      </c>
      <c r="C6668" s="8" t="s">
        <v>6616</v>
      </c>
      <c r="D6668" s="9" t="s">
        <v>6618</v>
      </c>
      <c r="E6668" s="12">
        <v>1101</v>
      </c>
      <c r="F6668" s="30">
        <v>45960</v>
      </c>
      <c r="G6668" s="12" t="s">
        <v>6094</v>
      </c>
      <c r="H6668" s="75">
        <v>4378</v>
      </c>
      <c r="K6668" t="str">
        <f t="shared" si="405"/>
        <v>Q3 2025</v>
      </c>
      <c r="L6668" t="str">
        <f t="shared" si="406"/>
        <v>Q3</v>
      </c>
      <c r="M6668" t="str">
        <f t="shared" si="407"/>
        <v>2025</v>
      </c>
    </row>
    <row r="6669" spans="1:13" x14ac:dyDescent="0.25">
      <c r="A6669" s="29">
        <v>45931</v>
      </c>
      <c r="B6669" s="9" t="s">
        <v>6600</v>
      </c>
      <c r="C6669" s="8" t="s">
        <v>6616</v>
      </c>
      <c r="D6669" s="9" t="s">
        <v>6617</v>
      </c>
      <c r="E6669" s="12">
        <v>1101</v>
      </c>
      <c r="F6669" s="30">
        <v>45960</v>
      </c>
      <c r="G6669" s="12" t="s">
        <v>6095</v>
      </c>
      <c r="H6669" s="75">
        <v>500</v>
      </c>
      <c r="K6669" t="str">
        <f t="shared" si="405"/>
        <v>Q3 2025</v>
      </c>
      <c r="L6669" t="str">
        <f t="shared" si="406"/>
        <v>Q3</v>
      </c>
      <c r="M6669" t="str">
        <f t="shared" si="407"/>
        <v>2025</v>
      </c>
    </row>
    <row r="6670" spans="1:13" x14ac:dyDescent="0.25">
      <c r="A6670" s="29">
        <v>45931</v>
      </c>
      <c r="B6670" s="9" t="s">
        <v>6595</v>
      </c>
      <c r="C6670" s="8" t="s">
        <v>6616</v>
      </c>
      <c r="D6670" s="9" t="s">
        <v>6617</v>
      </c>
      <c r="E6670" s="12">
        <v>319</v>
      </c>
      <c r="F6670" s="30">
        <v>45960</v>
      </c>
      <c r="G6670" s="12" t="s">
        <v>6096</v>
      </c>
      <c r="H6670" s="75">
        <v>5555</v>
      </c>
      <c r="K6670" t="str">
        <f t="shared" si="405"/>
        <v>Q3 2025</v>
      </c>
      <c r="L6670" t="str">
        <f t="shared" si="406"/>
        <v>Q3</v>
      </c>
      <c r="M6670" t="str">
        <f t="shared" si="407"/>
        <v>2025</v>
      </c>
    </row>
    <row r="6671" spans="1:13" x14ac:dyDescent="0.25">
      <c r="A6671" s="27">
        <v>45931</v>
      </c>
      <c r="B6671" s="9" t="s">
        <v>6593</v>
      </c>
      <c r="C6671" s="8" t="s">
        <v>6634</v>
      </c>
      <c r="D6671" s="9" t="s">
        <v>6635</v>
      </c>
      <c r="E6671" s="12">
        <v>319</v>
      </c>
      <c r="F6671" s="30">
        <v>45962</v>
      </c>
      <c r="G6671" s="12" t="s">
        <v>6097</v>
      </c>
      <c r="H6671" s="75">
        <v>115253.4</v>
      </c>
      <c r="K6671" t="str">
        <f t="shared" si="405"/>
        <v>Q3 2025</v>
      </c>
      <c r="L6671" t="str">
        <f t="shared" si="406"/>
        <v>Q3</v>
      </c>
      <c r="M6671" t="str">
        <f t="shared" si="407"/>
        <v>2025</v>
      </c>
    </row>
    <row r="6672" spans="1:13" x14ac:dyDescent="0.25">
      <c r="A6672" s="27">
        <v>45931</v>
      </c>
      <c r="B6672" s="9" t="s">
        <v>6600</v>
      </c>
      <c r="C6672" s="8" t="s">
        <v>6634</v>
      </c>
      <c r="D6672" s="9" t="s">
        <v>6635</v>
      </c>
      <c r="E6672" s="12">
        <v>1101</v>
      </c>
      <c r="F6672" s="30">
        <v>45962</v>
      </c>
      <c r="G6672" s="12" t="s">
        <v>6098</v>
      </c>
      <c r="H6672" s="75">
        <v>60461.45</v>
      </c>
      <c r="K6672" t="str">
        <f t="shared" si="405"/>
        <v>Q3 2025</v>
      </c>
      <c r="L6672" t="str">
        <f t="shared" si="406"/>
        <v>Q3</v>
      </c>
      <c r="M6672" t="str">
        <f t="shared" si="407"/>
        <v>2025</v>
      </c>
    </row>
    <row r="6673" spans="1:13" x14ac:dyDescent="0.25">
      <c r="A6673" s="27">
        <v>45931</v>
      </c>
      <c r="B6673" s="9" t="s">
        <v>6595</v>
      </c>
      <c r="C6673" s="8" t="s">
        <v>6634</v>
      </c>
      <c r="D6673" s="9" t="s">
        <v>6635</v>
      </c>
      <c r="E6673" s="12">
        <v>319</v>
      </c>
      <c r="F6673" s="30">
        <v>45962</v>
      </c>
      <c r="G6673" s="12" t="s">
        <v>6099</v>
      </c>
      <c r="H6673" s="75">
        <v>57063.18</v>
      </c>
      <c r="K6673" t="str">
        <f t="shared" si="405"/>
        <v>Q3 2025</v>
      </c>
      <c r="L6673" t="str">
        <f t="shared" si="406"/>
        <v>Q3</v>
      </c>
      <c r="M6673" t="str">
        <f t="shared" si="407"/>
        <v>2025</v>
      </c>
    </row>
    <row r="6674" spans="1:13" x14ac:dyDescent="0.25">
      <c r="A6674" s="27">
        <v>45931</v>
      </c>
      <c r="B6674" s="9" t="s">
        <v>6584</v>
      </c>
      <c r="C6674" s="8" t="s">
        <v>6634</v>
      </c>
      <c r="D6674" s="9" t="s">
        <v>6635</v>
      </c>
      <c r="E6674" s="12">
        <v>102</v>
      </c>
      <c r="F6674" s="30">
        <v>45962</v>
      </c>
      <c r="G6674" s="12" t="s">
        <v>6100</v>
      </c>
      <c r="H6674" s="75">
        <v>43178.2</v>
      </c>
      <c r="K6674" t="str">
        <f t="shared" si="405"/>
        <v>Q3 2025</v>
      </c>
      <c r="L6674" t="str">
        <f t="shared" si="406"/>
        <v>Q3</v>
      </c>
      <c r="M6674" t="str">
        <f t="shared" si="407"/>
        <v>2025</v>
      </c>
    </row>
    <row r="6675" spans="1:13" x14ac:dyDescent="0.25">
      <c r="A6675" s="27">
        <v>45931</v>
      </c>
      <c r="B6675" s="9" t="s">
        <v>6593</v>
      </c>
      <c r="C6675" s="8" t="e">
        <v>#N/A</v>
      </c>
      <c r="D6675" s="9" t="s">
        <v>6627</v>
      </c>
      <c r="E6675" s="12">
        <v>312</v>
      </c>
      <c r="F6675" s="30">
        <v>45961</v>
      </c>
      <c r="G6675" s="12">
        <v>2118</v>
      </c>
      <c r="H6675" s="75">
        <v>37625</v>
      </c>
      <c r="K6675" t="str">
        <f t="shared" si="405"/>
        <v>Q3 2025</v>
      </c>
      <c r="L6675" t="str">
        <f t="shared" si="406"/>
        <v>Q3</v>
      </c>
      <c r="M6675" t="str">
        <f t="shared" si="407"/>
        <v>2025</v>
      </c>
    </row>
    <row r="6676" spans="1:13" x14ac:dyDescent="0.25">
      <c r="A6676" s="27">
        <v>45931</v>
      </c>
      <c r="B6676" s="9" t="s">
        <v>6592</v>
      </c>
      <c r="C6676" s="8" t="e">
        <v>#N/A</v>
      </c>
      <c r="D6676" s="9" t="s">
        <v>6627</v>
      </c>
      <c r="E6676" s="12">
        <v>613</v>
      </c>
      <c r="F6676" s="30">
        <v>45961</v>
      </c>
      <c r="G6676" s="12">
        <v>2120</v>
      </c>
      <c r="H6676" s="75">
        <v>3290</v>
      </c>
      <c r="K6676" t="str">
        <f t="shared" si="405"/>
        <v>Q3 2025</v>
      </c>
      <c r="L6676" t="str">
        <f t="shared" si="406"/>
        <v>Q3</v>
      </c>
      <c r="M6676" t="str">
        <f t="shared" si="407"/>
        <v>2025</v>
      </c>
    </row>
    <row r="6677" spans="1:13" x14ac:dyDescent="0.25">
      <c r="A6677" s="27">
        <v>45931</v>
      </c>
      <c r="B6677" s="9" t="s">
        <v>6584</v>
      </c>
      <c r="C6677" s="8" t="e">
        <v>#N/A</v>
      </c>
      <c r="D6677" s="9" t="s">
        <v>6627</v>
      </c>
      <c r="E6677" s="12">
        <v>102</v>
      </c>
      <c r="F6677" s="30">
        <v>45961</v>
      </c>
      <c r="G6677" s="12">
        <v>2121</v>
      </c>
      <c r="H6677" s="75">
        <v>980</v>
      </c>
      <c r="K6677" t="str">
        <f t="shared" si="405"/>
        <v>Q3 2025</v>
      </c>
      <c r="L6677" t="str">
        <f t="shared" si="406"/>
        <v>Q3</v>
      </c>
      <c r="M6677" t="str">
        <f t="shared" si="407"/>
        <v>2025</v>
      </c>
    </row>
    <row r="6678" spans="1:13" x14ac:dyDescent="0.25">
      <c r="A6678" s="27">
        <v>45931</v>
      </c>
      <c r="B6678" s="9" t="s">
        <v>6613</v>
      </c>
      <c r="C6678" s="8" t="e">
        <v>#N/A</v>
      </c>
      <c r="D6678" s="9" t="s">
        <v>6627</v>
      </c>
      <c r="E6678" s="12">
        <v>0</v>
      </c>
      <c r="F6678" s="30">
        <v>45961</v>
      </c>
      <c r="G6678" s="12">
        <v>2125</v>
      </c>
      <c r="H6678" s="75">
        <v>2900</v>
      </c>
      <c r="K6678" t="str">
        <f t="shared" si="405"/>
        <v>Q3 2025</v>
      </c>
      <c r="L6678" t="str">
        <f t="shared" si="406"/>
        <v>Q3</v>
      </c>
      <c r="M6678" t="str">
        <f t="shared" si="407"/>
        <v>2025</v>
      </c>
    </row>
    <row r="6679" spans="1:13" x14ac:dyDescent="0.25">
      <c r="A6679" s="27">
        <v>45931</v>
      </c>
      <c r="B6679" s="9" t="s">
        <v>6585</v>
      </c>
      <c r="C6679" s="8" t="e">
        <v>#N/A</v>
      </c>
      <c r="D6679" s="9" t="s">
        <v>6627</v>
      </c>
      <c r="E6679" s="12">
        <v>0</v>
      </c>
      <c r="F6679" s="30">
        <v>45961</v>
      </c>
      <c r="G6679" s="12">
        <v>2124</v>
      </c>
      <c r="H6679" s="75">
        <v>5460</v>
      </c>
      <c r="K6679" t="str">
        <f t="shared" si="405"/>
        <v>Q3 2025</v>
      </c>
      <c r="L6679" t="str">
        <f t="shared" si="406"/>
        <v>Q3</v>
      </c>
      <c r="M6679" t="str">
        <f t="shared" si="407"/>
        <v>2025</v>
      </c>
    </row>
    <row r="6680" spans="1:13" x14ac:dyDescent="0.25">
      <c r="A6680" s="27">
        <v>45931</v>
      </c>
      <c r="B6680" s="9" t="s">
        <v>6597</v>
      </c>
      <c r="C6680" s="8" t="e">
        <v>#N/A</v>
      </c>
      <c r="D6680" s="9" t="s">
        <v>6627</v>
      </c>
      <c r="E6680" s="12">
        <v>0</v>
      </c>
      <c r="F6680" s="30">
        <v>45961</v>
      </c>
      <c r="G6680" s="12">
        <v>2123</v>
      </c>
      <c r="H6680" s="75">
        <v>420</v>
      </c>
      <c r="K6680" t="str">
        <f t="shared" si="405"/>
        <v>Q3 2025</v>
      </c>
      <c r="L6680" t="str">
        <f t="shared" si="406"/>
        <v>Q3</v>
      </c>
      <c r="M6680" t="str">
        <f t="shared" si="407"/>
        <v>2025</v>
      </c>
    </row>
    <row r="6681" spans="1:13" x14ac:dyDescent="0.25">
      <c r="A6681" s="27">
        <v>45931</v>
      </c>
      <c r="B6681" s="9" t="s">
        <v>6600</v>
      </c>
      <c r="C6681" s="8" t="e">
        <v>#N/A</v>
      </c>
      <c r="D6681" s="9" t="s">
        <v>6627</v>
      </c>
      <c r="E6681" s="12">
        <v>1101</v>
      </c>
      <c r="F6681" s="30">
        <v>45961</v>
      </c>
      <c r="G6681" s="12">
        <v>2126</v>
      </c>
      <c r="H6681" s="75">
        <v>3150</v>
      </c>
      <c r="K6681" t="str">
        <f t="shared" si="405"/>
        <v>Q3 2025</v>
      </c>
      <c r="L6681" t="str">
        <f t="shared" si="406"/>
        <v>Q3</v>
      </c>
      <c r="M6681" t="str">
        <f t="shared" si="407"/>
        <v>2025</v>
      </c>
    </row>
    <row r="6682" spans="1:13" x14ac:dyDescent="0.25">
      <c r="A6682" s="27">
        <v>45931</v>
      </c>
      <c r="B6682" s="9" t="s">
        <v>6589</v>
      </c>
      <c r="C6682" s="8" t="e">
        <v>#N/A</v>
      </c>
      <c r="D6682" s="9" t="s">
        <v>6627</v>
      </c>
      <c r="E6682" s="12" t="s">
        <v>82</v>
      </c>
      <c r="F6682" s="30">
        <v>45961</v>
      </c>
      <c r="G6682" s="12">
        <v>2122</v>
      </c>
      <c r="H6682" s="75">
        <v>19390</v>
      </c>
      <c r="K6682" t="str">
        <f t="shared" si="405"/>
        <v>Q3 2025</v>
      </c>
      <c r="L6682" t="str">
        <f t="shared" si="406"/>
        <v>Q3</v>
      </c>
      <c r="M6682" t="str">
        <f t="shared" si="407"/>
        <v>2025</v>
      </c>
    </row>
    <row r="6683" spans="1:13" x14ac:dyDescent="0.25">
      <c r="A6683" s="27">
        <v>45931</v>
      </c>
      <c r="B6683" s="9" t="s">
        <v>6589</v>
      </c>
      <c r="C6683" s="8" t="s">
        <v>6623</v>
      </c>
      <c r="D6683" s="9" t="s">
        <v>6624</v>
      </c>
      <c r="E6683" s="12" t="s">
        <v>82</v>
      </c>
      <c r="F6683" s="30">
        <v>45959</v>
      </c>
      <c r="G6683" s="12" t="s">
        <v>6101</v>
      </c>
      <c r="H6683" s="75">
        <v>14775</v>
      </c>
      <c r="K6683" t="str">
        <f t="shared" si="405"/>
        <v>Q3 2025</v>
      </c>
      <c r="L6683" t="str">
        <f t="shared" si="406"/>
        <v>Q3</v>
      </c>
      <c r="M6683" t="str">
        <f t="shared" si="407"/>
        <v>2025</v>
      </c>
    </row>
    <row r="6684" spans="1:13" x14ac:dyDescent="0.25">
      <c r="A6684" s="27">
        <v>45931</v>
      </c>
      <c r="B6684" s="9" t="s">
        <v>6592</v>
      </c>
      <c r="C6684" s="8" t="s">
        <v>6623</v>
      </c>
      <c r="D6684" s="9" t="s">
        <v>6663</v>
      </c>
      <c r="E6684" s="12">
        <v>613</v>
      </c>
      <c r="F6684" s="30">
        <v>45959</v>
      </c>
      <c r="G6684" s="12" t="s">
        <v>6102</v>
      </c>
      <c r="H6684" s="75">
        <v>15320</v>
      </c>
      <c r="K6684" t="str">
        <f t="shared" si="405"/>
        <v>Q3 2025</v>
      </c>
      <c r="L6684" t="str">
        <f t="shared" si="406"/>
        <v>Q3</v>
      </c>
      <c r="M6684" t="str">
        <f t="shared" si="407"/>
        <v>2025</v>
      </c>
    </row>
    <row r="6685" spans="1:13" x14ac:dyDescent="0.25">
      <c r="A6685" s="27">
        <v>45931</v>
      </c>
      <c r="B6685" s="9" t="s">
        <v>6592</v>
      </c>
      <c r="C6685" s="8" t="s">
        <v>6623</v>
      </c>
      <c r="D6685" s="9" t="s">
        <v>6624</v>
      </c>
      <c r="E6685" s="12">
        <v>613</v>
      </c>
      <c r="F6685" s="30">
        <v>45958</v>
      </c>
      <c r="G6685" s="12" t="s">
        <v>6103</v>
      </c>
      <c r="H6685" s="75">
        <v>2700</v>
      </c>
      <c r="K6685" t="str">
        <f t="shared" si="405"/>
        <v>Q3 2025</v>
      </c>
      <c r="L6685" t="str">
        <f t="shared" si="406"/>
        <v>Q3</v>
      </c>
      <c r="M6685" t="str">
        <f t="shared" si="407"/>
        <v>2025</v>
      </c>
    </row>
    <row r="6686" spans="1:13" x14ac:dyDescent="0.25">
      <c r="A6686" s="27">
        <v>45931</v>
      </c>
      <c r="B6686" s="9" t="s">
        <v>6584</v>
      </c>
      <c r="C6686" s="8" t="s">
        <v>6632</v>
      </c>
      <c r="D6686" s="9" t="s">
        <v>6633</v>
      </c>
      <c r="E6686" s="12">
        <v>102</v>
      </c>
      <c r="F6686" s="30">
        <v>45962</v>
      </c>
      <c r="G6686" s="12" t="s">
        <v>6104</v>
      </c>
      <c r="H6686" s="75">
        <v>41666</v>
      </c>
      <c r="K6686" t="str">
        <f t="shared" si="405"/>
        <v>Q3 2025</v>
      </c>
      <c r="L6686" t="str">
        <f t="shared" si="406"/>
        <v>Q3</v>
      </c>
      <c r="M6686" t="str">
        <f t="shared" si="407"/>
        <v>2025</v>
      </c>
    </row>
    <row r="6687" spans="1:13" x14ac:dyDescent="0.25">
      <c r="A6687" s="27">
        <v>45931</v>
      </c>
      <c r="B6687" s="9" t="s">
        <v>6585</v>
      </c>
      <c r="C6687" s="8" t="s">
        <v>6632</v>
      </c>
      <c r="D6687" s="9" t="s">
        <v>6633</v>
      </c>
      <c r="E6687" s="12">
        <v>0</v>
      </c>
      <c r="F6687" s="30">
        <v>45962</v>
      </c>
      <c r="G6687" s="12" t="s">
        <v>6105</v>
      </c>
      <c r="H6687" s="75">
        <v>40809</v>
      </c>
      <c r="K6687" t="str">
        <f t="shared" si="405"/>
        <v>Q3 2025</v>
      </c>
      <c r="L6687" t="str">
        <f t="shared" si="406"/>
        <v>Q3</v>
      </c>
      <c r="M6687" t="str">
        <f t="shared" si="407"/>
        <v>2025</v>
      </c>
    </row>
    <row r="6688" spans="1:13" x14ac:dyDescent="0.25">
      <c r="A6688" s="27">
        <v>45931</v>
      </c>
      <c r="B6688" s="9" t="s">
        <v>6591</v>
      </c>
      <c r="C6688" s="8" t="s">
        <v>6632</v>
      </c>
      <c r="D6688" s="9" t="s">
        <v>6633</v>
      </c>
      <c r="E6688" s="12">
        <v>0</v>
      </c>
      <c r="F6688" s="30">
        <v>45962</v>
      </c>
      <c r="G6688" s="12" t="s">
        <v>6106</v>
      </c>
      <c r="H6688" s="75">
        <v>49382</v>
      </c>
      <c r="K6688" t="str">
        <f t="shared" si="405"/>
        <v>Q3 2025</v>
      </c>
      <c r="L6688" t="str">
        <f t="shared" si="406"/>
        <v>Q3</v>
      </c>
      <c r="M6688" t="str">
        <f t="shared" si="407"/>
        <v>2025</v>
      </c>
    </row>
    <row r="6689" spans="1:13" x14ac:dyDescent="0.25">
      <c r="A6689" s="27">
        <v>45931</v>
      </c>
      <c r="B6689" s="9" t="s">
        <v>6597</v>
      </c>
      <c r="C6689" s="8" t="s">
        <v>6632</v>
      </c>
      <c r="D6689" s="9" t="s">
        <v>6633</v>
      </c>
      <c r="E6689" s="12">
        <v>0</v>
      </c>
      <c r="F6689" s="30">
        <v>45962</v>
      </c>
      <c r="G6689" s="12" t="s">
        <v>6107</v>
      </c>
      <c r="H6689" s="75">
        <v>24691</v>
      </c>
      <c r="K6689" t="str">
        <f t="shared" si="405"/>
        <v>Q3 2025</v>
      </c>
      <c r="L6689" t="str">
        <f t="shared" si="406"/>
        <v>Q3</v>
      </c>
      <c r="M6689" t="str">
        <f t="shared" si="407"/>
        <v>2025</v>
      </c>
    </row>
    <row r="6690" spans="1:13" x14ac:dyDescent="0.25">
      <c r="A6690" s="27">
        <v>45931</v>
      </c>
      <c r="B6690" s="9" t="s">
        <v>6592</v>
      </c>
      <c r="C6690" s="8" t="s">
        <v>6632</v>
      </c>
      <c r="D6690" s="9" t="s">
        <v>6633</v>
      </c>
      <c r="E6690" s="12">
        <v>613</v>
      </c>
      <c r="F6690" s="30">
        <v>45962</v>
      </c>
      <c r="G6690" s="12" t="s">
        <v>6108</v>
      </c>
      <c r="H6690" s="75">
        <v>86419</v>
      </c>
      <c r="K6690" t="str">
        <f t="shared" si="405"/>
        <v>Q3 2025</v>
      </c>
      <c r="L6690" t="str">
        <f t="shared" si="406"/>
        <v>Q3</v>
      </c>
      <c r="M6690" t="str">
        <f t="shared" si="407"/>
        <v>2025</v>
      </c>
    </row>
    <row r="6691" spans="1:13" x14ac:dyDescent="0.25">
      <c r="A6691" s="27">
        <v>45931</v>
      </c>
      <c r="B6691" s="9" t="s">
        <v>6593</v>
      </c>
      <c r="C6691" s="8" t="s">
        <v>6632</v>
      </c>
      <c r="D6691" s="9" t="s">
        <v>6633</v>
      </c>
      <c r="E6691" s="12">
        <v>312</v>
      </c>
      <c r="F6691" s="30">
        <v>45962</v>
      </c>
      <c r="G6691" s="12" t="s">
        <v>6109</v>
      </c>
      <c r="H6691" s="75">
        <v>178239</v>
      </c>
      <c r="K6691" t="str">
        <f t="shared" si="405"/>
        <v>Q3 2025</v>
      </c>
      <c r="L6691" t="str">
        <f t="shared" si="406"/>
        <v>Q3</v>
      </c>
      <c r="M6691" t="str">
        <f t="shared" si="407"/>
        <v>2025</v>
      </c>
    </row>
    <row r="6692" spans="1:13" x14ac:dyDescent="0.25">
      <c r="A6692" s="27">
        <v>45931</v>
      </c>
      <c r="B6692" s="9" t="s">
        <v>6595</v>
      </c>
      <c r="C6692" s="8" t="s">
        <v>6632</v>
      </c>
      <c r="D6692" s="9" t="s">
        <v>6633</v>
      </c>
      <c r="E6692" s="12" t="s">
        <v>5262</v>
      </c>
      <c r="F6692" s="30">
        <v>45962</v>
      </c>
      <c r="G6692" s="12" t="s">
        <v>6110</v>
      </c>
      <c r="H6692" s="75">
        <v>116635</v>
      </c>
      <c r="K6692" t="str">
        <f t="shared" si="405"/>
        <v>Q3 2025</v>
      </c>
      <c r="L6692" t="str">
        <f t="shared" si="406"/>
        <v>Q3</v>
      </c>
      <c r="M6692" t="str">
        <f t="shared" si="407"/>
        <v>2025</v>
      </c>
    </row>
    <row r="6693" spans="1:13" x14ac:dyDescent="0.25">
      <c r="A6693" s="27">
        <v>45931</v>
      </c>
      <c r="B6693" s="9" t="s">
        <v>6589</v>
      </c>
      <c r="C6693" s="8" t="s">
        <v>6632</v>
      </c>
      <c r="D6693" s="9" t="s">
        <v>6633</v>
      </c>
      <c r="E6693" s="12" t="s">
        <v>82</v>
      </c>
      <c r="F6693" s="30">
        <v>45962</v>
      </c>
      <c r="G6693" s="12" t="s">
        <v>6111</v>
      </c>
      <c r="H6693" s="75">
        <v>60184</v>
      </c>
      <c r="K6693" t="str">
        <f t="shared" si="405"/>
        <v>Q3 2025</v>
      </c>
      <c r="L6693" t="str">
        <f t="shared" si="406"/>
        <v>Q3</v>
      </c>
      <c r="M6693" t="str">
        <f t="shared" si="407"/>
        <v>2025</v>
      </c>
    </row>
    <row r="6694" spans="1:13" x14ac:dyDescent="0.25">
      <c r="A6694" s="27">
        <v>45931</v>
      </c>
      <c r="B6694" s="9" t="s">
        <v>6600</v>
      </c>
      <c r="C6694" s="8" t="s">
        <v>6632</v>
      </c>
      <c r="D6694" s="9" t="s">
        <v>6633</v>
      </c>
      <c r="E6694" s="12">
        <v>1101</v>
      </c>
      <c r="F6694" s="30">
        <v>45962</v>
      </c>
      <c r="G6694" s="12" t="s">
        <v>6112</v>
      </c>
      <c r="H6694" s="75">
        <v>64814</v>
      </c>
      <c r="K6694" t="str">
        <f t="shared" si="405"/>
        <v>Q3 2025</v>
      </c>
      <c r="L6694" t="str">
        <f t="shared" si="406"/>
        <v>Q3</v>
      </c>
      <c r="M6694" t="str">
        <f t="shared" si="407"/>
        <v>2025</v>
      </c>
    </row>
    <row r="6695" spans="1:13" x14ac:dyDescent="0.25">
      <c r="A6695" s="27">
        <v>45931</v>
      </c>
      <c r="B6695" s="9" t="s">
        <v>6592</v>
      </c>
      <c r="C6695" s="8" t="e">
        <v>#N/A</v>
      </c>
      <c r="D6695" s="9" t="s">
        <v>6635</v>
      </c>
      <c r="E6695" s="12">
        <v>613</v>
      </c>
      <c r="F6695" s="30">
        <v>45962</v>
      </c>
      <c r="G6695" s="12" t="s">
        <v>6113</v>
      </c>
      <c r="H6695" s="75">
        <v>58720.09</v>
      </c>
      <c r="K6695" t="str">
        <f t="shared" si="405"/>
        <v>Q3 2025</v>
      </c>
      <c r="L6695" t="str">
        <f t="shared" si="406"/>
        <v>Q3</v>
      </c>
      <c r="M6695" t="str">
        <f t="shared" si="407"/>
        <v>2025</v>
      </c>
    </row>
    <row r="6696" spans="1:13" x14ac:dyDescent="0.25">
      <c r="A6696" s="27">
        <v>45931</v>
      </c>
      <c r="B6696" s="9" t="s">
        <v>6597</v>
      </c>
      <c r="C6696" s="8" t="e">
        <v>#N/A</v>
      </c>
      <c r="D6696" s="9" t="s">
        <v>6635</v>
      </c>
      <c r="E6696" s="12">
        <v>0</v>
      </c>
      <c r="F6696" s="30">
        <v>45962</v>
      </c>
      <c r="G6696" s="12" t="s">
        <v>6114</v>
      </c>
      <c r="H6696" s="75">
        <v>14028.7</v>
      </c>
      <c r="K6696" t="str">
        <f t="shared" si="405"/>
        <v>Q3 2025</v>
      </c>
      <c r="L6696" t="str">
        <f t="shared" si="406"/>
        <v>Q3</v>
      </c>
      <c r="M6696" t="str">
        <f t="shared" si="407"/>
        <v>2025</v>
      </c>
    </row>
    <row r="6697" spans="1:13" x14ac:dyDescent="0.25">
      <c r="A6697" s="27">
        <v>45931</v>
      </c>
      <c r="B6697" s="9" t="s">
        <v>6589</v>
      </c>
      <c r="C6697" s="8" t="e">
        <v>#N/A</v>
      </c>
      <c r="D6697" s="9" t="s">
        <v>6635</v>
      </c>
      <c r="E6697" s="12" t="s">
        <v>82</v>
      </c>
      <c r="F6697" s="30">
        <v>45962</v>
      </c>
      <c r="G6697" s="12" t="s">
        <v>6115</v>
      </c>
      <c r="H6697" s="75">
        <v>220273.74</v>
      </c>
      <c r="K6697" t="str">
        <f t="shared" si="405"/>
        <v>Q3 2025</v>
      </c>
      <c r="L6697" t="str">
        <f t="shared" si="406"/>
        <v>Q3</v>
      </c>
      <c r="M6697" t="str">
        <f t="shared" si="407"/>
        <v>2025</v>
      </c>
    </row>
    <row r="6698" spans="1:13" x14ac:dyDescent="0.25">
      <c r="A6698" s="27">
        <v>45931</v>
      </c>
      <c r="B6698" s="9" t="s">
        <v>6595</v>
      </c>
      <c r="C6698" s="8" t="e">
        <v>#N/A</v>
      </c>
      <c r="D6698" s="9" t="s">
        <v>6635</v>
      </c>
      <c r="E6698" s="12">
        <v>319</v>
      </c>
      <c r="F6698" s="30">
        <v>45962</v>
      </c>
      <c r="G6698" s="12" t="s">
        <v>6116</v>
      </c>
      <c r="H6698" s="75">
        <v>22150.58</v>
      </c>
      <c r="K6698" t="str">
        <f t="shared" si="405"/>
        <v>Q3 2025</v>
      </c>
      <c r="L6698" t="str">
        <f t="shared" si="406"/>
        <v>Q3</v>
      </c>
      <c r="M6698" t="str">
        <f t="shared" si="407"/>
        <v>2025</v>
      </c>
    </row>
    <row r="6699" spans="1:13" x14ac:dyDescent="0.25">
      <c r="A6699" s="27">
        <v>45931</v>
      </c>
      <c r="B6699" s="9" t="s">
        <v>6613</v>
      </c>
      <c r="C6699" s="8" t="e">
        <v>#N/A</v>
      </c>
      <c r="D6699" s="9" t="s">
        <v>6622</v>
      </c>
      <c r="E6699" s="12">
        <v>0</v>
      </c>
      <c r="F6699" s="30">
        <v>45962</v>
      </c>
      <c r="G6699" s="12" t="s">
        <v>6117</v>
      </c>
      <c r="H6699" s="75">
        <v>2170</v>
      </c>
      <c r="K6699" t="str">
        <f t="shared" si="405"/>
        <v>Q3 2025</v>
      </c>
      <c r="L6699" t="str">
        <f t="shared" si="406"/>
        <v>Q3</v>
      </c>
      <c r="M6699" t="str">
        <f t="shared" si="407"/>
        <v>2025</v>
      </c>
    </row>
    <row r="6700" spans="1:13" x14ac:dyDescent="0.25">
      <c r="A6700" s="27">
        <v>45931</v>
      </c>
      <c r="B6700" s="9" t="s">
        <v>6584</v>
      </c>
      <c r="C6700" s="8" t="e">
        <v>#N/A</v>
      </c>
      <c r="D6700" s="9" t="s">
        <v>6622</v>
      </c>
      <c r="E6700" s="12">
        <v>102</v>
      </c>
      <c r="F6700" s="30">
        <v>45962</v>
      </c>
      <c r="G6700" s="12" t="s">
        <v>6118</v>
      </c>
      <c r="H6700" s="75">
        <v>1245</v>
      </c>
      <c r="K6700" t="str">
        <f t="shared" si="405"/>
        <v>Q3 2025</v>
      </c>
      <c r="L6700" t="str">
        <f t="shared" si="406"/>
        <v>Q3</v>
      </c>
      <c r="M6700" t="str">
        <f t="shared" si="407"/>
        <v>2025</v>
      </c>
    </row>
    <row r="6701" spans="1:13" x14ac:dyDescent="0.25">
      <c r="A6701" s="27">
        <v>45931</v>
      </c>
      <c r="B6701" s="9" t="s">
        <v>6586</v>
      </c>
      <c r="C6701" s="8" t="e">
        <v>#N/A</v>
      </c>
      <c r="D6701" s="9" t="s">
        <v>6622</v>
      </c>
      <c r="E6701" s="12">
        <v>0</v>
      </c>
      <c r="F6701" s="30">
        <v>45962</v>
      </c>
      <c r="G6701" s="12" t="s">
        <v>6119</v>
      </c>
      <c r="H6701" s="75">
        <v>225</v>
      </c>
      <c r="K6701" t="str">
        <f t="shared" si="405"/>
        <v>Q3 2025</v>
      </c>
      <c r="L6701" t="str">
        <f t="shared" si="406"/>
        <v>Q3</v>
      </c>
      <c r="M6701" t="str">
        <f t="shared" si="407"/>
        <v>2025</v>
      </c>
    </row>
    <row r="6702" spans="1:13" x14ac:dyDescent="0.25">
      <c r="A6702" s="27">
        <v>45931</v>
      </c>
      <c r="B6702" s="9" t="s">
        <v>6587</v>
      </c>
      <c r="C6702" s="8" t="e">
        <v>#N/A</v>
      </c>
      <c r="D6702" s="9" t="s">
        <v>6622</v>
      </c>
      <c r="E6702" s="12">
        <v>0</v>
      </c>
      <c r="F6702" s="30">
        <v>45962</v>
      </c>
      <c r="G6702" s="12" t="s">
        <v>6120</v>
      </c>
      <c r="H6702" s="75">
        <v>1725</v>
      </c>
      <c r="K6702" t="str">
        <f t="shared" si="405"/>
        <v>Q3 2025</v>
      </c>
      <c r="L6702" t="str">
        <f t="shared" si="406"/>
        <v>Q3</v>
      </c>
      <c r="M6702" t="str">
        <f t="shared" si="407"/>
        <v>2025</v>
      </c>
    </row>
    <row r="6703" spans="1:13" x14ac:dyDescent="0.25">
      <c r="A6703" s="27">
        <v>45931</v>
      </c>
      <c r="B6703" s="9" t="s">
        <v>6588</v>
      </c>
      <c r="C6703" s="8" t="e">
        <v>#N/A</v>
      </c>
      <c r="D6703" s="9" t="s">
        <v>6622</v>
      </c>
      <c r="E6703" s="12">
        <v>0</v>
      </c>
      <c r="F6703" s="30">
        <v>45962</v>
      </c>
      <c r="G6703" s="12" t="s">
        <v>6121</v>
      </c>
      <c r="H6703" s="75">
        <v>1690</v>
      </c>
      <c r="K6703" t="str">
        <f t="shared" si="405"/>
        <v>Q3 2025</v>
      </c>
      <c r="L6703" t="str">
        <f t="shared" si="406"/>
        <v>Q3</v>
      </c>
      <c r="M6703" t="str">
        <f t="shared" si="407"/>
        <v>2025</v>
      </c>
    </row>
    <row r="6704" spans="1:13" x14ac:dyDescent="0.25">
      <c r="A6704" s="27">
        <v>45931</v>
      </c>
      <c r="B6704" s="9" t="s">
        <v>6597</v>
      </c>
      <c r="C6704" s="8" t="e">
        <v>#N/A</v>
      </c>
      <c r="D6704" s="9" t="s">
        <v>6622</v>
      </c>
      <c r="E6704" s="12">
        <v>0</v>
      </c>
      <c r="F6704" s="30">
        <v>45962</v>
      </c>
      <c r="G6704" s="12" t="s">
        <v>6122</v>
      </c>
      <c r="H6704" s="75">
        <v>1765</v>
      </c>
      <c r="K6704" t="str">
        <f t="shared" si="405"/>
        <v>Q3 2025</v>
      </c>
      <c r="L6704" t="str">
        <f t="shared" si="406"/>
        <v>Q3</v>
      </c>
      <c r="M6704" t="str">
        <f t="shared" si="407"/>
        <v>2025</v>
      </c>
    </row>
    <row r="6705" spans="1:13" x14ac:dyDescent="0.25">
      <c r="A6705" s="27">
        <v>45931</v>
      </c>
      <c r="B6705" s="9" t="s">
        <v>6590</v>
      </c>
      <c r="C6705" s="8" t="e">
        <v>#N/A</v>
      </c>
      <c r="D6705" s="9" t="s">
        <v>6622</v>
      </c>
      <c r="E6705" s="12">
        <v>0</v>
      </c>
      <c r="F6705" s="30">
        <v>45962</v>
      </c>
      <c r="G6705" s="12" t="s">
        <v>6123</v>
      </c>
      <c r="H6705" s="75">
        <v>8370</v>
      </c>
      <c r="K6705" t="str">
        <f t="shared" si="405"/>
        <v>Q3 2025</v>
      </c>
      <c r="L6705" t="str">
        <f t="shared" si="406"/>
        <v>Q3</v>
      </c>
      <c r="M6705" t="str">
        <f t="shared" si="407"/>
        <v>2025</v>
      </c>
    </row>
    <row r="6706" spans="1:13" x14ac:dyDescent="0.25">
      <c r="A6706" s="27">
        <v>45931</v>
      </c>
      <c r="B6706" s="9" t="s">
        <v>6591</v>
      </c>
      <c r="C6706" s="8" t="e">
        <v>#N/A</v>
      </c>
      <c r="D6706" s="9" t="s">
        <v>6622</v>
      </c>
      <c r="E6706" s="12">
        <v>0</v>
      </c>
      <c r="F6706" s="30">
        <v>45962</v>
      </c>
      <c r="G6706" s="12" t="s">
        <v>6124</v>
      </c>
      <c r="H6706" s="75">
        <v>5095</v>
      </c>
      <c r="K6706" t="str">
        <f t="shared" si="405"/>
        <v>Q3 2025</v>
      </c>
      <c r="L6706" t="str">
        <f t="shared" si="406"/>
        <v>Q3</v>
      </c>
      <c r="M6706" t="str">
        <f t="shared" si="407"/>
        <v>2025</v>
      </c>
    </row>
    <row r="6707" spans="1:13" x14ac:dyDescent="0.25">
      <c r="A6707" s="27">
        <v>45931</v>
      </c>
      <c r="B6707" s="9" t="s">
        <v>6592</v>
      </c>
      <c r="C6707" s="8" t="e">
        <v>#N/A</v>
      </c>
      <c r="D6707" s="9" t="s">
        <v>6622</v>
      </c>
      <c r="E6707" s="12">
        <v>613</v>
      </c>
      <c r="F6707" s="30">
        <v>45962</v>
      </c>
      <c r="G6707" s="12" t="s">
        <v>6125</v>
      </c>
      <c r="H6707" s="75">
        <v>10815</v>
      </c>
      <c r="K6707" t="str">
        <f t="shared" si="405"/>
        <v>Q3 2025</v>
      </c>
      <c r="L6707" t="str">
        <f t="shared" si="406"/>
        <v>Q3</v>
      </c>
      <c r="M6707" t="str">
        <f t="shared" si="407"/>
        <v>2025</v>
      </c>
    </row>
    <row r="6708" spans="1:13" x14ac:dyDescent="0.25">
      <c r="A6708" s="27">
        <v>45931</v>
      </c>
      <c r="B6708" s="9" t="s">
        <v>6593</v>
      </c>
      <c r="C6708" s="8" t="e">
        <v>#N/A</v>
      </c>
      <c r="D6708" s="9" t="s">
        <v>6622</v>
      </c>
      <c r="E6708" s="12">
        <v>312</v>
      </c>
      <c r="F6708" s="30">
        <v>45962</v>
      </c>
      <c r="G6708" s="12" t="s">
        <v>6126</v>
      </c>
      <c r="H6708" s="75">
        <v>327225</v>
      </c>
      <c r="K6708" t="str">
        <f t="shared" si="405"/>
        <v>Q3 2025</v>
      </c>
      <c r="L6708" t="str">
        <f t="shared" si="406"/>
        <v>Q3</v>
      </c>
      <c r="M6708" t="str">
        <f t="shared" si="407"/>
        <v>2025</v>
      </c>
    </row>
    <row r="6709" spans="1:13" x14ac:dyDescent="0.25">
      <c r="A6709" s="27">
        <v>45931</v>
      </c>
      <c r="B6709" s="9" t="s">
        <v>6599</v>
      </c>
      <c r="C6709" s="8" t="e">
        <v>#N/A</v>
      </c>
      <c r="D6709" s="9" t="s">
        <v>6622</v>
      </c>
      <c r="E6709" s="12">
        <v>0</v>
      </c>
      <c r="F6709" s="30">
        <v>45962</v>
      </c>
      <c r="G6709" s="12" t="s">
        <v>6127</v>
      </c>
      <c r="H6709" s="75">
        <v>2935</v>
      </c>
      <c r="K6709" t="str">
        <f t="shared" si="405"/>
        <v>Q3 2025</v>
      </c>
      <c r="L6709" t="str">
        <f t="shared" si="406"/>
        <v>Q3</v>
      </c>
      <c r="M6709" t="str">
        <f t="shared" si="407"/>
        <v>2025</v>
      </c>
    </row>
    <row r="6710" spans="1:13" x14ac:dyDescent="0.25">
      <c r="A6710" s="27">
        <v>45931</v>
      </c>
      <c r="B6710" s="9" t="s">
        <v>6595</v>
      </c>
      <c r="C6710" s="8" t="e">
        <v>#N/A</v>
      </c>
      <c r="D6710" s="9" t="s">
        <v>6622</v>
      </c>
      <c r="E6710" s="12">
        <v>319</v>
      </c>
      <c r="F6710" s="30">
        <v>45962</v>
      </c>
      <c r="G6710" s="12" t="s">
        <v>6128</v>
      </c>
      <c r="H6710" s="75">
        <v>170190</v>
      </c>
      <c r="K6710" t="str">
        <f t="shared" si="405"/>
        <v>Q3 2025</v>
      </c>
      <c r="L6710" t="str">
        <f t="shared" si="406"/>
        <v>Q3</v>
      </c>
      <c r="M6710" t="str">
        <f t="shared" si="407"/>
        <v>2025</v>
      </c>
    </row>
    <row r="6711" spans="1:13" x14ac:dyDescent="0.25">
      <c r="A6711" s="27">
        <v>45931</v>
      </c>
      <c r="B6711" s="9" t="s">
        <v>6600</v>
      </c>
      <c r="C6711" s="8" t="e">
        <v>#N/A</v>
      </c>
      <c r="D6711" s="9" t="s">
        <v>6622</v>
      </c>
      <c r="E6711" s="12">
        <v>1101</v>
      </c>
      <c r="F6711" s="30">
        <v>45962</v>
      </c>
      <c r="G6711" s="12" t="s">
        <v>6129</v>
      </c>
      <c r="H6711" s="75">
        <v>3055</v>
      </c>
      <c r="K6711" t="str">
        <f t="shared" si="405"/>
        <v>Q3 2025</v>
      </c>
      <c r="L6711" t="str">
        <f t="shared" si="406"/>
        <v>Q3</v>
      </c>
      <c r="M6711" t="str">
        <f t="shared" si="407"/>
        <v>2025</v>
      </c>
    </row>
    <row r="6712" spans="1:13" x14ac:dyDescent="0.25">
      <c r="A6712" s="27">
        <v>45931</v>
      </c>
      <c r="B6712" s="9" t="s">
        <v>6601</v>
      </c>
      <c r="C6712" s="8" t="e">
        <v>#N/A</v>
      </c>
      <c r="D6712" s="9" t="s">
        <v>6622</v>
      </c>
      <c r="E6712" s="12">
        <v>0</v>
      </c>
      <c r="F6712" s="30">
        <v>45962</v>
      </c>
      <c r="G6712" s="12" t="s">
        <v>6130</v>
      </c>
      <c r="H6712" s="75">
        <v>450</v>
      </c>
      <c r="K6712" t="str">
        <f t="shared" si="405"/>
        <v>Q3 2025</v>
      </c>
      <c r="L6712" t="str">
        <f t="shared" si="406"/>
        <v>Q3</v>
      </c>
      <c r="M6712" t="str">
        <f t="shared" si="407"/>
        <v>2025</v>
      </c>
    </row>
    <row r="6713" spans="1:13" x14ac:dyDescent="0.25">
      <c r="A6713" s="27">
        <v>45931</v>
      </c>
      <c r="B6713" s="9" t="s">
        <v>6589</v>
      </c>
      <c r="C6713" s="8" t="e">
        <v>#N/A</v>
      </c>
      <c r="D6713" s="9" t="s">
        <v>6622</v>
      </c>
      <c r="E6713" s="12" t="s">
        <v>82</v>
      </c>
      <c r="F6713" s="30">
        <v>45962</v>
      </c>
      <c r="G6713" s="12" t="s">
        <v>6131</v>
      </c>
      <c r="H6713" s="75">
        <v>8180</v>
      </c>
      <c r="K6713" t="str">
        <f t="shared" si="405"/>
        <v>Q3 2025</v>
      </c>
      <c r="L6713" t="str">
        <f t="shared" si="406"/>
        <v>Q3</v>
      </c>
      <c r="M6713" t="str">
        <f t="shared" si="407"/>
        <v>2025</v>
      </c>
    </row>
    <row r="6714" spans="1:13" x14ac:dyDescent="0.25">
      <c r="A6714" s="27">
        <v>45931</v>
      </c>
      <c r="B6714" s="9" t="s">
        <v>6601</v>
      </c>
      <c r="C6714" s="8" t="s">
        <v>6630</v>
      </c>
      <c r="D6714" s="9" t="s">
        <v>6631</v>
      </c>
      <c r="E6714" s="12">
        <v>0</v>
      </c>
      <c r="F6714" s="30">
        <v>45967</v>
      </c>
      <c r="G6714" s="12" t="s">
        <v>6132</v>
      </c>
      <c r="H6714" s="75">
        <v>2894</v>
      </c>
      <c r="K6714" t="str">
        <f t="shared" si="405"/>
        <v>Q3 2025</v>
      </c>
      <c r="L6714" t="str">
        <f t="shared" si="406"/>
        <v>Q3</v>
      </c>
      <c r="M6714" t="str">
        <f t="shared" si="407"/>
        <v>2025</v>
      </c>
    </row>
    <row r="6715" spans="1:13" x14ac:dyDescent="0.25">
      <c r="A6715" s="27">
        <v>45931</v>
      </c>
      <c r="B6715" s="9" t="s">
        <v>6593</v>
      </c>
      <c r="C6715" s="8" t="e">
        <v>#N/A</v>
      </c>
      <c r="D6715" s="9" t="s">
        <v>6622</v>
      </c>
      <c r="E6715" s="12">
        <v>312</v>
      </c>
      <c r="F6715" s="30">
        <v>45967</v>
      </c>
      <c r="G6715" s="12" t="s">
        <v>6133</v>
      </c>
      <c r="H6715" s="75">
        <v>263410</v>
      </c>
      <c r="K6715" t="str">
        <f t="shared" si="405"/>
        <v>Q3 2025</v>
      </c>
      <c r="L6715" t="str">
        <f t="shared" si="406"/>
        <v>Q3</v>
      </c>
      <c r="M6715" t="str">
        <f t="shared" si="407"/>
        <v>2025</v>
      </c>
    </row>
    <row r="6716" spans="1:13" x14ac:dyDescent="0.25">
      <c r="A6716" s="27">
        <v>45931</v>
      </c>
      <c r="B6716" s="9" t="s">
        <v>6595</v>
      </c>
      <c r="C6716" s="8" t="e">
        <v>#N/A</v>
      </c>
      <c r="D6716" s="9" t="s">
        <v>6622</v>
      </c>
      <c r="E6716" s="12">
        <v>319</v>
      </c>
      <c r="F6716" s="30">
        <v>45967</v>
      </c>
      <c r="G6716" s="12" t="s">
        <v>6134</v>
      </c>
      <c r="H6716" s="75">
        <v>139265</v>
      </c>
      <c r="K6716" t="str">
        <f t="shared" si="405"/>
        <v>Q3 2025</v>
      </c>
      <c r="L6716" t="str">
        <f t="shared" si="406"/>
        <v>Q3</v>
      </c>
      <c r="M6716" t="str">
        <f t="shared" si="407"/>
        <v>2025</v>
      </c>
    </row>
    <row r="6717" spans="1:13" x14ac:dyDescent="0.25">
      <c r="A6717" s="27">
        <v>45931</v>
      </c>
      <c r="B6717" s="9" t="s">
        <v>6584</v>
      </c>
      <c r="C6717" s="8" t="e">
        <v>#N/A</v>
      </c>
      <c r="D6717" s="9" t="s">
        <v>6622</v>
      </c>
      <c r="E6717" s="12">
        <v>102</v>
      </c>
      <c r="F6717" s="30">
        <v>45967</v>
      </c>
      <c r="G6717" s="12" t="s">
        <v>6135</v>
      </c>
      <c r="H6717" s="75">
        <v>5135</v>
      </c>
      <c r="K6717" t="str">
        <f t="shared" si="405"/>
        <v>Q3 2025</v>
      </c>
      <c r="L6717" t="str">
        <f t="shared" si="406"/>
        <v>Q3</v>
      </c>
      <c r="M6717" t="str">
        <f t="shared" si="407"/>
        <v>2025</v>
      </c>
    </row>
    <row r="6718" spans="1:13" x14ac:dyDescent="0.25">
      <c r="A6718" s="27">
        <v>45931</v>
      </c>
      <c r="B6718" s="9" t="s">
        <v>6597</v>
      </c>
      <c r="C6718" s="8" t="e">
        <v>#N/A</v>
      </c>
      <c r="D6718" s="9" t="s">
        <v>6622</v>
      </c>
      <c r="E6718" s="12">
        <v>0</v>
      </c>
      <c r="F6718" s="30">
        <v>45967</v>
      </c>
      <c r="G6718" s="12" t="s">
        <v>6136</v>
      </c>
      <c r="H6718" s="75">
        <v>8230</v>
      </c>
      <c r="K6718" t="str">
        <f t="shared" si="405"/>
        <v>Q3 2025</v>
      </c>
      <c r="L6718" t="str">
        <f t="shared" si="406"/>
        <v>Q3</v>
      </c>
      <c r="M6718" t="str">
        <f t="shared" si="407"/>
        <v>2025</v>
      </c>
    </row>
    <row r="6719" spans="1:13" x14ac:dyDescent="0.25">
      <c r="A6719" s="27">
        <v>45931</v>
      </c>
      <c r="B6719" s="9" t="s">
        <v>6613</v>
      </c>
      <c r="C6719" s="8" t="e">
        <v>#N/A</v>
      </c>
      <c r="D6719" s="9" t="s">
        <v>6622</v>
      </c>
      <c r="E6719" s="12">
        <v>0</v>
      </c>
      <c r="F6719" s="30">
        <v>45967</v>
      </c>
      <c r="G6719" s="12" t="s">
        <v>6137</v>
      </c>
      <c r="H6719" s="75">
        <v>3620</v>
      </c>
      <c r="K6719" t="str">
        <f t="shared" si="405"/>
        <v>Q3 2025</v>
      </c>
      <c r="L6719" t="str">
        <f t="shared" si="406"/>
        <v>Q3</v>
      </c>
      <c r="M6719" t="str">
        <f t="shared" si="407"/>
        <v>2025</v>
      </c>
    </row>
    <row r="6720" spans="1:13" x14ac:dyDescent="0.25">
      <c r="A6720" s="27">
        <v>45931</v>
      </c>
      <c r="B6720" s="9" t="s">
        <v>6588</v>
      </c>
      <c r="C6720" s="8" t="e">
        <v>#N/A</v>
      </c>
      <c r="D6720" s="9" t="s">
        <v>6622</v>
      </c>
      <c r="E6720" s="12">
        <v>0</v>
      </c>
      <c r="F6720" s="30">
        <v>45967</v>
      </c>
      <c r="G6720" s="12" t="s">
        <v>6138</v>
      </c>
      <c r="H6720" s="75">
        <v>4685</v>
      </c>
      <c r="K6720" t="str">
        <f t="shared" si="405"/>
        <v>Q3 2025</v>
      </c>
      <c r="L6720" t="str">
        <f t="shared" si="406"/>
        <v>Q3</v>
      </c>
      <c r="M6720" t="str">
        <f t="shared" si="407"/>
        <v>2025</v>
      </c>
    </row>
    <row r="6721" spans="1:13" x14ac:dyDescent="0.25">
      <c r="A6721" s="27">
        <v>45931</v>
      </c>
      <c r="B6721" s="9" t="s">
        <v>6590</v>
      </c>
      <c r="C6721" s="8" t="e">
        <v>#N/A</v>
      </c>
      <c r="D6721" s="9" t="s">
        <v>6622</v>
      </c>
      <c r="E6721" s="12">
        <v>0</v>
      </c>
      <c r="F6721" s="30">
        <v>45967</v>
      </c>
      <c r="G6721" s="12" t="s">
        <v>6139</v>
      </c>
      <c r="H6721" s="75">
        <v>35055</v>
      </c>
      <c r="K6721" t="str">
        <f t="shared" ref="K6721:K6768" si="408">"Q" &amp; IF(MONTH(A6721) &lt; 4, 4, IF(MONTH(A6721) &lt; 7, 1, IF(MONTH(A6721) &lt; 10, 2, 3))) &amp; " " &amp; YEAR(A6721) - IF(MONTH(A6721) &lt; 4, 1, 0)</f>
        <v>Q3 2025</v>
      </c>
      <c r="L6721" t="str">
        <f t="shared" ref="L6721:L6768" si="409">LEFT(K6721,2)</f>
        <v>Q3</v>
      </c>
      <c r="M6721" t="str">
        <f t="shared" ref="M6721:M6768" si="410">RIGHT(K6721,4)</f>
        <v>2025</v>
      </c>
    </row>
    <row r="6722" spans="1:13" x14ac:dyDescent="0.25">
      <c r="A6722" s="27">
        <v>45931</v>
      </c>
      <c r="B6722" s="9" t="s">
        <v>6600</v>
      </c>
      <c r="C6722" s="8" t="e">
        <v>#N/A</v>
      </c>
      <c r="D6722" s="9" t="s">
        <v>6622</v>
      </c>
      <c r="E6722" s="12">
        <v>1101</v>
      </c>
      <c r="F6722" s="30">
        <v>45967</v>
      </c>
      <c r="G6722" s="12" t="s">
        <v>6140</v>
      </c>
      <c r="H6722" s="75">
        <v>16245</v>
      </c>
      <c r="K6722" t="str">
        <f t="shared" si="408"/>
        <v>Q3 2025</v>
      </c>
      <c r="L6722" t="str">
        <f t="shared" si="409"/>
        <v>Q3</v>
      </c>
      <c r="M6722" t="str">
        <f t="shared" si="410"/>
        <v>2025</v>
      </c>
    </row>
    <row r="6723" spans="1:13" x14ac:dyDescent="0.25">
      <c r="A6723" s="27">
        <v>45931</v>
      </c>
      <c r="B6723" s="9" t="s">
        <v>6591</v>
      </c>
      <c r="C6723" s="8" t="e">
        <v>#N/A</v>
      </c>
      <c r="D6723" s="9" t="s">
        <v>6622</v>
      </c>
      <c r="E6723" s="12">
        <v>0</v>
      </c>
      <c r="F6723" s="30">
        <v>45967</v>
      </c>
      <c r="G6723" s="12" t="s">
        <v>6141</v>
      </c>
      <c r="H6723" s="75">
        <v>6250</v>
      </c>
      <c r="K6723" t="str">
        <f t="shared" si="408"/>
        <v>Q3 2025</v>
      </c>
      <c r="L6723" t="str">
        <f t="shared" si="409"/>
        <v>Q3</v>
      </c>
      <c r="M6723" t="str">
        <f t="shared" si="410"/>
        <v>2025</v>
      </c>
    </row>
    <row r="6724" spans="1:13" x14ac:dyDescent="0.25">
      <c r="A6724" s="27">
        <v>45931</v>
      </c>
      <c r="B6724" s="9" t="s">
        <v>6592</v>
      </c>
      <c r="C6724" s="8" t="e">
        <v>#N/A</v>
      </c>
      <c r="D6724" s="9" t="s">
        <v>6622</v>
      </c>
      <c r="E6724" s="12">
        <v>613</v>
      </c>
      <c r="F6724" s="30">
        <v>45967</v>
      </c>
      <c r="G6724" s="12" t="s">
        <v>6142</v>
      </c>
      <c r="H6724" s="75">
        <v>18980</v>
      </c>
      <c r="K6724" t="str">
        <f t="shared" si="408"/>
        <v>Q3 2025</v>
      </c>
      <c r="L6724" t="str">
        <f t="shared" si="409"/>
        <v>Q3</v>
      </c>
      <c r="M6724" t="str">
        <f t="shared" si="410"/>
        <v>2025</v>
      </c>
    </row>
    <row r="6725" spans="1:13" x14ac:dyDescent="0.25">
      <c r="A6725" s="27">
        <v>45931</v>
      </c>
      <c r="B6725" s="9" t="s">
        <v>6599</v>
      </c>
      <c r="C6725" s="8" t="e">
        <v>#N/A</v>
      </c>
      <c r="D6725" s="9" t="s">
        <v>6622</v>
      </c>
      <c r="E6725" s="12">
        <v>0</v>
      </c>
      <c r="F6725" s="30">
        <v>45967</v>
      </c>
      <c r="G6725" s="12" t="s">
        <v>6143</v>
      </c>
      <c r="H6725" s="75">
        <v>7090</v>
      </c>
      <c r="K6725" t="str">
        <f t="shared" si="408"/>
        <v>Q3 2025</v>
      </c>
      <c r="L6725" t="str">
        <f t="shared" si="409"/>
        <v>Q3</v>
      </c>
      <c r="M6725" t="str">
        <f t="shared" si="410"/>
        <v>2025</v>
      </c>
    </row>
    <row r="6726" spans="1:13" x14ac:dyDescent="0.25">
      <c r="A6726" s="27">
        <v>45931</v>
      </c>
      <c r="B6726" s="9" t="s">
        <v>6589</v>
      </c>
      <c r="C6726" s="8" t="e">
        <v>#N/A</v>
      </c>
      <c r="D6726" s="9" t="s">
        <v>6622</v>
      </c>
      <c r="E6726" s="12" t="s">
        <v>82</v>
      </c>
      <c r="F6726" s="30">
        <v>45967</v>
      </c>
      <c r="G6726" s="12" t="s">
        <v>6144</v>
      </c>
      <c r="H6726" s="75">
        <v>11880</v>
      </c>
      <c r="K6726" t="str">
        <f t="shared" si="408"/>
        <v>Q3 2025</v>
      </c>
      <c r="L6726" t="str">
        <f t="shared" si="409"/>
        <v>Q3</v>
      </c>
      <c r="M6726" t="str">
        <f t="shared" si="410"/>
        <v>2025</v>
      </c>
    </row>
    <row r="6727" spans="1:13" x14ac:dyDescent="0.25">
      <c r="A6727" s="27">
        <v>45931</v>
      </c>
      <c r="B6727" s="9" t="s">
        <v>6586</v>
      </c>
      <c r="C6727" s="8" t="e">
        <v>#N/A</v>
      </c>
      <c r="D6727" s="9" t="s">
        <v>6622</v>
      </c>
      <c r="E6727" s="12">
        <v>0</v>
      </c>
      <c r="F6727" s="30">
        <v>45967</v>
      </c>
      <c r="G6727" s="12" t="s">
        <v>6145</v>
      </c>
      <c r="H6727" s="75">
        <v>1225</v>
      </c>
      <c r="K6727" t="str">
        <f t="shared" si="408"/>
        <v>Q3 2025</v>
      </c>
      <c r="L6727" t="str">
        <f t="shared" si="409"/>
        <v>Q3</v>
      </c>
      <c r="M6727" t="str">
        <f t="shared" si="410"/>
        <v>2025</v>
      </c>
    </row>
    <row r="6728" spans="1:13" x14ac:dyDescent="0.25">
      <c r="A6728" s="27">
        <v>45931</v>
      </c>
      <c r="B6728" s="9" t="s">
        <v>6601</v>
      </c>
      <c r="C6728" s="8" t="e">
        <v>#N/A</v>
      </c>
      <c r="D6728" s="9" t="s">
        <v>6622</v>
      </c>
      <c r="E6728" s="12">
        <v>0</v>
      </c>
      <c r="F6728" s="30">
        <v>45967</v>
      </c>
      <c r="G6728" s="12" t="s">
        <v>6146</v>
      </c>
      <c r="H6728" s="75">
        <v>4150</v>
      </c>
      <c r="K6728" t="str">
        <f t="shared" si="408"/>
        <v>Q3 2025</v>
      </c>
      <c r="L6728" t="str">
        <f t="shared" si="409"/>
        <v>Q3</v>
      </c>
      <c r="M6728" t="str">
        <f t="shared" si="410"/>
        <v>2025</v>
      </c>
    </row>
    <row r="6729" spans="1:13" x14ac:dyDescent="0.25">
      <c r="A6729" s="27">
        <v>45931</v>
      </c>
      <c r="B6729" s="9" t="s">
        <v>6585</v>
      </c>
      <c r="C6729" s="8" t="e">
        <v>#N/A</v>
      </c>
      <c r="D6729" s="9" t="s">
        <v>6622</v>
      </c>
      <c r="E6729" s="12">
        <v>0</v>
      </c>
      <c r="F6729" s="30">
        <v>45967</v>
      </c>
      <c r="G6729" s="12" t="s">
        <v>6147</v>
      </c>
      <c r="H6729" s="75">
        <v>290</v>
      </c>
      <c r="K6729" t="str">
        <f t="shared" si="408"/>
        <v>Q3 2025</v>
      </c>
      <c r="L6729" t="str">
        <f t="shared" si="409"/>
        <v>Q3</v>
      </c>
      <c r="M6729" t="str">
        <f t="shared" si="410"/>
        <v>2025</v>
      </c>
    </row>
    <row r="6730" spans="1:13" x14ac:dyDescent="0.25">
      <c r="A6730" s="27">
        <v>45931</v>
      </c>
      <c r="B6730" s="9" t="s">
        <v>6596</v>
      </c>
      <c r="C6730" s="8" t="e">
        <v>#N/A</v>
      </c>
      <c r="D6730" s="9" t="s">
        <v>6622</v>
      </c>
      <c r="E6730" s="12">
        <v>0</v>
      </c>
      <c r="F6730" s="30">
        <v>45967</v>
      </c>
      <c r="G6730" s="12" t="s">
        <v>6140</v>
      </c>
      <c r="H6730" s="75">
        <v>1220</v>
      </c>
      <c r="K6730" t="str">
        <f t="shared" si="408"/>
        <v>Q3 2025</v>
      </c>
      <c r="L6730" t="str">
        <f t="shared" si="409"/>
        <v>Q3</v>
      </c>
      <c r="M6730" t="str">
        <f t="shared" si="410"/>
        <v>2025</v>
      </c>
    </row>
    <row r="6731" spans="1:13" x14ac:dyDescent="0.25">
      <c r="A6731" s="29">
        <v>45931</v>
      </c>
      <c r="B6731" s="9" t="s">
        <v>6613</v>
      </c>
      <c r="C6731" s="8" t="e">
        <v>#N/A</v>
      </c>
      <c r="D6731" s="9" t="s">
        <v>6629</v>
      </c>
      <c r="E6731" s="12">
        <v>0</v>
      </c>
      <c r="F6731" s="30">
        <v>45966</v>
      </c>
      <c r="G6731" s="12" t="s">
        <v>6148</v>
      </c>
      <c r="H6731" s="75">
        <v>88970</v>
      </c>
      <c r="K6731" t="str">
        <f t="shared" si="408"/>
        <v>Q3 2025</v>
      </c>
      <c r="L6731" t="str">
        <f t="shared" si="409"/>
        <v>Q3</v>
      </c>
      <c r="M6731" t="str">
        <f t="shared" si="410"/>
        <v>2025</v>
      </c>
    </row>
    <row r="6732" spans="1:13" x14ac:dyDescent="0.25">
      <c r="A6732" s="29">
        <v>45931</v>
      </c>
      <c r="B6732" s="9" t="s">
        <v>6600</v>
      </c>
      <c r="C6732" s="8" t="e">
        <v>#N/A</v>
      </c>
      <c r="D6732" s="9" t="s">
        <v>6638</v>
      </c>
      <c r="E6732" s="12">
        <v>1101</v>
      </c>
      <c r="F6732" s="30">
        <v>45966</v>
      </c>
      <c r="G6732" s="12" t="s">
        <v>6149</v>
      </c>
      <c r="H6732" s="75">
        <v>189410</v>
      </c>
      <c r="K6732" t="str">
        <f t="shared" si="408"/>
        <v>Q3 2025</v>
      </c>
      <c r="L6732" t="str">
        <f t="shared" si="409"/>
        <v>Q3</v>
      </c>
      <c r="M6732" t="str">
        <f t="shared" si="410"/>
        <v>2025</v>
      </c>
    </row>
    <row r="6733" spans="1:13" x14ac:dyDescent="0.25">
      <c r="A6733" s="29">
        <v>45931</v>
      </c>
      <c r="B6733" s="9" t="s">
        <v>6600</v>
      </c>
      <c r="C6733" s="8" t="e">
        <v>#N/A</v>
      </c>
      <c r="D6733" s="9" t="s">
        <v>6638</v>
      </c>
      <c r="E6733" s="12">
        <v>1102</v>
      </c>
      <c r="F6733" s="30">
        <v>45966</v>
      </c>
      <c r="G6733" s="12" t="s">
        <v>6150</v>
      </c>
      <c r="H6733" s="75">
        <v>16270</v>
      </c>
      <c r="K6733" t="str">
        <f t="shared" si="408"/>
        <v>Q3 2025</v>
      </c>
      <c r="L6733" t="str">
        <f t="shared" si="409"/>
        <v>Q3</v>
      </c>
      <c r="M6733" t="str">
        <f t="shared" si="410"/>
        <v>2025</v>
      </c>
    </row>
    <row r="6734" spans="1:13" x14ac:dyDescent="0.25">
      <c r="A6734" s="27">
        <v>45931</v>
      </c>
      <c r="B6734" s="9" t="s">
        <v>6595</v>
      </c>
      <c r="C6734" s="8" t="e">
        <v>#N/A</v>
      </c>
      <c r="D6734" s="9" t="s">
        <v>6631</v>
      </c>
      <c r="E6734" s="12">
        <v>319</v>
      </c>
      <c r="F6734" s="30">
        <v>45962</v>
      </c>
      <c r="G6734" s="12" t="s">
        <v>6151</v>
      </c>
      <c r="H6734" s="75">
        <v>5489</v>
      </c>
      <c r="K6734" t="str">
        <f t="shared" si="408"/>
        <v>Q3 2025</v>
      </c>
      <c r="L6734" t="str">
        <f t="shared" si="409"/>
        <v>Q3</v>
      </c>
      <c r="M6734" t="str">
        <f t="shared" si="410"/>
        <v>2025</v>
      </c>
    </row>
    <row r="6735" spans="1:13" x14ac:dyDescent="0.25">
      <c r="A6735" s="27">
        <v>45931</v>
      </c>
      <c r="B6735" s="9" t="s">
        <v>6595</v>
      </c>
      <c r="C6735" s="8" t="e">
        <v>#N/A</v>
      </c>
      <c r="D6735" s="9" t="s">
        <v>6631</v>
      </c>
      <c r="E6735" s="12">
        <v>319</v>
      </c>
      <c r="F6735" s="30">
        <v>45962</v>
      </c>
      <c r="G6735" s="12" t="s">
        <v>6152</v>
      </c>
      <c r="H6735" s="75">
        <v>441.32</v>
      </c>
      <c r="K6735" t="str">
        <f t="shared" si="408"/>
        <v>Q3 2025</v>
      </c>
      <c r="L6735" t="str">
        <f t="shared" si="409"/>
        <v>Q3</v>
      </c>
      <c r="M6735" t="str">
        <f t="shared" si="410"/>
        <v>2025</v>
      </c>
    </row>
    <row r="6736" spans="1:13" x14ac:dyDescent="0.25">
      <c r="A6736" s="27">
        <v>45931</v>
      </c>
      <c r="B6736" s="9" t="s">
        <v>6595</v>
      </c>
      <c r="C6736" s="8" t="e">
        <v>#N/A</v>
      </c>
      <c r="D6736" s="9" t="s">
        <v>6631</v>
      </c>
      <c r="E6736" s="12">
        <v>319</v>
      </c>
      <c r="F6736" s="30">
        <v>45962</v>
      </c>
      <c r="G6736" s="12" t="s">
        <v>6153</v>
      </c>
      <c r="H6736" s="75">
        <v>441.32</v>
      </c>
      <c r="K6736" t="str">
        <f t="shared" si="408"/>
        <v>Q3 2025</v>
      </c>
      <c r="L6736" t="str">
        <f t="shared" si="409"/>
        <v>Q3</v>
      </c>
      <c r="M6736" t="str">
        <f t="shared" si="410"/>
        <v>2025</v>
      </c>
    </row>
    <row r="6737" spans="1:13" x14ac:dyDescent="0.25">
      <c r="A6737" s="27">
        <v>45931</v>
      </c>
      <c r="B6737" s="9" t="s">
        <v>6595</v>
      </c>
      <c r="C6737" s="8" t="e">
        <v>#N/A</v>
      </c>
      <c r="D6737" s="9" t="s">
        <v>6631</v>
      </c>
      <c r="E6737" s="12">
        <v>319</v>
      </c>
      <c r="F6737" s="30">
        <v>45962</v>
      </c>
      <c r="G6737" s="12" t="s">
        <v>6154</v>
      </c>
      <c r="H6737" s="75">
        <v>411.82</v>
      </c>
      <c r="K6737" t="str">
        <f t="shared" si="408"/>
        <v>Q3 2025</v>
      </c>
      <c r="L6737" t="str">
        <f t="shared" si="409"/>
        <v>Q3</v>
      </c>
      <c r="M6737" t="str">
        <f t="shared" si="410"/>
        <v>2025</v>
      </c>
    </row>
    <row r="6738" spans="1:13" x14ac:dyDescent="0.25">
      <c r="A6738" s="27">
        <v>45931</v>
      </c>
      <c r="B6738" s="9" t="s">
        <v>6595</v>
      </c>
      <c r="C6738" s="8" t="e">
        <v>#N/A</v>
      </c>
      <c r="D6738" s="9" t="s">
        <v>6631</v>
      </c>
      <c r="E6738" s="12">
        <v>319</v>
      </c>
      <c r="F6738" s="30">
        <v>45962</v>
      </c>
      <c r="G6738" s="12" t="s">
        <v>6155</v>
      </c>
      <c r="H6738" s="75">
        <v>411.82</v>
      </c>
      <c r="K6738" t="str">
        <f t="shared" si="408"/>
        <v>Q3 2025</v>
      </c>
      <c r="L6738" t="str">
        <f t="shared" si="409"/>
        <v>Q3</v>
      </c>
      <c r="M6738" t="str">
        <f t="shared" si="410"/>
        <v>2025</v>
      </c>
    </row>
    <row r="6739" spans="1:13" x14ac:dyDescent="0.25">
      <c r="A6739" s="27">
        <v>45931</v>
      </c>
      <c r="B6739" s="9" t="s">
        <v>6595</v>
      </c>
      <c r="C6739" s="8" t="e">
        <v>#N/A</v>
      </c>
      <c r="D6739" s="9" t="s">
        <v>6631</v>
      </c>
      <c r="E6739" s="12">
        <v>319</v>
      </c>
      <c r="F6739" s="30">
        <v>45962</v>
      </c>
      <c r="G6739" s="12" t="s">
        <v>6156</v>
      </c>
      <c r="H6739" s="75">
        <v>411.82</v>
      </c>
      <c r="K6739" t="str">
        <f t="shared" si="408"/>
        <v>Q3 2025</v>
      </c>
      <c r="L6739" t="str">
        <f t="shared" si="409"/>
        <v>Q3</v>
      </c>
      <c r="M6739" t="str">
        <f t="shared" si="410"/>
        <v>2025</v>
      </c>
    </row>
    <row r="6740" spans="1:13" x14ac:dyDescent="0.25">
      <c r="A6740" s="27">
        <v>45931</v>
      </c>
      <c r="B6740" s="9" t="s">
        <v>6595</v>
      </c>
      <c r="C6740" s="8" t="e">
        <v>#N/A</v>
      </c>
      <c r="D6740" s="9" t="s">
        <v>6631</v>
      </c>
      <c r="E6740" s="12">
        <v>319</v>
      </c>
      <c r="F6740" s="30">
        <v>45962</v>
      </c>
      <c r="G6740" s="12" t="s">
        <v>6157</v>
      </c>
      <c r="H6740" s="75">
        <v>411.82</v>
      </c>
      <c r="K6740" t="str">
        <f t="shared" si="408"/>
        <v>Q3 2025</v>
      </c>
      <c r="L6740" t="str">
        <f t="shared" si="409"/>
        <v>Q3</v>
      </c>
      <c r="M6740" t="str">
        <f t="shared" si="410"/>
        <v>2025</v>
      </c>
    </row>
    <row r="6741" spans="1:13" x14ac:dyDescent="0.25">
      <c r="A6741" s="27">
        <v>45931</v>
      </c>
      <c r="B6741" s="9" t="s">
        <v>6595</v>
      </c>
      <c r="C6741" s="8" t="e">
        <v>#N/A</v>
      </c>
      <c r="D6741" s="9" t="s">
        <v>6631</v>
      </c>
      <c r="E6741" s="12">
        <v>319</v>
      </c>
      <c r="F6741" s="30">
        <v>45962</v>
      </c>
      <c r="G6741" s="12" t="s">
        <v>6158</v>
      </c>
      <c r="H6741" s="75">
        <v>411.82</v>
      </c>
      <c r="K6741" t="str">
        <f t="shared" si="408"/>
        <v>Q3 2025</v>
      </c>
      <c r="L6741" t="str">
        <f t="shared" si="409"/>
        <v>Q3</v>
      </c>
      <c r="M6741" t="str">
        <f t="shared" si="410"/>
        <v>2025</v>
      </c>
    </row>
    <row r="6742" spans="1:13" x14ac:dyDescent="0.25">
      <c r="A6742" s="27">
        <v>45931</v>
      </c>
      <c r="B6742" s="9" t="s">
        <v>6595</v>
      </c>
      <c r="C6742" s="8" t="e">
        <v>#N/A</v>
      </c>
      <c r="D6742" s="9" t="s">
        <v>6631</v>
      </c>
      <c r="E6742" s="12">
        <v>319</v>
      </c>
      <c r="F6742" s="30">
        <v>45962</v>
      </c>
      <c r="G6742" s="12" t="s">
        <v>6159</v>
      </c>
      <c r="H6742" s="75">
        <v>411.82</v>
      </c>
      <c r="K6742" t="str">
        <f t="shared" si="408"/>
        <v>Q3 2025</v>
      </c>
      <c r="L6742" t="str">
        <f t="shared" si="409"/>
        <v>Q3</v>
      </c>
      <c r="M6742" t="str">
        <f t="shared" si="410"/>
        <v>2025</v>
      </c>
    </row>
    <row r="6743" spans="1:13" x14ac:dyDescent="0.25">
      <c r="A6743" s="27">
        <v>45931</v>
      </c>
      <c r="B6743" s="9" t="s">
        <v>6595</v>
      </c>
      <c r="C6743" s="8" t="e">
        <v>#N/A</v>
      </c>
      <c r="D6743" s="9" t="s">
        <v>6631</v>
      </c>
      <c r="E6743" s="12">
        <v>319</v>
      </c>
      <c r="F6743" s="30">
        <v>45962</v>
      </c>
      <c r="G6743" s="12" t="s">
        <v>6160</v>
      </c>
      <c r="H6743" s="75">
        <v>646.64</v>
      </c>
      <c r="K6743" t="str">
        <f t="shared" si="408"/>
        <v>Q3 2025</v>
      </c>
      <c r="L6743" t="str">
        <f t="shared" si="409"/>
        <v>Q3</v>
      </c>
      <c r="M6743" t="str">
        <f t="shared" si="410"/>
        <v>2025</v>
      </c>
    </row>
    <row r="6744" spans="1:13" x14ac:dyDescent="0.25">
      <c r="A6744" s="27">
        <v>45931</v>
      </c>
      <c r="B6744" s="9" t="s">
        <v>6595</v>
      </c>
      <c r="C6744" s="8" t="e">
        <v>#N/A</v>
      </c>
      <c r="D6744" s="9" t="s">
        <v>6631</v>
      </c>
      <c r="E6744" s="12">
        <v>319</v>
      </c>
      <c r="F6744" s="30">
        <v>45962</v>
      </c>
      <c r="G6744" s="12" t="s">
        <v>6161</v>
      </c>
      <c r="H6744" s="75">
        <v>470.82</v>
      </c>
      <c r="K6744" t="str">
        <f t="shared" si="408"/>
        <v>Q3 2025</v>
      </c>
      <c r="L6744" t="str">
        <f t="shared" si="409"/>
        <v>Q3</v>
      </c>
      <c r="M6744" t="str">
        <f t="shared" si="410"/>
        <v>2025</v>
      </c>
    </row>
    <row r="6745" spans="1:13" x14ac:dyDescent="0.25">
      <c r="A6745" s="27">
        <v>45931</v>
      </c>
      <c r="B6745" s="9" t="s">
        <v>6584</v>
      </c>
      <c r="C6745" s="8" t="s">
        <v>6630</v>
      </c>
      <c r="D6745" s="9" t="s">
        <v>6631</v>
      </c>
      <c r="E6745" s="12">
        <v>102</v>
      </c>
      <c r="F6745" s="30">
        <v>45968</v>
      </c>
      <c r="G6745" s="12" t="s">
        <v>6162</v>
      </c>
      <c r="H6745" s="75">
        <v>698</v>
      </c>
      <c r="K6745" t="str">
        <f t="shared" si="408"/>
        <v>Q3 2025</v>
      </c>
      <c r="L6745" t="str">
        <f t="shared" si="409"/>
        <v>Q3</v>
      </c>
      <c r="M6745" t="str">
        <f t="shared" si="410"/>
        <v>2025</v>
      </c>
    </row>
    <row r="6746" spans="1:13" x14ac:dyDescent="0.25">
      <c r="A6746" s="29">
        <v>45931</v>
      </c>
      <c r="B6746" s="9" t="s">
        <v>6593</v>
      </c>
      <c r="C6746" s="8" t="e">
        <v>#N/A</v>
      </c>
      <c r="D6746" s="9" t="s">
        <v>6671</v>
      </c>
      <c r="E6746" s="12">
        <v>312</v>
      </c>
      <c r="F6746" s="30">
        <v>45960</v>
      </c>
      <c r="G6746" s="12" t="s">
        <v>6163</v>
      </c>
      <c r="H6746" s="75">
        <v>9640</v>
      </c>
      <c r="K6746" t="str">
        <f t="shared" si="408"/>
        <v>Q3 2025</v>
      </c>
      <c r="L6746" t="str">
        <f t="shared" si="409"/>
        <v>Q3</v>
      </c>
      <c r="M6746" t="str">
        <f t="shared" si="410"/>
        <v>2025</v>
      </c>
    </row>
    <row r="6747" spans="1:13" x14ac:dyDescent="0.25">
      <c r="A6747" s="29">
        <v>45931</v>
      </c>
      <c r="B6747" s="9" t="s">
        <v>6593</v>
      </c>
      <c r="C6747" s="8" t="e">
        <v>#N/A</v>
      </c>
      <c r="D6747" s="9" t="s">
        <v>6672</v>
      </c>
      <c r="E6747" s="12">
        <v>312</v>
      </c>
      <c r="F6747" s="30">
        <v>45957</v>
      </c>
      <c r="G6747" s="12">
        <v>1485181</v>
      </c>
      <c r="H6747" s="75">
        <v>645</v>
      </c>
      <c r="K6747" t="str">
        <f t="shared" si="408"/>
        <v>Q3 2025</v>
      </c>
      <c r="L6747" t="str">
        <f t="shared" si="409"/>
        <v>Q3</v>
      </c>
      <c r="M6747" t="str">
        <f t="shared" si="410"/>
        <v>2025</v>
      </c>
    </row>
    <row r="6748" spans="1:13" x14ac:dyDescent="0.25">
      <c r="A6748" s="29">
        <v>45931</v>
      </c>
      <c r="B6748" s="9" t="s">
        <v>6593</v>
      </c>
      <c r="C6748" s="8" t="s">
        <v>6619</v>
      </c>
      <c r="D6748" s="9" t="s">
        <v>6620</v>
      </c>
      <c r="E6748" s="12">
        <v>312</v>
      </c>
      <c r="F6748" s="30">
        <v>45961</v>
      </c>
      <c r="G6748" s="12" t="s">
        <v>6164</v>
      </c>
      <c r="H6748" s="75">
        <v>188048</v>
      </c>
      <c r="K6748" t="str">
        <f t="shared" si="408"/>
        <v>Q3 2025</v>
      </c>
      <c r="L6748" t="str">
        <f t="shared" si="409"/>
        <v>Q3</v>
      </c>
      <c r="M6748" t="str">
        <f t="shared" si="410"/>
        <v>2025</v>
      </c>
    </row>
    <row r="6749" spans="1:13" x14ac:dyDescent="0.25">
      <c r="A6749" s="29">
        <v>45931</v>
      </c>
      <c r="B6749" s="9" t="s">
        <v>6589</v>
      </c>
      <c r="C6749" s="8" t="e">
        <v>#N/A</v>
      </c>
      <c r="D6749" s="9" t="s">
        <v>6615</v>
      </c>
      <c r="E6749" s="12" t="s">
        <v>82</v>
      </c>
      <c r="F6749" s="30">
        <v>45960</v>
      </c>
      <c r="G6749" s="12" t="s">
        <v>6165</v>
      </c>
      <c r="H6749" s="75">
        <v>739</v>
      </c>
      <c r="K6749" t="str">
        <f t="shared" si="408"/>
        <v>Q3 2025</v>
      </c>
      <c r="L6749" t="str">
        <f t="shared" si="409"/>
        <v>Q3</v>
      </c>
      <c r="M6749" t="str">
        <f t="shared" si="410"/>
        <v>2025</v>
      </c>
    </row>
    <row r="6750" spans="1:13" x14ac:dyDescent="0.25">
      <c r="A6750" s="29">
        <v>45931</v>
      </c>
      <c r="B6750" s="9" t="s">
        <v>6589</v>
      </c>
      <c r="C6750" s="8" t="e">
        <v>#N/A</v>
      </c>
      <c r="D6750" s="9" t="s">
        <v>6615</v>
      </c>
      <c r="E6750" s="12" t="s">
        <v>82</v>
      </c>
      <c r="F6750" s="30">
        <v>45960</v>
      </c>
      <c r="G6750" s="12" t="s">
        <v>6166</v>
      </c>
      <c r="H6750" s="75">
        <v>4943.22</v>
      </c>
      <c r="K6750" t="str">
        <f t="shared" si="408"/>
        <v>Q3 2025</v>
      </c>
      <c r="L6750" t="str">
        <f t="shared" si="409"/>
        <v>Q3</v>
      </c>
      <c r="M6750" t="str">
        <f t="shared" si="410"/>
        <v>2025</v>
      </c>
    </row>
    <row r="6751" spans="1:13" x14ac:dyDescent="0.25">
      <c r="A6751" s="29">
        <v>45931</v>
      </c>
      <c r="B6751" s="9" t="s">
        <v>6593</v>
      </c>
      <c r="C6751" s="8" t="e">
        <v>#N/A</v>
      </c>
      <c r="D6751" s="9" t="s">
        <v>6615</v>
      </c>
      <c r="E6751" s="12">
        <v>312</v>
      </c>
      <c r="F6751" s="30">
        <v>45960</v>
      </c>
      <c r="G6751" s="12" t="s">
        <v>6167</v>
      </c>
      <c r="H6751" s="75">
        <v>31123</v>
      </c>
      <c r="K6751" t="str">
        <f t="shared" si="408"/>
        <v>Q3 2025</v>
      </c>
      <c r="L6751" t="str">
        <f t="shared" si="409"/>
        <v>Q3</v>
      </c>
      <c r="M6751" t="str">
        <f t="shared" si="410"/>
        <v>2025</v>
      </c>
    </row>
    <row r="6752" spans="1:13" x14ac:dyDescent="0.25">
      <c r="A6752" s="29">
        <v>45931</v>
      </c>
      <c r="B6752" s="9" t="s">
        <v>6593</v>
      </c>
      <c r="C6752" s="8" t="e">
        <v>#N/A</v>
      </c>
      <c r="D6752" s="9" t="s">
        <v>6615</v>
      </c>
      <c r="E6752" s="12">
        <v>312</v>
      </c>
      <c r="F6752" s="30">
        <v>45960</v>
      </c>
      <c r="G6752" s="12" t="s">
        <v>6168</v>
      </c>
      <c r="H6752" s="75">
        <v>274795.42</v>
      </c>
      <c r="K6752" t="str">
        <f t="shared" si="408"/>
        <v>Q3 2025</v>
      </c>
      <c r="L6752" t="str">
        <f t="shared" si="409"/>
        <v>Q3</v>
      </c>
      <c r="M6752" t="str">
        <f t="shared" si="410"/>
        <v>2025</v>
      </c>
    </row>
    <row r="6753" spans="1:13" x14ac:dyDescent="0.25">
      <c r="A6753" s="29">
        <v>45931</v>
      </c>
      <c r="B6753" s="9" t="s">
        <v>6595</v>
      </c>
      <c r="C6753" s="8" t="e">
        <v>#N/A</v>
      </c>
      <c r="D6753" s="9" t="s">
        <v>6615</v>
      </c>
      <c r="E6753" s="12">
        <v>319</v>
      </c>
      <c r="F6753" s="30">
        <v>45960</v>
      </c>
      <c r="G6753" s="12" t="s">
        <v>6169</v>
      </c>
      <c r="H6753" s="75">
        <v>1856</v>
      </c>
      <c r="K6753" t="str">
        <f t="shared" si="408"/>
        <v>Q3 2025</v>
      </c>
      <c r="L6753" t="str">
        <f t="shared" si="409"/>
        <v>Q3</v>
      </c>
      <c r="M6753" t="str">
        <f t="shared" si="410"/>
        <v>2025</v>
      </c>
    </row>
    <row r="6754" spans="1:13" x14ac:dyDescent="0.25">
      <c r="A6754" s="29">
        <v>45931</v>
      </c>
      <c r="B6754" s="9" t="s">
        <v>6595</v>
      </c>
      <c r="C6754" s="8" t="e">
        <v>#N/A</v>
      </c>
      <c r="D6754" s="9" t="s">
        <v>6615</v>
      </c>
      <c r="E6754" s="12">
        <v>319</v>
      </c>
      <c r="F6754" s="30">
        <v>45960</v>
      </c>
      <c r="G6754" s="12" t="s">
        <v>6170</v>
      </c>
      <c r="H6754" s="75">
        <v>123470.09</v>
      </c>
      <c r="K6754" t="str">
        <f t="shared" si="408"/>
        <v>Q3 2025</v>
      </c>
      <c r="L6754" t="str">
        <f t="shared" si="409"/>
        <v>Q3</v>
      </c>
      <c r="M6754" t="str">
        <f t="shared" si="410"/>
        <v>2025</v>
      </c>
    </row>
    <row r="6755" spans="1:13" x14ac:dyDescent="0.25">
      <c r="A6755" s="29">
        <v>45931</v>
      </c>
      <c r="B6755" s="9" t="s">
        <v>6584</v>
      </c>
      <c r="C6755" s="8" t="e">
        <v>#N/A</v>
      </c>
      <c r="D6755" s="9" t="s">
        <v>6615</v>
      </c>
      <c r="E6755" s="12">
        <v>102</v>
      </c>
      <c r="F6755" s="30">
        <v>45960</v>
      </c>
      <c r="G6755" s="12" t="s">
        <v>6171</v>
      </c>
      <c r="H6755" s="75">
        <v>2470</v>
      </c>
      <c r="K6755" t="str">
        <f t="shared" si="408"/>
        <v>Q3 2025</v>
      </c>
      <c r="L6755" t="str">
        <f t="shared" si="409"/>
        <v>Q3</v>
      </c>
      <c r="M6755" t="str">
        <f t="shared" si="410"/>
        <v>2025</v>
      </c>
    </row>
    <row r="6756" spans="1:13" x14ac:dyDescent="0.25">
      <c r="A6756" s="29">
        <v>45931</v>
      </c>
      <c r="B6756" s="9" t="s">
        <v>6597</v>
      </c>
      <c r="C6756" s="8" t="e">
        <v>#N/A</v>
      </c>
      <c r="D6756" s="9" t="s">
        <v>6615</v>
      </c>
      <c r="E6756" s="12">
        <v>0</v>
      </c>
      <c r="F6756" s="30">
        <v>45960</v>
      </c>
      <c r="G6756" s="12" t="s">
        <v>6172</v>
      </c>
      <c r="H6756" s="75">
        <v>3693</v>
      </c>
      <c r="K6756" t="str">
        <f t="shared" si="408"/>
        <v>Q3 2025</v>
      </c>
      <c r="L6756" t="str">
        <f t="shared" si="409"/>
        <v>Q3</v>
      </c>
      <c r="M6756" t="str">
        <f t="shared" si="410"/>
        <v>2025</v>
      </c>
    </row>
    <row r="6757" spans="1:13" x14ac:dyDescent="0.25">
      <c r="A6757" s="29">
        <v>45931</v>
      </c>
      <c r="B6757" s="9" t="s">
        <v>6613</v>
      </c>
      <c r="C6757" s="8" t="e">
        <v>#N/A</v>
      </c>
      <c r="D6757" s="9" t="s">
        <v>6615</v>
      </c>
      <c r="E6757" s="12">
        <v>0</v>
      </c>
      <c r="F6757" s="30">
        <v>45960</v>
      </c>
      <c r="G6757" s="12" t="s">
        <v>6173</v>
      </c>
      <c r="H6757" s="75">
        <v>422</v>
      </c>
      <c r="K6757" t="str">
        <f t="shared" si="408"/>
        <v>Q3 2025</v>
      </c>
      <c r="L6757" t="str">
        <f t="shared" si="409"/>
        <v>Q3</v>
      </c>
      <c r="M6757" t="str">
        <f t="shared" si="410"/>
        <v>2025</v>
      </c>
    </row>
    <row r="6758" spans="1:13" x14ac:dyDescent="0.25">
      <c r="A6758" s="29">
        <v>45931</v>
      </c>
      <c r="B6758" s="9" t="s">
        <v>6613</v>
      </c>
      <c r="C6758" s="8" t="e">
        <v>#N/A</v>
      </c>
      <c r="D6758" s="9" t="s">
        <v>6615</v>
      </c>
      <c r="E6758" s="12">
        <v>0</v>
      </c>
      <c r="F6758" s="30">
        <v>45960</v>
      </c>
      <c r="G6758" s="12" t="s">
        <v>6174</v>
      </c>
      <c r="H6758" s="75">
        <v>5799.64</v>
      </c>
      <c r="K6758" t="str">
        <f t="shared" si="408"/>
        <v>Q3 2025</v>
      </c>
      <c r="L6758" t="str">
        <f t="shared" si="409"/>
        <v>Q3</v>
      </c>
      <c r="M6758" t="str">
        <f t="shared" si="410"/>
        <v>2025</v>
      </c>
    </row>
    <row r="6759" spans="1:13" x14ac:dyDescent="0.25">
      <c r="A6759" s="29">
        <v>45931</v>
      </c>
      <c r="B6759" s="9" t="s">
        <v>6592</v>
      </c>
      <c r="C6759" s="8" t="e">
        <v>#N/A</v>
      </c>
      <c r="D6759" s="9" t="s">
        <v>6615</v>
      </c>
      <c r="E6759" s="12">
        <v>613</v>
      </c>
      <c r="F6759" s="30">
        <v>45960</v>
      </c>
      <c r="G6759" s="12" t="s">
        <v>6175</v>
      </c>
      <c r="H6759" s="75">
        <v>739</v>
      </c>
      <c r="K6759" t="str">
        <f t="shared" si="408"/>
        <v>Q3 2025</v>
      </c>
      <c r="L6759" t="str">
        <f t="shared" si="409"/>
        <v>Q3</v>
      </c>
      <c r="M6759" t="str">
        <f t="shared" si="410"/>
        <v>2025</v>
      </c>
    </row>
    <row r="6760" spans="1:13" x14ac:dyDescent="0.25">
      <c r="A6760" s="29">
        <v>45931</v>
      </c>
      <c r="B6760" s="9" t="s">
        <v>6592</v>
      </c>
      <c r="C6760" s="8" t="e">
        <v>#N/A</v>
      </c>
      <c r="D6760" s="9" t="s">
        <v>6615</v>
      </c>
      <c r="E6760" s="12">
        <v>613</v>
      </c>
      <c r="F6760" s="30">
        <v>45960</v>
      </c>
      <c r="G6760" s="12" t="s">
        <v>6176</v>
      </c>
      <c r="H6760" s="75">
        <v>18059.2</v>
      </c>
      <c r="K6760" t="str">
        <f t="shared" si="408"/>
        <v>Q3 2025</v>
      </c>
      <c r="L6760" t="str">
        <f t="shared" si="409"/>
        <v>Q3</v>
      </c>
      <c r="M6760" t="str">
        <f t="shared" si="410"/>
        <v>2025</v>
      </c>
    </row>
    <row r="6761" spans="1:13" x14ac:dyDescent="0.25">
      <c r="A6761" s="29">
        <v>45931</v>
      </c>
      <c r="B6761" s="9" t="s">
        <v>6590</v>
      </c>
      <c r="C6761" s="8" t="e">
        <v>#N/A</v>
      </c>
      <c r="D6761" s="9" t="s">
        <v>6615</v>
      </c>
      <c r="E6761" s="12">
        <v>0</v>
      </c>
      <c r="F6761" s="30">
        <v>45960</v>
      </c>
      <c r="G6761" s="12" t="s">
        <v>6177</v>
      </c>
      <c r="H6761" s="75">
        <v>3482</v>
      </c>
      <c r="K6761" t="str">
        <f t="shared" si="408"/>
        <v>Q3 2025</v>
      </c>
      <c r="L6761" t="str">
        <f t="shared" si="409"/>
        <v>Q3</v>
      </c>
      <c r="M6761" t="str">
        <f t="shared" si="410"/>
        <v>2025</v>
      </c>
    </row>
    <row r="6762" spans="1:13" x14ac:dyDescent="0.25">
      <c r="A6762" s="29">
        <v>45931</v>
      </c>
      <c r="B6762" s="9" t="s">
        <v>6601</v>
      </c>
      <c r="C6762" s="8" t="e">
        <v>#N/A</v>
      </c>
      <c r="D6762" s="9" t="s">
        <v>6615</v>
      </c>
      <c r="E6762" s="12">
        <v>0</v>
      </c>
      <c r="F6762" s="30">
        <v>45960</v>
      </c>
      <c r="G6762" s="12" t="s">
        <v>6178</v>
      </c>
      <c r="H6762" s="75">
        <v>2005.02</v>
      </c>
      <c r="K6762" t="str">
        <f t="shared" si="408"/>
        <v>Q3 2025</v>
      </c>
      <c r="L6762" t="str">
        <f t="shared" si="409"/>
        <v>Q3</v>
      </c>
      <c r="M6762" t="str">
        <f t="shared" si="410"/>
        <v>2025</v>
      </c>
    </row>
    <row r="6763" spans="1:13" x14ac:dyDescent="0.25">
      <c r="A6763" s="29">
        <v>45931</v>
      </c>
      <c r="B6763" s="9" t="s">
        <v>6599</v>
      </c>
      <c r="C6763" s="8" t="e">
        <v>#N/A</v>
      </c>
      <c r="D6763" s="9" t="s">
        <v>6615</v>
      </c>
      <c r="E6763" s="12">
        <v>0</v>
      </c>
      <c r="F6763" s="30">
        <v>45960</v>
      </c>
      <c r="G6763" s="12" t="s">
        <v>6179</v>
      </c>
      <c r="H6763" s="75">
        <v>528</v>
      </c>
      <c r="K6763" t="str">
        <f t="shared" si="408"/>
        <v>Q3 2025</v>
      </c>
      <c r="L6763" t="str">
        <f t="shared" si="409"/>
        <v>Q3</v>
      </c>
      <c r="M6763" t="str">
        <f t="shared" si="410"/>
        <v>2025</v>
      </c>
    </row>
    <row r="6764" spans="1:13" x14ac:dyDescent="0.25">
      <c r="A6764" s="29">
        <v>45931</v>
      </c>
      <c r="B6764" s="9" t="s">
        <v>6595</v>
      </c>
      <c r="C6764" s="8" t="e">
        <v>#N/A</v>
      </c>
      <c r="D6764" s="9" t="s">
        <v>6615</v>
      </c>
      <c r="E6764" s="12">
        <v>0</v>
      </c>
      <c r="F6764" s="30">
        <v>45960</v>
      </c>
      <c r="G6764" s="12" t="s">
        <v>6180</v>
      </c>
      <c r="H6764" s="75">
        <v>10339</v>
      </c>
      <c r="K6764" t="str">
        <f t="shared" si="408"/>
        <v>Q3 2025</v>
      </c>
      <c r="L6764" t="str">
        <f t="shared" si="409"/>
        <v>Q3</v>
      </c>
      <c r="M6764" t="str">
        <f t="shared" si="410"/>
        <v>2025</v>
      </c>
    </row>
    <row r="6765" spans="1:13" x14ac:dyDescent="0.25">
      <c r="A6765" s="29">
        <v>45931</v>
      </c>
      <c r="B6765" s="9" t="s">
        <v>6596</v>
      </c>
      <c r="C6765" s="8" t="e">
        <v>#N/A</v>
      </c>
      <c r="D6765" s="9" t="s">
        <v>6615</v>
      </c>
      <c r="E6765" s="12">
        <v>0</v>
      </c>
      <c r="F6765" s="30">
        <v>45960</v>
      </c>
      <c r="G6765" s="12" t="s">
        <v>6181</v>
      </c>
      <c r="H6765" s="75">
        <v>211</v>
      </c>
      <c r="K6765" t="str">
        <f t="shared" si="408"/>
        <v>Q3 2025</v>
      </c>
      <c r="L6765" t="str">
        <f t="shared" si="409"/>
        <v>Q3</v>
      </c>
      <c r="M6765" t="str">
        <f t="shared" si="410"/>
        <v>2025</v>
      </c>
    </row>
    <row r="6766" spans="1:13" x14ac:dyDescent="0.25">
      <c r="A6766" s="29">
        <v>45931</v>
      </c>
      <c r="B6766" s="9" t="s">
        <v>6590</v>
      </c>
      <c r="C6766" s="8" t="e">
        <v>#N/A</v>
      </c>
      <c r="D6766" s="9" t="s">
        <v>6615</v>
      </c>
      <c r="E6766" s="12">
        <v>0</v>
      </c>
      <c r="F6766" s="30">
        <v>45960</v>
      </c>
      <c r="G6766" s="12" t="s">
        <v>6182</v>
      </c>
      <c r="H6766" s="75">
        <v>95</v>
      </c>
      <c r="K6766" t="str">
        <f t="shared" si="408"/>
        <v>Q3 2025</v>
      </c>
      <c r="L6766" t="str">
        <f t="shared" si="409"/>
        <v>Q3</v>
      </c>
      <c r="M6766" t="str">
        <f t="shared" si="410"/>
        <v>2025</v>
      </c>
    </row>
    <row r="6767" spans="1:13" x14ac:dyDescent="0.25">
      <c r="A6767" s="27">
        <v>45931</v>
      </c>
      <c r="B6767" s="9" t="s">
        <v>6584</v>
      </c>
      <c r="C6767" s="8" t="s">
        <v>6637</v>
      </c>
      <c r="D6767" s="9" t="s">
        <v>6638</v>
      </c>
      <c r="E6767" s="12">
        <v>102</v>
      </c>
      <c r="F6767" s="30">
        <v>45971</v>
      </c>
      <c r="G6767" s="12" t="s">
        <v>6183</v>
      </c>
      <c r="H6767" s="75">
        <v>63889.85</v>
      </c>
      <c r="K6767" t="str">
        <f t="shared" si="408"/>
        <v>Q3 2025</v>
      </c>
      <c r="L6767" t="str">
        <f t="shared" si="409"/>
        <v>Q3</v>
      </c>
      <c r="M6767" t="str">
        <f t="shared" si="410"/>
        <v>2025</v>
      </c>
    </row>
    <row r="6768" spans="1:13" x14ac:dyDescent="0.25">
      <c r="A6768" s="27">
        <v>45931</v>
      </c>
      <c r="B6768" s="9" t="s">
        <v>6593</v>
      </c>
      <c r="C6768" s="8" t="s">
        <v>6637</v>
      </c>
      <c r="D6768" s="9" t="s">
        <v>6638</v>
      </c>
      <c r="E6768" s="12">
        <v>309</v>
      </c>
      <c r="F6768" s="30">
        <v>45971</v>
      </c>
      <c r="G6768" s="12" t="s">
        <v>6184</v>
      </c>
      <c r="H6768" s="75">
        <v>101747.64</v>
      </c>
      <c r="K6768" t="str">
        <f t="shared" si="408"/>
        <v>Q3 2025</v>
      </c>
      <c r="L6768" t="str">
        <f t="shared" si="409"/>
        <v>Q3</v>
      </c>
      <c r="M6768" t="str">
        <f t="shared" si="410"/>
        <v>2025</v>
      </c>
    </row>
    <row r="6769" spans="1:13" x14ac:dyDescent="0.25">
      <c r="A6769" s="27">
        <v>45931</v>
      </c>
      <c r="B6769" s="9" t="s">
        <v>6593</v>
      </c>
      <c r="C6769" s="8" t="s">
        <v>6637</v>
      </c>
      <c r="D6769" s="9" t="s">
        <v>6638</v>
      </c>
      <c r="E6769" s="12">
        <v>310</v>
      </c>
      <c r="F6769" s="30">
        <v>45971</v>
      </c>
      <c r="H6769" s="75"/>
      <c r="K6769" t="str">
        <f t="shared" ref="K6769:K6797" si="411">"Q" &amp; IF(MONTH(A6769) &lt; 4, 4, IF(MONTH(A6769) &lt; 7, 1, IF(MONTH(A6769) &lt; 10, 2, 3))) &amp; " " &amp; YEAR(A6769) - IF(MONTH(A6769) &lt; 4, 1, 0)</f>
        <v>Q3 2025</v>
      </c>
      <c r="L6769" t="str">
        <f t="shared" ref="L6769:L6797" si="412">LEFT(K6769,2)</f>
        <v>Q3</v>
      </c>
      <c r="M6769" t="str">
        <f t="shared" ref="M6769:M6797" si="413">RIGHT(K6769,4)</f>
        <v>2025</v>
      </c>
    </row>
    <row r="6770" spans="1:13" x14ac:dyDescent="0.25">
      <c r="A6770" s="27">
        <v>45931</v>
      </c>
      <c r="B6770" s="9" t="s">
        <v>6593</v>
      </c>
      <c r="C6770" s="8" t="s">
        <v>6637</v>
      </c>
      <c r="D6770" s="9" t="s">
        <v>6638</v>
      </c>
      <c r="E6770" s="12">
        <v>311</v>
      </c>
      <c r="F6770" s="30">
        <v>45971</v>
      </c>
      <c r="G6770" s="12" t="s">
        <v>6185</v>
      </c>
      <c r="H6770" s="75">
        <v>139907.84</v>
      </c>
      <c r="K6770" t="str">
        <f t="shared" si="411"/>
        <v>Q3 2025</v>
      </c>
      <c r="L6770" t="str">
        <f t="shared" si="412"/>
        <v>Q3</v>
      </c>
      <c r="M6770" t="str">
        <f t="shared" si="413"/>
        <v>2025</v>
      </c>
    </row>
    <row r="6771" spans="1:13" x14ac:dyDescent="0.25">
      <c r="A6771" s="27">
        <v>45931</v>
      </c>
      <c r="B6771" s="9" t="s">
        <v>6593</v>
      </c>
      <c r="C6771" s="8" t="s">
        <v>6637</v>
      </c>
      <c r="D6771" s="9" t="s">
        <v>6638</v>
      </c>
      <c r="E6771" s="12">
        <v>312</v>
      </c>
      <c r="F6771" s="30">
        <v>45971</v>
      </c>
      <c r="G6771" s="12" t="s">
        <v>6186</v>
      </c>
      <c r="H6771" s="75">
        <v>140550.68</v>
      </c>
      <c r="K6771" t="str">
        <f t="shared" si="411"/>
        <v>Q3 2025</v>
      </c>
      <c r="L6771" t="str">
        <f t="shared" si="412"/>
        <v>Q3</v>
      </c>
      <c r="M6771" t="str">
        <f t="shared" si="413"/>
        <v>2025</v>
      </c>
    </row>
    <row r="6772" spans="1:13" x14ac:dyDescent="0.25">
      <c r="A6772" s="27">
        <v>45931</v>
      </c>
      <c r="B6772" s="9" t="s">
        <v>6593</v>
      </c>
      <c r="C6772" s="8" t="s">
        <v>6637</v>
      </c>
      <c r="D6772" s="9" t="s">
        <v>6638</v>
      </c>
      <c r="E6772" s="12">
        <v>313</v>
      </c>
      <c r="F6772" s="30">
        <v>45971</v>
      </c>
      <c r="G6772" s="12" t="s">
        <v>6187</v>
      </c>
      <c r="H6772" s="75">
        <v>129867.16</v>
      </c>
      <c r="K6772" t="str">
        <f t="shared" si="411"/>
        <v>Q3 2025</v>
      </c>
      <c r="L6772" t="str">
        <f t="shared" si="412"/>
        <v>Q3</v>
      </c>
      <c r="M6772" t="str">
        <f t="shared" si="413"/>
        <v>2025</v>
      </c>
    </row>
    <row r="6773" spans="1:13" x14ac:dyDescent="0.25">
      <c r="A6773" s="27">
        <v>45931</v>
      </c>
      <c r="B6773" s="9" t="s">
        <v>6593</v>
      </c>
      <c r="C6773" s="8" t="s">
        <v>6637</v>
      </c>
      <c r="D6773" s="9" t="s">
        <v>6638</v>
      </c>
      <c r="E6773" s="12">
        <v>314</v>
      </c>
      <c r="F6773" s="30">
        <v>45971</v>
      </c>
      <c r="G6773" s="12" t="s">
        <v>6188</v>
      </c>
      <c r="H6773" s="75">
        <v>25210.560000000001</v>
      </c>
      <c r="K6773" t="str">
        <f t="shared" si="411"/>
        <v>Q3 2025</v>
      </c>
      <c r="L6773" t="str">
        <f t="shared" si="412"/>
        <v>Q3</v>
      </c>
      <c r="M6773" t="str">
        <f t="shared" si="413"/>
        <v>2025</v>
      </c>
    </row>
    <row r="6774" spans="1:13" x14ac:dyDescent="0.25">
      <c r="A6774" s="27">
        <v>45931</v>
      </c>
      <c r="B6774" s="9" t="s">
        <v>6593</v>
      </c>
      <c r="C6774" s="8" t="s">
        <v>6637</v>
      </c>
      <c r="D6774" s="9" t="s">
        <v>6638</v>
      </c>
      <c r="E6774" s="12">
        <v>315</v>
      </c>
      <c r="F6774" s="30">
        <v>45971</v>
      </c>
      <c r="G6774" s="12" t="s">
        <v>6189</v>
      </c>
      <c r="H6774" s="75">
        <v>31933.66</v>
      </c>
      <c r="K6774" t="str">
        <f t="shared" si="411"/>
        <v>Q3 2025</v>
      </c>
      <c r="L6774" t="str">
        <f t="shared" si="412"/>
        <v>Q3</v>
      </c>
      <c r="M6774" t="str">
        <f t="shared" si="413"/>
        <v>2025</v>
      </c>
    </row>
    <row r="6775" spans="1:13" x14ac:dyDescent="0.25">
      <c r="A6775" s="27">
        <v>45931</v>
      </c>
      <c r="B6775" s="9" t="s">
        <v>6593</v>
      </c>
      <c r="C6775" s="8" t="s">
        <v>6637</v>
      </c>
      <c r="D6775" s="9" t="s">
        <v>6638</v>
      </c>
      <c r="E6775" s="12">
        <v>316</v>
      </c>
      <c r="F6775" s="30">
        <v>45971</v>
      </c>
      <c r="G6775" s="12" t="s">
        <v>6190</v>
      </c>
      <c r="H6775" s="75">
        <v>375.24</v>
      </c>
      <c r="K6775" t="str">
        <f t="shared" si="411"/>
        <v>Q3 2025</v>
      </c>
      <c r="L6775" t="str">
        <f t="shared" si="412"/>
        <v>Q3</v>
      </c>
      <c r="M6775" t="str">
        <f t="shared" si="413"/>
        <v>2025</v>
      </c>
    </row>
    <row r="6776" spans="1:13" x14ac:dyDescent="0.25">
      <c r="A6776" s="27">
        <v>45931</v>
      </c>
      <c r="B6776" s="9" t="s">
        <v>6595</v>
      </c>
      <c r="C6776" s="8" t="s">
        <v>6637</v>
      </c>
      <c r="D6776" s="9" t="s">
        <v>6638</v>
      </c>
      <c r="E6776" s="12">
        <v>317</v>
      </c>
      <c r="F6776" s="30">
        <v>45971</v>
      </c>
      <c r="G6776" s="12" t="s">
        <v>6191</v>
      </c>
      <c r="H6776" s="75">
        <v>150084.32999999999</v>
      </c>
      <c r="K6776" t="str">
        <f t="shared" si="411"/>
        <v>Q3 2025</v>
      </c>
      <c r="L6776" t="str">
        <f t="shared" si="412"/>
        <v>Q3</v>
      </c>
      <c r="M6776" t="str">
        <f t="shared" si="413"/>
        <v>2025</v>
      </c>
    </row>
    <row r="6777" spans="1:13" x14ac:dyDescent="0.25">
      <c r="A6777" s="27">
        <v>45931</v>
      </c>
      <c r="B6777" s="9" t="s">
        <v>6595</v>
      </c>
      <c r="C6777" s="8" t="s">
        <v>6637</v>
      </c>
      <c r="D6777" s="9" t="s">
        <v>6638</v>
      </c>
      <c r="E6777" s="12">
        <v>318</v>
      </c>
      <c r="F6777" s="30">
        <v>45971</v>
      </c>
      <c r="G6777" s="12" t="s">
        <v>6192</v>
      </c>
      <c r="H6777" s="75">
        <v>143173.10999999999</v>
      </c>
      <c r="K6777" t="str">
        <f t="shared" si="411"/>
        <v>Q3 2025</v>
      </c>
      <c r="L6777" t="str">
        <f t="shared" si="412"/>
        <v>Q3</v>
      </c>
      <c r="M6777" t="str">
        <f t="shared" si="413"/>
        <v>2025</v>
      </c>
    </row>
    <row r="6778" spans="1:13" x14ac:dyDescent="0.25">
      <c r="A6778" s="27">
        <v>45931</v>
      </c>
      <c r="B6778" s="9" t="s">
        <v>6595</v>
      </c>
      <c r="C6778" s="8" t="s">
        <v>6637</v>
      </c>
      <c r="D6778" s="9" t="s">
        <v>6638</v>
      </c>
      <c r="E6778" s="12">
        <v>319</v>
      </c>
      <c r="F6778" s="30">
        <v>45971</v>
      </c>
      <c r="G6778" s="12" t="s">
        <v>6193</v>
      </c>
      <c r="H6778" s="75">
        <v>146506.4</v>
      </c>
      <c r="K6778" t="str">
        <f t="shared" si="411"/>
        <v>Q3 2025</v>
      </c>
      <c r="L6778" t="str">
        <f t="shared" si="412"/>
        <v>Q3</v>
      </c>
      <c r="M6778" t="str">
        <f t="shared" si="413"/>
        <v>2025</v>
      </c>
    </row>
    <row r="6779" spans="1:13" x14ac:dyDescent="0.25">
      <c r="A6779" s="27">
        <v>45931</v>
      </c>
      <c r="B6779" s="9" t="s">
        <v>6592</v>
      </c>
      <c r="C6779" s="8" t="s">
        <v>6637</v>
      </c>
      <c r="D6779" s="9" t="s">
        <v>6638</v>
      </c>
      <c r="E6779" s="12">
        <v>613</v>
      </c>
      <c r="F6779" s="30">
        <v>45971</v>
      </c>
      <c r="G6779" s="12" t="s">
        <v>6194</v>
      </c>
      <c r="H6779" s="75">
        <v>34821.08</v>
      </c>
      <c r="K6779" t="str">
        <f t="shared" si="411"/>
        <v>Q3 2025</v>
      </c>
      <c r="L6779" t="str">
        <f t="shared" si="412"/>
        <v>Q3</v>
      </c>
      <c r="M6779" t="str">
        <f t="shared" si="413"/>
        <v>2025</v>
      </c>
    </row>
    <row r="6780" spans="1:13" x14ac:dyDescent="0.25">
      <c r="A6780" s="27">
        <v>45931</v>
      </c>
      <c r="B6780" s="9" t="s">
        <v>6592</v>
      </c>
      <c r="C6780" s="8" t="s">
        <v>6637</v>
      </c>
      <c r="D6780" s="9" t="s">
        <v>6638</v>
      </c>
      <c r="E6780" s="12">
        <v>614</v>
      </c>
      <c r="F6780" s="30">
        <v>45971</v>
      </c>
      <c r="G6780" s="12" t="s">
        <v>6195</v>
      </c>
      <c r="H6780" s="75">
        <v>62400.17</v>
      </c>
      <c r="K6780" t="str">
        <f t="shared" si="411"/>
        <v>Q3 2025</v>
      </c>
      <c r="L6780" t="str">
        <f t="shared" si="412"/>
        <v>Q3</v>
      </c>
      <c r="M6780" t="str">
        <f t="shared" si="413"/>
        <v>2025</v>
      </c>
    </row>
    <row r="6781" spans="1:13" x14ac:dyDescent="0.25">
      <c r="A6781" s="27">
        <v>45931</v>
      </c>
      <c r="B6781" s="9" t="s">
        <v>6594</v>
      </c>
      <c r="C6781" s="8" t="s">
        <v>6637</v>
      </c>
      <c r="D6781" s="9" t="s">
        <v>6638</v>
      </c>
      <c r="E6781" s="12">
        <v>719</v>
      </c>
      <c r="F6781" s="30">
        <v>45971</v>
      </c>
      <c r="H6781" s="75"/>
      <c r="K6781" t="str">
        <f t="shared" si="411"/>
        <v>Q3 2025</v>
      </c>
      <c r="L6781" t="str">
        <f t="shared" si="412"/>
        <v>Q3</v>
      </c>
      <c r="M6781" t="str">
        <f t="shared" si="413"/>
        <v>2025</v>
      </c>
    </row>
    <row r="6782" spans="1:13" x14ac:dyDescent="0.25">
      <c r="A6782" s="27">
        <v>45931</v>
      </c>
      <c r="B6782" s="9" t="s">
        <v>6584</v>
      </c>
      <c r="C6782" s="8" t="s">
        <v>6637</v>
      </c>
      <c r="D6782" s="9" t="s">
        <v>6639</v>
      </c>
      <c r="E6782" s="12">
        <v>102</v>
      </c>
      <c r="F6782" s="30">
        <v>45972</v>
      </c>
      <c r="G6782" s="12" t="s">
        <v>6196</v>
      </c>
      <c r="H6782" s="75">
        <v>3803.8</v>
      </c>
      <c r="K6782" t="str">
        <f t="shared" si="411"/>
        <v>Q3 2025</v>
      </c>
      <c r="L6782" t="str">
        <f t="shared" si="412"/>
        <v>Q3</v>
      </c>
      <c r="M6782" t="str">
        <f t="shared" si="413"/>
        <v>2025</v>
      </c>
    </row>
    <row r="6783" spans="1:13" x14ac:dyDescent="0.25">
      <c r="A6783" s="27">
        <v>45931</v>
      </c>
      <c r="B6783" s="9" t="s">
        <v>6593</v>
      </c>
      <c r="C6783" s="8" t="s">
        <v>6637</v>
      </c>
      <c r="D6783" s="9" t="s">
        <v>6639</v>
      </c>
      <c r="E6783" s="12">
        <v>309</v>
      </c>
      <c r="F6783" s="30">
        <v>45972</v>
      </c>
      <c r="G6783" s="12" t="s">
        <v>6197</v>
      </c>
      <c r="H6783" s="75">
        <v>6827.65</v>
      </c>
      <c r="K6783" t="str">
        <f t="shared" si="411"/>
        <v>Q3 2025</v>
      </c>
      <c r="L6783" t="str">
        <f t="shared" si="412"/>
        <v>Q3</v>
      </c>
      <c r="M6783" t="str">
        <f t="shared" si="413"/>
        <v>2025</v>
      </c>
    </row>
    <row r="6784" spans="1:13" x14ac:dyDescent="0.25">
      <c r="A6784" s="27">
        <v>45931</v>
      </c>
      <c r="B6784" s="9" t="s">
        <v>6593</v>
      </c>
      <c r="C6784" s="8" t="s">
        <v>6637</v>
      </c>
      <c r="D6784" s="9" t="s">
        <v>6639</v>
      </c>
      <c r="E6784" s="12">
        <v>310</v>
      </c>
      <c r="F6784" s="30">
        <v>45972</v>
      </c>
      <c r="H6784" s="75"/>
      <c r="K6784" t="str">
        <f t="shared" si="411"/>
        <v>Q3 2025</v>
      </c>
      <c r="L6784" t="str">
        <f t="shared" si="412"/>
        <v>Q3</v>
      </c>
      <c r="M6784" t="str">
        <f t="shared" si="413"/>
        <v>2025</v>
      </c>
    </row>
    <row r="6785" spans="1:13" x14ac:dyDescent="0.25">
      <c r="A6785" s="27">
        <v>45931</v>
      </c>
      <c r="B6785" s="9" t="s">
        <v>6593</v>
      </c>
      <c r="C6785" s="8" t="s">
        <v>6637</v>
      </c>
      <c r="D6785" s="9" t="s">
        <v>6639</v>
      </c>
      <c r="E6785" s="12">
        <v>311</v>
      </c>
      <c r="F6785" s="30">
        <v>45972</v>
      </c>
      <c r="G6785" s="12" t="s">
        <v>6198</v>
      </c>
      <c r="H6785" s="75">
        <v>7531.7</v>
      </c>
      <c r="K6785" t="str">
        <f t="shared" si="411"/>
        <v>Q3 2025</v>
      </c>
      <c r="L6785" t="str">
        <f t="shared" si="412"/>
        <v>Q3</v>
      </c>
      <c r="M6785" t="str">
        <f t="shared" si="413"/>
        <v>2025</v>
      </c>
    </row>
    <row r="6786" spans="1:13" x14ac:dyDescent="0.25">
      <c r="A6786" s="27">
        <v>45931</v>
      </c>
      <c r="B6786" s="9" t="s">
        <v>6593</v>
      </c>
      <c r="C6786" s="8" t="s">
        <v>6637</v>
      </c>
      <c r="D6786" s="9" t="s">
        <v>6639</v>
      </c>
      <c r="E6786" s="12">
        <v>312</v>
      </c>
      <c r="F6786" s="30">
        <v>45972</v>
      </c>
      <c r="G6786" s="12" t="s">
        <v>6199</v>
      </c>
      <c r="H6786" s="75">
        <v>7708.22</v>
      </c>
      <c r="K6786" t="str">
        <f t="shared" si="411"/>
        <v>Q3 2025</v>
      </c>
      <c r="L6786" t="str">
        <f t="shared" si="412"/>
        <v>Q3</v>
      </c>
      <c r="M6786" t="str">
        <f t="shared" si="413"/>
        <v>2025</v>
      </c>
    </row>
    <row r="6787" spans="1:13" x14ac:dyDescent="0.25">
      <c r="A6787" s="27">
        <v>45931</v>
      </c>
      <c r="B6787" s="9" t="s">
        <v>6593</v>
      </c>
      <c r="C6787" s="8" t="s">
        <v>6637</v>
      </c>
      <c r="D6787" s="9" t="s">
        <v>6639</v>
      </c>
      <c r="E6787" s="12">
        <v>313</v>
      </c>
      <c r="F6787" s="30">
        <v>45972</v>
      </c>
      <c r="G6787" s="12" t="s">
        <v>6200</v>
      </c>
      <c r="H6787" s="75">
        <v>6384.41</v>
      </c>
      <c r="K6787" t="str">
        <f t="shared" si="411"/>
        <v>Q3 2025</v>
      </c>
      <c r="L6787" t="str">
        <f t="shared" si="412"/>
        <v>Q3</v>
      </c>
      <c r="M6787" t="str">
        <f t="shared" si="413"/>
        <v>2025</v>
      </c>
    </row>
    <row r="6788" spans="1:13" x14ac:dyDescent="0.25">
      <c r="A6788" s="27">
        <v>45931</v>
      </c>
      <c r="B6788" s="9" t="s">
        <v>6593</v>
      </c>
      <c r="C6788" s="8" t="s">
        <v>6637</v>
      </c>
      <c r="D6788" s="9" t="s">
        <v>6639</v>
      </c>
      <c r="E6788" s="12">
        <v>314</v>
      </c>
      <c r="F6788" s="30">
        <v>45972</v>
      </c>
      <c r="G6788" s="12" t="s">
        <v>6201</v>
      </c>
      <c r="H6788" s="75">
        <v>1112.05</v>
      </c>
      <c r="K6788" t="str">
        <f t="shared" si="411"/>
        <v>Q3 2025</v>
      </c>
      <c r="L6788" t="str">
        <f t="shared" si="412"/>
        <v>Q3</v>
      </c>
      <c r="M6788" t="str">
        <f t="shared" si="413"/>
        <v>2025</v>
      </c>
    </row>
    <row r="6789" spans="1:13" x14ac:dyDescent="0.25">
      <c r="A6789" s="27">
        <v>45931</v>
      </c>
      <c r="B6789" s="9" t="s">
        <v>6593</v>
      </c>
      <c r="C6789" s="8" t="s">
        <v>6637</v>
      </c>
      <c r="D6789" s="9" t="s">
        <v>6639</v>
      </c>
      <c r="E6789" s="12">
        <v>315</v>
      </c>
      <c r="F6789" s="30">
        <v>45972</v>
      </c>
      <c r="G6789" s="12" t="s">
        <v>6202</v>
      </c>
      <c r="H6789" s="75">
        <v>1756.73</v>
      </c>
      <c r="K6789" t="str">
        <f t="shared" si="411"/>
        <v>Q3 2025</v>
      </c>
      <c r="L6789" t="str">
        <f t="shared" si="412"/>
        <v>Q3</v>
      </c>
      <c r="M6789" t="str">
        <f t="shared" si="413"/>
        <v>2025</v>
      </c>
    </row>
    <row r="6790" spans="1:13" x14ac:dyDescent="0.25">
      <c r="A6790" s="27">
        <v>45931</v>
      </c>
      <c r="B6790" s="9" t="s">
        <v>6593</v>
      </c>
      <c r="C6790" s="8" t="s">
        <v>6637</v>
      </c>
      <c r="D6790" s="9" t="s">
        <v>6639</v>
      </c>
      <c r="E6790" s="12">
        <v>316</v>
      </c>
      <c r="F6790" s="30">
        <v>45972</v>
      </c>
      <c r="G6790" s="12" t="s">
        <v>6203</v>
      </c>
      <c r="H6790" s="75">
        <v>62.08</v>
      </c>
      <c r="K6790" t="str">
        <f t="shared" si="411"/>
        <v>Q3 2025</v>
      </c>
      <c r="L6790" t="str">
        <f t="shared" si="412"/>
        <v>Q3</v>
      </c>
      <c r="M6790" t="str">
        <f t="shared" si="413"/>
        <v>2025</v>
      </c>
    </row>
    <row r="6791" spans="1:13" x14ac:dyDescent="0.25">
      <c r="A6791" s="27">
        <v>45931</v>
      </c>
      <c r="B6791" s="9" t="s">
        <v>6595</v>
      </c>
      <c r="C6791" s="8" t="s">
        <v>6637</v>
      </c>
      <c r="D6791" s="9" t="s">
        <v>6639</v>
      </c>
      <c r="E6791" s="12">
        <v>317</v>
      </c>
      <c r="F6791" s="30">
        <v>45972</v>
      </c>
      <c r="G6791" s="12" t="s">
        <v>6204</v>
      </c>
      <c r="H6791" s="75">
        <v>8397.0499999999993</v>
      </c>
      <c r="K6791" t="str">
        <f t="shared" si="411"/>
        <v>Q3 2025</v>
      </c>
      <c r="L6791" t="str">
        <f t="shared" si="412"/>
        <v>Q3</v>
      </c>
      <c r="M6791" t="str">
        <f t="shared" si="413"/>
        <v>2025</v>
      </c>
    </row>
    <row r="6792" spans="1:13" x14ac:dyDescent="0.25">
      <c r="A6792" s="27">
        <v>45931</v>
      </c>
      <c r="B6792" s="9" t="s">
        <v>6595</v>
      </c>
      <c r="C6792" s="8" t="s">
        <v>6637</v>
      </c>
      <c r="D6792" s="9" t="s">
        <v>6639</v>
      </c>
      <c r="E6792" s="12">
        <v>318</v>
      </c>
      <c r="F6792" s="30">
        <v>45972</v>
      </c>
      <c r="G6792" s="12" t="s">
        <v>6205</v>
      </c>
      <c r="H6792" s="75">
        <v>8483.7999999999993</v>
      </c>
      <c r="K6792" t="str">
        <f t="shared" si="411"/>
        <v>Q3 2025</v>
      </c>
      <c r="L6792" t="str">
        <f t="shared" si="412"/>
        <v>Q3</v>
      </c>
      <c r="M6792" t="str">
        <f t="shared" si="413"/>
        <v>2025</v>
      </c>
    </row>
    <row r="6793" spans="1:13" x14ac:dyDescent="0.25">
      <c r="A6793" s="27">
        <v>45931</v>
      </c>
      <c r="B6793" s="9" t="s">
        <v>6595</v>
      </c>
      <c r="C6793" s="8" t="s">
        <v>6637</v>
      </c>
      <c r="D6793" s="9" t="s">
        <v>6639</v>
      </c>
      <c r="E6793" s="12">
        <v>319</v>
      </c>
      <c r="F6793" s="30">
        <v>45972</v>
      </c>
      <c r="G6793" s="12" t="s">
        <v>6206</v>
      </c>
      <c r="H6793" s="75">
        <v>8142.7</v>
      </c>
      <c r="K6793" t="str">
        <f t="shared" si="411"/>
        <v>Q3 2025</v>
      </c>
      <c r="L6793" t="str">
        <f t="shared" si="412"/>
        <v>Q3</v>
      </c>
      <c r="M6793" t="str">
        <f t="shared" si="413"/>
        <v>2025</v>
      </c>
    </row>
    <row r="6794" spans="1:13" x14ac:dyDescent="0.25">
      <c r="A6794" s="27">
        <v>45931</v>
      </c>
      <c r="B6794" s="9" t="s">
        <v>6592</v>
      </c>
      <c r="C6794" s="8" t="s">
        <v>6637</v>
      </c>
      <c r="D6794" s="9" t="s">
        <v>6639</v>
      </c>
      <c r="E6794" s="12">
        <v>613</v>
      </c>
      <c r="F6794" s="30">
        <v>45972</v>
      </c>
      <c r="G6794" s="12" t="s">
        <v>6207</v>
      </c>
      <c r="H6794" s="75">
        <v>3247.24</v>
      </c>
      <c r="K6794" t="str">
        <f t="shared" si="411"/>
        <v>Q3 2025</v>
      </c>
      <c r="L6794" t="str">
        <f t="shared" si="412"/>
        <v>Q3</v>
      </c>
      <c r="M6794" t="str">
        <f t="shared" si="413"/>
        <v>2025</v>
      </c>
    </row>
    <row r="6795" spans="1:13" x14ac:dyDescent="0.25">
      <c r="A6795" s="27">
        <v>45931</v>
      </c>
      <c r="B6795" s="9" t="s">
        <v>6592</v>
      </c>
      <c r="C6795" s="8" t="s">
        <v>6637</v>
      </c>
      <c r="D6795" s="9" t="s">
        <v>6639</v>
      </c>
      <c r="E6795" s="12">
        <v>614</v>
      </c>
      <c r="F6795" s="30">
        <v>45972</v>
      </c>
      <c r="G6795" s="12" t="s">
        <v>6208</v>
      </c>
      <c r="H6795" s="75">
        <v>3249.68</v>
      </c>
      <c r="K6795" t="str">
        <f t="shared" si="411"/>
        <v>Q3 2025</v>
      </c>
      <c r="L6795" t="str">
        <f t="shared" si="412"/>
        <v>Q3</v>
      </c>
      <c r="M6795" t="str">
        <f t="shared" si="413"/>
        <v>2025</v>
      </c>
    </row>
    <row r="6796" spans="1:13" x14ac:dyDescent="0.25">
      <c r="A6796" s="27">
        <v>45931</v>
      </c>
      <c r="B6796" s="9" t="s">
        <v>6594</v>
      </c>
      <c r="C6796" s="8" t="s">
        <v>6637</v>
      </c>
      <c r="D6796" s="9" t="s">
        <v>6639</v>
      </c>
      <c r="E6796" s="12">
        <v>719</v>
      </c>
      <c r="F6796" s="30">
        <v>45972</v>
      </c>
      <c r="H6796" s="75"/>
      <c r="K6796" t="str">
        <f t="shared" si="411"/>
        <v>Q3 2025</v>
      </c>
      <c r="L6796" t="str">
        <f t="shared" si="412"/>
        <v>Q3</v>
      </c>
      <c r="M6796" t="str">
        <f t="shared" si="413"/>
        <v>2025</v>
      </c>
    </row>
    <row r="6797" spans="1:13" x14ac:dyDescent="0.25">
      <c r="A6797" s="29">
        <v>45931</v>
      </c>
      <c r="B6797" s="9" t="s">
        <v>6589</v>
      </c>
      <c r="C6797" s="8" t="e">
        <v>#N/A</v>
      </c>
      <c r="D6797" s="9" t="s">
        <v>6638</v>
      </c>
      <c r="E6797" s="12" t="s">
        <v>82</v>
      </c>
      <c r="F6797" s="30">
        <v>45972</v>
      </c>
      <c r="G6797" s="12" t="s">
        <v>6209</v>
      </c>
      <c r="H6797" s="75">
        <v>213180</v>
      </c>
      <c r="K6797" t="str">
        <f t="shared" si="411"/>
        <v>Q3 2025</v>
      </c>
      <c r="L6797" t="str">
        <f t="shared" si="412"/>
        <v>Q3</v>
      </c>
      <c r="M6797" t="str">
        <f t="shared" si="413"/>
        <v>2025</v>
      </c>
    </row>
    <row r="6798" spans="1:13" x14ac:dyDescent="0.25">
      <c r="A6798" s="27">
        <v>45931</v>
      </c>
      <c r="B6798" s="9" t="s">
        <v>6600</v>
      </c>
      <c r="C6798" s="8" t="s">
        <v>6623</v>
      </c>
      <c r="D6798" s="9" t="s">
        <v>6624</v>
      </c>
      <c r="E6798" s="12">
        <v>1101</v>
      </c>
      <c r="F6798" s="30">
        <v>45959</v>
      </c>
      <c r="G6798" s="12" t="s">
        <v>6211</v>
      </c>
      <c r="H6798" s="75">
        <v>16180</v>
      </c>
      <c r="K6798" t="str">
        <f t="shared" ref="K6798:K6799" si="414">"Q" &amp; IF(MONTH(A6798) &lt; 4, 4, IF(MONTH(A6798) &lt; 7, 1, IF(MONTH(A6798) &lt; 10, 2, 3))) &amp; " " &amp; YEAR(A6798) - IF(MONTH(A6798) &lt; 4, 1, 0)</f>
        <v>Q3 2025</v>
      </c>
      <c r="L6798" t="str">
        <f t="shared" ref="L6798:L6799" si="415">LEFT(K6798,2)</f>
        <v>Q3</v>
      </c>
      <c r="M6798" t="str">
        <f t="shared" ref="M6798:M6799" si="416">RIGHT(K6798,4)</f>
        <v>2025</v>
      </c>
    </row>
    <row r="6799" spans="1:13" x14ac:dyDescent="0.25">
      <c r="A6799" s="27">
        <v>45931</v>
      </c>
      <c r="B6799" s="9" t="s">
        <v>6600</v>
      </c>
      <c r="C6799" s="8" t="s">
        <v>6623</v>
      </c>
      <c r="D6799" s="9" t="s">
        <v>6663</v>
      </c>
      <c r="E6799" s="12">
        <v>1101</v>
      </c>
      <c r="F6799" s="30">
        <v>45959</v>
      </c>
      <c r="G6799" s="12" t="s">
        <v>6212</v>
      </c>
      <c r="H6799" s="75">
        <v>2700</v>
      </c>
      <c r="K6799" t="str">
        <f t="shared" si="414"/>
        <v>Q3 2025</v>
      </c>
      <c r="L6799" t="str">
        <f t="shared" si="415"/>
        <v>Q3</v>
      </c>
      <c r="M6799" t="str">
        <f t="shared" si="416"/>
        <v>2025</v>
      </c>
    </row>
    <row r="6800" spans="1:13" x14ac:dyDescent="0.25">
      <c r="A6800" s="29">
        <v>45931</v>
      </c>
      <c r="B6800" s="9" t="s">
        <v>6601</v>
      </c>
      <c r="C6800" s="8" t="e">
        <v>#N/A</v>
      </c>
      <c r="D6800" s="9" t="s">
        <v>6617</v>
      </c>
      <c r="E6800" s="12">
        <v>0</v>
      </c>
      <c r="F6800" s="30">
        <v>45964</v>
      </c>
      <c r="G6800" s="12">
        <v>1186</v>
      </c>
      <c r="H6800" s="75">
        <v>1200</v>
      </c>
      <c r="K6800" t="str">
        <f t="shared" ref="K6800" si="417">"Q" &amp; IF(MONTH(A6800) &lt; 4, 4, IF(MONTH(A6800) &lt; 7, 1, IF(MONTH(A6800) &lt; 10, 2, 3))) &amp; " " &amp; YEAR(A6800) - IF(MONTH(A6800) &lt; 4, 1, 0)</f>
        <v>Q3 2025</v>
      </c>
      <c r="L6800" t="str">
        <f t="shared" ref="L6800" si="418">LEFT(K6800,2)</f>
        <v>Q3</v>
      </c>
      <c r="M6800" t="str">
        <f t="shared" ref="M6800" si="419">RIGHT(K6800,4)</f>
        <v>2025</v>
      </c>
    </row>
    <row r="6801" spans="1:13" x14ac:dyDescent="0.25">
      <c r="A6801" s="27">
        <v>45931</v>
      </c>
      <c r="B6801" s="9" t="s">
        <v>6589</v>
      </c>
      <c r="C6801" s="62" t="s">
        <v>6653</v>
      </c>
      <c r="D6801" s="9" t="s">
        <v>6638</v>
      </c>
      <c r="E6801" s="12" t="s">
        <v>82</v>
      </c>
      <c r="F6801" s="30">
        <v>45986</v>
      </c>
      <c r="G6801" s="12" t="s">
        <v>6030</v>
      </c>
      <c r="H6801" s="75">
        <v>879447.01</v>
      </c>
      <c r="K6801" t="str">
        <f t="shared" ref="K6801:K6802" si="420">"Q" &amp; IF(MONTH(A6801) &lt; 4, 4, IF(MONTH(A6801) &lt; 7, 1, IF(MONTH(A6801) &lt; 10, 2, 3))) &amp; " " &amp; YEAR(A6801) - IF(MONTH(A6801) &lt; 4, 1, 0)</f>
        <v>Q3 2025</v>
      </c>
      <c r="L6801" t="str">
        <f t="shared" ref="L6801:L6802" si="421">LEFT(K6801,2)</f>
        <v>Q3</v>
      </c>
      <c r="M6801" t="str">
        <f t="shared" ref="M6801:M6802" si="422">RIGHT(K6801,4)</f>
        <v>2025</v>
      </c>
    </row>
    <row r="6802" spans="1:13" x14ac:dyDescent="0.25">
      <c r="A6802" s="27">
        <v>45931</v>
      </c>
      <c r="B6802" s="9" t="s">
        <v>6589</v>
      </c>
      <c r="C6802" s="62" t="s">
        <v>6653</v>
      </c>
      <c r="D6802" s="9" t="s">
        <v>6627</v>
      </c>
      <c r="E6802" s="12" t="s">
        <v>82</v>
      </c>
      <c r="F6802" s="30">
        <v>45980</v>
      </c>
      <c r="G6802" s="12" t="s">
        <v>6213</v>
      </c>
      <c r="H6802" s="75">
        <v>9672</v>
      </c>
      <c r="K6802" t="str">
        <f t="shared" si="420"/>
        <v>Q3 2025</v>
      </c>
      <c r="L6802" t="str">
        <f t="shared" si="421"/>
        <v>Q3</v>
      </c>
      <c r="M6802" t="str">
        <f t="shared" si="422"/>
        <v>2025</v>
      </c>
    </row>
    <row r="6803" spans="1:13" x14ac:dyDescent="0.25">
      <c r="A6803" s="29">
        <v>45931</v>
      </c>
      <c r="B6803" s="9" t="s">
        <v>6602</v>
      </c>
      <c r="C6803" s="8" t="e">
        <v>#N/A</v>
      </c>
      <c r="D6803" s="9" t="s">
        <v>6638</v>
      </c>
      <c r="E6803" s="12">
        <v>401</v>
      </c>
      <c r="F6803" s="30">
        <v>45990</v>
      </c>
      <c r="G6803" s="12" t="s">
        <v>6214</v>
      </c>
      <c r="H6803" s="75">
        <v>78860</v>
      </c>
      <c r="K6803" t="str">
        <f t="shared" ref="K6803:K6809" si="423">"Q" &amp; IF(MONTH(A6803) &lt; 4, 4, IF(MONTH(A6803) &lt; 7, 1, IF(MONTH(A6803) &lt; 10, 2, 3))) &amp; " " &amp; YEAR(A6803) - IF(MONTH(A6803) &lt; 4, 1, 0)</f>
        <v>Q3 2025</v>
      </c>
      <c r="L6803" t="str">
        <f t="shared" ref="L6803:L6809" si="424">LEFT(K6803,2)</f>
        <v>Q3</v>
      </c>
      <c r="M6803" t="str">
        <f t="shared" ref="M6803:M6809" si="425">RIGHT(K6803,4)</f>
        <v>2025</v>
      </c>
    </row>
    <row r="6804" spans="1:13" x14ac:dyDescent="0.25">
      <c r="A6804" s="29">
        <v>45931</v>
      </c>
      <c r="B6804" s="9" t="s">
        <v>6602</v>
      </c>
      <c r="C6804" s="8" t="e">
        <v>#N/A</v>
      </c>
      <c r="D6804" s="9" t="s">
        <v>6638</v>
      </c>
      <c r="E6804" s="12">
        <v>402</v>
      </c>
      <c r="F6804" s="30">
        <v>45990</v>
      </c>
      <c r="G6804" s="12" t="s">
        <v>6215</v>
      </c>
      <c r="H6804" s="75">
        <v>38810</v>
      </c>
      <c r="K6804" t="str">
        <f t="shared" si="423"/>
        <v>Q3 2025</v>
      </c>
      <c r="L6804" t="str">
        <f t="shared" si="424"/>
        <v>Q3</v>
      </c>
      <c r="M6804" t="str">
        <f t="shared" si="425"/>
        <v>2025</v>
      </c>
    </row>
    <row r="6805" spans="1:13" x14ac:dyDescent="0.25">
      <c r="A6805" s="29">
        <v>45931</v>
      </c>
      <c r="B6805" s="9" t="s">
        <v>6602</v>
      </c>
      <c r="C6805" s="8" t="e">
        <v>#N/A</v>
      </c>
      <c r="D6805" s="9" t="s">
        <v>6638</v>
      </c>
      <c r="E6805" s="12">
        <v>501</v>
      </c>
      <c r="F6805" s="30">
        <v>45990</v>
      </c>
      <c r="G6805" s="12" t="s">
        <v>6216</v>
      </c>
      <c r="H6805" s="75">
        <v>78580</v>
      </c>
      <c r="K6805" t="str">
        <f t="shared" si="423"/>
        <v>Q3 2025</v>
      </c>
      <c r="L6805" t="str">
        <f t="shared" si="424"/>
        <v>Q3</v>
      </c>
      <c r="M6805" t="str">
        <f t="shared" si="425"/>
        <v>2025</v>
      </c>
    </row>
    <row r="6806" spans="1:13" x14ac:dyDescent="0.25">
      <c r="A6806" s="29">
        <v>45931</v>
      </c>
      <c r="B6806" s="9" t="s">
        <v>6602</v>
      </c>
      <c r="C6806" s="8" t="e">
        <v>#N/A</v>
      </c>
      <c r="D6806" s="9" t="s">
        <v>6638</v>
      </c>
      <c r="E6806" s="12">
        <v>502</v>
      </c>
      <c r="F6806" s="30">
        <v>45990</v>
      </c>
      <c r="G6806" s="12" t="s">
        <v>6217</v>
      </c>
      <c r="H6806" s="75">
        <v>730</v>
      </c>
      <c r="K6806" t="str">
        <f t="shared" si="423"/>
        <v>Q3 2025</v>
      </c>
      <c r="L6806" t="str">
        <f t="shared" si="424"/>
        <v>Q3</v>
      </c>
      <c r="M6806" t="str">
        <f t="shared" si="425"/>
        <v>2025</v>
      </c>
    </row>
    <row r="6807" spans="1:13" x14ac:dyDescent="0.25">
      <c r="A6807" s="29">
        <v>45931</v>
      </c>
      <c r="B6807" s="9" t="s">
        <v>6602</v>
      </c>
      <c r="C6807" s="8" t="e">
        <v>#N/A</v>
      </c>
      <c r="D6807" s="9" t="s">
        <v>6638</v>
      </c>
      <c r="E6807" s="12">
        <v>1201</v>
      </c>
      <c r="F6807" s="30">
        <v>45990</v>
      </c>
      <c r="G6807" s="12" t="s">
        <v>6218</v>
      </c>
      <c r="H6807" s="75">
        <v>49110</v>
      </c>
      <c r="K6807" t="str">
        <f t="shared" si="423"/>
        <v>Q3 2025</v>
      </c>
      <c r="L6807" t="str">
        <f t="shared" si="424"/>
        <v>Q3</v>
      </c>
      <c r="M6807" t="str">
        <f t="shared" si="425"/>
        <v>2025</v>
      </c>
    </row>
    <row r="6808" spans="1:13" x14ac:dyDescent="0.25">
      <c r="A6808" s="29">
        <v>45931</v>
      </c>
      <c r="B6808" s="9" t="s">
        <v>6602</v>
      </c>
      <c r="C6808" s="8" t="e">
        <v>#N/A</v>
      </c>
      <c r="D6808" s="9" t="s">
        <v>6638</v>
      </c>
      <c r="E6808" s="12">
        <v>1202</v>
      </c>
      <c r="F6808" s="30">
        <v>45990</v>
      </c>
      <c r="G6808" s="12" t="s">
        <v>6219</v>
      </c>
      <c r="H6808" s="75">
        <v>600</v>
      </c>
      <c r="K6808" t="str">
        <f t="shared" si="423"/>
        <v>Q3 2025</v>
      </c>
      <c r="L6808" t="str">
        <f t="shared" si="424"/>
        <v>Q3</v>
      </c>
      <c r="M6808" t="str">
        <f t="shared" si="425"/>
        <v>2025</v>
      </c>
    </row>
    <row r="6809" spans="1:13" x14ac:dyDescent="0.25">
      <c r="A6809" s="29">
        <v>45931</v>
      </c>
      <c r="B6809" s="9" t="s">
        <v>6602</v>
      </c>
      <c r="C6809" s="8" t="e">
        <v>#N/A</v>
      </c>
      <c r="D6809" s="9" t="s">
        <v>6638</v>
      </c>
      <c r="E6809" s="12">
        <v>1301</v>
      </c>
      <c r="F6809" s="30">
        <v>45990</v>
      </c>
      <c r="G6809" s="12" t="s">
        <v>6220</v>
      </c>
      <c r="H6809" s="75">
        <v>106140</v>
      </c>
      <c r="K6809" t="str">
        <f t="shared" si="423"/>
        <v>Q3 2025</v>
      </c>
      <c r="L6809" t="str">
        <f t="shared" si="424"/>
        <v>Q3</v>
      </c>
      <c r="M6809" t="str">
        <f t="shared" si="425"/>
        <v>2025</v>
      </c>
    </row>
    <row r="6810" spans="1:13" x14ac:dyDescent="0.25">
      <c r="A6810" s="29">
        <v>45931</v>
      </c>
      <c r="B6810" s="9" t="s">
        <v>6593</v>
      </c>
      <c r="C6810" s="8" t="e">
        <v>#N/A</v>
      </c>
      <c r="D6810" s="9" t="s">
        <v>6643</v>
      </c>
      <c r="E6810" s="12" t="s">
        <v>6221</v>
      </c>
      <c r="F6810" s="30">
        <v>45937</v>
      </c>
      <c r="G6810" s="12" t="s">
        <v>6222</v>
      </c>
      <c r="H6810" s="75">
        <v>1203.73</v>
      </c>
      <c r="K6810" t="str">
        <f t="shared" ref="K6810:K6811" si="426">"Q" &amp; IF(MONTH(A6810) &lt; 4, 4, IF(MONTH(A6810) &lt; 7, 1, IF(MONTH(A6810) &lt; 10, 2, 3))) &amp; " " &amp; YEAR(A6810) - IF(MONTH(A6810) &lt; 4, 1, 0)</f>
        <v>Q3 2025</v>
      </c>
      <c r="L6810" t="str">
        <f t="shared" ref="L6810:L6811" si="427">LEFT(K6810,2)</f>
        <v>Q3</v>
      </c>
      <c r="M6810" t="str">
        <f t="shared" ref="M6810:M6811" si="428">RIGHT(K6810,4)</f>
        <v>2025</v>
      </c>
    </row>
    <row r="6811" spans="1:13" x14ac:dyDescent="0.25">
      <c r="A6811" s="29">
        <v>45931</v>
      </c>
      <c r="B6811" s="9" t="s">
        <v>6593</v>
      </c>
      <c r="C6811" s="8" t="e">
        <v>#N/A</v>
      </c>
      <c r="D6811" s="9" t="s">
        <v>6643</v>
      </c>
      <c r="E6811" s="12" t="s">
        <v>6221</v>
      </c>
      <c r="F6811" s="30">
        <v>45937</v>
      </c>
      <c r="G6811" s="12" t="s">
        <v>6223</v>
      </c>
      <c r="H6811" s="75">
        <v>1068.75</v>
      </c>
      <c r="K6811" t="str">
        <f t="shared" si="426"/>
        <v>Q3 2025</v>
      </c>
      <c r="L6811" t="str">
        <f t="shared" si="427"/>
        <v>Q3</v>
      </c>
      <c r="M6811" t="str">
        <f t="shared" si="428"/>
        <v>2025</v>
      </c>
    </row>
    <row r="6812" spans="1:13" x14ac:dyDescent="0.25">
      <c r="A6812" s="27">
        <v>45962</v>
      </c>
      <c r="B6812" s="9" t="s">
        <v>6593</v>
      </c>
      <c r="C6812" s="8" t="e">
        <v>#N/A</v>
      </c>
      <c r="D6812" s="9" t="s">
        <v>6654</v>
      </c>
      <c r="E6812" s="12">
        <v>313</v>
      </c>
      <c r="F6812" s="30">
        <v>45962</v>
      </c>
      <c r="G6812" s="12" t="s">
        <v>6224</v>
      </c>
      <c r="H6812" s="46">
        <v>65546</v>
      </c>
      <c r="I6812" s="5">
        <v>65546</v>
      </c>
      <c r="K6812" t="str">
        <f t="shared" ref="K6812:K6871" si="429">"Q" &amp; IF(MONTH(A6812) &lt; 4, 4, IF(MONTH(A6812) &lt; 7, 1, IF(MONTH(A6812) &lt; 10, 2, 3))) &amp; " " &amp; YEAR(A6812) - IF(MONTH(A6812) &lt; 4, 1, 0)</f>
        <v>Q3 2025</v>
      </c>
      <c r="L6812" t="str">
        <f t="shared" ref="L6812:L6871" si="430">LEFT(K6812,2)</f>
        <v>Q3</v>
      </c>
      <c r="M6812" t="str">
        <f t="shared" ref="M6812:M6871" si="431">RIGHT(K6812,4)</f>
        <v>2025</v>
      </c>
    </row>
    <row r="6813" spans="1:13" x14ac:dyDescent="0.25">
      <c r="A6813" s="27">
        <v>45962</v>
      </c>
      <c r="B6813" s="9" t="s">
        <v>6593</v>
      </c>
      <c r="C6813" s="8" t="e">
        <v>#N/A</v>
      </c>
      <c r="D6813" s="9" t="s">
        <v>6662</v>
      </c>
      <c r="E6813" s="12">
        <v>313</v>
      </c>
      <c r="F6813" s="30">
        <v>45962</v>
      </c>
      <c r="G6813" s="12" t="s">
        <v>6225</v>
      </c>
      <c r="H6813" s="46">
        <v>574536</v>
      </c>
      <c r="I6813" s="5">
        <v>574536</v>
      </c>
      <c r="K6813" t="str">
        <f t="shared" si="429"/>
        <v>Q3 2025</v>
      </c>
      <c r="L6813" t="str">
        <f t="shared" si="430"/>
        <v>Q3</v>
      </c>
      <c r="M6813" t="str">
        <f t="shared" si="431"/>
        <v>2025</v>
      </c>
    </row>
    <row r="6814" spans="1:13" x14ac:dyDescent="0.25">
      <c r="A6814" s="27">
        <v>45962</v>
      </c>
      <c r="B6814" s="9" t="s">
        <v>6593</v>
      </c>
      <c r="C6814" s="62" t="e">
        <v>#N/A</v>
      </c>
      <c r="D6814" s="9" t="s">
        <v>6662</v>
      </c>
      <c r="E6814" s="12">
        <v>310</v>
      </c>
      <c r="F6814" s="30">
        <v>45962</v>
      </c>
      <c r="G6814" s="12" t="s">
        <v>1594</v>
      </c>
      <c r="H6814" s="75">
        <v>79990</v>
      </c>
      <c r="I6814" s="5">
        <v>79990</v>
      </c>
      <c r="K6814" t="str">
        <f t="shared" si="429"/>
        <v>Q3 2025</v>
      </c>
      <c r="L6814" t="str">
        <f t="shared" si="430"/>
        <v>Q3</v>
      </c>
      <c r="M6814" t="str">
        <f t="shared" si="431"/>
        <v>2025</v>
      </c>
    </row>
    <row r="6815" spans="1:13" x14ac:dyDescent="0.25">
      <c r="A6815" s="27">
        <v>45962</v>
      </c>
      <c r="B6815" s="9" t="s">
        <v>6593</v>
      </c>
      <c r="C6815" s="62" t="e">
        <v>#N/A</v>
      </c>
      <c r="D6815" s="9" t="s">
        <v>6654</v>
      </c>
      <c r="E6815" s="12">
        <v>310</v>
      </c>
      <c r="F6815" s="30">
        <v>45962</v>
      </c>
      <c r="G6815" s="12" t="s">
        <v>1596</v>
      </c>
      <c r="H6815" s="75">
        <v>30343</v>
      </c>
      <c r="I6815" s="5">
        <v>30343</v>
      </c>
      <c r="K6815" t="str">
        <f t="shared" si="429"/>
        <v>Q3 2025</v>
      </c>
      <c r="L6815" t="str">
        <f t="shared" si="430"/>
        <v>Q3</v>
      </c>
      <c r="M6815" t="str">
        <f t="shared" si="431"/>
        <v>2025</v>
      </c>
    </row>
    <row r="6816" spans="1:13" x14ac:dyDescent="0.25">
      <c r="A6816" s="27">
        <v>45962</v>
      </c>
      <c r="B6816" s="9" t="s">
        <v>6593</v>
      </c>
      <c r="C6816" s="8" t="e">
        <v>#N/A</v>
      </c>
      <c r="D6816" s="9" t="s">
        <v>6662</v>
      </c>
      <c r="E6816" s="12">
        <v>310</v>
      </c>
      <c r="F6816" s="30">
        <v>45962</v>
      </c>
      <c r="G6816" s="12" t="s">
        <v>1595</v>
      </c>
      <c r="H6816" s="75">
        <v>79990</v>
      </c>
      <c r="I6816" s="5">
        <v>79990</v>
      </c>
      <c r="K6816" t="str">
        <f t="shared" si="429"/>
        <v>Q3 2025</v>
      </c>
      <c r="L6816" t="str">
        <f t="shared" si="430"/>
        <v>Q3</v>
      </c>
      <c r="M6816" t="str">
        <f t="shared" si="431"/>
        <v>2025</v>
      </c>
    </row>
    <row r="6817" spans="1:13" x14ac:dyDescent="0.25">
      <c r="A6817" s="27">
        <v>45962</v>
      </c>
      <c r="B6817" s="9" t="s">
        <v>6595</v>
      </c>
      <c r="C6817" s="8" t="e">
        <v>#N/A</v>
      </c>
      <c r="D6817" s="9" t="s">
        <v>6662</v>
      </c>
      <c r="E6817" s="12">
        <v>317</v>
      </c>
      <c r="F6817" s="30">
        <v>45962</v>
      </c>
      <c r="G6817" s="12" t="s">
        <v>6226</v>
      </c>
      <c r="H6817" s="75">
        <v>104834</v>
      </c>
      <c r="I6817" s="5">
        <v>104834</v>
      </c>
      <c r="K6817" t="str">
        <f t="shared" si="429"/>
        <v>Q3 2025</v>
      </c>
      <c r="L6817" t="str">
        <f t="shared" si="430"/>
        <v>Q3</v>
      </c>
      <c r="M6817" t="str">
        <f t="shared" si="431"/>
        <v>2025</v>
      </c>
    </row>
    <row r="6818" spans="1:13" x14ac:dyDescent="0.25">
      <c r="A6818" s="27">
        <v>45962</v>
      </c>
      <c r="B6818" s="9" t="s">
        <v>6595</v>
      </c>
      <c r="C6818" s="8" t="e">
        <v>#N/A</v>
      </c>
      <c r="D6818" s="9" t="s">
        <v>6662</v>
      </c>
      <c r="E6818" s="12">
        <v>317</v>
      </c>
      <c r="F6818" s="30">
        <v>45962</v>
      </c>
      <c r="G6818" s="12" t="s">
        <v>6227</v>
      </c>
      <c r="H6818" s="75">
        <v>69890</v>
      </c>
      <c r="I6818" s="5">
        <v>69890</v>
      </c>
      <c r="K6818" t="str">
        <f t="shared" si="429"/>
        <v>Q3 2025</v>
      </c>
      <c r="L6818" t="str">
        <f t="shared" si="430"/>
        <v>Q3</v>
      </c>
      <c r="M6818" t="str">
        <f t="shared" si="431"/>
        <v>2025</v>
      </c>
    </row>
    <row r="6819" spans="1:13" x14ac:dyDescent="0.25">
      <c r="A6819" s="29">
        <v>45962</v>
      </c>
      <c r="B6819" s="9" t="s">
        <v>6593</v>
      </c>
      <c r="C6819" s="8" t="e">
        <v>#N/A</v>
      </c>
      <c r="D6819" s="9" t="s">
        <v>6662</v>
      </c>
      <c r="E6819" s="12">
        <v>316</v>
      </c>
      <c r="F6819" s="25">
        <v>45962</v>
      </c>
      <c r="G6819" s="12" t="s">
        <v>6228</v>
      </c>
      <c r="H6819" s="75">
        <v>87362</v>
      </c>
      <c r="I6819" s="5">
        <v>87362</v>
      </c>
      <c r="K6819" t="str">
        <f t="shared" si="429"/>
        <v>Q3 2025</v>
      </c>
      <c r="L6819" t="str">
        <f t="shared" si="430"/>
        <v>Q3</v>
      </c>
      <c r="M6819" t="str">
        <f t="shared" si="431"/>
        <v>2025</v>
      </c>
    </row>
    <row r="6820" spans="1:13" x14ac:dyDescent="0.25">
      <c r="A6820" s="29">
        <v>45962</v>
      </c>
      <c r="B6820" s="9" t="s">
        <v>6593</v>
      </c>
      <c r="C6820" s="8" t="e">
        <v>#N/A</v>
      </c>
      <c r="D6820" s="9" t="s">
        <v>6662</v>
      </c>
      <c r="E6820" s="12">
        <v>316</v>
      </c>
      <c r="F6820" s="25">
        <v>45962</v>
      </c>
      <c r="G6820" s="12" t="s">
        <v>6229</v>
      </c>
      <c r="H6820" s="75">
        <v>87362</v>
      </c>
      <c r="I6820" s="5">
        <v>87362</v>
      </c>
      <c r="K6820" t="str">
        <f t="shared" si="429"/>
        <v>Q3 2025</v>
      </c>
      <c r="L6820" t="str">
        <f t="shared" si="430"/>
        <v>Q3</v>
      </c>
      <c r="M6820" t="str">
        <f t="shared" si="431"/>
        <v>2025</v>
      </c>
    </row>
    <row r="6821" spans="1:13" x14ac:dyDescent="0.25">
      <c r="A6821" s="29">
        <v>45962</v>
      </c>
      <c r="B6821" s="9" t="s">
        <v>6592</v>
      </c>
      <c r="C6821" s="8" t="e">
        <v>#N/A</v>
      </c>
      <c r="D6821" s="9" t="s">
        <v>6662</v>
      </c>
      <c r="E6821" s="12">
        <v>613</v>
      </c>
      <c r="F6821" s="30">
        <v>45962</v>
      </c>
      <c r="G6821" s="12" t="s">
        <v>6230</v>
      </c>
      <c r="H6821" s="75">
        <v>72274</v>
      </c>
      <c r="I6821" s="5">
        <v>72274</v>
      </c>
      <c r="K6821" t="str">
        <f t="shared" si="429"/>
        <v>Q3 2025</v>
      </c>
      <c r="L6821" t="str">
        <f t="shared" si="430"/>
        <v>Q3</v>
      </c>
      <c r="M6821" t="str">
        <f t="shared" si="431"/>
        <v>2025</v>
      </c>
    </row>
    <row r="6822" spans="1:13" x14ac:dyDescent="0.25">
      <c r="A6822" s="27">
        <v>45962</v>
      </c>
      <c r="B6822" s="9" t="s">
        <v>6592</v>
      </c>
      <c r="C6822" s="8" t="e">
        <v>#N/A</v>
      </c>
      <c r="D6822" s="9" t="s">
        <v>6662</v>
      </c>
      <c r="E6822" s="12">
        <v>613</v>
      </c>
      <c r="F6822" s="30">
        <v>45964</v>
      </c>
      <c r="G6822" s="12" t="s">
        <v>6231</v>
      </c>
      <c r="H6822" s="46">
        <v>72264</v>
      </c>
      <c r="I6822" s="5">
        <v>72264</v>
      </c>
      <c r="K6822" t="str">
        <f t="shared" si="429"/>
        <v>Q3 2025</v>
      </c>
      <c r="L6822" t="str">
        <f t="shared" si="430"/>
        <v>Q3</v>
      </c>
      <c r="M6822" t="str">
        <f t="shared" si="431"/>
        <v>2025</v>
      </c>
    </row>
    <row r="6823" spans="1:13" x14ac:dyDescent="0.25">
      <c r="A6823" s="27">
        <v>45962</v>
      </c>
      <c r="B6823" s="9" t="s">
        <v>6594</v>
      </c>
      <c r="C6823" s="62" t="s">
        <v>6637</v>
      </c>
      <c r="D6823" s="9" t="s">
        <v>6654</v>
      </c>
      <c r="E6823" s="12">
        <v>719</v>
      </c>
      <c r="F6823" s="30">
        <v>45962</v>
      </c>
      <c r="G6823" s="12" t="s">
        <v>6232</v>
      </c>
      <c r="H6823" s="75">
        <v>24141</v>
      </c>
      <c r="I6823" s="5">
        <v>24141</v>
      </c>
      <c r="K6823" t="str">
        <f t="shared" si="429"/>
        <v>Q3 2025</v>
      </c>
      <c r="L6823" t="str">
        <f t="shared" si="430"/>
        <v>Q3</v>
      </c>
      <c r="M6823" t="str">
        <f t="shared" si="431"/>
        <v>2025</v>
      </c>
    </row>
    <row r="6824" spans="1:13" x14ac:dyDescent="0.25">
      <c r="A6824" s="27">
        <v>45962</v>
      </c>
      <c r="B6824" s="9" t="s">
        <v>6592</v>
      </c>
      <c r="C6824" s="62" t="s">
        <v>6637</v>
      </c>
      <c r="D6824" s="9" t="s">
        <v>6654</v>
      </c>
      <c r="E6824" s="12">
        <v>613</v>
      </c>
      <c r="F6824" s="30">
        <v>45962</v>
      </c>
      <c r="G6824" s="12" t="s">
        <v>6233</v>
      </c>
      <c r="H6824" s="75">
        <v>25779</v>
      </c>
      <c r="I6824" s="5">
        <v>25779</v>
      </c>
      <c r="K6824" t="str">
        <f t="shared" si="429"/>
        <v>Q3 2025</v>
      </c>
      <c r="L6824" t="str">
        <f t="shared" si="430"/>
        <v>Q3</v>
      </c>
      <c r="M6824" t="str">
        <f t="shared" si="431"/>
        <v>2025</v>
      </c>
    </row>
    <row r="6825" spans="1:13" x14ac:dyDescent="0.25">
      <c r="A6825" s="27">
        <v>45962</v>
      </c>
      <c r="B6825" s="9" t="s">
        <v>6592</v>
      </c>
      <c r="C6825" s="62" t="s">
        <v>6637</v>
      </c>
      <c r="D6825" s="9" t="s">
        <v>6654</v>
      </c>
      <c r="E6825" s="12">
        <v>614</v>
      </c>
      <c r="F6825" s="30">
        <v>45962</v>
      </c>
      <c r="G6825" s="12" t="s">
        <v>6234</v>
      </c>
      <c r="H6825" s="75">
        <v>25753</v>
      </c>
      <c r="I6825" s="5">
        <v>25753</v>
      </c>
      <c r="K6825" t="str">
        <f t="shared" si="429"/>
        <v>Q3 2025</v>
      </c>
      <c r="L6825" t="str">
        <f t="shared" si="430"/>
        <v>Q3</v>
      </c>
      <c r="M6825" t="str">
        <f t="shared" si="431"/>
        <v>2025</v>
      </c>
    </row>
    <row r="6826" spans="1:13" x14ac:dyDescent="0.25">
      <c r="A6826" s="27">
        <v>45962</v>
      </c>
      <c r="B6826" s="9" t="s">
        <v>6593</v>
      </c>
      <c r="C6826" s="62" t="s">
        <v>6637</v>
      </c>
      <c r="D6826" s="9" t="s">
        <v>6654</v>
      </c>
      <c r="E6826" s="12">
        <v>316</v>
      </c>
      <c r="F6826" s="30">
        <v>45962</v>
      </c>
      <c r="G6826" s="12" t="s">
        <v>6235</v>
      </c>
      <c r="H6826" s="75">
        <v>25753</v>
      </c>
      <c r="I6826" s="5">
        <v>25753</v>
      </c>
      <c r="K6826" t="str">
        <f t="shared" si="429"/>
        <v>Q3 2025</v>
      </c>
      <c r="L6826" t="str">
        <f t="shared" si="430"/>
        <v>Q3</v>
      </c>
      <c r="M6826" t="str">
        <f t="shared" si="431"/>
        <v>2025</v>
      </c>
    </row>
    <row r="6827" spans="1:13" x14ac:dyDescent="0.25">
      <c r="A6827" s="27">
        <v>45962</v>
      </c>
      <c r="B6827" s="9" t="s">
        <v>6593</v>
      </c>
      <c r="C6827" s="62" t="s">
        <v>6637</v>
      </c>
      <c r="D6827" s="9" t="s">
        <v>6654</v>
      </c>
      <c r="E6827" s="12">
        <v>315</v>
      </c>
      <c r="F6827" s="30">
        <v>45962</v>
      </c>
      <c r="G6827" s="12" t="s">
        <v>6236</v>
      </c>
      <c r="H6827" s="75">
        <v>25779</v>
      </c>
      <c r="I6827" s="5">
        <v>25779</v>
      </c>
      <c r="K6827" t="str">
        <f t="shared" si="429"/>
        <v>Q3 2025</v>
      </c>
      <c r="L6827" t="str">
        <f t="shared" si="430"/>
        <v>Q3</v>
      </c>
      <c r="M6827" t="str">
        <f t="shared" si="431"/>
        <v>2025</v>
      </c>
    </row>
    <row r="6828" spans="1:13" x14ac:dyDescent="0.25">
      <c r="A6828" s="27">
        <v>45962</v>
      </c>
      <c r="B6828" s="9" t="s">
        <v>6593</v>
      </c>
      <c r="C6828" s="62" t="s">
        <v>6637</v>
      </c>
      <c r="D6828" s="9" t="s">
        <v>6654</v>
      </c>
      <c r="E6828" s="12">
        <v>311</v>
      </c>
      <c r="F6828" s="30">
        <v>45962</v>
      </c>
      <c r="G6828" s="12" t="s">
        <v>6237</v>
      </c>
      <c r="H6828" s="75">
        <v>72605</v>
      </c>
      <c r="I6828" s="5">
        <v>72605</v>
      </c>
      <c r="K6828" t="str">
        <f t="shared" si="429"/>
        <v>Q3 2025</v>
      </c>
      <c r="L6828" t="str">
        <f t="shared" si="430"/>
        <v>Q3</v>
      </c>
      <c r="M6828" t="str">
        <f t="shared" si="431"/>
        <v>2025</v>
      </c>
    </row>
    <row r="6829" spans="1:13" x14ac:dyDescent="0.25">
      <c r="A6829" s="27">
        <v>45962</v>
      </c>
      <c r="B6829" s="9" t="s">
        <v>6593</v>
      </c>
      <c r="C6829" s="62" t="s">
        <v>6637</v>
      </c>
      <c r="D6829" s="9" t="s">
        <v>6654</v>
      </c>
      <c r="E6829" s="12">
        <v>312</v>
      </c>
      <c r="F6829" s="30">
        <v>45962</v>
      </c>
      <c r="G6829" s="12" t="s">
        <v>6238</v>
      </c>
      <c r="H6829" s="75">
        <v>46982</v>
      </c>
      <c r="I6829" s="5">
        <v>46982</v>
      </c>
      <c r="K6829" t="str">
        <f t="shared" si="429"/>
        <v>Q3 2025</v>
      </c>
      <c r="L6829" t="str">
        <f t="shared" si="430"/>
        <v>Q3</v>
      </c>
      <c r="M6829" t="str">
        <f t="shared" si="431"/>
        <v>2025</v>
      </c>
    </row>
    <row r="6830" spans="1:13" x14ac:dyDescent="0.25">
      <c r="A6830" s="27">
        <v>45962</v>
      </c>
      <c r="B6830" s="9" t="s">
        <v>6593</v>
      </c>
      <c r="C6830" s="62" t="s">
        <v>6637</v>
      </c>
      <c r="D6830" s="9" t="s">
        <v>6654</v>
      </c>
      <c r="E6830" s="12">
        <v>314</v>
      </c>
      <c r="F6830" s="30">
        <v>45962</v>
      </c>
      <c r="G6830" s="12" t="s">
        <v>6239</v>
      </c>
      <c r="H6830" s="75">
        <v>24141</v>
      </c>
      <c r="I6830" s="5">
        <v>24141</v>
      </c>
      <c r="K6830" t="str">
        <f t="shared" si="429"/>
        <v>Q3 2025</v>
      </c>
      <c r="L6830" t="str">
        <f t="shared" si="430"/>
        <v>Q3</v>
      </c>
      <c r="M6830" t="str">
        <f t="shared" si="431"/>
        <v>2025</v>
      </c>
    </row>
    <row r="6831" spans="1:13" x14ac:dyDescent="0.25">
      <c r="A6831" s="27">
        <v>45962</v>
      </c>
      <c r="B6831" s="9" t="s">
        <v>6595</v>
      </c>
      <c r="C6831" s="62" t="s">
        <v>6637</v>
      </c>
      <c r="D6831" s="9" t="s">
        <v>6654</v>
      </c>
      <c r="E6831" s="12">
        <v>319</v>
      </c>
      <c r="F6831" s="30">
        <v>45962</v>
      </c>
      <c r="G6831" s="12" t="s">
        <v>6240</v>
      </c>
      <c r="H6831" s="75">
        <v>24141</v>
      </c>
      <c r="I6831" s="5">
        <v>24141</v>
      </c>
      <c r="K6831" t="str">
        <f t="shared" si="429"/>
        <v>Q3 2025</v>
      </c>
      <c r="L6831" t="str">
        <f t="shared" si="430"/>
        <v>Q3</v>
      </c>
      <c r="M6831" t="str">
        <f t="shared" si="431"/>
        <v>2025</v>
      </c>
    </row>
    <row r="6832" spans="1:13" x14ac:dyDescent="0.25">
      <c r="A6832" s="27">
        <v>45962</v>
      </c>
      <c r="B6832" s="9" t="s">
        <v>6595</v>
      </c>
      <c r="C6832" s="62" t="s">
        <v>6637</v>
      </c>
      <c r="D6832" s="9" t="s">
        <v>6654</v>
      </c>
      <c r="E6832" s="12">
        <v>318</v>
      </c>
      <c r="F6832" s="30">
        <v>45962</v>
      </c>
      <c r="G6832" s="12" t="s">
        <v>6241</v>
      </c>
      <c r="H6832" s="75">
        <v>25779</v>
      </c>
      <c r="I6832" s="5">
        <v>25779</v>
      </c>
      <c r="K6832" t="str">
        <f t="shared" si="429"/>
        <v>Q3 2025</v>
      </c>
      <c r="L6832" t="str">
        <f t="shared" si="430"/>
        <v>Q3</v>
      </c>
      <c r="M6832" t="str">
        <f t="shared" si="431"/>
        <v>2025</v>
      </c>
    </row>
    <row r="6833" spans="1:13" x14ac:dyDescent="0.25">
      <c r="A6833" s="27">
        <v>45962</v>
      </c>
      <c r="B6833" s="9" t="s">
        <v>6595</v>
      </c>
      <c r="C6833" s="62" t="s">
        <v>6637</v>
      </c>
      <c r="D6833" s="9" t="s">
        <v>6654</v>
      </c>
      <c r="E6833" s="12">
        <v>317</v>
      </c>
      <c r="F6833" s="30">
        <v>45962</v>
      </c>
      <c r="G6833" s="12" t="s">
        <v>6242</v>
      </c>
      <c r="H6833" s="75">
        <v>25753</v>
      </c>
      <c r="I6833" s="5">
        <v>25753</v>
      </c>
      <c r="K6833" t="str">
        <f t="shared" si="429"/>
        <v>Q3 2025</v>
      </c>
      <c r="L6833" t="str">
        <f t="shared" si="430"/>
        <v>Q3</v>
      </c>
      <c r="M6833" t="str">
        <f t="shared" si="431"/>
        <v>2025</v>
      </c>
    </row>
    <row r="6834" spans="1:13" x14ac:dyDescent="0.25">
      <c r="A6834" s="27">
        <v>45962</v>
      </c>
      <c r="B6834" s="9" t="s">
        <v>6584</v>
      </c>
      <c r="C6834" s="62" t="s">
        <v>6637</v>
      </c>
      <c r="D6834" s="9" t="s">
        <v>6654</v>
      </c>
      <c r="E6834" s="12">
        <v>102</v>
      </c>
      <c r="F6834" s="30">
        <v>45962</v>
      </c>
      <c r="G6834" s="12" t="s">
        <v>6243</v>
      </c>
      <c r="H6834" s="75">
        <v>28392</v>
      </c>
      <c r="I6834" s="5">
        <v>28392</v>
      </c>
      <c r="K6834" t="str">
        <f t="shared" si="429"/>
        <v>Q3 2025</v>
      </c>
      <c r="L6834" t="str">
        <f t="shared" si="430"/>
        <v>Q3</v>
      </c>
      <c r="M6834" t="str">
        <f t="shared" si="431"/>
        <v>2025</v>
      </c>
    </row>
    <row r="6835" spans="1:13" x14ac:dyDescent="0.25">
      <c r="A6835" s="29">
        <v>45962</v>
      </c>
      <c r="B6835" s="9" t="s">
        <v>6592</v>
      </c>
      <c r="C6835" s="8" t="e">
        <v>#N/A</v>
      </c>
      <c r="D6835" s="9" t="s">
        <v>6662</v>
      </c>
      <c r="E6835" s="12">
        <v>614</v>
      </c>
      <c r="F6835" s="30">
        <v>45962</v>
      </c>
      <c r="G6835" s="12" t="s">
        <v>6244</v>
      </c>
      <c r="H6835" s="46">
        <v>144455</v>
      </c>
      <c r="I6835" s="5">
        <v>144455</v>
      </c>
      <c r="K6835" t="str">
        <f t="shared" si="429"/>
        <v>Q3 2025</v>
      </c>
      <c r="L6835" t="str">
        <f t="shared" si="430"/>
        <v>Q3</v>
      </c>
      <c r="M6835" t="str">
        <f t="shared" si="431"/>
        <v>2025</v>
      </c>
    </row>
    <row r="6836" spans="1:13" x14ac:dyDescent="0.25">
      <c r="A6836" s="27">
        <v>45962</v>
      </c>
      <c r="B6836" s="9" t="s">
        <v>6593</v>
      </c>
      <c r="C6836" s="8" t="e">
        <v>#N/A</v>
      </c>
      <c r="D6836" s="9" t="s">
        <v>6665</v>
      </c>
      <c r="E6836" s="12">
        <v>309</v>
      </c>
      <c r="F6836" s="30">
        <v>45962</v>
      </c>
      <c r="G6836" s="12" t="s">
        <v>6245</v>
      </c>
      <c r="H6836" s="75">
        <v>238867</v>
      </c>
      <c r="I6836" s="5">
        <v>238867</v>
      </c>
      <c r="K6836" t="str">
        <f t="shared" si="429"/>
        <v>Q3 2025</v>
      </c>
      <c r="L6836" t="str">
        <f t="shared" si="430"/>
        <v>Q3</v>
      </c>
      <c r="M6836" t="str">
        <f t="shared" si="431"/>
        <v>2025</v>
      </c>
    </row>
    <row r="6837" spans="1:13" x14ac:dyDescent="0.25">
      <c r="A6837" s="27">
        <v>45962</v>
      </c>
      <c r="B6837" s="9" t="s">
        <v>6593</v>
      </c>
      <c r="C6837" s="62" t="e">
        <v>#N/A</v>
      </c>
      <c r="D6837" s="9" t="s">
        <v>6662</v>
      </c>
      <c r="E6837" s="12">
        <v>311</v>
      </c>
      <c r="F6837" s="30">
        <v>45962</v>
      </c>
      <c r="G6837" s="12" t="s">
        <v>6246</v>
      </c>
      <c r="H6837" s="75">
        <v>652882</v>
      </c>
      <c r="I6837" s="5">
        <v>652882</v>
      </c>
      <c r="K6837" t="str">
        <f t="shared" si="429"/>
        <v>Q3 2025</v>
      </c>
      <c r="L6837" t="str">
        <f t="shared" si="430"/>
        <v>Q3</v>
      </c>
      <c r="M6837" t="str">
        <f t="shared" si="431"/>
        <v>2025</v>
      </c>
    </row>
    <row r="6838" spans="1:13" x14ac:dyDescent="0.25">
      <c r="A6838" s="27">
        <v>45962</v>
      </c>
      <c r="B6838" s="9" t="s">
        <v>6593</v>
      </c>
      <c r="C6838" s="62" t="e">
        <v>#N/A</v>
      </c>
      <c r="D6838" s="9" t="s">
        <v>6662</v>
      </c>
      <c r="E6838" s="12">
        <v>312</v>
      </c>
      <c r="F6838" s="30">
        <v>45962</v>
      </c>
      <c r="G6838" s="12" t="s">
        <v>6247</v>
      </c>
      <c r="H6838" s="75">
        <v>422432</v>
      </c>
      <c r="I6838" s="5">
        <v>422432</v>
      </c>
      <c r="K6838" t="str">
        <f t="shared" si="429"/>
        <v>Q3 2025</v>
      </c>
      <c r="L6838" t="str">
        <f t="shared" si="430"/>
        <v>Q3</v>
      </c>
      <c r="M6838" t="str">
        <f t="shared" si="431"/>
        <v>2025</v>
      </c>
    </row>
    <row r="6839" spans="1:13" x14ac:dyDescent="0.25">
      <c r="A6839" s="29">
        <v>45962</v>
      </c>
      <c r="B6839" s="9" t="s">
        <v>6589</v>
      </c>
      <c r="C6839" s="62" t="s">
        <v>6653</v>
      </c>
      <c r="D6839" s="9" t="s">
        <v>6654</v>
      </c>
      <c r="E6839" s="12" t="s">
        <v>82</v>
      </c>
      <c r="F6839" s="30">
        <v>45965</v>
      </c>
      <c r="G6839" s="12" t="s">
        <v>6248</v>
      </c>
      <c r="H6839" s="75">
        <v>214093.14</v>
      </c>
      <c r="I6839" s="5">
        <v>214093.14</v>
      </c>
      <c r="K6839" t="str">
        <f t="shared" si="429"/>
        <v>Q3 2025</v>
      </c>
      <c r="L6839" t="str">
        <f t="shared" si="430"/>
        <v>Q3</v>
      </c>
      <c r="M6839" t="str">
        <f t="shared" si="431"/>
        <v>2025</v>
      </c>
    </row>
    <row r="6840" spans="1:13" x14ac:dyDescent="0.25">
      <c r="A6840" s="27">
        <v>45962</v>
      </c>
      <c r="B6840" s="9" t="s">
        <v>6584</v>
      </c>
      <c r="C6840" s="8" t="e">
        <v>#N/A</v>
      </c>
      <c r="D6840" s="9" t="s">
        <v>6662</v>
      </c>
      <c r="E6840" s="12">
        <v>102</v>
      </c>
      <c r="F6840" s="30">
        <v>45962</v>
      </c>
      <c r="G6840" s="12">
        <v>202511001</v>
      </c>
      <c r="H6840" s="75">
        <v>227529.12</v>
      </c>
      <c r="I6840" s="5">
        <v>227529.12</v>
      </c>
      <c r="K6840" t="str">
        <f t="shared" si="429"/>
        <v>Q3 2025</v>
      </c>
      <c r="L6840" t="str">
        <f t="shared" si="430"/>
        <v>Q3</v>
      </c>
      <c r="M6840" t="str">
        <f t="shared" si="431"/>
        <v>2025</v>
      </c>
    </row>
    <row r="6841" spans="1:13" x14ac:dyDescent="0.25">
      <c r="A6841" s="27">
        <v>45962</v>
      </c>
      <c r="B6841" s="9" t="s">
        <v>6595</v>
      </c>
      <c r="C6841" s="8" t="e">
        <v>#N/A</v>
      </c>
      <c r="D6841" s="9" t="s">
        <v>6662</v>
      </c>
      <c r="E6841" s="12">
        <v>318</v>
      </c>
      <c r="F6841" s="30">
        <v>45965</v>
      </c>
      <c r="G6841" s="12" t="s">
        <v>6249</v>
      </c>
      <c r="H6841" s="75">
        <v>174900</v>
      </c>
      <c r="I6841" s="5">
        <v>174900</v>
      </c>
      <c r="K6841" t="str">
        <f t="shared" si="429"/>
        <v>Q3 2025</v>
      </c>
      <c r="L6841" t="str">
        <f t="shared" si="430"/>
        <v>Q3</v>
      </c>
      <c r="M6841" t="str">
        <f t="shared" si="431"/>
        <v>2025</v>
      </c>
    </row>
    <row r="6842" spans="1:13" x14ac:dyDescent="0.25">
      <c r="A6842" s="27">
        <v>45962</v>
      </c>
      <c r="B6842" s="9" t="s">
        <v>6595</v>
      </c>
      <c r="C6842" s="8" t="e">
        <v>#N/A</v>
      </c>
      <c r="D6842" s="9" t="s">
        <v>6662</v>
      </c>
      <c r="E6842" s="12">
        <v>319</v>
      </c>
      <c r="F6842" s="30">
        <v>45965</v>
      </c>
      <c r="G6842" s="12" t="s">
        <v>6250</v>
      </c>
      <c r="H6842" s="75">
        <v>163787</v>
      </c>
      <c r="I6842" s="5">
        <v>163787</v>
      </c>
      <c r="K6842" t="str">
        <f t="shared" si="429"/>
        <v>Q3 2025</v>
      </c>
      <c r="L6842" t="str">
        <f t="shared" si="430"/>
        <v>Q3</v>
      </c>
      <c r="M6842" t="str">
        <f t="shared" si="431"/>
        <v>2025</v>
      </c>
    </row>
    <row r="6843" spans="1:13" x14ac:dyDescent="0.25">
      <c r="A6843" s="27">
        <v>45962</v>
      </c>
      <c r="B6843" s="9" t="s">
        <v>6593</v>
      </c>
      <c r="C6843" s="8" t="e">
        <v>#N/A</v>
      </c>
      <c r="D6843" s="9" t="s">
        <v>6662</v>
      </c>
      <c r="E6843" s="12">
        <v>315</v>
      </c>
      <c r="F6843" s="30">
        <v>45966</v>
      </c>
      <c r="G6843" s="12" t="s">
        <v>6251</v>
      </c>
      <c r="H6843" s="75">
        <v>179064</v>
      </c>
      <c r="I6843" s="5">
        <v>179064</v>
      </c>
      <c r="K6843" t="str">
        <f t="shared" si="429"/>
        <v>Q3 2025</v>
      </c>
      <c r="L6843" t="str">
        <f t="shared" si="430"/>
        <v>Q3</v>
      </c>
      <c r="M6843" t="str">
        <f t="shared" si="431"/>
        <v>2025</v>
      </c>
    </row>
    <row r="6844" spans="1:13" x14ac:dyDescent="0.25">
      <c r="A6844" s="27">
        <v>45962</v>
      </c>
      <c r="B6844" s="9" t="s">
        <v>6593</v>
      </c>
      <c r="C6844" s="8" t="e">
        <v>#N/A</v>
      </c>
      <c r="D6844" s="9" t="s">
        <v>6662</v>
      </c>
      <c r="E6844" s="12">
        <v>314</v>
      </c>
      <c r="F6844" s="30">
        <v>45962</v>
      </c>
      <c r="G6844" s="12" t="s">
        <v>6252</v>
      </c>
      <c r="H6844" s="75">
        <v>163787.4</v>
      </c>
      <c r="I6844" s="5">
        <v>163787.4</v>
      </c>
      <c r="K6844" t="str">
        <f t="shared" si="429"/>
        <v>Q3 2025</v>
      </c>
      <c r="L6844" t="str">
        <f t="shared" si="430"/>
        <v>Q3</v>
      </c>
      <c r="M6844" t="str">
        <f t="shared" si="431"/>
        <v>2025</v>
      </c>
    </row>
    <row r="6845" spans="1:13" x14ac:dyDescent="0.25">
      <c r="A6845" s="29">
        <v>45962</v>
      </c>
      <c r="B6845" s="9" t="s">
        <v>6597</v>
      </c>
      <c r="C6845" s="8" t="e">
        <v>#N/A</v>
      </c>
      <c r="D6845" s="9" t="s">
        <v>6638</v>
      </c>
      <c r="E6845" s="12">
        <v>0</v>
      </c>
      <c r="F6845" s="30">
        <v>45976</v>
      </c>
      <c r="G6845" s="12" t="s">
        <v>6253</v>
      </c>
      <c r="H6845" s="75">
        <v>16580</v>
      </c>
      <c r="I6845" s="5">
        <v>16580</v>
      </c>
      <c r="K6845" t="str">
        <f t="shared" si="429"/>
        <v>Q3 2025</v>
      </c>
      <c r="L6845" t="str">
        <f t="shared" si="430"/>
        <v>Q3</v>
      </c>
      <c r="M6845" t="str">
        <f t="shared" si="431"/>
        <v>2025</v>
      </c>
    </row>
    <row r="6846" spans="1:13" x14ac:dyDescent="0.25">
      <c r="A6846" s="29">
        <v>45962</v>
      </c>
      <c r="B6846" s="9" t="s">
        <v>6592</v>
      </c>
      <c r="C6846" s="8" t="s">
        <v>6630</v>
      </c>
      <c r="D6846" s="9" t="s">
        <v>6631</v>
      </c>
      <c r="E6846" s="12">
        <v>613</v>
      </c>
      <c r="F6846" s="30">
        <v>45988</v>
      </c>
      <c r="G6846" s="12" t="s">
        <v>6254</v>
      </c>
      <c r="H6846" s="75">
        <v>997</v>
      </c>
      <c r="I6846" s="5">
        <v>997</v>
      </c>
      <c r="K6846" t="str">
        <f t="shared" si="429"/>
        <v>Q3 2025</v>
      </c>
      <c r="L6846" t="str">
        <f t="shared" si="430"/>
        <v>Q3</v>
      </c>
      <c r="M6846" t="str">
        <f t="shared" si="431"/>
        <v>2025</v>
      </c>
    </row>
    <row r="6847" spans="1:13" x14ac:dyDescent="0.25">
      <c r="A6847" s="29">
        <v>45962</v>
      </c>
      <c r="B6847" s="9" t="s">
        <v>6613</v>
      </c>
      <c r="C6847" s="99" t="s">
        <v>6616</v>
      </c>
      <c r="D6847" s="9" t="s">
        <v>6618</v>
      </c>
      <c r="E6847" s="12" t="s">
        <v>5262</v>
      </c>
      <c r="F6847" s="30">
        <v>45991</v>
      </c>
      <c r="G6847" s="12" t="s">
        <v>6255</v>
      </c>
      <c r="H6847" s="75">
        <v>17707</v>
      </c>
      <c r="I6847" s="5">
        <v>17707</v>
      </c>
      <c r="K6847" t="str">
        <f t="shared" si="429"/>
        <v>Q3 2025</v>
      </c>
      <c r="L6847" t="str">
        <f t="shared" si="430"/>
        <v>Q3</v>
      </c>
      <c r="M6847" t="str">
        <f t="shared" si="431"/>
        <v>2025</v>
      </c>
    </row>
    <row r="6848" spans="1:13" x14ac:dyDescent="0.25">
      <c r="A6848" s="29">
        <v>45962</v>
      </c>
      <c r="B6848" s="9" t="s">
        <v>6585</v>
      </c>
      <c r="C6848" s="99" t="s">
        <v>6616</v>
      </c>
      <c r="D6848" s="9" t="s">
        <v>6617</v>
      </c>
      <c r="E6848" s="12">
        <v>0</v>
      </c>
      <c r="F6848" s="30">
        <v>45991</v>
      </c>
      <c r="G6848" s="12" t="s">
        <v>6256</v>
      </c>
      <c r="H6848" s="75">
        <v>13932</v>
      </c>
      <c r="I6848" s="5">
        <v>13932</v>
      </c>
      <c r="K6848" t="str">
        <f t="shared" si="429"/>
        <v>Q3 2025</v>
      </c>
      <c r="L6848" t="str">
        <f t="shared" si="430"/>
        <v>Q3</v>
      </c>
      <c r="M6848" t="str">
        <f t="shared" si="431"/>
        <v>2025</v>
      </c>
    </row>
    <row r="6849" spans="1:13" x14ac:dyDescent="0.25">
      <c r="A6849" s="29">
        <v>45962</v>
      </c>
      <c r="B6849" s="9" t="s">
        <v>6588</v>
      </c>
      <c r="C6849" s="99" t="s">
        <v>6616</v>
      </c>
      <c r="D6849" s="9" t="s">
        <v>6617</v>
      </c>
      <c r="E6849" s="12">
        <v>0</v>
      </c>
      <c r="F6849" s="30">
        <v>45991</v>
      </c>
      <c r="G6849" s="12" t="s">
        <v>6257</v>
      </c>
      <c r="H6849" s="75">
        <v>875</v>
      </c>
      <c r="I6849" s="5">
        <v>875</v>
      </c>
      <c r="K6849" t="str">
        <f t="shared" si="429"/>
        <v>Q3 2025</v>
      </c>
      <c r="L6849" t="str">
        <f t="shared" si="430"/>
        <v>Q3</v>
      </c>
      <c r="M6849" t="str">
        <f t="shared" si="431"/>
        <v>2025</v>
      </c>
    </row>
    <row r="6850" spans="1:13" x14ac:dyDescent="0.25">
      <c r="A6850" s="29">
        <v>45962</v>
      </c>
      <c r="B6850" s="9" t="s">
        <v>6593</v>
      </c>
      <c r="C6850" s="99" t="s">
        <v>6616</v>
      </c>
      <c r="D6850" s="9" t="s">
        <v>6618</v>
      </c>
      <c r="E6850" s="12">
        <v>613</v>
      </c>
      <c r="F6850" s="30">
        <v>45991</v>
      </c>
      <c r="G6850" s="12" t="s">
        <v>6258</v>
      </c>
      <c r="H6850" s="75">
        <v>27155.5</v>
      </c>
      <c r="I6850" s="5">
        <v>27155.5</v>
      </c>
      <c r="K6850" t="str">
        <f t="shared" si="429"/>
        <v>Q3 2025</v>
      </c>
      <c r="L6850" t="str">
        <f t="shared" si="430"/>
        <v>Q3</v>
      </c>
      <c r="M6850" t="str">
        <f t="shared" si="431"/>
        <v>2025</v>
      </c>
    </row>
    <row r="6851" spans="1:13" x14ac:dyDescent="0.25">
      <c r="A6851" s="29">
        <v>45962</v>
      </c>
      <c r="B6851" s="9" t="s">
        <v>6601</v>
      </c>
      <c r="C6851" s="99" t="s">
        <v>6616</v>
      </c>
      <c r="D6851" s="9" t="s">
        <v>6617</v>
      </c>
      <c r="E6851" s="12">
        <v>0</v>
      </c>
      <c r="F6851" s="30">
        <v>45991</v>
      </c>
      <c r="G6851" s="12" t="s">
        <v>6259</v>
      </c>
      <c r="H6851" s="75">
        <v>5778</v>
      </c>
      <c r="I6851" s="5">
        <v>5778</v>
      </c>
      <c r="K6851" t="str">
        <f t="shared" si="429"/>
        <v>Q3 2025</v>
      </c>
      <c r="L6851" t="str">
        <f t="shared" si="430"/>
        <v>Q3</v>
      </c>
      <c r="M6851" t="str">
        <f t="shared" si="431"/>
        <v>2025</v>
      </c>
    </row>
    <row r="6852" spans="1:13" x14ac:dyDescent="0.25">
      <c r="A6852" s="29">
        <v>45962</v>
      </c>
      <c r="B6852" s="9" t="s">
        <v>6593</v>
      </c>
      <c r="C6852" s="99" t="s">
        <v>6616</v>
      </c>
      <c r="D6852" s="9" t="s">
        <v>6618</v>
      </c>
      <c r="E6852" s="12">
        <v>312</v>
      </c>
      <c r="F6852" s="30">
        <v>45991</v>
      </c>
      <c r="G6852" s="12" t="s">
        <v>6260</v>
      </c>
      <c r="H6852" s="75">
        <v>49191</v>
      </c>
      <c r="I6852" s="5">
        <v>49191</v>
      </c>
      <c r="K6852" t="str">
        <f t="shared" si="429"/>
        <v>Q3 2025</v>
      </c>
      <c r="L6852" t="str">
        <f t="shared" si="430"/>
        <v>Q3</v>
      </c>
      <c r="M6852" t="str">
        <f t="shared" si="431"/>
        <v>2025</v>
      </c>
    </row>
    <row r="6853" spans="1:13" x14ac:dyDescent="0.25">
      <c r="A6853" s="29">
        <v>45962</v>
      </c>
      <c r="B6853" s="9" t="s">
        <v>6593</v>
      </c>
      <c r="C6853" s="99" t="s">
        <v>6616</v>
      </c>
      <c r="D6853" s="9" t="s">
        <v>6617</v>
      </c>
      <c r="E6853" s="12">
        <v>312</v>
      </c>
      <c r="F6853" s="30">
        <v>45991</v>
      </c>
      <c r="G6853" s="12" t="s">
        <v>6261</v>
      </c>
      <c r="H6853" s="75">
        <v>300</v>
      </c>
      <c r="I6853" s="5">
        <v>300</v>
      </c>
      <c r="K6853" t="str">
        <f t="shared" si="429"/>
        <v>Q3 2025</v>
      </c>
      <c r="L6853" t="str">
        <f t="shared" si="430"/>
        <v>Q3</v>
      </c>
      <c r="M6853" t="str">
        <f t="shared" si="431"/>
        <v>2025</v>
      </c>
    </row>
    <row r="6854" spans="1:13" x14ac:dyDescent="0.25">
      <c r="A6854" s="29">
        <v>45962</v>
      </c>
      <c r="B6854" s="9" t="s">
        <v>6589</v>
      </c>
      <c r="C6854" s="99" t="s">
        <v>6616</v>
      </c>
      <c r="D6854" s="9" t="s">
        <v>6618</v>
      </c>
      <c r="E6854" s="12" t="s">
        <v>82</v>
      </c>
      <c r="F6854" s="30">
        <v>45991</v>
      </c>
      <c r="G6854" s="12" t="s">
        <v>6262</v>
      </c>
      <c r="H6854" s="75">
        <v>41400</v>
      </c>
      <c r="I6854" s="5">
        <v>41400</v>
      </c>
      <c r="K6854" t="str">
        <f t="shared" si="429"/>
        <v>Q3 2025</v>
      </c>
      <c r="L6854" t="str">
        <f t="shared" si="430"/>
        <v>Q3</v>
      </c>
      <c r="M6854" t="str">
        <f t="shared" si="431"/>
        <v>2025</v>
      </c>
    </row>
    <row r="6855" spans="1:13" x14ac:dyDescent="0.25">
      <c r="A6855" s="29">
        <v>45962</v>
      </c>
      <c r="B6855" s="9" t="s">
        <v>6589</v>
      </c>
      <c r="C6855" s="99" t="s">
        <v>6616</v>
      </c>
      <c r="D6855" s="9" t="s">
        <v>6617</v>
      </c>
      <c r="E6855" s="12" t="s">
        <v>82</v>
      </c>
      <c r="F6855" s="30">
        <v>45991</v>
      </c>
      <c r="G6855" s="12" t="s">
        <v>6263</v>
      </c>
      <c r="H6855" s="75">
        <v>1426.5</v>
      </c>
      <c r="I6855" s="5">
        <v>1426.5</v>
      </c>
      <c r="K6855" t="str">
        <f t="shared" si="429"/>
        <v>Q3 2025</v>
      </c>
      <c r="L6855" t="str">
        <f t="shared" si="430"/>
        <v>Q3</v>
      </c>
      <c r="M6855" t="str">
        <f t="shared" si="431"/>
        <v>2025</v>
      </c>
    </row>
    <row r="6856" spans="1:13" x14ac:dyDescent="0.25">
      <c r="A6856" s="29">
        <v>45962</v>
      </c>
      <c r="B6856" s="9" t="s">
        <v>6613</v>
      </c>
      <c r="C6856" s="99" t="s">
        <v>6616</v>
      </c>
      <c r="D6856" s="9" t="s">
        <v>6617</v>
      </c>
      <c r="E6856" s="12">
        <v>0</v>
      </c>
      <c r="F6856" s="30">
        <v>45991</v>
      </c>
      <c r="G6856" s="12" t="s">
        <v>6264</v>
      </c>
      <c r="H6856" s="75">
        <v>140</v>
      </c>
      <c r="I6856" s="5">
        <v>140</v>
      </c>
      <c r="K6856" t="str">
        <f t="shared" si="429"/>
        <v>Q3 2025</v>
      </c>
      <c r="L6856" t="str">
        <f t="shared" si="430"/>
        <v>Q3</v>
      </c>
      <c r="M6856" t="str">
        <f t="shared" si="431"/>
        <v>2025</v>
      </c>
    </row>
    <row r="6857" spans="1:13" x14ac:dyDescent="0.25">
      <c r="A6857" s="29">
        <v>45962</v>
      </c>
      <c r="B6857" s="9" t="s">
        <v>6597</v>
      </c>
      <c r="C6857" s="99" t="s">
        <v>6616</v>
      </c>
      <c r="D6857" s="9" t="s">
        <v>6617</v>
      </c>
      <c r="E6857" s="12">
        <v>0</v>
      </c>
      <c r="F6857" s="30">
        <v>45991</v>
      </c>
      <c r="G6857" s="12" t="s">
        <v>6265</v>
      </c>
      <c r="H6857" s="75">
        <v>1446</v>
      </c>
      <c r="I6857" s="5">
        <v>1446</v>
      </c>
      <c r="K6857" t="str">
        <f t="shared" si="429"/>
        <v>Q3 2025</v>
      </c>
      <c r="L6857" t="str">
        <f t="shared" si="430"/>
        <v>Q3</v>
      </c>
      <c r="M6857" t="str">
        <f t="shared" si="431"/>
        <v>2025</v>
      </c>
    </row>
    <row r="6858" spans="1:13" x14ac:dyDescent="0.25">
      <c r="A6858" s="29">
        <v>45962</v>
      </c>
      <c r="B6858" s="9" t="s">
        <v>6597</v>
      </c>
      <c r="C6858" s="99" t="s">
        <v>6616</v>
      </c>
      <c r="D6858" s="9" t="s">
        <v>6618</v>
      </c>
      <c r="E6858" s="12">
        <v>0</v>
      </c>
      <c r="F6858" s="30">
        <v>45991</v>
      </c>
      <c r="G6858" s="12" t="s">
        <v>6266</v>
      </c>
      <c r="H6858" s="75">
        <v>1624</v>
      </c>
      <c r="I6858" s="5">
        <v>1624</v>
      </c>
      <c r="K6858" t="str">
        <f t="shared" si="429"/>
        <v>Q3 2025</v>
      </c>
      <c r="L6858" t="str">
        <f t="shared" si="430"/>
        <v>Q3</v>
      </c>
      <c r="M6858" t="str">
        <f t="shared" si="431"/>
        <v>2025</v>
      </c>
    </row>
    <row r="6859" spans="1:13" x14ac:dyDescent="0.25">
      <c r="A6859" s="29">
        <v>45962</v>
      </c>
      <c r="B6859" s="9" t="s">
        <v>6600</v>
      </c>
      <c r="C6859" s="99" t="s">
        <v>6616</v>
      </c>
      <c r="D6859" s="9" t="s">
        <v>6618</v>
      </c>
      <c r="E6859" s="12">
        <v>1101</v>
      </c>
      <c r="F6859" s="30">
        <v>45991</v>
      </c>
      <c r="G6859" s="12" t="s">
        <v>6267</v>
      </c>
      <c r="H6859" s="75">
        <v>19410</v>
      </c>
      <c r="I6859" s="5">
        <v>19410</v>
      </c>
      <c r="K6859" t="str">
        <f t="shared" si="429"/>
        <v>Q3 2025</v>
      </c>
      <c r="L6859" t="str">
        <f t="shared" si="430"/>
        <v>Q3</v>
      </c>
      <c r="M6859" t="str">
        <f t="shared" si="431"/>
        <v>2025</v>
      </c>
    </row>
    <row r="6860" spans="1:13" x14ac:dyDescent="0.25">
      <c r="A6860" s="29">
        <v>45962</v>
      </c>
      <c r="B6860" s="9" t="s">
        <v>6600</v>
      </c>
      <c r="C6860" s="99" t="s">
        <v>6616</v>
      </c>
      <c r="D6860" s="9" t="s">
        <v>6617</v>
      </c>
      <c r="E6860" s="12">
        <v>1101</v>
      </c>
      <c r="F6860" s="30">
        <v>45991</v>
      </c>
      <c r="G6860" s="12" t="s">
        <v>6268</v>
      </c>
      <c r="H6860" s="75">
        <v>6025</v>
      </c>
      <c r="I6860" s="5">
        <v>6025</v>
      </c>
      <c r="K6860" t="str">
        <f t="shared" si="429"/>
        <v>Q3 2025</v>
      </c>
      <c r="L6860" t="str">
        <f t="shared" si="430"/>
        <v>Q3</v>
      </c>
      <c r="M6860" t="str">
        <f t="shared" si="431"/>
        <v>2025</v>
      </c>
    </row>
    <row r="6861" spans="1:13" x14ac:dyDescent="0.25">
      <c r="A6861" s="29">
        <v>45962</v>
      </c>
      <c r="B6861" s="9" t="s">
        <v>6595</v>
      </c>
      <c r="C6861" s="99" t="s">
        <v>6616</v>
      </c>
      <c r="D6861" s="9" t="s">
        <v>6617</v>
      </c>
      <c r="E6861" s="12">
        <v>319</v>
      </c>
      <c r="F6861" s="30">
        <v>45991</v>
      </c>
      <c r="G6861" s="12" t="s">
        <v>6269</v>
      </c>
      <c r="H6861" s="75">
        <v>2265</v>
      </c>
      <c r="I6861" s="5">
        <v>2265</v>
      </c>
      <c r="K6861" t="str">
        <f t="shared" si="429"/>
        <v>Q3 2025</v>
      </c>
      <c r="L6861" t="str">
        <f t="shared" si="430"/>
        <v>Q3</v>
      </c>
      <c r="M6861" t="str">
        <f t="shared" si="431"/>
        <v>2025</v>
      </c>
    </row>
    <row r="6862" spans="1:13" x14ac:dyDescent="0.25">
      <c r="A6862" s="29">
        <v>45962</v>
      </c>
      <c r="B6862" s="9" t="s">
        <v>6592</v>
      </c>
      <c r="C6862" s="99" t="s">
        <v>6616</v>
      </c>
      <c r="D6862" s="9" t="s">
        <v>6617</v>
      </c>
      <c r="E6862" s="12">
        <v>613</v>
      </c>
      <c r="F6862" s="30">
        <v>45991</v>
      </c>
      <c r="G6862" s="12" t="s">
        <v>6270</v>
      </c>
      <c r="H6862" s="75">
        <v>75</v>
      </c>
      <c r="I6862" s="5">
        <v>75</v>
      </c>
      <c r="K6862" t="str">
        <f t="shared" si="429"/>
        <v>Q3 2025</v>
      </c>
      <c r="L6862" t="str">
        <f t="shared" si="430"/>
        <v>Q3</v>
      </c>
      <c r="M6862" t="str">
        <f t="shared" si="431"/>
        <v>2025</v>
      </c>
    </row>
    <row r="6863" spans="1:13" x14ac:dyDescent="0.25">
      <c r="A6863" s="29">
        <v>45962</v>
      </c>
      <c r="B6863" s="9" t="s">
        <v>6586</v>
      </c>
      <c r="C6863" s="99" t="s">
        <v>6616</v>
      </c>
      <c r="D6863" s="9" t="s">
        <v>6617</v>
      </c>
      <c r="E6863" s="12">
        <v>0</v>
      </c>
      <c r="F6863" s="30">
        <v>45991</v>
      </c>
      <c r="G6863" s="12" t="s">
        <v>6271</v>
      </c>
      <c r="H6863" s="75">
        <v>690</v>
      </c>
      <c r="I6863" s="5">
        <v>690</v>
      </c>
      <c r="K6863" t="str">
        <f t="shared" si="429"/>
        <v>Q3 2025</v>
      </c>
      <c r="L6863" t="str">
        <f t="shared" si="430"/>
        <v>Q3</v>
      </c>
      <c r="M6863" t="str">
        <f t="shared" si="431"/>
        <v>2025</v>
      </c>
    </row>
    <row r="6864" spans="1:13" x14ac:dyDescent="0.25">
      <c r="A6864" s="29">
        <v>45962</v>
      </c>
      <c r="B6864" s="9" t="s">
        <v>6587</v>
      </c>
      <c r="C6864" s="99" t="s">
        <v>6616</v>
      </c>
      <c r="D6864" s="9" t="s">
        <v>6617</v>
      </c>
      <c r="E6864" s="12">
        <v>0</v>
      </c>
      <c r="F6864" s="30">
        <v>45991</v>
      </c>
      <c r="G6864" s="12" t="s">
        <v>6272</v>
      </c>
      <c r="H6864" s="75">
        <v>800</v>
      </c>
      <c r="I6864" s="5">
        <v>800</v>
      </c>
      <c r="K6864" t="str">
        <f t="shared" si="429"/>
        <v>Q3 2025</v>
      </c>
      <c r="L6864" t="str">
        <f t="shared" si="430"/>
        <v>Q3</v>
      </c>
      <c r="M6864" t="str">
        <f t="shared" si="431"/>
        <v>2025</v>
      </c>
    </row>
    <row r="6865" spans="1:13" x14ac:dyDescent="0.25">
      <c r="A6865" s="29">
        <v>45962</v>
      </c>
      <c r="B6865" s="9" t="s">
        <v>6584</v>
      </c>
      <c r="C6865" s="99" t="s">
        <v>6616</v>
      </c>
      <c r="D6865" s="9" t="s">
        <v>6617</v>
      </c>
      <c r="E6865" s="12">
        <v>102</v>
      </c>
      <c r="F6865" s="30">
        <v>45991</v>
      </c>
      <c r="G6865" s="12" t="s">
        <v>6273</v>
      </c>
      <c r="H6865" s="75">
        <v>1150</v>
      </c>
      <c r="I6865" s="5">
        <v>1150</v>
      </c>
      <c r="K6865" t="str">
        <f t="shared" si="429"/>
        <v>Q3 2025</v>
      </c>
      <c r="L6865" t="str">
        <f t="shared" si="430"/>
        <v>Q3</v>
      </c>
      <c r="M6865" t="str">
        <f t="shared" si="431"/>
        <v>2025</v>
      </c>
    </row>
    <row r="6866" spans="1:13" x14ac:dyDescent="0.25">
      <c r="A6866" s="29">
        <v>45962</v>
      </c>
      <c r="B6866" s="9" t="s">
        <v>6591</v>
      </c>
      <c r="C6866" s="99" t="s">
        <v>6616</v>
      </c>
      <c r="D6866" s="9" t="s">
        <v>6617</v>
      </c>
      <c r="E6866" s="12">
        <v>0</v>
      </c>
      <c r="F6866" s="30">
        <v>45991</v>
      </c>
      <c r="G6866" s="12" t="s">
        <v>6274</v>
      </c>
      <c r="H6866" s="75">
        <v>2060</v>
      </c>
      <c r="I6866" s="5">
        <v>2060</v>
      </c>
      <c r="K6866" t="str">
        <f t="shared" si="429"/>
        <v>Q3 2025</v>
      </c>
      <c r="L6866" t="str">
        <f t="shared" si="430"/>
        <v>Q3</v>
      </c>
      <c r="M6866" t="str">
        <f t="shared" si="431"/>
        <v>2025</v>
      </c>
    </row>
    <row r="6867" spans="1:13" x14ac:dyDescent="0.25">
      <c r="A6867" s="29">
        <v>45962</v>
      </c>
      <c r="B6867" s="9" t="s">
        <v>6590</v>
      </c>
      <c r="C6867" s="99" t="s">
        <v>6616</v>
      </c>
      <c r="D6867" s="9" t="s">
        <v>6617</v>
      </c>
      <c r="E6867" s="12">
        <v>0</v>
      </c>
      <c r="F6867" s="30">
        <v>45991</v>
      </c>
      <c r="G6867" s="12" t="s">
        <v>6275</v>
      </c>
      <c r="H6867" s="75">
        <v>5275</v>
      </c>
      <c r="I6867" s="5">
        <v>5275</v>
      </c>
      <c r="K6867" t="str">
        <f t="shared" si="429"/>
        <v>Q3 2025</v>
      </c>
      <c r="L6867" t="str">
        <f t="shared" si="430"/>
        <v>Q3</v>
      </c>
      <c r="M6867" t="str">
        <f t="shared" si="431"/>
        <v>2025</v>
      </c>
    </row>
    <row r="6868" spans="1:13" x14ac:dyDescent="0.25">
      <c r="A6868" s="27">
        <v>45962</v>
      </c>
      <c r="B6868" s="9" t="s">
        <v>6584</v>
      </c>
      <c r="C6868" s="8" t="s">
        <v>6632</v>
      </c>
      <c r="D6868" s="9" t="s">
        <v>6633</v>
      </c>
      <c r="E6868" s="12">
        <v>102</v>
      </c>
      <c r="F6868" s="30">
        <v>45992</v>
      </c>
      <c r="G6868" s="12" t="s">
        <v>6276</v>
      </c>
      <c r="H6868" s="75">
        <v>41666</v>
      </c>
      <c r="I6868" s="5">
        <v>41666</v>
      </c>
      <c r="K6868" t="str">
        <f t="shared" si="429"/>
        <v>Q3 2025</v>
      </c>
      <c r="L6868" t="str">
        <f t="shared" si="430"/>
        <v>Q3</v>
      </c>
      <c r="M6868" t="str">
        <f t="shared" si="431"/>
        <v>2025</v>
      </c>
    </row>
    <row r="6869" spans="1:13" x14ac:dyDescent="0.25">
      <c r="A6869" s="27">
        <v>45962</v>
      </c>
      <c r="B6869" s="9" t="s">
        <v>6585</v>
      </c>
      <c r="C6869" s="8" t="s">
        <v>6632</v>
      </c>
      <c r="D6869" s="9" t="s">
        <v>6633</v>
      </c>
      <c r="E6869" s="12">
        <v>0</v>
      </c>
      <c r="F6869" s="30">
        <v>45992</v>
      </c>
      <c r="G6869" s="12" t="s">
        <v>6277</v>
      </c>
      <c r="H6869" s="75">
        <v>40809</v>
      </c>
      <c r="I6869" s="5">
        <v>40809</v>
      </c>
      <c r="K6869" t="str">
        <f t="shared" si="429"/>
        <v>Q3 2025</v>
      </c>
      <c r="L6869" t="str">
        <f t="shared" si="430"/>
        <v>Q3</v>
      </c>
      <c r="M6869" t="str">
        <f t="shared" si="431"/>
        <v>2025</v>
      </c>
    </row>
    <row r="6870" spans="1:13" x14ac:dyDescent="0.25">
      <c r="A6870" s="27">
        <v>45962</v>
      </c>
      <c r="B6870" s="9" t="s">
        <v>6591</v>
      </c>
      <c r="C6870" s="8" t="s">
        <v>6632</v>
      </c>
      <c r="D6870" s="9" t="s">
        <v>6633</v>
      </c>
      <c r="E6870" s="12">
        <v>0</v>
      </c>
      <c r="F6870" s="30">
        <v>45992</v>
      </c>
      <c r="G6870" s="12" t="s">
        <v>6278</v>
      </c>
      <c r="H6870" s="75">
        <v>49167</v>
      </c>
      <c r="I6870" s="5">
        <v>49167</v>
      </c>
      <c r="K6870" t="str">
        <f t="shared" si="429"/>
        <v>Q3 2025</v>
      </c>
      <c r="L6870" t="str">
        <f t="shared" si="430"/>
        <v>Q3</v>
      </c>
      <c r="M6870" t="str">
        <f t="shared" si="431"/>
        <v>2025</v>
      </c>
    </row>
    <row r="6871" spans="1:13" x14ac:dyDescent="0.25">
      <c r="A6871" s="27">
        <v>45962</v>
      </c>
      <c r="B6871" s="9" t="s">
        <v>6597</v>
      </c>
      <c r="C6871" s="8" t="s">
        <v>6632</v>
      </c>
      <c r="D6871" s="9" t="s">
        <v>6633</v>
      </c>
      <c r="E6871" s="12">
        <v>0</v>
      </c>
      <c r="F6871" s="30">
        <v>45992</v>
      </c>
      <c r="G6871" s="12" t="s">
        <v>6279</v>
      </c>
      <c r="H6871" s="75">
        <v>25000</v>
      </c>
      <c r="I6871" s="5">
        <v>25000</v>
      </c>
      <c r="K6871" t="str">
        <f t="shared" si="429"/>
        <v>Q3 2025</v>
      </c>
      <c r="L6871" t="str">
        <f t="shared" si="430"/>
        <v>Q3</v>
      </c>
      <c r="M6871" t="str">
        <f t="shared" si="431"/>
        <v>2025</v>
      </c>
    </row>
    <row r="6872" spans="1:13" x14ac:dyDescent="0.25">
      <c r="A6872" s="27">
        <v>45962</v>
      </c>
      <c r="B6872" s="9" t="s">
        <v>6592</v>
      </c>
      <c r="C6872" s="8" t="s">
        <v>6632</v>
      </c>
      <c r="D6872" s="9" t="s">
        <v>6633</v>
      </c>
      <c r="E6872" s="12">
        <v>613</v>
      </c>
      <c r="F6872" s="30">
        <v>45992</v>
      </c>
      <c r="G6872" s="12" t="s">
        <v>6280</v>
      </c>
      <c r="H6872" s="75">
        <v>83333</v>
      </c>
      <c r="I6872" s="5">
        <v>83333</v>
      </c>
      <c r="K6872" t="str">
        <f t="shared" ref="K6872:K6934" si="432">"Q" &amp; IF(MONTH(A6872) &lt; 4, 4, IF(MONTH(A6872) &lt; 7, 1, IF(MONTH(A6872) &lt; 10, 2, 3))) &amp; " " &amp; YEAR(A6872) - IF(MONTH(A6872) &lt; 4, 1, 0)</f>
        <v>Q3 2025</v>
      </c>
      <c r="L6872" t="str">
        <f t="shared" ref="L6872:L6934" si="433">LEFT(K6872,2)</f>
        <v>Q3</v>
      </c>
      <c r="M6872" t="str">
        <f t="shared" ref="M6872:M6934" si="434">RIGHT(K6872,4)</f>
        <v>2025</v>
      </c>
    </row>
    <row r="6873" spans="1:13" x14ac:dyDescent="0.25">
      <c r="A6873" s="27">
        <v>45962</v>
      </c>
      <c r="B6873" s="9" t="s">
        <v>6593</v>
      </c>
      <c r="C6873" s="8" t="s">
        <v>6632</v>
      </c>
      <c r="D6873" s="9" t="s">
        <v>6633</v>
      </c>
      <c r="E6873" s="12">
        <v>312</v>
      </c>
      <c r="F6873" s="30">
        <v>45992</v>
      </c>
      <c r="G6873" s="12" t="s">
        <v>6281</v>
      </c>
      <c r="H6873" s="75">
        <v>151665</v>
      </c>
      <c r="I6873" s="5">
        <v>151665</v>
      </c>
      <c r="K6873" t="str">
        <f t="shared" si="432"/>
        <v>Q3 2025</v>
      </c>
      <c r="L6873" t="str">
        <f t="shared" si="433"/>
        <v>Q3</v>
      </c>
      <c r="M6873" t="str">
        <f t="shared" si="434"/>
        <v>2025</v>
      </c>
    </row>
    <row r="6874" spans="1:13" x14ac:dyDescent="0.25">
      <c r="A6874" s="27">
        <v>45962</v>
      </c>
      <c r="B6874" s="9" t="s">
        <v>6595</v>
      </c>
      <c r="C6874" s="8" t="s">
        <v>6632</v>
      </c>
      <c r="D6874" s="9" t="s">
        <v>6633</v>
      </c>
      <c r="E6874" s="12" t="s">
        <v>5262</v>
      </c>
      <c r="F6874" s="30">
        <v>45992</v>
      </c>
      <c r="G6874" s="12" t="s">
        <v>6282</v>
      </c>
      <c r="H6874" s="75">
        <v>122277</v>
      </c>
      <c r="I6874" s="5">
        <v>122277</v>
      </c>
      <c r="K6874" t="str">
        <f t="shared" si="432"/>
        <v>Q3 2025</v>
      </c>
      <c r="L6874" t="str">
        <f t="shared" si="433"/>
        <v>Q3</v>
      </c>
      <c r="M6874" t="str">
        <f t="shared" si="434"/>
        <v>2025</v>
      </c>
    </row>
    <row r="6875" spans="1:13" x14ac:dyDescent="0.25">
      <c r="A6875" s="27">
        <v>45962</v>
      </c>
      <c r="B6875" s="9" t="s">
        <v>6589</v>
      </c>
      <c r="C6875" s="8" t="s">
        <v>6632</v>
      </c>
      <c r="D6875" s="9" t="s">
        <v>6633</v>
      </c>
      <c r="E6875" s="12" t="s">
        <v>82</v>
      </c>
      <c r="F6875" s="30">
        <v>45992</v>
      </c>
      <c r="G6875" s="12" t="s">
        <v>6283</v>
      </c>
      <c r="H6875" s="75">
        <v>63333</v>
      </c>
      <c r="I6875" s="5">
        <v>63333</v>
      </c>
      <c r="K6875" t="str">
        <f t="shared" si="432"/>
        <v>Q3 2025</v>
      </c>
      <c r="L6875" t="str">
        <f t="shared" si="433"/>
        <v>Q3</v>
      </c>
      <c r="M6875" t="str">
        <f t="shared" si="434"/>
        <v>2025</v>
      </c>
    </row>
    <row r="6876" spans="1:13" x14ac:dyDescent="0.25">
      <c r="A6876" s="27">
        <v>45962</v>
      </c>
      <c r="B6876" s="9" t="s">
        <v>6600</v>
      </c>
      <c r="C6876" s="8" t="s">
        <v>6632</v>
      </c>
      <c r="D6876" s="9" t="s">
        <v>6633</v>
      </c>
      <c r="E6876" s="12">
        <v>1101</v>
      </c>
      <c r="F6876" s="30">
        <v>45992</v>
      </c>
      <c r="G6876" s="12" t="s">
        <v>6284</v>
      </c>
      <c r="H6876" s="75">
        <v>64999</v>
      </c>
      <c r="I6876" s="5">
        <v>64999</v>
      </c>
      <c r="K6876" t="str">
        <f t="shared" si="432"/>
        <v>Q3 2025</v>
      </c>
      <c r="L6876" t="str">
        <f t="shared" si="433"/>
        <v>Q3</v>
      </c>
      <c r="M6876" t="str">
        <f t="shared" si="434"/>
        <v>2025</v>
      </c>
    </row>
    <row r="6877" spans="1:13" x14ac:dyDescent="0.25">
      <c r="A6877" s="29">
        <v>45962</v>
      </c>
      <c r="B6877" s="9" t="s">
        <v>6593</v>
      </c>
      <c r="C6877" s="8" t="e">
        <v>#N/A</v>
      </c>
      <c r="D6877" s="9" t="s">
        <v>6671</v>
      </c>
      <c r="E6877" s="12">
        <v>312</v>
      </c>
      <c r="F6877" s="30">
        <v>45991</v>
      </c>
      <c r="G6877" s="12" t="s">
        <v>6285</v>
      </c>
      <c r="H6877" s="75">
        <v>10320</v>
      </c>
      <c r="I6877" s="5">
        <v>10320</v>
      </c>
      <c r="K6877" t="str">
        <f t="shared" si="432"/>
        <v>Q3 2025</v>
      </c>
      <c r="L6877" t="str">
        <f t="shared" si="433"/>
        <v>Q3</v>
      </c>
      <c r="M6877" t="str">
        <f t="shared" si="434"/>
        <v>2025</v>
      </c>
    </row>
    <row r="6878" spans="1:13" x14ac:dyDescent="0.25">
      <c r="A6878" s="27">
        <v>45962</v>
      </c>
      <c r="B6878" s="9" t="s">
        <v>6593</v>
      </c>
      <c r="C6878" s="8" t="e">
        <v>#N/A</v>
      </c>
      <c r="D6878" s="9" t="s">
        <v>6643</v>
      </c>
      <c r="E6878" s="12" t="s">
        <v>6221</v>
      </c>
      <c r="F6878" s="30">
        <v>45983</v>
      </c>
      <c r="G6878" s="12" t="s">
        <v>6286</v>
      </c>
      <c r="H6878" s="75">
        <v>1638.75</v>
      </c>
      <c r="I6878" s="5">
        <v>1638.75</v>
      </c>
      <c r="K6878" t="str">
        <f t="shared" si="432"/>
        <v>Q3 2025</v>
      </c>
      <c r="L6878" t="str">
        <f t="shared" si="433"/>
        <v>Q3</v>
      </c>
      <c r="M6878" t="str">
        <f t="shared" si="434"/>
        <v>2025</v>
      </c>
    </row>
    <row r="6879" spans="1:13" x14ac:dyDescent="0.25">
      <c r="A6879" s="29">
        <v>45962</v>
      </c>
      <c r="B6879" s="9" t="s">
        <v>6593</v>
      </c>
      <c r="C6879" s="8" t="e">
        <v>#N/A</v>
      </c>
      <c r="D6879" s="9" t="s">
        <v>6672</v>
      </c>
      <c r="E6879" s="12">
        <v>312</v>
      </c>
      <c r="F6879" s="30">
        <v>45992</v>
      </c>
      <c r="G6879" s="12">
        <v>1494575</v>
      </c>
      <c r="H6879" s="75">
        <v>0</v>
      </c>
      <c r="I6879" s="5">
        <v>0</v>
      </c>
      <c r="K6879" t="str">
        <f t="shared" si="432"/>
        <v>Q3 2025</v>
      </c>
      <c r="L6879" t="str">
        <f t="shared" si="433"/>
        <v>Q3</v>
      </c>
      <c r="M6879" t="str">
        <f t="shared" si="434"/>
        <v>2025</v>
      </c>
    </row>
    <row r="6880" spans="1:13" x14ac:dyDescent="0.25">
      <c r="A6880" s="29">
        <v>45962</v>
      </c>
      <c r="B6880" s="9" t="s">
        <v>6595</v>
      </c>
      <c r="C6880" s="8" t="e">
        <v>#N/A</v>
      </c>
      <c r="D6880" s="9" t="s">
        <v>6627</v>
      </c>
      <c r="E6880" s="12">
        <v>319</v>
      </c>
      <c r="F6880" s="30">
        <v>45986</v>
      </c>
      <c r="G6880" s="12" t="s">
        <v>6287</v>
      </c>
      <c r="H6880" s="75">
        <v>5224.58</v>
      </c>
      <c r="I6880" s="5">
        <v>5224.58</v>
      </c>
      <c r="K6880" t="str">
        <f t="shared" si="432"/>
        <v>Q3 2025</v>
      </c>
      <c r="L6880" t="str">
        <f t="shared" si="433"/>
        <v>Q3</v>
      </c>
      <c r="M6880" t="str">
        <f t="shared" si="434"/>
        <v>2025</v>
      </c>
    </row>
    <row r="6881" spans="1:13" x14ac:dyDescent="0.25">
      <c r="A6881" s="29">
        <v>45962</v>
      </c>
      <c r="B6881" s="9" t="s">
        <v>6593</v>
      </c>
      <c r="C6881" s="8" t="s">
        <v>6630</v>
      </c>
      <c r="D6881" s="9" t="s">
        <v>6631</v>
      </c>
      <c r="E6881" s="12">
        <v>312</v>
      </c>
      <c r="F6881" s="30">
        <v>45994</v>
      </c>
      <c r="G6881" s="12" t="s">
        <v>6288</v>
      </c>
      <c r="H6881" s="75">
        <v>57969.51</v>
      </c>
      <c r="I6881" s="5">
        <v>57969.51</v>
      </c>
      <c r="K6881" t="str">
        <f t="shared" si="432"/>
        <v>Q3 2025</v>
      </c>
      <c r="L6881" t="str">
        <f t="shared" si="433"/>
        <v>Q3</v>
      </c>
      <c r="M6881" t="str">
        <f t="shared" si="434"/>
        <v>2025</v>
      </c>
    </row>
    <row r="6882" spans="1:13" x14ac:dyDescent="0.25">
      <c r="A6882" s="27">
        <v>45962</v>
      </c>
      <c r="B6882" s="9" t="s">
        <v>6592</v>
      </c>
      <c r="C6882" s="8" t="e">
        <v>#N/A</v>
      </c>
      <c r="D6882" s="9" t="s">
        <v>6635</v>
      </c>
      <c r="E6882" s="12">
        <v>613</v>
      </c>
      <c r="F6882" s="30">
        <v>45992</v>
      </c>
      <c r="G6882" s="12" t="s">
        <v>6289</v>
      </c>
      <c r="H6882" s="75">
        <v>65067.44</v>
      </c>
      <c r="I6882" s="5">
        <v>65067.44</v>
      </c>
      <c r="K6882" t="str">
        <f t="shared" si="432"/>
        <v>Q3 2025</v>
      </c>
      <c r="L6882" t="str">
        <f t="shared" si="433"/>
        <v>Q3</v>
      </c>
      <c r="M6882" t="str">
        <f t="shared" si="434"/>
        <v>2025</v>
      </c>
    </row>
    <row r="6883" spans="1:13" x14ac:dyDescent="0.25">
      <c r="A6883" s="27">
        <v>45962</v>
      </c>
      <c r="B6883" s="9" t="s">
        <v>6597</v>
      </c>
      <c r="C6883" s="8" t="e">
        <v>#N/A</v>
      </c>
      <c r="D6883" s="9" t="s">
        <v>6635</v>
      </c>
      <c r="E6883" s="12">
        <v>0</v>
      </c>
      <c r="F6883" s="30">
        <v>45992</v>
      </c>
      <c r="G6883" s="12" t="s">
        <v>6290</v>
      </c>
      <c r="H6883" s="75">
        <v>15151</v>
      </c>
      <c r="I6883" s="5">
        <v>15151</v>
      </c>
      <c r="K6883" t="str">
        <f t="shared" si="432"/>
        <v>Q3 2025</v>
      </c>
      <c r="L6883" t="str">
        <f t="shared" si="433"/>
        <v>Q3</v>
      </c>
      <c r="M6883" t="str">
        <f t="shared" si="434"/>
        <v>2025</v>
      </c>
    </row>
    <row r="6884" spans="1:13" x14ac:dyDescent="0.25">
      <c r="A6884" s="27">
        <v>45962</v>
      </c>
      <c r="B6884" s="9" t="s">
        <v>6589</v>
      </c>
      <c r="C6884" s="8" t="e">
        <v>#N/A</v>
      </c>
      <c r="D6884" s="9" t="s">
        <v>6635</v>
      </c>
      <c r="E6884" s="12" t="s">
        <v>82</v>
      </c>
      <c r="F6884" s="30">
        <v>45992</v>
      </c>
      <c r="G6884" s="12" t="s">
        <v>6291</v>
      </c>
      <c r="H6884" s="75">
        <v>222807.76</v>
      </c>
      <c r="I6884" s="5">
        <v>222807.76</v>
      </c>
      <c r="K6884" t="str">
        <f t="shared" si="432"/>
        <v>Q3 2025</v>
      </c>
      <c r="L6884" t="str">
        <f t="shared" si="433"/>
        <v>Q3</v>
      </c>
      <c r="M6884" t="str">
        <f t="shared" si="434"/>
        <v>2025</v>
      </c>
    </row>
    <row r="6885" spans="1:13" x14ac:dyDescent="0.25">
      <c r="A6885" s="27">
        <v>45962</v>
      </c>
      <c r="B6885" s="9" t="s">
        <v>6595</v>
      </c>
      <c r="C6885" s="8" t="e">
        <v>#N/A</v>
      </c>
      <c r="D6885" s="9" t="s">
        <v>6635</v>
      </c>
      <c r="E6885" s="12">
        <v>319</v>
      </c>
      <c r="F6885" s="30">
        <v>45992</v>
      </c>
      <c r="G6885" s="12" t="s">
        <v>6292</v>
      </c>
      <c r="H6885" s="75">
        <v>30302</v>
      </c>
      <c r="I6885" s="5">
        <v>30302</v>
      </c>
      <c r="K6885" t="str">
        <f t="shared" si="432"/>
        <v>Q3 2025</v>
      </c>
      <c r="L6885" t="str">
        <f t="shared" si="433"/>
        <v>Q3</v>
      </c>
      <c r="M6885" t="str">
        <f t="shared" si="434"/>
        <v>2025</v>
      </c>
    </row>
    <row r="6886" spans="1:13" x14ac:dyDescent="0.25">
      <c r="A6886" s="27">
        <v>45962</v>
      </c>
      <c r="B6886" s="9" t="s">
        <v>6593</v>
      </c>
      <c r="C6886" s="8" t="e">
        <v>#N/A</v>
      </c>
      <c r="D6886" s="9" t="s">
        <v>6627</v>
      </c>
      <c r="E6886" s="12">
        <v>312</v>
      </c>
      <c r="F6886" s="30">
        <v>45991</v>
      </c>
      <c r="G6886" s="12">
        <v>2139</v>
      </c>
      <c r="H6886" s="75">
        <v>36400</v>
      </c>
      <c r="I6886" s="5">
        <v>36400</v>
      </c>
      <c r="K6886" t="str">
        <f t="shared" si="432"/>
        <v>Q3 2025</v>
      </c>
      <c r="L6886" t="str">
        <f t="shared" si="433"/>
        <v>Q3</v>
      </c>
      <c r="M6886" t="str">
        <f t="shared" si="434"/>
        <v>2025</v>
      </c>
    </row>
    <row r="6887" spans="1:13" x14ac:dyDescent="0.25">
      <c r="A6887" s="27">
        <v>45962</v>
      </c>
      <c r="B6887" s="9" t="s">
        <v>6592</v>
      </c>
      <c r="C6887" s="8" t="e">
        <v>#N/A</v>
      </c>
      <c r="D6887" s="9" t="s">
        <v>6627</v>
      </c>
      <c r="E6887" s="12">
        <v>613</v>
      </c>
      <c r="F6887" s="30">
        <v>45991</v>
      </c>
      <c r="G6887" s="12">
        <v>2140</v>
      </c>
      <c r="H6887" s="75">
        <v>3150</v>
      </c>
      <c r="I6887" s="5">
        <v>3150</v>
      </c>
      <c r="K6887" t="str">
        <f t="shared" si="432"/>
        <v>Q3 2025</v>
      </c>
      <c r="L6887" t="str">
        <f t="shared" si="433"/>
        <v>Q3</v>
      </c>
      <c r="M6887" t="str">
        <f t="shared" si="434"/>
        <v>2025</v>
      </c>
    </row>
    <row r="6888" spans="1:13" x14ac:dyDescent="0.25">
      <c r="A6888" s="27">
        <v>45962</v>
      </c>
      <c r="B6888" s="9" t="s">
        <v>6584</v>
      </c>
      <c r="C6888" s="8" t="e">
        <v>#N/A</v>
      </c>
      <c r="D6888" s="9" t="s">
        <v>6627</v>
      </c>
      <c r="E6888" s="12">
        <v>102</v>
      </c>
      <c r="F6888" s="30">
        <v>45991</v>
      </c>
      <c r="G6888" s="12">
        <v>2141</v>
      </c>
      <c r="H6888" s="75">
        <v>980</v>
      </c>
      <c r="I6888" s="5">
        <v>980</v>
      </c>
      <c r="K6888" t="str">
        <f t="shared" si="432"/>
        <v>Q3 2025</v>
      </c>
      <c r="L6888" t="str">
        <f t="shared" si="433"/>
        <v>Q3</v>
      </c>
      <c r="M6888" t="str">
        <f t="shared" si="434"/>
        <v>2025</v>
      </c>
    </row>
    <row r="6889" spans="1:13" x14ac:dyDescent="0.25">
      <c r="A6889" s="27">
        <v>45962</v>
      </c>
      <c r="B6889" s="9" t="s">
        <v>6613</v>
      </c>
      <c r="C6889" s="8" t="e">
        <v>#N/A</v>
      </c>
      <c r="D6889" s="9" t="s">
        <v>6627</v>
      </c>
      <c r="E6889" s="12">
        <v>0</v>
      </c>
      <c r="F6889" s="30">
        <v>45991</v>
      </c>
      <c r="G6889" s="12">
        <v>2147</v>
      </c>
      <c r="H6889" s="75">
        <v>1500</v>
      </c>
      <c r="I6889" s="5">
        <v>1500</v>
      </c>
      <c r="K6889" t="str">
        <f t="shared" si="432"/>
        <v>Q3 2025</v>
      </c>
      <c r="L6889" t="str">
        <f t="shared" si="433"/>
        <v>Q3</v>
      </c>
      <c r="M6889" t="str">
        <f t="shared" si="434"/>
        <v>2025</v>
      </c>
    </row>
    <row r="6890" spans="1:13" x14ac:dyDescent="0.25">
      <c r="A6890" s="27">
        <v>45962</v>
      </c>
      <c r="B6890" s="9" t="s">
        <v>6585</v>
      </c>
      <c r="C6890" s="8" t="e">
        <v>#N/A</v>
      </c>
      <c r="D6890" s="9" t="s">
        <v>6627</v>
      </c>
      <c r="E6890" s="12">
        <v>0</v>
      </c>
      <c r="F6890" s="30">
        <v>45991</v>
      </c>
      <c r="G6890" s="12">
        <v>2144</v>
      </c>
      <c r="H6890" s="75">
        <v>5215</v>
      </c>
      <c r="I6890" s="5">
        <v>5215</v>
      </c>
      <c r="K6890" t="str">
        <f t="shared" si="432"/>
        <v>Q3 2025</v>
      </c>
      <c r="L6890" t="str">
        <f t="shared" si="433"/>
        <v>Q3</v>
      </c>
      <c r="M6890" t="str">
        <f t="shared" si="434"/>
        <v>2025</v>
      </c>
    </row>
    <row r="6891" spans="1:13" x14ac:dyDescent="0.25">
      <c r="A6891" s="27">
        <v>45962</v>
      </c>
      <c r="B6891" s="9" t="s">
        <v>6597</v>
      </c>
      <c r="C6891" s="8" t="e">
        <v>#N/A</v>
      </c>
      <c r="D6891" s="9" t="s">
        <v>6627</v>
      </c>
      <c r="E6891" s="12">
        <v>0</v>
      </c>
      <c r="F6891" s="30">
        <v>45991</v>
      </c>
      <c r="G6891" s="12">
        <v>2143</v>
      </c>
      <c r="H6891" s="75">
        <v>525</v>
      </c>
      <c r="I6891" s="5">
        <v>525</v>
      </c>
      <c r="K6891" t="str">
        <f t="shared" si="432"/>
        <v>Q3 2025</v>
      </c>
      <c r="L6891" t="str">
        <f t="shared" si="433"/>
        <v>Q3</v>
      </c>
      <c r="M6891" t="str">
        <f t="shared" si="434"/>
        <v>2025</v>
      </c>
    </row>
    <row r="6892" spans="1:13" x14ac:dyDescent="0.25">
      <c r="A6892" s="27">
        <v>45962</v>
      </c>
      <c r="B6892" s="9" t="s">
        <v>6600</v>
      </c>
      <c r="C6892" s="8" t="e">
        <v>#N/A</v>
      </c>
      <c r="D6892" s="9" t="s">
        <v>6627</v>
      </c>
      <c r="E6892" s="12">
        <v>1101</v>
      </c>
      <c r="F6892" s="30">
        <v>45991</v>
      </c>
      <c r="G6892" s="12">
        <v>2146</v>
      </c>
      <c r="H6892" s="75">
        <v>4200</v>
      </c>
      <c r="I6892" s="5">
        <v>4200</v>
      </c>
      <c r="K6892" t="str">
        <f t="shared" si="432"/>
        <v>Q3 2025</v>
      </c>
      <c r="L6892" t="str">
        <f t="shared" si="433"/>
        <v>Q3</v>
      </c>
      <c r="M6892" t="str">
        <f t="shared" si="434"/>
        <v>2025</v>
      </c>
    </row>
    <row r="6893" spans="1:13" x14ac:dyDescent="0.25">
      <c r="A6893" s="27">
        <v>45962</v>
      </c>
      <c r="B6893" s="9" t="s">
        <v>6589</v>
      </c>
      <c r="C6893" s="8" t="e">
        <v>#N/A</v>
      </c>
      <c r="D6893" s="9" t="s">
        <v>6627</v>
      </c>
      <c r="E6893" s="12" t="s">
        <v>82</v>
      </c>
      <c r="F6893" s="30">
        <v>45991</v>
      </c>
      <c r="G6893" s="12">
        <v>2142</v>
      </c>
      <c r="H6893" s="75">
        <v>15645</v>
      </c>
      <c r="I6893" s="5">
        <v>15645</v>
      </c>
      <c r="K6893" t="str">
        <f t="shared" si="432"/>
        <v>Q3 2025</v>
      </c>
      <c r="L6893" t="str">
        <f t="shared" si="433"/>
        <v>Q3</v>
      </c>
      <c r="M6893" t="str">
        <f t="shared" si="434"/>
        <v>2025</v>
      </c>
    </row>
    <row r="6894" spans="1:13" x14ac:dyDescent="0.25">
      <c r="A6894" s="27">
        <v>45962</v>
      </c>
      <c r="B6894" s="9" t="s">
        <v>6593</v>
      </c>
      <c r="C6894" s="8" t="s">
        <v>6634</v>
      </c>
      <c r="D6894" s="9" t="s">
        <v>6635</v>
      </c>
      <c r="E6894" s="12">
        <v>319</v>
      </c>
      <c r="F6894" s="30">
        <v>45992</v>
      </c>
      <c r="G6894" s="12" t="s">
        <v>6293</v>
      </c>
      <c r="H6894" s="75">
        <v>71624.75</v>
      </c>
      <c r="I6894" s="5">
        <v>71624.75</v>
      </c>
      <c r="K6894" t="str">
        <f t="shared" si="432"/>
        <v>Q3 2025</v>
      </c>
      <c r="L6894" t="str">
        <f t="shared" si="433"/>
        <v>Q3</v>
      </c>
      <c r="M6894" t="str">
        <f t="shared" si="434"/>
        <v>2025</v>
      </c>
    </row>
    <row r="6895" spans="1:13" x14ac:dyDescent="0.25">
      <c r="A6895" s="27">
        <v>45962</v>
      </c>
      <c r="B6895" s="9" t="s">
        <v>6600</v>
      </c>
      <c r="C6895" s="8" t="s">
        <v>6634</v>
      </c>
      <c r="D6895" s="9" t="s">
        <v>6635</v>
      </c>
      <c r="E6895" s="12">
        <v>1101</v>
      </c>
      <c r="F6895" s="30">
        <v>45992</v>
      </c>
      <c r="G6895" s="12" t="s">
        <v>6294</v>
      </c>
      <c r="H6895" s="75">
        <v>60077.919999999998</v>
      </c>
      <c r="I6895" s="5">
        <v>60077.919999999998</v>
      </c>
      <c r="K6895" t="str">
        <f t="shared" si="432"/>
        <v>Q3 2025</v>
      </c>
      <c r="L6895" t="str">
        <f t="shared" si="433"/>
        <v>Q3</v>
      </c>
      <c r="M6895" t="str">
        <f t="shared" si="434"/>
        <v>2025</v>
      </c>
    </row>
    <row r="6896" spans="1:13" x14ac:dyDescent="0.25">
      <c r="A6896" s="27">
        <v>45962</v>
      </c>
      <c r="B6896" s="9" t="s">
        <v>6595</v>
      </c>
      <c r="C6896" s="8" t="s">
        <v>6634</v>
      </c>
      <c r="D6896" s="9" t="s">
        <v>6635</v>
      </c>
      <c r="E6896" s="12">
        <v>319</v>
      </c>
      <c r="F6896" s="30">
        <v>45992</v>
      </c>
      <c r="G6896" s="12" t="s">
        <v>6295</v>
      </c>
      <c r="H6896" s="75">
        <v>66645.56</v>
      </c>
      <c r="I6896" s="5">
        <v>66645.56</v>
      </c>
      <c r="K6896" t="str">
        <f t="shared" si="432"/>
        <v>Q3 2025</v>
      </c>
      <c r="L6896" t="str">
        <f t="shared" si="433"/>
        <v>Q3</v>
      </c>
      <c r="M6896" t="str">
        <f t="shared" si="434"/>
        <v>2025</v>
      </c>
    </row>
    <row r="6897" spans="1:13" x14ac:dyDescent="0.25">
      <c r="A6897" s="27">
        <v>45962</v>
      </c>
      <c r="B6897" s="9" t="s">
        <v>6593</v>
      </c>
      <c r="C6897" s="8" t="e">
        <v>#N/A</v>
      </c>
      <c r="D6897" s="9" t="s">
        <v>6633</v>
      </c>
      <c r="E6897" s="12">
        <v>312</v>
      </c>
      <c r="F6897" s="30">
        <v>45992</v>
      </c>
      <c r="G6897" s="12" t="s">
        <v>6296</v>
      </c>
      <c r="H6897" s="75">
        <v>259577.55</v>
      </c>
      <c r="I6897" s="5">
        <v>259577.55</v>
      </c>
      <c r="K6897" t="str">
        <f t="shared" si="432"/>
        <v>Q3 2025</v>
      </c>
      <c r="L6897" t="str">
        <f t="shared" si="433"/>
        <v>Q3</v>
      </c>
      <c r="M6897" t="str">
        <f t="shared" si="434"/>
        <v>2025</v>
      </c>
    </row>
    <row r="6898" spans="1:13" x14ac:dyDescent="0.25">
      <c r="A6898" s="27">
        <v>45962</v>
      </c>
      <c r="B6898" s="9" t="s">
        <v>6589</v>
      </c>
      <c r="C6898" s="8" t="e">
        <v>#N/A</v>
      </c>
      <c r="D6898" s="9" t="s">
        <v>6633</v>
      </c>
      <c r="E6898" s="12" t="s">
        <v>82</v>
      </c>
      <c r="F6898" s="30">
        <v>45992</v>
      </c>
      <c r="G6898" s="12" t="s">
        <v>6297</v>
      </c>
      <c r="H6898" s="75">
        <v>174213.12</v>
      </c>
      <c r="I6898" s="5">
        <v>174213.12</v>
      </c>
      <c r="K6898" t="str">
        <f t="shared" si="432"/>
        <v>Q3 2025</v>
      </c>
      <c r="L6898" t="str">
        <f t="shared" si="433"/>
        <v>Q3</v>
      </c>
      <c r="M6898" t="str">
        <f t="shared" si="434"/>
        <v>2025</v>
      </c>
    </row>
    <row r="6899" spans="1:13" x14ac:dyDescent="0.25">
      <c r="A6899" s="27">
        <v>45962</v>
      </c>
      <c r="B6899" s="9" t="s">
        <v>6595</v>
      </c>
      <c r="C6899" s="8" t="e">
        <v>#N/A</v>
      </c>
      <c r="D6899" s="9" t="s">
        <v>6631</v>
      </c>
      <c r="E6899" s="12">
        <v>319</v>
      </c>
      <c r="F6899" s="30">
        <v>45992</v>
      </c>
      <c r="G6899" s="12" t="s">
        <v>6298</v>
      </c>
      <c r="H6899" s="75">
        <v>5488</v>
      </c>
      <c r="I6899" s="5">
        <v>5488</v>
      </c>
      <c r="K6899" t="str">
        <f t="shared" si="432"/>
        <v>Q3 2025</v>
      </c>
      <c r="L6899" t="str">
        <f t="shared" si="433"/>
        <v>Q3</v>
      </c>
      <c r="M6899" t="str">
        <f t="shared" si="434"/>
        <v>2025</v>
      </c>
    </row>
    <row r="6900" spans="1:13" x14ac:dyDescent="0.25">
      <c r="A6900" s="27">
        <v>45962</v>
      </c>
      <c r="B6900" s="9" t="s">
        <v>6613</v>
      </c>
      <c r="C6900" s="8" t="e">
        <v>#N/A</v>
      </c>
      <c r="D6900" s="9" t="s">
        <v>6622</v>
      </c>
      <c r="E6900" s="12">
        <v>0</v>
      </c>
      <c r="F6900" s="30">
        <v>45992</v>
      </c>
      <c r="G6900" s="12" t="s">
        <v>6299</v>
      </c>
      <c r="H6900" s="75">
        <v>4045</v>
      </c>
      <c r="I6900" s="5">
        <v>4045</v>
      </c>
      <c r="K6900" t="str">
        <f t="shared" si="432"/>
        <v>Q3 2025</v>
      </c>
      <c r="L6900" t="str">
        <f t="shared" si="433"/>
        <v>Q3</v>
      </c>
      <c r="M6900" t="str">
        <f t="shared" si="434"/>
        <v>2025</v>
      </c>
    </row>
    <row r="6901" spans="1:13" x14ac:dyDescent="0.25">
      <c r="A6901" s="27">
        <v>45962</v>
      </c>
      <c r="B6901" s="9" t="s">
        <v>6584</v>
      </c>
      <c r="C6901" s="8" t="e">
        <v>#N/A</v>
      </c>
      <c r="D6901" s="9" t="s">
        <v>6622</v>
      </c>
      <c r="E6901" s="12">
        <v>102</v>
      </c>
      <c r="F6901" s="30">
        <v>45992</v>
      </c>
      <c r="G6901" s="12" t="s">
        <v>6300</v>
      </c>
      <c r="H6901" s="75">
        <v>5975</v>
      </c>
      <c r="I6901" s="5">
        <v>5975</v>
      </c>
      <c r="K6901" t="str">
        <f t="shared" si="432"/>
        <v>Q3 2025</v>
      </c>
      <c r="L6901" t="str">
        <f t="shared" si="433"/>
        <v>Q3</v>
      </c>
      <c r="M6901" t="str">
        <f t="shared" si="434"/>
        <v>2025</v>
      </c>
    </row>
    <row r="6902" spans="1:13" x14ac:dyDescent="0.25">
      <c r="A6902" s="27">
        <v>45962</v>
      </c>
      <c r="B6902" s="9" t="s">
        <v>6586</v>
      </c>
      <c r="C6902" s="8" t="e">
        <v>#N/A</v>
      </c>
      <c r="D6902" s="9" t="s">
        <v>6622</v>
      </c>
      <c r="E6902" s="12">
        <v>0</v>
      </c>
      <c r="F6902" s="30">
        <v>45992</v>
      </c>
      <c r="G6902" s="12" t="s">
        <v>6301</v>
      </c>
      <c r="H6902" s="75">
        <v>1215</v>
      </c>
      <c r="I6902" s="5">
        <v>1215</v>
      </c>
      <c r="K6902" t="str">
        <f t="shared" si="432"/>
        <v>Q3 2025</v>
      </c>
      <c r="L6902" t="str">
        <f t="shared" si="433"/>
        <v>Q3</v>
      </c>
      <c r="M6902" t="str">
        <f t="shared" si="434"/>
        <v>2025</v>
      </c>
    </row>
    <row r="6903" spans="1:13" x14ac:dyDescent="0.25">
      <c r="A6903" s="27">
        <v>45962</v>
      </c>
      <c r="B6903" s="9" t="s">
        <v>6587</v>
      </c>
      <c r="C6903" s="8" t="e">
        <v>#N/A</v>
      </c>
      <c r="D6903" s="9" t="s">
        <v>6622</v>
      </c>
      <c r="E6903" s="12">
        <v>0</v>
      </c>
      <c r="F6903" s="30">
        <v>45992</v>
      </c>
      <c r="G6903" s="12" t="s">
        <v>6302</v>
      </c>
      <c r="H6903" s="75">
        <v>14920</v>
      </c>
      <c r="I6903" s="5">
        <v>14920</v>
      </c>
      <c r="K6903" t="str">
        <f t="shared" si="432"/>
        <v>Q3 2025</v>
      </c>
      <c r="L6903" t="str">
        <f t="shared" si="433"/>
        <v>Q3</v>
      </c>
      <c r="M6903" t="str">
        <f t="shared" si="434"/>
        <v>2025</v>
      </c>
    </row>
    <row r="6904" spans="1:13" x14ac:dyDescent="0.25">
      <c r="A6904" s="27">
        <v>45962</v>
      </c>
      <c r="B6904" s="9" t="s">
        <v>6588</v>
      </c>
      <c r="C6904" s="8" t="e">
        <v>#N/A</v>
      </c>
      <c r="D6904" s="9" t="s">
        <v>6622</v>
      </c>
      <c r="E6904" s="12">
        <v>0</v>
      </c>
      <c r="F6904" s="30">
        <v>45992</v>
      </c>
      <c r="G6904" s="12" t="s">
        <v>6303</v>
      </c>
      <c r="H6904" s="75">
        <v>5250</v>
      </c>
      <c r="I6904" s="5">
        <v>5250</v>
      </c>
      <c r="K6904" t="str">
        <f t="shared" si="432"/>
        <v>Q3 2025</v>
      </c>
      <c r="L6904" t="str">
        <f t="shared" si="433"/>
        <v>Q3</v>
      </c>
      <c r="M6904" t="str">
        <f t="shared" si="434"/>
        <v>2025</v>
      </c>
    </row>
    <row r="6905" spans="1:13" x14ac:dyDescent="0.25">
      <c r="A6905" s="27">
        <v>45962</v>
      </c>
      <c r="B6905" s="9" t="s">
        <v>6597</v>
      </c>
      <c r="C6905" s="8" t="e">
        <v>#N/A</v>
      </c>
      <c r="D6905" s="9" t="s">
        <v>6622</v>
      </c>
      <c r="E6905" s="12">
        <v>0</v>
      </c>
      <c r="F6905" s="30">
        <v>45992</v>
      </c>
      <c r="G6905" s="12" t="s">
        <v>6304</v>
      </c>
      <c r="H6905" s="75">
        <v>10040</v>
      </c>
      <c r="I6905" s="5">
        <v>10040</v>
      </c>
      <c r="K6905" t="str">
        <f t="shared" si="432"/>
        <v>Q3 2025</v>
      </c>
      <c r="L6905" t="str">
        <f t="shared" si="433"/>
        <v>Q3</v>
      </c>
      <c r="M6905" t="str">
        <f t="shared" si="434"/>
        <v>2025</v>
      </c>
    </row>
    <row r="6906" spans="1:13" x14ac:dyDescent="0.25">
      <c r="A6906" s="27">
        <v>45962</v>
      </c>
      <c r="B6906" s="9" t="s">
        <v>6590</v>
      </c>
      <c r="C6906" s="8" t="e">
        <v>#N/A</v>
      </c>
      <c r="D6906" s="9" t="s">
        <v>6622</v>
      </c>
      <c r="E6906" s="12">
        <v>0</v>
      </c>
      <c r="F6906" s="30">
        <v>45992</v>
      </c>
      <c r="G6906" s="12" t="s">
        <v>6305</v>
      </c>
      <c r="H6906" s="75">
        <v>38025</v>
      </c>
      <c r="I6906" s="5">
        <v>38025</v>
      </c>
      <c r="K6906" t="str">
        <f t="shared" si="432"/>
        <v>Q3 2025</v>
      </c>
      <c r="L6906" t="str">
        <f t="shared" si="433"/>
        <v>Q3</v>
      </c>
      <c r="M6906" t="str">
        <f t="shared" si="434"/>
        <v>2025</v>
      </c>
    </row>
    <row r="6907" spans="1:13" x14ac:dyDescent="0.25">
      <c r="A6907" s="27">
        <v>45962</v>
      </c>
      <c r="B6907" s="9" t="s">
        <v>6591</v>
      </c>
      <c r="C6907" s="8" t="e">
        <v>#N/A</v>
      </c>
      <c r="D6907" s="9" t="s">
        <v>6622</v>
      </c>
      <c r="E6907" s="12">
        <v>0</v>
      </c>
      <c r="F6907" s="30">
        <v>45992</v>
      </c>
      <c r="G6907" s="12" t="s">
        <v>6306</v>
      </c>
      <c r="H6907" s="75">
        <v>8460</v>
      </c>
      <c r="I6907" s="5">
        <v>8460</v>
      </c>
      <c r="K6907" t="str">
        <f t="shared" si="432"/>
        <v>Q3 2025</v>
      </c>
      <c r="L6907" t="str">
        <f t="shared" si="433"/>
        <v>Q3</v>
      </c>
      <c r="M6907" t="str">
        <f t="shared" si="434"/>
        <v>2025</v>
      </c>
    </row>
    <row r="6908" spans="1:13" x14ac:dyDescent="0.25">
      <c r="A6908" s="27">
        <v>45962</v>
      </c>
      <c r="B6908" s="9" t="s">
        <v>6592</v>
      </c>
      <c r="C6908" s="8" t="e">
        <v>#N/A</v>
      </c>
      <c r="D6908" s="9" t="s">
        <v>6622</v>
      </c>
      <c r="E6908" s="12">
        <v>613</v>
      </c>
      <c r="F6908" s="30">
        <v>45992</v>
      </c>
      <c r="G6908" s="12" t="s">
        <v>6307</v>
      </c>
      <c r="H6908" s="75">
        <v>23175</v>
      </c>
      <c r="I6908" s="5">
        <v>23175</v>
      </c>
      <c r="K6908" t="str">
        <f t="shared" si="432"/>
        <v>Q3 2025</v>
      </c>
      <c r="L6908" t="str">
        <f t="shared" si="433"/>
        <v>Q3</v>
      </c>
      <c r="M6908" t="str">
        <f t="shared" si="434"/>
        <v>2025</v>
      </c>
    </row>
    <row r="6909" spans="1:13" x14ac:dyDescent="0.25">
      <c r="A6909" s="27">
        <v>45962</v>
      </c>
      <c r="B6909" s="9" t="s">
        <v>6593</v>
      </c>
      <c r="C6909" s="8" t="e">
        <v>#N/A</v>
      </c>
      <c r="D6909" s="9" t="s">
        <v>6622</v>
      </c>
      <c r="E6909" s="12">
        <v>312</v>
      </c>
      <c r="F6909" s="30">
        <v>45992</v>
      </c>
      <c r="G6909" s="12" t="s">
        <v>6308</v>
      </c>
      <c r="H6909" s="75">
        <v>247045</v>
      </c>
      <c r="I6909" s="5">
        <v>247045</v>
      </c>
      <c r="K6909" t="str">
        <f t="shared" si="432"/>
        <v>Q3 2025</v>
      </c>
      <c r="L6909" t="str">
        <f t="shared" si="433"/>
        <v>Q3</v>
      </c>
      <c r="M6909" t="str">
        <f t="shared" si="434"/>
        <v>2025</v>
      </c>
    </row>
    <row r="6910" spans="1:13" x14ac:dyDescent="0.25">
      <c r="A6910" s="27">
        <v>45962</v>
      </c>
      <c r="B6910" s="9" t="s">
        <v>6599</v>
      </c>
      <c r="C6910" s="8" t="e">
        <v>#N/A</v>
      </c>
      <c r="D6910" s="9" t="s">
        <v>6622</v>
      </c>
      <c r="E6910" s="12">
        <v>0</v>
      </c>
      <c r="F6910" s="30">
        <v>45992</v>
      </c>
      <c r="G6910" s="12" t="s">
        <v>6309</v>
      </c>
      <c r="H6910" s="75">
        <v>8000</v>
      </c>
      <c r="I6910" s="5">
        <v>8000</v>
      </c>
      <c r="K6910" t="str">
        <f t="shared" si="432"/>
        <v>Q3 2025</v>
      </c>
      <c r="L6910" t="str">
        <f t="shared" si="433"/>
        <v>Q3</v>
      </c>
      <c r="M6910" t="str">
        <f t="shared" si="434"/>
        <v>2025</v>
      </c>
    </row>
    <row r="6911" spans="1:13" x14ac:dyDescent="0.25">
      <c r="A6911" s="27">
        <v>45962</v>
      </c>
      <c r="B6911" s="9" t="s">
        <v>6595</v>
      </c>
      <c r="C6911" s="8" t="e">
        <v>#N/A</v>
      </c>
      <c r="D6911" s="9" t="s">
        <v>6622</v>
      </c>
      <c r="E6911" s="12">
        <v>319</v>
      </c>
      <c r="F6911" s="30">
        <v>45992</v>
      </c>
      <c r="G6911" s="12" t="s">
        <v>6310</v>
      </c>
      <c r="H6911" s="75">
        <v>122180</v>
      </c>
      <c r="I6911" s="5">
        <v>122180</v>
      </c>
      <c r="K6911" t="str">
        <f t="shared" si="432"/>
        <v>Q3 2025</v>
      </c>
      <c r="L6911" t="str">
        <f t="shared" si="433"/>
        <v>Q3</v>
      </c>
      <c r="M6911" t="str">
        <f t="shared" si="434"/>
        <v>2025</v>
      </c>
    </row>
    <row r="6912" spans="1:13" x14ac:dyDescent="0.25">
      <c r="A6912" s="27">
        <v>45962</v>
      </c>
      <c r="B6912" s="9" t="s">
        <v>6600</v>
      </c>
      <c r="C6912" s="8" t="e">
        <v>#N/A</v>
      </c>
      <c r="D6912" s="9" t="s">
        <v>6622</v>
      </c>
      <c r="E6912" s="12">
        <v>1101</v>
      </c>
      <c r="F6912" s="30">
        <v>45992</v>
      </c>
      <c r="G6912" s="12" t="s">
        <v>6311</v>
      </c>
      <c r="H6912" s="75">
        <v>33570</v>
      </c>
      <c r="I6912" s="5">
        <v>33570</v>
      </c>
      <c r="K6912" t="str">
        <f t="shared" si="432"/>
        <v>Q3 2025</v>
      </c>
      <c r="L6912" t="str">
        <f t="shared" si="433"/>
        <v>Q3</v>
      </c>
      <c r="M6912" t="str">
        <f t="shared" si="434"/>
        <v>2025</v>
      </c>
    </row>
    <row r="6913" spans="1:13" x14ac:dyDescent="0.25">
      <c r="A6913" s="27">
        <v>45962</v>
      </c>
      <c r="B6913" s="9" t="s">
        <v>6601</v>
      </c>
      <c r="C6913" s="8" t="e">
        <v>#N/A</v>
      </c>
      <c r="D6913" s="9" t="s">
        <v>6622</v>
      </c>
      <c r="E6913" s="12">
        <v>0</v>
      </c>
      <c r="F6913" s="30">
        <v>45992</v>
      </c>
      <c r="G6913" s="12" t="s">
        <v>6312</v>
      </c>
      <c r="H6913" s="75">
        <v>4210</v>
      </c>
      <c r="I6913" s="5">
        <v>4210</v>
      </c>
      <c r="K6913" t="str">
        <f t="shared" si="432"/>
        <v>Q3 2025</v>
      </c>
      <c r="L6913" t="str">
        <f t="shared" si="433"/>
        <v>Q3</v>
      </c>
      <c r="M6913" t="str">
        <f t="shared" si="434"/>
        <v>2025</v>
      </c>
    </row>
    <row r="6914" spans="1:13" x14ac:dyDescent="0.25">
      <c r="A6914" s="27">
        <v>45962</v>
      </c>
      <c r="B6914" s="9" t="s">
        <v>6589</v>
      </c>
      <c r="C6914" s="8" t="e">
        <v>#N/A</v>
      </c>
      <c r="D6914" s="9" t="s">
        <v>6622</v>
      </c>
      <c r="E6914" s="12" t="s">
        <v>82</v>
      </c>
      <c r="F6914" s="30">
        <v>45992</v>
      </c>
      <c r="G6914" s="12" t="s">
        <v>6313</v>
      </c>
      <c r="H6914" s="75">
        <v>13485</v>
      </c>
      <c r="I6914" s="5">
        <v>13485</v>
      </c>
      <c r="K6914" t="str">
        <f t="shared" si="432"/>
        <v>Q3 2025</v>
      </c>
      <c r="L6914" t="str">
        <f t="shared" si="433"/>
        <v>Q3</v>
      </c>
      <c r="M6914" t="str">
        <f t="shared" si="434"/>
        <v>2025</v>
      </c>
    </row>
    <row r="6915" spans="1:13" x14ac:dyDescent="0.25">
      <c r="A6915" s="27">
        <v>45962</v>
      </c>
      <c r="B6915" s="9" t="s">
        <v>6596</v>
      </c>
      <c r="C6915" s="8" t="e">
        <v>#N/A</v>
      </c>
      <c r="D6915" s="9" t="s">
        <v>6622</v>
      </c>
      <c r="E6915" s="12">
        <v>0</v>
      </c>
      <c r="F6915" s="30">
        <v>45992</v>
      </c>
      <c r="G6915" s="12" t="s">
        <v>6314</v>
      </c>
      <c r="H6915" s="75">
        <v>1010</v>
      </c>
      <c r="I6915" s="5">
        <v>1010</v>
      </c>
      <c r="K6915" t="str">
        <f t="shared" si="432"/>
        <v>Q3 2025</v>
      </c>
      <c r="L6915" t="str">
        <f t="shared" si="433"/>
        <v>Q3</v>
      </c>
      <c r="M6915" t="str">
        <f t="shared" si="434"/>
        <v>2025</v>
      </c>
    </row>
    <row r="6916" spans="1:13" x14ac:dyDescent="0.25">
      <c r="A6916" s="27">
        <v>45962</v>
      </c>
      <c r="B6916" s="9" t="s">
        <v>6593</v>
      </c>
      <c r="C6916" s="8" t="e">
        <v>#N/A</v>
      </c>
      <c r="D6916" s="9" t="s">
        <v>6622</v>
      </c>
      <c r="E6916" s="12">
        <v>312</v>
      </c>
      <c r="F6916" s="30">
        <v>45993</v>
      </c>
      <c r="G6916" s="12" t="s">
        <v>6315</v>
      </c>
      <c r="H6916" s="75">
        <v>276625</v>
      </c>
      <c r="I6916" s="5">
        <v>276625</v>
      </c>
      <c r="K6916" t="str">
        <f t="shared" si="432"/>
        <v>Q3 2025</v>
      </c>
      <c r="L6916" t="str">
        <f t="shared" si="433"/>
        <v>Q3</v>
      </c>
      <c r="M6916" t="str">
        <f t="shared" si="434"/>
        <v>2025</v>
      </c>
    </row>
    <row r="6917" spans="1:13" x14ac:dyDescent="0.25">
      <c r="A6917" s="27">
        <v>45962</v>
      </c>
      <c r="B6917" s="9" t="s">
        <v>6595</v>
      </c>
      <c r="C6917" s="8" t="e">
        <v>#N/A</v>
      </c>
      <c r="D6917" s="9" t="s">
        <v>6622</v>
      </c>
      <c r="E6917" s="12">
        <v>319</v>
      </c>
      <c r="F6917" s="30">
        <v>45993</v>
      </c>
      <c r="G6917" s="12" t="s">
        <v>6316</v>
      </c>
      <c r="H6917" s="75">
        <v>130685</v>
      </c>
      <c r="I6917" s="5">
        <v>130685</v>
      </c>
      <c r="K6917" t="str">
        <f t="shared" si="432"/>
        <v>Q3 2025</v>
      </c>
      <c r="L6917" t="str">
        <f t="shared" si="433"/>
        <v>Q3</v>
      </c>
      <c r="M6917" t="str">
        <f t="shared" si="434"/>
        <v>2025</v>
      </c>
    </row>
    <row r="6918" spans="1:13" x14ac:dyDescent="0.25">
      <c r="A6918" s="27">
        <v>45962</v>
      </c>
      <c r="B6918" s="9" t="s">
        <v>6584</v>
      </c>
      <c r="C6918" s="8" t="e">
        <v>#N/A</v>
      </c>
      <c r="D6918" s="9" t="s">
        <v>6622</v>
      </c>
      <c r="E6918" s="12">
        <v>102</v>
      </c>
      <c r="F6918" s="30">
        <v>45993</v>
      </c>
      <c r="G6918" s="12" t="s">
        <v>6317</v>
      </c>
      <c r="H6918" s="75">
        <v>2825</v>
      </c>
      <c r="I6918" s="5">
        <v>2825</v>
      </c>
      <c r="K6918" t="str">
        <f t="shared" si="432"/>
        <v>Q3 2025</v>
      </c>
      <c r="L6918" t="str">
        <f t="shared" si="433"/>
        <v>Q3</v>
      </c>
      <c r="M6918" t="str">
        <f t="shared" si="434"/>
        <v>2025</v>
      </c>
    </row>
    <row r="6919" spans="1:13" x14ac:dyDescent="0.25">
      <c r="A6919" s="27">
        <v>45962</v>
      </c>
      <c r="B6919" s="9" t="s">
        <v>6597</v>
      </c>
      <c r="C6919" s="8" t="e">
        <v>#N/A</v>
      </c>
      <c r="D6919" s="9" t="s">
        <v>6622</v>
      </c>
      <c r="E6919" s="12">
        <v>0</v>
      </c>
      <c r="F6919" s="30">
        <v>45993</v>
      </c>
      <c r="G6919" s="12" t="s">
        <v>6318</v>
      </c>
      <c r="H6919" s="75">
        <v>425</v>
      </c>
      <c r="I6919" s="5">
        <v>425</v>
      </c>
      <c r="K6919" t="str">
        <f t="shared" si="432"/>
        <v>Q3 2025</v>
      </c>
      <c r="L6919" t="str">
        <f t="shared" si="433"/>
        <v>Q3</v>
      </c>
      <c r="M6919" t="str">
        <f t="shared" si="434"/>
        <v>2025</v>
      </c>
    </row>
    <row r="6920" spans="1:13" x14ac:dyDescent="0.25">
      <c r="A6920" s="27">
        <v>45962</v>
      </c>
      <c r="B6920" s="9" t="s">
        <v>6613</v>
      </c>
      <c r="C6920" s="8" t="e">
        <v>#N/A</v>
      </c>
      <c r="D6920" s="9" t="s">
        <v>6622</v>
      </c>
      <c r="E6920" s="12">
        <v>0</v>
      </c>
      <c r="F6920" s="30">
        <v>45993</v>
      </c>
      <c r="G6920" s="12" t="s">
        <v>6319</v>
      </c>
      <c r="H6920" s="75">
        <v>2375</v>
      </c>
      <c r="I6920" s="5">
        <v>2375</v>
      </c>
      <c r="K6920" t="str">
        <f t="shared" si="432"/>
        <v>Q3 2025</v>
      </c>
      <c r="L6920" t="str">
        <f t="shared" si="433"/>
        <v>Q3</v>
      </c>
      <c r="M6920" t="str">
        <f t="shared" si="434"/>
        <v>2025</v>
      </c>
    </row>
    <row r="6921" spans="1:13" x14ac:dyDescent="0.25">
      <c r="A6921" s="27">
        <v>45962</v>
      </c>
      <c r="B6921" s="9" t="s">
        <v>6590</v>
      </c>
      <c r="C6921" s="8" t="e">
        <v>#N/A</v>
      </c>
      <c r="D6921" s="9" t="s">
        <v>6622</v>
      </c>
      <c r="E6921" s="12">
        <v>0</v>
      </c>
      <c r="F6921" s="30">
        <v>45993</v>
      </c>
      <c r="G6921" s="12" t="s">
        <v>6320</v>
      </c>
      <c r="H6921" s="75">
        <v>2565</v>
      </c>
      <c r="I6921" s="5">
        <v>2565</v>
      </c>
      <c r="K6921" t="str">
        <f t="shared" si="432"/>
        <v>Q3 2025</v>
      </c>
      <c r="L6921" t="str">
        <f t="shared" si="433"/>
        <v>Q3</v>
      </c>
      <c r="M6921" t="str">
        <f t="shared" si="434"/>
        <v>2025</v>
      </c>
    </row>
    <row r="6922" spans="1:13" x14ac:dyDescent="0.25">
      <c r="A6922" s="27">
        <v>45962</v>
      </c>
      <c r="B6922" s="9" t="s">
        <v>6600</v>
      </c>
      <c r="C6922" s="8" t="e">
        <v>#N/A</v>
      </c>
      <c r="D6922" s="9" t="s">
        <v>6622</v>
      </c>
      <c r="E6922" s="12">
        <v>1101</v>
      </c>
      <c r="F6922" s="30">
        <v>45993</v>
      </c>
      <c r="G6922" s="12" t="s">
        <v>6321</v>
      </c>
      <c r="H6922" s="75">
        <v>75</v>
      </c>
      <c r="I6922" s="5">
        <v>75</v>
      </c>
      <c r="K6922" t="str">
        <f t="shared" si="432"/>
        <v>Q3 2025</v>
      </c>
      <c r="L6922" t="str">
        <f t="shared" si="433"/>
        <v>Q3</v>
      </c>
      <c r="M6922" t="str">
        <f t="shared" si="434"/>
        <v>2025</v>
      </c>
    </row>
    <row r="6923" spans="1:13" x14ac:dyDescent="0.25">
      <c r="A6923" s="27">
        <v>45962</v>
      </c>
      <c r="B6923" s="9" t="s">
        <v>6591</v>
      </c>
      <c r="C6923" s="8" t="e">
        <v>#N/A</v>
      </c>
      <c r="D6923" s="9" t="s">
        <v>6622</v>
      </c>
      <c r="E6923" s="12">
        <v>0</v>
      </c>
      <c r="F6923" s="30">
        <v>45993</v>
      </c>
      <c r="G6923" s="12" t="s">
        <v>6322</v>
      </c>
      <c r="H6923" s="75">
        <v>2897</v>
      </c>
      <c r="I6923" s="5">
        <v>2897</v>
      </c>
      <c r="K6923" t="str">
        <f t="shared" si="432"/>
        <v>Q3 2025</v>
      </c>
      <c r="L6923" t="str">
        <f t="shared" si="433"/>
        <v>Q3</v>
      </c>
      <c r="M6923" t="str">
        <f t="shared" si="434"/>
        <v>2025</v>
      </c>
    </row>
    <row r="6924" spans="1:13" x14ac:dyDescent="0.25">
      <c r="A6924" s="27">
        <v>45962</v>
      </c>
      <c r="B6924" s="9" t="s">
        <v>6592</v>
      </c>
      <c r="C6924" s="8" t="e">
        <v>#N/A</v>
      </c>
      <c r="D6924" s="9" t="s">
        <v>6622</v>
      </c>
      <c r="E6924" s="12">
        <v>613</v>
      </c>
      <c r="F6924" s="30">
        <v>45993</v>
      </c>
      <c r="G6924" s="12" t="s">
        <v>6323</v>
      </c>
      <c r="H6924" s="75">
        <v>7385</v>
      </c>
      <c r="I6924" s="5">
        <v>7385</v>
      </c>
      <c r="K6924" t="str">
        <f t="shared" si="432"/>
        <v>Q3 2025</v>
      </c>
      <c r="L6924" t="str">
        <f t="shared" si="433"/>
        <v>Q3</v>
      </c>
      <c r="M6924" t="str">
        <f t="shared" si="434"/>
        <v>2025</v>
      </c>
    </row>
    <row r="6925" spans="1:13" x14ac:dyDescent="0.25">
      <c r="A6925" s="27">
        <v>45962</v>
      </c>
      <c r="B6925" s="9" t="s">
        <v>6599</v>
      </c>
      <c r="C6925" s="8" t="e">
        <v>#N/A</v>
      </c>
      <c r="D6925" s="9" t="s">
        <v>6622</v>
      </c>
      <c r="E6925" s="12">
        <v>0</v>
      </c>
      <c r="F6925" s="30">
        <v>45993</v>
      </c>
      <c r="G6925" s="12" t="s">
        <v>6324</v>
      </c>
      <c r="H6925" s="75">
        <v>2030</v>
      </c>
      <c r="I6925" s="5">
        <v>2030</v>
      </c>
      <c r="K6925" t="str">
        <f t="shared" si="432"/>
        <v>Q3 2025</v>
      </c>
      <c r="L6925" t="str">
        <f t="shared" si="433"/>
        <v>Q3</v>
      </c>
      <c r="M6925" t="str">
        <f t="shared" si="434"/>
        <v>2025</v>
      </c>
    </row>
    <row r="6926" spans="1:13" x14ac:dyDescent="0.25">
      <c r="A6926" s="27">
        <v>45962</v>
      </c>
      <c r="B6926" s="9" t="s">
        <v>6589</v>
      </c>
      <c r="C6926" s="8" t="e">
        <v>#N/A</v>
      </c>
      <c r="D6926" s="9" t="s">
        <v>6622</v>
      </c>
      <c r="E6926" s="12" t="s">
        <v>82</v>
      </c>
      <c r="F6926" s="30">
        <v>45993</v>
      </c>
      <c r="G6926" s="12" t="s">
        <v>6325</v>
      </c>
      <c r="H6926" s="75">
        <v>3085</v>
      </c>
      <c r="I6926" s="5">
        <v>3085</v>
      </c>
      <c r="K6926" t="str">
        <f t="shared" si="432"/>
        <v>Q3 2025</v>
      </c>
      <c r="L6926" t="str">
        <f t="shared" si="433"/>
        <v>Q3</v>
      </c>
      <c r="M6926" t="str">
        <f t="shared" si="434"/>
        <v>2025</v>
      </c>
    </row>
    <row r="6927" spans="1:13" x14ac:dyDescent="0.25">
      <c r="A6927" s="29">
        <v>45962</v>
      </c>
      <c r="B6927" s="9" t="s">
        <v>6589</v>
      </c>
      <c r="C6927" s="8" t="e">
        <v>#N/A</v>
      </c>
      <c r="D6927" s="9" t="s">
        <v>6615</v>
      </c>
      <c r="E6927" s="12" t="s">
        <v>82</v>
      </c>
      <c r="F6927" s="30">
        <v>45991</v>
      </c>
      <c r="G6927" s="12" t="s">
        <v>6326</v>
      </c>
      <c r="H6927" s="75">
        <v>4656</v>
      </c>
      <c r="I6927" s="5">
        <v>4656</v>
      </c>
      <c r="K6927" t="str">
        <f t="shared" si="432"/>
        <v>Q3 2025</v>
      </c>
      <c r="L6927" t="str">
        <f t="shared" si="433"/>
        <v>Q3</v>
      </c>
      <c r="M6927" t="str">
        <f t="shared" si="434"/>
        <v>2025</v>
      </c>
    </row>
    <row r="6928" spans="1:13" x14ac:dyDescent="0.25">
      <c r="A6928" s="29">
        <v>45962</v>
      </c>
      <c r="B6928" s="9" t="s">
        <v>6589</v>
      </c>
      <c r="C6928" s="8" t="e">
        <v>#N/A</v>
      </c>
      <c r="D6928" s="9" t="s">
        <v>6615</v>
      </c>
      <c r="E6928" s="12" t="s">
        <v>82</v>
      </c>
      <c r="F6928" s="30">
        <v>45991</v>
      </c>
      <c r="G6928" s="12" t="s">
        <v>6327</v>
      </c>
      <c r="H6928" s="75">
        <v>1372</v>
      </c>
      <c r="I6928" s="5">
        <v>1372</v>
      </c>
      <c r="K6928" t="str">
        <f t="shared" si="432"/>
        <v>Q3 2025</v>
      </c>
      <c r="L6928" t="str">
        <f t="shared" si="433"/>
        <v>Q3</v>
      </c>
      <c r="M6928" t="str">
        <f t="shared" si="434"/>
        <v>2025</v>
      </c>
    </row>
    <row r="6929" spans="1:13" x14ac:dyDescent="0.25">
      <c r="A6929" s="29">
        <v>45962</v>
      </c>
      <c r="B6929" s="9" t="s">
        <v>6593</v>
      </c>
      <c r="C6929" s="8" t="e">
        <v>#N/A</v>
      </c>
      <c r="D6929" s="9" t="s">
        <v>6615</v>
      </c>
      <c r="E6929" s="12">
        <v>312</v>
      </c>
      <c r="F6929" s="30">
        <v>45991</v>
      </c>
      <c r="G6929" s="12" t="s">
        <v>6328</v>
      </c>
      <c r="H6929" s="75">
        <v>25848</v>
      </c>
      <c r="I6929" s="5">
        <v>25848</v>
      </c>
      <c r="K6929" t="str">
        <f t="shared" si="432"/>
        <v>Q3 2025</v>
      </c>
      <c r="L6929" t="str">
        <f t="shared" si="433"/>
        <v>Q3</v>
      </c>
      <c r="M6929" t="str">
        <f t="shared" si="434"/>
        <v>2025</v>
      </c>
    </row>
    <row r="6930" spans="1:13" x14ac:dyDescent="0.25">
      <c r="A6930" s="29">
        <v>45962</v>
      </c>
      <c r="B6930" s="9" t="s">
        <v>6592</v>
      </c>
      <c r="C6930" s="8" t="e">
        <v>#N/A</v>
      </c>
      <c r="D6930" s="9" t="s">
        <v>6615</v>
      </c>
      <c r="E6930" s="12">
        <v>613</v>
      </c>
      <c r="F6930" s="30">
        <v>45991</v>
      </c>
      <c r="G6930" s="12" t="s">
        <v>6329</v>
      </c>
      <c r="H6930" s="75">
        <v>633</v>
      </c>
      <c r="I6930" s="5">
        <v>633</v>
      </c>
      <c r="K6930" t="str">
        <f t="shared" si="432"/>
        <v>Q3 2025</v>
      </c>
      <c r="L6930" t="str">
        <f t="shared" si="433"/>
        <v>Q3</v>
      </c>
      <c r="M6930" t="str">
        <f t="shared" si="434"/>
        <v>2025</v>
      </c>
    </row>
    <row r="6931" spans="1:13" x14ac:dyDescent="0.25">
      <c r="A6931" s="29">
        <v>45962</v>
      </c>
      <c r="B6931" s="9" t="s">
        <v>6595</v>
      </c>
      <c r="C6931" s="8" t="e">
        <v>#N/A</v>
      </c>
      <c r="D6931" s="9" t="s">
        <v>6615</v>
      </c>
      <c r="E6931" s="12">
        <v>319</v>
      </c>
      <c r="F6931" s="30">
        <v>45991</v>
      </c>
      <c r="G6931" s="12" t="s">
        <v>6330</v>
      </c>
      <c r="H6931" s="75">
        <v>4435</v>
      </c>
      <c r="I6931" s="5">
        <v>4435</v>
      </c>
      <c r="K6931" t="str">
        <f t="shared" si="432"/>
        <v>Q3 2025</v>
      </c>
      <c r="L6931" t="str">
        <f t="shared" si="433"/>
        <v>Q3</v>
      </c>
      <c r="M6931" t="str">
        <f t="shared" si="434"/>
        <v>2025</v>
      </c>
    </row>
    <row r="6932" spans="1:13" x14ac:dyDescent="0.25">
      <c r="A6932" s="29">
        <v>45962</v>
      </c>
      <c r="B6932" s="9" t="s">
        <v>6595</v>
      </c>
      <c r="C6932" s="8" t="e">
        <v>#N/A</v>
      </c>
      <c r="D6932" s="9" t="s">
        <v>6615</v>
      </c>
      <c r="E6932" s="12">
        <v>319</v>
      </c>
      <c r="F6932" s="30">
        <v>45991</v>
      </c>
      <c r="G6932" s="12" t="s">
        <v>6331</v>
      </c>
      <c r="H6932" s="75">
        <v>528</v>
      </c>
      <c r="I6932" s="5">
        <v>528</v>
      </c>
      <c r="K6932" t="str">
        <f t="shared" si="432"/>
        <v>Q3 2025</v>
      </c>
      <c r="L6932" t="str">
        <f t="shared" si="433"/>
        <v>Q3</v>
      </c>
      <c r="M6932" t="str">
        <f t="shared" si="434"/>
        <v>2025</v>
      </c>
    </row>
    <row r="6933" spans="1:13" x14ac:dyDescent="0.25">
      <c r="A6933" s="29">
        <v>45962</v>
      </c>
      <c r="B6933" s="9" t="s">
        <v>6584</v>
      </c>
      <c r="C6933" s="8" t="e">
        <v>#N/A</v>
      </c>
      <c r="D6933" s="9" t="s">
        <v>6615</v>
      </c>
      <c r="E6933" s="12">
        <v>102</v>
      </c>
      <c r="F6933" s="30">
        <v>45991</v>
      </c>
      <c r="G6933" s="12" t="s">
        <v>6332</v>
      </c>
      <c r="H6933" s="75">
        <v>4087</v>
      </c>
      <c r="I6933" s="5">
        <v>4087</v>
      </c>
      <c r="K6933" t="str">
        <f t="shared" si="432"/>
        <v>Q3 2025</v>
      </c>
      <c r="L6933" t="str">
        <f t="shared" si="433"/>
        <v>Q3</v>
      </c>
      <c r="M6933" t="str">
        <f t="shared" si="434"/>
        <v>2025</v>
      </c>
    </row>
    <row r="6934" spans="1:13" x14ac:dyDescent="0.25">
      <c r="A6934" s="29">
        <v>45962</v>
      </c>
      <c r="B6934" s="9" t="s">
        <v>6597</v>
      </c>
      <c r="C6934" s="8" t="e">
        <v>#N/A</v>
      </c>
      <c r="D6934" s="9" t="s">
        <v>6615</v>
      </c>
      <c r="E6934" s="12">
        <v>0</v>
      </c>
      <c r="F6934" s="30">
        <v>45991</v>
      </c>
      <c r="G6934" s="12" t="s">
        <v>6333</v>
      </c>
      <c r="H6934" s="75">
        <v>3465</v>
      </c>
      <c r="I6934" s="5">
        <v>3465</v>
      </c>
      <c r="K6934" t="str">
        <f t="shared" si="432"/>
        <v>Q3 2025</v>
      </c>
      <c r="L6934" t="str">
        <f t="shared" si="433"/>
        <v>Q3</v>
      </c>
      <c r="M6934" t="str">
        <f t="shared" si="434"/>
        <v>2025</v>
      </c>
    </row>
    <row r="6935" spans="1:13" x14ac:dyDescent="0.25">
      <c r="A6935" s="29">
        <v>45962</v>
      </c>
      <c r="B6935" s="9" t="s">
        <v>6613</v>
      </c>
      <c r="C6935" s="8" t="e">
        <v>#N/A</v>
      </c>
      <c r="D6935" s="9" t="s">
        <v>6615</v>
      </c>
      <c r="E6935" s="12">
        <v>0</v>
      </c>
      <c r="F6935" s="30">
        <v>45991</v>
      </c>
      <c r="G6935" s="12" t="s">
        <v>6334</v>
      </c>
      <c r="H6935" s="75">
        <v>4467</v>
      </c>
      <c r="I6935" s="5">
        <v>4467</v>
      </c>
      <c r="K6935" t="str">
        <f t="shared" ref="K6935:K6969" si="435">"Q" &amp; IF(MONTH(A6935) &lt; 4, 4, IF(MONTH(A6935) &lt; 7, 1, IF(MONTH(A6935) &lt; 10, 2, 3))) &amp; " " &amp; YEAR(A6935) - IF(MONTH(A6935) &lt; 4, 1, 0)</f>
        <v>Q3 2025</v>
      </c>
      <c r="L6935" t="str">
        <f t="shared" ref="L6935:L6969" si="436">LEFT(K6935,2)</f>
        <v>Q3</v>
      </c>
      <c r="M6935" t="str">
        <f t="shared" ref="M6935:M6969" si="437">RIGHT(K6935,4)</f>
        <v>2025</v>
      </c>
    </row>
    <row r="6936" spans="1:13" x14ac:dyDescent="0.25">
      <c r="A6936" s="29">
        <v>45962</v>
      </c>
      <c r="B6936" s="9" t="s">
        <v>6613</v>
      </c>
      <c r="C6936" s="8" t="e">
        <v>#N/A</v>
      </c>
      <c r="D6936" s="9" t="s">
        <v>6615</v>
      </c>
      <c r="E6936" s="12">
        <v>0</v>
      </c>
      <c r="F6936" s="30">
        <v>45991</v>
      </c>
      <c r="G6936" s="12" t="s">
        <v>6335</v>
      </c>
      <c r="H6936" s="75">
        <v>528</v>
      </c>
      <c r="I6936" s="5">
        <v>528</v>
      </c>
      <c r="K6936" t="str">
        <f t="shared" si="435"/>
        <v>Q3 2025</v>
      </c>
      <c r="L6936" t="str">
        <f t="shared" si="436"/>
        <v>Q3</v>
      </c>
      <c r="M6936" t="str">
        <f t="shared" si="437"/>
        <v>2025</v>
      </c>
    </row>
    <row r="6937" spans="1:13" x14ac:dyDescent="0.25">
      <c r="A6937" s="29">
        <v>45962</v>
      </c>
      <c r="B6937" s="9" t="s">
        <v>6590</v>
      </c>
      <c r="C6937" s="8" t="e">
        <v>#N/A</v>
      </c>
      <c r="D6937" s="9" t="s">
        <v>6615</v>
      </c>
      <c r="E6937" s="12">
        <v>0</v>
      </c>
      <c r="F6937" s="30">
        <v>45991</v>
      </c>
      <c r="G6937" s="12" t="s">
        <v>6336</v>
      </c>
      <c r="H6937" s="75">
        <v>95</v>
      </c>
      <c r="I6937" s="5">
        <v>95</v>
      </c>
      <c r="K6937" t="str">
        <f t="shared" si="435"/>
        <v>Q3 2025</v>
      </c>
      <c r="L6937" t="str">
        <f t="shared" si="436"/>
        <v>Q3</v>
      </c>
      <c r="M6937" t="str">
        <f t="shared" si="437"/>
        <v>2025</v>
      </c>
    </row>
    <row r="6938" spans="1:13" x14ac:dyDescent="0.25">
      <c r="A6938" s="29">
        <v>45962</v>
      </c>
      <c r="B6938" s="9" t="s">
        <v>6601</v>
      </c>
      <c r="C6938" s="8" t="e">
        <v>#N/A</v>
      </c>
      <c r="D6938" s="9" t="s">
        <v>6615</v>
      </c>
      <c r="E6938" s="12">
        <v>0</v>
      </c>
      <c r="F6938" s="30">
        <v>45991</v>
      </c>
      <c r="G6938" s="12" t="s">
        <v>6337</v>
      </c>
      <c r="H6938" s="75">
        <v>739</v>
      </c>
      <c r="I6938" s="5">
        <v>739</v>
      </c>
      <c r="K6938" t="str">
        <f t="shared" si="435"/>
        <v>Q3 2025</v>
      </c>
      <c r="L6938" t="str">
        <f t="shared" si="436"/>
        <v>Q3</v>
      </c>
      <c r="M6938" t="str">
        <f t="shared" si="437"/>
        <v>2025</v>
      </c>
    </row>
    <row r="6939" spans="1:13" x14ac:dyDescent="0.25">
      <c r="A6939" s="29">
        <v>45962</v>
      </c>
      <c r="B6939" s="9" t="s">
        <v>6599</v>
      </c>
      <c r="C6939" s="8" t="e">
        <v>#N/A</v>
      </c>
      <c r="D6939" s="9" t="s">
        <v>6615</v>
      </c>
      <c r="E6939" s="12">
        <v>0</v>
      </c>
      <c r="F6939" s="30">
        <v>45991</v>
      </c>
      <c r="G6939" s="12" t="s">
        <v>6338</v>
      </c>
      <c r="H6939" s="75">
        <v>95</v>
      </c>
      <c r="I6939" s="5">
        <v>95</v>
      </c>
      <c r="K6939" t="str">
        <f t="shared" si="435"/>
        <v>Q3 2025</v>
      </c>
      <c r="L6939" t="str">
        <f t="shared" si="436"/>
        <v>Q3</v>
      </c>
      <c r="M6939" t="str">
        <f t="shared" si="437"/>
        <v>2025</v>
      </c>
    </row>
    <row r="6940" spans="1:13" x14ac:dyDescent="0.25">
      <c r="A6940" s="29">
        <v>45962</v>
      </c>
      <c r="B6940" s="9" t="s">
        <v>6595</v>
      </c>
      <c r="C6940" s="8" t="e">
        <v>#N/A</v>
      </c>
      <c r="D6940" s="9" t="s">
        <v>6615</v>
      </c>
      <c r="E6940" s="12">
        <v>0</v>
      </c>
      <c r="F6940" s="30">
        <v>45991</v>
      </c>
      <c r="G6940" s="12" t="s">
        <v>6331</v>
      </c>
      <c r="H6940" s="75">
        <v>528</v>
      </c>
      <c r="I6940" s="5">
        <v>528</v>
      </c>
      <c r="K6940" t="str">
        <f t="shared" si="435"/>
        <v>Q3 2025</v>
      </c>
      <c r="L6940" t="str">
        <f t="shared" si="436"/>
        <v>Q3</v>
      </c>
      <c r="M6940" t="str">
        <f t="shared" si="437"/>
        <v>2025</v>
      </c>
    </row>
    <row r="6941" spans="1:13" x14ac:dyDescent="0.25">
      <c r="A6941" s="29">
        <v>45962</v>
      </c>
      <c r="B6941" s="9" t="s">
        <v>6590</v>
      </c>
      <c r="C6941" s="8" t="e">
        <v>#N/A</v>
      </c>
      <c r="D6941" s="9" t="s">
        <v>6615</v>
      </c>
      <c r="E6941" s="12">
        <v>0</v>
      </c>
      <c r="F6941" s="30">
        <v>45991</v>
      </c>
      <c r="G6941" s="12" t="s">
        <v>6339</v>
      </c>
      <c r="H6941" s="75">
        <v>6647</v>
      </c>
      <c r="I6941" s="5">
        <v>6647</v>
      </c>
      <c r="K6941" t="str">
        <f t="shared" si="435"/>
        <v>Q3 2025</v>
      </c>
      <c r="L6941" t="str">
        <f t="shared" si="436"/>
        <v>Q3</v>
      </c>
      <c r="M6941" t="str">
        <f t="shared" si="437"/>
        <v>2025</v>
      </c>
    </row>
    <row r="6942" spans="1:13" x14ac:dyDescent="0.25">
      <c r="A6942" s="29">
        <v>45962</v>
      </c>
      <c r="B6942" s="9" t="s">
        <v>6586</v>
      </c>
      <c r="C6942" s="8" t="e">
        <v>#N/A</v>
      </c>
      <c r="D6942" s="9" t="s">
        <v>6615</v>
      </c>
      <c r="E6942" s="12">
        <v>0</v>
      </c>
      <c r="F6942" s="30">
        <v>45991</v>
      </c>
      <c r="G6942" s="12" t="s">
        <v>6340</v>
      </c>
      <c r="H6942" s="75">
        <v>106</v>
      </c>
      <c r="I6942" s="5">
        <v>106</v>
      </c>
      <c r="K6942" t="str">
        <f t="shared" si="435"/>
        <v>Q3 2025</v>
      </c>
      <c r="L6942" t="str">
        <f t="shared" si="436"/>
        <v>Q3</v>
      </c>
      <c r="M6942" t="str">
        <f t="shared" si="437"/>
        <v>2025</v>
      </c>
    </row>
    <row r="6943" spans="1:13" x14ac:dyDescent="0.25">
      <c r="A6943" s="29">
        <v>45962</v>
      </c>
      <c r="B6943" s="9" t="s">
        <v>6588</v>
      </c>
      <c r="C6943" s="8" t="e">
        <v>#N/A</v>
      </c>
      <c r="D6943" s="9" t="s">
        <v>6615</v>
      </c>
      <c r="E6943" s="12">
        <v>0</v>
      </c>
      <c r="F6943" s="30">
        <v>45991</v>
      </c>
      <c r="G6943" s="12" t="s">
        <v>6341</v>
      </c>
      <c r="H6943" s="75">
        <v>211</v>
      </c>
      <c r="I6943" s="5">
        <v>211</v>
      </c>
      <c r="K6943" t="str">
        <f t="shared" si="435"/>
        <v>Q3 2025</v>
      </c>
      <c r="L6943" t="str">
        <f t="shared" si="436"/>
        <v>Q3</v>
      </c>
      <c r="M6943" t="str">
        <f t="shared" si="437"/>
        <v>2025</v>
      </c>
    </row>
    <row r="6944" spans="1:13" x14ac:dyDescent="0.25">
      <c r="A6944" s="29">
        <v>45962</v>
      </c>
      <c r="B6944" s="9" t="s">
        <v>6604</v>
      </c>
      <c r="C6944" s="8" t="e">
        <v>#N/A</v>
      </c>
      <c r="D6944" s="9" t="s">
        <v>6615</v>
      </c>
      <c r="E6944" s="12">
        <v>0</v>
      </c>
      <c r="F6944" s="30">
        <v>45991</v>
      </c>
      <c r="G6944" s="12" t="s">
        <v>6342</v>
      </c>
      <c r="H6944" s="75">
        <v>106</v>
      </c>
      <c r="I6944" s="5">
        <v>106</v>
      </c>
      <c r="K6944" t="str">
        <f t="shared" si="435"/>
        <v>Q3 2025</v>
      </c>
      <c r="L6944" t="str">
        <f t="shared" si="436"/>
        <v>Q3</v>
      </c>
      <c r="M6944" t="str">
        <f t="shared" si="437"/>
        <v>2025</v>
      </c>
    </row>
    <row r="6945" spans="1:13" x14ac:dyDescent="0.25">
      <c r="A6945" s="29">
        <v>45962</v>
      </c>
      <c r="B6945" s="9" t="s">
        <v>6610</v>
      </c>
      <c r="C6945" s="8" t="e">
        <v>#N/A</v>
      </c>
      <c r="D6945" s="9" t="s">
        <v>6615</v>
      </c>
      <c r="E6945" s="12">
        <v>0</v>
      </c>
      <c r="F6945" s="30">
        <v>45991</v>
      </c>
      <c r="G6945" s="12" t="s">
        <v>6343</v>
      </c>
      <c r="H6945" s="75">
        <v>106</v>
      </c>
      <c r="I6945" s="5">
        <v>106</v>
      </c>
      <c r="K6945" t="str">
        <f t="shared" si="435"/>
        <v>Q3 2025</v>
      </c>
      <c r="L6945" t="str">
        <f t="shared" si="436"/>
        <v>Q3</v>
      </c>
      <c r="M6945" t="str">
        <f t="shared" si="437"/>
        <v>2025</v>
      </c>
    </row>
    <row r="6946" spans="1:13" x14ac:dyDescent="0.25">
      <c r="A6946" s="29">
        <v>45962</v>
      </c>
      <c r="B6946" s="9" t="s">
        <v>6599</v>
      </c>
      <c r="C6946" s="8" t="e">
        <v>#N/A</v>
      </c>
      <c r="D6946" s="9" t="s">
        <v>6615</v>
      </c>
      <c r="E6946" s="12">
        <v>0</v>
      </c>
      <c r="F6946" s="30">
        <v>45991</v>
      </c>
      <c r="G6946" s="12" t="s">
        <v>6344</v>
      </c>
      <c r="H6946" s="75">
        <v>739</v>
      </c>
      <c r="I6946" s="5">
        <v>739</v>
      </c>
      <c r="K6946" t="str">
        <f t="shared" si="435"/>
        <v>Q3 2025</v>
      </c>
      <c r="L6946" t="str">
        <f t="shared" si="436"/>
        <v>Q3</v>
      </c>
      <c r="M6946" t="str">
        <f t="shared" si="437"/>
        <v>2025</v>
      </c>
    </row>
    <row r="6947" spans="1:13" x14ac:dyDescent="0.25">
      <c r="A6947" s="29">
        <v>45962</v>
      </c>
      <c r="B6947" s="9" t="s">
        <v>6595</v>
      </c>
      <c r="C6947" s="8" t="e">
        <v>#N/A</v>
      </c>
      <c r="D6947" s="9" t="s">
        <v>6615</v>
      </c>
      <c r="E6947" s="12">
        <v>0</v>
      </c>
      <c r="F6947" s="30">
        <v>45991</v>
      </c>
      <c r="G6947" s="12" t="s">
        <v>6345</v>
      </c>
      <c r="H6947" s="75">
        <v>6752</v>
      </c>
      <c r="I6947" s="5">
        <v>6752</v>
      </c>
      <c r="K6947" t="str">
        <f t="shared" si="435"/>
        <v>Q3 2025</v>
      </c>
      <c r="L6947" t="str">
        <f t="shared" si="436"/>
        <v>Q3</v>
      </c>
      <c r="M6947" t="str">
        <f t="shared" si="437"/>
        <v>2025</v>
      </c>
    </row>
    <row r="6948" spans="1:13" x14ac:dyDescent="0.25">
      <c r="A6948" s="27">
        <v>45962</v>
      </c>
      <c r="B6948" s="9" t="s">
        <v>6595</v>
      </c>
      <c r="C6948" s="8" t="e">
        <v>#N/A</v>
      </c>
      <c r="D6948" s="9" t="s">
        <v>6615</v>
      </c>
      <c r="E6948" s="12">
        <v>319</v>
      </c>
      <c r="F6948" s="30">
        <v>45991</v>
      </c>
      <c r="G6948" s="12" t="s">
        <v>6346</v>
      </c>
      <c r="H6948" s="75">
        <v>119700</v>
      </c>
      <c r="I6948" s="5">
        <v>119700</v>
      </c>
      <c r="K6948" t="str">
        <f t="shared" si="435"/>
        <v>Q3 2025</v>
      </c>
      <c r="L6948" t="str">
        <f t="shared" si="436"/>
        <v>Q3</v>
      </c>
      <c r="M6948" t="str">
        <f t="shared" si="437"/>
        <v>2025</v>
      </c>
    </row>
    <row r="6949" spans="1:13" x14ac:dyDescent="0.25">
      <c r="A6949" s="27">
        <v>45962</v>
      </c>
      <c r="B6949" s="9" t="s">
        <v>6592</v>
      </c>
      <c r="C6949" s="8" t="e">
        <v>#N/A</v>
      </c>
      <c r="D6949" s="9" t="s">
        <v>6615</v>
      </c>
      <c r="E6949" s="12">
        <v>613</v>
      </c>
      <c r="F6949" s="30">
        <v>45991</v>
      </c>
      <c r="G6949" s="12" t="s">
        <v>6347</v>
      </c>
      <c r="H6949" s="75">
        <v>18335</v>
      </c>
      <c r="I6949" s="5">
        <v>18335</v>
      </c>
      <c r="K6949" t="str">
        <f t="shared" si="435"/>
        <v>Q3 2025</v>
      </c>
      <c r="L6949" t="str">
        <f t="shared" si="436"/>
        <v>Q3</v>
      </c>
      <c r="M6949" t="str">
        <f t="shared" si="437"/>
        <v>2025</v>
      </c>
    </row>
    <row r="6950" spans="1:13" x14ac:dyDescent="0.25">
      <c r="A6950" s="27">
        <v>45962</v>
      </c>
      <c r="B6950" s="9" t="s">
        <v>6593</v>
      </c>
      <c r="C6950" s="8" t="e">
        <v>#N/A</v>
      </c>
      <c r="D6950" s="9" t="s">
        <v>6615</v>
      </c>
      <c r="E6950" s="12">
        <v>312</v>
      </c>
      <c r="F6950" s="30">
        <v>45991</v>
      </c>
      <c r="G6950" s="12" t="s">
        <v>6348</v>
      </c>
      <c r="H6950" s="75">
        <v>298870</v>
      </c>
      <c r="I6950" s="5">
        <v>298870</v>
      </c>
      <c r="K6950" t="str">
        <f t="shared" si="435"/>
        <v>Q3 2025</v>
      </c>
      <c r="L6950" t="str">
        <f t="shared" si="436"/>
        <v>Q3</v>
      </c>
      <c r="M6950" t="str">
        <f t="shared" si="437"/>
        <v>2025</v>
      </c>
    </row>
    <row r="6951" spans="1:13" x14ac:dyDescent="0.25">
      <c r="A6951" s="27">
        <v>45962</v>
      </c>
      <c r="B6951" s="9" t="s">
        <v>6601</v>
      </c>
      <c r="C6951" s="62" t="s">
        <v>6630</v>
      </c>
      <c r="D6951" s="9" t="s">
        <v>6631</v>
      </c>
      <c r="E6951" s="12">
        <v>0</v>
      </c>
      <c r="F6951" s="30">
        <v>45997</v>
      </c>
      <c r="G6951" s="12" t="s">
        <v>6349</v>
      </c>
      <c r="H6951" s="75">
        <v>2891</v>
      </c>
      <c r="I6951" s="5">
        <v>2891</v>
      </c>
      <c r="K6951" t="str">
        <f t="shared" si="435"/>
        <v>Q3 2025</v>
      </c>
      <c r="L6951" t="str">
        <f t="shared" si="436"/>
        <v>Q3</v>
      </c>
      <c r="M6951" t="str">
        <f t="shared" si="437"/>
        <v>2025</v>
      </c>
    </row>
    <row r="6952" spans="1:13" x14ac:dyDescent="0.25">
      <c r="A6952" s="29">
        <v>45962</v>
      </c>
      <c r="B6952" s="9" t="s">
        <v>6613</v>
      </c>
      <c r="C6952" s="8" t="e">
        <v>#N/A</v>
      </c>
      <c r="D6952" s="9" t="s">
        <v>6629</v>
      </c>
      <c r="E6952" s="12">
        <v>0</v>
      </c>
      <c r="F6952" s="30">
        <v>45997</v>
      </c>
      <c r="G6952" s="12" t="s">
        <v>6350</v>
      </c>
      <c r="H6952" s="75">
        <v>78600</v>
      </c>
      <c r="I6952" s="5">
        <v>78600</v>
      </c>
      <c r="K6952" t="str">
        <f t="shared" si="435"/>
        <v>Q3 2025</v>
      </c>
      <c r="L6952" t="str">
        <f t="shared" si="436"/>
        <v>Q3</v>
      </c>
      <c r="M6952" t="str">
        <f t="shared" si="437"/>
        <v>2025</v>
      </c>
    </row>
    <row r="6953" spans="1:13" x14ac:dyDescent="0.25">
      <c r="A6953" s="29">
        <v>45962</v>
      </c>
      <c r="B6953" s="9" t="s">
        <v>6589</v>
      </c>
      <c r="C6953" s="8" t="e">
        <v>#N/A</v>
      </c>
      <c r="D6953" s="9" t="s">
        <v>6638</v>
      </c>
      <c r="E6953" s="12" t="s">
        <v>82</v>
      </c>
      <c r="F6953" s="30">
        <v>46009</v>
      </c>
      <c r="G6953" s="12" t="s">
        <v>6351</v>
      </c>
      <c r="H6953" s="75">
        <v>411320</v>
      </c>
      <c r="I6953" s="5">
        <v>411320</v>
      </c>
      <c r="K6953" t="str">
        <f t="shared" si="435"/>
        <v>Q3 2025</v>
      </c>
      <c r="L6953" t="str">
        <f t="shared" si="436"/>
        <v>Q3</v>
      </c>
      <c r="M6953" t="str">
        <f t="shared" si="437"/>
        <v>2025</v>
      </c>
    </row>
    <row r="6954" spans="1:13" x14ac:dyDescent="0.25">
      <c r="A6954" s="29">
        <v>45962</v>
      </c>
      <c r="B6954" s="9" t="s">
        <v>6600</v>
      </c>
      <c r="C6954" s="8" t="e">
        <v>#N/A</v>
      </c>
      <c r="D6954" s="9" t="s">
        <v>6638</v>
      </c>
      <c r="E6954" s="12">
        <v>1102</v>
      </c>
      <c r="F6954" s="30">
        <v>45998</v>
      </c>
      <c r="G6954" s="12" t="s">
        <v>6352</v>
      </c>
      <c r="H6954" s="75">
        <v>16240</v>
      </c>
      <c r="I6954" s="5">
        <v>16240</v>
      </c>
      <c r="K6954" t="str">
        <f t="shared" si="435"/>
        <v>Q3 2025</v>
      </c>
      <c r="L6954" t="str">
        <f t="shared" si="436"/>
        <v>Q3</v>
      </c>
      <c r="M6954" t="str">
        <f t="shared" si="437"/>
        <v>2025</v>
      </c>
    </row>
    <row r="6955" spans="1:13" x14ac:dyDescent="0.25">
      <c r="A6955" s="29">
        <v>45962</v>
      </c>
      <c r="B6955" s="9" t="s">
        <v>6600</v>
      </c>
      <c r="C6955" s="8" t="e">
        <v>#N/A</v>
      </c>
      <c r="D6955" s="9" t="s">
        <v>6638</v>
      </c>
      <c r="E6955" s="12">
        <v>1101</v>
      </c>
      <c r="F6955" s="30">
        <v>45998</v>
      </c>
      <c r="G6955" s="12" t="s">
        <v>6353</v>
      </c>
      <c r="H6955" s="75">
        <v>173810</v>
      </c>
      <c r="I6955" s="5">
        <v>173810</v>
      </c>
      <c r="K6955" t="str">
        <f t="shared" si="435"/>
        <v>Q3 2025</v>
      </c>
      <c r="L6955" t="str">
        <f t="shared" si="436"/>
        <v>Q3</v>
      </c>
      <c r="M6955" t="str">
        <f t="shared" si="437"/>
        <v>2025</v>
      </c>
    </row>
    <row r="6956" spans="1:13" x14ac:dyDescent="0.25">
      <c r="A6956" s="29">
        <v>45962</v>
      </c>
      <c r="B6956" s="9" t="s">
        <v>6584</v>
      </c>
      <c r="C6956" s="8" t="s">
        <v>6630</v>
      </c>
      <c r="D6956" s="9" t="s">
        <v>6631</v>
      </c>
      <c r="E6956" s="12">
        <v>102</v>
      </c>
      <c r="F6956" s="30">
        <v>46000</v>
      </c>
      <c r="G6956" s="12" t="s">
        <v>6354</v>
      </c>
      <c r="H6956" s="75">
        <v>698</v>
      </c>
      <c r="I6956" s="5">
        <v>698</v>
      </c>
      <c r="K6956" t="str">
        <f t="shared" si="435"/>
        <v>Q3 2025</v>
      </c>
      <c r="L6956" t="str">
        <f t="shared" si="436"/>
        <v>Q3</v>
      </c>
      <c r="M6956" t="str">
        <f t="shared" si="437"/>
        <v>2025</v>
      </c>
    </row>
    <row r="6957" spans="1:13" x14ac:dyDescent="0.25">
      <c r="A6957" s="29">
        <v>45962</v>
      </c>
      <c r="B6957" s="9" t="s">
        <v>6595</v>
      </c>
      <c r="C6957" s="8" t="e">
        <v>#N/A</v>
      </c>
      <c r="D6957" s="9" t="s">
        <v>6631</v>
      </c>
      <c r="E6957" s="12">
        <v>319</v>
      </c>
      <c r="F6957" s="30">
        <v>45992</v>
      </c>
      <c r="G6957" s="12" t="s">
        <v>6355</v>
      </c>
      <c r="H6957" s="75">
        <v>559.32000000000005</v>
      </c>
      <c r="I6957" s="5">
        <v>559.32000000000005</v>
      </c>
      <c r="K6957" t="str">
        <f t="shared" si="435"/>
        <v>Q3 2025</v>
      </c>
      <c r="L6957" t="str">
        <f t="shared" si="436"/>
        <v>Q3</v>
      </c>
      <c r="M6957" t="str">
        <f t="shared" si="437"/>
        <v>2025</v>
      </c>
    </row>
    <row r="6958" spans="1:13" x14ac:dyDescent="0.25">
      <c r="A6958" s="27">
        <v>45962</v>
      </c>
      <c r="B6958" s="9" t="s">
        <v>6595</v>
      </c>
      <c r="C6958" s="8" t="e">
        <v>#N/A</v>
      </c>
      <c r="D6958" s="9" t="s">
        <v>6631</v>
      </c>
      <c r="E6958" s="12">
        <v>319</v>
      </c>
      <c r="F6958" s="30">
        <v>45992</v>
      </c>
      <c r="G6958" s="12" t="s">
        <v>6356</v>
      </c>
      <c r="H6958" s="75">
        <v>559.32000000000005</v>
      </c>
      <c r="I6958" s="5">
        <v>559.32000000000005</v>
      </c>
      <c r="K6958" t="str">
        <f t="shared" si="435"/>
        <v>Q3 2025</v>
      </c>
      <c r="L6958" t="str">
        <f t="shared" si="436"/>
        <v>Q3</v>
      </c>
      <c r="M6958" t="str">
        <f t="shared" si="437"/>
        <v>2025</v>
      </c>
    </row>
    <row r="6959" spans="1:13" x14ac:dyDescent="0.25">
      <c r="A6959" s="27">
        <v>45962</v>
      </c>
      <c r="B6959" s="9" t="s">
        <v>6595</v>
      </c>
      <c r="C6959" s="8" t="e">
        <v>#N/A</v>
      </c>
      <c r="D6959" s="9" t="s">
        <v>6631</v>
      </c>
      <c r="E6959" s="12">
        <v>319</v>
      </c>
      <c r="F6959" s="30">
        <v>45992</v>
      </c>
      <c r="G6959" s="12" t="s">
        <v>6357</v>
      </c>
      <c r="H6959" s="75">
        <v>529.82000000000005</v>
      </c>
      <c r="I6959" s="5">
        <v>529.82000000000005</v>
      </c>
      <c r="K6959" t="str">
        <f t="shared" si="435"/>
        <v>Q3 2025</v>
      </c>
      <c r="L6959" t="str">
        <f t="shared" si="436"/>
        <v>Q3</v>
      </c>
      <c r="M6959" t="str">
        <f t="shared" si="437"/>
        <v>2025</v>
      </c>
    </row>
    <row r="6960" spans="1:13" x14ac:dyDescent="0.25">
      <c r="A6960" s="27">
        <v>45962</v>
      </c>
      <c r="B6960" s="9" t="s">
        <v>6595</v>
      </c>
      <c r="C6960" s="8" t="e">
        <v>#N/A</v>
      </c>
      <c r="D6960" s="9" t="s">
        <v>6631</v>
      </c>
      <c r="E6960" s="12">
        <v>319</v>
      </c>
      <c r="F6960" s="30">
        <v>45992</v>
      </c>
      <c r="G6960" s="12" t="s">
        <v>6358</v>
      </c>
      <c r="H6960" s="75">
        <v>548.70000000000005</v>
      </c>
      <c r="I6960" s="5">
        <v>548.70000000000005</v>
      </c>
      <c r="K6960" t="str">
        <f t="shared" si="435"/>
        <v>Q3 2025</v>
      </c>
      <c r="L6960" t="str">
        <f t="shared" si="436"/>
        <v>Q3</v>
      </c>
      <c r="M6960" t="str">
        <f t="shared" si="437"/>
        <v>2025</v>
      </c>
    </row>
    <row r="6961" spans="1:13" x14ac:dyDescent="0.25">
      <c r="A6961" s="27">
        <v>45962</v>
      </c>
      <c r="B6961" s="9" t="s">
        <v>6595</v>
      </c>
      <c r="C6961" s="8" t="e">
        <v>#N/A</v>
      </c>
      <c r="D6961" s="9" t="s">
        <v>6631</v>
      </c>
      <c r="E6961" s="12">
        <v>319</v>
      </c>
      <c r="F6961" s="30">
        <v>45992</v>
      </c>
      <c r="G6961" s="12" t="s">
        <v>6359</v>
      </c>
      <c r="H6961" s="75">
        <v>529.82000000000005</v>
      </c>
      <c r="I6961" s="5">
        <v>529.82000000000005</v>
      </c>
      <c r="K6961" t="str">
        <f t="shared" si="435"/>
        <v>Q3 2025</v>
      </c>
      <c r="L6961" t="str">
        <f t="shared" si="436"/>
        <v>Q3</v>
      </c>
      <c r="M6961" t="str">
        <f t="shared" si="437"/>
        <v>2025</v>
      </c>
    </row>
    <row r="6962" spans="1:13" x14ac:dyDescent="0.25">
      <c r="A6962" s="27">
        <v>45962</v>
      </c>
      <c r="B6962" s="9" t="s">
        <v>6595</v>
      </c>
      <c r="C6962" s="8" t="e">
        <v>#N/A</v>
      </c>
      <c r="D6962" s="9" t="s">
        <v>6631</v>
      </c>
      <c r="E6962" s="12">
        <v>319</v>
      </c>
      <c r="F6962" s="30">
        <v>45992</v>
      </c>
      <c r="G6962" s="12" t="s">
        <v>6360</v>
      </c>
      <c r="H6962" s="75">
        <v>529.82000000000005</v>
      </c>
      <c r="I6962" s="5">
        <v>529.82000000000005</v>
      </c>
      <c r="K6962" t="str">
        <f t="shared" si="435"/>
        <v>Q3 2025</v>
      </c>
      <c r="L6962" t="str">
        <f t="shared" si="436"/>
        <v>Q3</v>
      </c>
      <c r="M6962" t="str">
        <f t="shared" si="437"/>
        <v>2025</v>
      </c>
    </row>
    <row r="6963" spans="1:13" x14ac:dyDescent="0.25">
      <c r="A6963" s="27">
        <v>45962</v>
      </c>
      <c r="B6963" s="9" t="s">
        <v>6595</v>
      </c>
      <c r="C6963" s="8" t="e">
        <v>#N/A</v>
      </c>
      <c r="D6963" s="9" t="s">
        <v>6631</v>
      </c>
      <c r="E6963" s="12">
        <v>319</v>
      </c>
      <c r="F6963" s="30">
        <v>45992</v>
      </c>
      <c r="G6963" s="12" t="s">
        <v>6361</v>
      </c>
      <c r="H6963" s="75">
        <v>529.82000000000005</v>
      </c>
      <c r="I6963" s="5">
        <v>529.82000000000005</v>
      </c>
      <c r="K6963" t="str">
        <f t="shared" si="435"/>
        <v>Q3 2025</v>
      </c>
      <c r="L6963" t="str">
        <f t="shared" si="436"/>
        <v>Q3</v>
      </c>
      <c r="M6963" t="str">
        <f t="shared" si="437"/>
        <v>2025</v>
      </c>
    </row>
    <row r="6964" spans="1:13" x14ac:dyDescent="0.25">
      <c r="A6964" s="27">
        <v>45962</v>
      </c>
      <c r="B6964" s="9" t="s">
        <v>6595</v>
      </c>
      <c r="C6964" s="8" t="e">
        <v>#N/A</v>
      </c>
      <c r="D6964" s="9" t="s">
        <v>6631</v>
      </c>
      <c r="E6964" s="12">
        <v>319</v>
      </c>
      <c r="F6964" s="30">
        <v>45992</v>
      </c>
      <c r="G6964" s="12" t="s">
        <v>6362</v>
      </c>
      <c r="H6964" s="75">
        <v>529.82000000000005</v>
      </c>
      <c r="I6964" s="5">
        <v>529.82000000000005</v>
      </c>
      <c r="K6964" t="str">
        <f t="shared" si="435"/>
        <v>Q3 2025</v>
      </c>
      <c r="L6964" t="str">
        <f t="shared" si="436"/>
        <v>Q3</v>
      </c>
      <c r="M6964" t="str">
        <f t="shared" si="437"/>
        <v>2025</v>
      </c>
    </row>
    <row r="6965" spans="1:13" x14ac:dyDescent="0.25">
      <c r="A6965" s="27">
        <v>45962</v>
      </c>
      <c r="B6965" s="9" t="s">
        <v>6595</v>
      </c>
      <c r="C6965" s="8" t="e">
        <v>#N/A</v>
      </c>
      <c r="D6965" s="9" t="s">
        <v>6631</v>
      </c>
      <c r="E6965" s="12">
        <v>319</v>
      </c>
      <c r="F6965" s="30">
        <v>45992</v>
      </c>
      <c r="G6965" s="12" t="s">
        <v>6363</v>
      </c>
      <c r="H6965" s="75">
        <v>764.64</v>
      </c>
      <c r="I6965" s="5">
        <v>764.64</v>
      </c>
      <c r="K6965" t="str">
        <f t="shared" si="435"/>
        <v>Q3 2025</v>
      </c>
      <c r="L6965" t="str">
        <f t="shared" si="436"/>
        <v>Q3</v>
      </c>
      <c r="M6965" t="str">
        <f t="shared" si="437"/>
        <v>2025</v>
      </c>
    </row>
    <row r="6966" spans="1:13" x14ac:dyDescent="0.25">
      <c r="A6966" s="27">
        <v>45962</v>
      </c>
      <c r="B6966" s="9" t="s">
        <v>6595</v>
      </c>
      <c r="C6966" s="8" t="e">
        <v>#N/A</v>
      </c>
      <c r="D6966" s="9" t="s">
        <v>6631</v>
      </c>
      <c r="E6966" s="12">
        <v>319</v>
      </c>
      <c r="F6966" s="30">
        <v>45992</v>
      </c>
      <c r="G6966" s="12" t="s">
        <v>6364</v>
      </c>
      <c r="H6966" s="75">
        <v>588.82000000000005</v>
      </c>
      <c r="I6966" s="5">
        <v>588.82000000000005</v>
      </c>
      <c r="K6966" t="str">
        <f t="shared" si="435"/>
        <v>Q3 2025</v>
      </c>
      <c r="L6966" t="str">
        <f t="shared" si="436"/>
        <v>Q3</v>
      </c>
      <c r="M6966" t="str">
        <f t="shared" si="437"/>
        <v>2025</v>
      </c>
    </row>
    <row r="6967" spans="1:13" x14ac:dyDescent="0.25">
      <c r="A6967" s="27">
        <v>45962</v>
      </c>
      <c r="B6967" s="9" t="s">
        <v>6593</v>
      </c>
      <c r="C6967" s="8" t="s">
        <v>6619</v>
      </c>
      <c r="D6967" s="9" t="s">
        <v>6620</v>
      </c>
      <c r="E6967" s="12">
        <v>312</v>
      </c>
      <c r="F6967" s="30">
        <v>45991</v>
      </c>
      <c r="G6967" s="12" t="s">
        <v>6366</v>
      </c>
      <c r="H6967" s="75">
        <v>48359</v>
      </c>
      <c r="I6967" s="5">
        <v>48359</v>
      </c>
      <c r="K6967" t="str">
        <f t="shared" si="435"/>
        <v>Q3 2025</v>
      </c>
      <c r="L6967" t="str">
        <f t="shared" si="436"/>
        <v>Q3</v>
      </c>
      <c r="M6967" t="str">
        <f t="shared" si="437"/>
        <v>2025</v>
      </c>
    </row>
    <row r="6968" spans="1:13" x14ac:dyDescent="0.25">
      <c r="A6968" s="27">
        <v>45962</v>
      </c>
      <c r="B6968" s="9" t="s">
        <v>6595</v>
      </c>
      <c r="C6968" s="8" t="s">
        <v>6630</v>
      </c>
      <c r="D6968" s="9" t="s">
        <v>6631</v>
      </c>
      <c r="E6968" s="12">
        <v>319</v>
      </c>
      <c r="F6968" s="30">
        <v>46000</v>
      </c>
      <c r="G6968" s="12" t="s">
        <v>6367</v>
      </c>
      <c r="H6968" s="75">
        <v>4738.1400000000003</v>
      </c>
      <c r="I6968" s="5">
        <v>4738.1400000000003</v>
      </c>
      <c r="K6968" t="str">
        <f t="shared" si="435"/>
        <v>Q3 2025</v>
      </c>
      <c r="L6968" t="str">
        <f t="shared" si="436"/>
        <v>Q3</v>
      </c>
      <c r="M6968" t="str">
        <f t="shared" si="437"/>
        <v>2025</v>
      </c>
    </row>
    <row r="6969" spans="1:13" x14ac:dyDescent="0.25">
      <c r="A6969" s="27">
        <v>45962</v>
      </c>
      <c r="B6969" s="9" t="s">
        <v>6589</v>
      </c>
      <c r="C6969" s="8" t="s">
        <v>6653</v>
      </c>
      <c r="D6969" s="9" t="s">
        <v>6627</v>
      </c>
      <c r="E6969" s="12" t="s">
        <v>82</v>
      </c>
      <c r="F6969" s="30">
        <v>46001</v>
      </c>
      <c r="G6969" s="12" t="s">
        <v>6368</v>
      </c>
      <c r="H6969" s="75">
        <v>17628</v>
      </c>
      <c r="I6969" s="5">
        <v>17628</v>
      </c>
      <c r="K6969" t="str">
        <f t="shared" si="435"/>
        <v>Q3 2025</v>
      </c>
      <c r="L6969" t="str">
        <f t="shared" si="436"/>
        <v>Q3</v>
      </c>
      <c r="M6969" t="str">
        <f t="shared" si="437"/>
        <v>2025</v>
      </c>
    </row>
    <row r="6970" spans="1:13" x14ac:dyDescent="0.25">
      <c r="A6970" s="27">
        <v>45962</v>
      </c>
      <c r="B6970" s="9" t="s">
        <v>6589</v>
      </c>
      <c r="C6970" s="8" t="s">
        <v>6653</v>
      </c>
      <c r="D6970" s="9" t="s">
        <v>6638</v>
      </c>
      <c r="E6970" s="12" t="s">
        <v>82</v>
      </c>
      <c r="F6970" s="30">
        <v>46001</v>
      </c>
      <c r="G6970" s="12" t="s">
        <v>6369</v>
      </c>
      <c r="H6970" s="75">
        <v>613595.82999999996</v>
      </c>
      <c r="I6970" s="5">
        <v>613595.82999999996</v>
      </c>
      <c r="K6970" t="str">
        <f t="shared" ref="K6970" si="438">"Q" &amp; IF(MONTH(A6970) &lt; 4, 4, IF(MONTH(A6970) &lt; 7, 1, IF(MONTH(A6970) &lt; 10, 2, 3))) &amp; " " &amp; YEAR(A6970) - IF(MONTH(A6970) &lt; 4, 1, 0)</f>
        <v>Q3 2025</v>
      </c>
      <c r="L6970" t="str">
        <f t="shared" ref="L6970" si="439">LEFT(K6970,2)</f>
        <v>Q3</v>
      </c>
      <c r="M6970" t="str">
        <f t="shared" ref="M6970" si="440">RIGHT(K6970,4)</f>
        <v>2025</v>
      </c>
    </row>
    <row r="6971" spans="1:13" x14ac:dyDescent="0.25">
      <c r="A6971" s="27">
        <v>45962</v>
      </c>
      <c r="B6971" s="9" t="s">
        <v>6584</v>
      </c>
      <c r="C6971" s="8" t="s">
        <v>6637</v>
      </c>
      <c r="D6971" s="9" t="s">
        <v>6638</v>
      </c>
      <c r="E6971" s="12">
        <v>102</v>
      </c>
      <c r="F6971" s="30">
        <v>46001</v>
      </c>
      <c r="G6971" s="12" t="s">
        <v>6370</v>
      </c>
      <c r="H6971" s="75">
        <v>56633</v>
      </c>
      <c r="I6971" s="5">
        <v>56633</v>
      </c>
      <c r="K6971" t="str">
        <f t="shared" ref="K6971:K6972" si="441">"Q" &amp; IF(MONTH(A6971) &lt; 4, 4, IF(MONTH(A6971) &lt; 7, 1, IF(MONTH(A6971) &lt; 10, 2, 3))) &amp; " " &amp; YEAR(A6971) - IF(MONTH(A6971) &lt; 4, 1, 0)</f>
        <v>Q3 2025</v>
      </c>
      <c r="L6971" t="str">
        <f t="shared" ref="L6971:L6972" si="442">LEFT(K6971,2)</f>
        <v>Q3</v>
      </c>
      <c r="M6971" t="str">
        <f t="shared" ref="M6971:M6972" si="443">RIGHT(K6971,4)</f>
        <v>2025</v>
      </c>
    </row>
    <row r="6972" spans="1:13" x14ac:dyDescent="0.25">
      <c r="A6972" s="27">
        <v>45962</v>
      </c>
      <c r="B6972" s="9" t="s">
        <v>6593</v>
      </c>
      <c r="C6972" s="8" t="s">
        <v>6637</v>
      </c>
      <c r="D6972" s="9" t="s">
        <v>6638</v>
      </c>
      <c r="E6972" s="12">
        <v>309</v>
      </c>
      <c r="F6972" s="30">
        <v>46001</v>
      </c>
      <c r="G6972" s="12" t="s">
        <v>6371</v>
      </c>
      <c r="H6972" s="75">
        <v>87413</v>
      </c>
      <c r="I6972" s="5">
        <v>87413</v>
      </c>
      <c r="K6972" t="str">
        <f t="shared" si="441"/>
        <v>Q3 2025</v>
      </c>
      <c r="L6972" t="str">
        <f t="shared" si="442"/>
        <v>Q3</v>
      </c>
      <c r="M6972" t="str">
        <f t="shared" si="443"/>
        <v>2025</v>
      </c>
    </row>
    <row r="6973" spans="1:13" x14ac:dyDescent="0.25">
      <c r="A6973" s="27">
        <v>45962</v>
      </c>
      <c r="B6973" s="8" t="s">
        <v>6593</v>
      </c>
      <c r="C6973" s="5" t="s">
        <v>6637</v>
      </c>
      <c r="D6973" s="8" t="s">
        <v>6638</v>
      </c>
      <c r="E6973" s="12">
        <v>310</v>
      </c>
      <c r="F6973" s="4">
        <v>46001</v>
      </c>
      <c r="K6973" t="str">
        <f t="shared" ref="K6973:K7008" si="444">"Q" &amp; IF(MONTH(A6973) &lt; 4, 4, IF(MONTH(A6973) &lt; 7, 1, IF(MONTH(A6973) &lt; 10, 2, 3))) &amp; " " &amp; YEAR(A6973) - IF(MONTH(A6973) &lt; 4, 1, 0)</f>
        <v>Q3 2025</v>
      </c>
      <c r="L6973" t="str">
        <f t="shared" ref="L6973:L7008" si="445">LEFT(K6973,2)</f>
        <v>Q3</v>
      </c>
      <c r="M6973" t="str">
        <f t="shared" ref="M6973:M7008" si="446">RIGHT(K6973,4)</f>
        <v>2025</v>
      </c>
    </row>
    <row r="6974" spans="1:13" x14ac:dyDescent="0.25">
      <c r="A6974" s="27">
        <v>45962</v>
      </c>
      <c r="B6974" s="8" t="s">
        <v>6593</v>
      </c>
      <c r="C6974" s="5" t="s">
        <v>6637</v>
      </c>
      <c r="D6974" s="8" t="s">
        <v>6638</v>
      </c>
      <c r="E6974" s="12">
        <v>311</v>
      </c>
      <c r="F6974" s="4">
        <v>46001</v>
      </c>
      <c r="G6974" s="12" t="s">
        <v>6372</v>
      </c>
      <c r="H6974" s="5">
        <v>128381</v>
      </c>
      <c r="I6974" s="5">
        <v>128381</v>
      </c>
      <c r="K6974" t="str">
        <f t="shared" si="444"/>
        <v>Q3 2025</v>
      </c>
      <c r="L6974" t="str">
        <f t="shared" si="445"/>
        <v>Q3</v>
      </c>
      <c r="M6974" t="str">
        <f t="shared" si="446"/>
        <v>2025</v>
      </c>
    </row>
    <row r="6975" spans="1:13" x14ac:dyDescent="0.25">
      <c r="A6975" s="27">
        <v>45962</v>
      </c>
      <c r="B6975" s="8" t="s">
        <v>6593</v>
      </c>
      <c r="C6975" s="5" t="s">
        <v>6637</v>
      </c>
      <c r="D6975" s="8" t="s">
        <v>6638</v>
      </c>
      <c r="E6975" s="12">
        <v>312</v>
      </c>
      <c r="F6975" s="4">
        <v>46001</v>
      </c>
      <c r="G6975" s="12" t="s">
        <v>6373</v>
      </c>
      <c r="H6975" s="5">
        <v>130080</v>
      </c>
      <c r="I6975" s="5">
        <v>130080</v>
      </c>
      <c r="K6975" t="str">
        <f t="shared" si="444"/>
        <v>Q3 2025</v>
      </c>
      <c r="L6975" t="str">
        <f t="shared" si="445"/>
        <v>Q3</v>
      </c>
      <c r="M6975" t="str">
        <f t="shared" si="446"/>
        <v>2025</v>
      </c>
    </row>
    <row r="6976" spans="1:13" x14ac:dyDescent="0.25">
      <c r="A6976" s="27">
        <v>45962</v>
      </c>
      <c r="B6976" s="8" t="s">
        <v>6593</v>
      </c>
      <c r="C6976" s="5" t="s">
        <v>6637</v>
      </c>
      <c r="D6976" s="8" t="s">
        <v>6638</v>
      </c>
      <c r="E6976" s="12">
        <v>313</v>
      </c>
      <c r="F6976" s="4">
        <v>46001</v>
      </c>
      <c r="G6976" s="12" t="s">
        <v>6374</v>
      </c>
      <c r="H6976" s="5">
        <v>111471</v>
      </c>
      <c r="I6976" s="5">
        <v>111471</v>
      </c>
      <c r="K6976" t="str">
        <f t="shared" si="444"/>
        <v>Q3 2025</v>
      </c>
      <c r="L6976" t="str">
        <f t="shared" si="445"/>
        <v>Q3</v>
      </c>
      <c r="M6976" t="str">
        <f t="shared" si="446"/>
        <v>2025</v>
      </c>
    </row>
    <row r="6977" spans="1:13" x14ac:dyDescent="0.25">
      <c r="A6977" s="27">
        <v>45962</v>
      </c>
      <c r="B6977" s="8" t="s">
        <v>6593</v>
      </c>
      <c r="C6977" s="5" t="s">
        <v>6637</v>
      </c>
      <c r="D6977" s="8" t="s">
        <v>6638</v>
      </c>
      <c r="E6977" s="12">
        <v>314</v>
      </c>
      <c r="F6977" s="4">
        <v>46001</v>
      </c>
      <c r="G6977" s="12" t="s">
        <v>6375</v>
      </c>
      <c r="H6977" s="5">
        <v>22315</v>
      </c>
      <c r="I6977" s="5">
        <v>22315</v>
      </c>
      <c r="K6977" t="str">
        <f t="shared" si="444"/>
        <v>Q3 2025</v>
      </c>
      <c r="L6977" t="str">
        <f t="shared" si="445"/>
        <v>Q3</v>
      </c>
      <c r="M6977" t="str">
        <f t="shared" si="446"/>
        <v>2025</v>
      </c>
    </row>
    <row r="6978" spans="1:13" x14ac:dyDescent="0.25">
      <c r="A6978" s="27">
        <v>45962</v>
      </c>
      <c r="B6978" s="8" t="s">
        <v>6593</v>
      </c>
      <c r="C6978" s="5" t="s">
        <v>6637</v>
      </c>
      <c r="D6978" s="8" t="s">
        <v>6638</v>
      </c>
      <c r="E6978" s="12">
        <v>315</v>
      </c>
      <c r="F6978" s="4">
        <v>46001</v>
      </c>
      <c r="G6978" s="12" t="s">
        <v>6376</v>
      </c>
      <c r="H6978" s="5">
        <v>28836</v>
      </c>
      <c r="I6978" s="5">
        <v>28836</v>
      </c>
      <c r="K6978" t="str">
        <f t="shared" si="444"/>
        <v>Q3 2025</v>
      </c>
      <c r="L6978" t="str">
        <f t="shared" si="445"/>
        <v>Q3</v>
      </c>
      <c r="M6978" t="str">
        <f t="shared" si="446"/>
        <v>2025</v>
      </c>
    </row>
    <row r="6979" spans="1:13" x14ac:dyDescent="0.25">
      <c r="A6979" s="27">
        <v>45962</v>
      </c>
      <c r="B6979" s="8" t="s">
        <v>6593</v>
      </c>
      <c r="C6979" s="5" t="s">
        <v>6637</v>
      </c>
      <c r="D6979" s="8" t="s">
        <v>6638</v>
      </c>
      <c r="E6979" s="12">
        <v>316</v>
      </c>
      <c r="F6979" s="4">
        <v>46001</v>
      </c>
      <c r="G6979" s="12" t="s">
        <v>6377</v>
      </c>
      <c r="H6979" s="5">
        <v>93</v>
      </c>
      <c r="I6979" s="5">
        <v>93</v>
      </c>
      <c r="K6979" t="str">
        <f t="shared" si="444"/>
        <v>Q3 2025</v>
      </c>
      <c r="L6979" t="str">
        <f t="shared" si="445"/>
        <v>Q3</v>
      </c>
      <c r="M6979" t="str">
        <f t="shared" si="446"/>
        <v>2025</v>
      </c>
    </row>
    <row r="6980" spans="1:13" x14ac:dyDescent="0.25">
      <c r="A6980" s="27">
        <v>45962</v>
      </c>
      <c r="B6980" s="8" t="s">
        <v>6595</v>
      </c>
      <c r="C6980" s="5" t="s">
        <v>6637</v>
      </c>
      <c r="D6980" s="8" t="s">
        <v>6638</v>
      </c>
      <c r="E6980" s="12">
        <v>317</v>
      </c>
      <c r="F6980" s="4">
        <v>46001</v>
      </c>
      <c r="G6980" s="12" t="s">
        <v>6378</v>
      </c>
      <c r="H6980" s="5">
        <v>126678</v>
      </c>
      <c r="I6980" s="5">
        <v>126678</v>
      </c>
      <c r="K6980" t="str">
        <f t="shared" si="444"/>
        <v>Q3 2025</v>
      </c>
      <c r="L6980" t="str">
        <f t="shared" si="445"/>
        <v>Q3</v>
      </c>
      <c r="M6980" t="str">
        <f t="shared" si="446"/>
        <v>2025</v>
      </c>
    </row>
    <row r="6981" spans="1:13" x14ac:dyDescent="0.25">
      <c r="A6981" s="27">
        <v>45962</v>
      </c>
      <c r="B6981" s="8" t="s">
        <v>6595</v>
      </c>
      <c r="C6981" s="5" t="s">
        <v>6637</v>
      </c>
      <c r="D6981" s="8" t="s">
        <v>6638</v>
      </c>
      <c r="E6981" s="12">
        <v>318</v>
      </c>
      <c r="F6981" s="4">
        <v>46001</v>
      </c>
      <c r="G6981" s="12" t="s">
        <v>6379</v>
      </c>
      <c r="H6981" s="5">
        <v>121888</v>
      </c>
      <c r="I6981" s="5">
        <v>121888</v>
      </c>
      <c r="K6981" t="str">
        <f t="shared" si="444"/>
        <v>Q3 2025</v>
      </c>
      <c r="L6981" t="str">
        <f t="shared" si="445"/>
        <v>Q3</v>
      </c>
      <c r="M6981" t="str">
        <f t="shared" si="446"/>
        <v>2025</v>
      </c>
    </row>
    <row r="6982" spans="1:13" x14ac:dyDescent="0.25">
      <c r="A6982" s="27">
        <v>45962</v>
      </c>
      <c r="B6982" s="8" t="s">
        <v>6595</v>
      </c>
      <c r="C6982" s="5" t="s">
        <v>6637</v>
      </c>
      <c r="D6982" s="8" t="s">
        <v>6638</v>
      </c>
      <c r="E6982" s="12">
        <v>319</v>
      </c>
      <c r="F6982" s="4">
        <v>46001</v>
      </c>
      <c r="G6982" s="12" t="s">
        <v>6380</v>
      </c>
      <c r="H6982" s="5">
        <v>126357</v>
      </c>
      <c r="I6982" s="5">
        <v>126357</v>
      </c>
      <c r="K6982" t="str">
        <f t="shared" si="444"/>
        <v>Q3 2025</v>
      </c>
      <c r="L6982" t="str">
        <f t="shared" si="445"/>
        <v>Q3</v>
      </c>
      <c r="M6982" t="str">
        <f t="shared" si="446"/>
        <v>2025</v>
      </c>
    </row>
    <row r="6983" spans="1:13" x14ac:dyDescent="0.25">
      <c r="A6983" s="27">
        <v>45962</v>
      </c>
      <c r="B6983" s="8" t="s">
        <v>6592</v>
      </c>
      <c r="C6983" s="5" t="s">
        <v>6637</v>
      </c>
      <c r="D6983" s="8" t="s">
        <v>6638</v>
      </c>
      <c r="E6983" s="12">
        <v>613</v>
      </c>
      <c r="F6983" s="4">
        <v>46001</v>
      </c>
      <c r="G6983" s="12" t="s">
        <v>6381</v>
      </c>
      <c r="H6983" s="5">
        <v>41478</v>
      </c>
      <c r="I6983" s="5">
        <v>41478</v>
      </c>
      <c r="K6983" t="str">
        <f t="shared" si="444"/>
        <v>Q3 2025</v>
      </c>
      <c r="L6983" t="str">
        <f t="shared" si="445"/>
        <v>Q3</v>
      </c>
      <c r="M6983" t="str">
        <f t="shared" si="446"/>
        <v>2025</v>
      </c>
    </row>
    <row r="6984" spans="1:13" x14ac:dyDescent="0.25">
      <c r="A6984" s="27">
        <v>45962</v>
      </c>
      <c r="B6984" s="8" t="s">
        <v>6592</v>
      </c>
      <c r="C6984" s="5" t="s">
        <v>6637</v>
      </c>
      <c r="D6984" s="8" t="s">
        <v>6638</v>
      </c>
      <c r="E6984" s="12">
        <v>614</v>
      </c>
      <c r="F6984" s="4">
        <v>46001</v>
      </c>
      <c r="G6984" s="12" t="s">
        <v>6382</v>
      </c>
      <c r="H6984" s="5">
        <v>57813.919999999998</v>
      </c>
      <c r="I6984" s="5">
        <v>57813.919999999998</v>
      </c>
      <c r="K6984" t="str">
        <f t="shared" si="444"/>
        <v>Q3 2025</v>
      </c>
      <c r="L6984" t="str">
        <f t="shared" si="445"/>
        <v>Q3</v>
      </c>
      <c r="M6984" t="str">
        <f t="shared" si="446"/>
        <v>2025</v>
      </c>
    </row>
    <row r="6985" spans="1:13" x14ac:dyDescent="0.25">
      <c r="A6985" s="27">
        <v>45962</v>
      </c>
      <c r="B6985" s="8" t="s">
        <v>6584</v>
      </c>
      <c r="C6985" s="5" t="s">
        <v>6637</v>
      </c>
      <c r="D6985" s="8" t="s">
        <v>6639</v>
      </c>
      <c r="E6985" s="12">
        <v>102</v>
      </c>
      <c r="F6985" s="4">
        <v>46001</v>
      </c>
      <c r="G6985" s="12" t="s">
        <v>6383</v>
      </c>
      <c r="H6985" s="5">
        <v>1408.51</v>
      </c>
      <c r="I6985" s="5">
        <v>1408.51</v>
      </c>
      <c r="K6985" t="str">
        <f t="shared" si="444"/>
        <v>Q3 2025</v>
      </c>
      <c r="L6985" t="str">
        <f t="shared" si="445"/>
        <v>Q3</v>
      </c>
      <c r="M6985" t="str">
        <f t="shared" si="446"/>
        <v>2025</v>
      </c>
    </row>
    <row r="6986" spans="1:13" x14ac:dyDescent="0.25">
      <c r="A6986" s="27">
        <v>45962</v>
      </c>
      <c r="B6986" s="8" t="s">
        <v>6593</v>
      </c>
      <c r="C6986" s="5" t="s">
        <v>6637</v>
      </c>
      <c r="D6986" s="8" t="s">
        <v>6639</v>
      </c>
      <c r="E6986" s="12">
        <v>309</v>
      </c>
      <c r="F6986" s="4">
        <v>46001</v>
      </c>
      <c r="G6986" s="12" t="s">
        <v>6384</v>
      </c>
      <c r="H6986" s="5">
        <v>1815.16</v>
      </c>
      <c r="I6986" s="5">
        <v>1815.16</v>
      </c>
      <c r="K6986" t="str">
        <f t="shared" si="444"/>
        <v>Q3 2025</v>
      </c>
      <c r="L6986" t="str">
        <f t="shared" si="445"/>
        <v>Q3</v>
      </c>
      <c r="M6986" t="str">
        <f t="shared" si="446"/>
        <v>2025</v>
      </c>
    </row>
    <row r="6987" spans="1:13" x14ac:dyDescent="0.25">
      <c r="A6987" s="27">
        <v>45962</v>
      </c>
      <c r="B6987" s="8" t="s">
        <v>6593</v>
      </c>
      <c r="C6987" s="5" t="s">
        <v>6637</v>
      </c>
      <c r="D6987" s="8" t="s">
        <v>6639</v>
      </c>
      <c r="E6987" s="12">
        <v>310</v>
      </c>
      <c r="F6987" s="4">
        <v>46001</v>
      </c>
      <c r="K6987" t="str">
        <f t="shared" si="444"/>
        <v>Q3 2025</v>
      </c>
      <c r="L6987" t="str">
        <f t="shared" si="445"/>
        <v>Q3</v>
      </c>
      <c r="M6987" t="str">
        <f t="shared" si="446"/>
        <v>2025</v>
      </c>
    </row>
    <row r="6988" spans="1:13" x14ac:dyDescent="0.25">
      <c r="A6988" s="27">
        <v>45962</v>
      </c>
      <c r="B6988" s="8" t="s">
        <v>6593</v>
      </c>
      <c r="C6988" s="5" t="s">
        <v>6637</v>
      </c>
      <c r="D6988" s="8" t="s">
        <v>6639</v>
      </c>
      <c r="E6988" s="12">
        <v>311</v>
      </c>
      <c r="F6988" s="4">
        <v>46001</v>
      </c>
      <c r="G6988" s="12" t="s">
        <v>6385</v>
      </c>
      <c r="H6988" s="5">
        <v>2832.2</v>
      </c>
      <c r="I6988" s="5">
        <v>2832.2</v>
      </c>
      <c r="K6988" t="str">
        <f t="shared" si="444"/>
        <v>Q3 2025</v>
      </c>
      <c r="L6988" t="str">
        <f t="shared" si="445"/>
        <v>Q3</v>
      </c>
      <c r="M6988" t="str">
        <f t="shared" si="446"/>
        <v>2025</v>
      </c>
    </row>
    <row r="6989" spans="1:13" x14ac:dyDescent="0.25">
      <c r="A6989" s="27">
        <v>45962</v>
      </c>
      <c r="B6989" s="8" t="s">
        <v>6593</v>
      </c>
      <c r="C6989" s="5" t="s">
        <v>6637</v>
      </c>
      <c r="D6989" s="8" t="s">
        <v>6639</v>
      </c>
      <c r="E6989" s="12">
        <v>312</v>
      </c>
      <c r="F6989" s="4">
        <v>46001</v>
      </c>
      <c r="G6989" s="12" t="s">
        <v>6386</v>
      </c>
      <c r="H6989" s="5">
        <v>3365.51</v>
      </c>
      <c r="I6989" s="5">
        <v>3365.51</v>
      </c>
      <c r="K6989" t="str">
        <f t="shared" si="444"/>
        <v>Q3 2025</v>
      </c>
      <c r="L6989" t="str">
        <f t="shared" si="445"/>
        <v>Q3</v>
      </c>
      <c r="M6989" t="str">
        <f t="shared" si="446"/>
        <v>2025</v>
      </c>
    </row>
    <row r="6990" spans="1:13" x14ac:dyDescent="0.25">
      <c r="A6990" s="27">
        <v>45962</v>
      </c>
      <c r="B6990" s="8" t="s">
        <v>6593</v>
      </c>
      <c r="C6990" s="5" t="s">
        <v>6637</v>
      </c>
      <c r="D6990" s="8" t="s">
        <v>6639</v>
      </c>
      <c r="E6990" s="12">
        <v>313</v>
      </c>
      <c r="F6990" s="4">
        <v>46001</v>
      </c>
      <c r="G6990" s="12" t="s">
        <v>6387</v>
      </c>
      <c r="H6990" s="5">
        <v>2499.9</v>
      </c>
      <c r="I6990" s="5">
        <v>2499.9</v>
      </c>
      <c r="K6990" t="str">
        <f t="shared" si="444"/>
        <v>Q3 2025</v>
      </c>
      <c r="L6990" t="str">
        <f t="shared" si="445"/>
        <v>Q3</v>
      </c>
      <c r="M6990" t="str">
        <f t="shared" si="446"/>
        <v>2025</v>
      </c>
    </row>
    <row r="6991" spans="1:13" x14ac:dyDescent="0.25">
      <c r="A6991" s="27">
        <v>45962</v>
      </c>
      <c r="B6991" s="8" t="s">
        <v>6593</v>
      </c>
      <c r="C6991" s="5" t="s">
        <v>6637</v>
      </c>
      <c r="D6991" s="8" t="s">
        <v>6639</v>
      </c>
      <c r="E6991" s="12">
        <v>314</v>
      </c>
      <c r="F6991" s="4">
        <v>46001</v>
      </c>
      <c r="G6991" s="12" t="s">
        <v>6388</v>
      </c>
      <c r="H6991" s="5">
        <v>379.69</v>
      </c>
      <c r="I6991" s="5">
        <v>379.69</v>
      </c>
      <c r="K6991" t="str">
        <f t="shared" si="444"/>
        <v>Q3 2025</v>
      </c>
      <c r="L6991" t="str">
        <f t="shared" si="445"/>
        <v>Q3</v>
      </c>
      <c r="M6991" t="str">
        <f t="shared" si="446"/>
        <v>2025</v>
      </c>
    </row>
    <row r="6992" spans="1:13" x14ac:dyDescent="0.25">
      <c r="A6992" s="27">
        <v>45962</v>
      </c>
      <c r="B6992" s="8" t="s">
        <v>6593</v>
      </c>
      <c r="C6992" s="5" t="s">
        <v>6637</v>
      </c>
      <c r="D6992" s="8" t="s">
        <v>6639</v>
      </c>
      <c r="E6992" s="12">
        <v>315</v>
      </c>
      <c r="F6992" s="4">
        <v>46001</v>
      </c>
      <c r="G6992" s="12" t="s">
        <v>6389</v>
      </c>
      <c r="H6992" s="5">
        <v>525.55999999999995</v>
      </c>
      <c r="I6992" s="5">
        <v>525.55999999999995</v>
      </c>
      <c r="K6992" t="str">
        <f t="shared" si="444"/>
        <v>Q3 2025</v>
      </c>
      <c r="L6992" t="str">
        <f t="shared" si="445"/>
        <v>Q3</v>
      </c>
      <c r="M6992" t="str">
        <f t="shared" si="446"/>
        <v>2025</v>
      </c>
    </row>
    <row r="6993" spans="1:13" x14ac:dyDescent="0.25">
      <c r="A6993" s="27">
        <v>45962</v>
      </c>
      <c r="B6993" s="8" t="s">
        <v>6593</v>
      </c>
      <c r="C6993" s="5" t="s">
        <v>6637</v>
      </c>
      <c r="D6993" s="8" t="s">
        <v>6639</v>
      </c>
      <c r="E6993" s="12">
        <v>316</v>
      </c>
      <c r="F6993" s="4">
        <v>46001</v>
      </c>
      <c r="K6993" t="str">
        <f t="shared" si="444"/>
        <v>Q3 2025</v>
      </c>
      <c r="L6993" t="str">
        <f t="shared" si="445"/>
        <v>Q3</v>
      </c>
      <c r="M6993" t="str">
        <f t="shared" si="446"/>
        <v>2025</v>
      </c>
    </row>
    <row r="6994" spans="1:13" x14ac:dyDescent="0.25">
      <c r="A6994" s="27">
        <v>45962</v>
      </c>
      <c r="B6994" s="8" t="s">
        <v>6595</v>
      </c>
      <c r="C6994" s="5" t="s">
        <v>6637</v>
      </c>
      <c r="D6994" s="8" t="s">
        <v>6639</v>
      </c>
      <c r="E6994" s="12">
        <v>317</v>
      </c>
      <c r="F6994" s="4">
        <v>46001</v>
      </c>
      <c r="G6994" s="12" t="s">
        <v>6390</v>
      </c>
      <c r="H6994" s="5">
        <v>2663.73</v>
      </c>
      <c r="I6994" s="5">
        <v>2663.73</v>
      </c>
      <c r="K6994" t="str">
        <f t="shared" si="444"/>
        <v>Q3 2025</v>
      </c>
      <c r="L6994" t="str">
        <f t="shared" si="445"/>
        <v>Q3</v>
      </c>
      <c r="M6994" t="str">
        <f t="shared" si="446"/>
        <v>2025</v>
      </c>
    </row>
    <row r="6995" spans="1:13" x14ac:dyDescent="0.25">
      <c r="A6995" s="27">
        <v>45962</v>
      </c>
      <c r="B6995" s="8" t="s">
        <v>6595</v>
      </c>
      <c r="C6995" s="5" t="s">
        <v>6637</v>
      </c>
      <c r="D6995" s="8" t="s">
        <v>6639</v>
      </c>
      <c r="E6995" s="12">
        <v>318</v>
      </c>
      <c r="F6995" s="4">
        <v>46001</v>
      </c>
      <c r="G6995" s="12" t="s">
        <v>6391</v>
      </c>
      <c r="H6995" s="5">
        <v>3241.01</v>
      </c>
      <c r="I6995" s="5">
        <v>3241.01</v>
      </c>
      <c r="K6995" t="str">
        <f t="shared" si="444"/>
        <v>Q3 2025</v>
      </c>
      <c r="L6995" t="str">
        <f t="shared" si="445"/>
        <v>Q3</v>
      </c>
      <c r="M6995" t="str">
        <f t="shared" si="446"/>
        <v>2025</v>
      </c>
    </row>
    <row r="6996" spans="1:13" x14ac:dyDescent="0.25">
      <c r="A6996" s="27">
        <v>45962</v>
      </c>
      <c r="B6996" s="8" t="s">
        <v>6595</v>
      </c>
      <c r="C6996" s="5" t="s">
        <v>6637</v>
      </c>
      <c r="D6996" s="8" t="s">
        <v>6639</v>
      </c>
      <c r="E6996" s="12">
        <v>319</v>
      </c>
      <c r="F6996" s="4">
        <v>46001</v>
      </c>
      <c r="G6996" s="12" t="s">
        <v>6392</v>
      </c>
      <c r="H6996" s="5">
        <v>2900.96</v>
      </c>
      <c r="I6996" s="5">
        <v>2900.96</v>
      </c>
      <c r="K6996" t="str">
        <f t="shared" si="444"/>
        <v>Q3 2025</v>
      </c>
      <c r="L6996" t="str">
        <f t="shared" si="445"/>
        <v>Q3</v>
      </c>
      <c r="M6996" t="str">
        <f t="shared" si="446"/>
        <v>2025</v>
      </c>
    </row>
    <row r="6997" spans="1:13" x14ac:dyDescent="0.25">
      <c r="A6997" s="27">
        <v>45962</v>
      </c>
      <c r="B6997" s="8" t="s">
        <v>6592</v>
      </c>
      <c r="C6997" s="5" t="s">
        <v>6637</v>
      </c>
      <c r="D6997" s="8" t="s">
        <v>6639</v>
      </c>
      <c r="E6997" s="12">
        <v>613</v>
      </c>
      <c r="F6997" s="4">
        <v>46001</v>
      </c>
      <c r="G6997" s="12" t="s">
        <v>6393</v>
      </c>
      <c r="H6997" s="5">
        <v>928.17</v>
      </c>
      <c r="I6997" s="5">
        <v>928.17</v>
      </c>
      <c r="K6997" t="str">
        <f t="shared" si="444"/>
        <v>Q3 2025</v>
      </c>
      <c r="L6997" t="str">
        <f t="shared" si="445"/>
        <v>Q3</v>
      </c>
      <c r="M6997" t="str">
        <f t="shared" si="446"/>
        <v>2025</v>
      </c>
    </row>
    <row r="6998" spans="1:13" x14ac:dyDescent="0.25">
      <c r="A6998" s="27">
        <v>45962</v>
      </c>
      <c r="B6998" s="8" t="s">
        <v>6592</v>
      </c>
      <c r="C6998" s="5" t="s">
        <v>6637</v>
      </c>
      <c r="D6998" s="8" t="s">
        <v>6639</v>
      </c>
      <c r="E6998" s="12">
        <v>614</v>
      </c>
      <c r="F6998" s="4">
        <v>46001</v>
      </c>
      <c r="G6998" s="12" t="s">
        <v>6394</v>
      </c>
      <c r="H6998" s="5">
        <v>1750.73</v>
      </c>
      <c r="I6998" s="5">
        <v>1750.73</v>
      </c>
      <c r="K6998" t="str">
        <f t="shared" si="444"/>
        <v>Q3 2025</v>
      </c>
      <c r="L6998" t="str">
        <f t="shared" si="445"/>
        <v>Q3</v>
      </c>
      <c r="M6998" t="str">
        <f t="shared" si="446"/>
        <v>2025</v>
      </c>
    </row>
    <row r="6999" spans="1:13" x14ac:dyDescent="0.25">
      <c r="A6999" s="27">
        <v>45962</v>
      </c>
      <c r="B6999" s="8" t="s">
        <v>6600</v>
      </c>
      <c r="C6999" s="5" t="s">
        <v>6623</v>
      </c>
      <c r="D6999" s="8" t="s">
        <v>6663</v>
      </c>
      <c r="E6999" s="12">
        <v>1101</v>
      </c>
      <c r="F6999" s="4">
        <v>45989</v>
      </c>
      <c r="G6999" s="12" t="s">
        <v>6395</v>
      </c>
      <c r="H6999" s="5">
        <v>2700</v>
      </c>
      <c r="I6999" s="5">
        <v>2700</v>
      </c>
      <c r="K6999" t="str">
        <f t="shared" si="444"/>
        <v>Q3 2025</v>
      </c>
      <c r="L6999" t="str">
        <f t="shared" si="445"/>
        <v>Q3</v>
      </c>
      <c r="M6999" t="str">
        <f t="shared" si="446"/>
        <v>2025</v>
      </c>
    </row>
    <row r="7000" spans="1:13" x14ac:dyDescent="0.25">
      <c r="A7000" s="27">
        <v>45962</v>
      </c>
      <c r="B7000" s="8" t="s">
        <v>6592</v>
      </c>
      <c r="C7000" s="5" t="s">
        <v>6623</v>
      </c>
      <c r="D7000" s="8" t="s">
        <v>6663</v>
      </c>
      <c r="E7000" s="12">
        <v>613</v>
      </c>
      <c r="F7000" s="4">
        <v>45989</v>
      </c>
      <c r="G7000" s="12" t="s">
        <v>6396</v>
      </c>
      <c r="H7000" s="5">
        <v>2700</v>
      </c>
      <c r="I7000" s="5">
        <v>2700</v>
      </c>
      <c r="K7000" t="str">
        <f t="shared" si="444"/>
        <v>Q3 2025</v>
      </c>
      <c r="L7000" t="str">
        <f t="shared" si="445"/>
        <v>Q3</v>
      </c>
      <c r="M7000" t="str">
        <f t="shared" si="446"/>
        <v>2025</v>
      </c>
    </row>
    <row r="7001" spans="1:13" x14ac:dyDescent="0.25">
      <c r="A7001" s="27">
        <v>45962</v>
      </c>
      <c r="B7001" s="8" t="s">
        <v>6613</v>
      </c>
      <c r="C7001" s="5" t="s">
        <v>6623</v>
      </c>
      <c r="D7001" s="8" t="s">
        <v>6663</v>
      </c>
      <c r="E7001" s="12">
        <v>0</v>
      </c>
      <c r="F7001" s="4">
        <v>45989</v>
      </c>
      <c r="G7001" s="12" t="s">
        <v>6397</v>
      </c>
      <c r="H7001" s="5">
        <v>2700</v>
      </c>
      <c r="I7001" s="5">
        <v>2700</v>
      </c>
      <c r="K7001" t="str">
        <f t="shared" si="444"/>
        <v>Q3 2025</v>
      </c>
      <c r="L7001" t="str">
        <f t="shared" si="445"/>
        <v>Q3</v>
      </c>
      <c r="M7001" t="str">
        <f t="shared" si="446"/>
        <v>2025</v>
      </c>
    </row>
    <row r="7002" spans="1:13" x14ac:dyDescent="0.25">
      <c r="A7002" s="27">
        <v>45962</v>
      </c>
      <c r="B7002" s="8" t="s">
        <v>6602</v>
      </c>
      <c r="C7002" s="5" t="e">
        <v>#N/A</v>
      </c>
      <c r="D7002" s="8" t="s">
        <v>6638</v>
      </c>
      <c r="E7002" s="12">
        <v>401</v>
      </c>
      <c r="F7002" s="4">
        <v>46020</v>
      </c>
      <c r="G7002" s="12" t="s">
        <v>6398</v>
      </c>
      <c r="H7002" s="5">
        <v>0</v>
      </c>
      <c r="I7002" s="5">
        <v>0</v>
      </c>
      <c r="K7002" t="str">
        <f t="shared" si="444"/>
        <v>Q3 2025</v>
      </c>
      <c r="L7002" t="str">
        <f t="shared" si="445"/>
        <v>Q3</v>
      </c>
      <c r="M7002" t="str">
        <f t="shared" si="446"/>
        <v>2025</v>
      </c>
    </row>
    <row r="7003" spans="1:13" x14ac:dyDescent="0.25">
      <c r="A7003" s="27">
        <v>45962</v>
      </c>
      <c r="B7003" s="8" t="s">
        <v>6602</v>
      </c>
      <c r="C7003" s="5" t="e">
        <v>#N/A</v>
      </c>
      <c r="D7003" s="8" t="s">
        <v>6638</v>
      </c>
      <c r="E7003" s="12">
        <v>402</v>
      </c>
      <c r="F7003" s="4">
        <v>46020</v>
      </c>
      <c r="G7003" s="12" t="s">
        <v>6399</v>
      </c>
      <c r="H7003" s="5">
        <v>0</v>
      </c>
      <c r="I7003" s="5">
        <v>0</v>
      </c>
      <c r="K7003" t="str">
        <f t="shared" si="444"/>
        <v>Q3 2025</v>
      </c>
      <c r="L7003" t="str">
        <f t="shared" si="445"/>
        <v>Q3</v>
      </c>
      <c r="M7003" t="str">
        <f t="shared" si="446"/>
        <v>2025</v>
      </c>
    </row>
    <row r="7004" spans="1:13" x14ac:dyDescent="0.25">
      <c r="A7004" s="27">
        <v>45962</v>
      </c>
      <c r="B7004" s="8" t="s">
        <v>6602</v>
      </c>
      <c r="C7004" s="5" t="e">
        <v>#N/A</v>
      </c>
      <c r="D7004" s="8" t="s">
        <v>6638</v>
      </c>
      <c r="E7004" s="12">
        <v>501</v>
      </c>
      <c r="F7004" s="4">
        <v>46020</v>
      </c>
      <c r="G7004" s="12" t="s">
        <v>6400</v>
      </c>
      <c r="H7004" s="5">
        <v>0</v>
      </c>
      <c r="I7004" s="5">
        <v>0</v>
      </c>
      <c r="K7004" t="str">
        <f t="shared" si="444"/>
        <v>Q3 2025</v>
      </c>
      <c r="L7004" t="str">
        <f t="shared" si="445"/>
        <v>Q3</v>
      </c>
      <c r="M7004" t="str">
        <f t="shared" si="446"/>
        <v>2025</v>
      </c>
    </row>
    <row r="7005" spans="1:13" x14ac:dyDescent="0.25">
      <c r="A7005" s="27">
        <v>45962</v>
      </c>
      <c r="B7005" s="8" t="s">
        <v>6602</v>
      </c>
      <c r="C7005" s="5" t="e">
        <v>#N/A</v>
      </c>
      <c r="D7005" s="8" t="s">
        <v>6638</v>
      </c>
      <c r="E7005" s="12">
        <v>502</v>
      </c>
      <c r="F7005" s="4">
        <v>46020</v>
      </c>
      <c r="G7005" s="12" t="s">
        <v>6401</v>
      </c>
      <c r="H7005" s="5">
        <v>730</v>
      </c>
      <c r="I7005" s="5">
        <v>730</v>
      </c>
      <c r="K7005" t="str">
        <f t="shared" si="444"/>
        <v>Q3 2025</v>
      </c>
      <c r="L7005" t="str">
        <f t="shared" si="445"/>
        <v>Q3</v>
      </c>
      <c r="M7005" t="str">
        <f t="shared" si="446"/>
        <v>2025</v>
      </c>
    </row>
    <row r="7006" spans="1:13" x14ac:dyDescent="0.25">
      <c r="A7006" s="27">
        <v>45962</v>
      </c>
      <c r="B7006" s="8" t="s">
        <v>6602</v>
      </c>
      <c r="C7006" s="5" t="e">
        <v>#N/A</v>
      </c>
      <c r="D7006" s="8" t="s">
        <v>6638</v>
      </c>
      <c r="E7006" s="12">
        <v>1201</v>
      </c>
      <c r="F7006" s="4">
        <v>46020</v>
      </c>
      <c r="G7006" s="12" t="s">
        <v>6402</v>
      </c>
      <c r="H7006" s="5">
        <v>0</v>
      </c>
      <c r="I7006" s="5">
        <v>0</v>
      </c>
      <c r="K7006" t="str">
        <f t="shared" si="444"/>
        <v>Q3 2025</v>
      </c>
      <c r="L7006" t="str">
        <f t="shared" si="445"/>
        <v>Q3</v>
      </c>
      <c r="M7006" t="str">
        <f t="shared" si="446"/>
        <v>2025</v>
      </c>
    </row>
    <row r="7007" spans="1:13" x14ac:dyDescent="0.25">
      <c r="A7007" s="27">
        <v>45962</v>
      </c>
      <c r="B7007" s="8" t="s">
        <v>6602</v>
      </c>
      <c r="C7007" s="5" t="e">
        <v>#N/A</v>
      </c>
      <c r="D7007" s="8" t="s">
        <v>6638</v>
      </c>
      <c r="E7007" s="12">
        <v>1202</v>
      </c>
      <c r="F7007" s="4">
        <v>46020</v>
      </c>
      <c r="G7007" s="12" t="s">
        <v>6403</v>
      </c>
      <c r="H7007" s="5">
        <v>600</v>
      </c>
      <c r="I7007" s="5">
        <v>600</v>
      </c>
      <c r="K7007" t="str">
        <f t="shared" si="444"/>
        <v>Q3 2025</v>
      </c>
      <c r="L7007" t="str">
        <f t="shared" si="445"/>
        <v>Q3</v>
      </c>
      <c r="M7007" t="str">
        <f t="shared" si="446"/>
        <v>2025</v>
      </c>
    </row>
    <row r="7008" spans="1:13" x14ac:dyDescent="0.25">
      <c r="A7008" s="27">
        <v>45962</v>
      </c>
      <c r="B7008" s="8" t="s">
        <v>6602</v>
      </c>
      <c r="C7008" s="5" t="e">
        <v>#N/A</v>
      </c>
      <c r="D7008" s="8" t="s">
        <v>6638</v>
      </c>
      <c r="E7008" s="12">
        <v>1301</v>
      </c>
      <c r="F7008" s="4">
        <v>46020</v>
      </c>
      <c r="G7008" s="12" t="s">
        <v>6404</v>
      </c>
      <c r="H7008" s="5">
        <v>0</v>
      </c>
      <c r="I7008" s="5">
        <v>0</v>
      </c>
      <c r="K7008" t="str">
        <f t="shared" si="444"/>
        <v>Q3 2025</v>
      </c>
      <c r="L7008" t="str">
        <f t="shared" si="445"/>
        <v>Q3</v>
      </c>
      <c r="M7008" t="str">
        <f t="shared" si="446"/>
        <v>2025</v>
      </c>
    </row>
    <row r="7009" spans="1:13" x14ac:dyDescent="0.25">
      <c r="A7009" s="27">
        <v>45992</v>
      </c>
      <c r="B7009" s="9" t="s">
        <v>6593</v>
      </c>
      <c r="C7009" s="5" t="e">
        <v>#N/A</v>
      </c>
      <c r="D7009" s="8" t="s">
        <v>6654</v>
      </c>
      <c r="E7009" s="12">
        <v>313</v>
      </c>
      <c r="F7009" s="4">
        <v>45992</v>
      </c>
      <c r="G7009" s="12" t="s">
        <v>6406</v>
      </c>
      <c r="H7009" s="5">
        <v>65546</v>
      </c>
      <c r="I7009" s="5">
        <v>65546</v>
      </c>
      <c r="K7009" t="str">
        <f t="shared" ref="K7009:K7070" si="447">"Q" &amp; IF(MONTH(A7009) &lt; 4, 4, IF(MONTH(A7009) &lt; 7, 1, IF(MONTH(A7009) &lt; 10, 2, 3))) &amp; " " &amp; YEAR(A7009) - IF(MONTH(A7009) &lt; 4, 1, 0)</f>
        <v>Q3 2025</v>
      </c>
      <c r="L7009" t="str">
        <f t="shared" ref="L7009:L7070" si="448">LEFT(K7009,2)</f>
        <v>Q3</v>
      </c>
      <c r="M7009" t="str">
        <f t="shared" ref="M7009:M7070" si="449">RIGHT(K7009,4)</f>
        <v>2025</v>
      </c>
    </row>
    <row r="7010" spans="1:13" x14ac:dyDescent="0.25">
      <c r="A7010" s="27">
        <v>45992</v>
      </c>
      <c r="B7010" s="9" t="s">
        <v>6593</v>
      </c>
      <c r="C7010" s="5" t="e">
        <v>#N/A</v>
      </c>
      <c r="D7010" s="8" t="s">
        <v>6662</v>
      </c>
      <c r="E7010" s="12">
        <v>313</v>
      </c>
      <c r="F7010" s="4">
        <v>45992</v>
      </c>
      <c r="G7010" s="12" t="s">
        <v>6407</v>
      </c>
      <c r="H7010" s="5">
        <v>574536</v>
      </c>
      <c r="I7010" s="5">
        <v>574536</v>
      </c>
      <c r="K7010" t="str">
        <f t="shared" si="447"/>
        <v>Q3 2025</v>
      </c>
      <c r="L7010" t="str">
        <f t="shared" si="448"/>
        <v>Q3</v>
      </c>
      <c r="M7010" t="str">
        <f t="shared" si="449"/>
        <v>2025</v>
      </c>
    </row>
    <row r="7011" spans="1:13" x14ac:dyDescent="0.25">
      <c r="A7011" s="29">
        <v>45992</v>
      </c>
      <c r="B7011" s="9" t="s">
        <v>6593</v>
      </c>
      <c r="C7011" s="5" t="e">
        <v>#N/A</v>
      </c>
      <c r="D7011" s="8" t="s">
        <v>6662</v>
      </c>
      <c r="E7011" s="12">
        <v>316</v>
      </c>
      <c r="F7011" s="4">
        <v>45992</v>
      </c>
      <c r="G7011" s="12" t="s">
        <v>6408</v>
      </c>
      <c r="H7011" s="5">
        <v>87362</v>
      </c>
      <c r="I7011" s="5">
        <v>87362</v>
      </c>
      <c r="K7011" t="str">
        <f t="shared" si="447"/>
        <v>Q3 2025</v>
      </c>
      <c r="L7011" t="str">
        <f t="shared" si="448"/>
        <v>Q3</v>
      </c>
      <c r="M7011" t="str">
        <f t="shared" si="449"/>
        <v>2025</v>
      </c>
    </row>
    <row r="7012" spans="1:13" x14ac:dyDescent="0.25">
      <c r="A7012" s="29">
        <v>45992</v>
      </c>
      <c r="B7012" s="9" t="s">
        <v>6593</v>
      </c>
      <c r="C7012" s="5" t="e">
        <v>#N/A</v>
      </c>
      <c r="D7012" s="8" t="s">
        <v>6662</v>
      </c>
      <c r="E7012" s="12">
        <v>316</v>
      </c>
      <c r="F7012" s="4">
        <v>45992</v>
      </c>
      <c r="G7012" s="12" t="s">
        <v>6409</v>
      </c>
      <c r="H7012" s="5">
        <v>87362</v>
      </c>
      <c r="I7012" s="5">
        <v>87362</v>
      </c>
      <c r="K7012" t="str">
        <f t="shared" si="447"/>
        <v>Q3 2025</v>
      </c>
      <c r="L7012" t="str">
        <f t="shared" si="448"/>
        <v>Q3</v>
      </c>
      <c r="M7012" t="str">
        <f t="shared" si="449"/>
        <v>2025</v>
      </c>
    </row>
    <row r="7013" spans="1:13" x14ac:dyDescent="0.25">
      <c r="A7013" s="29">
        <v>45992</v>
      </c>
      <c r="B7013" s="9" t="s">
        <v>6592</v>
      </c>
      <c r="C7013" s="5" t="e">
        <v>#N/A</v>
      </c>
      <c r="D7013" s="8" t="s">
        <v>6662</v>
      </c>
      <c r="E7013" s="12">
        <v>613</v>
      </c>
      <c r="F7013" s="4">
        <v>45992</v>
      </c>
      <c r="G7013" s="12" t="s">
        <v>6410</v>
      </c>
      <c r="H7013" s="5">
        <v>72274</v>
      </c>
      <c r="I7013" s="5">
        <v>72274</v>
      </c>
      <c r="K7013" t="str">
        <f t="shared" si="447"/>
        <v>Q3 2025</v>
      </c>
      <c r="L7013" t="str">
        <f t="shared" si="448"/>
        <v>Q3</v>
      </c>
      <c r="M7013" t="str">
        <f t="shared" si="449"/>
        <v>2025</v>
      </c>
    </row>
    <row r="7014" spans="1:13" x14ac:dyDescent="0.25">
      <c r="A7014" s="27">
        <v>45992</v>
      </c>
      <c r="B7014" s="9" t="s">
        <v>6592</v>
      </c>
      <c r="C7014" s="5" t="e">
        <v>#N/A</v>
      </c>
      <c r="D7014" s="8" t="s">
        <v>6662</v>
      </c>
      <c r="E7014" s="12">
        <v>613</v>
      </c>
      <c r="F7014" s="4">
        <v>45992</v>
      </c>
      <c r="G7014" s="12" t="s">
        <v>6411</v>
      </c>
      <c r="H7014" s="5">
        <v>72264</v>
      </c>
      <c r="I7014" s="5">
        <v>72264</v>
      </c>
      <c r="K7014" t="str">
        <f t="shared" si="447"/>
        <v>Q3 2025</v>
      </c>
      <c r="L7014" t="str">
        <f t="shared" si="448"/>
        <v>Q3</v>
      </c>
      <c r="M7014" t="str">
        <f t="shared" si="449"/>
        <v>2025</v>
      </c>
    </row>
    <row r="7015" spans="1:13" x14ac:dyDescent="0.25">
      <c r="A7015" s="27">
        <v>45992</v>
      </c>
      <c r="B7015" s="9" t="s">
        <v>6593</v>
      </c>
      <c r="C7015" s="5" t="e">
        <v>#N/A</v>
      </c>
      <c r="D7015" s="8" t="s">
        <v>6662</v>
      </c>
      <c r="E7015" s="12">
        <v>315</v>
      </c>
      <c r="F7015" s="4">
        <v>45992</v>
      </c>
      <c r="G7015" s="12" t="s">
        <v>6412</v>
      </c>
      <c r="H7015" s="5">
        <v>174900.6</v>
      </c>
      <c r="I7015" s="5">
        <v>174900.6</v>
      </c>
      <c r="K7015" t="str">
        <f t="shared" si="447"/>
        <v>Q3 2025</v>
      </c>
      <c r="L7015" t="str">
        <f t="shared" si="448"/>
        <v>Q3</v>
      </c>
      <c r="M7015" t="str">
        <f t="shared" si="449"/>
        <v>2025</v>
      </c>
    </row>
    <row r="7016" spans="1:13" x14ac:dyDescent="0.25">
      <c r="A7016" s="27">
        <v>45992</v>
      </c>
      <c r="B7016" s="9" t="s">
        <v>6593</v>
      </c>
      <c r="C7016" s="5" t="e">
        <v>#N/A</v>
      </c>
      <c r="D7016" s="8" t="s">
        <v>6665</v>
      </c>
      <c r="E7016" s="12">
        <v>309</v>
      </c>
      <c r="F7016" s="4">
        <v>45993</v>
      </c>
      <c r="G7016" s="12" t="s">
        <v>6413</v>
      </c>
      <c r="H7016" s="5">
        <v>238867</v>
      </c>
      <c r="I7016" s="5">
        <v>238867</v>
      </c>
      <c r="K7016" t="str">
        <f t="shared" si="447"/>
        <v>Q3 2025</v>
      </c>
      <c r="L7016" t="str">
        <f t="shared" si="448"/>
        <v>Q3</v>
      </c>
      <c r="M7016" t="str">
        <f t="shared" si="449"/>
        <v>2025</v>
      </c>
    </row>
    <row r="7017" spans="1:13" x14ac:dyDescent="0.25">
      <c r="A7017" s="29">
        <v>45992</v>
      </c>
      <c r="B7017" s="9" t="s">
        <v>6589</v>
      </c>
      <c r="C7017" s="5" t="s">
        <v>6653</v>
      </c>
      <c r="D7017" s="8" t="s">
        <v>6654</v>
      </c>
      <c r="E7017" s="12" t="s">
        <v>82</v>
      </c>
      <c r="F7017" s="4">
        <v>45993</v>
      </c>
      <c r="G7017" s="12" t="s">
        <v>6414</v>
      </c>
      <c r="H7017" s="5">
        <v>214093.14</v>
      </c>
      <c r="I7017" s="5">
        <v>214093.14</v>
      </c>
      <c r="K7017" t="str">
        <f t="shared" si="447"/>
        <v>Q3 2025</v>
      </c>
      <c r="L7017" t="str">
        <f t="shared" si="448"/>
        <v>Q3</v>
      </c>
      <c r="M7017" t="str">
        <f t="shared" si="449"/>
        <v>2025</v>
      </c>
    </row>
    <row r="7018" spans="1:13" x14ac:dyDescent="0.25">
      <c r="A7018" s="27">
        <v>45992</v>
      </c>
      <c r="B7018" s="9" t="s">
        <v>6584</v>
      </c>
      <c r="C7018" s="5" t="e">
        <v>#N/A</v>
      </c>
      <c r="D7018" s="8" t="s">
        <v>6662</v>
      </c>
      <c r="E7018" s="12">
        <v>102</v>
      </c>
      <c r="F7018" s="4">
        <v>45992</v>
      </c>
      <c r="G7018" s="12">
        <v>202512001</v>
      </c>
      <c r="H7018" s="5">
        <v>227529.12</v>
      </c>
      <c r="I7018" s="5">
        <v>227529.12</v>
      </c>
      <c r="K7018" t="str">
        <f t="shared" si="447"/>
        <v>Q3 2025</v>
      </c>
      <c r="L7018" t="str">
        <f t="shared" si="448"/>
        <v>Q3</v>
      </c>
      <c r="M7018" t="str">
        <f t="shared" si="449"/>
        <v>2025</v>
      </c>
    </row>
    <row r="7019" spans="1:13" x14ac:dyDescent="0.25">
      <c r="A7019" s="29">
        <v>45992</v>
      </c>
      <c r="B7019" s="9" t="s">
        <v>6592</v>
      </c>
      <c r="C7019" s="5" t="e">
        <v>#N/A</v>
      </c>
      <c r="D7019" s="8" t="s">
        <v>6662</v>
      </c>
      <c r="E7019" s="12">
        <v>614</v>
      </c>
      <c r="F7019" s="4">
        <v>45992</v>
      </c>
      <c r="G7019" s="12" t="s">
        <v>6415</v>
      </c>
      <c r="H7019" s="5">
        <v>144455</v>
      </c>
      <c r="I7019" s="5">
        <v>144455</v>
      </c>
      <c r="K7019" t="str">
        <f t="shared" si="447"/>
        <v>Q3 2025</v>
      </c>
      <c r="L7019" t="str">
        <f t="shared" si="448"/>
        <v>Q3</v>
      </c>
      <c r="M7019" t="str">
        <f t="shared" si="449"/>
        <v>2025</v>
      </c>
    </row>
    <row r="7020" spans="1:13" x14ac:dyDescent="0.25">
      <c r="A7020" s="27">
        <v>45992</v>
      </c>
      <c r="B7020" s="9" t="s">
        <v>6593</v>
      </c>
      <c r="C7020" s="5" t="e">
        <v>#N/A</v>
      </c>
      <c r="D7020" s="8" t="s">
        <v>6662</v>
      </c>
      <c r="E7020" s="12">
        <v>311</v>
      </c>
      <c r="F7020" s="4">
        <v>45992</v>
      </c>
      <c r="G7020" s="12" t="s">
        <v>6416</v>
      </c>
      <c r="H7020" s="5">
        <v>652882</v>
      </c>
      <c r="I7020" s="5">
        <v>652882</v>
      </c>
      <c r="K7020" t="str">
        <f t="shared" si="447"/>
        <v>Q3 2025</v>
      </c>
      <c r="L7020" t="str">
        <f t="shared" si="448"/>
        <v>Q3</v>
      </c>
      <c r="M7020" t="str">
        <f t="shared" si="449"/>
        <v>2025</v>
      </c>
    </row>
    <row r="7021" spans="1:13" x14ac:dyDescent="0.25">
      <c r="A7021" s="27">
        <v>45992</v>
      </c>
      <c r="B7021" s="9" t="s">
        <v>6593</v>
      </c>
      <c r="C7021" s="5" t="e">
        <v>#N/A</v>
      </c>
      <c r="D7021" s="8" t="s">
        <v>6662</v>
      </c>
      <c r="E7021" s="12">
        <v>312</v>
      </c>
      <c r="F7021" s="4">
        <v>45992</v>
      </c>
      <c r="G7021" s="12" t="s">
        <v>6417</v>
      </c>
      <c r="H7021" s="5">
        <v>422432</v>
      </c>
      <c r="I7021" s="5">
        <v>422432</v>
      </c>
      <c r="K7021" t="str">
        <f t="shared" si="447"/>
        <v>Q3 2025</v>
      </c>
      <c r="L7021" t="str">
        <f t="shared" si="448"/>
        <v>Q3</v>
      </c>
      <c r="M7021" t="str">
        <f t="shared" si="449"/>
        <v>2025</v>
      </c>
    </row>
    <row r="7022" spans="1:13" x14ac:dyDescent="0.25">
      <c r="A7022" s="27">
        <v>45992</v>
      </c>
      <c r="B7022" s="9" t="s">
        <v>6592</v>
      </c>
      <c r="C7022" s="5" t="s">
        <v>6637</v>
      </c>
      <c r="D7022" s="8" t="s">
        <v>6654</v>
      </c>
      <c r="E7022" s="12">
        <v>613</v>
      </c>
      <c r="F7022" s="4">
        <v>45992</v>
      </c>
      <c r="G7022" s="12" t="s">
        <v>6418</v>
      </c>
      <c r="H7022" s="5">
        <v>25779</v>
      </c>
      <c r="I7022" s="5">
        <v>25779</v>
      </c>
      <c r="K7022" t="str">
        <f t="shared" si="447"/>
        <v>Q3 2025</v>
      </c>
      <c r="L7022" t="str">
        <f t="shared" si="448"/>
        <v>Q3</v>
      </c>
      <c r="M7022" t="str">
        <f t="shared" si="449"/>
        <v>2025</v>
      </c>
    </row>
    <row r="7023" spans="1:13" x14ac:dyDescent="0.25">
      <c r="A7023" s="27">
        <v>45992</v>
      </c>
      <c r="B7023" s="9" t="s">
        <v>6592</v>
      </c>
      <c r="C7023" s="5" t="s">
        <v>6637</v>
      </c>
      <c r="D7023" s="8" t="s">
        <v>6654</v>
      </c>
      <c r="E7023" s="12">
        <v>614</v>
      </c>
      <c r="F7023" s="4">
        <v>45992</v>
      </c>
      <c r="G7023" s="12" t="s">
        <v>6419</v>
      </c>
      <c r="H7023" s="5">
        <v>25753</v>
      </c>
      <c r="I7023" s="5">
        <v>25753</v>
      </c>
      <c r="K7023" t="str">
        <f t="shared" si="447"/>
        <v>Q3 2025</v>
      </c>
      <c r="L7023" t="str">
        <f t="shared" si="448"/>
        <v>Q3</v>
      </c>
      <c r="M7023" t="str">
        <f t="shared" si="449"/>
        <v>2025</v>
      </c>
    </row>
    <row r="7024" spans="1:13" x14ac:dyDescent="0.25">
      <c r="A7024" s="27">
        <v>45992</v>
      </c>
      <c r="B7024" s="9" t="s">
        <v>6593</v>
      </c>
      <c r="C7024" s="5" t="s">
        <v>6637</v>
      </c>
      <c r="D7024" s="8" t="s">
        <v>6654</v>
      </c>
      <c r="E7024" s="12">
        <v>316</v>
      </c>
      <c r="F7024" s="4">
        <v>45992</v>
      </c>
      <c r="G7024" s="12" t="s">
        <v>6420</v>
      </c>
      <c r="H7024" s="5">
        <v>25753</v>
      </c>
      <c r="I7024" s="5">
        <v>25753</v>
      </c>
      <c r="K7024" t="str">
        <f t="shared" si="447"/>
        <v>Q3 2025</v>
      </c>
      <c r="L7024" t="str">
        <f t="shared" si="448"/>
        <v>Q3</v>
      </c>
      <c r="M7024" t="str">
        <f t="shared" si="449"/>
        <v>2025</v>
      </c>
    </row>
    <row r="7025" spans="1:13" x14ac:dyDescent="0.25">
      <c r="A7025" s="27">
        <v>45992</v>
      </c>
      <c r="B7025" s="9" t="s">
        <v>6593</v>
      </c>
      <c r="C7025" s="5" t="s">
        <v>6637</v>
      </c>
      <c r="D7025" s="8" t="s">
        <v>6654</v>
      </c>
      <c r="E7025" s="12">
        <v>315</v>
      </c>
      <c r="F7025" s="4">
        <v>45992</v>
      </c>
      <c r="G7025" s="12" t="s">
        <v>6421</v>
      </c>
      <c r="H7025" s="5">
        <v>25779</v>
      </c>
      <c r="I7025" s="5">
        <v>25779</v>
      </c>
      <c r="K7025" t="str">
        <f t="shared" si="447"/>
        <v>Q3 2025</v>
      </c>
      <c r="L7025" t="str">
        <f t="shared" si="448"/>
        <v>Q3</v>
      </c>
      <c r="M7025" t="str">
        <f t="shared" si="449"/>
        <v>2025</v>
      </c>
    </row>
    <row r="7026" spans="1:13" x14ac:dyDescent="0.25">
      <c r="A7026" s="27">
        <v>45992</v>
      </c>
      <c r="B7026" s="9" t="s">
        <v>6593</v>
      </c>
      <c r="C7026" s="5" t="s">
        <v>6637</v>
      </c>
      <c r="D7026" s="8" t="s">
        <v>6654</v>
      </c>
      <c r="E7026" s="12">
        <v>311</v>
      </c>
      <c r="F7026" s="4">
        <v>45992</v>
      </c>
      <c r="G7026" s="12" t="s">
        <v>6422</v>
      </c>
      <c r="H7026" s="5">
        <v>72605</v>
      </c>
      <c r="I7026" s="5">
        <v>72605</v>
      </c>
      <c r="K7026" t="str">
        <f t="shared" si="447"/>
        <v>Q3 2025</v>
      </c>
      <c r="L7026" t="str">
        <f t="shared" si="448"/>
        <v>Q3</v>
      </c>
      <c r="M7026" t="str">
        <f t="shared" si="449"/>
        <v>2025</v>
      </c>
    </row>
    <row r="7027" spans="1:13" x14ac:dyDescent="0.25">
      <c r="A7027" s="27">
        <v>45992</v>
      </c>
      <c r="B7027" s="9" t="s">
        <v>6593</v>
      </c>
      <c r="C7027" s="5" t="s">
        <v>6637</v>
      </c>
      <c r="D7027" s="8" t="s">
        <v>6654</v>
      </c>
      <c r="E7027" s="12">
        <v>312</v>
      </c>
      <c r="F7027" s="4">
        <v>45992</v>
      </c>
      <c r="G7027" s="12" t="s">
        <v>6423</v>
      </c>
      <c r="H7027" s="5">
        <v>46982</v>
      </c>
      <c r="I7027" s="5">
        <v>46982</v>
      </c>
      <c r="K7027" t="str">
        <f t="shared" si="447"/>
        <v>Q3 2025</v>
      </c>
      <c r="L7027" t="str">
        <f t="shared" si="448"/>
        <v>Q3</v>
      </c>
      <c r="M7027" t="str">
        <f t="shared" si="449"/>
        <v>2025</v>
      </c>
    </row>
    <row r="7028" spans="1:13" x14ac:dyDescent="0.25">
      <c r="A7028" s="27">
        <v>45992</v>
      </c>
      <c r="B7028" s="9" t="s">
        <v>6593</v>
      </c>
      <c r="C7028" s="5" t="s">
        <v>6637</v>
      </c>
      <c r="D7028" s="8" t="s">
        <v>6654</v>
      </c>
      <c r="E7028" s="12">
        <v>314</v>
      </c>
      <c r="F7028" s="4">
        <v>45992</v>
      </c>
      <c r="G7028" s="12" t="s">
        <v>6424</v>
      </c>
      <c r="H7028" s="5">
        <v>24141</v>
      </c>
      <c r="I7028" s="5">
        <v>24141</v>
      </c>
      <c r="K7028" t="str">
        <f t="shared" si="447"/>
        <v>Q3 2025</v>
      </c>
      <c r="L7028" t="str">
        <f t="shared" si="448"/>
        <v>Q3</v>
      </c>
      <c r="M7028" t="str">
        <f t="shared" si="449"/>
        <v>2025</v>
      </c>
    </row>
    <row r="7029" spans="1:13" x14ac:dyDescent="0.25">
      <c r="A7029" s="27">
        <v>45992</v>
      </c>
      <c r="B7029" s="9" t="s">
        <v>6595</v>
      </c>
      <c r="C7029" s="5" t="s">
        <v>6637</v>
      </c>
      <c r="D7029" s="8" t="s">
        <v>6654</v>
      </c>
      <c r="E7029" s="12">
        <v>319</v>
      </c>
      <c r="F7029" s="4">
        <v>45992</v>
      </c>
      <c r="G7029" s="12" t="s">
        <v>6425</v>
      </c>
      <c r="H7029" s="5">
        <v>24141</v>
      </c>
      <c r="I7029" s="5">
        <v>24141</v>
      </c>
      <c r="K7029" t="str">
        <f t="shared" si="447"/>
        <v>Q3 2025</v>
      </c>
      <c r="L7029" t="str">
        <f t="shared" si="448"/>
        <v>Q3</v>
      </c>
      <c r="M7029" t="str">
        <f t="shared" si="449"/>
        <v>2025</v>
      </c>
    </row>
    <row r="7030" spans="1:13" x14ac:dyDescent="0.25">
      <c r="A7030" s="27">
        <v>45992</v>
      </c>
      <c r="B7030" s="9" t="s">
        <v>6595</v>
      </c>
      <c r="C7030" s="5" t="s">
        <v>6637</v>
      </c>
      <c r="D7030" s="8" t="s">
        <v>6654</v>
      </c>
      <c r="E7030" s="12">
        <v>318</v>
      </c>
      <c r="F7030" s="4">
        <v>45992</v>
      </c>
      <c r="G7030" s="12" t="s">
        <v>6426</v>
      </c>
      <c r="H7030" s="5">
        <v>25779</v>
      </c>
      <c r="I7030" s="5">
        <v>25779</v>
      </c>
      <c r="K7030" t="str">
        <f t="shared" si="447"/>
        <v>Q3 2025</v>
      </c>
      <c r="L7030" t="str">
        <f t="shared" si="448"/>
        <v>Q3</v>
      </c>
      <c r="M7030" t="str">
        <f t="shared" si="449"/>
        <v>2025</v>
      </c>
    </row>
    <row r="7031" spans="1:13" x14ac:dyDescent="0.25">
      <c r="A7031" s="27">
        <v>45992</v>
      </c>
      <c r="B7031" s="9" t="s">
        <v>6595</v>
      </c>
      <c r="C7031" s="5" t="s">
        <v>6637</v>
      </c>
      <c r="D7031" s="8" t="s">
        <v>6654</v>
      </c>
      <c r="E7031" s="12">
        <v>317</v>
      </c>
      <c r="F7031" s="4">
        <v>45992</v>
      </c>
      <c r="G7031" s="12" t="s">
        <v>6427</v>
      </c>
      <c r="H7031" s="5">
        <v>25753</v>
      </c>
      <c r="I7031" s="5">
        <v>25753</v>
      </c>
      <c r="K7031" t="str">
        <f t="shared" si="447"/>
        <v>Q3 2025</v>
      </c>
      <c r="L7031" t="str">
        <f t="shared" si="448"/>
        <v>Q3</v>
      </c>
      <c r="M7031" t="str">
        <f t="shared" si="449"/>
        <v>2025</v>
      </c>
    </row>
    <row r="7032" spans="1:13" x14ac:dyDescent="0.25">
      <c r="A7032" s="27">
        <v>45992</v>
      </c>
      <c r="B7032" s="9" t="s">
        <v>6584</v>
      </c>
      <c r="C7032" s="5" t="s">
        <v>6637</v>
      </c>
      <c r="D7032" s="8" t="s">
        <v>6654</v>
      </c>
      <c r="E7032" s="12">
        <v>102</v>
      </c>
      <c r="F7032" s="4">
        <v>45992</v>
      </c>
      <c r="G7032" s="12" t="s">
        <v>6428</v>
      </c>
      <c r="H7032" s="5">
        <v>28392</v>
      </c>
      <c r="I7032" s="5">
        <v>28392</v>
      </c>
      <c r="K7032" t="str">
        <f t="shared" si="447"/>
        <v>Q3 2025</v>
      </c>
      <c r="L7032" t="str">
        <f t="shared" si="448"/>
        <v>Q3</v>
      </c>
      <c r="M7032" t="str">
        <f t="shared" si="449"/>
        <v>2025</v>
      </c>
    </row>
    <row r="7033" spans="1:13" x14ac:dyDescent="0.25">
      <c r="A7033" s="27">
        <v>45992</v>
      </c>
      <c r="B7033" s="9" t="s">
        <v>6595</v>
      </c>
      <c r="C7033" s="5" t="e">
        <v>#N/A</v>
      </c>
      <c r="D7033" s="8" t="s">
        <v>6662</v>
      </c>
      <c r="E7033" s="12">
        <v>318</v>
      </c>
      <c r="F7033" s="4">
        <v>45995</v>
      </c>
      <c r="G7033" s="12" t="s">
        <v>6429</v>
      </c>
      <c r="H7033" s="5">
        <v>174900</v>
      </c>
      <c r="I7033" s="5">
        <v>174900</v>
      </c>
      <c r="K7033" t="str">
        <f t="shared" si="447"/>
        <v>Q3 2025</v>
      </c>
      <c r="L7033" t="str">
        <f t="shared" si="448"/>
        <v>Q3</v>
      </c>
      <c r="M7033" t="str">
        <f t="shared" si="449"/>
        <v>2025</v>
      </c>
    </row>
    <row r="7034" spans="1:13" x14ac:dyDescent="0.25">
      <c r="A7034" s="27">
        <v>45992</v>
      </c>
      <c r="B7034" s="9" t="s">
        <v>6595</v>
      </c>
      <c r="C7034" s="5" t="e">
        <v>#N/A</v>
      </c>
      <c r="D7034" s="8" t="s">
        <v>6662</v>
      </c>
      <c r="E7034" s="12">
        <v>319</v>
      </c>
      <c r="F7034" s="4">
        <v>45995</v>
      </c>
      <c r="G7034" s="12" t="s">
        <v>6430</v>
      </c>
      <c r="H7034" s="5">
        <v>163787</v>
      </c>
      <c r="I7034" s="5">
        <v>163787</v>
      </c>
      <c r="K7034" t="str">
        <f t="shared" si="447"/>
        <v>Q3 2025</v>
      </c>
      <c r="L7034" t="str">
        <f t="shared" si="448"/>
        <v>Q3</v>
      </c>
      <c r="M7034" t="str">
        <f t="shared" si="449"/>
        <v>2025</v>
      </c>
    </row>
    <row r="7035" spans="1:13" x14ac:dyDescent="0.25">
      <c r="A7035" s="27">
        <v>45992</v>
      </c>
      <c r="B7035" s="9" t="s">
        <v>6593</v>
      </c>
      <c r="C7035" s="5" t="e">
        <v>#N/A</v>
      </c>
      <c r="D7035" s="8" t="s">
        <v>6662</v>
      </c>
      <c r="E7035" s="12">
        <v>310</v>
      </c>
      <c r="F7035" s="4">
        <v>45992</v>
      </c>
      <c r="G7035" s="12" t="s">
        <v>236</v>
      </c>
      <c r="H7035" s="5">
        <v>79990</v>
      </c>
      <c r="I7035" s="5">
        <v>79990</v>
      </c>
      <c r="K7035" t="str">
        <f t="shared" si="447"/>
        <v>Q3 2025</v>
      </c>
      <c r="L7035" t="str">
        <f t="shared" si="448"/>
        <v>Q3</v>
      </c>
      <c r="M7035" t="str">
        <f t="shared" si="449"/>
        <v>2025</v>
      </c>
    </row>
    <row r="7036" spans="1:13" x14ac:dyDescent="0.25">
      <c r="A7036" s="27">
        <v>45992</v>
      </c>
      <c r="B7036" s="9" t="s">
        <v>6593</v>
      </c>
      <c r="C7036" s="5" t="e">
        <v>#N/A</v>
      </c>
      <c r="D7036" s="8" t="s">
        <v>6654</v>
      </c>
      <c r="E7036" s="12">
        <v>310</v>
      </c>
      <c r="F7036" s="4">
        <v>45992</v>
      </c>
      <c r="G7036" s="12" t="s">
        <v>238</v>
      </c>
      <c r="H7036" s="5">
        <v>30343</v>
      </c>
      <c r="I7036" s="5">
        <v>30343</v>
      </c>
      <c r="K7036" t="str">
        <f t="shared" si="447"/>
        <v>Q3 2025</v>
      </c>
      <c r="L7036" t="str">
        <f t="shared" si="448"/>
        <v>Q3</v>
      </c>
      <c r="M7036" t="str">
        <f t="shared" si="449"/>
        <v>2025</v>
      </c>
    </row>
    <row r="7037" spans="1:13" x14ac:dyDescent="0.25">
      <c r="A7037" s="27">
        <v>45992</v>
      </c>
      <c r="B7037" s="9" t="s">
        <v>6593</v>
      </c>
      <c r="C7037" s="5" t="e">
        <v>#N/A</v>
      </c>
      <c r="D7037" s="8" t="s">
        <v>6662</v>
      </c>
      <c r="E7037" s="12">
        <v>310</v>
      </c>
      <c r="F7037" s="4">
        <v>45992</v>
      </c>
      <c r="G7037" s="12" t="s">
        <v>237</v>
      </c>
      <c r="H7037" s="5">
        <v>79990</v>
      </c>
      <c r="I7037" s="5">
        <v>79990</v>
      </c>
      <c r="K7037" t="str">
        <f t="shared" si="447"/>
        <v>Q3 2025</v>
      </c>
      <c r="L7037" t="str">
        <f t="shared" si="448"/>
        <v>Q3</v>
      </c>
      <c r="M7037" t="str">
        <f t="shared" si="449"/>
        <v>2025</v>
      </c>
    </row>
    <row r="7038" spans="1:13" x14ac:dyDescent="0.25">
      <c r="A7038" s="27">
        <v>45992</v>
      </c>
      <c r="B7038" s="9" t="s">
        <v>6595</v>
      </c>
      <c r="C7038" s="5" t="e">
        <v>#N/A</v>
      </c>
      <c r="D7038" s="8" t="s">
        <v>6662</v>
      </c>
      <c r="E7038" s="12">
        <v>317</v>
      </c>
      <c r="F7038" s="4">
        <v>45992</v>
      </c>
      <c r="G7038" s="12" t="s">
        <v>6431</v>
      </c>
      <c r="H7038" s="5">
        <v>104834</v>
      </c>
      <c r="I7038" s="5">
        <v>104834</v>
      </c>
      <c r="K7038" t="str">
        <f t="shared" si="447"/>
        <v>Q3 2025</v>
      </c>
      <c r="L7038" t="str">
        <f t="shared" si="448"/>
        <v>Q3</v>
      </c>
      <c r="M7038" t="str">
        <f t="shared" si="449"/>
        <v>2025</v>
      </c>
    </row>
    <row r="7039" spans="1:13" x14ac:dyDescent="0.25">
      <c r="A7039" s="27">
        <v>45992</v>
      </c>
      <c r="B7039" s="9" t="s">
        <v>6595</v>
      </c>
      <c r="C7039" s="5" t="e">
        <v>#N/A</v>
      </c>
      <c r="D7039" s="8" t="s">
        <v>6662</v>
      </c>
      <c r="E7039" s="12">
        <v>317</v>
      </c>
      <c r="F7039" s="4">
        <v>45992</v>
      </c>
      <c r="G7039" s="12" t="s">
        <v>4186</v>
      </c>
      <c r="H7039" s="5">
        <v>69890</v>
      </c>
      <c r="I7039" s="5">
        <v>69890</v>
      </c>
      <c r="K7039" t="str">
        <f t="shared" si="447"/>
        <v>Q3 2025</v>
      </c>
      <c r="L7039" t="str">
        <f t="shared" si="448"/>
        <v>Q3</v>
      </c>
      <c r="M7039" t="str">
        <f t="shared" si="449"/>
        <v>2025</v>
      </c>
    </row>
    <row r="7040" spans="1:13" x14ac:dyDescent="0.25">
      <c r="A7040" s="27">
        <v>45992</v>
      </c>
      <c r="B7040" s="9" t="s">
        <v>6593</v>
      </c>
      <c r="C7040" s="5" t="e">
        <v>#N/A</v>
      </c>
      <c r="D7040" s="8" t="s">
        <v>6662</v>
      </c>
      <c r="E7040" s="12">
        <v>314</v>
      </c>
      <c r="F7040" s="4">
        <v>45992</v>
      </c>
      <c r="G7040" s="12" t="s">
        <v>6432</v>
      </c>
      <c r="H7040" s="5">
        <v>163787.4</v>
      </c>
      <c r="I7040" s="5">
        <v>163787.4</v>
      </c>
      <c r="K7040" t="str">
        <f t="shared" si="447"/>
        <v>Q3 2025</v>
      </c>
      <c r="L7040" t="str">
        <f t="shared" si="448"/>
        <v>Q3</v>
      </c>
      <c r="M7040" t="str">
        <f t="shared" si="449"/>
        <v>2025</v>
      </c>
    </row>
    <row r="7041" spans="1:13" x14ac:dyDescent="0.25">
      <c r="A7041" s="27">
        <v>45992</v>
      </c>
      <c r="B7041" s="9" t="s">
        <v>6593</v>
      </c>
      <c r="C7041" s="5" t="e">
        <v>#N/A</v>
      </c>
      <c r="D7041" s="8" t="s">
        <v>6643</v>
      </c>
      <c r="E7041" s="12" t="s">
        <v>6221</v>
      </c>
      <c r="F7041" s="4">
        <v>45994</v>
      </c>
      <c r="G7041" s="12" t="s">
        <v>6433</v>
      </c>
      <c r="H7041" s="5">
        <v>1957.5</v>
      </c>
      <c r="I7041" s="5">
        <v>1957.5</v>
      </c>
      <c r="K7041" t="str">
        <f t="shared" si="447"/>
        <v>Q3 2025</v>
      </c>
      <c r="L7041" t="str">
        <f t="shared" si="448"/>
        <v>Q3</v>
      </c>
      <c r="M7041" t="str">
        <f t="shared" si="449"/>
        <v>2025</v>
      </c>
    </row>
    <row r="7042" spans="1:13" x14ac:dyDescent="0.25">
      <c r="A7042" s="29">
        <v>45992</v>
      </c>
      <c r="B7042" s="9" t="s">
        <v>6597</v>
      </c>
      <c r="C7042" s="5" t="e">
        <v>#N/A</v>
      </c>
      <c r="D7042" s="8" t="s">
        <v>6638</v>
      </c>
      <c r="E7042" s="12">
        <v>0</v>
      </c>
      <c r="F7042" s="4">
        <v>46001</v>
      </c>
      <c r="G7042" s="12" t="s">
        <v>6434</v>
      </c>
      <c r="H7042" s="5">
        <v>8660</v>
      </c>
      <c r="I7042" s="5">
        <v>8660</v>
      </c>
      <c r="K7042" t="str">
        <f t="shared" si="447"/>
        <v>Q3 2025</v>
      </c>
      <c r="L7042" t="str">
        <f t="shared" si="448"/>
        <v>Q3</v>
      </c>
      <c r="M7042" t="str">
        <f t="shared" si="449"/>
        <v>2025</v>
      </c>
    </row>
    <row r="7043" spans="1:13" x14ac:dyDescent="0.25">
      <c r="A7043" s="29">
        <v>45992</v>
      </c>
      <c r="B7043" s="9" t="s">
        <v>6593</v>
      </c>
      <c r="C7043" s="5" t="e">
        <v>#N/A</v>
      </c>
      <c r="D7043" s="8" t="s">
        <v>6672</v>
      </c>
      <c r="E7043" s="12">
        <v>312</v>
      </c>
      <c r="F7043" s="4">
        <v>46024</v>
      </c>
      <c r="G7043" s="12">
        <v>1504391</v>
      </c>
      <c r="H7043" s="5">
        <v>0</v>
      </c>
      <c r="I7043" s="5">
        <v>0</v>
      </c>
      <c r="K7043" t="str">
        <f t="shared" si="447"/>
        <v>Q3 2025</v>
      </c>
      <c r="L7043" t="str">
        <f t="shared" si="448"/>
        <v>Q3</v>
      </c>
      <c r="M7043" t="str">
        <f t="shared" si="449"/>
        <v>2025</v>
      </c>
    </row>
    <row r="7044" spans="1:13" x14ac:dyDescent="0.25">
      <c r="A7044" s="29">
        <v>45992</v>
      </c>
      <c r="B7044" s="9" t="s">
        <v>6592</v>
      </c>
      <c r="C7044" s="5" t="s">
        <v>6630</v>
      </c>
      <c r="D7044" s="8" t="s">
        <v>6631</v>
      </c>
      <c r="E7044" s="12">
        <v>613</v>
      </c>
      <c r="F7044" s="4">
        <v>46018</v>
      </c>
      <c r="G7044" s="12" t="s">
        <v>6435</v>
      </c>
      <c r="H7044" s="5">
        <v>1097</v>
      </c>
      <c r="I7044" s="5">
        <v>1097</v>
      </c>
      <c r="K7044" t="str">
        <f t="shared" si="447"/>
        <v>Q3 2025</v>
      </c>
      <c r="L7044" t="str">
        <f t="shared" si="448"/>
        <v>Q3</v>
      </c>
      <c r="M7044" t="str">
        <f t="shared" si="449"/>
        <v>2025</v>
      </c>
    </row>
    <row r="7045" spans="1:13" x14ac:dyDescent="0.25">
      <c r="A7045" s="29">
        <v>45992</v>
      </c>
      <c r="B7045" s="9" t="s">
        <v>6584</v>
      </c>
      <c r="C7045" s="5" t="e">
        <v>#N/A</v>
      </c>
      <c r="D7045" s="8" t="s">
        <v>6624</v>
      </c>
      <c r="E7045" s="12">
        <v>102</v>
      </c>
      <c r="F7045" s="4">
        <v>46018</v>
      </c>
      <c r="G7045" s="12" t="s">
        <v>6436</v>
      </c>
      <c r="H7045" s="5">
        <v>12800</v>
      </c>
      <c r="I7045" s="5">
        <v>12800</v>
      </c>
      <c r="K7045" t="str">
        <f t="shared" si="447"/>
        <v>Q3 2025</v>
      </c>
      <c r="L7045" t="str">
        <f t="shared" si="448"/>
        <v>Q3</v>
      </c>
      <c r="M7045" t="str">
        <f t="shared" si="449"/>
        <v>2025</v>
      </c>
    </row>
    <row r="7046" spans="1:13" x14ac:dyDescent="0.25">
      <c r="A7046" s="29">
        <v>45992</v>
      </c>
      <c r="B7046" s="9" t="s">
        <v>6593</v>
      </c>
      <c r="C7046" s="5" t="e">
        <v>#N/A</v>
      </c>
      <c r="D7046" s="8" t="s">
        <v>6624</v>
      </c>
      <c r="E7046" s="12">
        <v>312</v>
      </c>
      <c r="F7046" s="4">
        <v>46018</v>
      </c>
      <c r="G7046" s="12" t="s">
        <v>6437</v>
      </c>
      <c r="H7046" s="5">
        <v>56000</v>
      </c>
      <c r="I7046" s="5">
        <v>56000</v>
      </c>
      <c r="K7046" t="str">
        <f t="shared" si="447"/>
        <v>Q3 2025</v>
      </c>
      <c r="L7046" t="str">
        <f t="shared" si="448"/>
        <v>Q3</v>
      </c>
      <c r="M7046" t="str">
        <f t="shared" si="449"/>
        <v>2025</v>
      </c>
    </row>
    <row r="7047" spans="1:13" x14ac:dyDescent="0.25">
      <c r="A7047" s="27">
        <v>45992</v>
      </c>
      <c r="B7047" s="9" t="s">
        <v>6593</v>
      </c>
      <c r="C7047" s="5" t="e">
        <v>#N/A</v>
      </c>
      <c r="D7047" s="8" t="s">
        <v>6643</v>
      </c>
      <c r="E7047" s="12" t="s">
        <v>6221</v>
      </c>
      <c r="F7047" s="4">
        <v>46014</v>
      </c>
      <c r="G7047" s="12" t="s">
        <v>6438</v>
      </c>
      <c r="H7047" s="5">
        <v>262.5</v>
      </c>
      <c r="I7047" s="5">
        <v>262.5</v>
      </c>
      <c r="K7047" t="str">
        <f t="shared" si="447"/>
        <v>Q3 2025</v>
      </c>
      <c r="L7047" t="str">
        <f t="shared" si="448"/>
        <v>Q3</v>
      </c>
      <c r="M7047" t="str">
        <f t="shared" si="449"/>
        <v>2025</v>
      </c>
    </row>
    <row r="7048" spans="1:13" x14ac:dyDescent="0.25">
      <c r="A7048" s="29">
        <v>45992</v>
      </c>
      <c r="B7048" s="9" t="s">
        <v>6589</v>
      </c>
      <c r="C7048" s="5" t="e">
        <v>#N/A</v>
      </c>
      <c r="D7048" s="8" t="s">
        <v>6615</v>
      </c>
      <c r="E7048" s="12" t="s">
        <v>82</v>
      </c>
      <c r="F7048" s="4">
        <v>46022</v>
      </c>
      <c r="G7048" s="12" t="s">
        <v>6439</v>
      </c>
      <c r="H7048" s="5">
        <v>2000</v>
      </c>
      <c r="I7048" s="5">
        <v>2000</v>
      </c>
      <c r="K7048" t="str">
        <f t="shared" si="447"/>
        <v>Q3 2025</v>
      </c>
      <c r="L7048" t="str">
        <f t="shared" si="448"/>
        <v>Q3</v>
      </c>
      <c r="M7048" t="str">
        <f t="shared" si="449"/>
        <v>2025</v>
      </c>
    </row>
    <row r="7049" spans="1:13" x14ac:dyDescent="0.25">
      <c r="A7049" s="29">
        <v>45992</v>
      </c>
      <c r="B7049" s="9" t="s">
        <v>6589</v>
      </c>
      <c r="C7049" s="5" t="e">
        <v>#N/A</v>
      </c>
      <c r="D7049" s="8" t="s">
        <v>6615</v>
      </c>
      <c r="E7049" s="12" t="s">
        <v>82</v>
      </c>
      <c r="F7049" s="4">
        <v>46022</v>
      </c>
      <c r="G7049" s="12" t="s">
        <v>6440</v>
      </c>
      <c r="H7049" s="5">
        <v>2947</v>
      </c>
      <c r="I7049" s="5">
        <v>2947</v>
      </c>
      <c r="K7049" t="str">
        <f t="shared" si="447"/>
        <v>Q3 2025</v>
      </c>
      <c r="L7049" t="str">
        <f t="shared" si="448"/>
        <v>Q3</v>
      </c>
      <c r="M7049" t="str">
        <f t="shared" si="449"/>
        <v>2025</v>
      </c>
    </row>
    <row r="7050" spans="1:13" x14ac:dyDescent="0.25">
      <c r="A7050" s="29">
        <v>45992</v>
      </c>
      <c r="B7050" s="9" t="s">
        <v>6593</v>
      </c>
      <c r="C7050" s="5" t="e">
        <v>#N/A</v>
      </c>
      <c r="D7050" s="8" t="s">
        <v>6615</v>
      </c>
      <c r="E7050" s="12">
        <v>312</v>
      </c>
      <c r="F7050" s="4">
        <v>46022</v>
      </c>
      <c r="G7050" s="12" t="s">
        <v>6441</v>
      </c>
      <c r="H7050" s="5">
        <v>32522</v>
      </c>
      <c r="I7050" s="5">
        <v>32522</v>
      </c>
      <c r="K7050" t="str">
        <f t="shared" si="447"/>
        <v>Q3 2025</v>
      </c>
      <c r="L7050" t="str">
        <f t="shared" si="448"/>
        <v>Q3</v>
      </c>
      <c r="M7050" t="str">
        <f t="shared" si="449"/>
        <v>2025</v>
      </c>
    </row>
    <row r="7051" spans="1:13" x14ac:dyDescent="0.25">
      <c r="A7051" s="29">
        <v>45992</v>
      </c>
      <c r="B7051" s="9" t="s">
        <v>6592</v>
      </c>
      <c r="C7051" s="5" t="e">
        <v>#N/A</v>
      </c>
      <c r="D7051" s="8" t="s">
        <v>6615</v>
      </c>
      <c r="E7051" s="12">
        <v>613</v>
      </c>
      <c r="F7051" s="4">
        <v>46022</v>
      </c>
      <c r="G7051" s="12" t="s">
        <v>6442</v>
      </c>
      <c r="H7051" s="5">
        <v>526</v>
      </c>
      <c r="I7051" s="5">
        <v>526</v>
      </c>
      <c r="K7051" t="str">
        <f t="shared" si="447"/>
        <v>Q3 2025</v>
      </c>
      <c r="L7051" t="str">
        <f t="shared" si="448"/>
        <v>Q3</v>
      </c>
      <c r="M7051" t="str">
        <f t="shared" si="449"/>
        <v>2025</v>
      </c>
    </row>
    <row r="7052" spans="1:13" x14ac:dyDescent="0.25">
      <c r="A7052" s="29">
        <v>45992</v>
      </c>
      <c r="B7052" s="9" t="s">
        <v>6595</v>
      </c>
      <c r="C7052" s="5" t="e">
        <v>#N/A</v>
      </c>
      <c r="D7052" s="8" t="s">
        <v>6615</v>
      </c>
      <c r="E7052" s="12">
        <v>319</v>
      </c>
      <c r="F7052" s="4">
        <v>46022</v>
      </c>
      <c r="G7052" s="12" t="s">
        <v>6443</v>
      </c>
      <c r="H7052" s="5">
        <v>1236</v>
      </c>
      <c r="I7052" s="5">
        <v>1236</v>
      </c>
      <c r="K7052" t="str">
        <f t="shared" si="447"/>
        <v>Q3 2025</v>
      </c>
      <c r="L7052" t="str">
        <f t="shared" si="448"/>
        <v>Q3</v>
      </c>
      <c r="M7052" t="str">
        <f t="shared" si="449"/>
        <v>2025</v>
      </c>
    </row>
    <row r="7053" spans="1:13" x14ac:dyDescent="0.25">
      <c r="A7053" s="29">
        <v>45992</v>
      </c>
      <c r="B7053" s="9" t="s">
        <v>6595</v>
      </c>
      <c r="C7053" s="5" t="e">
        <v>#N/A</v>
      </c>
      <c r="D7053" s="8" t="s">
        <v>6615</v>
      </c>
      <c r="E7053" s="12">
        <v>319</v>
      </c>
      <c r="F7053" s="4">
        <v>46022</v>
      </c>
      <c r="G7053" s="12" t="s">
        <v>6444</v>
      </c>
      <c r="H7053" s="5">
        <v>11051</v>
      </c>
      <c r="I7053" s="5">
        <v>11051</v>
      </c>
      <c r="K7053" t="str">
        <f t="shared" si="447"/>
        <v>Q3 2025</v>
      </c>
      <c r="L7053" t="str">
        <f t="shared" si="448"/>
        <v>Q3</v>
      </c>
      <c r="M7053" t="str">
        <f t="shared" si="449"/>
        <v>2025</v>
      </c>
    </row>
    <row r="7054" spans="1:13" x14ac:dyDescent="0.25">
      <c r="A7054" s="29">
        <v>45992</v>
      </c>
      <c r="B7054" s="9" t="s">
        <v>6584</v>
      </c>
      <c r="C7054" s="5" t="e">
        <v>#N/A</v>
      </c>
      <c r="D7054" s="8" t="s">
        <v>6615</v>
      </c>
      <c r="E7054" s="12">
        <v>102</v>
      </c>
      <c r="F7054" s="4">
        <v>46022</v>
      </c>
      <c r="G7054" s="12" t="s">
        <v>6445</v>
      </c>
      <c r="H7054" s="5">
        <v>105</v>
      </c>
      <c r="I7054" s="5">
        <v>105</v>
      </c>
      <c r="K7054" t="str">
        <f t="shared" si="447"/>
        <v>Q3 2025</v>
      </c>
      <c r="L7054" t="str">
        <f t="shared" si="448"/>
        <v>Q3</v>
      </c>
      <c r="M7054" t="str">
        <f t="shared" si="449"/>
        <v>2025</v>
      </c>
    </row>
    <row r="7055" spans="1:13" x14ac:dyDescent="0.25">
      <c r="A7055" s="29">
        <v>45992</v>
      </c>
      <c r="B7055" s="9" t="s">
        <v>6597</v>
      </c>
      <c r="C7055" s="5" t="e">
        <v>#N/A</v>
      </c>
      <c r="D7055" s="8" t="s">
        <v>6615</v>
      </c>
      <c r="E7055" s="12">
        <v>0</v>
      </c>
      <c r="F7055" s="4">
        <v>46022</v>
      </c>
      <c r="G7055" s="12" t="s">
        <v>6446</v>
      </c>
      <c r="H7055" s="5">
        <v>3473</v>
      </c>
      <c r="I7055" s="5">
        <v>3473</v>
      </c>
      <c r="K7055" t="str">
        <f t="shared" si="447"/>
        <v>Q3 2025</v>
      </c>
      <c r="L7055" t="str">
        <f t="shared" si="448"/>
        <v>Q3</v>
      </c>
      <c r="M7055" t="str">
        <f t="shared" si="449"/>
        <v>2025</v>
      </c>
    </row>
    <row r="7056" spans="1:13" x14ac:dyDescent="0.25">
      <c r="A7056" s="29">
        <v>45992</v>
      </c>
      <c r="B7056" s="9" t="s">
        <v>6613</v>
      </c>
      <c r="C7056" s="5" t="e">
        <v>#N/A</v>
      </c>
      <c r="D7056" s="8" t="s">
        <v>6615</v>
      </c>
      <c r="E7056" s="12">
        <v>0</v>
      </c>
      <c r="F7056" s="4">
        <v>46022</v>
      </c>
      <c r="G7056" s="12" t="s">
        <v>6447</v>
      </c>
      <c r="H7056" s="5">
        <v>947</v>
      </c>
      <c r="I7056" s="5">
        <v>947</v>
      </c>
      <c r="K7056" t="str">
        <f t="shared" si="447"/>
        <v>Q3 2025</v>
      </c>
      <c r="L7056" t="str">
        <f t="shared" si="448"/>
        <v>Q3</v>
      </c>
      <c r="M7056" t="str">
        <f t="shared" si="449"/>
        <v>2025</v>
      </c>
    </row>
    <row r="7057" spans="1:13" x14ac:dyDescent="0.25">
      <c r="A7057" s="29">
        <v>45992</v>
      </c>
      <c r="B7057" s="9" t="s">
        <v>6590</v>
      </c>
      <c r="C7057" s="5" t="e">
        <v>#N/A</v>
      </c>
      <c r="D7057" s="8" t="s">
        <v>6615</v>
      </c>
      <c r="E7057" s="12">
        <v>0</v>
      </c>
      <c r="F7057" s="4">
        <v>46022</v>
      </c>
      <c r="G7057" s="12" t="s">
        <v>6448</v>
      </c>
      <c r="H7057" s="5">
        <v>3789</v>
      </c>
      <c r="I7057" s="5">
        <v>3789</v>
      </c>
      <c r="K7057" t="str">
        <f t="shared" si="447"/>
        <v>Q3 2025</v>
      </c>
      <c r="L7057" t="str">
        <f t="shared" si="448"/>
        <v>Q3</v>
      </c>
      <c r="M7057" t="str">
        <f t="shared" si="449"/>
        <v>2025</v>
      </c>
    </row>
    <row r="7058" spans="1:13" x14ac:dyDescent="0.25">
      <c r="A7058" s="29">
        <v>45992</v>
      </c>
      <c r="B7058" s="9" t="s">
        <v>6601</v>
      </c>
      <c r="C7058" s="5" t="e">
        <v>#N/A</v>
      </c>
      <c r="D7058" s="8" t="s">
        <v>6615</v>
      </c>
      <c r="E7058" s="12">
        <v>0</v>
      </c>
      <c r="F7058" s="4">
        <v>46022</v>
      </c>
      <c r="G7058" s="12" t="s">
        <v>6449</v>
      </c>
      <c r="H7058" s="5">
        <v>2133</v>
      </c>
      <c r="I7058" s="5">
        <v>2133</v>
      </c>
      <c r="K7058" t="str">
        <f t="shared" si="447"/>
        <v>Q3 2025</v>
      </c>
      <c r="L7058" t="str">
        <f t="shared" si="448"/>
        <v>Q3</v>
      </c>
      <c r="M7058" t="str">
        <f t="shared" si="449"/>
        <v>2025</v>
      </c>
    </row>
    <row r="7059" spans="1:13" x14ac:dyDescent="0.25">
      <c r="A7059" s="29">
        <v>45992</v>
      </c>
      <c r="B7059" s="9" t="s">
        <v>6599</v>
      </c>
      <c r="C7059" s="5" t="e">
        <v>#N/A</v>
      </c>
      <c r="D7059" s="8" t="s">
        <v>6615</v>
      </c>
      <c r="E7059" s="12">
        <v>0</v>
      </c>
      <c r="F7059" s="4">
        <v>46022</v>
      </c>
      <c r="G7059" s="12" t="s">
        <v>6450</v>
      </c>
      <c r="H7059" s="5">
        <v>1158</v>
      </c>
      <c r="I7059" s="5">
        <v>1158</v>
      </c>
      <c r="K7059" t="str">
        <f t="shared" si="447"/>
        <v>Q3 2025</v>
      </c>
      <c r="L7059" t="str">
        <f t="shared" si="448"/>
        <v>Q3</v>
      </c>
      <c r="M7059" t="str">
        <f t="shared" si="449"/>
        <v>2025</v>
      </c>
    </row>
    <row r="7060" spans="1:13" x14ac:dyDescent="0.25">
      <c r="A7060" s="29">
        <v>45992</v>
      </c>
      <c r="B7060" s="9" t="s">
        <v>6595</v>
      </c>
      <c r="C7060" s="5" t="e">
        <v>#N/A</v>
      </c>
      <c r="D7060" s="8" t="s">
        <v>6615</v>
      </c>
      <c r="E7060" s="12">
        <v>0</v>
      </c>
      <c r="F7060" s="4">
        <v>46022</v>
      </c>
      <c r="G7060" s="12" t="s">
        <v>6451</v>
      </c>
      <c r="H7060" s="5">
        <v>136420</v>
      </c>
      <c r="I7060" s="5">
        <v>136420</v>
      </c>
      <c r="K7060" t="str">
        <f t="shared" si="447"/>
        <v>Q3 2025</v>
      </c>
      <c r="L7060" t="str">
        <f t="shared" si="448"/>
        <v>Q3</v>
      </c>
      <c r="M7060" t="str">
        <f t="shared" si="449"/>
        <v>2025</v>
      </c>
    </row>
    <row r="7061" spans="1:13" x14ac:dyDescent="0.25">
      <c r="A7061" s="29">
        <v>45992</v>
      </c>
      <c r="B7061" s="9" t="s">
        <v>6613</v>
      </c>
      <c r="C7061" s="5" t="e">
        <v>#N/A</v>
      </c>
      <c r="D7061" s="8" t="s">
        <v>6615</v>
      </c>
      <c r="E7061" s="12">
        <v>0</v>
      </c>
      <c r="F7061" s="4">
        <v>46022</v>
      </c>
      <c r="G7061" s="12" t="s">
        <v>6452</v>
      </c>
      <c r="H7061" s="5">
        <v>3992</v>
      </c>
      <c r="I7061" s="5">
        <v>3992</v>
      </c>
      <c r="K7061" t="str">
        <f t="shared" si="447"/>
        <v>Q3 2025</v>
      </c>
      <c r="L7061" t="str">
        <f t="shared" si="448"/>
        <v>Q3</v>
      </c>
      <c r="M7061" t="str">
        <f t="shared" si="449"/>
        <v>2025</v>
      </c>
    </row>
    <row r="7062" spans="1:13" x14ac:dyDescent="0.25">
      <c r="A7062" s="29">
        <v>45992</v>
      </c>
      <c r="B7062" s="9" t="s">
        <v>6588</v>
      </c>
      <c r="C7062" s="5" t="e">
        <v>#N/A</v>
      </c>
      <c r="D7062" s="8" t="s">
        <v>6615</v>
      </c>
      <c r="E7062" s="12">
        <v>0</v>
      </c>
      <c r="F7062" s="4">
        <v>46022</v>
      </c>
      <c r="G7062" s="12" t="s">
        <v>6453</v>
      </c>
      <c r="H7062" s="5">
        <v>105</v>
      </c>
      <c r="I7062" s="5">
        <v>105</v>
      </c>
      <c r="K7062" t="str">
        <f t="shared" si="447"/>
        <v>Q3 2025</v>
      </c>
      <c r="L7062" t="str">
        <f t="shared" si="448"/>
        <v>Q3</v>
      </c>
      <c r="M7062" t="str">
        <f t="shared" si="449"/>
        <v>2025</v>
      </c>
    </row>
    <row r="7063" spans="1:13" x14ac:dyDescent="0.25">
      <c r="A7063" s="29">
        <v>45992</v>
      </c>
      <c r="B7063" s="9" t="s">
        <v>6592</v>
      </c>
      <c r="C7063" s="5" t="e">
        <v>#N/A</v>
      </c>
      <c r="D7063" s="8" t="s">
        <v>6615</v>
      </c>
      <c r="E7063" s="12">
        <v>613</v>
      </c>
      <c r="F7063" s="4">
        <v>46022</v>
      </c>
      <c r="G7063" s="12" t="s">
        <v>6454</v>
      </c>
      <c r="H7063" s="5">
        <v>14821</v>
      </c>
      <c r="I7063" s="5">
        <v>14821</v>
      </c>
      <c r="K7063" t="str">
        <f t="shared" si="447"/>
        <v>Q3 2025</v>
      </c>
      <c r="L7063" t="str">
        <f t="shared" si="448"/>
        <v>Q3</v>
      </c>
      <c r="M7063" t="str">
        <f t="shared" si="449"/>
        <v>2025</v>
      </c>
    </row>
    <row r="7064" spans="1:13" x14ac:dyDescent="0.25">
      <c r="A7064" s="29">
        <v>45992</v>
      </c>
      <c r="B7064" s="9" t="s">
        <v>6593</v>
      </c>
      <c r="C7064" s="5" t="e">
        <v>#N/A</v>
      </c>
      <c r="D7064" s="8" t="s">
        <v>6615</v>
      </c>
      <c r="E7064" s="12">
        <v>312</v>
      </c>
      <c r="F7064" s="4">
        <v>46022</v>
      </c>
      <c r="G7064" s="12" t="s">
        <v>6455</v>
      </c>
      <c r="H7064" s="5">
        <v>298015</v>
      </c>
      <c r="I7064" s="5">
        <v>298015</v>
      </c>
      <c r="K7064" t="str">
        <f t="shared" si="447"/>
        <v>Q3 2025</v>
      </c>
      <c r="L7064" t="str">
        <f t="shared" si="448"/>
        <v>Q3</v>
      </c>
      <c r="M7064" t="str">
        <f t="shared" si="449"/>
        <v>2025</v>
      </c>
    </row>
    <row r="7065" spans="1:13" x14ac:dyDescent="0.25">
      <c r="A7065" s="29">
        <v>45992</v>
      </c>
      <c r="B7065" s="9" t="s">
        <v>6612</v>
      </c>
      <c r="C7065" s="5" t="e">
        <v>#N/A</v>
      </c>
      <c r="D7065" s="8" t="s">
        <v>6615</v>
      </c>
      <c r="E7065" s="12">
        <v>0</v>
      </c>
      <c r="F7065" s="4">
        <v>46022</v>
      </c>
      <c r="G7065" s="12" t="s">
        <v>6456</v>
      </c>
      <c r="H7065" s="5">
        <v>211</v>
      </c>
      <c r="I7065" s="5">
        <v>211</v>
      </c>
      <c r="K7065" t="str">
        <f t="shared" si="447"/>
        <v>Q3 2025</v>
      </c>
      <c r="L7065" t="str">
        <f t="shared" si="448"/>
        <v>Q3</v>
      </c>
      <c r="M7065" t="str">
        <f t="shared" si="449"/>
        <v>2025</v>
      </c>
    </row>
    <row r="7066" spans="1:13" x14ac:dyDescent="0.25">
      <c r="A7066" s="29">
        <v>45992</v>
      </c>
      <c r="B7066" s="9" t="s">
        <v>6601</v>
      </c>
      <c r="C7066" s="5" t="e">
        <v>#N/A</v>
      </c>
      <c r="D7066" s="8" t="s">
        <v>6615</v>
      </c>
      <c r="E7066" s="12">
        <v>0</v>
      </c>
      <c r="F7066" s="4">
        <v>46022</v>
      </c>
      <c r="G7066" s="12" t="s">
        <v>6457</v>
      </c>
      <c r="H7066" s="5">
        <v>316</v>
      </c>
      <c r="I7066" s="5">
        <v>316</v>
      </c>
      <c r="K7066" t="str">
        <f t="shared" si="447"/>
        <v>Q3 2025</v>
      </c>
      <c r="L7066" t="str">
        <f t="shared" si="448"/>
        <v>Q3</v>
      </c>
      <c r="M7066" t="str">
        <f t="shared" si="449"/>
        <v>2025</v>
      </c>
    </row>
    <row r="7067" spans="1:13" x14ac:dyDescent="0.25">
      <c r="A7067" s="29">
        <v>45992</v>
      </c>
      <c r="B7067" s="9" t="s">
        <v>6584</v>
      </c>
      <c r="C7067" s="5" t="e">
        <v>#N/A</v>
      </c>
      <c r="D7067" s="8" t="s">
        <v>6615</v>
      </c>
      <c r="E7067" s="12">
        <v>102</v>
      </c>
      <c r="F7067" s="4">
        <v>46022</v>
      </c>
      <c r="G7067" s="12" t="s">
        <v>6458</v>
      </c>
      <c r="H7067" s="5">
        <v>3515</v>
      </c>
      <c r="I7067" s="5">
        <v>3515</v>
      </c>
      <c r="K7067" t="str">
        <f t="shared" si="447"/>
        <v>Q3 2025</v>
      </c>
      <c r="L7067" t="str">
        <f t="shared" si="448"/>
        <v>Q3</v>
      </c>
      <c r="M7067" t="str">
        <f t="shared" si="449"/>
        <v>2025</v>
      </c>
    </row>
    <row r="7068" spans="1:13" x14ac:dyDescent="0.25">
      <c r="A7068" s="29">
        <v>45992</v>
      </c>
      <c r="B7068" s="9" t="s">
        <v>6600</v>
      </c>
      <c r="C7068" s="5" t="e">
        <v>#N/A</v>
      </c>
      <c r="D7068" s="8" t="s">
        <v>6615</v>
      </c>
      <c r="E7068" s="12">
        <v>1101</v>
      </c>
      <c r="F7068" s="4">
        <v>46022</v>
      </c>
      <c r="G7068" s="12" t="s">
        <v>6459</v>
      </c>
      <c r="H7068" s="5">
        <v>190</v>
      </c>
      <c r="I7068" s="5">
        <v>190</v>
      </c>
      <c r="K7068" t="str">
        <f t="shared" si="447"/>
        <v>Q3 2025</v>
      </c>
      <c r="L7068" t="str">
        <f t="shared" si="448"/>
        <v>Q3</v>
      </c>
      <c r="M7068" t="str">
        <f t="shared" si="449"/>
        <v>2025</v>
      </c>
    </row>
    <row r="7069" spans="1:13" x14ac:dyDescent="0.25">
      <c r="A7069" s="27">
        <v>45992</v>
      </c>
      <c r="B7069" s="9" t="s">
        <v>6593</v>
      </c>
      <c r="C7069" s="5" t="e">
        <v>#N/A</v>
      </c>
      <c r="D7069" s="8" t="s">
        <v>6627</v>
      </c>
      <c r="E7069" s="12">
        <v>312</v>
      </c>
      <c r="F7069" s="4">
        <v>46021</v>
      </c>
      <c r="G7069" s="12">
        <v>2159</v>
      </c>
      <c r="H7069" s="5">
        <v>35805</v>
      </c>
      <c r="I7069" s="5">
        <v>35805</v>
      </c>
      <c r="K7069" t="str">
        <f t="shared" si="447"/>
        <v>Q3 2025</v>
      </c>
      <c r="L7069" t="str">
        <f t="shared" si="448"/>
        <v>Q3</v>
      </c>
      <c r="M7069" t="str">
        <f t="shared" si="449"/>
        <v>2025</v>
      </c>
    </row>
    <row r="7070" spans="1:13" x14ac:dyDescent="0.25">
      <c r="A7070" s="27">
        <v>45992</v>
      </c>
      <c r="B7070" s="9" t="s">
        <v>6593</v>
      </c>
      <c r="C7070" s="5" t="e">
        <v>#N/A</v>
      </c>
      <c r="D7070" s="8" t="s">
        <v>6622</v>
      </c>
      <c r="E7070" s="12">
        <v>312</v>
      </c>
      <c r="F7070" s="4">
        <v>46025</v>
      </c>
      <c r="G7070" s="12" t="s">
        <v>6460</v>
      </c>
      <c r="H7070" s="5">
        <v>222555</v>
      </c>
      <c r="I7070" s="5">
        <v>222555</v>
      </c>
      <c r="K7070" t="str">
        <f t="shared" si="447"/>
        <v>Q3 2025</v>
      </c>
      <c r="L7070" t="str">
        <f t="shared" si="448"/>
        <v>Q3</v>
      </c>
      <c r="M7070" t="str">
        <f t="shared" si="449"/>
        <v>2025</v>
      </c>
    </row>
    <row r="7071" spans="1:13" x14ac:dyDescent="0.25">
      <c r="A7071" s="27">
        <v>45992</v>
      </c>
      <c r="B7071" s="9" t="s">
        <v>6593</v>
      </c>
      <c r="C7071" s="5" t="e">
        <v>#N/A</v>
      </c>
      <c r="D7071" s="8" t="s">
        <v>6622</v>
      </c>
      <c r="E7071" s="12">
        <v>312</v>
      </c>
      <c r="F7071" s="4">
        <v>46022</v>
      </c>
      <c r="G7071" s="12" t="s">
        <v>6461</v>
      </c>
      <c r="H7071" s="5">
        <v>300360</v>
      </c>
      <c r="I7071" s="5">
        <v>300360</v>
      </c>
      <c r="K7071" t="str">
        <f t="shared" ref="K7071:K7131" si="450">"Q" &amp; IF(MONTH(A7071) &lt; 4, 4, IF(MONTH(A7071) &lt; 7, 1, IF(MONTH(A7071) &lt; 10, 2, 3))) &amp; " " &amp; YEAR(A7071) - IF(MONTH(A7071) &lt; 4, 1, 0)</f>
        <v>Q3 2025</v>
      </c>
      <c r="L7071" t="str">
        <f t="shared" ref="L7071:L7131" si="451">LEFT(K7071,2)</f>
        <v>Q3</v>
      </c>
      <c r="M7071" t="str">
        <f t="shared" ref="M7071:M7131" si="452">RIGHT(K7071,4)</f>
        <v>2025</v>
      </c>
    </row>
    <row r="7072" spans="1:13" x14ac:dyDescent="0.25">
      <c r="A7072" s="27">
        <v>45992</v>
      </c>
      <c r="B7072" s="9" t="s">
        <v>6593</v>
      </c>
      <c r="C7072" s="5" t="e">
        <v>#N/A</v>
      </c>
      <c r="D7072" s="8" t="s">
        <v>6633</v>
      </c>
      <c r="E7072" s="12">
        <v>312</v>
      </c>
      <c r="F7072" s="4">
        <v>46023</v>
      </c>
      <c r="G7072" s="12" t="s">
        <v>6462</v>
      </c>
      <c r="H7072" s="5">
        <v>233897.24</v>
      </c>
      <c r="I7072" s="5">
        <v>233897.24</v>
      </c>
      <c r="K7072" t="str">
        <f t="shared" si="450"/>
        <v>Q3 2025</v>
      </c>
      <c r="L7072" t="str">
        <f t="shared" si="451"/>
        <v>Q3</v>
      </c>
      <c r="M7072" t="str">
        <f t="shared" si="452"/>
        <v>2025</v>
      </c>
    </row>
    <row r="7073" spans="1:13" x14ac:dyDescent="0.25">
      <c r="A7073" s="29">
        <v>45992</v>
      </c>
      <c r="B7073" s="9" t="s">
        <v>6593</v>
      </c>
      <c r="C7073" s="5" t="s">
        <v>6616</v>
      </c>
      <c r="D7073" s="8" t="s">
        <v>6617</v>
      </c>
      <c r="E7073" s="12">
        <v>312</v>
      </c>
      <c r="F7073" s="4">
        <v>46022</v>
      </c>
      <c r="G7073" s="12" t="s">
        <v>6463</v>
      </c>
      <c r="H7073" s="5">
        <v>20338</v>
      </c>
      <c r="I7073" s="5">
        <v>20338</v>
      </c>
      <c r="K7073" t="str">
        <f t="shared" si="450"/>
        <v>Q3 2025</v>
      </c>
      <c r="L7073" t="str">
        <f t="shared" si="451"/>
        <v>Q3</v>
      </c>
      <c r="M7073" t="str">
        <f t="shared" si="452"/>
        <v>2025</v>
      </c>
    </row>
    <row r="7074" spans="1:13" x14ac:dyDescent="0.25">
      <c r="A7074" s="29">
        <v>45992</v>
      </c>
      <c r="B7074" s="9" t="s">
        <v>6593</v>
      </c>
      <c r="C7074" s="5" t="s">
        <v>6616</v>
      </c>
      <c r="D7074" s="8" t="s">
        <v>6617</v>
      </c>
      <c r="E7074" s="12">
        <v>312</v>
      </c>
      <c r="F7074" s="4">
        <v>46022</v>
      </c>
      <c r="G7074" s="12" t="s">
        <v>6464</v>
      </c>
      <c r="H7074" s="5">
        <v>5825</v>
      </c>
      <c r="I7074" s="5">
        <v>5825</v>
      </c>
      <c r="K7074" t="str">
        <f t="shared" si="450"/>
        <v>Q3 2025</v>
      </c>
      <c r="L7074" t="str">
        <f t="shared" si="451"/>
        <v>Q3</v>
      </c>
      <c r="M7074" t="str">
        <f t="shared" si="452"/>
        <v>2025</v>
      </c>
    </row>
    <row r="7075" spans="1:13" x14ac:dyDescent="0.25">
      <c r="A7075" s="29">
        <v>45992</v>
      </c>
      <c r="B7075" s="9" t="s">
        <v>6593</v>
      </c>
      <c r="C7075" s="5" t="s">
        <v>6616</v>
      </c>
      <c r="D7075" s="8" t="s">
        <v>6618</v>
      </c>
      <c r="E7075" s="12">
        <v>312</v>
      </c>
      <c r="F7075" s="4">
        <v>46022</v>
      </c>
      <c r="G7075" s="12" t="s">
        <v>6465</v>
      </c>
      <c r="H7075" s="5">
        <v>50322</v>
      </c>
      <c r="I7075" s="5">
        <v>50322</v>
      </c>
      <c r="K7075" t="str">
        <f t="shared" si="450"/>
        <v>Q3 2025</v>
      </c>
      <c r="L7075" t="str">
        <f t="shared" si="451"/>
        <v>Q3</v>
      </c>
      <c r="M7075" t="str">
        <f t="shared" si="452"/>
        <v>2025</v>
      </c>
    </row>
    <row r="7076" spans="1:13" x14ac:dyDescent="0.25">
      <c r="A7076" s="27">
        <v>45992</v>
      </c>
      <c r="B7076" s="9" t="s">
        <v>6593</v>
      </c>
      <c r="C7076" s="5" t="s">
        <v>6634</v>
      </c>
      <c r="D7076" s="8" t="s">
        <v>6635</v>
      </c>
      <c r="E7076" s="12">
        <v>319</v>
      </c>
      <c r="F7076" s="4">
        <v>46023</v>
      </c>
      <c r="G7076" s="12" t="s">
        <v>6466</v>
      </c>
      <c r="H7076" s="5">
        <v>42071.55</v>
      </c>
      <c r="I7076" s="5">
        <v>42071.55</v>
      </c>
      <c r="K7076" t="str">
        <f t="shared" si="450"/>
        <v>Q3 2025</v>
      </c>
      <c r="L7076" t="str">
        <f t="shared" si="451"/>
        <v>Q3</v>
      </c>
      <c r="M7076" t="str">
        <f t="shared" si="452"/>
        <v>2025</v>
      </c>
    </row>
    <row r="7077" spans="1:13" x14ac:dyDescent="0.25">
      <c r="A7077" s="27">
        <v>45992</v>
      </c>
      <c r="B7077" s="9" t="s">
        <v>6593</v>
      </c>
      <c r="C7077" s="5" t="s">
        <v>6632</v>
      </c>
      <c r="D7077" s="8" t="s">
        <v>6633</v>
      </c>
      <c r="E7077" s="12">
        <v>312</v>
      </c>
      <c r="F7077" s="4">
        <v>46023</v>
      </c>
      <c r="G7077" s="12" t="s">
        <v>6467</v>
      </c>
      <c r="H7077" s="5">
        <v>157406</v>
      </c>
      <c r="I7077" s="5">
        <v>157406</v>
      </c>
      <c r="K7077" t="str">
        <f t="shared" si="450"/>
        <v>Q3 2025</v>
      </c>
      <c r="L7077" t="str">
        <f t="shared" si="451"/>
        <v>Q3</v>
      </c>
      <c r="M7077" t="str">
        <f t="shared" si="452"/>
        <v>2025</v>
      </c>
    </row>
    <row r="7078" spans="1:13" x14ac:dyDescent="0.25">
      <c r="A7078" s="29">
        <v>45992</v>
      </c>
      <c r="B7078" s="9" t="s">
        <v>6593</v>
      </c>
      <c r="C7078" s="5" t="e">
        <v>#N/A</v>
      </c>
      <c r="D7078" s="8" t="s">
        <v>6671</v>
      </c>
      <c r="E7078" s="12">
        <v>312</v>
      </c>
      <c r="F7078" s="4">
        <v>46021</v>
      </c>
      <c r="G7078" s="12" t="s">
        <v>6468</v>
      </c>
      <c r="H7078" s="5">
        <v>8820</v>
      </c>
      <c r="I7078" s="5">
        <v>8820</v>
      </c>
      <c r="K7078" t="str">
        <f t="shared" si="450"/>
        <v>Q3 2025</v>
      </c>
      <c r="L7078" t="str">
        <f t="shared" si="451"/>
        <v>Q3</v>
      </c>
      <c r="M7078" t="str">
        <f t="shared" si="452"/>
        <v>2025</v>
      </c>
    </row>
    <row r="7079" spans="1:13" x14ac:dyDescent="0.25">
      <c r="A7079" s="27">
        <v>45992</v>
      </c>
      <c r="B7079" s="9" t="s">
        <v>6595</v>
      </c>
      <c r="C7079" s="5" t="e">
        <v>#N/A</v>
      </c>
      <c r="D7079" s="8" t="s">
        <v>6622</v>
      </c>
      <c r="E7079" s="12">
        <v>319</v>
      </c>
      <c r="F7079" s="4">
        <v>46025</v>
      </c>
      <c r="G7079" s="12" t="s">
        <v>6469</v>
      </c>
      <c r="H7079" s="5">
        <v>123135</v>
      </c>
      <c r="I7079" s="5">
        <v>123135</v>
      </c>
      <c r="K7079" t="str">
        <f t="shared" si="450"/>
        <v>Q3 2025</v>
      </c>
      <c r="L7079" t="str">
        <f t="shared" si="451"/>
        <v>Q3</v>
      </c>
      <c r="M7079" t="str">
        <f t="shared" si="452"/>
        <v>2025</v>
      </c>
    </row>
    <row r="7080" spans="1:13" x14ac:dyDescent="0.25">
      <c r="A7080" s="27">
        <v>45992</v>
      </c>
      <c r="B7080" s="9" t="s">
        <v>6595</v>
      </c>
      <c r="C7080" s="5" t="e">
        <v>#N/A</v>
      </c>
      <c r="D7080" s="8" t="s">
        <v>6622</v>
      </c>
      <c r="E7080" s="12">
        <v>319</v>
      </c>
      <c r="F7080" s="4">
        <v>46022</v>
      </c>
      <c r="G7080" s="12" t="s">
        <v>6470</v>
      </c>
      <c r="H7080" s="5">
        <v>142225</v>
      </c>
      <c r="I7080" s="5">
        <v>142225</v>
      </c>
      <c r="K7080" t="str">
        <f t="shared" si="450"/>
        <v>Q3 2025</v>
      </c>
      <c r="L7080" t="str">
        <f t="shared" si="451"/>
        <v>Q3</v>
      </c>
      <c r="M7080" t="str">
        <f t="shared" si="452"/>
        <v>2025</v>
      </c>
    </row>
    <row r="7081" spans="1:13" x14ac:dyDescent="0.25">
      <c r="A7081" s="27">
        <v>45992</v>
      </c>
      <c r="B7081" s="9" t="s">
        <v>6595</v>
      </c>
      <c r="C7081" s="5" t="e">
        <v>#N/A</v>
      </c>
      <c r="D7081" s="8" t="s">
        <v>6635</v>
      </c>
      <c r="E7081" s="12">
        <v>319</v>
      </c>
      <c r="F7081" s="4">
        <v>46023</v>
      </c>
      <c r="G7081" s="12" t="s">
        <v>6471</v>
      </c>
      <c r="H7081" s="5">
        <v>84320.9</v>
      </c>
      <c r="I7081" s="5">
        <v>84320.9</v>
      </c>
      <c r="K7081" t="str">
        <f t="shared" si="450"/>
        <v>Q3 2025</v>
      </c>
      <c r="L7081" t="str">
        <f t="shared" si="451"/>
        <v>Q3</v>
      </c>
      <c r="M7081" t="str">
        <f t="shared" si="452"/>
        <v>2025</v>
      </c>
    </row>
    <row r="7082" spans="1:13" x14ac:dyDescent="0.25">
      <c r="A7082" s="27">
        <v>45992</v>
      </c>
      <c r="B7082" s="9" t="s">
        <v>6595</v>
      </c>
      <c r="C7082" s="5" t="s">
        <v>6616</v>
      </c>
      <c r="D7082" s="8" t="s">
        <v>6617</v>
      </c>
      <c r="E7082" s="12">
        <v>319</v>
      </c>
      <c r="F7082" s="4">
        <v>46021</v>
      </c>
      <c r="G7082" s="12" t="s">
        <v>6472</v>
      </c>
      <c r="H7082" s="5">
        <v>500</v>
      </c>
      <c r="I7082" s="5">
        <v>500</v>
      </c>
      <c r="K7082" t="str">
        <f t="shared" si="450"/>
        <v>Q3 2025</v>
      </c>
      <c r="L7082" t="str">
        <f t="shared" si="451"/>
        <v>Q3</v>
      </c>
      <c r="M7082" t="str">
        <f t="shared" si="452"/>
        <v>2025</v>
      </c>
    </row>
    <row r="7083" spans="1:13" x14ac:dyDescent="0.25">
      <c r="A7083" s="27">
        <v>45992</v>
      </c>
      <c r="B7083" s="9" t="s">
        <v>6595</v>
      </c>
      <c r="C7083" s="5" t="s">
        <v>6634</v>
      </c>
      <c r="D7083" s="8" t="s">
        <v>6635</v>
      </c>
      <c r="E7083" s="12">
        <v>319</v>
      </c>
      <c r="F7083" s="4">
        <v>46023</v>
      </c>
      <c r="G7083" s="12" t="s">
        <v>6473</v>
      </c>
      <c r="H7083" s="5">
        <v>50988</v>
      </c>
      <c r="I7083" s="5">
        <v>50988</v>
      </c>
      <c r="K7083" t="str">
        <f t="shared" si="450"/>
        <v>Q3 2025</v>
      </c>
      <c r="L7083" t="str">
        <f t="shared" si="451"/>
        <v>Q3</v>
      </c>
      <c r="M7083" t="str">
        <f t="shared" si="452"/>
        <v>2025</v>
      </c>
    </row>
    <row r="7084" spans="1:13" x14ac:dyDescent="0.25">
      <c r="A7084" s="27">
        <v>45992</v>
      </c>
      <c r="B7084" s="9" t="s">
        <v>6595</v>
      </c>
      <c r="C7084" s="5" t="s">
        <v>6632</v>
      </c>
      <c r="D7084" s="8" t="s">
        <v>6633</v>
      </c>
      <c r="E7084" s="12" t="s">
        <v>5262</v>
      </c>
      <c r="F7084" s="4">
        <v>46023</v>
      </c>
      <c r="G7084" s="12" t="s">
        <v>6474</v>
      </c>
      <c r="H7084" s="5">
        <v>113252</v>
      </c>
      <c r="I7084" s="5">
        <v>113252</v>
      </c>
      <c r="K7084" t="str">
        <f t="shared" si="450"/>
        <v>Q3 2025</v>
      </c>
      <c r="L7084" t="str">
        <f t="shared" si="451"/>
        <v>Q3</v>
      </c>
      <c r="M7084" t="str">
        <f t="shared" si="452"/>
        <v>2025</v>
      </c>
    </row>
    <row r="7085" spans="1:13" x14ac:dyDescent="0.25">
      <c r="A7085" s="27">
        <v>45992</v>
      </c>
      <c r="B7085" s="9" t="s">
        <v>6584</v>
      </c>
      <c r="C7085" s="5" t="e">
        <v>#N/A</v>
      </c>
      <c r="D7085" s="8" t="s">
        <v>6627</v>
      </c>
      <c r="E7085" s="12">
        <v>102</v>
      </c>
      <c r="F7085" s="4">
        <v>46021</v>
      </c>
      <c r="G7085" s="12">
        <v>2161</v>
      </c>
      <c r="H7085" s="5">
        <v>805</v>
      </c>
      <c r="I7085" s="5">
        <v>805</v>
      </c>
      <c r="K7085" t="str">
        <f t="shared" si="450"/>
        <v>Q3 2025</v>
      </c>
      <c r="L7085" t="str">
        <f t="shared" si="451"/>
        <v>Q3</v>
      </c>
      <c r="M7085" t="str">
        <f t="shared" si="452"/>
        <v>2025</v>
      </c>
    </row>
    <row r="7086" spans="1:13" x14ac:dyDescent="0.25">
      <c r="A7086" s="27">
        <v>45992</v>
      </c>
      <c r="B7086" s="9" t="s">
        <v>6584</v>
      </c>
      <c r="C7086" s="5" t="e">
        <v>#N/A</v>
      </c>
      <c r="D7086" s="8" t="s">
        <v>6622</v>
      </c>
      <c r="E7086" s="12">
        <v>102</v>
      </c>
      <c r="F7086" s="4">
        <v>46025</v>
      </c>
      <c r="G7086" s="12" t="s">
        <v>6475</v>
      </c>
      <c r="H7086" s="5">
        <v>7435</v>
      </c>
      <c r="I7086" s="5">
        <v>7435</v>
      </c>
      <c r="K7086" t="str">
        <f t="shared" si="450"/>
        <v>Q3 2025</v>
      </c>
      <c r="L7086" t="str">
        <f t="shared" si="451"/>
        <v>Q3</v>
      </c>
      <c r="M7086" t="str">
        <f t="shared" si="452"/>
        <v>2025</v>
      </c>
    </row>
    <row r="7087" spans="1:13" x14ac:dyDescent="0.25">
      <c r="A7087" s="27">
        <v>45992</v>
      </c>
      <c r="B7087" s="9" t="s">
        <v>6584</v>
      </c>
      <c r="C7087" s="5" t="e">
        <v>#N/A</v>
      </c>
      <c r="D7087" s="8" t="s">
        <v>6622</v>
      </c>
      <c r="E7087" s="12">
        <v>102</v>
      </c>
      <c r="F7087" s="4">
        <v>46022</v>
      </c>
      <c r="G7087" s="12" t="s">
        <v>6476</v>
      </c>
      <c r="H7087" s="5">
        <v>1335</v>
      </c>
      <c r="I7087" s="5">
        <v>1335</v>
      </c>
      <c r="K7087" t="str">
        <f t="shared" si="450"/>
        <v>Q3 2025</v>
      </c>
      <c r="L7087" t="str">
        <f t="shared" si="451"/>
        <v>Q3</v>
      </c>
      <c r="M7087" t="str">
        <f t="shared" si="452"/>
        <v>2025</v>
      </c>
    </row>
    <row r="7088" spans="1:13" x14ac:dyDescent="0.25">
      <c r="A7088" s="29">
        <v>45992</v>
      </c>
      <c r="B7088" s="9" t="s">
        <v>6584</v>
      </c>
      <c r="C7088" s="5" t="s">
        <v>6616</v>
      </c>
      <c r="D7088" s="8" t="s">
        <v>6617</v>
      </c>
      <c r="E7088" s="12">
        <v>102</v>
      </c>
      <c r="F7088" s="4">
        <v>46022</v>
      </c>
      <c r="G7088" s="12" t="s">
        <v>6477</v>
      </c>
      <c r="H7088" s="5">
        <v>495</v>
      </c>
      <c r="I7088" s="5">
        <v>495</v>
      </c>
      <c r="K7088" t="str">
        <f t="shared" si="450"/>
        <v>Q3 2025</v>
      </c>
      <c r="L7088" t="str">
        <f t="shared" si="451"/>
        <v>Q3</v>
      </c>
      <c r="M7088" t="str">
        <f t="shared" si="452"/>
        <v>2025</v>
      </c>
    </row>
    <row r="7089" spans="1:13" x14ac:dyDescent="0.25">
      <c r="A7089" s="27">
        <v>45992</v>
      </c>
      <c r="B7089" s="9" t="s">
        <v>6584</v>
      </c>
      <c r="C7089" s="5" t="s">
        <v>6632</v>
      </c>
      <c r="D7089" s="8" t="s">
        <v>6633</v>
      </c>
      <c r="E7089" s="12">
        <v>102</v>
      </c>
      <c r="F7089" s="4">
        <v>46023</v>
      </c>
      <c r="G7089" s="12" t="s">
        <v>6478</v>
      </c>
      <c r="H7089" s="5">
        <v>40895</v>
      </c>
      <c r="I7089" s="5">
        <v>40895</v>
      </c>
      <c r="K7089" t="str">
        <f t="shared" si="450"/>
        <v>Q3 2025</v>
      </c>
      <c r="L7089" t="str">
        <f t="shared" si="451"/>
        <v>Q3</v>
      </c>
      <c r="M7089" t="str">
        <f t="shared" si="452"/>
        <v>2025</v>
      </c>
    </row>
    <row r="7090" spans="1:13" x14ac:dyDescent="0.25">
      <c r="A7090" s="27">
        <v>45992</v>
      </c>
      <c r="B7090" s="9" t="s">
        <v>6591</v>
      </c>
      <c r="C7090" s="5" t="e">
        <v>#N/A</v>
      </c>
      <c r="D7090" s="8" t="s">
        <v>6627</v>
      </c>
      <c r="E7090" s="12">
        <v>0</v>
      </c>
      <c r="F7090" s="4">
        <v>46022</v>
      </c>
      <c r="G7090" s="12">
        <v>2171</v>
      </c>
      <c r="H7090" s="5">
        <v>315</v>
      </c>
      <c r="I7090" s="5">
        <v>315</v>
      </c>
      <c r="K7090" t="str">
        <f t="shared" si="450"/>
        <v>Q3 2025</v>
      </c>
      <c r="L7090" t="str">
        <f t="shared" si="451"/>
        <v>Q3</v>
      </c>
      <c r="M7090" t="str">
        <f t="shared" si="452"/>
        <v>2025</v>
      </c>
    </row>
    <row r="7091" spans="1:13" x14ac:dyDescent="0.25">
      <c r="A7091" s="27">
        <v>45992</v>
      </c>
      <c r="B7091" s="9" t="s">
        <v>6591</v>
      </c>
      <c r="C7091" s="5" t="e">
        <v>#N/A</v>
      </c>
      <c r="D7091" s="8" t="s">
        <v>6622</v>
      </c>
      <c r="E7091" s="12">
        <v>0</v>
      </c>
      <c r="F7091" s="4">
        <v>46025</v>
      </c>
      <c r="G7091" s="12" t="s">
        <v>6479</v>
      </c>
      <c r="H7091" s="5">
        <v>7795</v>
      </c>
      <c r="I7091" s="5">
        <v>7795</v>
      </c>
      <c r="K7091" t="str">
        <f t="shared" si="450"/>
        <v>Q3 2025</v>
      </c>
      <c r="L7091" t="str">
        <f t="shared" si="451"/>
        <v>Q3</v>
      </c>
      <c r="M7091" t="str">
        <f t="shared" si="452"/>
        <v>2025</v>
      </c>
    </row>
    <row r="7092" spans="1:13" x14ac:dyDescent="0.25">
      <c r="A7092" s="27">
        <v>45992</v>
      </c>
      <c r="B7092" s="9" t="s">
        <v>6591</v>
      </c>
      <c r="C7092" s="5" t="e">
        <v>#N/A</v>
      </c>
      <c r="D7092" s="8" t="s">
        <v>6622</v>
      </c>
      <c r="E7092" s="12">
        <v>0</v>
      </c>
      <c r="F7092" s="4">
        <v>46022</v>
      </c>
      <c r="G7092" s="12" t="s">
        <v>6480</v>
      </c>
      <c r="H7092" s="5">
        <v>3600</v>
      </c>
      <c r="I7092" s="5">
        <v>3600</v>
      </c>
      <c r="K7092" t="str">
        <f t="shared" si="450"/>
        <v>Q3 2025</v>
      </c>
      <c r="L7092" t="str">
        <f t="shared" si="451"/>
        <v>Q3</v>
      </c>
      <c r="M7092" t="str">
        <f t="shared" si="452"/>
        <v>2025</v>
      </c>
    </row>
    <row r="7093" spans="1:13" x14ac:dyDescent="0.25">
      <c r="A7093" s="29">
        <v>45992</v>
      </c>
      <c r="B7093" s="9" t="s">
        <v>6591</v>
      </c>
      <c r="C7093" s="5" t="s">
        <v>6616</v>
      </c>
      <c r="D7093" s="8" t="s">
        <v>6617</v>
      </c>
      <c r="E7093" s="12">
        <v>0</v>
      </c>
      <c r="F7093" s="4">
        <v>46022</v>
      </c>
      <c r="G7093" s="12" t="s">
        <v>6481</v>
      </c>
      <c r="H7093" s="5">
        <v>320</v>
      </c>
      <c r="I7093" s="5">
        <v>320</v>
      </c>
      <c r="K7093" t="str">
        <f t="shared" si="450"/>
        <v>Q3 2025</v>
      </c>
      <c r="L7093" t="str">
        <f t="shared" si="451"/>
        <v>Q3</v>
      </c>
      <c r="M7093" t="str">
        <f t="shared" si="452"/>
        <v>2025</v>
      </c>
    </row>
    <row r="7094" spans="1:13" x14ac:dyDescent="0.25">
      <c r="A7094" s="27">
        <v>45992</v>
      </c>
      <c r="B7094" s="9" t="s">
        <v>6591</v>
      </c>
      <c r="C7094" s="5" t="s">
        <v>6632</v>
      </c>
      <c r="D7094" s="8" t="s">
        <v>6633</v>
      </c>
      <c r="E7094" s="12">
        <v>0</v>
      </c>
      <c r="F7094" s="4">
        <v>46023</v>
      </c>
      <c r="G7094" s="12" t="s">
        <v>6482</v>
      </c>
      <c r="H7094" s="5">
        <v>21605</v>
      </c>
      <c r="I7094" s="5">
        <v>21605</v>
      </c>
      <c r="K7094" t="str">
        <f t="shared" si="450"/>
        <v>Q3 2025</v>
      </c>
      <c r="L7094" t="str">
        <f t="shared" si="451"/>
        <v>Q3</v>
      </c>
      <c r="M7094" t="str">
        <f t="shared" si="452"/>
        <v>2025</v>
      </c>
    </row>
    <row r="7095" spans="1:13" x14ac:dyDescent="0.25">
      <c r="A7095" s="29">
        <v>45992</v>
      </c>
      <c r="B7095" s="9" t="s">
        <v>6585</v>
      </c>
      <c r="C7095" s="5" t="s">
        <v>6616</v>
      </c>
      <c r="D7095" s="8" t="s">
        <v>6617</v>
      </c>
      <c r="E7095" s="12">
        <v>0</v>
      </c>
      <c r="F7095" s="4">
        <v>46022</v>
      </c>
      <c r="G7095" s="12" t="s">
        <v>6483</v>
      </c>
      <c r="H7095" s="5">
        <v>6273.2</v>
      </c>
      <c r="I7095" s="5">
        <v>6273.2</v>
      </c>
      <c r="K7095" t="str">
        <f t="shared" si="450"/>
        <v>Q3 2025</v>
      </c>
      <c r="L7095" t="str">
        <f t="shared" si="451"/>
        <v>Q3</v>
      </c>
      <c r="M7095" t="str">
        <f t="shared" si="452"/>
        <v>2025</v>
      </c>
    </row>
    <row r="7096" spans="1:13" x14ac:dyDescent="0.25">
      <c r="A7096" s="29">
        <v>45992</v>
      </c>
      <c r="B7096" s="9" t="s">
        <v>6585</v>
      </c>
      <c r="C7096" s="5" t="s">
        <v>6616</v>
      </c>
      <c r="D7096" s="8" t="s">
        <v>6618</v>
      </c>
      <c r="E7096" s="12">
        <v>0</v>
      </c>
      <c r="F7096" s="4">
        <v>46022</v>
      </c>
      <c r="G7096" s="12" t="s">
        <v>6484</v>
      </c>
      <c r="H7096" s="5">
        <v>5478</v>
      </c>
      <c r="I7096" s="5">
        <v>5478</v>
      </c>
      <c r="K7096" t="str">
        <f t="shared" si="450"/>
        <v>Q3 2025</v>
      </c>
      <c r="L7096" t="str">
        <f t="shared" si="451"/>
        <v>Q3</v>
      </c>
      <c r="M7096" t="str">
        <f t="shared" si="452"/>
        <v>2025</v>
      </c>
    </row>
    <row r="7097" spans="1:13" x14ac:dyDescent="0.25">
      <c r="A7097" s="27">
        <v>45992</v>
      </c>
      <c r="B7097" s="9" t="s">
        <v>6585</v>
      </c>
      <c r="C7097" s="5" t="e">
        <v>#N/A</v>
      </c>
      <c r="D7097" s="8" t="s">
        <v>6627</v>
      </c>
      <c r="E7097" s="12">
        <v>0</v>
      </c>
      <c r="F7097" s="4">
        <v>46021</v>
      </c>
      <c r="G7097" s="12">
        <v>2164</v>
      </c>
      <c r="H7097" s="5">
        <v>5005</v>
      </c>
      <c r="I7097" s="5">
        <v>5005</v>
      </c>
      <c r="K7097" t="str">
        <f t="shared" si="450"/>
        <v>Q3 2025</v>
      </c>
      <c r="L7097" t="str">
        <f t="shared" si="451"/>
        <v>Q3</v>
      </c>
      <c r="M7097" t="str">
        <f t="shared" si="452"/>
        <v>2025</v>
      </c>
    </row>
    <row r="7098" spans="1:13" x14ac:dyDescent="0.25">
      <c r="A7098" s="27">
        <v>45992</v>
      </c>
      <c r="B7098" s="9" t="s">
        <v>6585</v>
      </c>
      <c r="C7098" s="5" t="s">
        <v>6632</v>
      </c>
      <c r="D7098" s="8" t="s">
        <v>6633</v>
      </c>
      <c r="E7098" s="12">
        <v>0</v>
      </c>
      <c r="F7098" s="4">
        <v>46023</v>
      </c>
      <c r="G7098" s="12" t="s">
        <v>6485</v>
      </c>
      <c r="H7098" s="5">
        <v>19746</v>
      </c>
      <c r="I7098" s="5">
        <v>19746</v>
      </c>
      <c r="K7098" t="str">
        <f t="shared" si="450"/>
        <v>Q3 2025</v>
      </c>
      <c r="L7098" t="str">
        <f t="shared" si="451"/>
        <v>Q3</v>
      </c>
      <c r="M7098" t="str">
        <f t="shared" si="452"/>
        <v>2025</v>
      </c>
    </row>
    <row r="7099" spans="1:13" x14ac:dyDescent="0.25">
      <c r="A7099" s="29">
        <v>45992</v>
      </c>
      <c r="B7099" s="9" t="s">
        <v>6588</v>
      </c>
      <c r="C7099" s="5" t="e">
        <v>#N/A</v>
      </c>
      <c r="D7099" s="8" t="s">
        <v>6627</v>
      </c>
      <c r="E7099" s="12">
        <v>0</v>
      </c>
      <c r="F7099" s="4">
        <v>46022</v>
      </c>
      <c r="G7099" s="12">
        <v>2172</v>
      </c>
      <c r="H7099" s="5">
        <v>140</v>
      </c>
      <c r="I7099" s="5">
        <v>140</v>
      </c>
      <c r="K7099" t="str">
        <f t="shared" si="450"/>
        <v>Q3 2025</v>
      </c>
      <c r="L7099" t="str">
        <f t="shared" si="451"/>
        <v>Q3</v>
      </c>
      <c r="M7099" t="str">
        <f t="shared" si="452"/>
        <v>2025</v>
      </c>
    </row>
    <row r="7100" spans="1:13" x14ac:dyDescent="0.25">
      <c r="A7100" s="29">
        <v>45992</v>
      </c>
      <c r="B7100" s="9" t="s">
        <v>6588</v>
      </c>
      <c r="C7100" s="5" t="e">
        <v>#N/A</v>
      </c>
      <c r="D7100" s="8" t="s">
        <v>6622</v>
      </c>
      <c r="E7100" s="12">
        <v>0</v>
      </c>
      <c r="F7100" s="4">
        <v>46022</v>
      </c>
      <c r="G7100" s="12" t="s">
        <v>6486</v>
      </c>
      <c r="H7100" s="5">
        <v>70</v>
      </c>
      <c r="I7100" s="5">
        <v>70</v>
      </c>
      <c r="K7100" t="str">
        <f t="shared" si="450"/>
        <v>Q3 2025</v>
      </c>
      <c r="L7100" t="str">
        <f t="shared" si="451"/>
        <v>Q3</v>
      </c>
      <c r="M7100" t="str">
        <f t="shared" si="452"/>
        <v>2025</v>
      </c>
    </row>
    <row r="7101" spans="1:13" x14ac:dyDescent="0.25">
      <c r="A7101" s="29">
        <v>45992</v>
      </c>
      <c r="B7101" s="9" t="s">
        <v>6588</v>
      </c>
      <c r="C7101" s="5" t="e">
        <v>#N/A</v>
      </c>
      <c r="D7101" s="8" t="s">
        <v>6622</v>
      </c>
      <c r="E7101" s="12">
        <v>0</v>
      </c>
      <c r="F7101" s="4">
        <v>46025</v>
      </c>
      <c r="G7101" s="12" t="s">
        <v>6487</v>
      </c>
      <c r="H7101" s="5">
        <v>4625</v>
      </c>
      <c r="I7101" s="5">
        <v>4625</v>
      </c>
      <c r="K7101" t="str">
        <f t="shared" si="450"/>
        <v>Q3 2025</v>
      </c>
      <c r="L7101" t="str">
        <f t="shared" si="451"/>
        <v>Q3</v>
      </c>
      <c r="M7101" t="str">
        <f t="shared" si="452"/>
        <v>2025</v>
      </c>
    </row>
    <row r="7102" spans="1:13" x14ac:dyDescent="0.25">
      <c r="A7102" s="27">
        <v>45992</v>
      </c>
      <c r="B7102" s="9" t="s">
        <v>6601</v>
      </c>
      <c r="C7102" s="5" t="e">
        <v>#N/A</v>
      </c>
      <c r="D7102" s="8" t="s">
        <v>6622</v>
      </c>
      <c r="E7102" s="12">
        <v>0</v>
      </c>
      <c r="F7102" s="4">
        <v>46025</v>
      </c>
      <c r="G7102" s="12" t="s">
        <v>6488</v>
      </c>
      <c r="H7102" s="5">
        <v>5555</v>
      </c>
      <c r="I7102" s="5">
        <v>5555</v>
      </c>
      <c r="K7102" t="str">
        <f t="shared" si="450"/>
        <v>Q3 2025</v>
      </c>
      <c r="L7102" t="str">
        <f t="shared" si="451"/>
        <v>Q3</v>
      </c>
      <c r="M7102" t="str">
        <f t="shared" si="452"/>
        <v>2025</v>
      </c>
    </row>
    <row r="7103" spans="1:13" x14ac:dyDescent="0.25">
      <c r="A7103" s="29">
        <v>45992</v>
      </c>
      <c r="B7103" s="9" t="s">
        <v>6601</v>
      </c>
      <c r="C7103" s="5" t="s">
        <v>6616</v>
      </c>
      <c r="D7103" s="8" t="s">
        <v>6617</v>
      </c>
      <c r="E7103" s="12">
        <v>0</v>
      </c>
      <c r="F7103" s="4">
        <v>46022</v>
      </c>
      <c r="G7103" s="12" t="s">
        <v>6489</v>
      </c>
      <c r="H7103" s="5">
        <v>27617.5</v>
      </c>
      <c r="I7103" s="5">
        <v>27617.5</v>
      </c>
      <c r="K7103" t="str">
        <f t="shared" si="450"/>
        <v>Q3 2025</v>
      </c>
      <c r="L7103" t="str">
        <f t="shared" si="451"/>
        <v>Q3</v>
      </c>
      <c r="M7103" t="str">
        <f t="shared" si="452"/>
        <v>2025</v>
      </c>
    </row>
    <row r="7104" spans="1:13" x14ac:dyDescent="0.25">
      <c r="A7104" s="29">
        <v>45992</v>
      </c>
      <c r="B7104" s="9" t="s">
        <v>6601</v>
      </c>
      <c r="C7104" s="5" t="s">
        <v>6630</v>
      </c>
      <c r="D7104" s="8" t="s">
        <v>6631</v>
      </c>
      <c r="E7104" s="12">
        <v>0</v>
      </c>
      <c r="F7104" s="4">
        <v>46028</v>
      </c>
      <c r="G7104" s="12" t="s">
        <v>6490</v>
      </c>
      <c r="H7104" s="5">
        <v>2891</v>
      </c>
      <c r="I7104" s="5">
        <v>2891</v>
      </c>
      <c r="K7104" t="str">
        <f t="shared" si="450"/>
        <v>Q3 2025</v>
      </c>
      <c r="L7104" t="str">
        <f t="shared" si="451"/>
        <v>Q3</v>
      </c>
      <c r="M7104" t="str">
        <f t="shared" si="452"/>
        <v>2025</v>
      </c>
    </row>
    <row r="7105" spans="1:13" x14ac:dyDescent="0.25">
      <c r="A7105" s="27">
        <v>45992</v>
      </c>
      <c r="B7105" s="9" t="s">
        <v>6587</v>
      </c>
      <c r="C7105" s="5" t="e">
        <v>#N/A</v>
      </c>
      <c r="D7105" s="8" t="s">
        <v>6622</v>
      </c>
      <c r="E7105" s="12">
        <v>0</v>
      </c>
      <c r="F7105" s="4">
        <v>46025</v>
      </c>
      <c r="G7105" s="12" t="s">
        <v>6491</v>
      </c>
      <c r="H7105" s="5">
        <v>14220</v>
      </c>
      <c r="I7105" s="5">
        <v>14220</v>
      </c>
      <c r="K7105" t="str">
        <f t="shared" si="450"/>
        <v>Q3 2025</v>
      </c>
      <c r="L7105" t="str">
        <f t="shared" si="451"/>
        <v>Q3</v>
      </c>
      <c r="M7105" t="str">
        <f t="shared" si="452"/>
        <v>2025</v>
      </c>
    </row>
    <row r="7106" spans="1:13" x14ac:dyDescent="0.25">
      <c r="A7106" s="29">
        <v>45992</v>
      </c>
      <c r="B7106" s="9" t="s">
        <v>6586</v>
      </c>
      <c r="C7106" s="5" t="e">
        <v>#N/A</v>
      </c>
      <c r="D7106" s="8" t="s">
        <v>6622</v>
      </c>
      <c r="E7106" s="12">
        <v>0</v>
      </c>
      <c r="F7106" s="4">
        <v>46025</v>
      </c>
      <c r="G7106" s="12" t="s">
        <v>6492</v>
      </c>
      <c r="H7106" s="5">
        <v>1300</v>
      </c>
      <c r="I7106" s="5">
        <v>1300</v>
      </c>
      <c r="K7106" t="str">
        <f t="shared" si="450"/>
        <v>Q3 2025</v>
      </c>
      <c r="L7106" t="str">
        <f t="shared" si="451"/>
        <v>Q3</v>
      </c>
      <c r="M7106" t="str">
        <f t="shared" si="452"/>
        <v>2025</v>
      </c>
    </row>
    <row r="7107" spans="1:13" x14ac:dyDescent="0.25">
      <c r="A7107" s="29">
        <v>45992</v>
      </c>
      <c r="B7107" s="9" t="s">
        <v>6599</v>
      </c>
      <c r="C7107" s="5" t="e">
        <v>#N/A</v>
      </c>
      <c r="D7107" s="8" t="s">
        <v>6622</v>
      </c>
      <c r="E7107" s="12">
        <v>0</v>
      </c>
      <c r="F7107" s="4">
        <v>46022</v>
      </c>
      <c r="G7107" s="12" t="s">
        <v>6493</v>
      </c>
      <c r="H7107" s="5">
        <v>1860</v>
      </c>
      <c r="I7107" s="5">
        <v>1860</v>
      </c>
      <c r="K7107" t="str">
        <f t="shared" si="450"/>
        <v>Q3 2025</v>
      </c>
      <c r="L7107" t="str">
        <f t="shared" si="451"/>
        <v>Q3</v>
      </c>
      <c r="M7107" t="str">
        <f t="shared" si="452"/>
        <v>2025</v>
      </c>
    </row>
    <row r="7108" spans="1:13" x14ac:dyDescent="0.25">
      <c r="A7108" s="29">
        <v>45992</v>
      </c>
      <c r="B7108" s="9" t="s">
        <v>6599</v>
      </c>
      <c r="C7108" s="5" t="e">
        <v>#N/A</v>
      </c>
      <c r="D7108" s="8" t="s">
        <v>6622</v>
      </c>
      <c r="E7108" s="12">
        <v>0</v>
      </c>
      <c r="F7108" s="4">
        <v>46022</v>
      </c>
      <c r="G7108" s="12" t="s">
        <v>6494</v>
      </c>
      <c r="H7108" s="5">
        <v>7355</v>
      </c>
      <c r="I7108" s="5">
        <v>7355</v>
      </c>
      <c r="K7108" t="str">
        <f t="shared" si="450"/>
        <v>Q3 2025</v>
      </c>
      <c r="L7108" t="str">
        <f t="shared" si="451"/>
        <v>Q3</v>
      </c>
      <c r="M7108" t="str">
        <f t="shared" si="452"/>
        <v>2025</v>
      </c>
    </row>
    <row r="7109" spans="1:13" x14ac:dyDescent="0.25">
      <c r="A7109" s="29">
        <v>45992</v>
      </c>
      <c r="B7109" s="9" t="s">
        <v>6590</v>
      </c>
      <c r="C7109" s="5" t="e">
        <v>#N/A</v>
      </c>
      <c r="D7109" s="8" t="s">
        <v>6622</v>
      </c>
      <c r="E7109" s="12">
        <v>0</v>
      </c>
      <c r="F7109" s="4">
        <v>46022</v>
      </c>
      <c r="G7109" s="12" t="s">
        <v>6495</v>
      </c>
      <c r="H7109" s="5">
        <v>6145</v>
      </c>
      <c r="I7109" s="5">
        <v>6145</v>
      </c>
      <c r="K7109" t="str">
        <f t="shared" si="450"/>
        <v>Q3 2025</v>
      </c>
      <c r="L7109" t="str">
        <f t="shared" si="451"/>
        <v>Q3</v>
      </c>
      <c r="M7109" t="str">
        <f t="shared" si="452"/>
        <v>2025</v>
      </c>
    </row>
    <row r="7110" spans="1:13" x14ac:dyDescent="0.25">
      <c r="A7110" s="29">
        <v>45992</v>
      </c>
      <c r="B7110" s="9" t="s">
        <v>6590</v>
      </c>
      <c r="C7110" s="5" t="e">
        <v>#N/A</v>
      </c>
      <c r="D7110" s="8" t="s">
        <v>6622</v>
      </c>
      <c r="E7110" s="12">
        <v>0</v>
      </c>
      <c r="F7110" s="4">
        <v>46025</v>
      </c>
      <c r="G7110" s="12" t="s">
        <v>6496</v>
      </c>
      <c r="H7110" s="5">
        <v>33385</v>
      </c>
      <c r="I7110" s="5">
        <v>33385</v>
      </c>
      <c r="K7110" t="str">
        <f t="shared" si="450"/>
        <v>Q3 2025</v>
      </c>
      <c r="L7110" t="str">
        <f t="shared" si="451"/>
        <v>Q3</v>
      </c>
      <c r="M7110" t="str">
        <f t="shared" si="452"/>
        <v>2025</v>
      </c>
    </row>
    <row r="7111" spans="1:13" x14ac:dyDescent="0.25">
      <c r="A7111" s="27">
        <v>45992</v>
      </c>
      <c r="B7111" s="9" t="s">
        <v>6613</v>
      </c>
      <c r="C7111" s="5" t="e">
        <v>#N/A</v>
      </c>
      <c r="D7111" s="8" t="s">
        <v>6627</v>
      </c>
      <c r="E7111" s="12">
        <v>0</v>
      </c>
      <c r="F7111" s="4">
        <v>46022</v>
      </c>
      <c r="G7111" s="12">
        <v>2166</v>
      </c>
      <c r="H7111" s="5">
        <v>3100</v>
      </c>
      <c r="I7111" s="5">
        <v>3100</v>
      </c>
      <c r="K7111" t="str">
        <f t="shared" si="450"/>
        <v>Q3 2025</v>
      </c>
      <c r="L7111" t="str">
        <f t="shared" si="451"/>
        <v>Q3</v>
      </c>
      <c r="M7111" t="str">
        <f t="shared" si="452"/>
        <v>2025</v>
      </c>
    </row>
    <row r="7112" spans="1:13" x14ac:dyDescent="0.25">
      <c r="A7112" s="27">
        <v>45992</v>
      </c>
      <c r="B7112" s="9" t="s">
        <v>6613</v>
      </c>
      <c r="C7112" s="5" t="e">
        <v>#N/A</v>
      </c>
      <c r="D7112" s="8" t="s">
        <v>6622</v>
      </c>
      <c r="E7112" s="12">
        <v>0</v>
      </c>
      <c r="F7112" s="4">
        <v>46022</v>
      </c>
      <c r="G7112" s="12" t="s">
        <v>6497</v>
      </c>
      <c r="H7112" s="5">
        <v>2105</v>
      </c>
      <c r="I7112" s="5">
        <v>2105</v>
      </c>
      <c r="K7112" t="str">
        <f t="shared" si="450"/>
        <v>Q3 2025</v>
      </c>
      <c r="L7112" t="str">
        <f t="shared" si="451"/>
        <v>Q3</v>
      </c>
      <c r="M7112" t="str">
        <f t="shared" si="452"/>
        <v>2025</v>
      </c>
    </row>
    <row r="7113" spans="1:13" x14ac:dyDescent="0.25">
      <c r="A7113" s="27">
        <v>45992</v>
      </c>
      <c r="B7113" s="9" t="s">
        <v>6613</v>
      </c>
      <c r="C7113" s="5" t="e">
        <v>#N/A</v>
      </c>
      <c r="D7113" s="8" t="s">
        <v>6622</v>
      </c>
      <c r="E7113" s="12">
        <v>0</v>
      </c>
      <c r="F7113" s="4">
        <v>46025</v>
      </c>
      <c r="G7113" s="12" t="s">
        <v>6498</v>
      </c>
      <c r="H7113" s="5">
        <v>4980</v>
      </c>
      <c r="I7113" s="5">
        <v>4980</v>
      </c>
      <c r="K7113" t="str">
        <f t="shared" si="450"/>
        <v>Q3 2025</v>
      </c>
      <c r="L7113" t="str">
        <f t="shared" si="451"/>
        <v>Q3</v>
      </c>
      <c r="M7113" t="str">
        <f t="shared" si="452"/>
        <v>2025</v>
      </c>
    </row>
    <row r="7114" spans="1:13" x14ac:dyDescent="0.25">
      <c r="A7114" s="27">
        <v>45992</v>
      </c>
      <c r="B7114" s="9" t="s">
        <v>6613</v>
      </c>
      <c r="C7114" s="5" t="s">
        <v>6616</v>
      </c>
      <c r="D7114" s="8" t="s">
        <v>6617</v>
      </c>
      <c r="E7114" s="12">
        <v>0</v>
      </c>
      <c r="F7114" s="4">
        <v>46022</v>
      </c>
      <c r="G7114" s="12" t="s">
        <v>6499</v>
      </c>
      <c r="H7114" s="5">
        <v>1070</v>
      </c>
      <c r="I7114" s="5">
        <v>1070</v>
      </c>
      <c r="K7114" t="str">
        <f t="shared" si="450"/>
        <v>Q3 2025</v>
      </c>
      <c r="L7114" t="str">
        <f t="shared" si="451"/>
        <v>Q3</v>
      </c>
      <c r="M7114" t="str">
        <f t="shared" si="452"/>
        <v>2025</v>
      </c>
    </row>
    <row r="7115" spans="1:13" x14ac:dyDescent="0.25">
      <c r="A7115" s="27">
        <v>45992</v>
      </c>
      <c r="B7115" s="9" t="s">
        <v>6613</v>
      </c>
      <c r="C7115" s="5" t="s">
        <v>6616</v>
      </c>
      <c r="D7115" s="8" t="s">
        <v>6618</v>
      </c>
      <c r="E7115" s="12">
        <v>0</v>
      </c>
      <c r="F7115" s="4">
        <v>46022</v>
      </c>
      <c r="G7115" s="12" t="s">
        <v>6500</v>
      </c>
      <c r="H7115" s="5">
        <v>24597.5</v>
      </c>
      <c r="I7115" s="5">
        <v>24597.5</v>
      </c>
      <c r="K7115" t="str">
        <f t="shared" si="450"/>
        <v>Q3 2025</v>
      </c>
      <c r="L7115" t="str">
        <f t="shared" si="451"/>
        <v>Q3</v>
      </c>
      <c r="M7115" t="str">
        <f t="shared" si="452"/>
        <v>2025</v>
      </c>
    </row>
    <row r="7116" spans="1:13" x14ac:dyDescent="0.25">
      <c r="A7116" s="29">
        <v>45992</v>
      </c>
      <c r="B7116" s="9" t="s">
        <v>6613</v>
      </c>
      <c r="C7116" s="5" t="e">
        <v>#N/A</v>
      </c>
      <c r="D7116" s="8" t="s">
        <v>6643</v>
      </c>
      <c r="E7116" s="12">
        <v>702</v>
      </c>
      <c r="F7116" s="4">
        <v>46023</v>
      </c>
      <c r="G7116" s="12" t="s">
        <v>6501</v>
      </c>
      <c r="H7116" s="5">
        <v>15127</v>
      </c>
      <c r="I7116" s="5">
        <v>15127</v>
      </c>
      <c r="K7116" t="str">
        <f t="shared" si="450"/>
        <v>Q3 2025</v>
      </c>
      <c r="L7116" t="str">
        <f t="shared" si="451"/>
        <v>Q3</v>
      </c>
      <c r="M7116" t="str">
        <f t="shared" si="452"/>
        <v>2025</v>
      </c>
    </row>
    <row r="7117" spans="1:13" x14ac:dyDescent="0.25">
      <c r="A7117" s="29">
        <v>45992</v>
      </c>
      <c r="B7117" s="9" t="s">
        <v>6613</v>
      </c>
      <c r="C7117" s="5" t="e">
        <v>#N/A</v>
      </c>
      <c r="D7117" s="8" t="s">
        <v>6643</v>
      </c>
      <c r="E7117" s="12">
        <v>703</v>
      </c>
      <c r="F7117" s="4">
        <v>46023</v>
      </c>
      <c r="G7117" s="12" t="s">
        <v>6502</v>
      </c>
      <c r="H7117" s="5">
        <v>15127</v>
      </c>
      <c r="I7117" s="5">
        <v>15127</v>
      </c>
      <c r="K7117" t="str">
        <f t="shared" si="450"/>
        <v>Q3 2025</v>
      </c>
      <c r="L7117" t="str">
        <f t="shared" si="451"/>
        <v>Q3</v>
      </c>
      <c r="M7117" t="str">
        <f t="shared" si="452"/>
        <v>2025</v>
      </c>
    </row>
    <row r="7118" spans="1:13" x14ac:dyDescent="0.25">
      <c r="A7118" s="29">
        <v>45992</v>
      </c>
      <c r="B7118" s="9" t="s">
        <v>6613</v>
      </c>
      <c r="C7118" s="5" t="s">
        <v>6623</v>
      </c>
      <c r="D7118" s="8" t="s">
        <v>6624</v>
      </c>
      <c r="E7118" s="12">
        <v>0</v>
      </c>
      <c r="F7118" s="4">
        <v>46018</v>
      </c>
      <c r="G7118" s="12" t="s">
        <v>6503</v>
      </c>
      <c r="H7118" s="5">
        <v>12008</v>
      </c>
      <c r="I7118" s="5">
        <v>12008</v>
      </c>
      <c r="K7118" t="str">
        <f t="shared" si="450"/>
        <v>Q3 2025</v>
      </c>
      <c r="L7118" t="str">
        <f t="shared" si="451"/>
        <v>Q3</v>
      </c>
      <c r="M7118" t="str">
        <f t="shared" si="452"/>
        <v>2025</v>
      </c>
    </row>
    <row r="7119" spans="1:13" x14ac:dyDescent="0.25">
      <c r="A7119" s="29">
        <v>45992</v>
      </c>
      <c r="B7119" s="9" t="s">
        <v>6613</v>
      </c>
      <c r="C7119" s="5" t="s">
        <v>6623</v>
      </c>
      <c r="D7119" s="8" t="s">
        <v>6663</v>
      </c>
      <c r="E7119" s="12">
        <v>0</v>
      </c>
      <c r="F7119" s="4">
        <v>46018</v>
      </c>
      <c r="G7119" s="12" t="s">
        <v>6504</v>
      </c>
      <c r="H7119" s="5">
        <v>2700</v>
      </c>
      <c r="I7119" s="5">
        <v>2700</v>
      </c>
      <c r="K7119" t="str">
        <f t="shared" si="450"/>
        <v>Q3 2025</v>
      </c>
      <c r="L7119" t="str">
        <f t="shared" si="451"/>
        <v>Q3</v>
      </c>
      <c r="M7119" t="str">
        <f t="shared" si="452"/>
        <v>2025</v>
      </c>
    </row>
    <row r="7120" spans="1:13" x14ac:dyDescent="0.25">
      <c r="A7120" s="27">
        <v>45992</v>
      </c>
      <c r="B7120" s="9" t="s">
        <v>6600</v>
      </c>
      <c r="C7120" s="5" t="e">
        <v>#N/A</v>
      </c>
      <c r="D7120" s="8" t="s">
        <v>6627</v>
      </c>
      <c r="E7120" s="12">
        <v>1101</v>
      </c>
      <c r="F7120" s="4">
        <v>46022</v>
      </c>
      <c r="G7120" s="12">
        <v>2165</v>
      </c>
      <c r="H7120" s="5">
        <v>4060</v>
      </c>
      <c r="I7120" s="5">
        <v>4060</v>
      </c>
      <c r="K7120" t="str">
        <f t="shared" si="450"/>
        <v>Q3 2025</v>
      </c>
      <c r="L7120" t="str">
        <f t="shared" si="451"/>
        <v>Q3</v>
      </c>
      <c r="M7120" t="str">
        <f t="shared" si="452"/>
        <v>2025</v>
      </c>
    </row>
    <row r="7121" spans="1:13" x14ac:dyDescent="0.25">
      <c r="A7121" s="27">
        <v>45992</v>
      </c>
      <c r="B7121" s="9" t="s">
        <v>6600</v>
      </c>
      <c r="C7121" s="5" t="e">
        <v>#N/A</v>
      </c>
      <c r="D7121" s="8" t="s">
        <v>6622</v>
      </c>
      <c r="E7121" s="12">
        <v>1101</v>
      </c>
      <c r="F7121" s="4">
        <v>46025</v>
      </c>
      <c r="G7121" s="12" t="s">
        <v>6505</v>
      </c>
      <c r="H7121" s="5">
        <v>27635</v>
      </c>
      <c r="I7121" s="5">
        <v>27635</v>
      </c>
      <c r="K7121" t="str">
        <f t="shared" si="450"/>
        <v>Q3 2025</v>
      </c>
      <c r="L7121" t="str">
        <f t="shared" si="451"/>
        <v>Q3</v>
      </c>
      <c r="M7121" t="str">
        <f t="shared" si="452"/>
        <v>2025</v>
      </c>
    </row>
    <row r="7122" spans="1:13" x14ac:dyDescent="0.25">
      <c r="A7122" s="27">
        <v>45992</v>
      </c>
      <c r="B7122" s="9" t="s">
        <v>6600</v>
      </c>
      <c r="C7122" s="5" t="e">
        <v>#N/A</v>
      </c>
      <c r="D7122" s="8" t="s">
        <v>6622</v>
      </c>
      <c r="E7122" s="12">
        <v>1101</v>
      </c>
      <c r="F7122" s="4">
        <v>46022</v>
      </c>
      <c r="G7122" s="12" t="s">
        <v>6506</v>
      </c>
      <c r="H7122" s="5">
        <v>1425</v>
      </c>
      <c r="I7122" s="5">
        <v>1425</v>
      </c>
      <c r="K7122" t="str">
        <f t="shared" si="450"/>
        <v>Q3 2025</v>
      </c>
      <c r="L7122" t="str">
        <f t="shared" si="451"/>
        <v>Q3</v>
      </c>
      <c r="M7122" t="str">
        <f t="shared" si="452"/>
        <v>2025</v>
      </c>
    </row>
    <row r="7123" spans="1:13" x14ac:dyDescent="0.25">
      <c r="A7123" s="27">
        <v>45992</v>
      </c>
      <c r="B7123" s="9" t="s">
        <v>6600</v>
      </c>
      <c r="C7123" s="5" t="s">
        <v>6616</v>
      </c>
      <c r="D7123" s="8" t="s">
        <v>6617</v>
      </c>
      <c r="E7123" s="12">
        <v>1101</v>
      </c>
      <c r="F7123" s="4">
        <v>46022</v>
      </c>
      <c r="G7123" s="12" t="s">
        <v>6507</v>
      </c>
      <c r="H7123" s="5">
        <v>1200</v>
      </c>
      <c r="I7123" s="5">
        <v>1200</v>
      </c>
      <c r="K7123" t="str">
        <f t="shared" si="450"/>
        <v>Q3 2025</v>
      </c>
      <c r="L7123" t="str">
        <f t="shared" si="451"/>
        <v>Q3</v>
      </c>
      <c r="M7123" t="str">
        <f t="shared" si="452"/>
        <v>2025</v>
      </c>
    </row>
    <row r="7124" spans="1:13" x14ac:dyDescent="0.25">
      <c r="A7124" s="27">
        <v>45992</v>
      </c>
      <c r="B7124" s="9" t="s">
        <v>6600</v>
      </c>
      <c r="C7124" s="5" t="s">
        <v>6616</v>
      </c>
      <c r="D7124" s="8" t="s">
        <v>6618</v>
      </c>
      <c r="E7124" s="12">
        <v>1101</v>
      </c>
      <c r="F7124" s="4">
        <v>46022</v>
      </c>
      <c r="G7124" s="12" t="s">
        <v>6508</v>
      </c>
      <c r="H7124" s="5">
        <v>11700</v>
      </c>
      <c r="I7124" s="5">
        <v>11700</v>
      </c>
      <c r="K7124" t="str">
        <f t="shared" si="450"/>
        <v>Q3 2025</v>
      </c>
      <c r="L7124" t="str">
        <f t="shared" si="451"/>
        <v>Q3</v>
      </c>
      <c r="M7124" t="str">
        <f t="shared" si="452"/>
        <v>2025</v>
      </c>
    </row>
    <row r="7125" spans="1:13" x14ac:dyDescent="0.25">
      <c r="A7125" s="27">
        <v>45992</v>
      </c>
      <c r="B7125" s="9" t="s">
        <v>6600</v>
      </c>
      <c r="C7125" s="5" t="s">
        <v>6632</v>
      </c>
      <c r="D7125" s="8" t="s">
        <v>6633</v>
      </c>
      <c r="E7125" s="12">
        <v>1101</v>
      </c>
      <c r="F7125" s="4">
        <v>46023</v>
      </c>
      <c r="G7125" s="12" t="s">
        <v>6509</v>
      </c>
      <c r="H7125" s="5">
        <v>30093</v>
      </c>
      <c r="I7125" s="5">
        <v>30093</v>
      </c>
      <c r="K7125" t="str">
        <f t="shared" si="450"/>
        <v>Q3 2025</v>
      </c>
      <c r="L7125" t="str">
        <f t="shared" si="451"/>
        <v>Q3</v>
      </c>
      <c r="M7125" t="str">
        <f t="shared" si="452"/>
        <v>2025</v>
      </c>
    </row>
    <row r="7126" spans="1:13" x14ac:dyDescent="0.25">
      <c r="A7126" s="29">
        <v>45992</v>
      </c>
      <c r="B7126" s="9" t="s">
        <v>6600</v>
      </c>
      <c r="C7126" s="5" t="s">
        <v>6623</v>
      </c>
      <c r="D7126" s="8" t="s">
        <v>6624</v>
      </c>
      <c r="E7126" s="12">
        <v>1101</v>
      </c>
      <c r="F7126" s="4">
        <v>46018</v>
      </c>
      <c r="G7126" s="12" t="s">
        <v>6510</v>
      </c>
      <c r="H7126" s="5">
        <v>2700</v>
      </c>
      <c r="I7126" s="5">
        <v>2700</v>
      </c>
      <c r="K7126" t="str">
        <f t="shared" si="450"/>
        <v>Q3 2025</v>
      </c>
      <c r="L7126" t="str">
        <f t="shared" si="451"/>
        <v>Q3</v>
      </c>
      <c r="M7126" t="str">
        <f t="shared" si="452"/>
        <v>2025</v>
      </c>
    </row>
    <row r="7127" spans="1:13" x14ac:dyDescent="0.25">
      <c r="A7127" s="29">
        <v>45992</v>
      </c>
      <c r="B7127" s="9" t="s">
        <v>6600</v>
      </c>
      <c r="C7127" s="5" t="s">
        <v>6623</v>
      </c>
      <c r="D7127" s="8" t="s">
        <v>6663</v>
      </c>
      <c r="E7127" s="12">
        <v>1101</v>
      </c>
      <c r="F7127" s="4">
        <v>46018</v>
      </c>
      <c r="G7127" s="12" t="s">
        <v>6511</v>
      </c>
      <c r="H7127" s="5">
        <v>26710</v>
      </c>
      <c r="I7127" s="5">
        <v>26710</v>
      </c>
      <c r="K7127" t="str">
        <f t="shared" si="450"/>
        <v>Q3 2025</v>
      </c>
      <c r="L7127" t="str">
        <f t="shared" si="451"/>
        <v>Q3</v>
      </c>
      <c r="M7127" t="str">
        <f t="shared" si="452"/>
        <v>2025</v>
      </c>
    </row>
    <row r="7128" spans="1:13" x14ac:dyDescent="0.25">
      <c r="A7128" s="27">
        <v>45992</v>
      </c>
      <c r="B7128" s="9" t="s">
        <v>6597</v>
      </c>
      <c r="C7128" s="5" t="e">
        <v>#N/A</v>
      </c>
      <c r="D7128" s="8" t="s">
        <v>6627</v>
      </c>
      <c r="E7128" s="12">
        <v>0</v>
      </c>
      <c r="F7128" s="4">
        <v>46022</v>
      </c>
      <c r="G7128" s="12">
        <v>2163</v>
      </c>
      <c r="H7128" s="5">
        <v>700</v>
      </c>
      <c r="I7128" s="5">
        <v>700</v>
      </c>
      <c r="K7128" t="str">
        <f t="shared" si="450"/>
        <v>Q3 2025</v>
      </c>
      <c r="L7128" t="str">
        <f t="shared" si="451"/>
        <v>Q3</v>
      </c>
      <c r="M7128" t="str">
        <f t="shared" si="452"/>
        <v>2025</v>
      </c>
    </row>
    <row r="7129" spans="1:13" x14ac:dyDescent="0.25">
      <c r="A7129" s="27">
        <v>45992</v>
      </c>
      <c r="B7129" s="9" t="s">
        <v>6597</v>
      </c>
      <c r="C7129" s="5" t="e">
        <v>#N/A</v>
      </c>
      <c r="D7129" s="8" t="s">
        <v>6622</v>
      </c>
      <c r="E7129" s="12">
        <v>0</v>
      </c>
      <c r="F7129" s="4">
        <v>46022</v>
      </c>
      <c r="G7129" s="12" t="s">
        <v>6512</v>
      </c>
      <c r="H7129" s="5">
        <v>995</v>
      </c>
      <c r="I7129" s="5">
        <v>995</v>
      </c>
      <c r="K7129" t="str">
        <f t="shared" si="450"/>
        <v>Q3 2025</v>
      </c>
      <c r="L7129" t="str">
        <f t="shared" si="451"/>
        <v>Q3</v>
      </c>
      <c r="M7129" t="str">
        <f t="shared" si="452"/>
        <v>2025</v>
      </c>
    </row>
    <row r="7130" spans="1:13" x14ac:dyDescent="0.25">
      <c r="A7130" s="27">
        <v>45992</v>
      </c>
      <c r="B7130" s="9" t="s">
        <v>6597</v>
      </c>
      <c r="C7130" s="5" t="e">
        <v>#N/A</v>
      </c>
      <c r="D7130" s="8" t="s">
        <v>6622</v>
      </c>
      <c r="E7130" s="12">
        <v>0</v>
      </c>
      <c r="F7130" s="4">
        <v>46025</v>
      </c>
      <c r="G7130" s="12" t="s">
        <v>6513</v>
      </c>
      <c r="H7130" s="5">
        <v>9910</v>
      </c>
      <c r="I7130" s="5">
        <v>9910</v>
      </c>
      <c r="K7130" t="str">
        <f t="shared" si="450"/>
        <v>Q3 2025</v>
      </c>
      <c r="L7130" t="str">
        <f t="shared" si="451"/>
        <v>Q3</v>
      </c>
      <c r="M7130" t="str">
        <f t="shared" si="452"/>
        <v>2025</v>
      </c>
    </row>
    <row r="7131" spans="1:13" x14ac:dyDescent="0.25">
      <c r="A7131" s="27">
        <v>45992</v>
      </c>
      <c r="B7131" s="9" t="s">
        <v>6597</v>
      </c>
      <c r="C7131" s="5" t="e">
        <v>#N/A</v>
      </c>
      <c r="D7131" s="8" t="s">
        <v>6635</v>
      </c>
      <c r="E7131" s="12">
        <v>0</v>
      </c>
      <c r="F7131" s="4">
        <v>46023</v>
      </c>
      <c r="G7131" s="12" t="s">
        <v>6514</v>
      </c>
      <c r="H7131" s="5">
        <v>16982.11</v>
      </c>
      <c r="I7131" s="5">
        <v>16982.11</v>
      </c>
      <c r="K7131" t="str">
        <f t="shared" si="450"/>
        <v>Q3 2025</v>
      </c>
      <c r="L7131" t="str">
        <f t="shared" si="451"/>
        <v>Q3</v>
      </c>
      <c r="M7131" t="str">
        <f t="shared" si="452"/>
        <v>2025</v>
      </c>
    </row>
    <row r="7132" spans="1:13" x14ac:dyDescent="0.25">
      <c r="A7132" s="27">
        <v>45992</v>
      </c>
      <c r="B7132" s="9" t="s">
        <v>6597</v>
      </c>
      <c r="C7132" s="5" t="s">
        <v>6632</v>
      </c>
      <c r="D7132" s="8" t="s">
        <v>6633</v>
      </c>
      <c r="E7132" s="12">
        <v>0</v>
      </c>
      <c r="F7132" s="4">
        <v>46023</v>
      </c>
      <c r="G7132" s="12" t="s">
        <v>6515</v>
      </c>
      <c r="H7132" s="5">
        <v>11574</v>
      </c>
      <c r="I7132" s="5">
        <v>11574</v>
      </c>
      <c r="K7132" t="str">
        <f t="shared" ref="K7132:K7161" si="453">"Q" &amp; IF(MONTH(A7132) &lt; 4, 4, IF(MONTH(A7132) &lt; 7, 1, IF(MONTH(A7132) &lt; 10, 2, 3))) &amp; " " &amp; YEAR(A7132) - IF(MONTH(A7132) &lt; 4, 1, 0)</f>
        <v>Q3 2025</v>
      </c>
      <c r="L7132" t="str">
        <f t="shared" ref="L7132:L7161" si="454">LEFT(K7132,2)</f>
        <v>Q3</v>
      </c>
      <c r="M7132" t="str">
        <f t="shared" ref="M7132:M7161" si="455">RIGHT(K7132,4)</f>
        <v>2025</v>
      </c>
    </row>
    <row r="7133" spans="1:13" x14ac:dyDescent="0.25">
      <c r="A7133" s="27">
        <v>45992</v>
      </c>
      <c r="B7133" s="9" t="s">
        <v>6589</v>
      </c>
      <c r="C7133" s="5" t="e">
        <v>#N/A</v>
      </c>
      <c r="D7133" s="8" t="s">
        <v>6627</v>
      </c>
      <c r="E7133" s="12" t="s">
        <v>82</v>
      </c>
      <c r="F7133" s="4">
        <v>46022</v>
      </c>
      <c r="G7133" s="12">
        <v>2162</v>
      </c>
      <c r="H7133" s="5">
        <v>15435</v>
      </c>
      <c r="I7133" s="5">
        <v>15435</v>
      </c>
      <c r="K7133" t="str">
        <f t="shared" si="453"/>
        <v>Q3 2025</v>
      </c>
      <c r="L7133" t="str">
        <f t="shared" si="454"/>
        <v>Q3</v>
      </c>
      <c r="M7133" t="str">
        <f t="shared" si="455"/>
        <v>2025</v>
      </c>
    </row>
    <row r="7134" spans="1:13" x14ac:dyDescent="0.25">
      <c r="A7134" s="27">
        <v>45992</v>
      </c>
      <c r="B7134" s="9" t="s">
        <v>6589</v>
      </c>
      <c r="C7134" s="5" t="e">
        <v>#N/A</v>
      </c>
      <c r="D7134" s="8" t="s">
        <v>6622</v>
      </c>
      <c r="E7134" s="12" t="s">
        <v>82</v>
      </c>
      <c r="F7134" s="4">
        <v>46025</v>
      </c>
      <c r="G7134" s="12" t="s">
        <v>6516</v>
      </c>
      <c r="H7134" s="5">
        <v>12360</v>
      </c>
      <c r="I7134" s="5">
        <v>12360</v>
      </c>
      <c r="K7134" t="str">
        <f t="shared" si="453"/>
        <v>Q3 2025</v>
      </c>
      <c r="L7134" t="str">
        <f t="shared" si="454"/>
        <v>Q3</v>
      </c>
      <c r="M7134" t="str">
        <f t="shared" si="455"/>
        <v>2025</v>
      </c>
    </row>
    <row r="7135" spans="1:13" x14ac:dyDescent="0.25">
      <c r="A7135" s="27">
        <v>45992</v>
      </c>
      <c r="B7135" s="9" t="s">
        <v>6589</v>
      </c>
      <c r="C7135" s="5" t="e">
        <v>#N/A</v>
      </c>
      <c r="D7135" s="8" t="s">
        <v>6622</v>
      </c>
      <c r="E7135" s="12" t="s">
        <v>82</v>
      </c>
      <c r="F7135" s="4">
        <v>46022</v>
      </c>
      <c r="G7135" s="12" t="s">
        <v>6517</v>
      </c>
      <c r="H7135" s="5">
        <v>7110</v>
      </c>
      <c r="I7135" s="5">
        <v>7110</v>
      </c>
      <c r="K7135" t="str">
        <f t="shared" si="453"/>
        <v>Q3 2025</v>
      </c>
      <c r="L7135" t="str">
        <f t="shared" si="454"/>
        <v>Q3</v>
      </c>
      <c r="M7135" t="str">
        <f t="shared" si="455"/>
        <v>2025</v>
      </c>
    </row>
    <row r="7136" spans="1:13" x14ac:dyDescent="0.25">
      <c r="A7136" s="27">
        <v>45992</v>
      </c>
      <c r="B7136" s="9" t="s">
        <v>6589</v>
      </c>
      <c r="C7136" s="5" t="e">
        <v>#N/A</v>
      </c>
      <c r="D7136" s="8" t="s">
        <v>6635</v>
      </c>
      <c r="E7136" s="12" t="s">
        <v>82</v>
      </c>
      <c r="F7136" s="4">
        <v>46023</v>
      </c>
      <c r="G7136" s="12" t="s">
        <v>6518</v>
      </c>
      <c r="H7136" s="5">
        <v>214882.12</v>
      </c>
      <c r="I7136" s="5">
        <v>214882.12</v>
      </c>
      <c r="K7136" t="str">
        <f t="shared" si="453"/>
        <v>Q3 2025</v>
      </c>
      <c r="L7136" t="str">
        <f t="shared" si="454"/>
        <v>Q3</v>
      </c>
      <c r="M7136" t="str">
        <f t="shared" si="455"/>
        <v>2025</v>
      </c>
    </row>
    <row r="7137" spans="1:13" x14ac:dyDescent="0.25">
      <c r="A7137" s="27">
        <v>45992</v>
      </c>
      <c r="B7137" s="9" t="s">
        <v>6589</v>
      </c>
      <c r="C7137" s="5" t="e">
        <v>#N/A</v>
      </c>
      <c r="D7137" s="8" t="s">
        <v>6633</v>
      </c>
      <c r="E7137" s="12" t="s">
        <v>82</v>
      </c>
      <c r="F7137" s="4">
        <v>46023</v>
      </c>
      <c r="G7137" s="12" t="s">
        <v>6519</v>
      </c>
      <c r="H7137" s="5">
        <v>178245.83</v>
      </c>
      <c r="I7137" s="5">
        <v>178245.83</v>
      </c>
      <c r="K7137" t="str">
        <f t="shared" si="453"/>
        <v>Q3 2025</v>
      </c>
      <c r="L7137" t="str">
        <f t="shared" si="454"/>
        <v>Q3</v>
      </c>
      <c r="M7137" t="str">
        <f t="shared" si="455"/>
        <v>2025</v>
      </c>
    </row>
    <row r="7138" spans="1:13" x14ac:dyDescent="0.25">
      <c r="A7138" s="27">
        <v>45992</v>
      </c>
      <c r="B7138" s="9" t="s">
        <v>6589</v>
      </c>
      <c r="C7138" s="5" t="s">
        <v>6616</v>
      </c>
      <c r="D7138" s="8" t="s">
        <v>6618</v>
      </c>
      <c r="E7138" s="12" t="s">
        <v>82</v>
      </c>
      <c r="F7138" s="4">
        <v>46022</v>
      </c>
      <c r="G7138" s="12" t="s">
        <v>6520</v>
      </c>
      <c r="H7138" s="5">
        <v>58900</v>
      </c>
      <c r="I7138" s="5">
        <v>58900</v>
      </c>
      <c r="K7138" t="str">
        <f t="shared" si="453"/>
        <v>Q3 2025</v>
      </c>
      <c r="L7138" t="str">
        <f t="shared" si="454"/>
        <v>Q3</v>
      </c>
      <c r="M7138" t="str">
        <f t="shared" si="455"/>
        <v>2025</v>
      </c>
    </row>
    <row r="7139" spans="1:13" x14ac:dyDescent="0.25">
      <c r="A7139" s="27">
        <v>45992</v>
      </c>
      <c r="B7139" s="9" t="s">
        <v>6589</v>
      </c>
      <c r="C7139" s="5" t="s">
        <v>6616</v>
      </c>
      <c r="D7139" s="8" t="s">
        <v>6617</v>
      </c>
      <c r="E7139" s="12" t="s">
        <v>82</v>
      </c>
      <c r="F7139" s="4">
        <v>46022</v>
      </c>
      <c r="G7139" s="12" t="s">
        <v>6521</v>
      </c>
      <c r="H7139" s="5">
        <v>10931</v>
      </c>
      <c r="I7139" s="5">
        <v>10931</v>
      </c>
      <c r="K7139" t="str">
        <f t="shared" si="453"/>
        <v>Q3 2025</v>
      </c>
      <c r="L7139" t="str">
        <f t="shared" si="454"/>
        <v>Q3</v>
      </c>
      <c r="M7139" t="str">
        <f t="shared" si="455"/>
        <v>2025</v>
      </c>
    </row>
    <row r="7140" spans="1:13" x14ac:dyDescent="0.25">
      <c r="A7140" s="27">
        <v>45992</v>
      </c>
      <c r="B7140" s="9" t="s">
        <v>6589</v>
      </c>
      <c r="C7140" s="5" t="s">
        <v>6632</v>
      </c>
      <c r="D7140" s="8" t="s">
        <v>6633</v>
      </c>
      <c r="E7140" s="12" t="s">
        <v>82</v>
      </c>
      <c r="F7140" s="4">
        <v>46023</v>
      </c>
      <c r="G7140" s="12" t="s">
        <v>6522</v>
      </c>
      <c r="H7140" s="5">
        <v>54783</v>
      </c>
      <c r="I7140" s="5">
        <v>54783</v>
      </c>
      <c r="K7140" t="str">
        <f t="shared" si="453"/>
        <v>Q3 2025</v>
      </c>
      <c r="L7140" t="str">
        <f t="shared" si="454"/>
        <v>Q3</v>
      </c>
      <c r="M7140" t="str">
        <f t="shared" si="455"/>
        <v>2025</v>
      </c>
    </row>
    <row r="7141" spans="1:13" x14ac:dyDescent="0.25">
      <c r="A7141" s="27">
        <v>45992</v>
      </c>
      <c r="B7141" s="9" t="s">
        <v>6589</v>
      </c>
      <c r="C7141" s="5" t="s">
        <v>6623</v>
      </c>
      <c r="D7141" s="8" t="s">
        <v>6624</v>
      </c>
      <c r="E7141" s="12" t="s">
        <v>82</v>
      </c>
      <c r="F7141" s="4">
        <v>46018</v>
      </c>
      <c r="G7141" s="12" t="s">
        <v>6523</v>
      </c>
      <c r="H7141" s="5">
        <v>20290</v>
      </c>
      <c r="I7141" s="5">
        <v>20290</v>
      </c>
      <c r="K7141" t="str">
        <f t="shared" si="453"/>
        <v>Q3 2025</v>
      </c>
      <c r="L7141" t="str">
        <f t="shared" si="454"/>
        <v>Q3</v>
      </c>
      <c r="M7141" t="str">
        <f t="shared" si="455"/>
        <v>2025</v>
      </c>
    </row>
    <row r="7142" spans="1:13" x14ac:dyDescent="0.25">
      <c r="A7142" s="27">
        <v>45992</v>
      </c>
      <c r="B7142" s="9" t="s">
        <v>6597</v>
      </c>
      <c r="C7142" s="5" t="e">
        <v>#N/A</v>
      </c>
      <c r="D7142" s="8" t="s">
        <v>6633</v>
      </c>
      <c r="E7142" s="12">
        <v>0</v>
      </c>
      <c r="F7142" s="4">
        <v>46023</v>
      </c>
      <c r="G7142" s="12" t="s">
        <v>6524</v>
      </c>
      <c r="H7142" s="5">
        <v>12098.13</v>
      </c>
      <c r="I7142" s="5">
        <v>12098.13</v>
      </c>
      <c r="K7142" t="str">
        <f t="shared" si="453"/>
        <v>Q3 2025</v>
      </c>
      <c r="L7142" t="str">
        <f t="shared" si="454"/>
        <v>Q3</v>
      </c>
      <c r="M7142" t="str">
        <f t="shared" si="455"/>
        <v>2025</v>
      </c>
    </row>
    <row r="7143" spans="1:13" x14ac:dyDescent="0.25">
      <c r="A7143" s="27">
        <v>45992</v>
      </c>
      <c r="B7143" s="9" t="s">
        <v>6591</v>
      </c>
      <c r="C7143" s="5" t="e">
        <v>#N/A</v>
      </c>
      <c r="D7143" s="8" t="s">
        <v>6633</v>
      </c>
      <c r="E7143" s="12">
        <v>0</v>
      </c>
      <c r="F7143" s="4">
        <v>46023</v>
      </c>
      <c r="G7143" s="12" t="s">
        <v>6525</v>
      </c>
      <c r="H7143" s="5">
        <v>25809.35</v>
      </c>
      <c r="I7143" s="5">
        <v>25809.35</v>
      </c>
      <c r="K7143" t="str">
        <f t="shared" si="453"/>
        <v>Q3 2025</v>
      </c>
      <c r="L7143" t="str">
        <f t="shared" si="454"/>
        <v>Q3</v>
      </c>
      <c r="M7143" t="str">
        <f t="shared" si="455"/>
        <v>2025</v>
      </c>
    </row>
    <row r="7144" spans="1:13" x14ac:dyDescent="0.25">
      <c r="A7144" s="27">
        <v>45992</v>
      </c>
      <c r="B7144" s="9" t="s">
        <v>6585</v>
      </c>
      <c r="C7144" s="5" t="e">
        <v>#N/A</v>
      </c>
      <c r="D7144" s="8" t="s">
        <v>6633</v>
      </c>
      <c r="E7144" s="12">
        <v>0</v>
      </c>
      <c r="F7144" s="4">
        <v>46023</v>
      </c>
      <c r="G7144" s="12" t="s">
        <v>6526</v>
      </c>
      <c r="H7144" s="5">
        <v>25809</v>
      </c>
      <c r="I7144" s="5">
        <v>25809</v>
      </c>
      <c r="K7144" t="str">
        <f t="shared" si="453"/>
        <v>Q3 2025</v>
      </c>
      <c r="L7144" t="str">
        <f t="shared" si="454"/>
        <v>Q3</v>
      </c>
      <c r="M7144" t="str">
        <f t="shared" si="455"/>
        <v>2025</v>
      </c>
    </row>
    <row r="7145" spans="1:13" x14ac:dyDescent="0.25">
      <c r="A7145" s="27">
        <v>45992</v>
      </c>
      <c r="B7145" s="9" t="s">
        <v>6600</v>
      </c>
      <c r="C7145" s="5" t="e">
        <v>#N/A</v>
      </c>
      <c r="D7145" s="8" t="s">
        <v>6633</v>
      </c>
      <c r="E7145" s="12">
        <v>1101</v>
      </c>
      <c r="F7145" s="4">
        <v>46023</v>
      </c>
      <c r="G7145" s="12" t="s">
        <v>6527</v>
      </c>
      <c r="H7145" s="5">
        <v>37907.480000000003</v>
      </c>
      <c r="I7145" s="5">
        <v>37907.480000000003</v>
      </c>
      <c r="K7145" t="str">
        <f t="shared" si="453"/>
        <v>Q3 2025</v>
      </c>
      <c r="L7145" t="str">
        <f t="shared" si="454"/>
        <v>Q3</v>
      </c>
      <c r="M7145" t="str">
        <f t="shared" si="455"/>
        <v>2025</v>
      </c>
    </row>
    <row r="7146" spans="1:13" x14ac:dyDescent="0.25">
      <c r="A7146" s="27">
        <v>45992</v>
      </c>
      <c r="B7146" s="9" t="s">
        <v>6592</v>
      </c>
      <c r="C7146" s="5" t="s">
        <v>6623</v>
      </c>
      <c r="D7146" s="8" t="s">
        <v>6624</v>
      </c>
      <c r="E7146" s="12">
        <v>613</v>
      </c>
      <c r="F7146" s="4">
        <v>46018</v>
      </c>
      <c r="G7146" s="12" t="s">
        <v>6528</v>
      </c>
      <c r="H7146" s="5">
        <v>26640</v>
      </c>
      <c r="I7146" s="5">
        <v>26640</v>
      </c>
      <c r="K7146" t="str">
        <f t="shared" si="453"/>
        <v>Q3 2025</v>
      </c>
      <c r="L7146" t="str">
        <f t="shared" si="454"/>
        <v>Q3</v>
      </c>
      <c r="M7146" t="str">
        <f t="shared" si="455"/>
        <v>2025</v>
      </c>
    </row>
    <row r="7147" spans="1:13" x14ac:dyDescent="0.25">
      <c r="A7147" s="27">
        <v>45992</v>
      </c>
      <c r="B7147" s="9" t="s">
        <v>6592</v>
      </c>
      <c r="C7147" s="5" t="s">
        <v>6623</v>
      </c>
      <c r="D7147" s="8" t="s">
        <v>6663</v>
      </c>
      <c r="E7147" s="12">
        <v>613</v>
      </c>
      <c r="F7147" s="4">
        <v>46018</v>
      </c>
      <c r="G7147" s="12" t="s">
        <v>6529</v>
      </c>
      <c r="H7147" s="5">
        <v>2700</v>
      </c>
      <c r="I7147" s="5">
        <v>2700</v>
      </c>
      <c r="K7147" t="str">
        <f t="shared" si="453"/>
        <v>Q3 2025</v>
      </c>
      <c r="L7147" t="str">
        <f t="shared" si="454"/>
        <v>Q3</v>
      </c>
      <c r="M7147" t="str">
        <f t="shared" si="455"/>
        <v>2025</v>
      </c>
    </row>
    <row r="7148" spans="1:13" x14ac:dyDescent="0.25">
      <c r="A7148" s="27">
        <v>45992</v>
      </c>
      <c r="B7148" s="9" t="s">
        <v>6592</v>
      </c>
      <c r="C7148" s="5" t="s">
        <v>6632</v>
      </c>
      <c r="D7148" s="8" t="s">
        <v>6633</v>
      </c>
      <c r="E7148" s="12">
        <v>613</v>
      </c>
      <c r="F7148" s="4">
        <v>46023</v>
      </c>
      <c r="G7148" s="12" t="s">
        <v>6530</v>
      </c>
      <c r="H7148" s="5">
        <v>79475</v>
      </c>
      <c r="I7148" s="5">
        <v>79475</v>
      </c>
      <c r="K7148" t="str">
        <f t="shared" si="453"/>
        <v>Q3 2025</v>
      </c>
      <c r="L7148" t="str">
        <f t="shared" si="454"/>
        <v>Q3</v>
      </c>
      <c r="M7148" t="str">
        <f t="shared" si="455"/>
        <v>2025</v>
      </c>
    </row>
    <row r="7149" spans="1:13" x14ac:dyDescent="0.25">
      <c r="A7149" s="27">
        <v>45992</v>
      </c>
      <c r="B7149" s="9" t="s">
        <v>6592</v>
      </c>
      <c r="C7149" s="5" t="e">
        <v>#N/A</v>
      </c>
      <c r="D7149" s="8" t="s">
        <v>6627</v>
      </c>
      <c r="E7149" s="12">
        <v>613</v>
      </c>
      <c r="F7149" s="4">
        <v>46022</v>
      </c>
      <c r="G7149" s="12">
        <v>2160</v>
      </c>
      <c r="H7149" s="5">
        <v>2835</v>
      </c>
      <c r="I7149" s="5">
        <v>2835</v>
      </c>
      <c r="K7149" t="str">
        <f t="shared" si="453"/>
        <v>Q3 2025</v>
      </c>
      <c r="L7149" t="str">
        <f t="shared" si="454"/>
        <v>Q3</v>
      </c>
      <c r="M7149" t="str">
        <f t="shared" si="455"/>
        <v>2025</v>
      </c>
    </row>
    <row r="7150" spans="1:13" x14ac:dyDescent="0.25">
      <c r="A7150" s="27">
        <v>45992</v>
      </c>
      <c r="B7150" s="9" t="s">
        <v>6592</v>
      </c>
      <c r="C7150" s="5" t="e">
        <v>#N/A</v>
      </c>
      <c r="D7150" s="8" t="s">
        <v>6622</v>
      </c>
      <c r="E7150" s="12">
        <v>613</v>
      </c>
      <c r="F7150" s="4">
        <v>46025</v>
      </c>
      <c r="G7150" s="12" t="s">
        <v>6531</v>
      </c>
      <c r="H7150" s="5">
        <v>21070</v>
      </c>
      <c r="I7150" s="5">
        <v>21070</v>
      </c>
      <c r="K7150" t="str">
        <f t="shared" si="453"/>
        <v>Q3 2025</v>
      </c>
      <c r="L7150" t="str">
        <f t="shared" si="454"/>
        <v>Q3</v>
      </c>
      <c r="M7150" t="str">
        <f t="shared" si="455"/>
        <v>2025</v>
      </c>
    </row>
    <row r="7151" spans="1:13" x14ac:dyDescent="0.25">
      <c r="A7151" s="27">
        <v>45992</v>
      </c>
      <c r="B7151" s="9" t="s">
        <v>6592</v>
      </c>
      <c r="C7151" s="5" t="e">
        <v>#N/A</v>
      </c>
      <c r="D7151" s="8" t="s">
        <v>6622</v>
      </c>
      <c r="E7151" s="12">
        <v>613</v>
      </c>
      <c r="F7151" s="4">
        <v>46022</v>
      </c>
      <c r="G7151" s="12" t="s">
        <v>6532</v>
      </c>
      <c r="H7151" s="5">
        <v>5465</v>
      </c>
      <c r="I7151" s="5">
        <v>5465</v>
      </c>
      <c r="K7151" t="str">
        <f t="shared" si="453"/>
        <v>Q3 2025</v>
      </c>
      <c r="L7151" t="str">
        <f t="shared" si="454"/>
        <v>Q3</v>
      </c>
      <c r="M7151" t="str">
        <f t="shared" si="455"/>
        <v>2025</v>
      </c>
    </row>
    <row r="7152" spans="1:13" x14ac:dyDescent="0.25">
      <c r="A7152" s="27">
        <v>45992</v>
      </c>
      <c r="B7152" s="9" t="s">
        <v>6592</v>
      </c>
      <c r="C7152" s="5" t="e">
        <v>#N/A</v>
      </c>
      <c r="D7152" s="8" t="s">
        <v>6635</v>
      </c>
      <c r="E7152" s="12">
        <v>613</v>
      </c>
      <c r="F7152" s="4">
        <v>46023</v>
      </c>
      <c r="G7152" s="12" t="s">
        <v>6533</v>
      </c>
      <c r="H7152" s="5">
        <v>58411.67</v>
      </c>
      <c r="I7152" s="5">
        <v>58411.67</v>
      </c>
      <c r="K7152" t="str">
        <f t="shared" si="453"/>
        <v>Q3 2025</v>
      </c>
      <c r="L7152" t="str">
        <f t="shared" si="454"/>
        <v>Q3</v>
      </c>
      <c r="M7152" t="str">
        <f t="shared" si="455"/>
        <v>2025</v>
      </c>
    </row>
    <row r="7153" spans="1:13" x14ac:dyDescent="0.25">
      <c r="A7153" s="29">
        <v>45992</v>
      </c>
      <c r="B7153" s="9" t="s">
        <v>6592</v>
      </c>
      <c r="C7153" s="5" t="e">
        <v>#N/A</v>
      </c>
      <c r="D7153" s="8" t="s">
        <v>6615</v>
      </c>
      <c r="E7153" s="12">
        <v>102</v>
      </c>
      <c r="F7153" s="4">
        <v>46022</v>
      </c>
      <c r="G7153" s="12" t="s">
        <v>6534</v>
      </c>
      <c r="H7153" s="5">
        <v>5455.2</v>
      </c>
      <c r="I7153" s="5">
        <v>5455.2</v>
      </c>
      <c r="K7153" t="str">
        <f t="shared" si="453"/>
        <v>Q3 2025</v>
      </c>
      <c r="L7153" t="str">
        <f t="shared" si="454"/>
        <v>Q3</v>
      </c>
      <c r="M7153" t="str">
        <f t="shared" si="455"/>
        <v>2025</v>
      </c>
    </row>
    <row r="7154" spans="1:13" x14ac:dyDescent="0.25">
      <c r="A7154" s="29">
        <v>45992</v>
      </c>
      <c r="B7154" s="9" t="s">
        <v>6595</v>
      </c>
      <c r="C7154" s="5" t="e">
        <v>#N/A</v>
      </c>
      <c r="D7154" s="8" t="s">
        <v>6615</v>
      </c>
      <c r="E7154" s="12">
        <v>319</v>
      </c>
      <c r="F7154" s="4">
        <v>46022</v>
      </c>
      <c r="G7154" s="12" t="s">
        <v>6535</v>
      </c>
      <c r="H7154" s="5">
        <v>1052.3</v>
      </c>
      <c r="I7154" s="5">
        <v>1052.3</v>
      </c>
      <c r="K7154" t="str">
        <f t="shared" si="453"/>
        <v>Q3 2025</v>
      </c>
      <c r="L7154" t="str">
        <f t="shared" si="454"/>
        <v>Q3</v>
      </c>
      <c r="M7154" t="str">
        <f t="shared" si="455"/>
        <v>2025</v>
      </c>
    </row>
    <row r="7155" spans="1:13" x14ac:dyDescent="0.25">
      <c r="A7155" s="29">
        <v>45992</v>
      </c>
      <c r="B7155" s="9" t="s">
        <v>6600</v>
      </c>
      <c r="C7155" s="5" t="e">
        <v>#N/A</v>
      </c>
      <c r="D7155" s="8" t="s">
        <v>6615</v>
      </c>
      <c r="E7155" s="12">
        <v>1101</v>
      </c>
      <c r="F7155" s="4">
        <v>46022</v>
      </c>
      <c r="G7155" s="12" t="s">
        <v>6536</v>
      </c>
      <c r="H7155" s="5">
        <v>1756</v>
      </c>
      <c r="I7155" s="5">
        <v>1756</v>
      </c>
      <c r="K7155" t="str">
        <f t="shared" si="453"/>
        <v>Q3 2025</v>
      </c>
      <c r="L7155" t="str">
        <f t="shared" si="454"/>
        <v>Q3</v>
      </c>
      <c r="M7155" t="str">
        <f t="shared" si="455"/>
        <v>2025</v>
      </c>
    </row>
    <row r="7156" spans="1:13" x14ac:dyDescent="0.25">
      <c r="A7156" s="29">
        <v>45992</v>
      </c>
      <c r="B7156" s="9" t="s">
        <v>6589</v>
      </c>
      <c r="C7156" s="5" t="e">
        <v>#N/A</v>
      </c>
      <c r="D7156" s="8" t="s">
        <v>6638</v>
      </c>
      <c r="E7156" s="12" t="s">
        <v>82</v>
      </c>
      <c r="F7156" s="4">
        <v>46027</v>
      </c>
      <c r="G7156" s="12" t="s">
        <v>6537</v>
      </c>
      <c r="H7156" s="5">
        <v>191640</v>
      </c>
      <c r="I7156" s="5">
        <v>191640</v>
      </c>
      <c r="K7156" t="str">
        <f t="shared" si="453"/>
        <v>Q3 2025</v>
      </c>
      <c r="L7156" t="str">
        <f t="shared" si="454"/>
        <v>Q3</v>
      </c>
      <c r="M7156" t="str">
        <f t="shared" si="455"/>
        <v>2025</v>
      </c>
    </row>
    <row r="7157" spans="1:13" x14ac:dyDescent="0.25">
      <c r="A7157" s="29">
        <v>45992</v>
      </c>
      <c r="B7157" s="9" t="s">
        <v>6600</v>
      </c>
      <c r="C7157" s="5" t="e">
        <v>#N/A</v>
      </c>
      <c r="D7157" s="8" t="s">
        <v>6638</v>
      </c>
      <c r="E7157" s="12">
        <v>1101</v>
      </c>
      <c r="F7157" s="4">
        <v>46027</v>
      </c>
      <c r="G7157" s="12" t="s">
        <v>6538</v>
      </c>
      <c r="H7157" s="5">
        <v>170080</v>
      </c>
      <c r="I7157" s="5">
        <v>170080</v>
      </c>
      <c r="K7157" t="str">
        <f t="shared" si="453"/>
        <v>Q3 2025</v>
      </c>
      <c r="L7157" t="str">
        <f t="shared" si="454"/>
        <v>Q3</v>
      </c>
      <c r="M7157" t="str">
        <f t="shared" si="455"/>
        <v>2025</v>
      </c>
    </row>
    <row r="7158" spans="1:13" x14ac:dyDescent="0.25">
      <c r="A7158" s="29">
        <v>45992</v>
      </c>
      <c r="B7158" s="9" t="s">
        <v>6600</v>
      </c>
      <c r="C7158" s="5" t="e">
        <v>#N/A</v>
      </c>
      <c r="D7158" s="8" t="s">
        <v>6638</v>
      </c>
      <c r="E7158" s="12">
        <v>1102</v>
      </c>
      <c r="F7158" s="4">
        <v>46027</v>
      </c>
      <c r="G7158" s="12" t="s">
        <v>6539</v>
      </c>
      <c r="H7158" s="5">
        <v>16230</v>
      </c>
      <c r="I7158" s="5">
        <v>16230</v>
      </c>
      <c r="K7158" t="str">
        <f t="shared" si="453"/>
        <v>Q3 2025</v>
      </c>
      <c r="L7158" t="str">
        <f t="shared" si="454"/>
        <v>Q3</v>
      </c>
      <c r="M7158" t="str">
        <f t="shared" si="455"/>
        <v>2025</v>
      </c>
    </row>
    <row r="7159" spans="1:13" x14ac:dyDescent="0.25">
      <c r="A7159" s="29">
        <v>45992</v>
      </c>
      <c r="B7159" s="9" t="s">
        <v>6613</v>
      </c>
      <c r="C7159" s="5" t="e">
        <v>#N/A</v>
      </c>
      <c r="D7159" s="8" t="s">
        <v>6629</v>
      </c>
      <c r="E7159" s="12">
        <v>0</v>
      </c>
      <c r="F7159" s="4">
        <v>46027</v>
      </c>
      <c r="G7159" s="12" t="s">
        <v>6540</v>
      </c>
      <c r="H7159" s="5">
        <v>81660</v>
      </c>
      <c r="I7159" s="5">
        <v>81660</v>
      </c>
      <c r="K7159" t="str">
        <f t="shared" si="453"/>
        <v>Q3 2025</v>
      </c>
      <c r="L7159" t="str">
        <f t="shared" si="454"/>
        <v>Q3</v>
      </c>
      <c r="M7159" t="str">
        <f t="shared" si="455"/>
        <v>2025</v>
      </c>
    </row>
    <row r="7160" spans="1:13" x14ac:dyDescent="0.25">
      <c r="A7160" s="27">
        <v>45992</v>
      </c>
      <c r="B7160" s="9" t="s">
        <v>6584</v>
      </c>
      <c r="C7160" s="5" t="s">
        <v>6630</v>
      </c>
      <c r="D7160" s="8" t="s">
        <v>6631</v>
      </c>
      <c r="E7160" s="12">
        <v>102</v>
      </c>
      <c r="F7160" s="4">
        <v>46031</v>
      </c>
      <c r="G7160" s="12" t="s">
        <v>6541</v>
      </c>
      <c r="H7160" s="5">
        <v>698</v>
      </c>
      <c r="I7160" s="5">
        <v>698</v>
      </c>
      <c r="K7160" t="str">
        <f t="shared" si="453"/>
        <v>Q3 2025</v>
      </c>
      <c r="L7160" t="str">
        <f t="shared" si="454"/>
        <v>Q3</v>
      </c>
      <c r="M7160" t="str">
        <f t="shared" si="455"/>
        <v>2025</v>
      </c>
    </row>
    <row r="7161" spans="1:13" x14ac:dyDescent="0.25">
      <c r="A7161" s="27">
        <v>45992</v>
      </c>
      <c r="B7161" s="9" t="s">
        <v>6600</v>
      </c>
      <c r="C7161" s="5" t="s">
        <v>6634</v>
      </c>
      <c r="D7161" s="8" t="s">
        <v>6635</v>
      </c>
      <c r="E7161" s="12">
        <v>1101</v>
      </c>
      <c r="F7161" s="4">
        <v>46023</v>
      </c>
      <c r="G7161" s="12" t="s">
        <v>6542</v>
      </c>
      <c r="H7161" s="5">
        <v>62043.199999999997</v>
      </c>
      <c r="I7161" s="5">
        <v>62043.199999999997</v>
      </c>
      <c r="K7161" t="str">
        <f t="shared" si="453"/>
        <v>Q3 2025</v>
      </c>
      <c r="L7161" t="str">
        <f t="shared" si="454"/>
        <v>Q3</v>
      </c>
      <c r="M7161" t="str">
        <f t="shared" si="455"/>
        <v>2025</v>
      </c>
    </row>
    <row r="7162" spans="1:13" x14ac:dyDescent="0.25">
      <c r="A7162" s="27">
        <v>45992</v>
      </c>
      <c r="B7162" s="9" t="s">
        <v>6595</v>
      </c>
      <c r="C7162" s="8" t="e">
        <v>#N/A</v>
      </c>
      <c r="D7162" s="9" t="s">
        <v>6631</v>
      </c>
      <c r="E7162" s="12">
        <v>319</v>
      </c>
      <c r="F7162" s="30">
        <v>46023</v>
      </c>
      <c r="G7162" s="12" t="s">
        <v>6544</v>
      </c>
      <c r="H7162" s="75">
        <v>11983</v>
      </c>
      <c r="I7162" s="75">
        <v>11983</v>
      </c>
      <c r="K7162" t="str">
        <f t="shared" ref="K7162:K7172" si="456">"Q" &amp; IF(MONTH(A7162) &lt; 4, 4, IF(MONTH(A7162) &lt; 7, 1, IF(MONTH(A7162) &lt; 10, 2, 3))) &amp; " " &amp; YEAR(A7162) - IF(MONTH(A7162) &lt; 4, 1, 0)</f>
        <v>Q3 2025</v>
      </c>
      <c r="L7162" t="str">
        <f t="shared" ref="L7162:L7172" si="457">LEFT(K7162,2)</f>
        <v>Q3</v>
      </c>
      <c r="M7162" t="str">
        <f t="shared" ref="M7162:M7172" si="458">RIGHT(K7162,4)</f>
        <v>2025</v>
      </c>
    </row>
    <row r="7163" spans="1:13" x14ac:dyDescent="0.25">
      <c r="A7163" s="27">
        <v>45992</v>
      </c>
      <c r="B7163" s="9" t="s">
        <v>6595</v>
      </c>
      <c r="C7163" s="8" t="e">
        <v>#N/A</v>
      </c>
      <c r="D7163" s="9" t="s">
        <v>6631</v>
      </c>
      <c r="E7163" s="12">
        <v>319</v>
      </c>
      <c r="F7163" s="30">
        <v>46023</v>
      </c>
      <c r="G7163" s="12" t="s">
        <v>6545</v>
      </c>
      <c r="H7163" s="75">
        <f>474</f>
        <v>474</v>
      </c>
      <c r="I7163" s="75">
        <f>474</f>
        <v>474</v>
      </c>
      <c r="K7163" t="str">
        <f t="shared" si="456"/>
        <v>Q3 2025</v>
      </c>
      <c r="L7163" t="str">
        <f t="shared" si="457"/>
        <v>Q3</v>
      </c>
      <c r="M7163" t="str">
        <f t="shared" si="458"/>
        <v>2025</v>
      </c>
    </row>
    <row r="7164" spans="1:13" x14ac:dyDescent="0.25">
      <c r="A7164" s="27">
        <v>45992</v>
      </c>
      <c r="B7164" s="9" t="s">
        <v>6595</v>
      </c>
      <c r="C7164" s="8" t="e">
        <v>#N/A</v>
      </c>
      <c r="D7164" s="9" t="s">
        <v>6631</v>
      </c>
      <c r="E7164" s="12">
        <v>319</v>
      </c>
      <c r="F7164" s="30">
        <v>46023</v>
      </c>
      <c r="G7164" s="12" t="s">
        <v>6546</v>
      </c>
      <c r="H7164" s="75">
        <f>474</f>
        <v>474</v>
      </c>
      <c r="I7164" s="75">
        <f>474</f>
        <v>474</v>
      </c>
      <c r="K7164" t="str">
        <f t="shared" si="456"/>
        <v>Q3 2025</v>
      </c>
      <c r="L7164" t="str">
        <f t="shared" si="457"/>
        <v>Q3</v>
      </c>
      <c r="M7164" t="str">
        <f t="shared" si="458"/>
        <v>2025</v>
      </c>
    </row>
    <row r="7165" spans="1:13" x14ac:dyDescent="0.25">
      <c r="A7165" s="27">
        <v>45992</v>
      </c>
      <c r="B7165" s="9" t="s">
        <v>6595</v>
      </c>
      <c r="C7165" s="8" t="e">
        <v>#N/A</v>
      </c>
      <c r="D7165" s="9" t="s">
        <v>6631</v>
      </c>
      <c r="E7165" s="12">
        <v>319</v>
      </c>
      <c r="F7165" s="30">
        <v>46023</v>
      </c>
      <c r="G7165" s="12" t="s">
        <v>6547</v>
      </c>
      <c r="H7165" s="75">
        <v>449</v>
      </c>
      <c r="I7165" s="75">
        <v>449</v>
      </c>
      <c r="K7165" t="str">
        <f t="shared" si="456"/>
        <v>Q3 2025</v>
      </c>
      <c r="L7165" t="str">
        <f t="shared" si="457"/>
        <v>Q3</v>
      </c>
      <c r="M7165" t="str">
        <f t="shared" si="458"/>
        <v>2025</v>
      </c>
    </row>
    <row r="7166" spans="1:13" x14ac:dyDescent="0.25">
      <c r="A7166" s="27">
        <v>45992</v>
      </c>
      <c r="B7166" s="9" t="s">
        <v>6595</v>
      </c>
      <c r="C7166" s="8" t="e">
        <v>#N/A</v>
      </c>
      <c r="D7166" s="9" t="s">
        <v>6631</v>
      </c>
      <c r="E7166" s="12">
        <v>319</v>
      </c>
      <c r="F7166" s="30">
        <v>46023</v>
      </c>
      <c r="G7166" s="12" t="s">
        <v>6548</v>
      </c>
      <c r="H7166" s="75">
        <v>449</v>
      </c>
      <c r="I7166" s="75">
        <v>449</v>
      </c>
      <c r="K7166" t="str">
        <f t="shared" si="456"/>
        <v>Q3 2025</v>
      </c>
      <c r="L7166" t="str">
        <f t="shared" si="457"/>
        <v>Q3</v>
      </c>
      <c r="M7166" t="str">
        <f t="shared" si="458"/>
        <v>2025</v>
      </c>
    </row>
    <row r="7167" spans="1:13" x14ac:dyDescent="0.25">
      <c r="A7167" s="27">
        <v>45992</v>
      </c>
      <c r="B7167" s="9" t="s">
        <v>6595</v>
      </c>
      <c r="C7167" s="8" t="e">
        <v>#N/A</v>
      </c>
      <c r="D7167" s="9" t="s">
        <v>6631</v>
      </c>
      <c r="E7167" s="12">
        <v>319</v>
      </c>
      <c r="F7167" s="30">
        <v>46023</v>
      </c>
      <c r="G7167" s="12" t="s">
        <v>6549</v>
      </c>
      <c r="H7167" s="75">
        <v>449</v>
      </c>
      <c r="I7167" s="75">
        <v>449</v>
      </c>
      <c r="K7167" t="str">
        <f t="shared" si="456"/>
        <v>Q3 2025</v>
      </c>
      <c r="L7167" t="str">
        <f t="shared" si="457"/>
        <v>Q3</v>
      </c>
      <c r="M7167" t="str">
        <f t="shared" si="458"/>
        <v>2025</v>
      </c>
    </row>
    <row r="7168" spans="1:13" x14ac:dyDescent="0.25">
      <c r="A7168" s="27">
        <v>45992</v>
      </c>
      <c r="B7168" s="9" t="s">
        <v>6595</v>
      </c>
      <c r="C7168" s="8" t="e">
        <v>#N/A</v>
      </c>
      <c r="D7168" s="9" t="s">
        <v>6631</v>
      </c>
      <c r="E7168" s="12">
        <v>319</v>
      </c>
      <c r="F7168" s="30">
        <v>46023</v>
      </c>
      <c r="G7168" s="12" t="s">
        <v>6550</v>
      </c>
      <c r="H7168" s="75">
        <v>449</v>
      </c>
      <c r="I7168" s="75">
        <v>449</v>
      </c>
      <c r="K7168" t="str">
        <f t="shared" si="456"/>
        <v>Q3 2025</v>
      </c>
      <c r="L7168" t="str">
        <f t="shared" si="457"/>
        <v>Q3</v>
      </c>
      <c r="M7168" t="str">
        <f t="shared" si="458"/>
        <v>2025</v>
      </c>
    </row>
    <row r="7169" spans="1:13" x14ac:dyDescent="0.25">
      <c r="A7169" s="27">
        <v>45992</v>
      </c>
      <c r="B7169" s="9" t="s">
        <v>6595</v>
      </c>
      <c r="C7169" s="8" t="e">
        <v>#N/A</v>
      </c>
      <c r="D7169" s="9" t="s">
        <v>6631</v>
      </c>
      <c r="E7169" s="12">
        <v>319</v>
      </c>
      <c r="F7169" s="30">
        <v>46023</v>
      </c>
      <c r="G7169" s="12" t="s">
        <v>6551</v>
      </c>
      <c r="H7169" s="75">
        <v>449</v>
      </c>
      <c r="I7169" s="75">
        <v>449</v>
      </c>
      <c r="K7169" t="str">
        <f t="shared" si="456"/>
        <v>Q3 2025</v>
      </c>
      <c r="L7169" t="str">
        <f t="shared" si="457"/>
        <v>Q3</v>
      </c>
      <c r="M7169" t="str">
        <f t="shared" si="458"/>
        <v>2025</v>
      </c>
    </row>
    <row r="7170" spans="1:13" x14ac:dyDescent="0.25">
      <c r="A7170" s="27">
        <v>45992</v>
      </c>
      <c r="B7170" s="9" t="s">
        <v>6595</v>
      </c>
      <c r="C7170" s="8" t="e">
        <v>#N/A</v>
      </c>
      <c r="D7170" s="9" t="s">
        <v>6631</v>
      </c>
      <c r="E7170" s="12">
        <v>319</v>
      </c>
      <c r="F7170" s="30">
        <v>46023</v>
      </c>
      <c r="G7170" s="12" t="s">
        <v>6552</v>
      </c>
      <c r="H7170" s="75">
        <v>449</v>
      </c>
      <c r="I7170" s="75">
        <v>449</v>
      </c>
      <c r="K7170" t="str">
        <f t="shared" si="456"/>
        <v>Q3 2025</v>
      </c>
      <c r="L7170" t="str">
        <f t="shared" si="457"/>
        <v>Q3</v>
      </c>
      <c r="M7170" t="str">
        <f t="shared" si="458"/>
        <v>2025</v>
      </c>
    </row>
    <row r="7171" spans="1:13" x14ac:dyDescent="0.25">
      <c r="A7171" s="27">
        <v>45992</v>
      </c>
      <c r="B7171" s="9" t="s">
        <v>6595</v>
      </c>
      <c r="C7171" s="8" t="e">
        <v>#N/A</v>
      </c>
      <c r="D7171" s="9" t="s">
        <v>6631</v>
      </c>
      <c r="E7171" s="12">
        <v>319</v>
      </c>
      <c r="F7171" s="30">
        <v>46023</v>
      </c>
      <c r="G7171" s="12" t="s">
        <v>6553</v>
      </c>
      <c r="H7171" s="75">
        <v>648</v>
      </c>
      <c r="I7171" s="75">
        <v>648</v>
      </c>
      <c r="K7171" t="str">
        <f t="shared" si="456"/>
        <v>Q3 2025</v>
      </c>
      <c r="L7171" t="str">
        <f t="shared" si="457"/>
        <v>Q3</v>
      </c>
      <c r="M7171" t="str">
        <f t="shared" si="458"/>
        <v>2025</v>
      </c>
    </row>
    <row r="7172" spans="1:13" x14ac:dyDescent="0.25">
      <c r="A7172" s="27">
        <v>45992</v>
      </c>
      <c r="B7172" s="9" t="s">
        <v>6595</v>
      </c>
      <c r="C7172" s="8" t="e">
        <v>#N/A</v>
      </c>
      <c r="D7172" s="9" t="s">
        <v>6631</v>
      </c>
      <c r="E7172" s="12">
        <v>319</v>
      </c>
      <c r="F7172" s="30">
        <v>46023</v>
      </c>
      <c r="G7172" s="12" t="s">
        <v>6554</v>
      </c>
      <c r="H7172" s="75">
        <v>499</v>
      </c>
      <c r="I7172" s="75">
        <v>499</v>
      </c>
      <c r="K7172" t="str">
        <f t="shared" si="456"/>
        <v>Q3 2025</v>
      </c>
      <c r="L7172" t="str">
        <f t="shared" si="457"/>
        <v>Q3</v>
      </c>
      <c r="M7172" t="str">
        <f t="shared" si="458"/>
        <v>2025</v>
      </c>
    </row>
    <row r="7173" spans="1:13" x14ac:dyDescent="0.25">
      <c r="A7173" s="27">
        <v>45992</v>
      </c>
      <c r="B7173" s="9" t="s">
        <v>6595</v>
      </c>
      <c r="C7173" s="8" t="s">
        <v>6630</v>
      </c>
      <c r="D7173" s="9" t="s">
        <v>6631</v>
      </c>
      <c r="E7173" s="12">
        <v>319</v>
      </c>
      <c r="F7173" s="30">
        <v>46031</v>
      </c>
      <c r="G7173" s="12" t="s">
        <v>6555</v>
      </c>
      <c r="H7173" s="75">
        <f>4237+111.82</f>
        <v>4348.82</v>
      </c>
      <c r="I7173" s="75">
        <f>4237+111.82</f>
        <v>4348.82</v>
      </c>
      <c r="K7173" t="str">
        <f t="shared" ref="K7173:K7201" si="459">"Q" &amp; IF(MONTH(A7173) &lt; 4, 4, IF(MONTH(A7173) &lt; 7, 1, IF(MONTH(A7173) &lt; 10, 2, 3))) &amp; " " &amp; YEAR(A7173) - IF(MONTH(A7173) &lt; 4, 1, 0)</f>
        <v>Q3 2025</v>
      </c>
      <c r="L7173" t="str">
        <f t="shared" ref="L7173:L7201" si="460">LEFT(K7173,2)</f>
        <v>Q3</v>
      </c>
      <c r="M7173" t="str">
        <f t="shared" ref="M7173:M7201" si="461">RIGHT(K7173,4)</f>
        <v>2025</v>
      </c>
    </row>
    <row r="7174" spans="1:13" x14ac:dyDescent="0.25">
      <c r="A7174" s="27">
        <v>45992</v>
      </c>
      <c r="B7174" s="9" t="s">
        <v>6589</v>
      </c>
      <c r="C7174" s="8" t="s">
        <v>6653</v>
      </c>
      <c r="D7174" s="9" t="s">
        <v>6627</v>
      </c>
      <c r="E7174" s="12" t="s">
        <v>82</v>
      </c>
      <c r="F7174" s="30">
        <v>46030</v>
      </c>
      <c r="G7174" s="12" t="s">
        <v>6556</v>
      </c>
      <c r="H7174" s="75">
        <v>17706</v>
      </c>
      <c r="I7174" s="75">
        <v>17706</v>
      </c>
      <c r="K7174" t="str">
        <f t="shared" si="459"/>
        <v>Q3 2025</v>
      </c>
      <c r="L7174" t="str">
        <f t="shared" si="460"/>
        <v>Q3</v>
      </c>
      <c r="M7174" t="str">
        <f t="shared" si="461"/>
        <v>2025</v>
      </c>
    </row>
    <row r="7175" spans="1:13" x14ac:dyDescent="0.25">
      <c r="A7175" s="27">
        <v>45992</v>
      </c>
      <c r="B7175" s="9" t="s">
        <v>6589</v>
      </c>
      <c r="C7175" s="8" t="s">
        <v>6653</v>
      </c>
      <c r="D7175" s="9" t="s">
        <v>6638</v>
      </c>
      <c r="E7175" s="12" t="s">
        <v>82</v>
      </c>
      <c r="F7175" s="30">
        <v>46030</v>
      </c>
      <c r="G7175" s="12" t="s">
        <v>6557</v>
      </c>
      <c r="H7175" s="75">
        <v>462424.51</v>
      </c>
      <c r="I7175" s="75">
        <v>462424.51</v>
      </c>
      <c r="K7175" t="str">
        <f t="shared" si="459"/>
        <v>Q3 2025</v>
      </c>
      <c r="L7175" t="str">
        <f t="shared" si="460"/>
        <v>Q3</v>
      </c>
      <c r="M7175" t="str">
        <f t="shared" si="461"/>
        <v>2025</v>
      </c>
    </row>
    <row r="7176" spans="1:13" x14ac:dyDescent="0.25">
      <c r="A7176" s="27">
        <v>45992</v>
      </c>
      <c r="B7176" s="9" t="s">
        <v>6584</v>
      </c>
      <c r="C7176" s="8" t="s">
        <v>6637</v>
      </c>
      <c r="D7176" s="9" t="s">
        <v>6638</v>
      </c>
      <c r="E7176" s="12">
        <v>102</v>
      </c>
      <c r="F7176" s="30">
        <v>46035</v>
      </c>
      <c r="G7176" s="12" t="s">
        <v>6558</v>
      </c>
      <c r="H7176" s="75">
        <v>50097.11</v>
      </c>
      <c r="I7176" s="75">
        <v>50097.11</v>
      </c>
      <c r="K7176" t="str">
        <f t="shared" si="459"/>
        <v>Q3 2025</v>
      </c>
      <c r="L7176" t="str">
        <f t="shared" si="460"/>
        <v>Q3</v>
      </c>
      <c r="M7176" t="str">
        <f t="shared" si="461"/>
        <v>2025</v>
      </c>
    </row>
    <row r="7177" spans="1:13" x14ac:dyDescent="0.25">
      <c r="A7177" s="27">
        <v>45992</v>
      </c>
      <c r="B7177" s="9" t="s">
        <v>6593</v>
      </c>
      <c r="C7177" s="8" t="s">
        <v>6637</v>
      </c>
      <c r="D7177" s="9" t="s">
        <v>6638</v>
      </c>
      <c r="E7177" s="12">
        <v>309</v>
      </c>
      <c r="F7177" s="30">
        <v>46035</v>
      </c>
      <c r="G7177" s="12" t="s">
        <v>6559</v>
      </c>
      <c r="H7177" s="75">
        <v>83468.320000000007</v>
      </c>
      <c r="I7177" s="75">
        <v>83468.320000000007</v>
      </c>
      <c r="K7177" t="str">
        <f t="shared" si="459"/>
        <v>Q3 2025</v>
      </c>
      <c r="L7177" t="str">
        <f t="shared" si="460"/>
        <v>Q3</v>
      </c>
      <c r="M7177" t="str">
        <f t="shared" si="461"/>
        <v>2025</v>
      </c>
    </row>
    <row r="7178" spans="1:13" x14ac:dyDescent="0.25">
      <c r="A7178" s="27">
        <v>45992</v>
      </c>
      <c r="B7178" s="9" t="s">
        <v>6593</v>
      </c>
      <c r="C7178" s="8" t="s">
        <v>6637</v>
      </c>
      <c r="D7178" s="9" t="s">
        <v>6638</v>
      </c>
      <c r="E7178" s="12">
        <v>311</v>
      </c>
      <c r="F7178" s="30">
        <v>46035</v>
      </c>
      <c r="G7178" s="12" t="s">
        <v>6560</v>
      </c>
      <c r="H7178" s="75">
        <v>133945.26999999999</v>
      </c>
      <c r="I7178" s="75">
        <v>133945.26999999999</v>
      </c>
      <c r="K7178" t="str">
        <f t="shared" si="459"/>
        <v>Q3 2025</v>
      </c>
      <c r="L7178" t="str">
        <f t="shared" si="460"/>
        <v>Q3</v>
      </c>
      <c r="M7178" t="str">
        <f t="shared" si="461"/>
        <v>2025</v>
      </c>
    </row>
    <row r="7179" spans="1:13" x14ac:dyDescent="0.25">
      <c r="A7179" s="27">
        <v>45992</v>
      </c>
      <c r="B7179" s="9" t="s">
        <v>6593</v>
      </c>
      <c r="C7179" s="8" t="s">
        <v>6637</v>
      </c>
      <c r="D7179" s="9" t="s">
        <v>6638</v>
      </c>
      <c r="E7179" s="12">
        <v>312</v>
      </c>
      <c r="F7179" s="30">
        <v>46035</v>
      </c>
      <c r="G7179" s="12" t="s">
        <v>6561</v>
      </c>
      <c r="H7179" s="75">
        <v>136991</v>
      </c>
      <c r="I7179" s="75">
        <v>136991</v>
      </c>
      <c r="K7179" t="str">
        <f t="shared" si="459"/>
        <v>Q3 2025</v>
      </c>
      <c r="L7179" t="str">
        <f t="shared" si="460"/>
        <v>Q3</v>
      </c>
      <c r="M7179" t="str">
        <f t="shared" si="461"/>
        <v>2025</v>
      </c>
    </row>
    <row r="7180" spans="1:13" x14ac:dyDescent="0.25">
      <c r="A7180" s="27">
        <v>45992</v>
      </c>
      <c r="B7180" s="9" t="s">
        <v>6593</v>
      </c>
      <c r="C7180" s="8" t="s">
        <v>6637</v>
      </c>
      <c r="D7180" s="9" t="s">
        <v>6638</v>
      </c>
      <c r="E7180" s="12">
        <v>313</v>
      </c>
      <c r="F7180" s="30">
        <v>46035</v>
      </c>
      <c r="G7180" s="12" t="s">
        <v>6562</v>
      </c>
      <c r="H7180" s="75">
        <v>99226.559999999998</v>
      </c>
      <c r="I7180" s="75">
        <v>99226.559999999998</v>
      </c>
      <c r="K7180" t="str">
        <f t="shared" si="459"/>
        <v>Q3 2025</v>
      </c>
      <c r="L7180" t="str">
        <f t="shared" si="460"/>
        <v>Q3</v>
      </c>
      <c r="M7180" t="str">
        <f t="shared" si="461"/>
        <v>2025</v>
      </c>
    </row>
    <row r="7181" spans="1:13" x14ac:dyDescent="0.25">
      <c r="A7181" s="27">
        <v>45992</v>
      </c>
      <c r="B7181" s="9" t="s">
        <v>6593</v>
      </c>
      <c r="C7181" s="8" t="s">
        <v>6637</v>
      </c>
      <c r="D7181" s="9" t="s">
        <v>6638</v>
      </c>
      <c r="E7181" s="12">
        <v>314</v>
      </c>
      <c r="F7181" s="30">
        <v>46035</v>
      </c>
      <c r="G7181" s="12" t="s">
        <v>6563</v>
      </c>
      <c r="H7181" s="75">
        <v>22156.75</v>
      </c>
      <c r="I7181" s="75">
        <v>22156.75</v>
      </c>
      <c r="K7181" t="str">
        <f t="shared" si="459"/>
        <v>Q3 2025</v>
      </c>
      <c r="L7181" t="str">
        <f t="shared" si="460"/>
        <v>Q3</v>
      </c>
      <c r="M7181" t="str">
        <f t="shared" si="461"/>
        <v>2025</v>
      </c>
    </row>
    <row r="7182" spans="1:13" x14ac:dyDescent="0.25">
      <c r="A7182" s="27">
        <v>45992</v>
      </c>
      <c r="B7182" s="9" t="s">
        <v>6593</v>
      </c>
      <c r="C7182" s="8" t="s">
        <v>6637</v>
      </c>
      <c r="D7182" s="9" t="s">
        <v>6638</v>
      </c>
      <c r="E7182" s="12">
        <v>315</v>
      </c>
      <c r="F7182" s="30">
        <v>46035</v>
      </c>
      <c r="G7182" s="12" t="s">
        <v>6564</v>
      </c>
      <c r="H7182" s="75">
        <v>31875.41</v>
      </c>
      <c r="I7182" s="75">
        <v>31875.41</v>
      </c>
      <c r="K7182" t="str">
        <f t="shared" si="459"/>
        <v>Q3 2025</v>
      </c>
      <c r="L7182" t="str">
        <f t="shared" si="460"/>
        <v>Q3</v>
      </c>
      <c r="M7182" t="str">
        <f t="shared" si="461"/>
        <v>2025</v>
      </c>
    </row>
    <row r="7183" spans="1:13" x14ac:dyDescent="0.25">
      <c r="A7183" s="27">
        <v>45992</v>
      </c>
      <c r="B7183" s="9" t="s">
        <v>6593</v>
      </c>
      <c r="C7183" s="8" t="s">
        <v>6637</v>
      </c>
      <c r="D7183" s="9" t="s">
        <v>6638</v>
      </c>
      <c r="E7183" s="12">
        <v>316</v>
      </c>
      <c r="F7183" s="30">
        <v>46035</v>
      </c>
      <c r="G7183" s="12" t="s">
        <v>6565</v>
      </c>
      <c r="H7183" s="75">
        <v>80</v>
      </c>
      <c r="I7183" s="75">
        <v>80</v>
      </c>
      <c r="K7183" t="str">
        <f t="shared" si="459"/>
        <v>Q3 2025</v>
      </c>
      <c r="L7183" t="str">
        <f t="shared" si="460"/>
        <v>Q3</v>
      </c>
      <c r="M7183" t="str">
        <f t="shared" si="461"/>
        <v>2025</v>
      </c>
    </row>
    <row r="7184" spans="1:13" x14ac:dyDescent="0.25">
      <c r="A7184" s="27">
        <v>45992</v>
      </c>
      <c r="B7184" s="9" t="s">
        <v>6595</v>
      </c>
      <c r="C7184" s="8" t="s">
        <v>6637</v>
      </c>
      <c r="D7184" s="9" t="s">
        <v>6638</v>
      </c>
      <c r="E7184" s="12">
        <v>317</v>
      </c>
      <c r="F7184" s="30">
        <v>46035</v>
      </c>
      <c r="G7184" s="12" t="s">
        <v>6566</v>
      </c>
      <c r="H7184" s="75">
        <v>126838.97</v>
      </c>
      <c r="I7184" s="75">
        <v>126838.97</v>
      </c>
      <c r="K7184" t="str">
        <f t="shared" si="459"/>
        <v>Q3 2025</v>
      </c>
      <c r="L7184" t="str">
        <f t="shared" si="460"/>
        <v>Q3</v>
      </c>
      <c r="M7184" t="str">
        <f t="shared" si="461"/>
        <v>2025</v>
      </c>
    </row>
    <row r="7185" spans="1:13" x14ac:dyDescent="0.25">
      <c r="A7185" s="27">
        <v>45992</v>
      </c>
      <c r="B7185" s="9" t="s">
        <v>6595</v>
      </c>
      <c r="C7185" s="8" t="s">
        <v>6637</v>
      </c>
      <c r="D7185" s="9" t="s">
        <v>6638</v>
      </c>
      <c r="E7185" s="12">
        <v>318</v>
      </c>
      <c r="F7185" s="30">
        <v>46035</v>
      </c>
      <c r="G7185" s="12" t="s">
        <v>6567</v>
      </c>
      <c r="H7185" s="75">
        <v>121246.1</v>
      </c>
      <c r="I7185" s="75">
        <v>121246.1</v>
      </c>
      <c r="K7185" t="str">
        <f t="shared" si="459"/>
        <v>Q3 2025</v>
      </c>
      <c r="L7185" t="str">
        <f t="shared" si="460"/>
        <v>Q3</v>
      </c>
      <c r="M7185" t="str">
        <f t="shared" si="461"/>
        <v>2025</v>
      </c>
    </row>
    <row r="7186" spans="1:13" x14ac:dyDescent="0.25">
      <c r="A7186" s="27">
        <v>45992</v>
      </c>
      <c r="B7186" s="9" t="s">
        <v>6595</v>
      </c>
      <c r="C7186" s="8" t="s">
        <v>6637</v>
      </c>
      <c r="D7186" s="9" t="s">
        <v>6638</v>
      </c>
      <c r="E7186" s="12">
        <v>319</v>
      </c>
      <c r="F7186" s="30">
        <v>46035</v>
      </c>
      <c r="G7186" s="12" t="s">
        <v>6568</v>
      </c>
      <c r="H7186" s="75">
        <v>126574</v>
      </c>
      <c r="I7186" s="75">
        <v>126574</v>
      </c>
      <c r="K7186" t="str">
        <f t="shared" si="459"/>
        <v>Q3 2025</v>
      </c>
      <c r="L7186" t="str">
        <f t="shared" si="460"/>
        <v>Q3</v>
      </c>
      <c r="M7186" t="str">
        <f t="shared" si="461"/>
        <v>2025</v>
      </c>
    </row>
    <row r="7187" spans="1:13" x14ac:dyDescent="0.25">
      <c r="A7187" s="27">
        <v>45992</v>
      </c>
      <c r="B7187" s="9" t="s">
        <v>6592</v>
      </c>
      <c r="C7187" s="8" t="s">
        <v>6637</v>
      </c>
      <c r="D7187" s="9" t="s">
        <v>6638</v>
      </c>
      <c r="E7187" s="12">
        <v>613</v>
      </c>
      <c r="F7187" s="30">
        <v>46035</v>
      </c>
      <c r="G7187" s="12" t="s">
        <v>6569</v>
      </c>
      <c r="H7187" s="75">
        <v>39886.620000000003</v>
      </c>
      <c r="I7187" s="75">
        <v>39886.620000000003</v>
      </c>
      <c r="K7187" t="str">
        <f t="shared" si="459"/>
        <v>Q3 2025</v>
      </c>
      <c r="L7187" t="str">
        <f t="shared" si="460"/>
        <v>Q3</v>
      </c>
      <c r="M7187" t="str">
        <f t="shared" si="461"/>
        <v>2025</v>
      </c>
    </row>
    <row r="7188" spans="1:13" x14ac:dyDescent="0.25">
      <c r="A7188" s="27">
        <v>45992</v>
      </c>
      <c r="B7188" s="9" t="s">
        <v>6592</v>
      </c>
      <c r="C7188" s="8" t="s">
        <v>6637</v>
      </c>
      <c r="D7188" s="9" t="s">
        <v>6638</v>
      </c>
      <c r="E7188" s="12">
        <v>614</v>
      </c>
      <c r="F7188" s="30">
        <v>46035</v>
      </c>
      <c r="G7188" s="12" t="s">
        <v>6570</v>
      </c>
      <c r="H7188" s="75">
        <v>59539.09</v>
      </c>
      <c r="I7188" s="75">
        <v>59539.09</v>
      </c>
      <c r="K7188" t="str">
        <f t="shared" si="459"/>
        <v>Q3 2025</v>
      </c>
      <c r="L7188" t="str">
        <f t="shared" si="460"/>
        <v>Q3</v>
      </c>
      <c r="M7188" t="str">
        <f t="shared" si="461"/>
        <v>2025</v>
      </c>
    </row>
    <row r="7189" spans="1:13" x14ac:dyDescent="0.25">
      <c r="A7189" s="27">
        <v>45992</v>
      </c>
      <c r="B7189" s="9" t="s">
        <v>6584</v>
      </c>
      <c r="C7189" s="8" t="s">
        <v>6637</v>
      </c>
      <c r="D7189" s="9" t="s">
        <v>6639</v>
      </c>
      <c r="E7189" s="12">
        <v>102</v>
      </c>
      <c r="F7189" s="30">
        <v>46035</v>
      </c>
      <c r="G7189" s="12" t="s">
        <v>6571</v>
      </c>
      <c r="H7189" s="75">
        <v>583.62</v>
      </c>
      <c r="I7189" s="75">
        <v>583.62</v>
      </c>
      <c r="K7189" t="str">
        <f t="shared" si="459"/>
        <v>Q3 2025</v>
      </c>
      <c r="L7189" t="str">
        <f t="shared" si="460"/>
        <v>Q3</v>
      </c>
      <c r="M7189" t="str">
        <f t="shared" si="461"/>
        <v>2025</v>
      </c>
    </row>
    <row r="7190" spans="1:13" x14ac:dyDescent="0.25">
      <c r="A7190" s="27">
        <v>45992</v>
      </c>
      <c r="B7190" s="9" t="s">
        <v>6593</v>
      </c>
      <c r="C7190" s="8" t="s">
        <v>6637</v>
      </c>
      <c r="D7190" s="9" t="s">
        <v>6639</v>
      </c>
      <c r="E7190" s="12">
        <v>309</v>
      </c>
      <c r="F7190" s="30">
        <v>46035</v>
      </c>
      <c r="G7190" s="12" t="s">
        <v>6572</v>
      </c>
      <c r="H7190" s="75">
        <v>1047.29</v>
      </c>
      <c r="I7190" s="75">
        <v>1047.29</v>
      </c>
      <c r="K7190" t="str">
        <f t="shared" si="459"/>
        <v>Q3 2025</v>
      </c>
      <c r="L7190" t="str">
        <f t="shared" si="460"/>
        <v>Q3</v>
      </c>
      <c r="M7190" t="str">
        <f t="shared" si="461"/>
        <v>2025</v>
      </c>
    </row>
    <row r="7191" spans="1:13" x14ac:dyDescent="0.25">
      <c r="A7191" s="27">
        <v>45992</v>
      </c>
      <c r="B7191" s="9" t="s">
        <v>6593</v>
      </c>
      <c r="C7191" s="8" t="s">
        <v>6637</v>
      </c>
      <c r="D7191" s="9" t="s">
        <v>6639</v>
      </c>
      <c r="E7191" s="12">
        <v>311</v>
      </c>
      <c r="F7191" s="30">
        <v>46035</v>
      </c>
      <c r="G7191" s="12" t="s">
        <v>6573</v>
      </c>
      <c r="H7191" s="75">
        <v>1466.42</v>
      </c>
      <c r="I7191" s="75">
        <v>1466.42</v>
      </c>
      <c r="K7191" t="str">
        <f t="shared" si="459"/>
        <v>Q3 2025</v>
      </c>
      <c r="L7191" t="str">
        <f t="shared" si="460"/>
        <v>Q3</v>
      </c>
      <c r="M7191" t="str">
        <f t="shared" si="461"/>
        <v>2025</v>
      </c>
    </row>
    <row r="7192" spans="1:13" x14ac:dyDescent="0.25">
      <c r="A7192" s="27">
        <v>45992</v>
      </c>
      <c r="B7192" s="9" t="s">
        <v>6593</v>
      </c>
      <c r="C7192" s="8" t="s">
        <v>6637</v>
      </c>
      <c r="D7192" s="9" t="s">
        <v>6639</v>
      </c>
      <c r="E7192" s="12">
        <v>312</v>
      </c>
      <c r="F7192" s="30">
        <v>46035</v>
      </c>
      <c r="G7192" s="12" t="s">
        <v>6574</v>
      </c>
      <c r="H7192" s="75">
        <v>2067.16</v>
      </c>
      <c r="I7192" s="75">
        <v>2067.16</v>
      </c>
      <c r="K7192" t="str">
        <f t="shared" si="459"/>
        <v>Q3 2025</v>
      </c>
      <c r="L7192" t="str">
        <f t="shared" si="460"/>
        <v>Q3</v>
      </c>
      <c r="M7192" t="str">
        <f t="shared" si="461"/>
        <v>2025</v>
      </c>
    </row>
    <row r="7193" spans="1:13" x14ac:dyDescent="0.25">
      <c r="A7193" s="27">
        <v>45992</v>
      </c>
      <c r="B7193" s="9" t="s">
        <v>6593</v>
      </c>
      <c r="C7193" s="8" t="s">
        <v>6637</v>
      </c>
      <c r="D7193" s="9" t="s">
        <v>6639</v>
      </c>
      <c r="E7193" s="12">
        <v>313</v>
      </c>
      <c r="F7193" s="30">
        <v>46035</v>
      </c>
      <c r="G7193" s="12" t="s">
        <v>6575</v>
      </c>
      <c r="H7193" s="75">
        <v>1064.77</v>
      </c>
      <c r="I7193" s="75">
        <v>1064.77</v>
      </c>
      <c r="K7193" t="str">
        <f t="shared" si="459"/>
        <v>Q3 2025</v>
      </c>
      <c r="L7193" t="str">
        <f t="shared" si="460"/>
        <v>Q3</v>
      </c>
      <c r="M7193" t="str">
        <f t="shared" si="461"/>
        <v>2025</v>
      </c>
    </row>
    <row r="7194" spans="1:13" x14ac:dyDescent="0.25">
      <c r="A7194" s="27">
        <v>45992</v>
      </c>
      <c r="B7194" s="9" t="s">
        <v>6593</v>
      </c>
      <c r="C7194" s="8" t="s">
        <v>6637</v>
      </c>
      <c r="D7194" s="9" t="s">
        <v>6639</v>
      </c>
      <c r="E7194" s="12">
        <v>314</v>
      </c>
      <c r="F7194" s="30">
        <v>46035</v>
      </c>
      <c r="G7194" s="12" t="s">
        <v>6576</v>
      </c>
      <c r="H7194" s="75">
        <v>267.64999999999998</v>
      </c>
      <c r="I7194" s="75">
        <v>267.64999999999998</v>
      </c>
      <c r="K7194" t="str">
        <f t="shared" si="459"/>
        <v>Q3 2025</v>
      </c>
      <c r="L7194" t="str">
        <f t="shared" si="460"/>
        <v>Q3</v>
      </c>
      <c r="M7194" t="str">
        <f t="shared" si="461"/>
        <v>2025</v>
      </c>
    </row>
    <row r="7195" spans="1:13" x14ac:dyDescent="0.25">
      <c r="A7195" s="27">
        <v>45992</v>
      </c>
      <c r="B7195" s="9" t="s">
        <v>6593</v>
      </c>
      <c r="C7195" s="8" t="s">
        <v>6637</v>
      </c>
      <c r="D7195" s="9" t="s">
        <v>6639</v>
      </c>
      <c r="E7195" s="12">
        <v>315</v>
      </c>
      <c r="F7195" s="30">
        <v>46035</v>
      </c>
      <c r="G7195" s="12" t="s">
        <v>6577</v>
      </c>
      <c r="H7195" s="75">
        <v>491.09</v>
      </c>
      <c r="I7195" s="75">
        <v>491.09</v>
      </c>
      <c r="K7195" t="str">
        <f t="shared" si="459"/>
        <v>Q3 2025</v>
      </c>
      <c r="L7195" t="str">
        <f t="shared" si="460"/>
        <v>Q3</v>
      </c>
      <c r="M7195" t="str">
        <f t="shared" si="461"/>
        <v>2025</v>
      </c>
    </row>
    <row r="7196" spans="1:13" x14ac:dyDescent="0.25">
      <c r="A7196" s="27">
        <v>45992</v>
      </c>
      <c r="B7196" s="9" t="s">
        <v>6595</v>
      </c>
      <c r="C7196" s="8" t="s">
        <v>6637</v>
      </c>
      <c r="D7196" s="9" t="s">
        <v>6639</v>
      </c>
      <c r="E7196" s="12">
        <v>317</v>
      </c>
      <c r="F7196" s="30">
        <v>46035</v>
      </c>
      <c r="G7196" s="12" t="s">
        <v>6578</v>
      </c>
      <c r="H7196" s="75">
        <v>1461.61</v>
      </c>
      <c r="I7196" s="75">
        <v>1461.61</v>
      </c>
      <c r="K7196" t="str">
        <f t="shared" si="459"/>
        <v>Q3 2025</v>
      </c>
      <c r="L7196" t="str">
        <f t="shared" si="460"/>
        <v>Q3</v>
      </c>
      <c r="M7196" t="str">
        <f t="shared" si="461"/>
        <v>2025</v>
      </c>
    </row>
    <row r="7197" spans="1:13" x14ac:dyDescent="0.25">
      <c r="A7197" s="27">
        <v>45992</v>
      </c>
      <c r="B7197" s="9" t="s">
        <v>6595</v>
      </c>
      <c r="C7197" s="8" t="s">
        <v>6637</v>
      </c>
      <c r="D7197" s="9" t="s">
        <v>6639</v>
      </c>
      <c r="E7197" s="12">
        <v>318</v>
      </c>
      <c r="F7197" s="30">
        <v>46035</v>
      </c>
      <c r="G7197" s="12" t="s">
        <v>6579</v>
      </c>
      <c r="H7197" s="75">
        <v>1741.25</v>
      </c>
      <c r="I7197" s="75">
        <v>1741.25</v>
      </c>
      <c r="K7197" t="str">
        <f t="shared" si="459"/>
        <v>Q3 2025</v>
      </c>
      <c r="L7197" t="str">
        <f t="shared" si="460"/>
        <v>Q3</v>
      </c>
      <c r="M7197" t="str">
        <f t="shared" si="461"/>
        <v>2025</v>
      </c>
    </row>
    <row r="7198" spans="1:13" x14ac:dyDescent="0.25">
      <c r="A7198" s="27">
        <v>45992</v>
      </c>
      <c r="B7198" s="9" t="s">
        <v>6595</v>
      </c>
      <c r="C7198" s="8" t="s">
        <v>6637</v>
      </c>
      <c r="D7198" s="9" t="s">
        <v>6639</v>
      </c>
      <c r="E7198" s="12">
        <v>319</v>
      </c>
      <c r="F7198" s="30">
        <v>46035</v>
      </c>
      <c r="G7198" s="12" t="s">
        <v>6580</v>
      </c>
      <c r="H7198" s="75">
        <v>1614.12</v>
      </c>
      <c r="I7198" s="75">
        <v>1614.12</v>
      </c>
      <c r="K7198" t="str">
        <f t="shared" si="459"/>
        <v>Q3 2025</v>
      </c>
      <c r="L7198" t="str">
        <f t="shared" si="460"/>
        <v>Q3</v>
      </c>
      <c r="M7198" t="str">
        <f t="shared" si="461"/>
        <v>2025</v>
      </c>
    </row>
    <row r="7199" spans="1:13" x14ac:dyDescent="0.25">
      <c r="A7199" s="27">
        <v>45992</v>
      </c>
      <c r="B7199" s="9" t="s">
        <v>6592</v>
      </c>
      <c r="C7199" s="8" t="s">
        <v>6637</v>
      </c>
      <c r="D7199" s="9" t="s">
        <v>6639</v>
      </c>
      <c r="E7199" s="12">
        <v>613</v>
      </c>
      <c r="F7199" s="30">
        <v>46035</v>
      </c>
      <c r="G7199" s="12" t="s">
        <v>6581</v>
      </c>
      <c r="H7199" s="75">
        <v>511.31</v>
      </c>
      <c r="I7199" s="75">
        <v>511.31</v>
      </c>
      <c r="K7199" t="str">
        <f t="shared" si="459"/>
        <v>Q3 2025</v>
      </c>
      <c r="L7199" t="str">
        <f t="shared" si="460"/>
        <v>Q3</v>
      </c>
      <c r="M7199" t="str">
        <f t="shared" si="461"/>
        <v>2025</v>
      </c>
    </row>
    <row r="7200" spans="1:13" x14ac:dyDescent="0.25">
      <c r="A7200" s="27">
        <v>45992</v>
      </c>
      <c r="B7200" s="9" t="s">
        <v>6592</v>
      </c>
      <c r="C7200" s="8" t="s">
        <v>6637</v>
      </c>
      <c r="D7200" s="9" t="s">
        <v>6639</v>
      </c>
      <c r="E7200" s="12">
        <v>614</v>
      </c>
      <c r="F7200" s="30">
        <v>46035</v>
      </c>
      <c r="G7200" s="12" t="s">
        <v>6582</v>
      </c>
      <c r="H7200" s="75">
        <v>835.16</v>
      </c>
      <c r="I7200" s="75">
        <v>835.16</v>
      </c>
      <c r="K7200" t="str">
        <f t="shared" si="459"/>
        <v>Q3 2025</v>
      </c>
      <c r="L7200" t="str">
        <f t="shared" si="460"/>
        <v>Q3</v>
      </c>
      <c r="M7200" t="str">
        <f t="shared" si="461"/>
        <v>2025</v>
      </c>
    </row>
    <row r="7201" spans="1:13" x14ac:dyDescent="0.25">
      <c r="A7201" s="27">
        <v>45992</v>
      </c>
      <c r="B7201" s="9" t="s">
        <v>6593</v>
      </c>
      <c r="C7201" s="8" t="s">
        <v>6630</v>
      </c>
      <c r="D7201" s="9" t="s">
        <v>6631</v>
      </c>
      <c r="E7201" s="12">
        <v>312</v>
      </c>
      <c r="F7201" s="30">
        <v>46025</v>
      </c>
      <c r="G7201" s="12" t="s">
        <v>6583</v>
      </c>
      <c r="H7201" s="75">
        <v>58170.65</v>
      </c>
      <c r="I7201" s="75">
        <v>58170.65</v>
      </c>
      <c r="K7201" t="str">
        <f t="shared" si="459"/>
        <v>Q3 2025</v>
      </c>
      <c r="L7201" t="str">
        <f t="shared" si="460"/>
        <v>Q3</v>
      </c>
      <c r="M7201" t="str">
        <f t="shared" si="461"/>
        <v>2025</v>
      </c>
    </row>
  </sheetData>
  <autoFilter ref="A1:M7201" xr:uid="{00000000-0001-0000-0600-000000000000}"/>
  <conditionalFormatting sqref="G17">
    <cfRule type="duplicateValues" dxfId="611" priority="633"/>
    <cfRule type="duplicateValues" dxfId="610" priority="634"/>
  </conditionalFormatting>
  <conditionalFormatting sqref="G2083:G2084">
    <cfRule type="duplicateValues" dxfId="609" priority="672"/>
  </conditionalFormatting>
  <conditionalFormatting sqref="G2094">
    <cfRule type="duplicateValues" dxfId="608" priority="669"/>
  </conditionalFormatting>
  <conditionalFormatting sqref="G2097">
    <cfRule type="duplicateValues" dxfId="607" priority="668"/>
  </conditionalFormatting>
  <conditionalFormatting sqref="G2098:G2104 G2095:G2096 G2093">
    <cfRule type="duplicateValues" dxfId="606" priority="670"/>
  </conditionalFormatting>
  <conditionalFormatting sqref="G2105:G2108">
    <cfRule type="duplicateValues" dxfId="605" priority="667"/>
  </conditionalFormatting>
  <conditionalFormatting sqref="G2109:G2112">
    <cfRule type="duplicateValues" dxfId="604" priority="666"/>
  </conditionalFormatting>
  <conditionalFormatting sqref="G2113:G2117">
    <cfRule type="duplicateValues" dxfId="603" priority="665"/>
  </conditionalFormatting>
  <conditionalFormatting sqref="G2118">
    <cfRule type="duplicateValues" dxfId="602" priority="664"/>
  </conditionalFormatting>
  <conditionalFormatting sqref="G2119">
    <cfRule type="duplicateValues" dxfId="601" priority="663"/>
  </conditionalFormatting>
  <conditionalFormatting sqref="G2124">
    <cfRule type="duplicateValues" dxfId="600" priority="660"/>
  </conditionalFormatting>
  <conditionalFormatting sqref="G2128">
    <cfRule type="duplicateValues" dxfId="599" priority="659"/>
  </conditionalFormatting>
  <conditionalFormatting sqref="G2141">
    <cfRule type="duplicateValues" dxfId="598" priority="658"/>
  </conditionalFormatting>
  <conditionalFormatting sqref="G2142">
    <cfRule type="duplicateValues" dxfId="597" priority="657"/>
  </conditionalFormatting>
  <conditionalFormatting sqref="G2143:G2144">
    <cfRule type="duplicateValues" dxfId="596" priority="656"/>
  </conditionalFormatting>
  <conditionalFormatting sqref="G2148:G2150 G2145:G2146">
    <cfRule type="duplicateValues" dxfId="595" priority="655"/>
  </conditionalFormatting>
  <conditionalFormatting sqref="G2147">
    <cfRule type="duplicateValues" dxfId="594" priority="654"/>
  </conditionalFormatting>
  <conditionalFormatting sqref="G2151:G2153">
    <cfRule type="duplicateValues" dxfId="593" priority="653"/>
  </conditionalFormatting>
  <conditionalFormatting sqref="G2195">
    <cfRule type="duplicateValues" dxfId="592" priority="649"/>
  </conditionalFormatting>
  <conditionalFormatting sqref="G2197:G2199">
    <cfRule type="duplicateValues" dxfId="591" priority="651"/>
  </conditionalFormatting>
  <conditionalFormatting sqref="G2201:G2206 G2193:G2194 G2196">
    <cfRule type="duplicateValues" dxfId="590" priority="650"/>
  </conditionalFormatting>
  <conditionalFormatting sqref="G2207">
    <cfRule type="duplicateValues" dxfId="589" priority="648"/>
  </conditionalFormatting>
  <conditionalFormatting sqref="G2211:G2212">
    <cfRule type="duplicateValues" dxfId="588" priority="647"/>
  </conditionalFormatting>
  <conditionalFormatting sqref="G2213:G2215">
    <cfRule type="duplicateValues" dxfId="587" priority="646"/>
  </conditionalFormatting>
  <conditionalFormatting sqref="G2216:G2220">
    <cfRule type="duplicateValues" dxfId="586" priority="645"/>
  </conditionalFormatting>
  <conditionalFormatting sqref="G2221">
    <cfRule type="duplicateValues" dxfId="585" priority="644"/>
  </conditionalFormatting>
  <conditionalFormatting sqref="G2222">
    <cfRule type="duplicateValues" dxfId="584" priority="643"/>
  </conditionalFormatting>
  <conditionalFormatting sqref="G2223:G2225">
    <cfRule type="duplicateValues" dxfId="583" priority="642"/>
  </conditionalFormatting>
  <conditionalFormatting sqref="G2226:G2228">
    <cfRule type="duplicateValues" dxfId="582" priority="641"/>
  </conditionalFormatting>
  <conditionalFormatting sqref="G2257:G2258">
    <cfRule type="duplicateValues" dxfId="581" priority="637"/>
  </conditionalFormatting>
  <conditionalFormatting sqref="G2267:G2271">
    <cfRule type="duplicateValues" dxfId="580" priority="635"/>
  </conditionalFormatting>
  <conditionalFormatting sqref="G2291">
    <cfRule type="duplicateValues" dxfId="579" priority="632"/>
  </conditionalFormatting>
  <conditionalFormatting sqref="G2295">
    <cfRule type="duplicateValues" dxfId="578" priority="629"/>
  </conditionalFormatting>
  <conditionalFormatting sqref="G2296">
    <cfRule type="duplicateValues" dxfId="577" priority="630"/>
    <cfRule type="duplicateValues" dxfId="576" priority="631"/>
  </conditionalFormatting>
  <conditionalFormatting sqref="G2320:G2322">
    <cfRule type="duplicateValues" dxfId="575" priority="628"/>
  </conditionalFormatting>
  <conditionalFormatting sqref="G2565:G2567">
    <cfRule type="duplicateValues" dxfId="574" priority="626"/>
  </conditionalFormatting>
  <conditionalFormatting sqref="G2753:G2766">
    <cfRule type="duplicateValues" dxfId="573" priority="624"/>
  </conditionalFormatting>
  <conditionalFormatting sqref="G2778:G2784">
    <cfRule type="duplicateValues" dxfId="572" priority="623"/>
  </conditionalFormatting>
  <conditionalFormatting sqref="H2745">
    <cfRule type="duplicateValues" dxfId="571" priority="622"/>
  </conditionalFormatting>
  <conditionalFormatting sqref="G3282:G3297">
    <cfRule type="duplicateValues" dxfId="570" priority="620"/>
  </conditionalFormatting>
  <conditionalFormatting sqref="G3298:G3309">
    <cfRule type="duplicateValues" dxfId="569" priority="619"/>
  </conditionalFormatting>
  <conditionalFormatting sqref="G3310:G3313">
    <cfRule type="duplicateValues" dxfId="568" priority="618"/>
  </conditionalFormatting>
  <conditionalFormatting sqref="G3314:G3316">
    <cfRule type="duplicateValues" dxfId="567" priority="617"/>
  </conditionalFormatting>
  <conditionalFormatting sqref="G3317:G3318">
    <cfRule type="duplicateValues" dxfId="566" priority="616"/>
  </conditionalFormatting>
  <conditionalFormatting sqref="G3319:G3322">
    <cfRule type="duplicateValues" dxfId="565" priority="615"/>
  </conditionalFormatting>
  <conditionalFormatting sqref="G3323">
    <cfRule type="duplicateValues" dxfId="564" priority="614"/>
  </conditionalFormatting>
  <conditionalFormatting sqref="G3356:G3359">
    <cfRule type="duplicateValues" dxfId="563" priority="610"/>
  </conditionalFormatting>
  <conditionalFormatting sqref="G3366:G3371">
    <cfRule type="duplicateValues" dxfId="562" priority="608"/>
  </conditionalFormatting>
  <conditionalFormatting sqref="G3372:G3374">
    <cfRule type="duplicateValues" dxfId="561" priority="607"/>
  </conditionalFormatting>
  <conditionalFormatting sqref="G3375:G3376">
    <cfRule type="duplicateValues" dxfId="560" priority="606"/>
  </conditionalFormatting>
  <conditionalFormatting sqref="G3377:G3395">
    <cfRule type="duplicateValues" dxfId="559" priority="605"/>
  </conditionalFormatting>
  <conditionalFormatting sqref="H3387">
    <cfRule type="duplicateValues" dxfId="558" priority="604"/>
  </conditionalFormatting>
  <conditionalFormatting sqref="G3399:G3409">
    <cfRule type="duplicateValues" dxfId="557" priority="602"/>
  </conditionalFormatting>
  <conditionalFormatting sqref="G3435:G3443">
    <cfRule type="duplicateValues" dxfId="556" priority="601"/>
  </conditionalFormatting>
  <conditionalFormatting sqref="G3444:G3446">
    <cfRule type="duplicateValues" dxfId="555" priority="600"/>
  </conditionalFormatting>
  <conditionalFormatting sqref="G3512:G3523">
    <cfRule type="duplicateValues" dxfId="554" priority="596"/>
  </conditionalFormatting>
  <conditionalFormatting sqref="G3524:G3533">
    <cfRule type="duplicateValues" dxfId="553" priority="595"/>
  </conditionalFormatting>
  <conditionalFormatting sqref="G3534:G3538">
    <cfRule type="duplicateValues" dxfId="552" priority="594"/>
  </conditionalFormatting>
  <conditionalFormatting sqref="G3539:G3541">
    <cfRule type="duplicateValues" dxfId="551" priority="593"/>
  </conditionalFormatting>
  <conditionalFormatting sqref="G3542:G3544">
    <cfRule type="duplicateValues" dxfId="550" priority="592"/>
  </conditionalFormatting>
  <conditionalFormatting sqref="G3598:G3607">
    <cfRule type="duplicateValues" dxfId="549" priority="584"/>
  </conditionalFormatting>
  <conditionalFormatting sqref="G3608:G3611">
    <cfRule type="duplicateValues" dxfId="548" priority="583"/>
  </conditionalFormatting>
  <conditionalFormatting sqref="G3612:G3615">
    <cfRule type="duplicateValues" dxfId="547" priority="582"/>
  </conditionalFormatting>
  <conditionalFormatting sqref="G3616:G3634">
    <cfRule type="duplicateValues" dxfId="546" priority="581"/>
  </conditionalFormatting>
  <conditionalFormatting sqref="G3649:G3655">
    <cfRule type="duplicateValues" dxfId="545" priority="578"/>
  </conditionalFormatting>
  <conditionalFormatting sqref="G3677:G3684">
    <cfRule type="duplicateValues" dxfId="544" priority="577"/>
  </conditionalFormatting>
  <conditionalFormatting sqref="G3676">
    <cfRule type="duplicateValues" dxfId="543" priority="576"/>
  </conditionalFormatting>
  <conditionalFormatting sqref="G3685:G3688">
    <cfRule type="duplicateValues" dxfId="542" priority="575"/>
  </conditionalFormatting>
  <conditionalFormatting sqref="G3689:G3695">
    <cfRule type="duplicateValues" dxfId="541" priority="574"/>
  </conditionalFormatting>
  <conditionalFormatting sqref="G3764:G3773">
    <cfRule type="duplicateValues" dxfId="540" priority="570"/>
  </conditionalFormatting>
  <conditionalFormatting sqref="G3862">
    <cfRule type="duplicateValues" dxfId="539" priority="569"/>
  </conditionalFormatting>
  <conditionalFormatting sqref="G3879:G3884 G3863:G3877">
    <cfRule type="duplicateValues" dxfId="538" priority="568"/>
  </conditionalFormatting>
  <conditionalFormatting sqref="G3878">
    <cfRule type="duplicateValues" dxfId="537" priority="567"/>
  </conditionalFormatting>
  <conditionalFormatting sqref="G3885:G3887">
    <cfRule type="duplicateValues" dxfId="536" priority="566"/>
  </conditionalFormatting>
  <conditionalFormatting sqref="G3888:G3889">
    <cfRule type="duplicateValues" dxfId="535" priority="565"/>
  </conditionalFormatting>
  <conditionalFormatting sqref="G3959">
    <cfRule type="duplicateValues" dxfId="534" priority="563"/>
  </conditionalFormatting>
  <conditionalFormatting sqref="G4075">
    <cfRule type="duplicateValues" dxfId="533" priority="562"/>
  </conditionalFormatting>
  <conditionalFormatting sqref="G4096">
    <cfRule type="duplicateValues" dxfId="532" priority="561"/>
  </conditionalFormatting>
  <conditionalFormatting sqref="G4238">
    <cfRule type="duplicateValues" dxfId="531" priority="560"/>
  </conditionalFormatting>
  <conditionalFormatting sqref="G4264:G4267">
    <cfRule type="duplicateValues" dxfId="530" priority="559"/>
  </conditionalFormatting>
  <conditionalFormatting sqref="G4279">
    <cfRule type="duplicateValues" dxfId="529" priority="557"/>
  </conditionalFormatting>
  <conditionalFormatting sqref="G4432:G4433">
    <cfRule type="duplicateValues" dxfId="528" priority="555"/>
  </conditionalFormatting>
  <conditionalFormatting sqref="G4434:G4442 G4444:G4446">
    <cfRule type="duplicateValues" dxfId="527" priority="554"/>
  </conditionalFormatting>
  <conditionalFormatting sqref="G4449 G4447 G4451:G4455">
    <cfRule type="duplicateValues" dxfId="526" priority="553"/>
  </conditionalFormatting>
  <conditionalFormatting sqref="G4451:G4455 G4447:G4449">
    <cfRule type="duplicateValues" dxfId="525" priority="552"/>
  </conditionalFormatting>
  <conditionalFormatting sqref="G4456:G4457">
    <cfRule type="duplicateValues" dxfId="524" priority="551"/>
  </conditionalFormatting>
  <conditionalFormatting sqref="G4456:G4467">
    <cfRule type="duplicateValues" dxfId="523" priority="550"/>
  </conditionalFormatting>
  <conditionalFormatting sqref="G4458:G4467">
    <cfRule type="duplicateValues" dxfId="522" priority="549"/>
  </conditionalFormatting>
  <conditionalFormatting sqref="G4468:G4471">
    <cfRule type="duplicateValues" dxfId="521" priority="548"/>
  </conditionalFormatting>
  <conditionalFormatting sqref="G4468:G4471">
    <cfRule type="duplicateValues" dxfId="520" priority="547"/>
  </conditionalFormatting>
  <conditionalFormatting sqref="G4473:G4478">
    <cfRule type="duplicateValues" dxfId="519" priority="546"/>
  </conditionalFormatting>
  <conditionalFormatting sqref="G4473:G4478">
    <cfRule type="duplicateValues" dxfId="518" priority="545"/>
  </conditionalFormatting>
  <conditionalFormatting sqref="G4479:G4480">
    <cfRule type="duplicateValues" dxfId="517" priority="544"/>
  </conditionalFormatting>
  <conditionalFormatting sqref="G4479:G4480">
    <cfRule type="duplicateValues" dxfId="516" priority="543"/>
  </conditionalFormatting>
  <conditionalFormatting sqref="G4485:G4486">
    <cfRule type="duplicateValues" dxfId="515" priority="542"/>
  </conditionalFormatting>
  <conditionalFormatting sqref="G4504:G4505 G4501">
    <cfRule type="duplicateValues" dxfId="514" priority="539"/>
  </conditionalFormatting>
  <conditionalFormatting sqref="G4501:G4505">
    <cfRule type="duplicateValues" dxfId="513" priority="538"/>
  </conditionalFormatting>
  <conditionalFormatting sqref="G4502:G4503">
    <cfRule type="duplicateValues" dxfId="512" priority="537"/>
  </conditionalFormatting>
  <conditionalFormatting sqref="G4506:G4508">
    <cfRule type="duplicateValues" dxfId="511" priority="534"/>
  </conditionalFormatting>
  <conditionalFormatting sqref="G4509">
    <cfRule type="duplicateValues" dxfId="510" priority="533"/>
  </conditionalFormatting>
  <conditionalFormatting sqref="G4519:G4527">
    <cfRule type="duplicateValues" dxfId="509" priority="528"/>
  </conditionalFormatting>
  <conditionalFormatting sqref="G4519:G4527">
    <cfRule type="duplicateValues" dxfId="508" priority="527"/>
  </conditionalFormatting>
  <conditionalFormatting sqref="G4530 G4528">
    <cfRule type="duplicateValues" dxfId="507" priority="526"/>
  </conditionalFormatting>
  <conditionalFormatting sqref="G4528:G4530">
    <cfRule type="duplicateValues" dxfId="506" priority="525"/>
  </conditionalFormatting>
  <conditionalFormatting sqref="G4529">
    <cfRule type="duplicateValues" dxfId="505" priority="524"/>
  </conditionalFormatting>
  <conditionalFormatting sqref="G4531:G4533 G4535:G4536">
    <cfRule type="duplicateValues" dxfId="504" priority="523"/>
  </conditionalFormatting>
  <conditionalFormatting sqref="G4550:G4553 G4531:G4533 G4535:G4548">
    <cfRule type="duplicateValues" dxfId="503" priority="522"/>
  </conditionalFormatting>
  <conditionalFormatting sqref="G4550:G4553 G4543:G4548 G4537:G4541">
    <cfRule type="duplicateValues" dxfId="502" priority="521"/>
  </conditionalFormatting>
  <conditionalFormatting sqref="G4554:G4572">
    <cfRule type="duplicateValues" dxfId="501" priority="520"/>
  </conditionalFormatting>
  <conditionalFormatting sqref="G4601 G4554:G4599">
    <cfRule type="duplicateValues" dxfId="500" priority="519"/>
  </conditionalFormatting>
  <conditionalFormatting sqref="G4601 G4573:G4599">
    <cfRule type="duplicateValues" dxfId="499" priority="518"/>
  </conditionalFormatting>
  <conditionalFormatting sqref="G4602">
    <cfRule type="duplicateValues" dxfId="498" priority="517"/>
  </conditionalFormatting>
  <conditionalFormatting sqref="G4602:G4605">
    <cfRule type="duplicateValues" dxfId="497" priority="516"/>
  </conditionalFormatting>
  <conditionalFormatting sqref="G4603:G4604">
    <cfRule type="duplicateValues" dxfId="496" priority="515"/>
  </conditionalFormatting>
  <conditionalFormatting sqref="G4605">
    <cfRule type="duplicateValues" dxfId="495" priority="514"/>
  </conditionalFormatting>
  <conditionalFormatting sqref="G4606:G4608">
    <cfRule type="duplicateValues" dxfId="494" priority="513"/>
  </conditionalFormatting>
  <conditionalFormatting sqref="G4606:G4608">
    <cfRule type="duplicateValues" dxfId="493" priority="512"/>
  </conditionalFormatting>
  <conditionalFormatting sqref="G4609:G4616">
    <cfRule type="duplicateValues" dxfId="492" priority="511"/>
  </conditionalFormatting>
  <conditionalFormatting sqref="G4655:G4660 G4646:G4653">
    <cfRule type="duplicateValues" dxfId="491" priority="508"/>
  </conditionalFormatting>
  <conditionalFormatting sqref="G4646:G4660">
    <cfRule type="duplicateValues" dxfId="490" priority="507"/>
  </conditionalFormatting>
  <conditionalFormatting sqref="G4654">
    <cfRule type="duplicateValues" dxfId="489" priority="506"/>
  </conditionalFormatting>
  <conditionalFormatting sqref="G4662:G4663">
    <cfRule type="duplicateValues" dxfId="488" priority="503"/>
  </conditionalFormatting>
  <conditionalFormatting sqref="G4662:G4663">
    <cfRule type="duplicateValues" dxfId="487" priority="502"/>
  </conditionalFormatting>
  <conditionalFormatting sqref="G4665:G4666">
    <cfRule type="duplicateValues" dxfId="486" priority="499"/>
  </conditionalFormatting>
  <conditionalFormatting sqref="G4665:G4666">
    <cfRule type="duplicateValues" dxfId="485" priority="498"/>
  </conditionalFormatting>
  <conditionalFormatting sqref="G4667">
    <cfRule type="duplicateValues" dxfId="484" priority="497"/>
  </conditionalFormatting>
  <conditionalFormatting sqref="G4450">
    <cfRule type="duplicateValues" dxfId="483" priority="494"/>
  </conditionalFormatting>
  <conditionalFormatting sqref="G4450">
    <cfRule type="duplicateValues" dxfId="482" priority="493"/>
  </conditionalFormatting>
  <conditionalFormatting sqref="G4534">
    <cfRule type="duplicateValues" dxfId="481" priority="492"/>
  </conditionalFormatting>
  <conditionalFormatting sqref="G4534">
    <cfRule type="duplicateValues" dxfId="480" priority="491"/>
  </conditionalFormatting>
  <conditionalFormatting sqref="G4668">
    <cfRule type="duplicateValues" dxfId="479" priority="490"/>
  </conditionalFormatting>
  <conditionalFormatting sqref="G4668">
    <cfRule type="duplicateValues" dxfId="478" priority="489"/>
  </conditionalFormatting>
  <conditionalFormatting sqref="G4679:G4681">
    <cfRule type="duplicateValues" dxfId="477" priority="486"/>
  </conditionalFormatting>
  <conditionalFormatting sqref="G4735">
    <cfRule type="duplicateValues" dxfId="476" priority="485"/>
  </conditionalFormatting>
  <conditionalFormatting sqref="G4739">
    <cfRule type="duplicateValues" dxfId="475" priority="484"/>
  </conditionalFormatting>
  <conditionalFormatting sqref="G4749:G4750">
    <cfRule type="duplicateValues" dxfId="474" priority="483"/>
  </conditionalFormatting>
  <conditionalFormatting sqref="G4757:G4758">
    <cfRule type="duplicateValues" dxfId="473" priority="482"/>
  </conditionalFormatting>
  <conditionalFormatting sqref="G4764:G4765">
    <cfRule type="duplicateValues" dxfId="472" priority="481"/>
  </conditionalFormatting>
  <conditionalFormatting sqref="G4771">
    <cfRule type="duplicateValues" dxfId="471" priority="480"/>
  </conditionalFormatting>
  <conditionalFormatting sqref="G4778">
    <cfRule type="duplicateValues" dxfId="470" priority="479"/>
  </conditionalFormatting>
  <conditionalFormatting sqref="G4781">
    <cfRule type="duplicateValues" dxfId="469" priority="478"/>
  </conditionalFormatting>
  <conditionalFormatting sqref="G4786">
    <cfRule type="duplicateValues" dxfId="468" priority="477"/>
  </conditionalFormatting>
  <conditionalFormatting sqref="G4787:G4788">
    <cfRule type="duplicateValues" dxfId="467" priority="476"/>
  </conditionalFormatting>
  <conditionalFormatting sqref="G4789">
    <cfRule type="duplicateValues" dxfId="466" priority="475"/>
  </conditionalFormatting>
  <conditionalFormatting sqref="G4791">
    <cfRule type="duplicateValues" dxfId="465" priority="474"/>
  </conditionalFormatting>
  <conditionalFormatting sqref="G4793">
    <cfRule type="duplicateValues" dxfId="464" priority="473"/>
  </conditionalFormatting>
  <conditionalFormatting sqref="G4795">
    <cfRule type="duplicateValues" dxfId="463" priority="472"/>
  </conditionalFormatting>
  <conditionalFormatting sqref="G4879">
    <cfRule type="duplicateValues" dxfId="462" priority="471"/>
  </conditionalFormatting>
  <conditionalFormatting sqref="G4879">
    <cfRule type="duplicateValues" dxfId="461" priority="470"/>
  </conditionalFormatting>
  <conditionalFormatting sqref="G4880:G4912">
    <cfRule type="duplicateValues" dxfId="460" priority="469"/>
  </conditionalFormatting>
  <conditionalFormatting sqref="G4880:G4912">
    <cfRule type="duplicateValues" dxfId="459" priority="468"/>
  </conditionalFormatting>
  <conditionalFormatting sqref="G4887">
    <cfRule type="duplicateValues" dxfId="458" priority="467"/>
  </conditionalFormatting>
  <conditionalFormatting sqref="G4888:G4889">
    <cfRule type="duplicateValues" dxfId="457" priority="466"/>
  </conditionalFormatting>
  <conditionalFormatting sqref="G4007">
    <cfRule type="duplicateValues" dxfId="456" priority="465"/>
  </conditionalFormatting>
  <conditionalFormatting sqref="G4007">
    <cfRule type="duplicateValues" dxfId="455" priority="464"/>
  </conditionalFormatting>
  <conditionalFormatting sqref="G4074">
    <cfRule type="duplicateValues" dxfId="454" priority="463"/>
  </conditionalFormatting>
  <conditionalFormatting sqref="G4074">
    <cfRule type="duplicateValues" dxfId="453" priority="462"/>
  </conditionalFormatting>
  <conditionalFormatting sqref="G4132">
    <cfRule type="duplicateValues" dxfId="452" priority="461"/>
  </conditionalFormatting>
  <conditionalFormatting sqref="G4132">
    <cfRule type="duplicateValues" dxfId="451" priority="460"/>
  </conditionalFormatting>
  <conditionalFormatting sqref="G4357">
    <cfRule type="duplicateValues" dxfId="450" priority="459"/>
  </conditionalFormatting>
  <conditionalFormatting sqref="G4357">
    <cfRule type="duplicateValues" dxfId="449" priority="458"/>
  </conditionalFormatting>
  <conditionalFormatting sqref="G4268">
    <cfRule type="duplicateValues" dxfId="448" priority="457"/>
  </conditionalFormatting>
  <conditionalFormatting sqref="G4268">
    <cfRule type="duplicateValues" dxfId="447" priority="456"/>
  </conditionalFormatting>
  <conditionalFormatting sqref="G4388">
    <cfRule type="duplicateValues" dxfId="446" priority="455"/>
  </conditionalFormatting>
  <conditionalFormatting sqref="G4388">
    <cfRule type="duplicateValues" dxfId="445" priority="454"/>
  </conditionalFormatting>
  <conditionalFormatting sqref="G4322">
    <cfRule type="duplicateValues" dxfId="444" priority="453"/>
  </conditionalFormatting>
  <conditionalFormatting sqref="G4322">
    <cfRule type="duplicateValues" dxfId="443" priority="452"/>
  </conditionalFormatting>
  <conditionalFormatting sqref="G4411">
    <cfRule type="duplicateValues" dxfId="442" priority="451"/>
  </conditionalFormatting>
  <conditionalFormatting sqref="G4411">
    <cfRule type="duplicateValues" dxfId="441" priority="450"/>
  </conditionalFormatting>
  <conditionalFormatting sqref="G4443">
    <cfRule type="duplicateValues" dxfId="440" priority="449"/>
  </conditionalFormatting>
  <conditionalFormatting sqref="G4443">
    <cfRule type="duplicateValues" dxfId="439" priority="448"/>
  </conditionalFormatting>
  <conditionalFormatting sqref="G4239">
    <cfRule type="duplicateValues" dxfId="438" priority="447"/>
  </conditionalFormatting>
  <conditionalFormatting sqref="G4239">
    <cfRule type="duplicateValues" dxfId="437" priority="446"/>
  </conditionalFormatting>
  <conditionalFormatting sqref="G4495">
    <cfRule type="duplicateValues" dxfId="436" priority="445"/>
  </conditionalFormatting>
  <conditionalFormatting sqref="G4495">
    <cfRule type="duplicateValues" dxfId="435" priority="444"/>
  </conditionalFormatting>
  <conditionalFormatting sqref="G4600">
    <cfRule type="duplicateValues" dxfId="434" priority="443"/>
  </conditionalFormatting>
  <conditionalFormatting sqref="G4600">
    <cfRule type="duplicateValues" dxfId="433" priority="442"/>
  </conditionalFormatting>
  <conditionalFormatting sqref="G4644">
    <cfRule type="duplicateValues" dxfId="432" priority="441"/>
  </conditionalFormatting>
  <conditionalFormatting sqref="G4644">
    <cfRule type="duplicateValues" dxfId="431" priority="440"/>
  </conditionalFormatting>
  <conditionalFormatting sqref="G4645">
    <cfRule type="duplicateValues" dxfId="430" priority="439"/>
  </conditionalFormatting>
  <conditionalFormatting sqref="G4645">
    <cfRule type="duplicateValues" dxfId="429" priority="438"/>
  </conditionalFormatting>
  <conditionalFormatting sqref="G4549">
    <cfRule type="duplicateValues" dxfId="428" priority="437"/>
  </conditionalFormatting>
  <conditionalFormatting sqref="G4549">
    <cfRule type="duplicateValues" dxfId="427" priority="436"/>
  </conditionalFormatting>
  <conditionalFormatting sqref="G4661">
    <cfRule type="duplicateValues" dxfId="426" priority="435"/>
  </conditionalFormatting>
  <conditionalFormatting sqref="G4661">
    <cfRule type="duplicateValues" dxfId="425" priority="434"/>
  </conditionalFormatting>
  <conditionalFormatting sqref="G4472">
    <cfRule type="duplicateValues" dxfId="424" priority="433"/>
  </conditionalFormatting>
  <conditionalFormatting sqref="G4472">
    <cfRule type="duplicateValues" dxfId="423" priority="432"/>
  </conditionalFormatting>
  <conditionalFormatting sqref="G4916">
    <cfRule type="duplicateValues" dxfId="422" priority="431"/>
  </conditionalFormatting>
  <conditionalFormatting sqref="G4916">
    <cfRule type="duplicateValues" dxfId="421" priority="430"/>
  </conditionalFormatting>
  <conditionalFormatting sqref="G4917:G4921">
    <cfRule type="duplicateValues" dxfId="420" priority="428"/>
  </conditionalFormatting>
  <conditionalFormatting sqref="G4917:G4921">
    <cfRule type="duplicateValues" dxfId="419" priority="429"/>
  </conditionalFormatting>
  <conditionalFormatting sqref="G5042:G5046 G4922:G5040">
    <cfRule type="duplicateValues" dxfId="418" priority="426"/>
  </conditionalFormatting>
  <conditionalFormatting sqref="G5041">
    <cfRule type="duplicateValues" dxfId="417" priority="424"/>
  </conditionalFormatting>
  <conditionalFormatting sqref="G5047:G5074">
    <cfRule type="duplicateValues" dxfId="416" priority="422"/>
  </conditionalFormatting>
  <conditionalFormatting sqref="G5047:G5074">
    <cfRule type="duplicateValues" dxfId="415" priority="423"/>
  </conditionalFormatting>
  <conditionalFormatting sqref="G5075:G5077 G5079 G5081:G5084">
    <cfRule type="duplicateValues" dxfId="414" priority="420"/>
  </conditionalFormatting>
  <conditionalFormatting sqref="G5075:G5077">
    <cfRule type="duplicateValues" dxfId="413" priority="421"/>
  </conditionalFormatting>
  <conditionalFormatting sqref="G5078">
    <cfRule type="duplicateValues" dxfId="412" priority="418"/>
  </conditionalFormatting>
  <conditionalFormatting sqref="G5078">
    <cfRule type="duplicateValues" dxfId="411" priority="419"/>
  </conditionalFormatting>
  <conditionalFormatting sqref="G5080">
    <cfRule type="duplicateValues" dxfId="410" priority="416"/>
  </conditionalFormatting>
  <conditionalFormatting sqref="G5080">
    <cfRule type="duplicateValues" dxfId="409" priority="417"/>
  </conditionalFormatting>
  <conditionalFormatting sqref="G5085:G5104">
    <cfRule type="duplicateValues" dxfId="408" priority="412"/>
  </conditionalFormatting>
  <conditionalFormatting sqref="G5085:G5104">
    <cfRule type="duplicateValues" dxfId="407" priority="413"/>
  </conditionalFormatting>
  <conditionalFormatting sqref="G5105">
    <cfRule type="duplicateValues" dxfId="406" priority="410"/>
  </conditionalFormatting>
  <conditionalFormatting sqref="G5105">
    <cfRule type="duplicateValues" dxfId="405" priority="411"/>
  </conditionalFormatting>
  <conditionalFormatting sqref="G5311">
    <cfRule type="duplicateValues" dxfId="404" priority="402"/>
    <cfRule type="duplicateValues" dxfId="403" priority="403"/>
  </conditionalFormatting>
  <conditionalFormatting sqref="G5311">
    <cfRule type="duplicateValues" dxfId="402" priority="401"/>
  </conditionalFormatting>
  <conditionalFormatting sqref="G5277:G5310">
    <cfRule type="duplicateValues" dxfId="401" priority="399"/>
  </conditionalFormatting>
  <conditionalFormatting sqref="G5277:G5310">
    <cfRule type="duplicateValues" dxfId="400" priority="400"/>
  </conditionalFormatting>
  <conditionalFormatting sqref="G5312:G5317">
    <cfRule type="duplicateValues" dxfId="399" priority="397"/>
  </conditionalFormatting>
  <conditionalFormatting sqref="G5312:G5317">
    <cfRule type="duplicateValues" dxfId="398" priority="398"/>
  </conditionalFormatting>
  <conditionalFormatting sqref="G5318:G5332">
    <cfRule type="duplicateValues" dxfId="397" priority="395"/>
  </conditionalFormatting>
  <conditionalFormatting sqref="G5318:G5332">
    <cfRule type="duplicateValues" dxfId="396" priority="396"/>
  </conditionalFormatting>
  <conditionalFormatting sqref="G5532:G5535 G5499:G5512 G5453 G5423:G5425 G5433:G5434 G5437:G5440 G5442 G5406:G5410 G5393 G5386:G5387 G5333:G5350 G5369:G5374">
    <cfRule type="duplicateValues" dxfId="395" priority="373"/>
  </conditionalFormatting>
  <conditionalFormatting sqref="G5532:G5535">
    <cfRule type="duplicateValues" dxfId="394" priority="374"/>
  </conditionalFormatting>
  <conditionalFormatting sqref="G5351">
    <cfRule type="duplicateValues" dxfId="393" priority="371"/>
  </conditionalFormatting>
  <conditionalFormatting sqref="G5351">
    <cfRule type="duplicateValues" dxfId="392" priority="372"/>
  </conditionalFormatting>
  <conditionalFormatting sqref="G5352">
    <cfRule type="duplicateValues" dxfId="391" priority="369"/>
  </conditionalFormatting>
  <conditionalFormatting sqref="G5352">
    <cfRule type="duplicateValues" dxfId="390" priority="370"/>
  </conditionalFormatting>
  <conditionalFormatting sqref="G5353">
    <cfRule type="duplicateValues" dxfId="389" priority="367"/>
  </conditionalFormatting>
  <conditionalFormatting sqref="G5353">
    <cfRule type="duplicateValues" dxfId="388" priority="368"/>
  </conditionalFormatting>
  <conditionalFormatting sqref="G5354:G5356 G5358:G5365">
    <cfRule type="duplicateValues" dxfId="387" priority="366"/>
  </conditionalFormatting>
  <conditionalFormatting sqref="G5366">
    <cfRule type="duplicateValues" dxfId="386" priority="363"/>
  </conditionalFormatting>
  <conditionalFormatting sqref="G5366">
    <cfRule type="duplicateValues" dxfId="385" priority="364"/>
  </conditionalFormatting>
  <conditionalFormatting sqref="G5366">
    <cfRule type="duplicateValues" dxfId="384" priority="365"/>
  </conditionalFormatting>
  <conditionalFormatting sqref="G5368">
    <cfRule type="duplicateValues" dxfId="383" priority="360"/>
  </conditionalFormatting>
  <conditionalFormatting sqref="G5367:G5368">
    <cfRule type="duplicateValues" dxfId="382" priority="361"/>
  </conditionalFormatting>
  <conditionalFormatting sqref="G5367:G5368">
    <cfRule type="duplicateValues" dxfId="381" priority="362"/>
  </conditionalFormatting>
  <conditionalFormatting sqref="G5375">
    <cfRule type="duplicateValues" dxfId="380" priority="358"/>
  </conditionalFormatting>
  <conditionalFormatting sqref="G5375">
    <cfRule type="duplicateValues" dxfId="379" priority="359"/>
  </conditionalFormatting>
  <conditionalFormatting sqref="G5376">
    <cfRule type="duplicateValues" dxfId="378" priority="356"/>
  </conditionalFormatting>
  <conditionalFormatting sqref="G5376">
    <cfRule type="duplicateValues" dxfId="377" priority="357"/>
  </conditionalFormatting>
  <conditionalFormatting sqref="G5377">
    <cfRule type="duplicateValues" dxfId="376" priority="354"/>
  </conditionalFormatting>
  <conditionalFormatting sqref="G5377">
    <cfRule type="duplicateValues" dxfId="375" priority="355"/>
  </conditionalFormatting>
  <conditionalFormatting sqref="G5378:G5381">
    <cfRule type="duplicateValues" dxfId="374" priority="352"/>
  </conditionalFormatting>
  <conditionalFormatting sqref="G5378:G5381">
    <cfRule type="duplicateValues" dxfId="373" priority="353"/>
  </conditionalFormatting>
  <conditionalFormatting sqref="G5384">
    <cfRule type="duplicateValues" dxfId="372" priority="350"/>
  </conditionalFormatting>
  <conditionalFormatting sqref="G5384">
    <cfRule type="duplicateValues" dxfId="371" priority="351"/>
  </conditionalFormatting>
  <conditionalFormatting sqref="G5385">
    <cfRule type="duplicateValues" dxfId="370" priority="348"/>
  </conditionalFormatting>
  <conditionalFormatting sqref="G5385">
    <cfRule type="duplicateValues" dxfId="369" priority="349"/>
  </conditionalFormatting>
  <conditionalFormatting sqref="G5388">
    <cfRule type="duplicateValues" dxfId="368" priority="340"/>
  </conditionalFormatting>
  <conditionalFormatting sqref="G5388">
    <cfRule type="duplicateValues" dxfId="367" priority="341"/>
  </conditionalFormatting>
  <conditionalFormatting sqref="G5389:G5392 G5394:G5397">
    <cfRule type="duplicateValues" dxfId="366" priority="344"/>
  </conditionalFormatting>
  <conditionalFormatting sqref="G5398:G5405">
    <cfRule type="duplicateValues" dxfId="365" priority="345"/>
  </conditionalFormatting>
  <conditionalFormatting sqref="G5411">
    <cfRule type="duplicateValues" dxfId="364" priority="338"/>
  </conditionalFormatting>
  <conditionalFormatting sqref="G5411">
    <cfRule type="duplicateValues" dxfId="363" priority="339"/>
  </conditionalFormatting>
  <conditionalFormatting sqref="G5412:G5422">
    <cfRule type="duplicateValues" dxfId="362" priority="337"/>
  </conditionalFormatting>
  <conditionalFormatting sqref="G5435">
    <cfRule type="duplicateValues" dxfId="361" priority="333"/>
  </conditionalFormatting>
  <conditionalFormatting sqref="G5435">
    <cfRule type="duplicateValues" dxfId="360" priority="334"/>
  </conditionalFormatting>
  <conditionalFormatting sqref="G5436">
    <cfRule type="duplicateValues" dxfId="359" priority="331"/>
  </conditionalFormatting>
  <conditionalFormatting sqref="G5436">
    <cfRule type="duplicateValues" dxfId="358" priority="332"/>
  </conditionalFormatting>
  <conditionalFormatting sqref="G5441">
    <cfRule type="duplicateValues" dxfId="357" priority="327"/>
  </conditionalFormatting>
  <conditionalFormatting sqref="G5441">
    <cfRule type="duplicateValues" dxfId="356" priority="328"/>
  </conditionalFormatting>
  <conditionalFormatting sqref="G5443:G5452">
    <cfRule type="duplicateValues" dxfId="355" priority="325"/>
  </conditionalFormatting>
  <conditionalFormatting sqref="G5443:G5452">
    <cfRule type="duplicateValues" dxfId="354" priority="326"/>
  </conditionalFormatting>
  <conditionalFormatting sqref="G5454:G5481">
    <cfRule type="duplicateValues" dxfId="353" priority="323"/>
  </conditionalFormatting>
  <conditionalFormatting sqref="G5454:G5481">
    <cfRule type="duplicateValues" dxfId="352" priority="324"/>
  </conditionalFormatting>
  <conditionalFormatting sqref="G5482:G5492 G5494:G5498">
    <cfRule type="duplicateValues" dxfId="351" priority="321"/>
  </conditionalFormatting>
  <conditionalFormatting sqref="G5482:G5498">
    <cfRule type="duplicateValues" dxfId="350" priority="322"/>
  </conditionalFormatting>
  <conditionalFormatting sqref="G5493">
    <cfRule type="duplicateValues" dxfId="349" priority="320"/>
  </conditionalFormatting>
  <conditionalFormatting sqref="G5513:G5531">
    <cfRule type="duplicateValues" dxfId="348" priority="319"/>
  </conditionalFormatting>
  <conditionalFormatting sqref="G5536:G5537">
    <cfRule type="duplicateValues" dxfId="347" priority="317"/>
  </conditionalFormatting>
  <conditionalFormatting sqref="G5536:G5537">
    <cfRule type="duplicateValues" dxfId="346" priority="318"/>
  </conditionalFormatting>
  <conditionalFormatting sqref="G5426:G5432">
    <cfRule type="duplicateValues" dxfId="345" priority="315"/>
  </conditionalFormatting>
  <conditionalFormatting sqref="G5426:G5432">
    <cfRule type="duplicateValues" dxfId="344" priority="316"/>
  </conditionalFormatting>
  <conditionalFormatting sqref="G5538:G5550">
    <cfRule type="duplicateValues" dxfId="343" priority="313"/>
  </conditionalFormatting>
  <conditionalFormatting sqref="G5538:G5550">
    <cfRule type="duplicateValues" dxfId="342" priority="314"/>
  </conditionalFormatting>
  <conditionalFormatting sqref="G5551:G5562">
    <cfRule type="duplicateValues" dxfId="341" priority="311"/>
  </conditionalFormatting>
  <conditionalFormatting sqref="G5551:G5562">
    <cfRule type="duplicateValues" dxfId="340" priority="312"/>
  </conditionalFormatting>
  <conditionalFormatting sqref="G5689 G5666:G5684 G5650:G5662 G5630:G5631 G5623:G5625 G5603:G5610 G5581:G5591 G5579 G5574:G5576 G5563:G5571 G5686">
    <cfRule type="duplicateValues" dxfId="339" priority="309"/>
  </conditionalFormatting>
  <conditionalFormatting sqref="G5689">
    <cfRule type="duplicateValues" dxfId="338" priority="310"/>
  </conditionalFormatting>
  <conditionalFormatting sqref="G5573">
    <cfRule type="duplicateValues" dxfId="337" priority="306"/>
  </conditionalFormatting>
  <conditionalFormatting sqref="G5572:G5573">
    <cfRule type="duplicateValues" dxfId="336" priority="307"/>
  </conditionalFormatting>
  <conditionalFormatting sqref="G5572:G5573">
    <cfRule type="duplicateValues" dxfId="335" priority="308"/>
  </conditionalFormatting>
  <conditionalFormatting sqref="G5577">
    <cfRule type="duplicateValues" dxfId="334" priority="304"/>
  </conditionalFormatting>
  <conditionalFormatting sqref="G5577">
    <cfRule type="duplicateValues" dxfId="333" priority="305"/>
  </conditionalFormatting>
  <conditionalFormatting sqref="G5578">
    <cfRule type="duplicateValues" dxfId="332" priority="302"/>
  </conditionalFormatting>
  <conditionalFormatting sqref="G5578">
    <cfRule type="duplicateValues" dxfId="331" priority="303"/>
  </conditionalFormatting>
  <conditionalFormatting sqref="G5592:G5602">
    <cfRule type="duplicateValues" dxfId="330" priority="301"/>
  </conditionalFormatting>
  <conditionalFormatting sqref="G5611:G5614">
    <cfRule type="duplicateValues" dxfId="329" priority="299"/>
  </conditionalFormatting>
  <conditionalFormatting sqref="G5611:G5614">
    <cfRule type="duplicateValues" dxfId="328" priority="300"/>
  </conditionalFormatting>
  <conditionalFormatting sqref="G5615:G5622">
    <cfRule type="duplicateValues" dxfId="327" priority="298"/>
  </conditionalFormatting>
  <conditionalFormatting sqref="G5632:G5634 G5626:G5629">
    <cfRule type="duplicateValues" dxfId="326" priority="296"/>
  </conditionalFormatting>
  <conditionalFormatting sqref="G5635:G5649">
    <cfRule type="duplicateValues" dxfId="325" priority="297"/>
  </conditionalFormatting>
  <conditionalFormatting sqref="G5665">
    <cfRule type="duplicateValues" dxfId="324" priority="292"/>
  </conditionalFormatting>
  <conditionalFormatting sqref="G5665">
    <cfRule type="duplicateValues" dxfId="323" priority="293"/>
  </conditionalFormatting>
  <conditionalFormatting sqref="G5687:G5688">
    <cfRule type="duplicateValues" dxfId="322" priority="290"/>
  </conditionalFormatting>
  <conditionalFormatting sqref="G5687:G5688">
    <cfRule type="duplicateValues" dxfId="321" priority="291"/>
  </conditionalFormatting>
  <conditionalFormatting sqref="G5685">
    <cfRule type="duplicateValues" dxfId="320" priority="288"/>
  </conditionalFormatting>
  <conditionalFormatting sqref="G5685">
    <cfRule type="duplicateValues" dxfId="319" priority="289"/>
  </conditionalFormatting>
  <conditionalFormatting sqref="G5690:G5711">
    <cfRule type="duplicateValues" dxfId="318" priority="286"/>
  </conditionalFormatting>
  <conditionalFormatting sqref="G5690:G5711">
    <cfRule type="duplicateValues" dxfId="317" priority="287"/>
  </conditionalFormatting>
  <conditionalFormatting sqref="G5712:G5725">
    <cfRule type="duplicateValues" dxfId="316" priority="284"/>
  </conditionalFormatting>
  <conditionalFormatting sqref="G5712:G5725">
    <cfRule type="duplicateValues" dxfId="315" priority="285"/>
  </conditionalFormatting>
  <conditionalFormatting sqref="G5855:G5856 G5858:G5876 G5878:G5895 G5897:G5899 G5831:G5835 G5787 G5790:G5813 G5763:G5767 G5781:G5784">
    <cfRule type="duplicateValues" dxfId="314" priority="282"/>
  </conditionalFormatting>
  <conditionalFormatting sqref="G5855:G5856">
    <cfRule type="duplicateValues" dxfId="313" priority="283"/>
  </conditionalFormatting>
  <conditionalFormatting sqref="G5769:G5780">
    <cfRule type="duplicateValues" dxfId="312" priority="280"/>
  </conditionalFormatting>
  <conditionalFormatting sqref="G5769:G5780">
    <cfRule type="duplicateValues" dxfId="311" priority="281"/>
  </conditionalFormatting>
  <conditionalFormatting sqref="G5785">
    <cfRule type="duplicateValues" dxfId="310" priority="278"/>
  </conditionalFormatting>
  <conditionalFormatting sqref="G5785">
    <cfRule type="duplicateValues" dxfId="309" priority="279"/>
  </conditionalFormatting>
  <conditionalFormatting sqref="G5786">
    <cfRule type="duplicateValues" dxfId="308" priority="276"/>
  </conditionalFormatting>
  <conditionalFormatting sqref="G5786">
    <cfRule type="duplicateValues" dxfId="307" priority="277"/>
  </conditionalFormatting>
  <conditionalFormatting sqref="G5789">
    <cfRule type="duplicateValues" dxfId="306" priority="273"/>
  </conditionalFormatting>
  <conditionalFormatting sqref="G5788:G5789">
    <cfRule type="duplicateValues" dxfId="305" priority="274"/>
  </conditionalFormatting>
  <conditionalFormatting sqref="G5788:G5789">
    <cfRule type="duplicateValues" dxfId="304" priority="275"/>
  </conditionalFormatting>
  <conditionalFormatting sqref="G5814:G5824">
    <cfRule type="duplicateValues" dxfId="303" priority="267"/>
  </conditionalFormatting>
  <conditionalFormatting sqref="G5825:G5830">
    <cfRule type="duplicateValues" dxfId="302" priority="268"/>
  </conditionalFormatting>
  <conditionalFormatting sqref="G5845 G5840:G5842">
    <cfRule type="duplicateValues" dxfId="301" priority="265"/>
  </conditionalFormatting>
  <conditionalFormatting sqref="G5845">
    <cfRule type="duplicateValues" dxfId="300" priority="266"/>
  </conditionalFormatting>
  <conditionalFormatting sqref="G5843:G5844 G5836:G5839">
    <cfRule type="duplicateValues" dxfId="299" priority="264"/>
  </conditionalFormatting>
  <conditionalFormatting sqref="G5854">
    <cfRule type="duplicateValues" dxfId="298" priority="262"/>
  </conditionalFormatting>
  <conditionalFormatting sqref="G5854">
    <cfRule type="duplicateValues" dxfId="297" priority="263"/>
  </conditionalFormatting>
  <conditionalFormatting sqref="G5846:G5853">
    <cfRule type="duplicateValues" dxfId="296" priority="261"/>
  </conditionalFormatting>
  <conditionalFormatting sqref="G5857">
    <cfRule type="duplicateValues" dxfId="295" priority="259"/>
  </conditionalFormatting>
  <conditionalFormatting sqref="G5857">
    <cfRule type="duplicateValues" dxfId="294" priority="260"/>
  </conditionalFormatting>
  <conditionalFormatting sqref="G5877">
    <cfRule type="duplicateValues" dxfId="293" priority="257"/>
  </conditionalFormatting>
  <conditionalFormatting sqref="G5877">
    <cfRule type="duplicateValues" dxfId="292" priority="258"/>
  </conditionalFormatting>
  <conditionalFormatting sqref="G5896">
    <cfRule type="duplicateValues" dxfId="291" priority="255"/>
  </conditionalFormatting>
  <conditionalFormatting sqref="G5896">
    <cfRule type="duplicateValues" dxfId="290" priority="256"/>
  </conditionalFormatting>
  <conditionalFormatting sqref="G5902:G5903">
    <cfRule type="duplicateValues" dxfId="289" priority="253"/>
  </conditionalFormatting>
  <conditionalFormatting sqref="G5902:G5903">
    <cfRule type="duplicateValues" dxfId="288" priority="254"/>
  </conditionalFormatting>
  <conditionalFormatting sqref="G5947:G5948">
    <cfRule type="duplicateValues" dxfId="287" priority="249"/>
  </conditionalFormatting>
  <conditionalFormatting sqref="G5947:G5948">
    <cfRule type="duplicateValues" dxfId="286" priority="250"/>
  </conditionalFormatting>
  <conditionalFormatting sqref="G5949:G5962">
    <cfRule type="duplicateValues" dxfId="285" priority="247"/>
  </conditionalFormatting>
  <conditionalFormatting sqref="G5949:G5962">
    <cfRule type="duplicateValues" dxfId="284" priority="248"/>
  </conditionalFormatting>
  <conditionalFormatting sqref="G5963:G5976">
    <cfRule type="duplicateValues" dxfId="283" priority="245"/>
  </conditionalFormatting>
  <conditionalFormatting sqref="G5963:G5976">
    <cfRule type="duplicateValues" dxfId="282" priority="246"/>
  </conditionalFormatting>
  <conditionalFormatting sqref="G6137:G6143 G6095:G6098 G6017:G6093 G5996:G6002 G5984:G5993">
    <cfRule type="duplicateValues" dxfId="281" priority="241"/>
  </conditionalFormatting>
  <conditionalFormatting sqref="G6137:G6143">
    <cfRule type="duplicateValues" dxfId="280" priority="242"/>
  </conditionalFormatting>
  <conditionalFormatting sqref="G5994">
    <cfRule type="duplicateValues" dxfId="279" priority="239"/>
  </conditionalFormatting>
  <conditionalFormatting sqref="G5994">
    <cfRule type="duplicateValues" dxfId="278" priority="240"/>
  </conditionalFormatting>
  <conditionalFormatting sqref="G5995">
    <cfRule type="duplicateValues" dxfId="277" priority="237"/>
  </conditionalFormatting>
  <conditionalFormatting sqref="G5995">
    <cfRule type="duplicateValues" dxfId="276" priority="238"/>
  </conditionalFormatting>
  <conditionalFormatting sqref="G6003:G6014">
    <cfRule type="duplicateValues" dxfId="275" priority="235"/>
  </conditionalFormatting>
  <conditionalFormatting sqref="G6003:G6014">
    <cfRule type="duplicateValues" dxfId="274" priority="236"/>
  </conditionalFormatting>
  <conditionalFormatting sqref="G6015:G6016">
    <cfRule type="duplicateValues" dxfId="273" priority="233"/>
  </conditionalFormatting>
  <conditionalFormatting sqref="G6015:G6016">
    <cfRule type="duplicateValues" dxfId="272" priority="234"/>
  </conditionalFormatting>
  <conditionalFormatting sqref="G6099:G6108">
    <cfRule type="duplicateValues" dxfId="271" priority="228"/>
  </conditionalFormatting>
  <conditionalFormatting sqref="G6099:G6108">
    <cfRule type="duplicateValues" dxfId="270" priority="229"/>
  </conditionalFormatting>
  <conditionalFormatting sqref="G6109:G6119">
    <cfRule type="duplicateValues" dxfId="269" priority="230"/>
  </conditionalFormatting>
  <conditionalFormatting sqref="G6120:G6136">
    <cfRule type="duplicateValues" dxfId="268" priority="227"/>
  </conditionalFormatting>
  <conditionalFormatting sqref="G6144:G6145">
    <cfRule type="duplicateValues" dxfId="267" priority="225"/>
  </conditionalFormatting>
  <conditionalFormatting sqref="G6144:G6145">
    <cfRule type="duplicateValues" dxfId="266" priority="226"/>
  </conditionalFormatting>
  <conditionalFormatting sqref="G6146:G6160">
    <cfRule type="duplicateValues" dxfId="265" priority="223"/>
  </conditionalFormatting>
  <conditionalFormatting sqref="G6146:G6160">
    <cfRule type="duplicateValues" dxfId="264" priority="224"/>
  </conditionalFormatting>
  <conditionalFormatting sqref="G6161:G6175">
    <cfRule type="duplicateValues" dxfId="263" priority="221"/>
  </conditionalFormatting>
  <conditionalFormatting sqref="G6161:G6175">
    <cfRule type="duplicateValues" dxfId="262" priority="222"/>
  </conditionalFormatting>
  <conditionalFormatting sqref="G6182:G6188">
    <cfRule type="duplicateValues" dxfId="261" priority="217"/>
  </conditionalFormatting>
  <conditionalFormatting sqref="G6182:G6188">
    <cfRule type="duplicateValues" dxfId="260" priority="218"/>
  </conditionalFormatting>
  <conditionalFormatting sqref="G6189:G6190">
    <cfRule type="duplicateValues" dxfId="259" priority="213"/>
  </conditionalFormatting>
  <conditionalFormatting sqref="G6189:G6190">
    <cfRule type="duplicateValues" dxfId="258" priority="214"/>
  </conditionalFormatting>
  <conditionalFormatting sqref="G6191:G6192">
    <cfRule type="duplicateValues" dxfId="257" priority="209"/>
  </conditionalFormatting>
  <conditionalFormatting sqref="G6191:G6192">
    <cfRule type="duplicateValues" dxfId="256" priority="210"/>
  </conditionalFormatting>
  <conditionalFormatting sqref="G6194">
    <cfRule type="duplicateValues" dxfId="255" priority="207"/>
  </conditionalFormatting>
  <conditionalFormatting sqref="G6194">
    <cfRule type="duplicateValues" dxfId="254" priority="208"/>
  </conditionalFormatting>
  <conditionalFormatting sqref="G6195">
    <cfRule type="duplicateValues" dxfId="253" priority="205"/>
  </conditionalFormatting>
  <conditionalFormatting sqref="G6195">
    <cfRule type="duplicateValues" dxfId="252" priority="206"/>
  </conditionalFormatting>
  <conditionalFormatting sqref="G6197:G6198">
    <cfRule type="duplicateValues" dxfId="251" priority="203"/>
  </conditionalFormatting>
  <conditionalFormatting sqref="G6197:G6198">
    <cfRule type="duplicateValues" dxfId="250" priority="204"/>
  </conditionalFormatting>
  <conditionalFormatting sqref="G6213:G6214">
    <cfRule type="duplicateValues" dxfId="249" priority="201"/>
  </conditionalFormatting>
  <conditionalFormatting sqref="G6213:G6214">
    <cfRule type="duplicateValues" dxfId="248" priority="202"/>
  </conditionalFormatting>
  <conditionalFormatting sqref="G6301">
    <cfRule type="duplicateValues" dxfId="247" priority="197"/>
  </conditionalFormatting>
  <conditionalFormatting sqref="G6301">
    <cfRule type="duplicateValues" dxfId="246" priority="198"/>
  </conditionalFormatting>
  <conditionalFormatting sqref="G6355:G6378">
    <cfRule type="duplicateValues" dxfId="245" priority="196"/>
  </conditionalFormatting>
  <conditionalFormatting sqref="G6387:G6395">
    <cfRule type="duplicateValues" dxfId="244" priority="193"/>
  </conditionalFormatting>
  <conditionalFormatting sqref="G6387:G6395">
    <cfRule type="duplicateValues" dxfId="243" priority="194"/>
  </conditionalFormatting>
  <conditionalFormatting sqref="G6569">
    <cfRule type="duplicateValues" dxfId="242" priority="191"/>
    <cfRule type="duplicateValues" dxfId="241" priority="192"/>
  </conditionalFormatting>
  <conditionalFormatting sqref="G6569">
    <cfRule type="duplicateValues" dxfId="240" priority="190"/>
  </conditionalFormatting>
  <conditionalFormatting sqref="G6559:G6566 G6542 G6529:G6530 G6517:G6522 G6492 G6461 G6470:G6471 G6480:G6481 G6488 G6453:G6456 G6431:G6437 G6428:G6429 G6426 G6408 G6411 G6398:G6405 G6396">
    <cfRule type="duplicateValues" dxfId="239" priority="188"/>
  </conditionalFormatting>
  <conditionalFormatting sqref="G6559:G6566">
    <cfRule type="duplicateValues" dxfId="238" priority="189"/>
  </conditionalFormatting>
  <conditionalFormatting sqref="G6397">
    <cfRule type="duplicateValues" dxfId="237" priority="185"/>
  </conditionalFormatting>
  <conditionalFormatting sqref="G6397">
    <cfRule type="duplicateValues" dxfId="236" priority="186"/>
  </conditionalFormatting>
  <conditionalFormatting sqref="G6406:G6407">
    <cfRule type="duplicateValues" dxfId="235" priority="183"/>
  </conditionalFormatting>
  <conditionalFormatting sqref="G6406:G6407">
    <cfRule type="duplicateValues" dxfId="234" priority="184"/>
  </conditionalFormatting>
  <conditionalFormatting sqref="G6409:G6410">
    <cfRule type="duplicateValues" dxfId="233" priority="181"/>
  </conditionalFormatting>
  <conditionalFormatting sqref="G6409:G6410">
    <cfRule type="duplicateValues" dxfId="232" priority="182"/>
  </conditionalFormatting>
  <conditionalFormatting sqref="G6412">
    <cfRule type="duplicateValues" dxfId="231" priority="179"/>
  </conditionalFormatting>
  <conditionalFormatting sqref="G6412">
    <cfRule type="duplicateValues" dxfId="230" priority="180"/>
  </conditionalFormatting>
  <conditionalFormatting sqref="G6413">
    <cfRule type="duplicateValues" dxfId="229" priority="177"/>
  </conditionalFormatting>
  <conditionalFormatting sqref="G6413">
    <cfRule type="duplicateValues" dxfId="228" priority="178"/>
  </conditionalFormatting>
  <conditionalFormatting sqref="G6416:G6425">
    <cfRule type="duplicateValues" dxfId="227" priority="175"/>
  </conditionalFormatting>
  <conditionalFormatting sqref="G6416">
    <cfRule type="duplicateValues" dxfId="226" priority="176"/>
  </conditionalFormatting>
  <conditionalFormatting sqref="G6427">
    <cfRule type="duplicateValues" dxfId="225" priority="173"/>
  </conditionalFormatting>
  <conditionalFormatting sqref="G6427">
    <cfRule type="duplicateValues" dxfId="224" priority="174"/>
  </conditionalFormatting>
  <conditionalFormatting sqref="G6430">
    <cfRule type="duplicateValues" dxfId="223" priority="171"/>
  </conditionalFormatting>
  <conditionalFormatting sqref="G6430">
    <cfRule type="duplicateValues" dxfId="222" priority="172"/>
  </conditionalFormatting>
  <conditionalFormatting sqref="G6438:G6452">
    <cfRule type="duplicateValues" dxfId="221" priority="167"/>
  </conditionalFormatting>
  <conditionalFormatting sqref="G6438:G6452">
    <cfRule type="duplicateValues" dxfId="220" priority="168"/>
  </conditionalFormatting>
  <conditionalFormatting sqref="G6457:G6460">
    <cfRule type="duplicateValues" dxfId="219" priority="165"/>
  </conditionalFormatting>
  <conditionalFormatting sqref="G6457:G6460">
    <cfRule type="duplicateValues" dxfId="218" priority="166"/>
  </conditionalFormatting>
  <conditionalFormatting sqref="G6462:G6469">
    <cfRule type="duplicateValues" dxfId="217" priority="163"/>
  </conditionalFormatting>
  <conditionalFormatting sqref="G6462:G6469">
    <cfRule type="duplicateValues" dxfId="216" priority="164"/>
  </conditionalFormatting>
  <conditionalFormatting sqref="G6472:G6479">
    <cfRule type="duplicateValues" dxfId="215" priority="161"/>
  </conditionalFormatting>
  <conditionalFormatting sqref="G6472:G6479">
    <cfRule type="duplicateValues" dxfId="214" priority="162"/>
  </conditionalFormatting>
  <conditionalFormatting sqref="G6482:G6487">
    <cfRule type="duplicateValues" dxfId="213" priority="159"/>
  </conditionalFormatting>
  <conditionalFormatting sqref="G6482:G6487">
    <cfRule type="duplicateValues" dxfId="212" priority="160"/>
  </conditionalFormatting>
  <conditionalFormatting sqref="G6489:G6491">
    <cfRule type="duplicateValues" dxfId="211" priority="154"/>
  </conditionalFormatting>
  <conditionalFormatting sqref="G6489:G6491">
    <cfRule type="duplicateValues" dxfId="210" priority="155"/>
  </conditionalFormatting>
  <conditionalFormatting sqref="G6493">
    <cfRule type="duplicateValues" dxfId="209" priority="152"/>
  </conditionalFormatting>
  <conditionalFormatting sqref="G6493">
    <cfRule type="duplicateValues" dxfId="208" priority="153"/>
  </conditionalFormatting>
  <conditionalFormatting sqref="G6494:G6503">
    <cfRule type="duplicateValues" dxfId="207" priority="150"/>
  </conditionalFormatting>
  <conditionalFormatting sqref="G6494:G6503">
    <cfRule type="duplicateValues" dxfId="206" priority="151"/>
  </conditionalFormatting>
  <conditionalFormatting sqref="G6515:G6516">
    <cfRule type="duplicateValues" dxfId="205" priority="148"/>
  </conditionalFormatting>
  <conditionalFormatting sqref="G6515:G6516">
    <cfRule type="duplicateValues" dxfId="204" priority="149"/>
  </conditionalFormatting>
  <conditionalFormatting sqref="G6504:G6514">
    <cfRule type="duplicateValues" dxfId="203" priority="156"/>
  </conditionalFormatting>
  <conditionalFormatting sqref="G6523:G6524">
    <cfRule type="duplicateValues" dxfId="202" priority="144"/>
  </conditionalFormatting>
  <conditionalFormatting sqref="G6523:G6524">
    <cfRule type="duplicateValues" dxfId="201" priority="145"/>
  </conditionalFormatting>
  <conditionalFormatting sqref="G6527:G6528">
    <cfRule type="duplicateValues" dxfId="200" priority="139"/>
  </conditionalFormatting>
  <conditionalFormatting sqref="G6527:G6528">
    <cfRule type="duplicateValues" dxfId="199" priority="140"/>
  </conditionalFormatting>
  <conditionalFormatting sqref="G6525:G6526">
    <cfRule type="duplicateValues" dxfId="198" priority="141"/>
  </conditionalFormatting>
  <conditionalFormatting sqref="G6531:G6541">
    <cfRule type="duplicateValues" dxfId="197" priority="142"/>
  </conditionalFormatting>
  <conditionalFormatting sqref="G6543:G6558">
    <cfRule type="duplicateValues" dxfId="196" priority="143"/>
  </conditionalFormatting>
  <conditionalFormatting sqref="G6567:G6568">
    <cfRule type="duplicateValues" dxfId="195" priority="137"/>
  </conditionalFormatting>
  <conditionalFormatting sqref="G6567:G6568">
    <cfRule type="duplicateValues" dxfId="194" priority="138"/>
  </conditionalFormatting>
  <conditionalFormatting sqref="G6597:G6598">
    <cfRule type="duplicateValues" dxfId="193" priority="135"/>
  </conditionalFormatting>
  <conditionalFormatting sqref="G6597:G6598">
    <cfRule type="duplicateValues" dxfId="192" priority="136"/>
  </conditionalFormatting>
  <conditionalFormatting sqref="G6570:G6589 G6591:G6596">
    <cfRule type="duplicateValues" dxfId="191" priority="133"/>
  </conditionalFormatting>
  <conditionalFormatting sqref="G6570:G6589">
    <cfRule type="duplicateValues" dxfId="190" priority="134"/>
  </conditionalFormatting>
  <conditionalFormatting sqref="G6599:G6600">
    <cfRule type="duplicateValues" dxfId="189" priority="131"/>
  </conditionalFormatting>
  <conditionalFormatting sqref="G6599:G6600">
    <cfRule type="duplicateValues" dxfId="188" priority="132"/>
  </conditionalFormatting>
  <conditionalFormatting sqref="G6601">
    <cfRule type="duplicateValues" dxfId="187" priority="129"/>
  </conditionalFormatting>
  <conditionalFormatting sqref="G6601">
    <cfRule type="duplicateValues" dxfId="186" priority="130"/>
  </conditionalFormatting>
  <conditionalFormatting sqref="G6602:G6609">
    <cfRule type="duplicateValues" dxfId="185" priority="127"/>
  </conditionalFormatting>
  <conditionalFormatting sqref="G6602:G6609">
    <cfRule type="duplicateValues" dxfId="184" priority="128"/>
  </conditionalFormatting>
  <conditionalFormatting sqref="G6610:G6611">
    <cfRule type="duplicateValues" dxfId="183" priority="125"/>
  </conditionalFormatting>
  <conditionalFormatting sqref="G6610:G6611">
    <cfRule type="duplicateValues" dxfId="182" priority="126"/>
  </conditionalFormatting>
  <conditionalFormatting sqref="G6797 G6765:G6766 G6745:G6748 G6714 G6727:G6733 G6675:G6685 G6652:G6670 G6639:G6642 G6645:G6650 G6632:G6635 G6617 G6612:G6613">
    <cfRule type="duplicateValues" dxfId="181" priority="123"/>
  </conditionalFormatting>
  <conditionalFormatting sqref="G6765:G6766">
    <cfRule type="duplicateValues" dxfId="180" priority="124"/>
  </conditionalFormatting>
  <conditionalFormatting sqref="G6614:G6615">
    <cfRule type="duplicateValues" dxfId="179" priority="121"/>
  </conditionalFormatting>
  <conditionalFormatting sqref="G6614:G6615">
    <cfRule type="duplicateValues" dxfId="178" priority="122"/>
  </conditionalFormatting>
  <conditionalFormatting sqref="G6616">
    <cfRule type="duplicateValues" dxfId="177" priority="119"/>
  </conditionalFormatting>
  <conditionalFormatting sqref="G6616">
    <cfRule type="duplicateValues" dxfId="176" priority="120"/>
  </conditionalFormatting>
  <conditionalFormatting sqref="G6618:G6619">
    <cfRule type="duplicateValues" dxfId="175" priority="117"/>
  </conditionalFormatting>
  <conditionalFormatting sqref="G6618:G6619">
    <cfRule type="duplicateValues" dxfId="174" priority="118"/>
  </conditionalFormatting>
  <conditionalFormatting sqref="G6622:G6631">
    <cfRule type="duplicateValues" dxfId="173" priority="115"/>
  </conditionalFormatting>
  <conditionalFormatting sqref="G6622">
    <cfRule type="duplicateValues" dxfId="172" priority="116"/>
  </conditionalFormatting>
  <conditionalFormatting sqref="G6636">
    <cfRule type="duplicateValues" dxfId="171" priority="113"/>
  </conditionalFormatting>
  <conditionalFormatting sqref="G6636">
    <cfRule type="duplicateValues" dxfId="170" priority="114"/>
  </conditionalFormatting>
  <conditionalFormatting sqref="G6637:G6638">
    <cfRule type="duplicateValues" dxfId="169" priority="111"/>
  </conditionalFormatting>
  <conditionalFormatting sqref="G6637:G6638">
    <cfRule type="duplicateValues" dxfId="168" priority="112"/>
  </conditionalFormatting>
  <conditionalFormatting sqref="G6643">
    <cfRule type="duplicateValues" dxfId="167" priority="109"/>
  </conditionalFormatting>
  <conditionalFormatting sqref="G6643">
    <cfRule type="duplicateValues" dxfId="166" priority="110"/>
  </conditionalFormatting>
  <conditionalFormatting sqref="G6644">
    <cfRule type="duplicateValues" dxfId="165" priority="107"/>
  </conditionalFormatting>
  <conditionalFormatting sqref="G6644">
    <cfRule type="duplicateValues" dxfId="164" priority="108"/>
  </conditionalFormatting>
  <conditionalFormatting sqref="G6651">
    <cfRule type="duplicateValues" dxfId="163" priority="105"/>
  </conditionalFormatting>
  <conditionalFormatting sqref="G6651">
    <cfRule type="duplicateValues" dxfId="162" priority="106"/>
  </conditionalFormatting>
  <conditionalFormatting sqref="G6671">
    <cfRule type="duplicateValues" dxfId="161" priority="104"/>
  </conditionalFormatting>
  <conditionalFormatting sqref="G6672">
    <cfRule type="duplicateValues" dxfId="160" priority="103"/>
  </conditionalFormatting>
  <conditionalFormatting sqref="G6673">
    <cfRule type="duplicateValues" dxfId="159" priority="101"/>
  </conditionalFormatting>
  <conditionalFormatting sqref="G6673">
    <cfRule type="duplicateValues" dxfId="158" priority="102"/>
  </conditionalFormatting>
  <conditionalFormatting sqref="G6674">
    <cfRule type="duplicateValues" dxfId="157" priority="99"/>
  </conditionalFormatting>
  <conditionalFormatting sqref="G6674">
    <cfRule type="duplicateValues" dxfId="156" priority="100"/>
  </conditionalFormatting>
  <conditionalFormatting sqref="G6693:G6694">
    <cfRule type="duplicateValues" dxfId="155" priority="93"/>
  </conditionalFormatting>
  <conditionalFormatting sqref="G6693:G6694">
    <cfRule type="duplicateValues" dxfId="154" priority="94"/>
  </conditionalFormatting>
  <conditionalFormatting sqref="G6695:G6696">
    <cfRule type="duplicateValues" dxfId="153" priority="95"/>
  </conditionalFormatting>
  <conditionalFormatting sqref="G6697:G6698">
    <cfRule type="duplicateValues" dxfId="152" priority="96"/>
  </conditionalFormatting>
  <conditionalFormatting sqref="G6712:G6713">
    <cfRule type="duplicateValues" dxfId="151" priority="91"/>
  </conditionalFormatting>
  <conditionalFormatting sqref="G6712:G6713">
    <cfRule type="duplicateValues" dxfId="150" priority="92"/>
  </conditionalFormatting>
  <conditionalFormatting sqref="G6699:G6711">
    <cfRule type="duplicateValues" dxfId="149" priority="97"/>
  </conditionalFormatting>
  <conditionalFormatting sqref="G6686:G6692">
    <cfRule type="duplicateValues" dxfId="148" priority="98"/>
  </conditionalFormatting>
  <conditionalFormatting sqref="G6726">
    <cfRule type="duplicateValues" dxfId="147" priority="88"/>
  </conditionalFormatting>
  <conditionalFormatting sqref="G6726">
    <cfRule type="duplicateValues" dxfId="146" priority="89"/>
  </conditionalFormatting>
  <conditionalFormatting sqref="G6715:G6725">
    <cfRule type="duplicateValues" dxfId="145" priority="90"/>
  </conditionalFormatting>
  <conditionalFormatting sqref="G6734">
    <cfRule type="duplicateValues" dxfId="144" priority="84"/>
  </conditionalFormatting>
  <conditionalFormatting sqref="G6734">
    <cfRule type="duplicateValues" dxfId="143" priority="85"/>
  </conditionalFormatting>
  <conditionalFormatting sqref="G6735:G6744">
    <cfRule type="duplicateValues" dxfId="142" priority="82"/>
  </conditionalFormatting>
  <conditionalFormatting sqref="G6735:G6744">
    <cfRule type="duplicateValues" dxfId="141" priority="83"/>
  </conditionalFormatting>
  <conditionalFormatting sqref="G6762:G6764">
    <cfRule type="duplicateValues" dxfId="140" priority="86"/>
  </conditionalFormatting>
  <conditionalFormatting sqref="G6749:G6761">
    <cfRule type="duplicateValues" dxfId="139" priority="87"/>
  </conditionalFormatting>
  <conditionalFormatting sqref="G6767:G6789 G6791:G6796">
    <cfRule type="duplicateValues" dxfId="138" priority="80"/>
  </conditionalFormatting>
  <conditionalFormatting sqref="G6767:G6789">
    <cfRule type="duplicateValues" dxfId="137" priority="81"/>
  </conditionalFormatting>
  <conditionalFormatting sqref="G6798:G6799">
    <cfRule type="duplicateValues" dxfId="136" priority="74"/>
  </conditionalFormatting>
  <conditionalFormatting sqref="G6798:G6799">
    <cfRule type="duplicateValues" dxfId="135" priority="75"/>
  </conditionalFormatting>
  <conditionalFormatting sqref="G6800">
    <cfRule type="duplicateValues" dxfId="134" priority="72"/>
  </conditionalFormatting>
  <conditionalFormatting sqref="G6800">
    <cfRule type="duplicateValues" dxfId="133" priority="73"/>
  </conditionalFormatting>
  <conditionalFormatting sqref="G6801:G6802">
    <cfRule type="duplicateValues" dxfId="132" priority="68"/>
  </conditionalFormatting>
  <conditionalFormatting sqref="G6801:G6802">
    <cfRule type="duplicateValues" dxfId="131" priority="69"/>
  </conditionalFormatting>
  <conditionalFormatting sqref="G6803:G6809">
    <cfRule type="duplicateValues" dxfId="130" priority="66"/>
  </conditionalFormatting>
  <conditionalFormatting sqref="G6803:G6809">
    <cfRule type="duplicateValues" dxfId="129" priority="67"/>
  </conditionalFormatting>
  <conditionalFormatting sqref="G6810:G6811">
    <cfRule type="duplicateValues" dxfId="128" priority="60"/>
  </conditionalFormatting>
  <conditionalFormatting sqref="G6810:G6811">
    <cfRule type="duplicateValues" dxfId="127" priority="61"/>
  </conditionalFormatting>
  <conditionalFormatting sqref="G6812:G6813">
    <cfRule type="duplicateValues" dxfId="126" priority="58"/>
  </conditionalFormatting>
  <conditionalFormatting sqref="G6812:G6813">
    <cfRule type="duplicateValues" dxfId="125" priority="59"/>
  </conditionalFormatting>
  <conditionalFormatting sqref="G6814:G6815">
    <cfRule type="duplicateValues" dxfId="124" priority="56"/>
  </conditionalFormatting>
  <conditionalFormatting sqref="G6814:G6815">
    <cfRule type="duplicateValues" dxfId="123" priority="57"/>
  </conditionalFormatting>
  <conditionalFormatting sqref="G6816">
    <cfRule type="duplicateValues" dxfId="122" priority="54"/>
  </conditionalFormatting>
  <conditionalFormatting sqref="G6816">
    <cfRule type="duplicateValues" dxfId="121" priority="55"/>
  </conditionalFormatting>
  <conditionalFormatting sqref="G6817">
    <cfRule type="duplicateValues" dxfId="120" priority="52"/>
  </conditionalFormatting>
  <conditionalFormatting sqref="G6817">
    <cfRule type="duplicateValues" dxfId="119" priority="53"/>
  </conditionalFormatting>
  <conditionalFormatting sqref="G6818">
    <cfRule type="duplicateValues" dxfId="118" priority="50"/>
  </conditionalFormatting>
  <conditionalFormatting sqref="G6818">
    <cfRule type="duplicateValues" dxfId="117" priority="51"/>
  </conditionalFormatting>
  <conditionalFormatting sqref="G6953:G6957 G6942:G6950 G6895 G6897:G6915 G6877:G6885 G6862:G6867 G6845:G6846 G6839:G6843 G6819:G6822 G6835:G6836">
    <cfRule type="duplicateValues" dxfId="116" priority="48"/>
  </conditionalFormatting>
  <conditionalFormatting sqref="G6953:G6957">
    <cfRule type="duplicateValues" dxfId="115" priority="49"/>
  </conditionalFormatting>
  <conditionalFormatting sqref="G6825:G6834">
    <cfRule type="duplicateValues" dxfId="114" priority="46"/>
  </conditionalFormatting>
  <conditionalFormatting sqref="G6825">
    <cfRule type="duplicateValues" dxfId="113" priority="47"/>
  </conditionalFormatting>
  <conditionalFormatting sqref="G6837:G6838">
    <cfRule type="duplicateValues" dxfId="112" priority="44"/>
  </conditionalFormatting>
  <conditionalFormatting sqref="G6837:G6838">
    <cfRule type="duplicateValues" dxfId="111" priority="45"/>
  </conditionalFormatting>
  <conditionalFormatting sqref="G6844">
    <cfRule type="duplicateValues" dxfId="110" priority="42"/>
  </conditionalFormatting>
  <conditionalFormatting sqref="G6844">
    <cfRule type="duplicateValues" dxfId="109" priority="43"/>
  </conditionalFormatting>
  <conditionalFormatting sqref="G6847:G6861">
    <cfRule type="duplicateValues" dxfId="108" priority="41"/>
  </conditionalFormatting>
  <conditionalFormatting sqref="G6875:G6876">
    <cfRule type="duplicateValues" dxfId="107" priority="38"/>
  </conditionalFormatting>
  <conditionalFormatting sqref="G6875:G6876">
    <cfRule type="duplicateValues" dxfId="106" priority="39"/>
  </conditionalFormatting>
  <conditionalFormatting sqref="G6868:G6874">
    <cfRule type="duplicateValues" dxfId="105" priority="40"/>
  </conditionalFormatting>
  <conditionalFormatting sqref="G6886:G6893">
    <cfRule type="duplicateValues" dxfId="104" priority="33"/>
  </conditionalFormatting>
  <conditionalFormatting sqref="G6886:G6893">
    <cfRule type="duplicateValues" dxfId="103" priority="34"/>
  </conditionalFormatting>
  <conditionalFormatting sqref="G6896">
    <cfRule type="duplicateValues" dxfId="102" priority="31"/>
  </conditionalFormatting>
  <conditionalFormatting sqref="G6896">
    <cfRule type="duplicateValues" dxfId="101" priority="32"/>
  </conditionalFormatting>
  <conditionalFormatting sqref="G6926">
    <cfRule type="duplicateValues" dxfId="100" priority="29"/>
  </conditionalFormatting>
  <conditionalFormatting sqref="G6926">
    <cfRule type="duplicateValues" dxfId="99" priority="30"/>
  </conditionalFormatting>
  <conditionalFormatting sqref="G6916:G6925">
    <cfRule type="duplicateValues" dxfId="98" priority="35"/>
  </conditionalFormatting>
  <conditionalFormatting sqref="G6938:G6940">
    <cfRule type="duplicateValues" dxfId="97" priority="28"/>
  </conditionalFormatting>
  <conditionalFormatting sqref="G6941">
    <cfRule type="duplicateValues" dxfId="96" priority="36"/>
  </conditionalFormatting>
  <conditionalFormatting sqref="G6927:G6937">
    <cfRule type="duplicateValues" dxfId="95" priority="37"/>
  </conditionalFormatting>
  <conditionalFormatting sqref="G6952">
    <cfRule type="duplicateValues" dxfId="94" priority="24"/>
  </conditionalFormatting>
  <conditionalFormatting sqref="G6952">
    <cfRule type="duplicateValues" dxfId="93" priority="25"/>
  </conditionalFormatting>
  <conditionalFormatting sqref="G6958">
    <cfRule type="duplicateValues" dxfId="92" priority="22"/>
  </conditionalFormatting>
  <conditionalFormatting sqref="G6958">
    <cfRule type="duplicateValues" dxfId="91" priority="23"/>
  </conditionalFormatting>
  <conditionalFormatting sqref="G6959:G6968">
    <cfRule type="duplicateValues" dxfId="90" priority="20"/>
  </conditionalFormatting>
  <conditionalFormatting sqref="G6959:G6968">
    <cfRule type="duplicateValues" dxfId="89" priority="21"/>
  </conditionalFormatting>
  <conditionalFormatting sqref="G6969">
    <cfRule type="duplicateValues" dxfId="88" priority="18"/>
  </conditionalFormatting>
  <conditionalFormatting sqref="G6969">
    <cfRule type="duplicateValues" dxfId="87" priority="19"/>
  </conditionalFormatting>
  <conditionalFormatting sqref="G6970">
    <cfRule type="duplicateValues" dxfId="86" priority="16"/>
  </conditionalFormatting>
  <conditionalFormatting sqref="G6970">
    <cfRule type="duplicateValues" dxfId="85" priority="17"/>
  </conditionalFormatting>
  <conditionalFormatting sqref="G6971:G6972">
    <cfRule type="duplicateValues" dxfId="84" priority="14"/>
  </conditionalFormatting>
  <conditionalFormatting sqref="G6971:G6972">
    <cfRule type="duplicateValues" dxfId="83" priority="15"/>
  </conditionalFormatting>
  <conditionalFormatting sqref="G7162">
    <cfRule type="duplicateValues" dxfId="82" priority="9"/>
  </conditionalFormatting>
  <conditionalFormatting sqref="G7162">
    <cfRule type="duplicateValues" dxfId="81" priority="10"/>
  </conditionalFormatting>
  <conditionalFormatting sqref="G7164:G7172">
    <cfRule type="duplicateValues" dxfId="80" priority="7"/>
  </conditionalFormatting>
  <conditionalFormatting sqref="G7164:G7172">
    <cfRule type="duplicateValues" dxfId="79" priority="8"/>
  </conditionalFormatting>
  <conditionalFormatting sqref="G7163">
    <cfRule type="duplicateValues" dxfId="78" priority="5"/>
  </conditionalFormatting>
  <conditionalFormatting sqref="G7163">
    <cfRule type="duplicateValues" dxfId="77" priority="6"/>
  </conditionalFormatting>
  <conditionalFormatting sqref="G7201 G7173:G7175">
    <cfRule type="duplicateValues" dxfId="76" priority="1"/>
  </conditionalFormatting>
  <conditionalFormatting sqref="G7201">
    <cfRule type="duplicateValues" dxfId="75" priority="2"/>
  </conditionalFormatting>
  <conditionalFormatting sqref="G7176:G7195">
    <cfRule type="duplicateValues" dxfId="74" priority="3"/>
  </conditionalFormatting>
  <conditionalFormatting sqref="G7176:G7200">
    <cfRule type="duplicateValues" dxfId="73" priority="4"/>
  </conditionalFormatting>
  <conditionalFormatting sqref="G6973:G7008 G5726:G5762 G4913:G4915 G4481:G4484 G3753:G3763 G3487:G3511 G2792:G3281 G1 G3774:G3861 G3902:G3958 G3960:G4006 G4076:G4095 G4097:G4131 G4240:G4263 G4269:G4270 G4277:G4278 G4280:G4321 G4339:G4356 G4008:G4073 G4133:G4237 G4358:G4387 G4389:G4410 G4323:G4330 G4412:G4431 G5900:G5901 G5946">
    <cfRule type="duplicateValues" dxfId="72" priority="981"/>
    <cfRule type="duplicateValues" dxfId="71" priority="982"/>
  </conditionalFormatting>
  <conditionalFormatting sqref="G6973:G7008 G5726:G5762 G4913:G4915 G4481:G4484 G3753:G3763 G1:G3511 G3774:G3861 G3902:G3958 G3960:G4006 G4076:G4095 G4097:G4131 G4240:G4263 G4269:G4270 G4277:G4278 G4280:G4321 G4339:G4356 G4008:G4073 G4133:G4237 G4358:G4387 G4389:G4410 G4323:G4330 G4412:G4431 G5900:G5901 G5946">
    <cfRule type="duplicateValues" dxfId="70" priority="1037"/>
  </conditionalFormatting>
  <conditionalFormatting sqref="G7009:G7161">
    <cfRule type="duplicateValues" dxfId="69" priority="1074"/>
    <cfRule type="duplicateValues" dxfId="68" priority="1075"/>
  </conditionalFormatting>
  <conditionalFormatting sqref="G7009:G7161">
    <cfRule type="duplicateValues" dxfId="67" priority="1078"/>
  </conditionalFormatting>
  <conditionalFormatting sqref="G6951">
    <cfRule type="duplicateValues" dxfId="66" priority="1089"/>
  </conditionalFormatting>
  <conditionalFormatting sqref="G6355:G6378 G6380:G6386">
    <cfRule type="duplicateValues" dxfId="65" priority="1090"/>
  </conditionalFormatting>
  <conditionalFormatting sqref="G6302:G6354 G6267:G6300 G6215:G6265 G6202:G6212 G6196 G6199:G6200 G6193">
    <cfRule type="duplicateValues" dxfId="64" priority="1091"/>
  </conditionalFormatting>
  <conditionalFormatting sqref="G6302:G6354">
    <cfRule type="duplicateValues" dxfId="63" priority="1100"/>
  </conditionalFormatting>
  <conditionalFormatting sqref="G6176:G6181">
    <cfRule type="duplicateValues" dxfId="62" priority="1101"/>
  </conditionalFormatting>
  <conditionalFormatting sqref="G5977:G5983">
    <cfRule type="duplicateValues" dxfId="61" priority="1102"/>
  </conditionalFormatting>
  <conditionalFormatting sqref="G5904:G5945">
    <cfRule type="duplicateValues" dxfId="60" priority="1103"/>
  </conditionalFormatting>
  <conditionalFormatting sqref="G5106:G5276">
    <cfRule type="duplicateValues" dxfId="59" priority="2571"/>
    <cfRule type="duplicateValues" dxfId="58" priority="2572"/>
  </conditionalFormatting>
  <conditionalFormatting sqref="G5106:G5276">
    <cfRule type="duplicateValues" dxfId="57" priority="2575"/>
  </conditionalFormatting>
  <conditionalFormatting sqref="G4922:G5046">
    <cfRule type="duplicateValues" dxfId="56" priority="3726"/>
  </conditionalFormatting>
  <conditionalFormatting sqref="G4790 G4751:G4756 G4759:G4763 G4766:G4770 G4772:G4777 G4779:G4780 G4782:G4785 G4792 G4794 G4796:G4878 G4736:G4738 G4740:G4748 G4669:G4734">
    <cfRule type="duplicateValues" dxfId="55" priority="4606"/>
  </conditionalFormatting>
  <conditionalFormatting sqref="G4669:G4878">
    <cfRule type="duplicateValues" dxfId="54" priority="5319"/>
  </conditionalFormatting>
  <conditionalFormatting sqref="G4664">
    <cfRule type="duplicateValues" dxfId="53" priority="5320"/>
  </conditionalFormatting>
  <conditionalFormatting sqref="G4609:G4643">
    <cfRule type="duplicateValues" dxfId="52" priority="5675"/>
  </conditionalFormatting>
  <conditionalFormatting sqref="G4617:G4643">
    <cfRule type="duplicateValues" dxfId="51" priority="5677"/>
  </conditionalFormatting>
  <conditionalFormatting sqref="G4514:G4518">
    <cfRule type="duplicateValues" dxfId="50" priority="5678"/>
  </conditionalFormatting>
  <conditionalFormatting sqref="G4509:G4513">
    <cfRule type="duplicateValues" dxfId="49" priority="5679"/>
  </conditionalFormatting>
  <conditionalFormatting sqref="G4510:G4513">
    <cfRule type="duplicateValues" dxfId="48" priority="5681"/>
  </conditionalFormatting>
  <conditionalFormatting sqref="G4485:G4494 G4496:G4500">
    <cfRule type="duplicateValues" dxfId="47" priority="5692"/>
  </conditionalFormatting>
  <conditionalFormatting sqref="G4487:G4494 G4496:G4500">
    <cfRule type="duplicateValues" dxfId="46" priority="5695"/>
  </conditionalFormatting>
  <conditionalFormatting sqref="G4331:G4338">
    <cfRule type="duplicateValues" dxfId="45" priority="5696"/>
  </conditionalFormatting>
  <conditionalFormatting sqref="G4271:G4276">
    <cfRule type="duplicateValues" dxfId="44" priority="5697"/>
  </conditionalFormatting>
  <conditionalFormatting sqref="G3890:G3901">
    <cfRule type="duplicateValues" dxfId="43" priority="5698"/>
  </conditionalFormatting>
  <conditionalFormatting sqref="G3727:G3752">
    <cfRule type="duplicateValues" dxfId="42" priority="5700"/>
  </conditionalFormatting>
  <conditionalFormatting sqref="G3696:G3715">
    <cfRule type="duplicateValues" dxfId="41" priority="5701"/>
  </conditionalFormatting>
  <conditionalFormatting sqref="G3716:G3726">
    <cfRule type="duplicateValues" dxfId="40" priority="5892"/>
  </conditionalFormatting>
  <conditionalFormatting sqref="G3656:G3675 G3635:G3638">
    <cfRule type="duplicateValues" dxfId="39" priority="5893"/>
  </conditionalFormatting>
  <conditionalFormatting sqref="G3639:G3648">
    <cfRule type="duplicateValues" dxfId="38" priority="5894"/>
  </conditionalFormatting>
  <conditionalFormatting sqref="G3583:G3589">
    <cfRule type="duplicateValues" dxfId="37" priority="5896"/>
  </conditionalFormatting>
  <conditionalFormatting sqref="G3590:G3597">
    <cfRule type="duplicateValues" dxfId="36" priority="6088"/>
  </conditionalFormatting>
  <conditionalFormatting sqref="G3576:G3582">
    <cfRule type="duplicateValues" dxfId="35" priority="6089"/>
  </conditionalFormatting>
  <conditionalFormatting sqref="G3573:G3575">
    <cfRule type="duplicateValues" dxfId="34" priority="6090"/>
  </conditionalFormatting>
  <conditionalFormatting sqref="G3554:G3572">
    <cfRule type="duplicateValues" dxfId="33" priority="6091"/>
  </conditionalFormatting>
  <conditionalFormatting sqref="G3545:G3553">
    <cfRule type="duplicateValues" dxfId="32" priority="6092"/>
  </conditionalFormatting>
  <conditionalFormatting sqref="G3476:G3486">
    <cfRule type="duplicateValues" dxfId="31" priority="6093"/>
  </conditionalFormatting>
  <conditionalFormatting sqref="G3447:G3475">
    <cfRule type="duplicateValues" dxfId="30" priority="6094"/>
  </conditionalFormatting>
  <conditionalFormatting sqref="G3410:G3434 G3396:G3398">
    <cfRule type="duplicateValues" dxfId="29" priority="6674"/>
  </conditionalFormatting>
  <conditionalFormatting sqref="G3360:G3365">
    <cfRule type="duplicateValues" dxfId="28" priority="6869"/>
  </conditionalFormatting>
  <conditionalFormatting sqref="G3347:G3355">
    <cfRule type="duplicateValues" dxfId="27" priority="6870"/>
  </conditionalFormatting>
  <conditionalFormatting sqref="G3345:G3346">
    <cfRule type="duplicateValues" dxfId="26" priority="6871"/>
  </conditionalFormatting>
  <conditionalFormatting sqref="G3324:G3344">
    <cfRule type="duplicateValues" dxfId="25" priority="7066"/>
  </conditionalFormatting>
  <conditionalFormatting sqref="G2785:G2791 G2767:G2777 G2568:G2752">
    <cfRule type="duplicateValues" dxfId="24" priority="7067"/>
  </conditionalFormatting>
  <conditionalFormatting sqref="G2323:G2564">
    <cfRule type="duplicateValues" dxfId="23" priority="8636"/>
  </conditionalFormatting>
  <conditionalFormatting sqref="G2292:G2294 G2208:G2210 G2:G10 G12:G16 G18:G27 G29:G41 G43:G45 G47:G60 G62:G131 G133:G156 G158:G218 G220:G247 G249:G277 G279:G283 G285:G329 G331:G378 G380:G453 G455:G487 G489:G526 G528:G530 G532:G541 G543:G551 G553:G562 G564:G565 G567:G572 G574:G582 G584:G590 G592:G615 G617:G630 G632:G644 G646:G657 G659:G663 G665:G681 G683:G694 G696:G700 G702:G762 G764:G817 G819:G839 G841:G851 G853:G872 G874:G896 G898:G916 G918:G924 G926:G953 G955:G969 G971:G989 G991:G1062 G1064:G1083 G1085:G1096 G1098:G1126 G1128:G1150 G1152:G1175 G1177:G1195 G1197:G1224 G1226:G1245 G1247:G1260 G1262:G1278 G1280:G1284 G1286:G1304 G1306:G1317 G1319:G1332 G1334:G1376 G1378:G1427 G1429:G1462 G1464:G1519 G1521:G1579 G1581:G1624 G1626:G1660 G1662:G1710 G1712:G1754 G1756:G1808 G1810:G1842 G1844:G1858 G1860:G1914 G1916:G1943 G1945:G1977 G1979:G2010 G2012:G2044 G2046:G2074 G2076:G2082 G2272:G2290 G2297:G2319">
    <cfRule type="duplicateValues" dxfId="22" priority="9425"/>
    <cfRule type="duplicateValues" dxfId="21" priority="9426"/>
  </conditionalFormatting>
  <conditionalFormatting sqref="G2259:G2266">
    <cfRule type="duplicateValues" dxfId="20" priority="9427"/>
  </conditionalFormatting>
  <conditionalFormatting sqref="G2251:G2256">
    <cfRule type="duplicateValues" dxfId="19" priority="9428"/>
  </conditionalFormatting>
  <conditionalFormatting sqref="G2239:G2250">
    <cfRule type="duplicateValues" dxfId="18" priority="9429"/>
  </conditionalFormatting>
  <conditionalFormatting sqref="G2229:G2238">
    <cfRule type="duplicateValues" dxfId="17" priority="9430"/>
  </conditionalFormatting>
  <conditionalFormatting sqref="G2154:G2192">
    <cfRule type="duplicateValues" dxfId="16" priority="9431"/>
  </conditionalFormatting>
  <conditionalFormatting sqref="G2129:G2140 G2123 G2125:G2127">
    <cfRule type="duplicateValues" dxfId="15" priority="10539"/>
  </conditionalFormatting>
  <conditionalFormatting sqref="G2120:G2122">
    <cfRule type="duplicateValues" dxfId="14" priority="10540"/>
  </conditionalFormatting>
  <conditionalFormatting sqref="G2085:G2092">
    <cfRule type="duplicateValues" dxfId="13" priority="10914"/>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Comparison</vt:lpstr>
      <vt:lpstr>Table</vt:lpstr>
      <vt:lpstr>Silcers</vt:lpstr>
      <vt:lpstr>Dasboard_Table</vt:lpstr>
      <vt:lpstr>Comparison_Table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2026-02-16T06:18:48Z</dcterms:modified>
</cp:coreProperties>
</file>