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2/Documents/work/current/E013-Pho4-evolution/02-ptase-assay/misc/"/>
    </mc:Choice>
  </mc:AlternateContent>
  <xr:revisionPtr revIDLastSave="0" documentId="13_ncr:1_{725101C5-F255-314E-8C9F-F9BB5E3FB8B3}" xr6:coauthVersionLast="36" xr6:coauthVersionMax="36" xr10:uidLastSave="{00000000-0000-0000-0000-000000000000}"/>
  <bookViews>
    <workbookView xWindow="0" yWindow="440" windowWidth="22960" windowHeight="14840" tabRatio="500" xr2:uid="{00000000-000D-0000-FFFF-FFFF00000000}"/>
  </bookViews>
  <sheets>
    <sheet name="Plate reader raw 420" sheetId="2" r:id="rId1"/>
    <sheet name="Raw data" sheetId="3" r:id="rId2"/>
    <sheet name="Work sheet" sheetId="4" r:id="rId3"/>
    <sheet name="Plot" sheetId="5" r:id="rId4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6" i="5" l="1"/>
  <c r="F14" i="5"/>
  <c r="F13" i="5"/>
  <c r="F12" i="5"/>
  <c r="F11" i="5"/>
  <c r="F10" i="5"/>
  <c r="F9" i="5"/>
  <c r="F8" i="5"/>
  <c r="F7" i="5"/>
  <c r="F6" i="5"/>
  <c r="F5" i="5"/>
  <c r="F4" i="5"/>
  <c r="F3" i="5"/>
  <c r="F2" i="5"/>
  <c r="P36" i="4"/>
  <c r="M36" i="4"/>
  <c r="I36" i="4"/>
  <c r="L36" i="4" s="1"/>
  <c r="H36" i="4"/>
  <c r="E36" i="4"/>
  <c r="P35" i="4"/>
  <c r="M35" i="4"/>
  <c r="I35" i="4"/>
  <c r="L35" i="4" s="1"/>
  <c r="H35" i="4"/>
  <c r="E35" i="4"/>
  <c r="P34" i="4"/>
  <c r="M34" i="4"/>
  <c r="I34" i="4"/>
  <c r="L34" i="4" s="1"/>
  <c r="H34" i="4"/>
  <c r="E34" i="4"/>
  <c r="P33" i="4"/>
  <c r="M33" i="4"/>
  <c r="I33" i="4"/>
  <c r="L33" i="4" s="1"/>
  <c r="H33" i="4"/>
  <c r="E33" i="4"/>
  <c r="P32" i="4"/>
  <c r="M32" i="4"/>
  <c r="I32" i="4"/>
  <c r="L32" i="4" s="1"/>
  <c r="H32" i="4"/>
  <c r="E32" i="4"/>
  <c r="P31" i="4"/>
  <c r="M31" i="4"/>
  <c r="I31" i="4"/>
  <c r="L31" i="4" s="1"/>
  <c r="R31" i="4" s="1"/>
  <c r="H31" i="4"/>
  <c r="E31" i="4"/>
  <c r="Q30" i="4"/>
  <c r="P30" i="4"/>
  <c r="M30" i="4"/>
  <c r="I30" i="4"/>
  <c r="L30" i="4" s="1"/>
  <c r="R30" i="4" s="1"/>
  <c r="H30" i="4"/>
  <c r="E30" i="4"/>
  <c r="R29" i="4"/>
  <c r="Q29" i="4"/>
  <c r="P29" i="4"/>
  <c r="M29" i="4"/>
  <c r="I29" i="4"/>
  <c r="L29" i="4" s="1"/>
  <c r="H29" i="4"/>
  <c r="E29" i="4"/>
  <c r="Q28" i="4"/>
  <c r="P28" i="4"/>
  <c r="M28" i="4"/>
  <c r="I28" i="4"/>
  <c r="L28" i="4" s="1"/>
  <c r="R28" i="4" s="1"/>
  <c r="H28" i="4"/>
  <c r="E28" i="4"/>
  <c r="P27" i="4"/>
  <c r="M27" i="4"/>
  <c r="I27" i="4"/>
  <c r="L27" i="4" s="1"/>
  <c r="R27" i="4" s="1"/>
  <c r="H27" i="4"/>
  <c r="E27" i="4"/>
  <c r="P26" i="4"/>
  <c r="M26" i="4"/>
  <c r="I26" i="4"/>
  <c r="L26" i="4" s="1"/>
  <c r="R26" i="4" s="1"/>
  <c r="H26" i="4"/>
  <c r="E26" i="4"/>
  <c r="P25" i="4"/>
  <c r="M25" i="4"/>
  <c r="I25" i="4"/>
  <c r="L25" i="4" s="1"/>
  <c r="R25" i="4" s="1"/>
  <c r="H25" i="4"/>
  <c r="E25" i="4"/>
  <c r="P24" i="4"/>
  <c r="M24" i="4"/>
  <c r="I24" i="4"/>
  <c r="L24" i="4" s="1"/>
  <c r="R24" i="4" s="1"/>
  <c r="H24" i="4"/>
  <c r="E24" i="4"/>
  <c r="P23" i="4"/>
  <c r="M23" i="4"/>
  <c r="I23" i="4"/>
  <c r="L23" i="4" s="1"/>
  <c r="R23" i="4" s="1"/>
  <c r="H23" i="4"/>
  <c r="E23" i="4"/>
  <c r="P22" i="4"/>
  <c r="M22" i="4"/>
  <c r="I22" i="4"/>
  <c r="L22" i="4" s="1"/>
  <c r="R22" i="4" s="1"/>
  <c r="H22" i="4"/>
  <c r="E22" i="4"/>
  <c r="P21" i="4"/>
  <c r="M21" i="4"/>
  <c r="I21" i="4"/>
  <c r="L21" i="4" s="1"/>
  <c r="R21" i="4" s="1"/>
  <c r="H21" i="4"/>
  <c r="E21" i="4"/>
  <c r="Q20" i="4"/>
  <c r="M20" i="4"/>
  <c r="P20" i="4" s="1"/>
  <c r="R20" i="4" s="1"/>
  <c r="I20" i="4"/>
  <c r="L20" i="4" s="1"/>
  <c r="H20" i="4"/>
  <c r="E20" i="4"/>
  <c r="P19" i="4"/>
  <c r="M19" i="4"/>
  <c r="I19" i="4"/>
  <c r="L19" i="4" s="1"/>
  <c r="R19" i="4" s="1"/>
  <c r="H19" i="4"/>
  <c r="E19" i="4"/>
  <c r="Q18" i="4"/>
  <c r="P18" i="4"/>
  <c r="M18" i="4"/>
  <c r="I18" i="4"/>
  <c r="L18" i="4" s="1"/>
  <c r="R18" i="4" s="1"/>
  <c r="H18" i="4"/>
  <c r="E18" i="4"/>
  <c r="P17" i="4"/>
  <c r="M17" i="4"/>
  <c r="I17" i="4"/>
  <c r="L17" i="4" s="1"/>
  <c r="R17" i="4" s="1"/>
  <c r="H17" i="4"/>
  <c r="E17" i="4"/>
  <c r="Q16" i="4"/>
  <c r="P16" i="4"/>
  <c r="M16" i="4"/>
  <c r="I16" i="4"/>
  <c r="L16" i="4" s="1"/>
  <c r="R16" i="4" s="1"/>
  <c r="H16" i="4"/>
  <c r="E16" i="4"/>
  <c r="P15" i="4"/>
  <c r="M15" i="4"/>
  <c r="I15" i="4"/>
  <c r="L15" i="4" s="1"/>
  <c r="R15" i="4" s="1"/>
  <c r="H15" i="4"/>
  <c r="E15" i="4"/>
  <c r="Q14" i="4"/>
  <c r="P14" i="4"/>
  <c r="M14" i="4"/>
  <c r="I14" i="4"/>
  <c r="L14" i="4" s="1"/>
  <c r="R14" i="4" s="1"/>
  <c r="H14" i="4"/>
  <c r="E14" i="4"/>
  <c r="P13" i="4"/>
  <c r="M13" i="4"/>
  <c r="I13" i="4"/>
  <c r="L13" i="4" s="1"/>
  <c r="R13" i="4" s="1"/>
  <c r="H13" i="4"/>
  <c r="E13" i="4"/>
  <c r="Q12" i="4"/>
  <c r="P12" i="4"/>
  <c r="M12" i="4"/>
  <c r="I12" i="4"/>
  <c r="L12" i="4" s="1"/>
  <c r="R12" i="4" s="1"/>
  <c r="H12" i="4"/>
  <c r="E12" i="4"/>
  <c r="P11" i="4"/>
  <c r="M11" i="4"/>
  <c r="I11" i="4"/>
  <c r="L11" i="4" s="1"/>
  <c r="R11" i="4" s="1"/>
  <c r="H11" i="4"/>
  <c r="E11" i="4"/>
  <c r="Q10" i="4"/>
  <c r="P10" i="4"/>
  <c r="M10" i="4"/>
  <c r="I10" i="4"/>
  <c r="L10" i="4" s="1"/>
  <c r="R10" i="4" s="1"/>
  <c r="H10" i="4"/>
  <c r="E10" i="4"/>
  <c r="P9" i="4"/>
  <c r="M9" i="4"/>
  <c r="I9" i="4"/>
  <c r="L9" i="4" s="1"/>
  <c r="R9" i="4" s="1"/>
  <c r="H9" i="4"/>
  <c r="E9" i="4"/>
  <c r="Q8" i="4"/>
  <c r="P8" i="4"/>
  <c r="M8" i="4"/>
  <c r="I8" i="4"/>
  <c r="L8" i="4" s="1"/>
  <c r="R8" i="4" s="1"/>
  <c r="H8" i="4"/>
  <c r="E8" i="4"/>
  <c r="P7" i="4"/>
  <c r="M7" i="4"/>
  <c r="I7" i="4"/>
  <c r="L7" i="4" s="1"/>
  <c r="R7" i="4" s="1"/>
  <c r="H7" i="4"/>
  <c r="E7" i="4"/>
  <c r="Q6" i="4"/>
  <c r="P6" i="4"/>
  <c r="M6" i="4"/>
  <c r="I6" i="4"/>
  <c r="L6" i="4" s="1"/>
  <c r="R6" i="4" s="1"/>
  <c r="H6" i="4"/>
  <c r="E6" i="4"/>
  <c r="P5" i="4"/>
  <c r="M5" i="4"/>
  <c r="I5" i="4"/>
  <c r="L5" i="4" s="1"/>
  <c r="R5" i="4" s="1"/>
  <c r="H5" i="4"/>
  <c r="E5" i="4"/>
  <c r="Q4" i="4"/>
  <c r="P4" i="4"/>
  <c r="M4" i="4"/>
  <c r="I4" i="4"/>
  <c r="L4" i="4" s="1"/>
  <c r="R4" i="4" s="1"/>
  <c r="H4" i="4"/>
  <c r="E4" i="4"/>
  <c r="P3" i="4"/>
  <c r="M3" i="4"/>
  <c r="I3" i="4"/>
  <c r="L3" i="4" s="1"/>
  <c r="R3" i="4" s="1"/>
  <c r="H3" i="4"/>
  <c r="E3" i="4"/>
  <c r="B77" i="3"/>
  <c r="F75" i="3" s="1"/>
  <c r="G75" i="3"/>
  <c r="F74" i="3"/>
  <c r="E73" i="3"/>
  <c r="G71" i="3"/>
  <c r="F70" i="3"/>
  <c r="E69" i="3"/>
  <c r="G67" i="3"/>
  <c r="F66" i="3"/>
  <c r="E65" i="3"/>
  <c r="G63" i="3"/>
  <c r="F62" i="3"/>
  <c r="E61" i="3"/>
  <c r="E60" i="3"/>
  <c r="G59" i="3"/>
  <c r="G58" i="3"/>
  <c r="F58" i="3"/>
  <c r="F57" i="3"/>
  <c r="E57" i="3"/>
  <c r="E56" i="3"/>
  <c r="G55" i="3"/>
  <c r="G54" i="3"/>
  <c r="F54" i="3"/>
  <c r="F53" i="3"/>
  <c r="E53" i="3"/>
  <c r="E52" i="3"/>
  <c r="G51" i="3"/>
  <c r="G50" i="3"/>
  <c r="F50" i="3"/>
  <c r="F49" i="3"/>
  <c r="E49" i="3"/>
  <c r="E48" i="3"/>
  <c r="G47" i="3"/>
  <c r="G46" i="3"/>
  <c r="F46" i="3"/>
  <c r="F45" i="3"/>
  <c r="E45" i="3"/>
  <c r="E44" i="3"/>
  <c r="G43" i="3"/>
  <c r="G42" i="3"/>
  <c r="F42" i="3"/>
  <c r="F41" i="3"/>
  <c r="E41" i="3"/>
  <c r="E40" i="3"/>
  <c r="G36" i="3"/>
  <c r="G35" i="3"/>
  <c r="C35" i="3"/>
  <c r="E34" i="3"/>
  <c r="G33" i="3"/>
  <c r="E33" i="3"/>
  <c r="C33" i="3"/>
  <c r="G32" i="3"/>
  <c r="C32" i="3"/>
  <c r="G31" i="3"/>
  <c r="G30" i="3"/>
  <c r="E30" i="3"/>
  <c r="G29" i="3"/>
  <c r="E29" i="3"/>
  <c r="C29" i="3"/>
  <c r="G28" i="3"/>
  <c r="C28" i="3"/>
  <c r="G27" i="3"/>
  <c r="G26" i="3"/>
  <c r="E26" i="3"/>
  <c r="G25" i="3"/>
  <c r="E25" i="3"/>
  <c r="C25" i="3"/>
  <c r="G24" i="3"/>
  <c r="C24" i="3"/>
  <c r="G23" i="3"/>
  <c r="G22" i="3"/>
  <c r="E22" i="3"/>
  <c r="G21" i="3"/>
  <c r="E21" i="3"/>
  <c r="C21" i="3"/>
  <c r="G20" i="3"/>
  <c r="C20" i="3"/>
  <c r="G19" i="3"/>
  <c r="G18" i="3"/>
  <c r="C18" i="3"/>
  <c r="G17" i="3"/>
  <c r="C17" i="3"/>
  <c r="G16" i="3"/>
  <c r="G15" i="3"/>
  <c r="E15" i="3"/>
  <c r="G14" i="3"/>
  <c r="E14" i="3"/>
  <c r="C14" i="3"/>
  <c r="G13" i="3"/>
  <c r="C13" i="3"/>
  <c r="G12" i="3"/>
  <c r="G11" i="3"/>
  <c r="E11" i="3"/>
  <c r="G10" i="3"/>
  <c r="E10" i="3"/>
  <c r="C10" i="3"/>
  <c r="G9" i="3"/>
  <c r="C9" i="3"/>
  <c r="G8" i="3"/>
  <c r="G7" i="3"/>
  <c r="E7" i="3"/>
  <c r="G6" i="3"/>
  <c r="E6" i="3"/>
  <c r="C6" i="3"/>
  <c r="G5" i="3"/>
  <c r="C5" i="3"/>
  <c r="G4" i="3"/>
  <c r="G3" i="3"/>
  <c r="E3" i="3"/>
  <c r="G2" i="3"/>
  <c r="E2" i="3"/>
  <c r="C2" i="3"/>
  <c r="C36" i="3"/>
  <c r="Q3" i="4" l="1"/>
  <c r="Q5" i="4"/>
  <c r="Q7" i="4"/>
  <c r="Q9" i="4"/>
  <c r="Q11" i="4"/>
  <c r="Q13" i="4"/>
  <c r="Q15" i="4"/>
  <c r="Q17" i="4"/>
  <c r="Q19" i="4"/>
  <c r="Q31" i="4"/>
  <c r="R33" i="4"/>
  <c r="Q33" i="4"/>
  <c r="Q22" i="4"/>
  <c r="Q24" i="4"/>
  <c r="Q26" i="4"/>
  <c r="R34" i="4"/>
  <c r="Q34" i="4"/>
  <c r="R35" i="4"/>
  <c r="Q35" i="4"/>
  <c r="Q21" i="4"/>
  <c r="Q23" i="4"/>
  <c r="Q25" i="4"/>
  <c r="Q27" i="4"/>
  <c r="R32" i="4"/>
  <c r="Q32" i="4"/>
  <c r="R36" i="4"/>
  <c r="Q36" i="4"/>
  <c r="E72" i="3"/>
  <c r="C4" i="3"/>
  <c r="E5" i="3"/>
  <c r="C8" i="3"/>
  <c r="E9" i="3"/>
  <c r="C12" i="3"/>
  <c r="E13" i="3"/>
  <c r="C16" i="3"/>
  <c r="E17" i="3"/>
  <c r="C19" i="3"/>
  <c r="E20" i="3"/>
  <c r="C23" i="3"/>
  <c r="E24" i="3"/>
  <c r="C27" i="3"/>
  <c r="E28" i="3"/>
  <c r="C31" i="3"/>
  <c r="E32" i="3"/>
  <c r="F40" i="3"/>
  <c r="G41" i="3"/>
  <c r="E43" i="3"/>
  <c r="F44" i="3"/>
  <c r="G45" i="3"/>
  <c r="E47" i="3"/>
  <c r="F48" i="3"/>
  <c r="G49" i="3"/>
  <c r="E51" i="3"/>
  <c r="F52" i="3"/>
  <c r="G53" i="3"/>
  <c r="E55" i="3"/>
  <c r="F56" i="3"/>
  <c r="G57" i="3"/>
  <c r="E59" i="3"/>
  <c r="F60" i="3"/>
  <c r="G61" i="3"/>
  <c r="E63" i="3"/>
  <c r="F64" i="3"/>
  <c r="G65" i="3"/>
  <c r="E67" i="3"/>
  <c r="F68" i="3"/>
  <c r="G69" i="3"/>
  <c r="E71" i="3"/>
  <c r="F72" i="3"/>
  <c r="G73" i="3"/>
  <c r="E75" i="3"/>
  <c r="F61" i="3"/>
  <c r="G62" i="3"/>
  <c r="E64" i="3"/>
  <c r="F65" i="3"/>
  <c r="G66" i="3"/>
  <c r="E68" i="3"/>
  <c r="F69" i="3"/>
  <c r="G70" i="3"/>
  <c r="F73" i="3"/>
  <c r="G74" i="3"/>
  <c r="C3" i="3"/>
  <c r="E4" i="3"/>
  <c r="C7" i="3"/>
  <c r="E8" i="3"/>
  <c r="C11" i="3"/>
  <c r="E12" i="3"/>
  <c r="C15" i="3"/>
  <c r="E16" i="3"/>
  <c r="E19" i="3"/>
  <c r="C22" i="3"/>
  <c r="E23" i="3"/>
  <c r="C26" i="3"/>
  <c r="E27" i="3"/>
  <c r="C30" i="3"/>
  <c r="E31" i="3"/>
  <c r="C34" i="3"/>
  <c r="G40" i="3"/>
  <c r="E42" i="3"/>
  <c r="F43" i="3"/>
  <c r="G44" i="3"/>
  <c r="E46" i="3"/>
  <c r="F47" i="3"/>
  <c r="G48" i="3"/>
  <c r="E50" i="3"/>
  <c r="F51" i="3"/>
  <c r="G52" i="3"/>
  <c r="E54" i="3"/>
  <c r="F55" i="3"/>
  <c r="G56" i="3"/>
  <c r="E58" i="3"/>
  <c r="F59" i="3"/>
  <c r="G60" i="3"/>
  <c r="E62" i="3"/>
  <c r="F63" i="3"/>
  <c r="G64" i="3"/>
  <c r="E66" i="3"/>
  <c r="F67" i="3"/>
  <c r="G68" i="3"/>
  <c r="E70" i="3"/>
  <c r="F71" i="3"/>
  <c r="G72" i="3"/>
  <c r="E74" i="3"/>
</calcChain>
</file>

<file path=xl/sharedStrings.xml><?xml version="1.0" encoding="utf-8"?>
<sst xmlns="http://schemas.openxmlformats.org/spreadsheetml/2006/main" count="188" uniqueCount="80">
  <si>
    <t>OD600</t>
  </si>
  <si>
    <t>Plate#1</t>
  </si>
  <si>
    <t>PlateFormat</t>
  </si>
  <si>
    <t>Endpoint</t>
  </si>
  <si>
    <t>Absorbance</t>
  </si>
  <si>
    <t>Raw</t>
  </si>
  <si>
    <t>FALSE</t>
  </si>
  <si>
    <t>Temperature(°C)</t>
  </si>
  <si>
    <t>Background</t>
  </si>
  <si>
    <t>Strain</t>
  </si>
  <si>
    <t>OD600.1</t>
  </si>
  <si>
    <t>Corr.1</t>
  </si>
  <si>
    <t>OD600.2</t>
  </si>
  <si>
    <t>Corr.2</t>
  </si>
  <si>
    <t>Bulk</t>
  </si>
  <si>
    <t>Cor.bulk</t>
  </si>
  <si>
    <t>SC35</t>
  </si>
  <si>
    <t>SC5</t>
  </si>
  <si>
    <t>SC1</t>
  </si>
  <si>
    <t>SC2</t>
  </si>
  <si>
    <t>SC4</t>
  </si>
  <si>
    <t>SC37</t>
  </si>
  <si>
    <t>SC33</t>
  </si>
  <si>
    <t>SC36</t>
  </si>
  <si>
    <t>SC10</t>
  </si>
  <si>
    <t>SC7</t>
  </si>
  <si>
    <t>SC8</t>
  </si>
  <si>
    <t>SC9</t>
  </si>
  <si>
    <t>SC38</t>
  </si>
  <si>
    <t>NA</t>
  </si>
  <si>
    <t>SC34</t>
  </si>
  <si>
    <t>SC27</t>
  </si>
  <si>
    <t>OD420</t>
  </si>
  <si>
    <t>Corr 420</t>
  </si>
  <si>
    <t>water</t>
  </si>
  <si>
    <t>Replicate 1</t>
  </si>
  <si>
    <t>Replicate 2</t>
  </si>
  <si>
    <t>Replicate 3</t>
  </si>
  <si>
    <t>ID</t>
  </si>
  <si>
    <t>PHO4</t>
  </si>
  <si>
    <t>PHO2</t>
  </si>
  <si>
    <t>420 / 600</t>
  </si>
  <si>
    <t>mean</t>
  </si>
  <si>
    <t>sd</t>
  </si>
  <si>
    <t>pho4Δ</t>
  </si>
  <si>
    <t>Scer4</t>
  </si>
  <si>
    <t>Spar4</t>
  </si>
  <si>
    <t>Smik4</t>
  </si>
  <si>
    <t>Cgla4</t>
  </si>
  <si>
    <t>Scas4</t>
  </si>
  <si>
    <t>Kwal4</t>
  </si>
  <si>
    <t>Ylip4</t>
  </si>
  <si>
    <t>Klac4</t>
  </si>
  <si>
    <t>Sklu4</t>
  </si>
  <si>
    <t>Kdel4</t>
  </si>
  <si>
    <t>Cniv4</t>
  </si>
  <si>
    <t>Cbra4</t>
  </si>
  <si>
    <t>Kbac4</t>
  </si>
  <si>
    <t>Dhan4</t>
  </si>
  <si>
    <t>Calb4</t>
  </si>
  <si>
    <t>Ccas4</t>
  </si>
  <si>
    <t>pho2Δ</t>
  </si>
  <si>
    <t>sd1</t>
  </si>
  <si>
    <t>Ratio</t>
  </si>
  <si>
    <t>S. cerevisiae</t>
  </si>
  <si>
    <t>S. paradoxus</t>
  </si>
  <si>
    <t>S. mikatae</t>
  </si>
  <si>
    <t>C. glabrata</t>
  </si>
  <si>
    <t>C. bracarensis</t>
  </si>
  <si>
    <t>K. delphensis</t>
  </si>
  <si>
    <t>C. nivariensis</t>
  </si>
  <si>
    <t>K. bacillisporus</t>
  </si>
  <si>
    <t>C. castellii</t>
  </si>
  <si>
    <t>S. castellii</t>
  </si>
  <si>
    <t>K. waltii</t>
  </si>
  <si>
    <t>S. kluyveri</t>
  </si>
  <si>
    <t>K. lactis</t>
  </si>
  <si>
    <t>D. hansenii</t>
  </si>
  <si>
    <t>C. albicans</t>
  </si>
  <si>
    <t>Y. lipolytica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</si>
</sst>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000"/>
    <numFmt numFmtId="167" formatCode="#,##0.000"/>
  </numFmts>
  <fonts count="9">
    <font>
      <sz val="10"/>
      <name val="Arial"/>
      <family val="2"/>
    </font>
    <font>
      <sz val="10"/>
      <name val="Arial"/>
    </font>
    <font>
      <sz val="10"/>
      <name val="Lohit Hindi"/>
      <family val="2"/>
    </font>
    <font>
      <b/>
      <sz val="1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color rgb="FF000080"/>
      <name val="Arial"/>
    </font>
    <font>
      <b/>
      <i/>
      <sz val="10"/>
      <name val="Arial"/>
    </font>
    <font>
      <i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E6E6E6"/>
      </patternFill>
    </fill>
    <fill>
      <patternFill patternType="solid">
        <fgColor rgb="FFCFE7F5"/>
        <bgColor rgb="FFD9EAD3"/>
      </patternFill>
    </fill>
    <fill>
      <patternFill patternType="solid">
        <fgColor rgb="FFE6E6FF"/>
        <bgColor rgb="FFE6E6E6"/>
      </patternFill>
    </fill>
    <fill>
      <patternFill patternType="solid">
        <fgColor rgb="FFFFFFCC"/>
        <bgColor rgb="FFFFFFFF"/>
      </patternFill>
    </fill>
    <fill>
      <patternFill patternType="solid">
        <fgColor rgb="FFB3B3B3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>
      <alignment horizontal="center" textRotation="90"/>
    </xf>
  </cellStyleXfs>
  <cellXfs count="53">
    <xf numFmtId="0" fontId="0" fillId="0" borderId="0" xfId="0"/>
    <xf numFmtId="165" fontId="4" fillId="3" borderId="1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Font="1"/>
    <xf numFmtId="1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0" fontId="4" fillId="2" borderId="0" xfId="0" applyFont="1" applyFill="1" applyBorder="1" applyAlignment="1">
      <alignment horizontal="left" vertical="top" wrapText="1"/>
    </xf>
    <xf numFmtId="2" fontId="4" fillId="3" borderId="0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wrapText="1"/>
    </xf>
    <xf numFmtId="166" fontId="5" fillId="5" borderId="0" xfId="0" applyNumberFormat="1" applyFont="1" applyFill="1" applyBorder="1" applyAlignment="1">
      <alignment horizontal="center" vertical="top" wrapText="1"/>
    </xf>
    <xf numFmtId="166" fontId="5" fillId="3" borderId="0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wrapText="1"/>
    </xf>
    <xf numFmtId="2" fontId="4" fillId="3" borderId="1" xfId="0" applyNumberFormat="1" applyFont="1" applyFill="1" applyBorder="1" applyAlignment="1">
      <alignment horizontal="center" wrapText="1"/>
    </xf>
    <xf numFmtId="165" fontId="4" fillId="4" borderId="1" xfId="0" applyNumberFormat="1" applyFont="1" applyFill="1" applyBorder="1" applyAlignment="1">
      <alignment horizontal="center" wrapText="1"/>
    </xf>
    <xf numFmtId="2" fontId="4" fillId="4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6" fontId="5" fillId="5" borderId="1" xfId="0" applyNumberFormat="1" applyFont="1" applyFill="1" applyBorder="1" applyAlignment="1">
      <alignment horizontal="center" wrapText="1"/>
    </xf>
    <xf numFmtId="166" fontId="5" fillId="3" borderId="1" xfId="0" applyNumberFormat="1" applyFont="1" applyFill="1" applyBorder="1" applyAlignment="1">
      <alignment horizontal="center" wrapText="1"/>
    </xf>
    <xf numFmtId="0" fontId="3" fillId="0" borderId="0" xfId="0" applyFont="1" applyAlignment="1"/>
    <xf numFmtId="0" fontId="1" fillId="2" borderId="0" xfId="0" applyFont="1" applyFill="1" applyBorder="1" applyAlignment="1">
      <alignment horizontal="left" wrapText="1"/>
    </xf>
    <xf numFmtId="2" fontId="0" fillId="3" borderId="0" xfId="0" applyNumberFormat="1" applyFill="1" applyAlignment="1">
      <alignment horizontal="center"/>
    </xf>
    <xf numFmtId="165" fontId="1" fillId="4" borderId="0" xfId="0" applyNumberFormat="1" applyFont="1" applyFill="1" applyBorder="1" applyAlignment="1">
      <alignment horizontal="center" wrapText="1"/>
    </xf>
    <xf numFmtId="167" fontId="1" fillId="4" borderId="0" xfId="0" applyNumberFormat="1" applyFont="1" applyFill="1" applyBorder="1" applyAlignment="1">
      <alignment horizontal="center" wrapText="1"/>
    </xf>
    <xf numFmtId="2" fontId="1" fillId="4" borderId="0" xfId="0" applyNumberFormat="1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wrapText="1"/>
    </xf>
    <xf numFmtId="167" fontId="1" fillId="3" borderId="0" xfId="0" applyNumberFormat="1" applyFont="1" applyFill="1" applyBorder="1" applyAlignment="1">
      <alignment horizontal="center" wrapText="1"/>
    </xf>
    <xf numFmtId="165" fontId="1" fillId="3" borderId="0" xfId="0" applyNumberFormat="1" applyFont="1" applyFill="1" applyBorder="1" applyAlignment="1">
      <alignment horizontal="center" wrapText="1"/>
    </xf>
    <xf numFmtId="4" fontId="1" fillId="3" borderId="0" xfId="0" applyNumberFormat="1" applyFont="1" applyFill="1" applyBorder="1" applyAlignment="1">
      <alignment horizontal="center" wrapText="1"/>
    </xf>
    <xf numFmtId="166" fontId="6" fillId="6" borderId="0" xfId="0" applyNumberFormat="1" applyFont="1" applyFill="1" applyBorder="1" applyAlignment="1">
      <alignment horizontal="right" wrapText="1"/>
    </xf>
    <xf numFmtId="2" fontId="1" fillId="3" borderId="0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left" wrapText="1"/>
    </xf>
    <xf numFmtId="4" fontId="6" fillId="6" borderId="0" xfId="0" applyNumberFormat="1" applyFont="1" applyFill="1" applyBorder="1" applyAlignment="1">
      <alignment horizontal="right" wrapText="1"/>
    </xf>
    <xf numFmtId="10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E6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D9EAD3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0351274787535401"/>
          <c:y val="4.6279007735396102E-2"/>
          <c:w val="0.72793201133144503"/>
          <c:h val="0.7822085889570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Corr.2</c:v>
                </c:pt>
              </c:strCache>
            </c:strRef>
          </c:tx>
          <c:spPr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'Raw data'!$C$2:$C$33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'Raw data'!$E$2:$E$33</c:f>
              <c:numCache>
                <c:formatCode>0.000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2-F342-A2A6-D140A619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2057"/>
        <c:axId val="11184916"/>
      </c:scatterChart>
      <c:valAx>
        <c:axId val="43902057"/>
        <c:scaling>
          <c:orientation val="minMax"/>
          <c:min val="0.25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rPr sz="1000" b="0" strike="noStrike" spc="-1">
                    <a:latin typeface="Arial"/>
                  </a:rPr>
                  <a:t>Plate reader #1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Arial"/>
              </a:defRPr>
            </a:pPr>
            <a:endParaRPr lang="en-US"/>
          </a:p>
        </c:txPr>
        <c:crossAx val="11184916"/>
        <c:crosses val="autoZero"/>
        <c:crossBetween val="midCat"/>
        <c:majorUnit val="0.1"/>
      </c:valAx>
      <c:valAx>
        <c:axId val="11184916"/>
        <c:scaling>
          <c:orientation val="minMax"/>
          <c:min val="0.2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rPr sz="1000" b="0" strike="noStrike" spc="-1">
                    <a:latin typeface="Arial"/>
                  </a:rPr>
                  <a:t>Plate reader #2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Arial"/>
              </a:defRPr>
            </a:pPr>
            <a:endParaRPr lang="en-US"/>
          </a:p>
        </c:txPr>
        <c:crossAx val="43902057"/>
        <c:crosses val="autoZero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0351274787535401"/>
          <c:y val="4.6279007735396102E-2"/>
          <c:w val="0.72793201133144503"/>
          <c:h val="0.7822085889570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Cor.bulk</c:v>
                </c:pt>
              </c:strCache>
            </c:strRef>
          </c:tx>
          <c:spPr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'Raw data'!$C$2:$C$36</c:f>
              <c:numCache>
                <c:formatCode>0.000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'Raw data'!$G$2:$G$36</c:f>
              <c:numCache>
                <c:formatCode>General</c:formatCode>
                <c:ptCount val="34"/>
                <c:pt idx="0">
                  <c:v>2.508</c:v>
                </c:pt>
                <c:pt idx="1">
                  <c:v>2.6619999999999999</c:v>
                </c:pt>
                <c:pt idx="2">
                  <c:v>2.266</c:v>
                </c:pt>
                <c:pt idx="3">
                  <c:v>3.355</c:v>
                </c:pt>
                <c:pt idx="4">
                  <c:v>2.7389999999999999</c:v>
                </c:pt>
                <c:pt idx="5">
                  <c:v>1.9909999999999999</c:v>
                </c:pt>
                <c:pt idx="6">
                  <c:v>2.8930000000000002</c:v>
                </c:pt>
                <c:pt idx="7">
                  <c:v>2.6840000000000002</c:v>
                </c:pt>
                <c:pt idx="8">
                  <c:v>2.343</c:v>
                </c:pt>
                <c:pt idx="9">
                  <c:v>2.4089999999999998</c:v>
                </c:pt>
                <c:pt idx="10">
                  <c:v>1.98</c:v>
                </c:pt>
                <c:pt idx="11">
                  <c:v>1.617</c:v>
                </c:pt>
                <c:pt idx="12">
                  <c:v>2.0790000000000002</c:v>
                </c:pt>
                <c:pt idx="13">
                  <c:v>2.4529999999999998</c:v>
                </c:pt>
                <c:pt idx="14">
                  <c:v>2.5190000000000001</c:v>
                </c:pt>
                <c:pt idx="15">
                  <c:v>2.552</c:v>
                </c:pt>
                <c:pt idx="16">
                  <c:v>2.706</c:v>
                </c:pt>
                <c:pt idx="17">
                  <c:v>1.9029999999999998</c:v>
                </c:pt>
                <c:pt idx="18">
                  <c:v>1.87</c:v>
                </c:pt>
                <c:pt idx="19">
                  <c:v>3.0910000000000002</c:v>
                </c:pt>
                <c:pt idx="20">
                  <c:v>2.0790000000000002</c:v>
                </c:pt>
                <c:pt idx="21">
                  <c:v>2.0569999999999999</c:v>
                </c:pt>
                <c:pt idx="22">
                  <c:v>3.1459999999999999</c:v>
                </c:pt>
                <c:pt idx="23">
                  <c:v>2.3980000000000001</c:v>
                </c:pt>
                <c:pt idx="24">
                  <c:v>2.5409999999999999</c:v>
                </c:pt>
                <c:pt idx="25">
                  <c:v>1.7490000000000001</c:v>
                </c:pt>
                <c:pt idx="26">
                  <c:v>3.6080000000000001</c:v>
                </c:pt>
                <c:pt idx="27">
                  <c:v>1.7270000000000001</c:v>
                </c:pt>
                <c:pt idx="28">
                  <c:v>1.9139999999999999</c:v>
                </c:pt>
                <c:pt idx="29">
                  <c:v>2.145</c:v>
                </c:pt>
                <c:pt idx="30">
                  <c:v>2.3209999999999997</c:v>
                </c:pt>
                <c:pt idx="31">
                  <c:v>2.2549999999999999</c:v>
                </c:pt>
                <c:pt idx="32">
                  <c:v>2.3980000000000001</c:v>
                </c:pt>
                <c:pt idx="33">
                  <c:v>2.431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5-C746-9F5F-C982BE83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20"/>
        <c:axId val="24873603"/>
      </c:scatterChart>
      <c:valAx>
        <c:axId val="5157420"/>
        <c:scaling>
          <c:orientation val="minMax"/>
          <c:min val="0.25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rPr sz="1000" b="0" strike="noStrike" spc="-1">
                    <a:latin typeface="Arial"/>
                  </a:rPr>
                  <a:t>Plate reader #1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Arial"/>
              </a:defRPr>
            </a:pPr>
            <a:endParaRPr lang="en-US"/>
          </a:p>
        </c:txPr>
        <c:crossAx val="24873603"/>
        <c:crosses val="autoZero"/>
        <c:crossBetween val="midCat"/>
        <c:majorUnit val="0.1"/>
      </c:valAx>
      <c:valAx>
        <c:axId val="24873603"/>
        <c:scaling>
          <c:orientation val="minMax"/>
          <c:min val="1.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rPr sz="1000" b="0" strike="noStrike" spc="-1">
                    <a:latin typeface="Arial"/>
                  </a:rPr>
                  <a:t>Bulk measurement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Arial"/>
              </a:defRPr>
            </a:pPr>
            <a:endParaRPr lang="en-US"/>
          </a:p>
        </c:txPr>
        <c:crossAx val="5157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465430016863399"/>
          <c:y val="0.103419136765471"/>
          <c:w val="0.77415080703444905"/>
          <c:h val="0.871814872594903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PHO2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cust"/>
            <c:noEndCap val="0"/>
            <c:minus>
              <c:numRef>
                <c:f>Plot!$D$2:$D$18</c:f>
                <c:numCache>
                  <c:formatCode>General</c:formatCode>
                  <c:ptCount val="17"/>
                  <c:pt idx="0">
                    <c:v>2.4604656022478799E-2</c:v>
                  </c:pt>
                  <c:pt idx="1">
                    <c:v>5.6733251936028802E-2</c:v>
                  </c:pt>
                  <c:pt idx="2">
                    <c:v>7.4063284634827101E-2</c:v>
                  </c:pt>
                  <c:pt idx="3">
                    <c:v>6.01113362240722E-2</c:v>
                  </c:pt>
                  <c:pt idx="4">
                    <c:v>5.9125104652483003E-2</c:v>
                  </c:pt>
                  <c:pt idx="5">
                    <c:v>7.6565702421473397E-2</c:v>
                  </c:pt>
                  <c:pt idx="6">
                    <c:v>0.121988760676857</c:v>
                  </c:pt>
                  <c:pt idx="7">
                    <c:v>7.3829995425377399E-3</c:v>
                  </c:pt>
                  <c:pt idx="8">
                    <c:v>2.6291192221418999E-2</c:v>
                  </c:pt>
                  <c:pt idx="9">
                    <c:v>3.0790628399152199E-3</c:v>
                  </c:pt>
                  <c:pt idx="10">
                    <c:v>1.24887018567773E-2</c:v>
                  </c:pt>
                  <c:pt idx="11">
                    <c:v>9.6621484667673299E-2</c:v>
                  </c:pt>
                  <c:pt idx="12">
                    <c:v>2.0430607291873799E-2</c:v>
                  </c:pt>
                  <c:pt idx="13">
                    <c:v>1.0689444915896701E-3</c:v>
                  </c:pt>
                  <c:pt idx="14">
                    <c:v>1.03554812963622E-3</c:v>
                  </c:pt>
                  <c:pt idx="15">
                    <c:v>3.8690053165496602E-3</c:v>
                  </c:pt>
                  <c:pt idx="16">
                    <c:v>2.5923260449591399E-2</c:v>
                  </c:pt>
                </c:numCache>
              </c:numRef>
            </c:min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Plot!$B$2:$B$18</c:f>
              <c:numCache>
                <c:formatCode>#,##0.00</c:formatCode>
                <c:ptCount val="17"/>
                <c:pt idx="0">
                  <c:v>3.7038662486938301</c:v>
                </c:pt>
                <c:pt idx="1">
                  <c:v>3.0109457564973598</c:v>
                </c:pt>
                <c:pt idx="2">
                  <c:v>3.4192055765879501</c:v>
                </c:pt>
                <c:pt idx="3">
                  <c:v>3.1570499657768698</c:v>
                </c:pt>
                <c:pt idx="4">
                  <c:v>3.70079013632022</c:v>
                </c:pt>
                <c:pt idx="5">
                  <c:v>5.1873673036093404</c:v>
                </c:pt>
                <c:pt idx="6">
                  <c:v>4.2502522195318804</c:v>
                </c:pt>
                <c:pt idx="7">
                  <c:v>1.8216740624728101</c:v>
                </c:pt>
                <c:pt idx="8">
                  <c:v>0.66152513936245105</c:v>
                </c:pt>
                <c:pt idx="9">
                  <c:v>1.4467305319689401</c:v>
                </c:pt>
                <c:pt idx="10">
                  <c:v>0.65829187396351596</c:v>
                </c:pt>
                <c:pt idx="11">
                  <c:v>2.8506018328546001</c:v>
                </c:pt>
                <c:pt idx="12">
                  <c:v>0.45833333333333298</c:v>
                </c:pt>
                <c:pt idx="13">
                  <c:v>0.23150247753422401</c:v>
                </c:pt>
                <c:pt idx="14">
                  <c:v>0.34191684972744302</c:v>
                </c:pt>
                <c:pt idx="15">
                  <c:v>0.15068612124370301</c:v>
                </c:pt>
                <c:pt idx="16">
                  <c:v>0.18551419439744299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B-1D4A-B683-69A4735FEED6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pho2Δ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Plot!$E$2:$E$18</c:f>
                <c:numCache>
                  <c:formatCode>General</c:formatCode>
                  <c:ptCount val="17"/>
                  <c:pt idx="0">
                    <c:v>9.2006303868133101E-3</c:v>
                  </c:pt>
                  <c:pt idx="1">
                    <c:v>6.6561667510499302E-4</c:v>
                  </c:pt>
                  <c:pt idx="2">
                    <c:v>1.08543254353963E-2</c:v>
                  </c:pt>
                  <c:pt idx="3">
                    <c:v>4.5273503481911101E-2</c:v>
                  </c:pt>
                  <c:pt idx="4">
                    <c:v>3.4549191263186399E-3</c:v>
                  </c:pt>
                  <c:pt idx="5">
                    <c:v>5.87877812366053E-3</c:v>
                  </c:pt>
                  <c:pt idx="6">
                    <c:v>1.43777713203704E-2</c:v>
                  </c:pt>
                  <c:pt idx="7">
                    <c:v>2.0730190008400699E-3</c:v>
                  </c:pt>
                  <c:pt idx="8">
                    <c:v>2.2115640301594301E-2</c:v>
                  </c:pt>
                  <c:pt idx="9">
                    <c:v>7.5105127041283099E-3</c:v>
                  </c:pt>
                  <c:pt idx="10">
                    <c:v>1.20935871261828E-2</c:v>
                  </c:pt>
                  <c:pt idx="11">
                    <c:v>1.0793875456974001E-4</c:v>
                  </c:pt>
                  <c:pt idx="12">
                    <c:v>1.67108287248678E-3</c:v>
                  </c:pt>
                  <c:pt idx="13">
                    <c:v>1.64519958396125E-3</c:v>
                  </c:pt>
                  <c:pt idx="14">
                    <c:v>3.4456866989965397E-2</c:v>
                  </c:pt>
                  <c:pt idx="15">
                    <c:v>6.2689621428223203E-3</c:v>
                  </c:pt>
                  <c:pt idx="16">
                    <c:v>1.4467657927090399E-2</c:v>
                  </c:pt>
                </c:numCache>
              </c:numRef>
            </c:pl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Plot!$C$2:$C$18</c:f>
              <c:numCache>
                <c:formatCode>#,##0.00</c:formatCode>
                <c:ptCount val="17"/>
                <c:pt idx="0">
                  <c:v>0.20895454956175999</c:v>
                </c:pt>
                <c:pt idx="1">
                  <c:v>0.153540424641774</c:v>
                </c:pt>
                <c:pt idx="2">
                  <c:v>0.125980028059751</c:v>
                </c:pt>
                <c:pt idx="3">
                  <c:v>1.65771910524386</c:v>
                </c:pt>
                <c:pt idx="4">
                  <c:v>0.82767178532650798</c:v>
                </c:pt>
                <c:pt idx="5">
                  <c:v>1.05893305620508</c:v>
                </c:pt>
                <c:pt idx="6">
                  <c:v>2.6367786877529902</c:v>
                </c:pt>
                <c:pt idx="7">
                  <c:v>0.22041434574416099</c:v>
                </c:pt>
                <c:pt idx="8">
                  <c:v>0.27966694654352098</c:v>
                </c:pt>
                <c:pt idx="9">
                  <c:v>0.173408662900188</c:v>
                </c:pt>
                <c:pt idx="10">
                  <c:v>0.20052548086456501</c:v>
                </c:pt>
                <c:pt idx="11">
                  <c:v>0.260621788022185</c:v>
                </c:pt>
                <c:pt idx="12">
                  <c:v>0.22597344136844499</c:v>
                </c:pt>
                <c:pt idx="13">
                  <c:v>0.204009616876066</c:v>
                </c:pt>
                <c:pt idx="14">
                  <c:v>0.27608942450440999</c:v>
                </c:pt>
                <c:pt idx="15">
                  <c:v>0.17761612487686601</c:v>
                </c:pt>
                <c:pt idx="16">
                  <c:v>0.17699156957469001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B-1D4A-B683-69A4735F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968982"/>
        <c:axId val="89351889"/>
      </c:barChart>
      <c:catAx>
        <c:axId val="609689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sz="1000" b="1" i="1" strike="noStrike" spc="-1">
                <a:latin typeface="Courier New"/>
              </a:defRPr>
            </a:pPr>
            <a:endParaRPr lang="en-US"/>
          </a:p>
        </c:txPr>
        <c:crossAx val="89351889"/>
        <c:crosses val="autoZero"/>
        <c:auto val="1"/>
        <c:lblAlgn val="ctr"/>
        <c:lblOffset val="100"/>
        <c:noMultiLvlLbl val="1"/>
      </c:catAx>
      <c:valAx>
        <c:axId val="89351889"/>
        <c:scaling>
          <c:orientation val="minMax"/>
          <c:max val="7"/>
        </c:scaling>
        <c:delete val="0"/>
        <c:axPos val="l"/>
        <c:title>
          <c:tx>
            <c:rich>
              <a:bodyPr rot="0"/>
              <a:lstStyle/>
              <a:p>
                <a:pPr>
                  <a:defRPr sz="1100" b="0" strike="noStrike" spc="-1">
                    <a:latin typeface="Arial"/>
                  </a:defRPr>
                </a:pPr>
                <a:r>
                  <a:rPr lang="en-US" sz="1100" b="0" strike="noStrike" spc="-1">
                    <a:latin typeface="Arial"/>
                  </a:rPr>
                  <a:t>OD420 / OD600</a:t>
                </a:r>
              </a:p>
            </c:rich>
          </c:tx>
          <c:layout>
            <c:manualLayout>
              <c:xMode val="edge"/>
              <c:yMode val="edge"/>
              <c:x val="0.32871597205492598"/>
              <c:y val="1.1960478419136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sz="900" b="0" strike="noStrike" spc="-1">
                <a:latin typeface="Arial"/>
              </a:defRPr>
            </a:pPr>
            <a:endParaRPr lang="en-US"/>
          </a:p>
        </c:txPr>
        <c:crossAx val="60968982"/>
        <c:crossesAt val="1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"/>
          <c:y val="0"/>
          <c:w val="0.18636308878448399"/>
          <c:h val="7.12474809855035E-2"/>
        </c:manualLayout>
      </c:layout>
      <c:overlay val="1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i="1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465430016863399"/>
          <c:y val="0.103289131565263"/>
          <c:w val="0.77390990122862002"/>
          <c:h val="0.871684867394695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PHO2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cust"/>
            <c:noEndCap val="0"/>
            <c:minus>
              <c:numRef>
                <c:f>Plot!$D$2:$D$18</c:f>
                <c:numCache>
                  <c:formatCode>General</c:formatCode>
                  <c:ptCount val="17"/>
                  <c:pt idx="0">
                    <c:v>2.4604656022478799E-2</c:v>
                  </c:pt>
                  <c:pt idx="1">
                    <c:v>5.6733251936028802E-2</c:v>
                  </c:pt>
                  <c:pt idx="2">
                    <c:v>7.4063284634827101E-2</c:v>
                  </c:pt>
                  <c:pt idx="3">
                    <c:v>6.01113362240722E-2</c:v>
                  </c:pt>
                  <c:pt idx="4">
                    <c:v>5.9125104652483003E-2</c:v>
                  </c:pt>
                  <c:pt idx="5">
                    <c:v>7.6565702421473397E-2</c:v>
                  </c:pt>
                  <c:pt idx="6">
                    <c:v>0.121988760676857</c:v>
                  </c:pt>
                  <c:pt idx="7">
                    <c:v>7.3829995425377399E-3</c:v>
                  </c:pt>
                  <c:pt idx="8">
                    <c:v>2.6291192221418999E-2</c:v>
                  </c:pt>
                  <c:pt idx="9">
                    <c:v>3.0790628399152199E-3</c:v>
                  </c:pt>
                  <c:pt idx="10">
                    <c:v>1.24887018567773E-2</c:v>
                  </c:pt>
                  <c:pt idx="11">
                    <c:v>9.6621484667673299E-2</c:v>
                  </c:pt>
                  <c:pt idx="12">
                    <c:v>2.0430607291873799E-2</c:v>
                  </c:pt>
                  <c:pt idx="13">
                    <c:v>1.0689444915896701E-3</c:v>
                  </c:pt>
                  <c:pt idx="14">
                    <c:v>1.03554812963622E-3</c:v>
                  </c:pt>
                  <c:pt idx="15">
                    <c:v>3.8690053165496602E-3</c:v>
                  </c:pt>
                  <c:pt idx="16">
                    <c:v>2.5923260449591399E-2</c:v>
                  </c:pt>
                </c:numCache>
              </c:numRef>
            </c:min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Plot!$B$2:$B$18</c:f>
              <c:numCache>
                <c:formatCode>#,##0.00</c:formatCode>
                <c:ptCount val="17"/>
                <c:pt idx="0">
                  <c:v>3.7038662486938301</c:v>
                </c:pt>
                <c:pt idx="1">
                  <c:v>3.0109457564973598</c:v>
                </c:pt>
                <c:pt idx="2">
                  <c:v>3.4192055765879501</c:v>
                </c:pt>
                <c:pt idx="3">
                  <c:v>3.1570499657768698</c:v>
                </c:pt>
                <c:pt idx="4">
                  <c:v>3.70079013632022</c:v>
                </c:pt>
                <c:pt idx="5">
                  <c:v>5.1873673036093404</c:v>
                </c:pt>
                <c:pt idx="6">
                  <c:v>4.2502522195318804</c:v>
                </c:pt>
                <c:pt idx="7">
                  <c:v>1.8216740624728101</c:v>
                </c:pt>
                <c:pt idx="8">
                  <c:v>0.66152513936245105</c:v>
                </c:pt>
                <c:pt idx="9">
                  <c:v>1.4467305319689401</c:v>
                </c:pt>
                <c:pt idx="10">
                  <c:v>0.65829187396351596</c:v>
                </c:pt>
                <c:pt idx="11">
                  <c:v>2.8506018328546001</c:v>
                </c:pt>
                <c:pt idx="12">
                  <c:v>0.45833333333333298</c:v>
                </c:pt>
                <c:pt idx="13">
                  <c:v>0.23150247753422401</c:v>
                </c:pt>
                <c:pt idx="14">
                  <c:v>0.34191684972744302</c:v>
                </c:pt>
                <c:pt idx="15">
                  <c:v>0.15068612124370301</c:v>
                </c:pt>
                <c:pt idx="16">
                  <c:v>0.18551419439744299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8-4A4A-8C63-FE34E918AA14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pho2Δ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Plot!$E$2:$E$18</c:f>
                <c:numCache>
                  <c:formatCode>General</c:formatCode>
                  <c:ptCount val="17"/>
                  <c:pt idx="0">
                    <c:v>9.2006303868133101E-3</c:v>
                  </c:pt>
                  <c:pt idx="1">
                    <c:v>6.6561667510499302E-4</c:v>
                  </c:pt>
                  <c:pt idx="2">
                    <c:v>1.08543254353963E-2</c:v>
                  </c:pt>
                  <c:pt idx="3">
                    <c:v>4.5273503481911101E-2</c:v>
                  </c:pt>
                  <c:pt idx="4">
                    <c:v>3.4549191263186399E-3</c:v>
                  </c:pt>
                  <c:pt idx="5">
                    <c:v>5.87877812366053E-3</c:v>
                  </c:pt>
                  <c:pt idx="6">
                    <c:v>1.43777713203704E-2</c:v>
                  </c:pt>
                  <c:pt idx="7">
                    <c:v>2.0730190008400699E-3</c:v>
                  </c:pt>
                  <c:pt idx="8">
                    <c:v>2.2115640301594301E-2</c:v>
                  </c:pt>
                  <c:pt idx="9">
                    <c:v>7.5105127041283099E-3</c:v>
                  </c:pt>
                  <c:pt idx="10">
                    <c:v>1.20935871261828E-2</c:v>
                  </c:pt>
                  <c:pt idx="11">
                    <c:v>1.0793875456974001E-4</c:v>
                  </c:pt>
                  <c:pt idx="12">
                    <c:v>1.67108287248678E-3</c:v>
                  </c:pt>
                  <c:pt idx="13">
                    <c:v>1.64519958396125E-3</c:v>
                  </c:pt>
                  <c:pt idx="14">
                    <c:v>3.4456866989965397E-2</c:v>
                  </c:pt>
                  <c:pt idx="15">
                    <c:v>6.2689621428223203E-3</c:v>
                  </c:pt>
                  <c:pt idx="16">
                    <c:v>1.4467657927090399E-2</c:v>
                  </c:pt>
                </c:numCache>
              </c:numRef>
            </c:pl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Plot!$C$2:$C$18</c:f>
              <c:numCache>
                <c:formatCode>#,##0.00</c:formatCode>
                <c:ptCount val="17"/>
                <c:pt idx="0">
                  <c:v>0.20895454956175999</c:v>
                </c:pt>
                <c:pt idx="1">
                  <c:v>0.153540424641774</c:v>
                </c:pt>
                <c:pt idx="2">
                  <c:v>0.125980028059751</c:v>
                </c:pt>
                <c:pt idx="3">
                  <c:v>1.65771910524386</c:v>
                </c:pt>
                <c:pt idx="4">
                  <c:v>0.82767178532650798</c:v>
                </c:pt>
                <c:pt idx="5">
                  <c:v>1.05893305620508</c:v>
                </c:pt>
                <c:pt idx="6">
                  <c:v>2.6367786877529902</c:v>
                </c:pt>
                <c:pt idx="7">
                  <c:v>0.22041434574416099</c:v>
                </c:pt>
                <c:pt idx="8">
                  <c:v>0.27966694654352098</c:v>
                </c:pt>
                <c:pt idx="9">
                  <c:v>0.173408662900188</c:v>
                </c:pt>
                <c:pt idx="10">
                  <c:v>0.20052548086456501</c:v>
                </c:pt>
                <c:pt idx="11">
                  <c:v>0.260621788022185</c:v>
                </c:pt>
                <c:pt idx="12">
                  <c:v>0.22597344136844499</c:v>
                </c:pt>
                <c:pt idx="13">
                  <c:v>0.204009616876066</c:v>
                </c:pt>
                <c:pt idx="14">
                  <c:v>0.27608942450440999</c:v>
                </c:pt>
                <c:pt idx="15">
                  <c:v>0.17761612487686601</c:v>
                </c:pt>
                <c:pt idx="16">
                  <c:v>0.17699156957469001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8-4A4A-8C63-FE34E918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288017"/>
        <c:axId val="28339495"/>
      </c:barChart>
      <c:catAx>
        <c:axId val="5228801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sz="1000" b="1" i="1" strike="noStrike" spc="-1">
                <a:latin typeface="Courier New"/>
              </a:defRPr>
            </a:pPr>
            <a:endParaRPr lang="en-US"/>
          </a:p>
        </c:txPr>
        <c:crossAx val="28339495"/>
        <c:crosses val="autoZero"/>
        <c:auto val="1"/>
        <c:lblAlgn val="ctr"/>
        <c:lblOffset val="100"/>
        <c:noMultiLvlLbl val="1"/>
      </c:catAx>
      <c:valAx>
        <c:axId val="28339495"/>
        <c:scaling>
          <c:orientation val="minMax"/>
          <c:max val="7"/>
        </c:scaling>
        <c:delete val="0"/>
        <c:axPos val="l"/>
        <c:title>
          <c:tx>
            <c:rich>
              <a:bodyPr rot="0"/>
              <a:lstStyle/>
              <a:p>
                <a:pPr>
                  <a:defRPr sz="1100" b="0" strike="noStrike" spc="-1">
                    <a:latin typeface="Arial"/>
                  </a:defRPr>
                </a:pPr>
                <a:r>
                  <a:rPr lang="en-US" sz="1100" b="0" strike="noStrike" spc="-1">
                    <a:latin typeface="Arial"/>
                  </a:rPr>
                  <a:t>OD420 / OD600</a:t>
                </a:r>
              </a:p>
            </c:rich>
          </c:tx>
          <c:layout>
            <c:manualLayout>
              <c:xMode val="edge"/>
              <c:yMode val="edge"/>
              <c:x val="0.32871597205492598"/>
              <c:y val="1.1960478419136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sz="900" b="0" strike="noStrike" spc="-1">
                <a:latin typeface="Arial"/>
              </a:defRPr>
            </a:pPr>
            <a:endParaRPr lang="en-US"/>
          </a:p>
        </c:txPr>
        <c:crossAx val="52288017"/>
        <c:crossesAt val="1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PHO2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Plot!$D$2:$D$18</c:f>
                <c:numCache>
                  <c:formatCode>General</c:formatCode>
                  <c:ptCount val="17"/>
                  <c:pt idx="0">
                    <c:v>2.4604656022478799E-2</c:v>
                  </c:pt>
                  <c:pt idx="1">
                    <c:v>5.6733251936028802E-2</c:v>
                  </c:pt>
                  <c:pt idx="2">
                    <c:v>7.4063284634827101E-2</c:v>
                  </c:pt>
                  <c:pt idx="3">
                    <c:v>6.01113362240722E-2</c:v>
                  </c:pt>
                  <c:pt idx="4">
                    <c:v>5.9125104652483003E-2</c:v>
                  </c:pt>
                  <c:pt idx="5">
                    <c:v>7.6565702421473397E-2</c:v>
                  </c:pt>
                  <c:pt idx="6">
                    <c:v>0.121988760676857</c:v>
                  </c:pt>
                  <c:pt idx="7">
                    <c:v>7.3829995425377399E-3</c:v>
                  </c:pt>
                  <c:pt idx="8">
                    <c:v>2.6291192221418999E-2</c:v>
                  </c:pt>
                  <c:pt idx="9">
                    <c:v>3.0790628399152199E-3</c:v>
                  </c:pt>
                  <c:pt idx="10">
                    <c:v>1.24887018567773E-2</c:v>
                  </c:pt>
                  <c:pt idx="11">
                    <c:v>9.6621484667673299E-2</c:v>
                  </c:pt>
                  <c:pt idx="12">
                    <c:v>2.0430607291873799E-2</c:v>
                  </c:pt>
                  <c:pt idx="13">
                    <c:v>1.0689444915896701E-3</c:v>
                  </c:pt>
                  <c:pt idx="14">
                    <c:v>1.03554812963622E-3</c:v>
                  </c:pt>
                  <c:pt idx="15">
                    <c:v>3.8690053165496602E-3</c:v>
                  </c:pt>
                  <c:pt idx="16">
                    <c:v>2.5923260449591399E-2</c:v>
                  </c:pt>
                </c:numCache>
              </c:numRef>
            </c:plus>
            <c:minus>
              <c:numRef>
                <c:f>Plot!$D$2:$D$18</c:f>
                <c:numCache>
                  <c:formatCode>General</c:formatCode>
                  <c:ptCount val="17"/>
                  <c:pt idx="0">
                    <c:v>2.4604656022478799E-2</c:v>
                  </c:pt>
                  <c:pt idx="1">
                    <c:v>5.6733251936028802E-2</c:v>
                  </c:pt>
                  <c:pt idx="2">
                    <c:v>7.4063284634827101E-2</c:v>
                  </c:pt>
                  <c:pt idx="3">
                    <c:v>6.01113362240722E-2</c:v>
                  </c:pt>
                  <c:pt idx="4">
                    <c:v>5.9125104652483003E-2</c:v>
                  </c:pt>
                  <c:pt idx="5">
                    <c:v>7.6565702421473397E-2</c:v>
                  </c:pt>
                  <c:pt idx="6">
                    <c:v>0.121988760676857</c:v>
                  </c:pt>
                  <c:pt idx="7">
                    <c:v>7.3829995425377399E-3</c:v>
                  </c:pt>
                  <c:pt idx="8">
                    <c:v>2.6291192221418999E-2</c:v>
                  </c:pt>
                  <c:pt idx="9">
                    <c:v>3.0790628399152199E-3</c:v>
                  </c:pt>
                  <c:pt idx="10">
                    <c:v>1.24887018567773E-2</c:v>
                  </c:pt>
                  <c:pt idx="11">
                    <c:v>9.6621484667673299E-2</c:v>
                  </c:pt>
                  <c:pt idx="12">
                    <c:v>2.0430607291873799E-2</c:v>
                  </c:pt>
                  <c:pt idx="13">
                    <c:v>1.0689444915896701E-3</c:v>
                  </c:pt>
                  <c:pt idx="14">
                    <c:v>1.03554812963622E-3</c:v>
                  </c:pt>
                  <c:pt idx="15">
                    <c:v>3.8690053165496602E-3</c:v>
                  </c:pt>
                  <c:pt idx="16">
                    <c:v>2.5923260449591399E-2</c:v>
                  </c:pt>
                </c:numCache>
              </c:numRef>
            </c:min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Plot!$B$2:$B$18</c:f>
              <c:numCache>
                <c:formatCode>#,##0.00</c:formatCode>
                <c:ptCount val="17"/>
                <c:pt idx="0">
                  <c:v>3.7038662486938301</c:v>
                </c:pt>
                <c:pt idx="1">
                  <c:v>3.0109457564973598</c:v>
                </c:pt>
                <c:pt idx="2">
                  <c:v>3.4192055765879501</c:v>
                </c:pt>
                <c:pt idx="3">
                  <c:v>3.1570499657768698</c:v>
                </c:pt>
                <c:pt idx="4">
                  <c:v>3.70079013632022</c:v>
                </c:pt>
                <c:pt idx="5">
                  <c:v>5.1873673036093404</c:v>
                </c:pt>
                <c:pt idx="6">
                  <c:v>4.2502522195318804</c:v>
                </c:pt>
                <c:pt idx="7">
                  <c:v>1.8216740624728101</c:v>
                </c:pt>
                <c:pt idx="8">
                  <c:v>0.66152513936245105</c:v>
                </c:pt>
                <c:pt idx="9">
                  <c:v>1.4467305319689401</c:v>
                </c:pt>
                <c:pt idx="10">
                  <c:v>0.65829187396351596</c:v>
                </c:pt>
                <c:pt idx="11">
                  <c:v>2.8506018328546001</c:v>
                </c:pt>
                <c:pt idx="12">
                  <c:v>0.45833333333333298</c:v>
                </c:pt>
                <c:pt idx="13">
                  <c:v>0.23150247753422401</c:v>
                </c:pt>
                <c:pt idx="14">
                  <c:v>0.34191684972744302</c:v>
                </c:pt>
                <c:pt idx="15">
                  <c:v>0.15068612124370301</c:v>
                </c:pt>
                <c:pt idx="16">
                  <c:v>0.18551419439744299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1942-9A4F-9CA5AB84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107676"/>
        <c:axId val="37340109"/>
      </c:barChart>
      <c:catAx>
        <c:axId val="411076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900" b="0" i="1" strike="noStrike" spc="-1">
                <a:latin typeface="Helvetica Neue"/>
              </a:defRPr>
            </a:pPr>
            <a:endParaRPr lang="en-US"/>
          </a:p>
        </c:txPr>
        <c:crossAx val="37340109"/>
        <c:crosses val="autoZero"/>
        <c:auto val="1"/>
        <c:lblAlgn val="ctr"/>
        <c:lblOffset val="100"/>
        <c:noMultiLvlLbl val="1"/>
      </c:catAx>
      <c:valAx>
        <c:axId val="37340109"/>
        <c:scaling>
          <c:orientation val="minMax"/>
        </c:scaling>
        <c:delete val="0"/>
        <c:axPos val="l"/>
        <c:majorGridlines>
          <c:spPr>
            <a:ln>
              <a:solidFill>
                <a:srgbClr val="E6E6E6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Helvetica Neue"/>
              </a:defRPr>
            </a:pPr>
            <a:endParaRPr lang="en-US"/>
          </a:p>
        </c:txPr>
        <c:crossAx val="41107676"/>
        <c:crossesAt val="1"/>
        <c:crossBetween val="between"/>
        <c:majorUnit val="2"/>
      </c:valAx>
      <c:spPr>
        <a:noFill/>
        <a:ln>
          <a:solidFill>
            <a:srgbClr val="999999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pho2Δ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Plot!$E$2:$E$18</c:f>
                <c:numCache>
                  <c:formatCode>General</c:formatCode>
                  <c:ptCount val="17"/>
                  <c:pt idx="0">
                    <c:v>9.2006303868133101E-3</c:v>
                  </c:pt>
                  <c:pt idx="1">
                    <c:v>6.6561667510499302E-4</c:v>
                  </c:pt>
                  <c:pt idx="2">
                    <c:v>1.08543254353963E-2</c:v>
                  </c:pt>
                  <c:pt idx="3">
                    <c:v>4.5273503481911101E-2</c:v>
                  </c:pt>
                  <c:pt idx="4">
                    <c:v>3.4549191263186399E-3</c:v>
                  </c:pt>
                  <c:pt idx="5">
                    <c:v>5.87877812366053E-3</c:v>
                  </c:pt>
                  <c:pt idx="6">
                    <c:v>1.43777713203704E-2</c:v>
                  </c:pt>
                  <c:pt idx="7">
                    <c:v>2.0730190008400699E-3</c:v>
                  </c:pt>
                  <c:pt idx="8">
                    <c:v>2.2115640301594301E-2</c:v>
                  </c:pt>
                  <c:pt idx="9">
                    <c:v>7.5105127041283099E-3</c:v>
                  </c:pt>
                  <c:pt idx="10">
                    <c:v>1.20935871261828E-2</c:v>
                  </c:pt>
                  <c:pt idx="11">
                    <c:v>1.0793875456974001E-4</c:v>
                  </c:pt>
                  <c:pt idx="12">
                    <c:v>1.67108287248678E-3</c:v>
                  </c:pt>
                  <c:pt idx="13">
                    <c:v>1.64519958396125E-3</c:v>
                  </c:pt>
                  <c:pt idx="14">
                    <c:v>3.4456866989965397E-2</c:v>
                  </c:pt>
                  <c:pt idx="15">
                    <c:v>6.2689621428223203E-3</c:v>
                  </c:pt>
                  <c:pt idx="16">
                    <c:v>1.4467657927090399E-2</c:v>
                  </c:pt>
                </c:numCache>
              </c:numRef>
            </c:plus>
            <c:minus>
              <c:numRef>
                <c:f>Plot!$E$2:$E$18</c:f>
                <c:numCache>
                  <c:formatCode>General</c:formatCode>
                  <c:ptCount val="17"/>
                  <c:pt idx="0">
                    <c:v>9.2006303868133101E-3</c:v>
                  </c:pt>
                  <c:pt idx="1">
                    <c:v>6.6561667510499302E-4</c:v>
                  </c:pt>
                  <c:pt idx="2">
                    <c:v>1.08543254353963E-2</c:v>
                  </c:pt>
                  <c:pt idx="3">
                    <c:v>4.5273503481911101E-2</c:v>
                  </c:pt>
                  <c:pt idx="4">
                    <c:v>3.4549191263186399E-3</c:v>
                  </c:pt>
                  <c:pt idx="5">
                    <c:v>5.87877812366053E-3</c:v>
                  </c:pt>
                  <c:pt idx="6">
                    <c:v>1.43777713203704E-2</c:v>
                  </c:pt>
                  <c:pt idx="7">
                    <c:v>2.0730190008400699E-3</c:v>
                  </c:pt>
                  <c:pt idx="8">
                    <c:v>2.2115640301594301E-2</c:v>
                  </c:pt>
                  <c:pt idx="9">
                    <c:v>7.5105127041283099E-3</c:v>
                  </c:pt>
                  <c:pt idx="10">
                    <c:v>1.20935871261828E-2</c:v>
                  </c:pt>
                  <c:pt idx="11">
                    <c:v>1.0793875456974001E-4</c:v>
                  </c:pt>
                  <c:pt idx="12">
                    <c:v>1.67108287248678E-3</c:v>
                  </c:pt>
                  <c:pt idx="13">
                    <c:v>1.64519958396125E-3</c:v>
                  </c:pt>
                  <c:pt idx="14">
                    <c:v>3.4456866989965397E-2</c:v>
                  </c:pt>
                  <c:pt idx="15">
                    <c:v>6.2689621428223203E-3</c:v>
                  </c:pt>
                  <c:pt idx="16">
                    <c:v>1.4467657927090399E-2</c:v>
                  </c:pt>
                </c:numCache>
              </c:numRef>
            </c:minus>
          </c:errBars>
          <c:cat>
            <c:strRef>
              <c:f>Plot!$A$2:$A$18</c:f>
              <c:strCache>
                <c:ptCount val="17"/>
                <c:pt idx="0">
                  <c:v>S. cerevisiae</c:v>
                </c:pt>
                <c:pt idx="1">
                  <c:v>S. paradoxus</c:v>
                </c:pt>
                <c:pt idx="2">
                  <c:v>S. mikatae</c:v>
                </c:pt>
                <c:pt idx="3">
                  <c:v>C. glabrata</c:v>
                </c:pt>
                <c:pt idx="4">
                  <c:v>C. bracarensis</c:v>
                </c:pt>
                <c:pt idx="5">
                  <c:v>K. delphensis</c:v>
                </c:pt>
                <c:pt idx="6">
                  <c:v>C. nivariensis</c:v>
                </c:pt>
                <c:pt idx="7">
                  <c:v>K. bacillisporus</c:v>
                </c:pt>
                <c:pt idx="8">
                  <c:v>C. castellii</c:v>
                </c:pt>
                <c:pt idx="9">
                  <c:v>S. castellii</c:v>
                </c:pt>
                <c:pt idx="10">
                  <c:v>K. waltii</c:v>
                </c:pt>
                <c:pt idx="11">
                  <c:v>S. kluyveri</c:v>
                </c:pt>
                <c:pt idx="12">
                  <c:v>K. lactis</c:v>
                </c:pt>
                <c:pt idx="13">
                  <c:v>D. hansenii</c:v>
                </c:pt>
                <c:pt idx="14">
                  <c:v>C. albicans</c:v>
                </c:pt>
                <c:pt idx="15">
                  <c:v>Y. lipolytica</c:v>
                </c:pt>
                <c:pt idx="16">
                  <c:v>pho4Δ</c:v>
                </c:pt>
              </c:strCache>
            </c:strRef>
          </c:cat>
          <c:val>
            <c:numRef>
              <c:f>Plot!$C$2:$C$18</c:f>
              <c:numCache>
                <c:formatCode>#,##0.00</c:formatCode>
                <c:ptCount val="17"/>
                <c:pt idx="0">
                  <c:v>0.20895454956175999</c:v>
                </c:pt>
                <c:pt idx="1">
                  <c:v>0.153540424641774</c:v>
                </c:pt>
                <c:pt idx="2">
                  <c:v>0.125980028059751</c:v>
                </c:pt>
                <c:pt idx="3">
                  <c:v>1.65771910524386</c:v>
                </c:pt>
                <c:pt idx="4">
                  <c:v>0.82767178532650798</c:v>
                </c:pt>
                <c:pt idx="5">
                  <c:v>1.05893305620508</c:v>
                </c:pt>
                <c:pt idx="6">
                  <c:v>2.6367786877529902</c:v>
                </c:pt>
                <c:pt idx="7">
                  <c:v>0.22041434574416099</c:v>
                </c:pt>
                <c:pt idx="8">
                  <c:v>0.27966694654352098</c:v>
                </c:pt>
                <c:pt idx="9">
                  <c:v>0.173408662900188</c:v>
                </c:pt>
                <c:pt idx="10">
                  <c:v>0.20052548086456501</c:v>
                </c:pt>
                <c:pt idx="11">
                  <c:v>0.260621788022185</c:v>
                </c:pt>
                <c:pt idx="12">
                  <c:v>0.22597344136844499</c:v>
                </c:pt>
                <c:pt idx="13">
                  <c:v>0.204009616876066</c:v>
                </c:pt>
                <c:pt idx="14">
                  <c:v>0.27608942450440999</c:v>
                </c:pt>
                <c:pt idx="15">
                  <c:v>0.17761612487686601</c:v>
                </c:pt>
                <c:pt idx="16">
                  <c:v>0.17699156957469001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D-3442-A570-D5A85BA2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50332"/>
        <c:axId val="80009243"/>
      </c:barChart>
      <c:catAx>
        <c:axId val="3650332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900" b="0" i="1" strike="noStrike" spc="-1">
                <a:latin typeface="Helvetica Neue"/>
              </a:defRPr>
            </a:pPr>
            <a:endParaRPr lang="en-US"/>
          </a:p>
        </c:txPr>
        <c:crossAx val="80009243"/>
        <c:crosses val="autoZero"/>
        <c:auto val="1"/>
        <c:lblAlgn val="ctr"/>
        <c:lblOffset val="100"/>
        <c:noMultiLvlLbl val="1"/>
      </c:catAx>
      <c:valAx>
        <c:axId val="80009243"/>
        <c:scaling>
          <c:orientation val="maxMin"/>
          <c:max val="3"/>
        </c:scaling>
        <c:delete val="0"/>
        <c:axPos val="l"/>
        <c:majorGridlines>
          <c:spPr>
            <a:ln>
              <a:solidFill>
                <a:srgbClr val="E6E6E6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strike="noStrike" spc="-1">
                <a:latin typeface="Helvetica Neue"/>
              </a:defRPr>
            </a:pPr>
            <a:endParaRPr lang="en-US"/>
          </a:p>
        </c:txPr>
        <c:crossAx val="3650332"/>
        <c:crossesAt val="1"/>
        <c:crossBetween val="between"/>
        <c:majorUnit val="1"/>
      </c:valAx>
      <c:spPr>
        <a:noFill/>
        <a:ln>
          <a:solidFill>
            <a:srgbClr val="999999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506880</xdr:colOff>
      <xdr:row>0</xdr:row>
      <xdr:rowOff>56880</xdr:rowOff>
    </xdr:from>
    <xdr:to>
      <xdr:col>13</xdr:col>
      <xdr:colOff>391680</xdr:colOff>
      <xdr:row>16</xdr:row>
      <xdr:rowOff>151920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515880</xdr:colOff>
      <xdr:row>18</xdr:row>
      <xdr:rowOff>38160</xdr:rowOff>
    </xdr:from>
    <xdr:to>
      <xdr:col>13</xdr:col>
      <xdr:colOff>400680</xdr:colOff>
      <xdr:row>35</xdr:row>
      <xdr:rowOff>136080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313560</xdr:colOff>
      <xdr:row>0</xdr:row>
      <xdr:rowOff>16200</xdr:rowOff>
    </xdr:from>
    <xdr:to>
      <xdr:col>16</xdr:col>
      <xdr:colOff>50760</xdr:colOff>
      <xdr:row>34</xdr:row>
      <xdr:rowOff>27360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190800</xdr:colOff>
      <xdr:row>0</xdr:row>
      <xdr:rowOff>56880</xdr:rowOff>
    </xdr:from>
    <xdr:to>
      <xdr:col>11</xdr:col>
      <xdr:colOff>740520</xdr:colOff>
      <xdr:row>34</xdr:row>
      <xdr:rowOff>68040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459360</xdr:colOff>
      <xdr:row>26</xdr:row>
      <xdr:rowOff>154440</xdr:rowOff>
    </xdr:from>
    <xdr:to>
      <xdr:col>6</xdr:col>
      <xdr:colOff>539280</xdr:colOff>
      <xdr:row>48</xdr:row>
      <xdr:rowOff>29160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752760</xdr:colOff>
      <xdr:row>26</xdr:row>
      <xdr:rowOff>153720</xdr:rowOff>
    </xdr:from>
    <xdr:to>
      <xdr:col>4</xdr:col>
      <xdr:colOff>506880</xdr:colOff>
      <xdr:row>48</xdr:row>
      <xdr:rowOff>23760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zoomScaleNormal="100" workbookViewId="0">
      <selection activeCell="B15" sqref="B15"/>
    </sheetView>
  </sheetViews>
  <sheetFormatPr baseColWidth="10" defaultColWidth="8.83203125" defaultRowHeight="13"/>
  <cols>
    <col min="1" max="1025" width="11.5"/>
  </cols>
  <sheetData>
    <row r="1" spans="1:13">
      <c r="A1" t="s">
        <v>1</v>
      </c>
      <c r="B1">
        <v>1.3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>
        <v>1</v>
      </c>
    </row>
    <row r="2" spans="1:13">
      <c r="A2" t="s">
        <v>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>
        <v>24</v>
      </c>
      <c r="B3">
        <v>0.2331</v>
      </c>
      <c r="C3">
        <v>0.1983</v>
      </c>
      <c r="D3">
        <v>0.21129999999999999</v>
      </c>
      <c r="E3">
        <v>0.44900000000000001</v>
      </c>
      <c r="F3">
        <v>0.32029999999999997</v>
      </c>
      <c r="G3">
        <v>0.33210000000000001</v>
      </c>
      <c r="H3">
        <v>0.2387</v>
      </c>
      <c r="I3">
        <v>0.19769999999999999</v>
      </c>
      <c r="J3">
        <v>0.2049</v>
      </c>
      <c r="K3">
        <v>0.2301</v>
      </c>
      <c r="L3">
        <v>0.20630000000000001</v>
      </c>
      <c r="M3">
        <v>0.2056</v>
      </c>
    </row>
    <row r="4" spans="1:13">
      <c r="B4">
        <v>1.9973000000000001</v>
      </c>
      <c r="C4">
        <v>1.3149999999999999</v>
      </c>
      <c r="D4">
        <v>1.3261000000000001</v>
      </c>
      <c r="E4">
        <v>2.2993999999999999</v>
      </c>
      <c r="F4">
        <v>1.4951000000000001</v>
      </c>
      <c r="G4">
        <v>1.5617000000000001</v>
      </c>
      <c r="H4">
        <v>0.25800000000000001</v>
      </c>
      <c r="I4">
        <v>0.2185</v>
      </c>
      <c r="J4">
        <v>0.2137</v>
      </c>
      <c r="K4">
        <v>0.30980000000000002</v>
      </c>
      <c r="L4">
        <v>0.67279999999999995</v>
      </c>
      <c r="M4">
        <v>0.30969999999999998</v>
      </c>
    </row>
    <row r="5" spans="1:13">
      <c r="B5">
        <v>1.5810999999999999</v>
      </c>
      <c r="C5">
        <v>1.0572999999999999</v>
      </c>
      <c r="D5">
        <v>1.0821000000000001</v>
      </c>
      <c r="E5">
        <v>2.7703000000000002</v>
      </c>
      <c r="F5">
        <v>2.2343999999999999</v>
      </c>
      <c r="G5">
        <v>2.2786</v>
      </c>
      <c r="H5">
        <v>0.22439999999999999</v>
      </c>
      <c r="I5">
        <v>0.18809999999999999</v>
      </c>
      <c r="J5">
        <v>0.18779999999999999</v>
      </c>
      <c r="K5">
        <v>0.65</v>
      </c>
      <c r="L5">
        <v>0.54820000000000002</v>
      </c>
      <c r="M5">
        <v>0.54500000000000004</v>
      </c>
    </row>
    <row r="6" spans="1:13">
      <c r="B6">
        <v>2.3805000000000001</v>
      </c>
      <c r="C6">
        <v>2.0066000000000002</v>
      </c>
      <c r="D6">
        <v>2.0647000000000002</v>
      </c>
      <c r="E6">
        <v>2.5792999999999999</v>
      </c>
      <c r="F6">
        <v>1.5147999999999999</v>
      </c>
      <c r="G6">
        <v>1.5718000000000001</v>
      </c>
      <c r="H6">
        <v>0.22620000000000001</v>
      </c>
      <c r="I6">
        <v>0.193</v>
      </c>
      <c r="J6">
        <v>0.18679999999999999</v>
      </c>
      <c r="K6">
        <v>1.2627999999999999</v>
      </c>
      <c r="L6">
        <v>1.0690999999999999</v>
      </c>
      <c r="M6">
        <v>1.0763</v>
      </c>
    </row>
    <row r="7" spans="1:13">
      <c r="B7">
        <v>2.0461</v>
      </c>
      <c r="C7">
        <v>1.6972</v>
      </c>
      <c r="D7">
        <v>1.6557999999999999</v>
      </c>
      <c r="E7">
        <v>2.5891000000000002</v>
      </c>
      <c r="F7">
        <v>1.5437000000000001</v>
      </c>
      <c r="G7">
        <v>1.5758000000000001</v>
      </c>
      <c r="H7">
        <v>1.4209000000000001</v>
      </c>
      <c r="I7">
        <v>0.90700000000000003</v>
      </c>
      <c r="J7">
        <v>0.87790000000000001</v>
      </c>
      <c r="K7">
        <v>0.52729999999999999</v>
      </c>
      <c r="L7">
        <v>0.49580000000000002</v>
      </c>
      <c r="M7">
        <v>0.49370000000000003</v>
      </c>
    </row>
    <row r="8" spans="1:13">
      <c r="B8">
        <v>1.1035999999999999</v>
      </c>
      <c r="C8">
        <v>0.80449999999999999</v>
      </c>
      <c r="D8">
        <v>0.80249999999999999</v>
      </c>
      <c r="E8">
        <v>1.5639000000000001</v>
      </c>
      <c r="F8">
        <v>0.83489999999999998</v>
      </c>
      <c r="G8">
        <v>0.83889999999999998</v>
      </c>
      <c r="H8">
        <v>0.26860000000000001</v>
      </c>
      <c r="I8">
        <v>0.21809999999999999</v>
      </c>
      <c r="J8">
        <v>0.21340000000000001</v>
      </c>
      <c r="K8">
        <v>0.223</v>
      </c>
      <c r="L8">
        <v>0.2137</v>
      </c>
      <c r="M8">
        <v>0.2147</v>
      </c>
    </row>
    <row r="9" spans="1:13">
      <c r="B9">
        <v>0.54310000000000003</v>
      </c>
      <c r="C9">
        <v>0.40010000000000001</v>
      </c>
      <c r="D9">
        <v>0.40720000000000001</v>
      </c>
      <c r="E9">
        <v>0.3256</v>
      </c>
      <c r="F9">
        <v>0.23119999999999999</v>
      </c>
      <c r="G9">
        <v>0.2306</v>
      </c>
      <c r="H9">
        <v>0.35410000000000003</v>
      </c>
      <c r="I9">
        <v>0.27960000000000002</v>
      </c>
      <c r="J9">
        <v>0.2681</v>
      </c>
      <c r="K9">
        <v>0.23369999999999999</v>
      </c>
      <c r="L9">
        <v>0.22720000000000001</v>
      </c>
      <c r="M9">
        <v>0.22620000000000001</v>
      </c>
    </row>
    <row r="10" spans="1:13">
      <c r="B10">
        <v>0.1993</v>
      </c>
      <c r="C10">
        <v>0.1958</v>
      </c>
      <c r="D10">
        <v>0.19789999999999999</v>
      </c>
      <c r="E10">
        <v>0.38700000000000001</v>
      </c>
      <c r="F10">
        <v>0.27879999999999999</v>
      </c>
      <c r="G10">
        <v>0.27939999999999998</v>
      </c>
      <c r="H10">
        <v>0.2646</v>
      </c>
      <c r="I10">
        <v>0.21909999999999999</v>
      </c>
      <c r="J10">
        <v>0.2152</v>
      </c>
      <c r="K10">
        <v>0.13569999999999999</v>
      </c>
      <c r="L10">
        <v>0.1426</v>
      </c>
      <c r="M10">
        <v>0.13950000000000001</v>
      </c>
    </row>
    <row r="13" spans="1:13">
      <c r="A13" t="s">
        <v>1</v>
      </c>
      <c r="B13">
        <v>1.3</v>
      </c>
      <c r="C13" t="s">
        <v>2</v>
      </c>
      <c r="D13" t="s">
        <v>3</v>
      </c>
      <c r="E13" t="s">
        <v>4</v>
      </c>
      <c r="F13" t="s">
        <v>5</v>
      </c>
      <c r="G13" s="4" t="s">
        <v>6</v>
      </c>
      <c r="H13">
        <v>1</v>
      </c>
    </row>
    <row r="14" spans="1:13">
      <c r="A14" t="s">
        <v>7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</row>
    <row r="15" spans="1:13">
      <c r="A15">
        <v>24</v>
      </c>
      <c r="B15">
        <v>0.29120000000000001</v>
      </c>
      <c r="C15">
        <v>0.2351</v>
      </c>
      <c r="D15">
        <v>0.25369999999999998</v>
      </c>
      <c r="E15">
        <v>5.0500000000000003E-2</v>
      </c>
    </row>
    <row r="16" spans="1:13">
      <c r="B16">
        <v>0.67920000000000003</v>
      </c>
      <c r="C16">
        <v>0.53500000000000003</v>
      </c>
      <c r="D16">
        <v>0.55789999999999995</v>
      </c>
      <c r="E16">
        <v>5.1200000000000002E-2</v>
      </c>
    </row>
    <row r="17" spans="2:5">
      <c r="B17">
        <v>0.31259999999999999</v>
      </c>
      <c r="C17">
        <v>0.26479999999999998</v>
      </c>
      <c r="D17">
        <v>0.2797</v>
      </c>
      <c r="E17">
        <v>5.4399999999999997E-2</v>
      </c>
    </row>
    <row r="18" spans="2:5">
      <c r="B18">
        <v>0.13589999999999999</v>
      </c>
      <c r="C18">
        <v>0.1399</v>
      </c>
      <c r="D18">
        <v>0.14050000000000001</v>
      </c>
      <c r="E18">
        <v>5.2200000000000003E-2</v>
      </c>
    </row>
    <row r="19" spans="2:5">
      <c r="B19">
        <v>5.2900000000000003E-2</v>
      </c>
      <c r="C19">
        <v>5.2299999999999999E-2</v>
      </c>
      <c r="D19">
        <v>5.2299999999999999E-2</v>
      </c>
      <c r="E19">
        <v>5.2299999999999999E-2</v>
      </c>
    </row>
    <row r="20" spans="2:5">
      <c r="B20">
        <v>5.1799999999999999E-2</v>
      </c>
      <c r="C20">
        <v>5.2499999999999998E-2</v>
      </c>
      <c r="D20">
        <v>5.21E-2</v>
      </c>
      <c r="E20">
        <v>5.1999999999999998E-2</v>
      </c>
    </row>
    <row r="21" spans="2:5">
      <c r="B21">
        <v>5.0999999999999997E-2</v>
      </c>
      <c r="C21">
        <v>5.11E-2</v>
      </c>
      <c r="D21">
        <v>5.1299999999999998E-2</v>
      </c>
      <c r="E21">
        <v>5.21E-2</v>
      </c>
    </row>
    <row r="22" spans="2:5">
      <c r="B22">
        <v>5.0500000000000003E-2</v>
      </c>
      <c r="C22">
        <v>5.0900000000000001E-2</v>
      </c>
      <c r="D22">
        <v>5.1799999999999999E-2</v>
      </c>
      <c r="E22">
        <v>4.9299999999999997E-2</v>
      </c>
    </row>
  </sheetData>
  <pageMargins left="0.36597222222222198" right="0.46388888888888902" top="1.0249999999999999" bottom="1.0249999999999999" header="0.78749999999999998" footer="0.78749999999999998"/>
  <pageSetup scale="85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"/>
  <sheetViews>
    <sheetView topLeftCell="A45" zoomScaleNormal="100" workbookViewId="0">
      <selection activeCell="G66" sqref="G66"/>
    </sheetView>
  </sheetViews>
  <sheetFormatPr baseColWidth="10" defaultColWidth="8.83203125" defaultRowHeight="13"/>
  <cols>
    <col min="1" max="1" width="7.83203125" customWidth="1"/>
    <col min="2" max="2" width="8.83203125" customWidth="1"/>
    <col min="3" max="4" width="8.1640625" customWidth="1"/>
    <col min="5" max="15" width="7.83203125" customWidth="1"/>
    <col min="16" max="1025" width="11.5"/>
  </cols>
  <sheetData>
    <row r="1" spans="1:17">
      <c r="A1" s="5" t="s">
        <v>9</v>
      </c>
      <c r="B1" s="5" t="s">
        <v>10</v>
      </c>
      <c r="C1" s="5" t="s">
        <v>11</v>
      </c>
      <c r="D1" s="6" t="s">
        <v>12</v>
      </c>
      <c r="E1" s="6" t="s">
        <v>13</v>
      </c>
      <c r="F1" s="5" t="s">
        <v>14</v>
      </c>
      <c r="G1" s="5" t="s">
        <v>15</v>
      </c>
      <c r="L1" s="7"/>
    </row>
    <row r="2" spans="1:17">
      <c r="A2" s="8">
        <v>2852</v>
      </c>
      <c r="B2" s="9">
        <v>0.39300000000000002</v>
      </c>
      <c r="C2" s="9" t="e">
        <f>B2-#REF!</f>
        <v>#REF!</v>
      </c>
      <c r="D2" s="9">
        <v>0.36980000000000002</v>
      </c>
      <c r="E2" s="9" t="e">
        <f>D2-#REF!</f>
        <v>#REF!</v>
      </c>
      <c r="F2">
        <v>0.22800000000000001</v>
      </c>
      <c r="G2">
        <f t="shared" ref="G2:G33" si="0">F2*11</f>
        <v>2.508</v>
      </c>
      <c r="L2" s="7"/>
      <c r="Q2" s="10"/>
    </row>
    <row r="3" spans="1:17">
      <c r="A3" s="8">
        <v>2849</v>
      </c>
      <c r="B3" s="9">
        <v>0.3574</v>
      </c>
      <c r="C3" s="9" t="e">
        <f>B3-#REF!</f>
        <v>#REF!</v>
      </c>
      <c r="D3" s="9">
        <v>0.34089999999999998</v>
      </c>
      <c r="E3" s="9" t="e">
        <f>D3-#REF!</f>
        <v>#REF!</v>
      </c>
      <c r="F3">
        <v>0.24199999999999999</v>
      </c>
      <c r="G3">
        <f t="shared" si="0"/>
        <v>2.6619999999999999</v>
      </c>
      <c r="L3" s="7"/>
      <c r="Q3" s="10"/>
    </row>
    <row r="4" spans="1:17">
      <c r="A4" s="8">
        <v>2872</v>
      </c>
      <c r="B4" s="9">
        <v>0.34749999999999998</v>
      </c>
      <c r="C4" s="9" t="e">
        <f>B4-#REF!</f>
        <v>#REF!</v>
      </c>
      <c r="D4" s="9">
        <v>0.34460000000000002</v>
      </c>
      <c r="E4" s="9" t="e">
        <f>D4-#REF!</f>
        <v>#REF!</v>
      </c>
      <c r="F4">
        <v>0.20599999999999999</v>
      </c>
      <c r="G4">
        <f t="shared" si="0"/>
        <v>2.266</v>
      </c>
      <c r="L4" s="7"/>
      <c r="Q4" s="10"/>
    </row>
    <row r="5" spans="1:17">
      <c r="A5" s="8">
        <v>2873</v>
      </c>
      <c r="B5" s="9">
        <v>0.59309999999999996</v>
      </c>
      <c r="C5" s="9" t="e">
        <f>B5-#REF!</f>
        <v>#REF!</v>
      </c>
      <c r="D5" s="9">
        <v>0.61499999999999999</v>
      </c>
      <c r="E5" s="9" t="e">
        <f>D5-#REF!</f>
        <v>#REF!</v>
      </c>
      <c r="F5">
        <v>0.30499999999999999</v>
      </c>
      <c r="G5">
        <f t="shared" si="0"/>
        <v>3.355</v>
      </c>
      <c r="L5" s="7"/>
      <c r="Q5" s="10"/>
    </row>
    <row r="6" spans="1:17">
      <c r="A6" s="8">
        <v>2863</v>
      </c>
      <c r="B6" s="9">
        <v>0.52539999999999998</v>
      </c>
      <c r="C6" s="9" t="e">
        <f>B6-#REF!</f>
        <v>#REF!</v>
      </c>
      <c r="D6" s="9">
        <v>0.52190000000000003</v>
      </c>
      <c r="E6" s="9" t="e">
        <f>D6-#REF!</f>
        <v>#REF!</v>
      </c>
      <c r="F6">
        <v>0.249</v>
      </c>
      <c r="G6">
        <f t="shared" si="0"/>
        <v>2.7389999999999999</v>
      </c>
      <c r="L6" s="7"/>
      <c r="Q6" s="10"/>
    </row>
    <row r="7" spans="1:17">
      <c r="A7" s="8">
        <v>2875</v>
      </c>
      <c r="B7" s="9">
        <v>0.49769999999999998</v>
      </c>
      <c r="C7" s="9" t="e">
        <f>B7-#REF!</f>
        <v>#REF!</v>
      </c>
      <c r="D7" s="9">
        <v>0.46789999999999998</v>
      </c>
      <c r="E7" s="9" t="e">
        <f>D7-#REF!</f>
        <v>#REF!</v>
      </c>
      <c r="F7">
        <v>0.18099999999999999</v>
      </c>
      <c r="G7">
        <f t="shared" si="0"/>
        <v>1.9909999999999999</v>
      </c>
      <c r="L7" s="7"/>
      <c r="Q7" s="10"/>
    </row>
    <row r="8" spans="1:17">
      <c r="A8" s="8">
        <v>2877</v>
      </c>
      <c r="B8" s="9">
        <v>0.44040000000000001</v>
      </c>
      <c r="C8" s="9" t="e">
        <f>B8-#REF!</f>
        <v>#REF!</v>
      </c>
      <c r="D8" s="9">
        <v>0.43409999999999999</v>
      </c>
      <c r="E8" s="9" t="e">
        <f>D8-#REF!</f>
        <v>#REF!</v>
      </c>
      <c r="F8">
        <v>0.26300000000000001</v>
      </c>
      <c r="G8">
        <f t="shared" si="0"/>
        <v>2.8930000000000002</v>
      </c>
      <c r="L8" s="7"/>
      <c r="Q8" s="11"/>
    </row>
    <row r="9" spans="1:17">
      <c r="A9" s="8" t="s">
        <v>16</v>
      </c>
      <c r="B9" s="9">
        <v>0.42220000000000002</v>
      </c>
      <c r="C9" s="9" t="e">
        <f>B9-#REF!</f>
        <v>#REF!</v>
      </c>
      <c r="D9" s="9">
        <v>0.40350000000000003</v>
      </c>
      <c r="E9" s="9" t="e">
        <f>D9-#REF!</f>
        <v>#REF!</v>
      </c>
      <c r="F9">
        <v>0.24399999999999999</v>
      </c>
      <c r="G9">
        <f t="shared" si="0"/>
        <v>2.6840000000000002</v>
      </c>
      <c r="L9" s="7"/>
      <c r="Q9" s="11"/>
    </row>
    <row r="10" spans="1:17">
      <c r="A10" s="8">
        <v>2876</v>
      </c>
      <c r="B10" s="9">
        <v>0.44679999999999997</v>
      </c>
      <c r="C10" s="9" t="e">
        <f>B10-#REF!</f>
        <v>#REF!</v>
      </c>
      <c r="D10" s="9">
        <v>0.43380000000000002</v>
      </c>
      <c r="E10" s="9" t="e">
        <f>D10-#REF!</f>
        <v>#REF!</v>
      </c>
      <c r="F10">
        <v>0.21299999999999999</v>
      </c>
      <c r="G10">
        <f t="shared" si="0"/>
        <v>2.343</v>
      </c>
      <c r="L10" s="7"/>
      <c r="Q10" s="10"/>
    </row>
    <row r="11" spans="1:17">
      <c r="A11" s="8">
        <v>2874</v>
      </c>
      <c r="B11" s="9">
        <v>0.52580000000000005</v>
      </c>
      <c r="C11" s="9" t="e">
        <f>B11-#REF!</f>
        <v>#REF!</v>
      </c>
      <c r="D11" s="9">
        <v>0.51149999999999995</v>
      </c>
      <c r="E11" s="9" t="e">
        <f>D11-#REF!</f>
        <v>#REF!</v>
      </c>
      <c r="F11">
        <v>0.219</v>
      </c>
      <c r="G11">
        <f t="shared" si="0"/>
        <v>2.4089999999999998</v>
      </c>
      <c r="L11" s="7"/>
      <c r="Q11" s="10"/>
    </row>
    <row r="12" spans="1:17">
      <c r="A12" s="8" t="s">
        <v>17</v>
      </c>
      <c r="B12" s="9">
        <v>0.4466</v>
      </c>
      <c r="C12" s="9" t="e">
        <f>B12-#REF!</f>
        <v>#REF!</v>
      </c>
      <c r="D12" s="9">
        <v>0.47049999999999997</v>
      </c>
      <c r="E12" s="9" t="e">
        <f>D12-#REF!</f>
        <v>#REF!</v>
      </c>
      <c r="F12">
        <v>0.18</v>
      </c>
      <c r="G12">
        <f t="shared" si="0"/>
        <v>1.98</v>
      </c>
      <c r="L12" s="7"/>
      <c r="Q12" s="10"/>
    </row>
    <row r="13" spans="1:17">
      <c r="A13" s="12" t="s">
        <v>18</v>
      </c>
      <c r="B13" s="9">
        <v>0.36880000000000002</v>
      </c>
      <c r="C13" s="9" t="e">
        <f>B13-#REF!</f>
        <v>#REF!</v>
      </c>
      <c r="D13" s="9">
        <v>0.38900000000000001</v>
      </c>
      <c r="E13" s="9" t="e">
        <f>D13-#REF!</f>
        <v>#REF!</v>
      </c>
      <c r="F13">
        <v>0.14699999999999999</v>
      </c>
      <c r="G13">
        <f t="shared" si="0"/>
        <v>1.617</v>
      </c>
      <c r="J13" s="13"/>
      <c r="L13" s="7"/>
      <c r="Q13" s="10"/>
    </row>
    <row r="14" spans="1:17">
      <c r="A14" s="12" t="s">
        <v>19</v>
      </c>
      <c r="B14" s="9">
        <v>0.42230000000000001</v>
      </c>
      <c r="C14" s="9" t="e">
        <f>B14-#REF!</f>
        <v>#REF!</v>
      </c>
      <c r="D14" s="9">
        <v>0.42449999999999999</v>
      </c>
      <c r="E14" s="9" t="e">
        <f>D14-#REF!</f>
        <v>#REF!</v>
      </c>
      <c r="F14" s="9">
        <v>0.189</v>
      </c>
      <c r="G14">
        <f t="shared" si="0"/>
        <v>2.0790000000000002</v>
      </c>
      <c r="J14" s="14"/>
      <c r="L14" s="7"/>
      <c r="Q14" s="10"/>
    </row>
    <row r="15" spans="1:17">
      <c r="A15" s="12" t="s">
        <v>20</v>
      </c>
      <c r="B15" s="9">
        <v>0.42149999999999999</v>
      </c>
      <c r="C15" s="9" t="e">
        <f>B15-#REF!</f>
        <v>#REF!</v>
      </c>
      <c r="D15" s="9">
        <v>0.42070000000000002</v>
      </c>
      <c r="E15" s="9" t="e">
        <f>D15-#REF!</f>
        <v>#REF!</v>
      </c>
      <c r="F15" s="9">
        <v>0.223</v>
      </c>
      <c r="G15">
        <f t="shared" si="0"/>
        <v>2.4529999999999998</v>
      </c>
      <c r="J15" s="9"/>
      <c r="K15" s="9"/>
      <c r="L15" s="7"/>
      <c r="Q15" s="10"/>
    </row>
    <row r="16" spans="1:17">
      <c r="A16" s="12" t="s">
        <v>21</v>
      </c>
      <c r="B16" s="9">
        <v>0.43530000000000002</v>
      </c>
      <c r="C16" s="9" t="e">
        <f>B16-#REF!</f>
        <v>#REF!</v>
      </c>
      <c r="D16" s="9">
        <v>0.44040000000000001</v>
      </c>
      <c r="E16" s="9" t="e">
        <f>D16-#REF!</f>
        <v>#REF!</v>
      </c>
      <c r="F16" s="9">
        <v>0.22900000000000001</v>
      </c>
      <c r="G16">
        <f t="shared" si="0"/>
        <v>2.5190000000000001</v>
      </c>
      <c r="J16" s="9"/>
      <c r="K16" s="9"/>
      <c r="L16" s="7"/>
      <c r="Q16" s="11"/>
    </row>
    <row r="17" spans="1:12">
      <c r="A17" s="12" t="s">
        <v>22</v>
      </c>
      <c r="B17" s="9">
        <v>0.4481</v>
      </c>
      <c r="C17" s="9" t="e">
        <f>B17-#REF!</f>
        <v>#REF!</v>
      </c>
      <c r="D17" s="9">
        <v>0.44719999999999999</v>
      </c>
      <c r="E17" s="9" t="e">
        <f>D17-#REF!</f>
        <v>#REF!</v>
      </c>
      <c r="F17" s="9">
        <v>0.23200000000000001</v>
      </c>
      <c r="G17">
        <f t="shared" si="0"/>
        <v>2.552</v>
      </c>
      <c r="J17" s="9"/>
      <c r="K17" s="9"/>
      <c r="L17" s="7"/>
    </row>
    <row r="18" spans="1:12">
      <c r="A18" s="12">
        <v>2887</v>
      </c>
      <c r="B18" s="9">
        <v>0.65429999999999999</v>
      </c>
      <c r="C18" s="9" t="e">
        <f>B18-#REF!</f>
        <v>#REF!</v>
      </c>
      <c r="D18" s="9"/>
      <c r="E18" s="9"/>
      <c r="F18">
        <v>0.246</v>
      </c>
      <c r="G18">
        <f t="shared" si="0"/>
        <v>2.706</v>
      </c>
      <c r="H18" s="9"/>
      <c r="I18" s="9"/>
      <c r="J18" s="9"/>
      <c r="L18" s="7"/>
    </row>
    <row r="19" spans="1:12">
      <c r="A19" s="12">
        <v>2859</v>
      </c>
      <c r="B19" s="9">
        <v>0.39029999999999998</v>
      </c>
      <c r="C19" s="9" t="e">
        <f>B19-#REF!</f>
        <v>#REF!</v>
      </c>
      <c r="D19" s="9">
        <v>0.39290000000000003</v>
      </c>
      <c r="E19" s="9" t="e">
        <f>D19-#REF!</f>
        <v>#REF!</v>
      </c>
      <c r="F19" s="9">
        <v>0.17299999999999999</v>
      </c>
      <c r="G19">
        <f t="shared" si="0"/>
        <v>1.9029999999999998</v>
      </c>
      <c r="J19" s="9"/>
      <c r="K19" s="9"/>
      <c r="L19" s="7"/>
    </row>
    <row r="20" spans="1:12">
      <c r="A20" s="12">
        <v>2851</v>
      </c>
      <c r="B20" s="9">
        <v>0.4073</v>
      </c>
      <c r="C20" s="9" t="e">
        <f>B20-#REF!</f>
        <v>#REF!</v>
      </c>
      <c r="D20" s="9">
        <v>0.38629999999999998</v>
      </c>
      <c r="E20" s="9" t="e">
        <f>D20-#REF!</f>
        <v>#REF!</v>
      </c>
      <c r="F20" s="9">
        <v>0.17</v>
      </c>
      <c r="G20">
        <f t="shared" si="0"/>
        <v>1.87</v>
      </c>
      <c r="J20" s="9"/>
      <c r="K20" s="9"/>
      <c r="L20" s="7"/>
    </row>
    <row r="21" spans="1:12">
      <c r="A21" s="12">
        <v>2880</v>
      </c>
      <c r="B21" s="9">
        <v>0.35709999999999997</v>
      </c>
      <c r="C21" s="9" t="e">
        <f>B21-#REF!</f>
        <v>#REF!</v>
      </c>
      <c r="D21" s="9">
        <v>0.35949999999999999</v>
      </c>
      <c r="E21" s="9" t="e">
        <f>D21-#REF!</f>
        <v>#REF!</v>
      </c>
      <c r="F21" s="9">
        <v>0.28100000000000003</v>
      </c>
      <c r="G21">
        <f t="shared" si="0"/>
        <v>3.0910000000000002</v>
      </c>
      <c r="J21" s="9"/>
      <c r="K21" s="9"/>
      <c r="L21" s="7"/>
    </row>
    <row r="22" spans="1:12">
      <c r="A22" s="8">
        <v>2881</v>
      </c>
      <c r="B22" s="9">
        <v>0.44230000000000003</v>
      </c>
      <c r="C22" s="9" t="e">
        <f>B22-#REF!</f>
        <v>#REF!</v>
      </c>
      <c r="D22" s="9">
        <v>0.44350000000000001</v>
      </c>
      <c r="E22" s="9" t="e">
        <f>D22-#REF!</f>
        <v>#REF!</v>
      </c>
      <c r="F22" s="9">
        <v>0.189</v>
      </c>
      <c r="G22">
        <f t="shared" si="0"/>
        <v>2.0790000000000002</v>
      </c>
      <c r="J22" s="9"/>
      <c r="K22" s="9"/>
      <c r="L22" s="7"/>
    </row>
    <row r="23" spans="1:12">
      <c r="A23" s="8">
        <v>2879</v>
      </c>
      <c r="B23" s="9">
        <v>0.4929</v>
      </c>
      <c r="C23" s="9" t="e">
        <f>B23-#REF!</f>
        <v>#REF!</v>
      </c>
      <c r="D23" s="9">
        <v>0.48039999999999999</v>
      </c>
      <c r="E23" s="9" t="e">
        <f>D23-#REF!</f>
        <v>#REF!</v>
      </c>
      <c r="F23">
        <v>0.187</v>
      </c>
      <c r="G23">
        <f t="shared" si="0"/>
        <v>2.0569999999999999</v>
      </c>
      <c r="J23" s="9"/>
      <c r="K23" s="9"/>
      <c r="L23" s="7"/>
    </row>
    <row r="24" spans="1:12">
      <c r="A24" s="12">
        <v>2883</v>
      </c>
      <c r="B24" s="9">
        <v>0.48089999999999999</v>
      </c>
      <c r="C24" s="9" t="e">
        <f>B24-#REF!</f>
        <v>#REF!</v>
      </c>
      <c r="D24" s="9">
        <v>0.47799999999999998</v>
      </c>
      <c r="E24" s="9" t="e">
        <f>D24-#REF!</f>
        <v>#REF!</v>
      </c>
      <c r="F24">
        <v>0.28599999999999998</v>
      </c>
      <c r="G24">
        <f t="shared" si="0"/>
        <v>3.1459999999999999</v>
      </c>
      <c r="H24" s="9"/>
      <c r="I24" s="9"/>
      <c r="J24" s="9"/>
      <c r="L24" s="7"/>
    </row>
    <row r="25" spans="1:12">
      <c r="A25" s="12">
        <v>2885</v>
      </c>
      <c r="B25" s="9">
        <v>0.71079999999999999</v>
      </c>
      <c r="C25" s="9" t="e">
        <f>B25-#REF!</f>
        <v>#REF!</v>
      </c>
      <c r="D25" s="9">
        <v>0.70409999999999995</v>
      </c>
      <c r="E25" s="9" t="e">
        <f>D25-#REF!</f>
        <v>#REF!</v>
      </c>
      <c r="F25">
        <v>0.218</v>
      </c>
      <c r="G25">
        <f t="shared" si="0"/>
        <v>2.3980000000000001</v>
      </c>
      <c r="H25" s="9"/>
      <c r="I25" s="9"/>
      <c r="J25" s="9"/>
      <c r="L25" s="7"/>
    </row>
    <row r="26" spans="1:12">
      <c r="A26" s="12" t="s">
        <v>23</v>
      </c>
      <c r="B26" s="9">
        <v>0.4783</v>
      </c>
      <c r="C26" s="9" t="e">
        <f>B26-#REF!</f>
        <v>#REF!</v>
      </c>
      <c r="D26" s="9">
        <v>0.4572</v>
      </c>
      <c r="E26" s="9" t="e">
        <f>D26-#REF!</f>
        <v>#REF!</v>
      </c>
      <c r="F26">
        <v>0.23100000000000001</v>
      </c>
      <c r="G26">
        <f t="shared" si="0"/>
        <v>2.5409999999999999</v>
      </c>
      <c r="H26" s="9"/>
      <c r="I26" s="9"/>
      <c r="J26" s="9"/>
      <c r="L26" s="7"/>
    </row>
    <row r="27" spans="1:12">
      <c r="A27" s="12">
        <v>2884</v>
      </c>
      <c r="B27" s="9">
        <v>0.33460000000000001</v>
      </c>
      <c r="C27" s="9" t="e">
        <f>B27-#REF!</f>
        <v>#REF!</v>
      </c>
      <c r="D27" s="9">
        <v>0.33700000000000002</v>
      </c>
      <c r="E27" s="9" t="e">
        <f>D27-#REF!</f>
        <v>#REF!</v>
      </c>
      <c r="F27">
        <v>0.159</v>
      </c>
      <c r="G27">
        <f t="shared" si="0"/>
        <v>1.7490000000000001</v>
      </c>
      <c r="H27" s="9"/>
      <c r="I27" s="9"/>
      <c r="J27" s="9"/>
      <c r="L27" s="7"/>
    </row>
    <row r="28" spans="1:12">
      <c r="A28" s="12">
        <v>2882</v>
      </c>
      <c r="B28" s="9">
        <v>0.69350000000000001</v>
      </c>
      <c r="C28" s="9" t="e">
        <f>B28-#REF!</f>
        <v>#REF!</v>
      </c>
      <c r="D28" s="9">
        <v>0.70040000000000002</v>
      </c>
      <c r="E28" s="9" t="e">
        <f>D28-#REF!</f>
        <v>#REF!</v>
      </c>
      <c r="F28">
        <v>0.32800000000000001</v>
      </c>
      <c r="G28">
        <f t="shared" si="0"/>
        <v>3.6080000000000001</v>
      </c>
      <c r="H28" s="9"/>
      <c r="I28" s="9"/>
      <c r="J28" s="9"/>
      <c r="L28" s="7"/>
    </row>
    <row r="29" spans="1:12">
      <c r="A29" s="12" t="s">
        <v>24</v>
      </c>
      <c r="B29" s="9">
        <v>0.42330000000000001</v>
      </c>
      <c r="C29" s="9" t="e">
        <f>B29-#REF!</f>
        <v>#REF!</v>
      </c>
      <c r="D29" s="9">
        <v>0.43009999999999998</v>
      </c>
      <c r="E29" s="9" t="e">
        <f>D29-#REF!</f>
        <v>#REF!</v>
      </c>
      <c r="F29">
        <v>0.157</v>
      </c>
      <c r="G29">
        <f t="shared" si="0"/>
        <v>1.7270000000000001</v>
      </c>
      <c r="H29" s="9"/>
      <c r="I29" s="9"/>
      <c r="J29" s="9"/>
      <c r="L29" s="7"/>
    </row>
    <row r="30" spans="1:12">
      <c r="A30" s="12" t="s">
        <v>25</v>
      </c>
      <c r="B30" s="9">
        <v>0.39250000000000002</v>
      </c>
      <c r="C30" s="9" t="e">
        <f>B30-#REF!</f>
        <v>#REF!</v>
      </c>
      <c r="D30" s="9">
        <v>0.40429999999999999</v>
      </c>
      <c r="E30" s="9" t="e">
        <f>D30-#REF!</f>
        <v>#REF!</v>
      </c>
      <c r="F30">
        <v>0.17399999999999999</v>
      </c>
      <c r="G30">
        <f t="shared" si="0"/>
        <v>1.9139999999999999</v>
      </c>
      <c r="H30" s="9"/>
      <c r="I30" s="9"/>
      <c r="J30" s="9"/>
      <c r="L30" s="7"/>
    </row>
    <row r="31" spans="1:12">
      <c r="A31" s="12" t="s">
        <v>26</v>
      </c>
      <c r="B31" s="9">
        <v>0.46820000000000001</v>
      </c>
      <c r="C31" s="9" t="e">
        <f>B31-#REF!</f>
        <v>#REF!</v>
      </c>
      <c r="D31" s="9">
        <v>0.4768</v>
      </c>
      <c r="E31" s="9" t="e">
        <f>D31-#REF!</f>
        <v>#REF!</v>
      </c>
      <c r="F31">
        <v>0.19500000000000001</v>
      </c>
      <c r="G31">
        <f t="shared" si="0"/>
        <v>2.145</v>
      </c>
      <c r="H31" s="9"/>
      <c r="I31" s="9"/>
      <c r="J31" s="9"/>
      <c r="L31" s="7"/>
    </row>
    <row r="32" spans="1:12">
      <c r="A32" s="12" t="s">
        <v>27</v>
      </c>
      <c r="B32" s="9">
        <v>0.3795</v>
      </c>
      <c r="C32" s="9" t="e">
        <f>B32-#REF!</f>
        <v>#REF!</v>
      </c>
      <c r="D32" s="9">
        <v>0.38269999999999998</v>
      </c>
      <c r="E32" s="9" t="e">
        <f>D32-#REF!</f>
        <v>#REF!</v>
      </c>
      <c r="F32">
        <v>0.21099999999999999</v>
      </c>
      <c r="G32">
        <f t="shared" si="0"/>
        <v>2.3209999999999997</v>
      </c>
      <c r="H32" s="9"/>
      <c r="I32" s="9"/>
      <c r="J32" s="9"/>
      <c r="L32" s="7"/>
    </row>
    <row r="33" spans="1:25">
      <c r="A33" s="12" t="s">
        <v>28</v>
      </c>
      <c r="B33" s="9">
        <v>0.46820000000000001</v>
      </c>
      <c r="C33" s="9" t="e">
        <f>B33-#REF!</f>
        <v>#REF!</v>
      </c>
      <c r="D33" s="9">
        <v>0.4783</v>
      </c>
      <c r="E33" s="9" t="e">
        <f>D33-#REF!</f>
        <v>#REF!</v>
      </c>
      <c r="F33">
        <v>0.20499999999999999</v>
      </c>
      <c r="G33">
        <f t="shared" si="0"/>
        <v>2.2549999999999999</v>
      </c>
      <c r="H33" s="9"/>
      <c r="I33" s="9"/>
      <c r="J33" s="9"/>
      <c r="L33" s="7"/>
    </row>
    <row r="34" spans="1:25" hidden="1">
      <c r="A34" s="12" t="s">
        <v>29</v>
      </c>
      <c r="B34" s="9">
        <v>4.2000000000000003E-2</v>
      </c>
      <c r="C34" s="9" t="e">
        <f>B34-#REF!</f>
        <v>#REF!</v>
      </c>
      <c r="D34" s="9">
        <v>3.7900000000000003E-2</v>
      </c>
      <c r="E34" s="9" t="e">
        <f>D34-#REF!</f>
        <v>#REF!</v>
      </c>
      <c r="H34" s="9"/>
      <c r="I34" s="9"/>
      <c r="J34" s="9"/>
      <c r="L34" s="7"/>
    </row>
    <row r="35" spans="1:25">
      <c r="A35" s="12" t="s">
        <v>30</v>
      </c>
      <c r="B35" s="9">
        <v>0.42009999999999997</v>
      </c>
      <c r="C35" s="9" t="e">
        <f>B35-#REF!</f>
        <v>#REF!</v>
      </c>
      <c r="D35" s="9"/>
      <c r="E35" s="9"/>
      <c r="F35">
        <v>0.218</v>
      </c>
      <c r="G35">
        <f>F35*11</f>
        <v>2.3980000000000001</v>
      </c>
      <c r="H35" s="9"/>
      <c r="I35" s="9"/>
      <c r="J35" s="9"/>
      <c r="L35" s="7"/>
    </row>
    <row r="36" spans="1:25">
      <c r="A36" s="12" t="s">
        <v>31</v>
      </c>
      <c r="B36" s="9">
        <v>0.51480000000000004</v>
      </c>
      <c r="C36" s="9" t="e">
        <f>B36-#REF!</f>
        <v>#REF!</v>
      </c>
      <c r="D36" s="9"/>
      <c r="E36" s="9"/>
      <c r="F36">
        <v>0.221</v>
      </c>
      <c r="G36">
        <f>F36*11</f>
        <v>2.431</v>
      </c>
      <c r="H36" s="9"/>
      <c r="I36" s="9"/>
      <c r="J36" s="9"/>
      <c r="L36" s="7"/>
    </row>
    <row r="37" spans="1:25">
      <c r="D37" s="7"/>
      <c r="E37" s="7"/>
      <c r="L37" s="7"/>
    </row>
    <row r="38" spans="1:25">
      <c r="A38" s="7"/>
      <c r="B38" s="3" t="s">
        <v>32</v>
      </c>
      <c r="C38" s="3"/>
      <c r="D38" s="3"/>
      <c r="E38" s="3" t="s">
        <v>33</v>
      </c>
      <c r="F38" s="3"/>
      <c r="G38" s="3"/>
      <c r="I38" s="13"/>
    </row>
    <row r="39" spans="1:25">
      <c r="A39" s="5" t="s">
        <v>9</v>
      </c>
      <c r="B39" s="15">
        <v>1</v>
      </c>
      <c r="C39">
        <v>2</v>
      </c>
      <c r="D39">
        <v>3</v>
      </c>
      <c r="E39">
        <v>1</v>
      </c>
      <c r="F39">
        <v>2</v>
      </c>
      <c r="G39" s="16">
        <v>3</v>
      </c>
      <c r="H39" s="9"/>
      <c r="I39" s="9"/>
    </row>
    <row r="40" spans="1:25">
      <c r="A40" s="8">
        <v>2852</v>
      </c>
      <c r="B40">
        <v>0.2331</v>
      </c>
      <c r="C40">
        <v>0.1983</v>
      </c>
      <c r="D40">
        <v>0.21129999999999999</v>
      </c>
      <c r="E40" s="9">
        <f t="shared" ref="E40:E75" si="1">B40-$B$77</f>
        <v>9.4083333333333324E-2</v>
      </c>
      <c r="F40" s="9">
        <f t="shared" ref="F40:F75" si="2">C40-$B$77</f>
        <v>5.9283333333333327E-2</v>
      </c>
      <c r="G40" s="9">
        <f t="shared" ref="G40:G75" si="3">D40-$B$77</f>
        <v>7.2283333333333311E-2</v>
      </c>
    </row>
    <row r="41" spans="1:25">
      <c r="A41" s="8">
        <v>2849</v>
      </c>
      <c r="B41">
        <v>1.9973000000000001</v>
      </c>
      <c r="C41">
        <v>1.3149999999999999</v>
      </c>
      <c r="D41">
        <v>1.3261000000000001</v>
      </c>
      <c r="E41" s="9">
        <f t="shared" si="1"/>
        <v>1.8582833333333335</v>
      </c>
      <c r="F41" s="9">
        <f t="shared" si="2"/>
        <v>1.1759833333333334</v>
      </c>
      <c r="G41" s="9">
        <f t="shared" si="3"/>
        <v>1.1870833333333333</v>
      </c>
    </row>
    <row r="42" spans="1:25">
      <c r="A42" s="8">
        <v>2872</v>
      </c>
      <c r="B42">
        <v>1.5810999999999999</v>
      </c>
      <c r="C42">
        <v>1.0572999999999999</v>
      </c>
      <c r="D42">
        <v>1.0821000000000001</v>
      </c>
      <c r="E42" s="9">
        <f t="shared" si="1"/>
        <v>1.4420833333333332</v>
      </c>
      <c r="F42" s="9">
        <f t="shared" si="2"/>
        <v>0.91828333333333323</v>
      </c>
      <c r="G42" s="9">
        <f t="shared" si="3"/>
        <v>0.94308333333333338</v>
      </c>
      <c r="T42" s="17"/>
      <c r="U42" s="17"/>
      <c r="V42" s="17"/>
      <c r="W42" s="17"/>
      <c r="X42" s="17"/>
      <c r="Y42" s="18"/>
    </row>
    <row r="43" spans="1:25">
      <c r="A43" s="8">
        <v>2873</v>
      </c>
      <c r="B43">
        <v>2.3805000000000001</v>
      </c>
      <c r="C43">
        <v>2.0066000000000002</v>
      </c>
      <c r="D43">
        <v>2.0647000000000002</v>
      </c>
      <c r="E43" s="9">
        <f t="shared" si="1"/>
        <v>2.2414833333333335</v>
      </c>
      <c r="F43" s="9">
        <f t="shared" si="2"/>
        <v>1.8675833333333336</v>
      </c>
      <c r="G43" s="9">
        <f t="shared" si="3"/>
        <v>1.9256833333333336</v>
      </c>
      <c r="T43" s="17"/>
      <c r="U43" s="17"/>
      <c r="V43" s="17"/>
      <c r="W43" s="17"/>
      <c r="X43" s="17"/>
      <c r="Y43" s="18"/>
    </row>
    <row r="44" spans="1:25">
      <c r="A44" s="8">
        <v>2863</v>
      </c>
      <c r="B44">
        <v>2.0461</v>
      </c>
      <c r="C44">
        <v>1.6972</v>
      </c>
      <c r="D44">
        <v>1.6557999999999999</v>
      </c>
      <c r="E44" s="9">
        <f t="shared" si="1"/>
        <v>1.9070833333333335</v>
      </c>
      <c r="F44" s="9">
        <f t="shared" si="2"/>
        <v>1.5581833333333335</v>
      </c>
      <c r="G44" s="9">
        <f t="shared" si="3"/>
        <v>1.5167833333333332</v>
      </c>
      <c r="T44" s="17"/>
      <c r="U44" s="17"/>
      <c r="V44" s="17"/>
      <c r="W44" s="17"/>
      <c r="X44" s="17"/>
      <c r="Y44" s="18"/>
    </row>
    <row r="45" spans="1:25">
      <c r="A45" s="8">
        <v>2875</v>
      </c>
      <c r="B45">
        <v>1.1035999999999999</v>
      </c>
      <c r="C45">
        <v>0.80449999999999999</v>
      </c>
      <c r="D45">
        <v>0.80249999999999999</v>
      </c>
      <c r="E45" s="9">
        <f t="shared" si="1"/>
        <v>0.96458333333333324</v>
      </c>
      <c r="F45" s="9">
        <f t="shared" si="2"/>
        <v>0.66548333333333332</v>
      </c>
      <c r="G45" s="9">
        <f t="shared" si="3"/>
        <v>0.66348333333333331</v>
      </c>
      <c r="S45" s="17"/>
      <c r="T45" s="17"/>
      <c r="U45" s="17"/>
      <c r="V45" s="17"/>
      <c r="W45" s="17"/>
      <c r="X45" s="17"/>
      <c r="Y45" s="18"/>
    </row>
    <row r="46" spans="1:25">
      <c r="A46" s="8">
        <v>2877</v>
      </c>
      <c r="B46">
        <v>0.54310000000000003</v>
      </c>
      <c r="C46">
        <v>0.40010000000000001</v>
      </c>
      <c r="D46">
        <v>0.40720000000000001</v>
      </c>
      <c r="E46" s="9">
        <f t="shared" si="1"/>
        <v>0.40408333333333335</v>
      </c>
      <c r="F46" s="9">
        <f t="shared" si="2"/>
        <v>0.26108333333333333</v>
      </c>
      <c r="G46" s="9">
        <f t="shared" si="3"/>
        <v>0.26818333333333333</v>
      </c>
      <c r="S46" s="17"/>
      <c r="T46" s="17"/>
      <c r="U46" s="17"/>
      <c r="V46" s="17"/>
      <c r="W46" s="17"/>
      <c r="X46" s="17"/>
      <c r="Y46" s="18"/>
    </row>
    <row r="47" spans="1:25">
      <c r="A47" s="8" t="s">
        <v>16</v>
      </c>
      <c r="B47">
        <v>0.1993</v>
      </c>
      <c r="C47">
        <v>0.1958</v>
      </c>
      <c r="D47">
        <v>0.19789999999999999</v>
      </c>
      <c r="E47" s="9">
        <f t="shared" si="1"/>
        <v>6.0283333333333328E-2</v>
      </c>
      <c r="F47" s="9">
        <f t="shared" si="2"/>
        <v>5.6783333333333325E-2</v>
      </c>
      <c r="G47" s="9">
        <f t="shared" si="3"/>
        <v>5.8883333333333315E-2</v>
      </c>
      <c r="S47" s="17"/>
      <c r="T47" s="17"/>
      <c r="U47" s="17"/>
      <c r="V47" s="17"/>
      <c r="W47" s="17"/>
      <c r="X47" s="17"/>
      <c r="Y47" s="18"/>
    </row>
    <row r="48" spans="1:25">
      <c r="A48" s="8">
        <v>2876</v>
      </c>
      <c r="B48">
        <v>0.44900000000000001</v>
      </c>
      <c r="C48">
        <v>0.32029999999999997</v>
      </c>
      <c r="D48">
        <v>0.33210000000000001</v>
      </c>
      <c r="E48" s="9">
        <f t="shared" si="1"/>
        <v>0.30998333333333333</v>
      </c>
      <c r="F48" s="9">
        <f t="shared" si="2"/>
        <v>0.1812833333333333</v>
      </c>
      <c r="G48" s="9">
        <f t="shared" si="3"/>
        <v>0.19308333333333333</v>
      </c>
      <c r="H48" s="9"/>
      <c r="I48" s="9"/>
      <c r="S48" s="17"/>
      <c r="T48" s="17"/>
      <c r="U48" s="17"/>
      <c r="V48" s="17"/>
      <c r="W48" s="17"/>
      <c r="X48" s="17"/>
      <c r="Y48" s="18"/>
    </row>
    <row r="49" spans="1:25">
      <c r="A49" s="8">
        <v>2874</v>
      </c>
      <c r="B49">
        <v>2.2993999999999999</v>
      </c>
      <c r="C49">
        <v>1.4951000000000001</v>
      </c>
      <c r="D49">
        <v>1.5617000000000001</v>
      </c>
      <c r="E49" s="9">
        <f t="shared" si="1"/>
        <v>2.1603833333333333</v>
      </c>
      <c r="F49" s="9">
        <f t="shared" si="2"/>
        <v>1.3560833333333333</v>
      </c>
      <c r="G49" s="9">
        <f t="shared" si="3"/>
        <v>1.4226833333333335</v>
      </c>
      <c r="H49" s="9"/>
      <c r="I49" s="9"/>
      <c r="S49" s="17"/>
      <c r="T49" s="17"/>
      <c r="U49" s="17"/>
      <c r="V49" s="17"/>
      <c r="W49" s="17"/>
      <c r="X49" s="17"/>
      <c r="Y49" s="18"/>
    </row>
    <row r="50" spans="1:25">
      <c r="A50" s="8" t="s">
        <v>17</v>
      </c>
      <c r="B50">
        <v>2.7703000000000002</v>
      </c>
      <c r="C50">
        <v>2.2343999999999999</v>
      </c>
      <c r="D50">
        <v>2.2786</v>
      </c>
      <c r="E50" s="9">
        <f t="shared" si="1"/>
        <v>2.6312833333333336</v>
      </c>
      <c r="F50" s="9">
        <f t="shared" si="2"/>
        <v>2.0953833333333334</v>
      </c>
      <c r="G50" s="9">
        <f t="shared" si="3"/>
        <v>2.1395833333333334</v>
      </c>
      <c r="H50" s="9"/>
      <c r="I50" s="9"/>
      <c r="J50" s="13"/>
      <c r="K50" s="13"/>
    </row>
    <row r="51" spans="1:25">
      <c r="A51" s="12" t="s">
        <v>18</v>
      </c>
      <c r="B51">
        <v>2.5792999999999999</v>
      </c>
      <c r="C51">
        <v>1.5147999999999999</v>
      </c>
      <c r="D51">
        <v>1.5718000000000001</v>
      </c>
      <c r="E51" s="9">
        <f t="shared" si="1"/>
        <v>2.4402833333333334</v>
      </c>
      <c r="F51" s="9">
        <f t="shared" si="2"/>
        <v>1.3757833333333331</v>
      </c>
      <c r="G51" s="9">
        <f t="shared" si="3"/>
        <v>1.4327833333333335</v>
      </c>
      <c r="H51" s="9"/>
      <c r="I51" s="9"/>
      <c r="J51" s="3"/>
      <c r="K51" s="3"/>
      <c r="L51" s="3"/>
      <c r="M51" s="3"/>
      <c r="N51" s="3"/>
      <c r="O51" s="3"/>
    </row>
    <row r="52" spans="1:25">
      <c r="A52" s="12" t="s">
        <v>19</v>
      </c>
      <c r="B52">
        <v>2.5891000000000002</v>
      </c>
      <c r="C52">
        <v>1.5437000000000001</v>
      </c>
      <c r="D52">
        <v>1.5758000000000001</v>
      </c>
      <c r="E52" s="9">
        <f t="shared" si="1"/>
        <v>2.4500833333333336</v>
      </c>
      <c r="F52" s="9">
        <f t="shared" si="2"/>
        <v>1.4046833333333333</v>
      </c>
      <c r="G52" s="9">
        <f t="shared" si="3"/>
        <v>1.4367833333333335</v>
      </c>
      <c r="H52" s="9"/>
      <c r="I52" s="9"/>
      <c r="O52" s="13"/>
    </row>
    <row r="53" spans="1:25">
      <c r="A53" s="12" t="s">
        <v>20</v>
      </c>
      <c r="B53">
        <v>1.5639000000000001</v>
      </c>
      <c r="C53">
        <v>0.83489999999999998</v>
      </c>
      <c r="D53">
        <v>0.83889999999999998</v>
      </c>
      <c r="E53" s="9">
        <f t="shared" si="1"/>
        <v>1.4248833333333333</v>
      </c>
      <c r="F53" s="9">
        <f t="shared" si="2"/>
        <v>0.6958833333333333</v>
      </c>
      <c r="G53" s="9">
        <f t="shared" si="3"/>
        <v>0.6998833333333333</v>
      </c>
      <c r="H53" s="9"/>
      <c r="I53" s="9"/>
      <c r="K53" s="9"/>
      <c r="M53" s="9"/>
      <c r="N53" s="9"/>
      <c r="O53" s="9"/>
    </row>
    <row r="54" spans="1:25">
      <c r="A54" s="12" t="s">
        <v>21</v>
      </c>
      <c r="B54">
        <v>0.3256</v>
      </c>
      <c r="C54">
        <v>0.23119999999999999</v>
      </c>
      <c r="D54">
        <v>0.2306</v>
      </c>
      <c r="E54" s="9">
        <f t="shared" si="1"/>
        <v>0.18658333333333332</v>
      </c>
      <c r="F54" s="9">
        <f t="shared" si="2"/>
        <v>9.2183333333333312E-2</v>
      </c>
      <c r="G54" s="9">
        <f t="shared" si="3"/>
        <v>9.1583333333333322E-2</v>
      </c>
      <c r="H54" s="9"/>
      <c r="I54" s="9"/>
      <c r="K54" s="9"/>
      <c r="M54" s="9"/>
      <c r="N54" s="9"/>
      <c r="O54" s="9"/>
    </row>
    <row r="55" spans="1:25">
      <c r="A55" s="12" t="s">
        <v>22</v>
      </c>
      <c r="B55">
        <v>0.38700000000000001</v>
      </c>
      <c r="C55">
        <v>0.27879999999999999</v>
      </c>
      <c r="D55">
        <v>0.27939999999999998</v>
      </c>
      <c r="E55" s="9">
        <f t="shared" si="1"/>
        <v>0.24798333333333333</v>
      </c>
      <c r="F55" s="9">
        <f t="shared" si="2"/>
        <v>0.13978333333333332</v>
      </c>
      <c r="G55" s="9">
        <f t="shared" si="3"/>
        <v>0.1403833333333333</v>
      </c>
      <c r="H55" s="9"/>
      <c r="I55" s="9"/>
      <c r="K55" s="9"/>
      <c r="M55" s="9"/>
      <c r="N55" s="9"/>
      <c r="O55" s="9"/>
    </row>
    <row r="56" spans="1:25">
      <c r="A56" s="12">
        <v>2887</v>
      </c>
      <c r="B56">
        <v>0.67920000000000003</v>
      </c>
      <c r="C56">
        <v>0.53500000000000003</v>
      </c>
      <c r="D56">
        <v>0.55789999999999995</v>
      </c>
      <c r="E56" s="9">
        <f t="shared" si="1"/>
        <v>0.54018333333333335</v>
      </c>
      <c r="F56" s="9">
        <f t="shared" si="2"/>
        <v>0.39598333333333335</v>
      </c>
      <c r="G56" s="9">
        <f t="shared" si="3"/>
        <v>0.41888333333333327</v>
      </c>
    </row>
    <row r="57" spans="1:25">
      <c r="A57" s="12">
        <v>2859</v>
      </c>
      <c r="B57">
        <v>0.2387</v>
      </c>
      <c r="C57">
        <v>0.19769999999999999</v>
      </c>
      <c r="D57">
        <v>0.2049</v>
      </c>
      <c r="E57" s="9">
        <f t="shared" si="1"/>
        <v>9.9683333333333318E-2</v>
      </c>
      <c r="F57" s="9">
        <f t="shared" si="2"/>
        <v>5.868333333333331E-2</v>
      </c>
      <c r="G57" s="9">
        <f t="shared" si="3"/>
        <v>6.5883333333333322E-2</v>
      </c>
      <c r="H57" s="9"/>
      <c r="I57" s="9"/>
      <c r="K57" s="9"/>
      <c r="M57" s="9"/>
      <c r="N57" s="9"/>
      <c r="O57" s="9"/>
    </row>
    <row r="58" spans="1:25">
      <c r="A58" s="12">
        <v>2851</v>
      </c>
      <c r="B58">
        <v>0.25800000000000001</v>
      </c>
      <c r="C58">
        <v>0.2185</v>
      </c>
      <c r="D58">
        <v>0.2137</v>
      </c>
      <c r="E58" s="9">
        <f t="shared" si="1"/>
        <v>0.11898333333333333</v>
      </c>
      <c r="F58" s="9">
        <f t="shared" si="2"/>
        <v>7.9483333333333323E-2</v>
      </c>
      <c r="G58" s="9">
        <f t="shared" si="3"/>
        <v>7.4683333333333324E-2</v>
      </c>
      <c r="H58" s="9"/>
      <c r="I58" s="9"/>
      <c r="K58" s="9"/>
      <c r="M58" s="9"/>
      <c r="N58" s="9"/>
      <c r="O58" s="9"/>
    </row>
    <row r="59" spans="1:25">
      <c r="A59" s="12">
        <v>2880</v>
      </c>
      <c r="B59">
        <v>0.22439999999999999</v>
      </c>
      <c r="C59">
        <v>0.18809999999999999</v>
      </c>
      <c r="D59">
        <v>0.18779999999999999</v>
      </c>
      <c r="E59" s="9">
        <f t="shared" si="1"/>
        <v>8.5383333333333311E-2</v>
      </c>
      <c r="F59" s="9">
        <f t="shared" si="2"/>
        <v>4.9083333333333312E-2</v>
      </c>
      <c r="G59" s="9">
        <f t="shared" si="3"/>
        <v>4.8783333333333317E-2</v>
      </c>
      <c r="H59" s="9"/>
      <c r="I59" s="9"/>
      <c r="K59" s="9"/>
      <c r="M59" s="9"/>
      <c r="N59" s="9"/>
      <c r="O59" s="9"/>
    </row>
    <row r="60" spans="1:25">
      <c r="A60" s="8">
        <v>2881</v>
      </c>
      <c r="B60">
        <v>0.22620000000000001</v>
      </c>
      <c r="C60">
        <v>0.193</v>
      </c>
      <c r="D60">
        <v>0.18679999999999999</v>
      </c>
      <c r="E60" s="9">
        <f t="shared" si="1"/>
        <v>8.7183333333333335E-2</v>
      </c>
      <c r="F60" s="9">
        <f t="shared" si="2"/>
        <v>5.3983333333333328E-2</v>
      </c>
      <c r="G60" s="9">
        <f t="shared" si="3"/>
        <v>4.7783333333333317E-2</v>
      </c>
      <c r="K60" s="9"/>
      <c r="M60" s="9"/>
      <c r="N60" s="9"/>
      <c r="O60" s="9"/>
    </row>
    <row r="61" spans="1:25">
      <c r="A61" s="8">
        <v>2879</v>
      </c>
      <c r="B61">
        <v>1.4209000000000001</v>
      </c>
      <c r="C61">
        <v>0.90700000000000003</v>
      </c>
      <c r="D61">
        <v>0.87790000000000001</v>
      </c>
      <c r="E61" s="9">
        <f t="shared" si="1"/>
        <v>1.2818833333333335</v>
      </c>
      <c r="F61" s="9">
        <f t="shared" si="2"/>
        <v>0.76798333333333335</v>
      </c>
      <c r="G61" s="9">
        <f t="shared" si="3"/>
        <v>0.73888333333333334</v>
      </c>
      <c r="K61" s="9"/>
      <c r="M61" s="9"/>
      <c r="N61" s="9"/>
      <c r="O61" s="9"/>
    </row>
    <row r="62" spans="1:25">
      <c r="A62" s="12">
        <v>2883</v>
      </c>
      <c r="B62">
        <v>0.26860000000000001</v>
      </c>
      <c r="C62">
        <v>0.21809999999999999</v>
      </c>
      <c r="D62">
        <v>0.21340000000000001</v>
      </c>
      <c r="E62" s="9">
        <f t="shared" si="1"/>
        <v>0.12958333333333333</v>
      </c>
      <c r="F62" s="9">
        <f t="shared" si="2"/>
        <v>7.9083333333333311E-2</v>
      </c>
      <c r="G62" s="9">
        <f t="shared" si="3"/>
        <v>7.4383333333333329E-2</v>
      </c>
      <c r="J62" s="9"/>
      <c r="K62" s="9"/>
      <c r="M62" s="9"/>
      <c r="N62" s="9"/>
      <c r="O62" s="9"/>
    </row>
    <row r="63" spans="1:25">
      <c r="A63" s="12">
        <v>2885</v>
      </c>
      <c r="B63">
        <v>0.35410000000000003</v>
      </c>
      <c r="C63">
        <v>0.27960000000000002</v>
      </c>
      <c r="D63">
        <v>0.2681</v>
      </c>
      <c r="E63" s="9">
        <f t="shared" si="1"/>
        <v>0.21508333333333335</v>
      </c>
      <c r="F63" s="9">
        <f t="shared" si="2"/>
        <v>0.14058333333333334</v>
      </c>
      <c r="G63" s="9">
        <f t="shared" si="3"/>
        <v>0.12908333333333333</v>
      </c>
      <c r="J63" s="9"/>
      <c r="K63" s="9"/>
      <c r="L63" s="13"/>
      <c r="M63" s="9"/>
      <c r="N63" s="9"/>
      <c r="O63" s="9"/>
    </row>
    <row r="64" spans="1:25">
      <c r="A64" s="12" t="s">
        <v>23</v>
      </c>
      <c r="B64">
        <v>0.2646</v>
      </c>
      <c r="C64">
        <v>0.21909999999999999</v>
      </c>
      <c r="D64">
        <v>0.2152</v>
      </c>
      <c r="E64" s="9">
        <f t="shared" si="1"/>
        <v>0.12558333333333332</v>
      </c>
      <c r="F64" s="9">
        <f t="shared" si="2"/>
        <v>8.0083333333333312E-2</v>
      </c>
      <c r="G64" s="9">
        <f t="shared" si="3"/>
        <v>7.6183333333333325E-2</v>
      </c>
      <c r="J64" s="9"/>
      <c r="K64" s="9"/>
      <c r="L64" s="13"/>
      <c r="M64" s="9"/>
      <c r="N64" s="9"/>
      <c r="O64" s="9"/>
    </row>
    <row r="65" spans="1:15">
      <c r="A65" s="12">
        <v>2884</v>
      </c>
      <c r="B65">
        <v>0.2301</v>
      </c>
      <c r="C65">
        <v>0.20630000000000001</v>
      </c>
      <c r="D65">
        <v>0.2056</v>
      </c>
      <c r="E65" s="9">
        <f t="shared" si="1"/>
        <v>9.1083333333333322E-2</v>
      </c>
      <c r="F65" s="9">
        <f t="shared" si="2"/>
        <v>6.7283333333333334E-2</v>
      </c>
      <c r="G65" s="9">
        <f t="shared" si="3"/>
        <v>6.6583333333333328E-2</v>
      </c>
      <c r="K65" s="9"/>
      <c r="M65" s="9"/>
      <c r="N65" s="9"/>
      <c r="O65" s="9"/>
    </row>
    <row r="66" spans="1:15">
      <c r="A66" s="12">
        <v>2882</v>
      </c>
      <c r="B66">
        <v>0.30980000000000002</v>
      </c>
      <c r="C66">
        <v>0.67279999999999995</v>
      </c>
      <c r="D66">
        <v>0.30969999999999998</v>
      </c>
      <c r="E66" s="9">
        <f t="shared" si="1"/>
        <v>0.17078333333333334</v>
      </c>
      <c r="F66" s="9">
        <f t="shared" si="2"/>
        <v>0.53378333333333328</v>
      </c>
      <c r="G66" s="9">
        <f t="shared" si="3"/>
        <v>0.1706833333333333</v>
      </c>
      <c r="J66" s="9"/>
      <c r="K66" s="9"/>
      <c r="L66" s="13"/>
      <c r="M66" s="9"/>
      <c r="N66" s="9"/>
      <c r="O66" s="9"/>
    </row>
    <row r="67" spans="1:15">
      <c r="A67" s="12" t="s">
        <v>24</v>
      </c>
      <c r="B67">
        <v>0.65</v>
      </c>
      <c r="C67">
        <v>0.54820000000000002</v>
      </c>
      <c r="D67">
        <v>0.54500000000000004</v>
      </c>
      <c r="E67" s="9">
        <f t="shared" si="1"/>
        <v>0.51098333333333334</v>
      </c>
      <c r="F67" s="9">
        <f t="shared" si="2"/>
        <v>0.40918333333333334</v>
      </c>
      <c r="G67" s="9">
        <f t="shared" si="3"/>
        <v>0.40598333333333336</v>
      </c>
      <c r="J67" s="9"/>
      <c r="K67" s="9"/>
      <c r="L67" s="13"/>
      <c r="M67" s="9"/>
      <c r="N67" s="9"/>
      <c r="O67" s="9"/>
    </row>
    <row r="68" spans="1:15">
      <c r="A68" s="12" t="s">
        <v>25</v>
      </c>
      <c r="B68">
        <v>1.2627999999999999</v>
      </c>
      <c r="C68">
        <v>1.0690999999999999</v>
      </c>
      <c r="D68">
        <v>1.0763</v>
      </c>
      <c r="E68" s="9">
        <f t="shared" si="1"/>
        <v>1.1237833333333334</v>
      </c>
      <c r="F68" s="9">
        <f t="shared" si="2"/>
        <v>0.93008333333333326</v>
      </c>
      <c r="G68" s="9">
        <f t="shared" si="3"/>
        <v>0.93728333333333336</v>
      </c>
      <c r="J68" s="9"/>
      <c r="K68" s="9"/>
      <c r="L68" s="13"/>
      <c r="M68" s="9"/>
      <c r="N68" s="9"/>
      <c r="O68" s="9"/>
    </row>
    <row r="69" spans="1:15">
      <c r="A69" s="12" t="s">
        <v>26</v>
      </c>
      <c r="B69">
        <v>0.52729999999999999</v>
      </c>
      <c r="C69">
        <v>0.49580000000000002</v>
      </c>
      <c r="D69">
        <v>0.49370000000000003</v>
      </c>
      <c r="E69" s="9">
        <f t="shared" si="1"/>
        <v>0.38828333333333331</v>
      </c>
      <c r="F69" s="9">
        <f t="shared" si="2"/>
        <v>0.35678333333333334</v>
      </c>
      <c r="G69" s="9">
        <f t="shared" si="3"/>
        <v>0.35468333333333335</v>
      </c>
      <c r="J69" s="9"/>
      <c r="K69" s="9"/>
      <c r="L69" s="13"/>
      <c r="M69" s="9"/>
      <c r="N69" s="9"/>
      <c r="O69" s="9"/>
    </row>
    <row r="70" spans="1:15">
      <c r="A70" s="12" t="s">
        <v>27</v>
      </c>
      <c r="B70">
        <v>0.223</v>
      </c>
      <c r="C70">
        <v>0.2137</v>
      </c>
      <c r="D70">
        <v>0.2147</v>
      </c>
      <c r="E70" s="9">
        <f t="shared" si="1"/>
        <v>8.3983333333333327E-2</v>
      </c>
      <c r="F70" s="9">
        <f t="shared" si="2"/>
        <v>7.4683333333333324E-2</v>
      </c>
      <c r="G70" s="9">
        <f t="shared" si="3"/>
        <v>7.5683333333333325E-2</v>
      </c>
    </row>
    <row r="71" spans="1:15">
      <c r="A71" s="12" t="s">
        <v>28</v>
      </c>
      <c r="B71">
        <v>0.23369999999999999</v>
      </c>
      <c r="C71">
        <v>0.22720000000000001</v>
      </c>
      <c r="D71">
        <v>0.22620000000000001</v>
      </c>
      <c r="E71" s="9">
        <f t="shared" si="1"/>
        <v>9.4683333333333314E-2</v>
      </c>
      <c r="F71" s="9">
        <f t="shared" si="2"/>
        <v>8.8183333333333336E-2</v>
      </c>
      <c r="G71" s="9">
        <f t="shared" si="3"/>
        <v>8.7183333333333335E-2</v>
      </c>
    </row>
    <row r="72" spans="1:15">
      <c r="A72" s="12" t="s">
        <v>34</v>
      </c>
      <c r="B72">
        <v>0.13569999999999999</v>
      </c>
      <c r="C72">
        <v>0.1426</v>
      </c>
      <c r="D72">
        <v>0.13950000000000001</v>
      </c>
      <c r="E72" s="9">
        <f t="shared" si="1"/>
        <v>-3.31666666666669E-3</v>
      </c>
      <c r="F72" s="9">
        <f t="shared" si="2"/>
        <v>3.5833333333333273E-3</v>
      </c>
      <c r="G72" s="9">
        <f t="shared" si="3"/>
        <v>4.8333333333333561E-4</v>
      </c>
    </row>
    <row r="73" spans="1:15">
      <c r="A73" s="12" t="s">
        <v>30</v>
      </c>
      <c r="B73">
        <v>0.29120000000000001</v>
      </c>
      <c r="C73">
        <v>0.2351</v>
      </c>
      <c r="D73">
        <v>0.25369999999999998</v>
      </c>
      <c r="E73" s="9">
        <f t="shared" si="1"/>
        <v>0.15218333333333334</v>
      </c>
      <c r="F73" s="9">
        <f t="shared" si="2"/>
        <v>9.6083333333333326E-2</v>
      </c>
      <c r="G73" s="9">
        <f t="shared" si="3"/>
        <v>0.1146833333333333</v>
      </c>
    </row>
    <row r="74" spans="1:15">
      <c r="A74" s="12" t="s">
        <v>31</v>
      </c>
      <c r="B74">
        <v>0.31259999999999999</v>
      </c>
      <c r="C74">
        <v>0.26479999999999998</v>
      </c>
      <c r="D74">
        <v>0.2797</v>
      </c>
      <c r="E74" s="9">
        <f t="shared" si="1"/>
        <v>0.17358333333333331</v>
      </c>
      <c r="F74" s="9">
        <f t="shared" si="2"/>
        <v>0.1257833333333333</v>
      </c>
      <c r="G74" s="9">
        <f t="shared" si="3"/>
        <v>0.14068333333333333</v>
      </c>
    </row>
    <row r="75" spans="1:15">
      <c r="A75" s="12" t="s">
        <v>34</v>
      </c>
      <c r="B75">
        <v>0.13589999999999999</v>
      </c>
      <c r="C75">
        <v>0.1399</v>
      </c>
      <c r="D75">
        <v>0.14050000000000001</v>
      </c>
      <c r="E75" s="9">
        <f t="shared" si="1"/>
        <v>-3.1166666666666842E-3</v>
      </c>
      <c r="F75" s="9">
        <f t="shared" si="2"/>
        <v>8.8333333333331931E-4</v>
      </c>
      <c r="G75" s="9">
        <f t="shared" si="3"/>
        <v>1.4833333333333365E-3</v>
      </c>
    </row>
    <row r="77" spans="1:15">
      <c r="A77" t="s">
        <v>8</v>
      </c>
      <c r="B77">
        <f>AVERAGE(B72:D72,B75:D75)</f>
        <v>0.13901666666666668</v>
      </c>
    </row>
  </sheetData>
  <mergeCells count="4">
    <mergeCell ref="B38:D38"/>
    <mergeCell ref="E38:G38"/>
    <mergeCell ref="J51:L51"/>
    <mergeCell ref="M51:O51"/>
  </mergeCells>
  <conditionalFormatting sqref="E40:G75">
    <cfRule type="colorScale" priority="2">
      <colorScale>
        <cfvo type="min"/>
        <cfvo type="percentile" val="50"/>
        <cfvo type="max"/>
        <color rgb="FFFFFFFF"/>
        <color rgb="FFFFFF66"/>
        <color rgb="FFB3B300"/>
      </colorScale>
    </cfRule>
  </conditionalFormatting>
  <conditionalFormatting sqref="C2:C36">
    <cfRule type="colorScale" priority="3">
      <colorScale>
        <cfvo type="min"/>
        <cfvo type="percentile" val="50"/>
        <cfvo type="max"/>
        <color rgb="FFFFFFFF"/>
        <color rgb="FF99CCFF"/>
        <color rgb="FF0047FF"/>
      </colorScale>
    </cfRule>
  </conditionalFormatting>
  <pageMargins left="0.36597222222222198" right="0.46388888888888902" top="1.0249999999999999" bottom="1.0249999999999999" header="0.78749999999999998" footer="0.78749999999999998"/>
  <pageSetup scale="85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6"/>
  <sheetViews>
    <sheetView topLeftCell="A2" zoomScaleNormal="100" workbookViewId="0">
      <selection activeCell="R1" sqref="R1"/>
    </sheetView>
  </sheetViews>
  <sheetFormatPr baseColWidth="10" defaultColWidth="8.83203125" defaultRowHeight="13"/>
  <cols>
    <col min="1" max="1" width="9.33203125" customWidth="1"/>
    <col min="2" max="2" width="8.83203125" customWidth="1"/>
    <col min="3" max="3" width="8.33203125" customWidth="1"/>
    <col min="4" max="4" width="8.33203125" style="19" customWidth="1"/>
    <col min="5" max="5" width="8.5" style="20" customWidth="1"/>
    <col min="6" max="6" width="11.5" style="20" hidden="1"/>
    <col min="7" max="7" width="8.5" style="21" customWidth="1"/>
    <col min="8" max="8" width="8.5" style="22" customWidth="1"/>
    <col min="9" max="9" width="8.5" style="21" customWidth="1"/>
    <col min="10" max="10" width="11.5" style="20" hidden="1"/>
    <col min="11" max="11" width="8.5" style="21" customWidth="1"/>
    <col min="12" max="12" width="8.5" style="20" customWidth="1"/>
    <col min="13" max="13" width="8.5" customWidth="1"/>
    <col min="14" max="14" width="8.5" hidden="1" customWidth="1"/>
    <col min="15" max="16" width="11.5"/>
    <col min="17" max="18" width="9.6640625" style="23" customWidth="1"/>
    <col min="19" max="1025" width="11.5"/>
  </cols>
  <sheetData>
    <row r="1" spans="1:1024" ht="15.75" customHeight="1">
      <c r="A1" s="24"/>
      <c r="B1" s="24"/>
      <c r="C1" s="24"/>
      <c r="D1" s="25"/>
      <c r="E1" s="2" t="s">
        <v>35</v>
      </c>
      <c r="F1" s="2"/>
      <c r="G1" s="2"/>
      <c r="H1" s="2"/>
      <c r="I1" s="1" t="s">
        <v>36</v>
      </c>
      <c r="J1" s="1"/>
      <c r="K1" s="1"/>
      <c r="L1" s="1"/>
      <c r="M1" s="2" t="s">
        <v>37</v>
      </c>
      <c r="N1" s="2"/>
      <c r="O1" s="2"/>
      <c r="P1" s="2"/>
      <c r="Q1" s="28"/>
      <c r="R1" s="29"/>
    </row>
    <row r="2" spans="1:1024" s="37" customFormat="1" ht="15.75" customHeight="1">
      <c r="A2" s="30" t="s">
        <v>38</v>
      </c>
      <c r="B2" s="30" t="s">
        <v>39</v>
      </c>
      <c r="C2" s="30" t="s">
        <v>40</v>
      </c>
      <c r="D2" s="31" t="s">
        <v>0</v>
      </c>
      <c r="E2" s="26" t="s">
        <v>0</v>
      </c>
      <c r="F2" s="26" t="s">
        <v>0</v>
      </c>
      <c r="G2" s="32" t="s">
        <v>32</v>
      </c>
      <c r="H2" s="33" t="s">
        <v>41</v>
      </c>
      <c r="I2" s="27" t="s">
        <v>0</v>
      </c>
      <c r="J2" s="34" t="s">
        <v>0</v>
      </c>
      <c r="K2" s="27" t="s">
        <v>32</v>
      </c>
      <c r="L2" s="34" t="s">
        <v>41</v>
      </c>
      <c r="M2" s="26" t="s">
        <v>0</v>
      </c>
      <c r="N2" s="26" t="s">
        <v>0</v>
      </c>
      <c r="O2" s="32" t="s">
        <v>32</v>
      </c>
      <c r="P2" s="33" t="s">
        <v>41</v>
      </c>
      <c r="Q2" s="35" t="s">
        <v>42</v>
      </c>
      <c r="R2" s="36" t="s">
        <v>43</v>
      </c>
      <c r="AMH2"/>
      <c r="AMI2"/>
      <c r="AMJ2"/>
    </row>
    <row r="3" spans="1:1024" ht="15.75" customHeight="1">
      <c r="A3" s="38">
        <v>2852</v>
      </c>
      <c r="B3" s="38" t="s">
        <v>44</v>
      </c>
      <c r="C3" s="38" t="s">
        <v>40</v>
      </c>
      <c r="D3" s="39">
        <v>0.35460000000000003</v>
      </c>
      <c r="E3" s="40">
        <f t="shared" ref="E3:E36" si="0">D3</f>
        <v>0.35460000000000003</v>
      </c>
      <c r="F3" s="41"/>
      <c r="G3" s="40">
        <v>9.4083333333333394E-2</v>
      </c>
      <c r="H3" s="42">
        <f t="shared" ref="H3:H36" si="1">G3/E3</f>
        <v>0.26532242902801295</v>
      </c>
      <c r="I3" s="43">
        <f t="shared" ref="I3:I36" si="2">D3</f>
        <v>0.35460000000000003</v>
      </c>
      <c r="J3" s="44"/>
      <c r="K3" s="45">
        <v>5.9283333333333403E-2</v>
      </c>
      <c r="L3" s="46">
        <f t="shared" ref="L3:L36" si="3">K3/I3</f>
        <v>0.16718368114307219</v>
      </c>
      <c r="M3" s="40">
        <f t="shared" ref="M3:M36" si="4">D3</f>
        <v>0.35460000000000003</v>
      </c>
      <c r="N3" s="41"/>
      <c r="O3" s="40">
        <v>7.2283333333333394E-2</v>
      </c>
      <c r="P3" s="42">
        <f t="shared" ref="P3:P36" si="5">O3/M3</f>
        <v>0.20384470765181439</v>
      </c>
      <c r="Q3" s="47">
        <f t="shared" ref="Q3:Q28" si="6">AVERAGE(P3,L3)</f>
        <v>0.18551419439744329</v>
      </c>
      <c r="R3" s="47">
        <f t="shared" ref="R3:R28" si="7">STDEV(P3,L3)</f>
        <v>2.5923260449591388E-2</v>
      </c>
    </row>
    <row r="4" spans="1:1024" ht="15.75" customHeight="1">
      <c r="A4" s="38">
        <v>2849</v>
      </c>
      <c r="B4" s="38" t="s">
        <v>45</v>
      </c>
      <c r="C4" s="38" t="s">
        <v>40</v>
      </c>
      <c r="D4" s="48">
        <v>0.31900000000000001</v>
      </c>
      <c r="E4" s="40">
        <f t="shared" si="0"/>
        <v>0.31900000000000001</v>
      </c>
      <c r="F4" s="41"/>
      <c r="G4" s="40">
        <v>1.85828333333333</v>
      </c>
      <c r="H4" s="42">
        <f t="shared" si="1"/>
        <v>5.8253396029257996</v>
      </c>
      <c r="I4" s="43">
        <f t="shared" si="2"/>
        <v>0.31900000000000001</v>
      </c>
      <c r="J4" s="44"/>
      <c r="K4" s="45">
        <v>1.17598333333333</v>
      </c>
      <c r="L4" s="46">
        <f t="shared" si="3"/>
        <v>3.6864681295715673</v>
      </c>
      <c r="M4" s="40">
        <f t="shared" si="4"/>
        <v>0.31900000000000001</v>
      </c>
      <c r="N4" s="41"/>
      <c r="O4" s="40">
        <v>1.1870833333333299</v>
      </c>
      <c r="P4" s="42">
        <f t="shared" si="5"/>
        <v>3.7212643678160813</v>
      </c>
      <c r="Q4" s="47">
        <f t="shared" si="6"/>
        <v>3.7038662486938243</v>
      </c>
      <c r="R4" s="47">
        <f t="shared" si="7"/>
        <v>2.4604656022478497E-2</v>
      </c>
    </row>
    <row r="5" spans="1:1024" ht="15.75" customHeight="1">
      <c r="A5" s="38">
        <v>2872</v>
      </c>
      <c r="B5" s="38" t="s">
        <v>46</v>
      </c>
      <c r="C5" s="38" t="s">
        <v>40</v>
      </c>
      <c r="D5" s="39">
        <v>0.30909999999999999</v>
      </c>
      <c r="E5" s="40">
        <f t="shared" si="0"/>
        <v>0.30909999999999999</v>
      </c>
      <c r="F5" s="41"/>
      <c r="G5" s="40">
        <v>1.4420833333333301</v>
      </c>
      <c r="H5" s="42">
        <f t="shared" si="1"/>
        <v>4.6654265070635077</v>
      </c>
      <c r="I5" s="43">
        <f t="shared" si="2"/>
        <v>0.30909999999999999</v>
      </c>
      <c r="J5" s="44"/>
      <c r="K5" s="45">
        <v>0.91828333333333301</v>
      </c>
      <c r="L5" s="46">
        <f t="shared" si="3"/>
        <v>2.9708292893346266</v>
      </c>
      <c r="M5" s="40">
        <f t="shared" si="4"/>
        <v>0.30909999999999999</v>
      </c>
      <c r="N5" s="41"/>
      <c r="O5" s="40">
        <v>0.94308333333333305</v>
      </c>
      <c r="P5" s="42">
        <f t="shared" si="5"/>
        <v>3.0510622236600877</v>
      </c>
      <c r="Q5" s="47">
        <f t="shared" si="6"/>
        <v>3.0109457564973572</v>
      </c>
      <c r="R5" s="47">
        <f t="shared" si="7"/>
        <v>5.6733251936028448E-2</v>
      </c>
    </row>
    <row r="6" spans="1:1024" ht="15.75" customHeight="1">
      <c r="A6" s="38">
        <v>2873</v>
      </c>
      <c r="B6" s="38" t="s">
        <v>47</v>
      </c>
      <c r="C6" s="38" t="s">
        <v>40</v>
      </c>
      <c r="D6" s="48">
        <v>0.55469999999999997</v>
      </c>
      <c r="E6" s="40">
        <f t="shared" si="0"/>
        <v>0.55469999999999997</v>
      </c>
      <c r="F6" s="41"/>
      <c r="G6" s="40">
        <v>2.2414833333333299</v>
      </c>
      <c r="H6" s="42">
        <f t="shared" si="1"/>
        <v>4.0408929751817739</v>
      </c>
      <c r="I6" s="43">
        <f t="shared" si="2"/>
        <v>0.55469999999999997</v>
      </c>
      <c r="J6" s="44"/>
      <c r="K6" s="45">
        <v>1.86758333333333</v>
      </c>
      <c r="L6" s="46">
        <f t="shared" si="3"/>
        <v>3.3668349257857044</v>
      </c>
      <c r="M6" s="40">
        <f t="shared" si="4"/>
        <v>0.55469999999999997</v>
      </c>
      <c r="N6" s="41"/>
      <c r="O6" s="40">
        <v>1.9256833333333301</v>
      </c>
      <c r="P6" s="42">
        <f t="shared" si="5"/>
        <v>3.4715762273901754</v>
      </c>
      <c r="Q6" s="47">
        <f t="shared" si="6"/>
        <v>3.4192055765879399</v>
      </c>
      <c r="R6" s="47">
        <f t="shared" si="7"/>
        <v>7.4063284634826795E-2</v>
      </c>
    </row>
    <row r="7" spans="1:1024" ht="15.75" customHeight="1">
      <c r="A7" s="38">
        <v>2863</v>
      </c>
      <c r="B7" s="38" t="s">
        <v>48</v>
      </c>
      <c r="C7" s="38" t="s">
        <v>40</v>
      </c>
      <c r="D7" s="39">
        <v>0.48699999999999999</v>
      </c>
      <c r="E7" s="40">
        <f t="shared" si="0"/>
        <v>0.48699999999999999</v>
      </c>
      <c r="F7" s="41"/>
      <c r="G7" s="40">
        <v>1.9070833333333299</v>
      </c>
      <c r="H7" s="42">
        <f t="shared" si="1"/>
        <v>3.9159822039698766</v>
      </c>
      <c r="I7" s="43">
        <f t="shared" si="2"/>
        <v>0.48699999999999999</v>
      </c>
      <c r="J7" s="44"/>
      <c r="K7" s="45">
        <v>1.5581833333333299</v>
      </c>
      <c r="L7" s="46">
        <f t="shared" si="3"/>
        <v>3.199555099247084</v>
      </c>
      <c r="M7" s="40">
        <f t="shared" si="4"/>
        <v>0.48699999999999999</v>
      </c>
      <c r="N7" s="41"/>
      <c r="O7" s="40">
        <v>1.51678333333333</v>
      </c>
      <c r="P7" s="42">
        <f t="shared" si="5"/>
        <v>3.1145448323066325</v>
      </c>
      <c r="Q7" s="47">
        <f t="shared" si="6"/>
        <v>3.1570499657768583</v>
      </c>
      <c r="R7" s="47">
        <f t="shared" si="7"/>
        <v>6.0111336224071867E-2</v>
      </c>
    </row>
    <row r="8" spans="1:1024" ht="15.75" customHeight="1">
      <c r="A8" s="38">
        <v>2875</v>
      </c>
      <c r="B8" s="38" t="s">
        <v>49</v>
      </c>
      <c r="C8" s="38" t="s">
        <v>40</v>
      </c>
      <c r="D8" s="39">
        <v>0.45929999999999999</v>
      </c>
      <c r="E8" s="40">
        <f t="shared" si="0"/>
        <v>0.45929999999999999</v>
      </c>
      <c r="F8" s="41"/>
      <c r="G8" s="40">
        <v>0.96458333333333302</v>
      </c>
      <c r="H8" s="42">
        <f t="shared" si="1"/>
        <v>2.1001161187314024</v>
      </c>
      <c r="I8" s="43">
        <f t="shared" si="2"/>
        <v>0.45929999999999999</v>
      </c>
      <c r="J8" s="44"/>
      <c r="K8" s="45">
        <v>0.66548333333333298</v>
      </c>
      <c r="L8" s="46">
        <f t="shared" si="3"/>
        <v>1.4489077581827412</v>
      </c>
      <c r="M8" s="40">
        <f t="shared" si="4"/>
        <v>0.45929999999999999</v>
      </c>
      <c r="N8" s="41"/>
      <c r="O8" s="40">
        <v>0.66348333333333298</v>
      </c>
      <c r="P8" s="42">
        <f t="shared" si="5"/>
        <v>1.4445533057551339</v>
      </c>
      <c r="Q8" s="47">
        <f t="shared" si="6"/>
        <v>1.4467305319689374</v>
      </c>
      <c r="R8" s="47">
        <f t="shared" si="7"/>
        <v>3.079062839915379E-3</v>
      </c>
    </row>
    <row r="9" spans="1:1024" ht="15.75" customHeight="1">
      <c r="A9" s="38">
        <v>2877</v>
      </c>
      <c r="B9" s="38" t="s">
        <v>50</v>
      </c>
      <c r="C9" s="38" t="s">
        <v>40</v>
      </c>
      <c r="D9" s="39">
        <v>0.40200000000000002</v>
      </c>
      <c r="E9" s="40">
        <f t="shared" si="0"/>
        <v>0.40200000000000002</v>
      </c>
      <c r="F9" s="41"/>
      <c r="G9" s="40">
        <v>0.40408333333333302</v>
      </c>
      <c r="H9" s="42">
        <f t="shared" si="1"/>
        <v>1.0051824212271965</v>
      </c>
      <c r="I9" s="43">
        <f t="shared" si="2"/>
        <v>0.40200000000000002</v>
      </c>
      <c r="J9" s="44"/>
      <c r="K9" s="45">
        <v>0.261083333333333</v>
      </c>
      <c r="L9" s="46">
        <f t="shared" si="3"/>
        <v>0.64946102819237062</v>
      </c>
      <c r="M9" s="40">
        <f t="shared" si="4"/>
        <v>0.40200000000000002</v>
      </c>
      <c r="N9" s="41"/>
      <c r="O9" s="40">
        <v>0.268183333333333</v>
      </c>
      <c r="P9" s="42">
        <f t="shared" si="5"/>
        <v>0.6671227197346592</v>
      </c>
      <c r="Q9" s="47">
        <f t="shared" si="6"/>
        <v>0.65829187396351485</v>
      </c>
      <c r="R9" s="47">
        <f t="shared" si="7"/>
        <v>1.2488701856777348E-2</v>
      </c>
    </row>
    <row r="10" spans="1:1024" ht="15.75" customHeight="1">
      <c r="A10" s="38" t="s">
        <v>16</v>
      </c>
      <c r="B10" s="38" t="s">
        <v>51</v>
      </c>
      <c r="C10" s="38" t="s">
        <v>40</v>
      </c>
      <c r="D10" s="39">
        <v>0.38379999999999997</v>
      </c>
      <c r="E10" s="40">
        <f t="shared" si="0"/>
        <v>0.38379999999999997</v>
      </c>
      <c r="F10" s="41"/>
      <c r="G10" s="40">
        <v>6.0283333333333397E-2</v>
      </c>
      <c r="H10" s="42">
        <f t="shared" si="1"/>
        <v>0.15706965433385461</v>
      </c>
      <c r="I10" s="43">
        <f t="shared" si="2"/>
        <v>0.38379999999999997</v>
      </c>
      <c r="J10" s="44"/>
      <c r="K10" s="45">
        <v>5.6783333333333401E-2</v>
      </c>
      <c r="L10" s="46">
        <f t="shared" si="3"/>
        <v>0.14795032134792446</v>
      </c>
      <c r="M10" s="40">
        <f t="shared" si="4"/>
        <v>0.38379999999999997</v>
      </c>
      <c r="N10" s="41"/>
      <c r="O10" s="40">
        <v>5.8883333333333399E-2</v>
      </c>
      <c r="P10" s="42">
        <f t="shared" si="5"/>
        <v>0.15342192113948255</v>
      </c>
      <c r="Q10" s="47">
        <f t="shared" si="6"/>
        <v>0.15068612124370351</v>
      </c>
      <c r="R10" s="47">
        <f t="shared" si="7"/>
        <v>3.8690053165496259E-3</v>
      </c>
    </row>
    <row r="11" spans="1:1024" ht="15.75" customHeight="1">
      <c r="A11" s="38">
        <v>2876</v>
      </c>
      <c r="B11" s="38" t="s">
        <v>52</v>
      </c>
      <c r="C11" s="38" t="s">
        <v>40</v>
      </c>
      <c r="D11" s="48">
        <v>0.40839999999999999</v>
      </c>
      <c r="E11" s="40">
        <f t="shared" si="0"/>
        <v>0.40839999999999999</v>
      </c>
      <c r="F11" s="41"/>
      <c r="G11" s="40">
        <v>0.309983333333333</v>
      </c>
      <c r="H11" s="42">
        <f t="shared" si="1"/>
        <v>0.75901893568396916</v>
      </c>
      <c r="I11" s="43">
        <f t="shared" si="2"/>
        <v>0.40839999999999999</v>
      </c>
      <c r="J11" s="44"/>
      <c r="K11" s="45">
        <v>0.18128333333333299</v>
      </c>
      <c r="L11" s="46">
        <f t="shared" si="3"/>
        <v>0.4438867123734892</v>
      </c>
      <c r="M11" s="40">
        <f t="shared" si="4"/>
        <v>0.40839999999999999</v>
      </c>
      <c r="N11" s="41"/>
      <c r="O11" s="40">
        <v>0.193083333333333</v>
      </c>
      <c r="P11" s="42">
        <f t="shared" si="5"/>
        <v>0.47277995429317582</v>
      </c>
      <c r="Q11" s="47">
        <f t="shared" si="6"/>
        <v>0.45833333333333248</v>
      </c>
      <c r="R11" s="47">
        <f t="shared" si="7"/>
        <v>2.0430607291873827E-2</v>
      </c>
    </row>
    <row r="12" spans="1:1024" ht="15.75" customHeight="1">
      <c r="A12" s="38">
        <v>2874</v>
      </c>
      <c r="B12" s="38" t="s">
        <v>53</v>
      </c>
      <c r="C12" s="38" t="s">
        <v>40</v>
      </c>
      <c r="D12" s="39">
        <v>0.4874</v>
      </c>
      <c r="E12" s="40">
        <f t="shared" si="0"/>
        <v>0.4874</v>
      </c>
      <c r="F12" s="41"/>
      <c r="G12" s="40">
        <v>2.1603833333333302</v>
      </c>
      <c r="H12" s="42">
        <f t="shared" si="1"/>
        <v>4.4324647790999796</v>
      </c>
      <c r="I12" s="43">
        <f t="shared" si="2"/>
        <v>0.4874</v>
      </c>
      <c r="J12" s="44"/>
      <c r="K12" s="45">
        <v>1.35608333333333</v>
      </c>
      <c r="L12" s="46">
        <f t="shared" si="3"/>
        <v>2.7822801258377718</v>
      </c>
      <c r="M12" s="40">
        <f t="shared" si="4"/>
        <v>0.4874</v>
      </c>
      <c r="N12" s="41"/>
      <c r="O12" s="40">
        <v>1.42268333333333</v>
      </c>
      <c r="P12" s="42">
        <f t="shared" si="5"/>
        <v>2.9189235398714195</v>
      </c>
      <c r="Q12" s="47">
        <f t="shared" si="6"/>
        <v>2.8506018328545957</v>
      </c>
      <c r="R12" s="47">
        <f t="shared" si="7"/>
        <v>9.6621484667673313E-2</v>
      </c>
    </row>
    <row r="13" spans="1:1024" ht="15.75" customHeight="1">
      <c r="A13" s="38" t="s">
        <v>17</v>
      </c>
      <c r="B13" s="38" t="s">
        <v>54</v>
      </c>
      <c r="C13" s="38" t="s">
        <v>40</v>
      </c>
      <c r="D13" s="39">
        <v>0.40820000000000001</v>
      </c>
      <c r="E13" s="40">
        <f t="shared" si="0"/>
        <v>0.40820000000000001</v>
      </c>
      <c r="F13" s="41"/>
      <c r="G13" s="40">
        <v>2.6312833333333301</v>
      </c>
      <c r="H13" s="42">
        <f t="shared" si="1"/>
        <v>6.4460640209047773</v>
      </c>
      <c r="I13" s="43">
        <f t="shared" si="2"/>
        <v>0.40820000000000001</v>
      </c>
      <c r="J13" s="44"/>
      <c r="K13" s="45">
        <v>2.0953833333333298</v>
      </c>
      <c r="L13" s="46">
        <f t="shared" si="3"/>
        <v>5.1332271762207977</v>
      </c>
      <c r="M13" s="40">
        <f t="shared" si="4"/>
        <v>0.40820000000000001</v>
      </c>
      <c r="N13" s="41"/>
      <c r="O13" s="40">
        <v>2.1395833333333298</v>
      </c>
      <c r="P13" s="42">
        <f t="shared" si="5"/>
        <v>5.241507430997868</v>
      </c>
      <c r="Q13" s="47">
        <f t="shared" si="6"/>
        <v>5.1873673036093333</v>
      </c>
      <c r="R13" s="47">
        <f t="shared" si="7"/>
        <v>7.6565702421473439E-2</v>
      </c>
    </row>
    <row r="14" spans="1:1024" ht="15.75" customHeight="1">
      <c r="A14" s="38" t="s">
        <v>18</v>
      </c>
      <c r="B14" s="38" t="s">
        <v>55</v>
      </c>
      <c r="C14" s="38" t="s">
        <v>40</v>
      </c>
      <c r="D14" s="39">
        <v>0.33040000000000003</v>
      </c>
      <c r="E14" s="40">
        <f t="shared" si="0"/>
        <v>0.33040000000000003</v>
      </c>
      <c r="F14" s="41"/>
      <c r="G14" s="40">
        <v>2.4402833333333298</v>
      </c>
      <c r="H14" s="42">
        <f t="shared" si="1"/>
        <v>7.3858454398708524</v>
      </c>
      <c r="I14" s="43">
        <f t="shared" si="2"/>
        <v>0.33040000000000003</v>
      </c>
      <c r="J14" s="44"/>
      <c r="K14" s="45">
        <v>1.37578333333333</v>
      </c>
      <c r="L14" s="46">
        <f t="shared" si="3"/>
        <v>4.1639931396287224</v>
      </c>
      <c r="M14" s="40">
        <f t="shared" si="4"/>
        <v>0.33040000000000003</v>
      </c>
      <c r="N14" s="41"/>
      <c r="O14" s="40">
        <v>1.43278333333333</v>
      </c>
      <c r="P14" s="42">
        <f t="shared" si="5"/>
        <v>4.3365112994350179</v>
      </c>
      <c r="Q14" s="47">
        <f t="shared" si="6"/>
        <v>4.2502522195318697</v>
      </c>
      <c r="R14" s="47">
        <f t="shared" si="7"/>
        <v>0.12198876067685602</v>
      </c>
    </row>
    <row r="15" spans="1:1024" ht="15.75" customHeight="1">
      <c r="A15" s="38" t="s">
        <v>19</v>
      </c>
      <c r="B15" s="38" t="s">
        <v>56</v>
      </c>
      <c r="C15" s="38" t="s">
        <v>40</v>
      </c>
      <c r="D15" s="39">
        <v>0.38390000000000002</v>
      </c>
      <c r="E15" s="40">
        <f t="shared" si="0"/>
        <v>0.38390000000000002</v>
      </c>
      <c r="F15" s="41"/>
      <c r="G15" s="40">
        <v>2.4500833333333301</v>
      </c>
      <c r="H15" s="42">
        <f t="shared" si="1"/>
        <v>6.382087349136051</v>
      </c>
      <c r="I15" s="43">
        <f t="shared" si="2"/>
        <v>0.38390000000000002</v>
      </c>
      <c r="J15" s="44"/>
      <c r="K15" s="45">
        <v>1.40468333333333</v>
      </c>
      <c r="L15" s="46">
        <f t="shared" si="3"/>
        <v>3.6589823738820781</v>
      </c>
      <c r="M15" s="40">
        <f t="shared" si="4"/>
        <v>0.38390000000000002</v>
      </c>
      <c r="N15" s="41"/>
      <c r="O15" s="40">
        <v>1.43678333333333</v>
      </c>
      <c r="P15" s="42">
        <f t="shared" si="5"/>
        <v>3.7425978987583481</v>
      </c>
      <c r="Q15" s="47">
        <f t="shared" si="6"/>
        <v>3.7007901363202134</v>
      </c>
      <c r="R15" s="47">
        <f t="shared" si="7"/>
        <v>5.9125104652482968E-2</v>
      </c>
    </row>
    <row r="16" spans="1:1024" ht="15.75" customHeight="1">
      <c r="A16" s="38" t="s">
        <v>20</v>
      </c>
      <c r="B16" s="38" t="s">
        <v>57</v>
      </c>
      <c r="C16" s="38" t="s">
        <v>40</v>
      </c>
      <c r="D16" s="39">
        <v>0.3831</v>
      </c>
      <c r="E16" s="40">
        <f t="shared" si="0"/>
        <v>0.3831</v>
      </c>
      <c r="F16" s="41"/>
      <c r="G16" s="40">
        <v>1.4248833333333299</v>
      </c>
      <c r="H16" s="42">
        <f t="shared" si="1"/>
        <v>3.7193509092490995</v>
      </c>
      <c r="I16" s="43">
        <f t="shared" si="2"/>
        <v>0.3831</v>
      </c>
      <c r="J16" s="44"/>
      <c r="K16" s="45">
        <v>0.69588333333333297</v>
      </c>
      <c r="L16" s="46">
        <f t="shared" si="3"/>
        <v>1.816453493430783</v>
      </c>
      <c r="M16" s="40">
        <f t="shared" si="4"/>
        <v>0.3831</v>
      </c>
      <c r="N16" s="41"/>
      <c r="O16" s="40">
        <v>0.69988333333333297</v>
      </c>
      <c r="P16" s="42">
        <f t="shared" si="5"/>
        <v>1.8268946315148342</v>
      </c>
      <c r="Q16" s="47">
        <f t="shared" si="6"/>
        <v>1.8216740624728085</v>
      </c>
      <c r="R16" s="47">
        <f t="shared" si="7"/>
        <v>7.382999542537739E-3</v>
      </c>
    </row>
    <row r="17" spans="1:18" ht="15.75" customHeight="1">
      <c r="A17" s="38" t="s">
        <v>21</v>
      </c>
      <c r="B17" s="38" t="s">
        <v>58</v>
      </c>
      <c r="C17" s="38" t="s">
        <v>40</v>
      </c>
      <c r="D17" s="39">
        <v>0.39689999999999998</v>
      </c>
      <c r="E17" s="40">
        <f t="shared" si="0"/>
        <v>0.39689999999999998</v>
      </c>
      <c r="F17" s="41"/>
      <c r="G17" s="40">
        <v>0.18658333333333299</v>
      </c>
      <c r="H17" s="42">
        <f t="shared" si="1"/>
        <v>0.47010162089527086</v>
      </c>
      <c r="I17" s="43">
        <f t="shared" si="2"/>
        <v>0.39689999999999998</v>
      </c>
      <c r="J17" s="44"/>
      <c r="K17" s="45">
        <v>9.2183333333333395E-2</v>
      </c>
      <c r="L17" s="46">
        <f t="shared" si="3"/>
        <v>0.23225833543293878</v>
      </c>
      <c r="M17" s="40">
        <f t="shared" si="4"/>
        <v>0.39689999999999998</v>
      </c>
      <c r="N17" s="41"/>
      <c r="O17" s="40">
        <v>9.1583333333333405E-2</v>
      </c>
      <c r="P17" s="42">
        <f t="shared" si="5"/>
        <v>0.23074661963550872</v>
      </c>
      <c r="Q17" s="47">
        <f t="shared" si="6"/>
        <v>0.23150247753422376</v>
      </c>
      <c r="R17" s="47">
        <f t="shared" si="7"/>
        <v>1.0689444915896269E-3</v>
      </c>
    </row>
    <row r="18" spans="1:18" ht="15.75" customHeight="1">
      <c r="A18" s="38" t="s">
        <v>22</v>
      </c>
      <c r="B18" s="38" t="s">
        <v>59</v>
      </c>
      <c r="C18" s="38" t="s">
        <v>40</v>
      </c>
      <c r="D18" s="39">
        <v>0.40970000000000001</v>
      </c>
      <c r="E18" s="40">
        <f t="shared" si="0"/>
        <v>0.40970000000000001</v>
      </c>
      <c r="F18" s="41"/>
      <c r="G18" s="40">
        <v>0.247983333333333</v>
      </c>
      <c r="H18" s="42">
        <f t="shared" si="1"/>
        <v>0.60528028638841347</v>
      </c>
      <c r="I18" s="43">
        <f t="shared" si="2"/>
        <v>0.40970000000000001</v>
      </c>
      <c r="J18" s="44"/>
      <c r="K18" s="45">
        <v>0.13978333333333301</v>
      </c>
      <c r="L18" s="46">
        <f t="shared" si="3"/>
        <v>0.34118460662273126</v>
      </c>
      <c r="M18" s="40">
        <f t="shared" si="4"/>
        <v>0.40970000000000001</v>
      </c>
      <c r="N18" s="41"/>
      <c r="O18" s="40">
        <v>0.140383333333333</v>
      </c>
      <c r="P18" s="42">
        <f t="shared" si="5"/>
        <v>0.34264909283215278</v>
      </c>
      <c r="Q18" s="47">
        <f t="shared" si="6"/>
        <v>0.34191684972744202</v>
      </c>
      <c r="R18" s="47">
        <f t="shared" si="7"/>
        <v>1.0355481296361411E-3</v>
      </c>
    </row>
    <row r="19" spans="1:18" ht="15.75" customHeight="1">
      <c r="A19" s="38">
        <v>2887</v>
      </c>
      <c r="B19" s="38" t="s">
        <v>60</v>
      </c>
      <c r="C19" s="38" t="s">
        <v>40</v>
      </c>
      <c r="D19" s="39">
        <v>0.6159</v>
      </c>
      <c r="E19" s="40">
        <f t="shared" si="0"/>
        <v>0.6159</v>
      </c>
      <c r="F19" s="41"/>
      <c r="G19" s="40">
        <v>0.54018333333333302</v>
      </c>
      <c r="H19" s="42">
        <f t="shared" si="1"/>
        <v>0.87706337608919149</v>
      </c>
      <c r="I19" s="43">
        <f t="shared" si="2"/>
        <v>0.6159</v>
      </c>
      <c r="J19" s="44"/>
      <c r="K19" s="45">
        <v>0.39598333333333302</v>
      </c>
      <c r="L19" s="46">
        <f t="shared" si="3"/>
        <v>0.6429344590572057</v>
      </c>
      <c r="M19" s="40">
        <f t="shared" si="4"/>
        <v>0.6159</v>
      </c>
      <c r="N19" s="41"/>
      <c r="O19" s="40">
        <v>0.418883333333333</v>
      </c>
      <c r="P19" s="42">
        <f t="shared" si="5"/>
        <v>0.68011581966769441</v>
      </c>
      <c r="Q19" s="47">
        <f t="shared" si="6"/>
        <v>0.66152513936245005</v>
      </c>
      <c r="R19" s="47">
        <f t="shared" si="7"/>
        <v>2.6291192221418961E-2</v>
      </c>
    </row>
    <row r="20" spans="1:18" ht="15.75" customHeight="1">
      <c r="A20" s="38">
        <v>2859</v>
      </c>
      <c r="B20" s="38" t="s">
        <v>44</v>
      </c>
      <c r="C20" s="38" t="s">
        <v>61</v>
      </c>
      <c r="D20" s="39">
        <v>0.35189999999999999</v>
      </c>
      <c r="E20" s="40">
        <f t="shared" si="0"/>
        <v>0.35189999999999999</v>
      </c>
      <c r="F20" s="41"/>
      <c r="G20" s="40">
        <v>9.9683333333333402E-2</v>
      </c>
      <c r="H20" s="42">
        <f t="shared" si="1"/>
        <v>0.28327176281140498</v>
      </c>
      <c r="I20" s="43">
        <f t="shared" si="2"/>
        <v>0.35189999999999999</v>
      </c>
      <c r="J20" s="44"/>
      <c r="K20" s="45">
        <v>5.86833333333334E-2</v>
      </c>
      <c r="L20" s="46">
        <f t="shared" si="3"/>
        <v>0.16676139054655698</v>
      </c>
      <c r="M20" s="40">
        <f t="shared" si="4"/>
        <v>0.35189999999999999</v>
      </c>
      <c r="N20" s="41"/>
      <c r="O20" s="40">
        <v>6.5883333333333405E-2</v>
      </c>
      <c r="P20" s="42">
        <f t="shared" si="5"/>
        <v>0.18722174860282298</v>
      </c>
      <c r="Q20" s="47">
        <f t="shared" si="6"/>
        <v>0.17699156957468998</v>
      </c>
      <c r="R20" s="47">
        <f t="shared" si="7"/>
        <v>1.44676579270905E-2</v>
      </c>
    </row>
    <row r="21" spans="1:18" ht="15.75" customHeight="1">
      <c r="A21" s="38">
        <v>2851</v>
      </c>
      <c r="B21" s="38" t="s">
        <v>45</v>
      </c>
      <c r="C21" s="38" t="s">
        <v>61</v>
      </c>
      <c r="D21" s="39">
        <v>0.36890000000000001</v>
      </c>
      <c r="E21" s="40">
        <f t="shared" si="0"/>
        <v>0.36890000000000001</v>
      </c>
      <c r="F21" s="41"/>
      <c r="G21" s="40">
        <v>0.118983333333333</v>
      </c>
      <c r="H21" s="42">
        <f t="shared" si="1"/>
        <v>0.32253546579922199</v>
      </c>
      <c r="I21" s="43">
        <f t="shared" si="2"/>
        <v>0.36890000000000001</v>
      </c>
      <c r="J21" s="44"/>
      <c r="K21" s="45">
        <v>7.9483333333333406E-2</v>
      </c>
      <c r="L21" s="46">
        <f t="shared" si="3"/>
        <v>0.21546037769946708</v>
      </c>
      <c r="M21" s="40">
        <f t="shared" si="4"/>
        <v>0.36890000000000001</v>
      </c>
      <c r="N21" s="41"/>
      <c r="O21" s="40">
        <v>7.4683333333333296E-2</v>
      </c>
      <c r="P21" s="42">
        <f t="shared" si="5"/>
        <v>0.2024487214240534</v>
      </c>
      <c r="Q21" s="47">
        <f t="shared" si="6"/>
        <v>0.20895454956176024</v>
      </c>
      <c r="R21" s="47">
        <f t="shared" si="7"/>
        <v>9.2006303868135044E-3</v>
      </c>
    </row>
    <row r="22" spans="1:18" ht="15.75" customHeight="1">
      <c r="A22" s="38">
        <v>2880</v>
      </c>
      <c r="B22" s="38" t="s">
        <v>46</v>
      </c>
      <c r="C22" s="38" t="s">
        <v>61</v>
      </c>
      <c r="D22" s="39">
        <v>0.31869999999999998</v>
      </c>
      <c r="E22" s="40">
        <f t="shared" si="0"/>
        <v>0.31869999999999998</v>
      </c>
      <c r="F22" s="41"/>
      <c r="G22" s="40">
        <v>8.5383333333333394E-2</v>
      </c>
      <c r="H22" s="42">
        <f t="shared" si="1"/>
        <v>0.26791130634870852</v>
      </c>
      <c r="I22" s="43">
        <f t="shared" si="2"/>
        <v>0.31869999999999998</v>
      </c>
      <c r="J22" s="44"/>
      <c r="K22" s="45">
        <v>4.9083333333333402E-2</v>
      </c>
      <c r="L22" s="46">
        <f t="shared" si="3"/>
        <v>0.1540110867064117</v>
      </c>
      <c r="M22" s="40">
        <f t="shared" si="4"/>
        <v>0.31869999999999998</v>
      </c>
      <c r="N22" s="41"/>
      <c r="O22" s="40">
        <v>4.8783333333333401E-2</v>
      </c>
      <c r="P22" s="42">
        <f t="shared" si="5"/>
        <v>0.1530697625771365</v>
      </c>
      <c r="Q22" s="47">
        <f t="shared" si="6"/>
        <v>0.15354042464177409</v>
      </c>
      <c r="R22" s="47">
        <f t="shared" si="7"/>
        <v>6.6561667510501275E-4</v>
      </c>
    </row>
    <row r="23" spans="1:18" ht="15.75" customHeight="1">
      <c r="A23" s="38">
        <v>2881</v>
      </c>
      <c r="B23" s="38" t="s">
        <v>47</v>
      </c>
      <c r="C23" s="38" t="s">
        <v>61</v>
      </c>
      <c r="D23" s="39">
        <v>0.40389999999999998</v>
      </c>
      <c r="E23" s="40">
        <f t="shared" si="0"/>
        <v>0.40389999999999998</v>
      </c>
      <c r="F23" s="41"/>
      <c r="G23" s="40">
        <v>8.7183333333333404E-2</v>
      </c>
      <c r="H23" s="42">
        <f t="shared" si="1"/>
        <v>0.21585375918131569</v>
      </c>
      <c r="I23" s="43">
        <f t="shared" si="2"/>
        <v>0.40389999999999998</v>
      </c>
      <c r="J23" s="44"/>
      <c r="K23" s="45">
        <v>5.3983333333333397E-2</v>
      </c>
      <c r="L23" s="46">
        <f t="shared" si="3"/>
        <v>0.13365519518032531</v>
      </c>
      <c r="M23" s="40">
        <f t="shared" si="4"/>
        <v>0.40389999999999998</v>
      </c>
      <c r="N23" s="41"/>
      <c r="O23" s="40">
        <v>4.77833333333334E-2</v>
      </c>
      <c r="P23" s="42">
        <f t="shared" si="5"/>
        <v>0.11830486093917654</v>
      </c>
      <c r="Q23" s="47">
        <f t="shared" si="6"/>
        <v>0.12598002805975092</v>
      </c>
      <c r="R23" s="47">
        <f t="shared" si="7"/>
        <v>1.0854325435396354E-2</v>
      </c>
    </row>
    <row r="24" spans="1:18" ht="15.75" customHeight="1">
      <c r="A24" s="38">
        <v>2879</v>
      </c>
      <c r="B24" s="38" t="s">
        <v>48</v>
      </c>
      <c r="C24" s="38" t="s">
        <v>61</v>
      </c>
      <c r="D24" s="39">
        <v>0.45450000000000002</v>
      </c>
      <c r="E24" s="40">
        <f t="shared" si="0"/>
        <v>0.45450000000000002</v>
      </c>
      <c r="F24" s="41"/>
      <c r="G24" s="40">
        <v>1.2818833333333299</v>
      </c>
      <c r="H24" s="42">
        <f t="shared" si="1"/>
        <v>2.8204253758709128</v>
      </c>
      <c r="I24" s="43">
        <f t="shared" si="2"/>
        <v>0.45450000000000002</v>
      </c>
      <c r="J24" s="44"/>
      <c r="K24" s="45">
        <v>0.76798333333333302</v>
      </c>
      <c r="L24" s="46">
        <f t="shared" si="3"/>
        <v>1.6897323065639889</v>
      </c>
      <c r="M24" s="40">
        <f t="shared" si="4"/>
        <v>0.45450000000000002</v>
      </c>
      <c r="N24" s="41"/>
      <c r="O24" s="40">
        <v>0.738883333333333</v>
      </c>
      <c r="P24" s="42">
        <f t="shared" si="5"/>
        <v>1.6257059039237249</v>
      </c>
      <c r="Q24" s="47">
        <f t="shared" si="6"/>
        <v>1.6577191052438569</v>
      </c>
      <c r="R24" s="47">
        <f t="shared" si="7"/>
        <v>4.52735034819109E-2</v>
      </c>
    </row>
    <row r="25" spans="1:18" ht="15.75" customHeight="1">
      <c r="A25" s="38">
        <v>2883</v>
      </c>
      <c r="B25" s="38" t="s">
        <v>49</v>
      </c>
      <c r="C25" s="38" t="s">
        <v>61</v>
      </c>
      <c r="D25" s="39">
        <v>0.4425</v>
      </c>
      <c r="E25" s="40">
        <f t="shared" si="0"/>
        <v>0.4425</v>
      </c>
      <c r="F25" s="41"/>
      <c r="G25" s="40">
        <v>0.129583333333333</v>
      </c>
      <c r="H25" s="42">
        <f t="shared" si="1"/>
        <v>0.29284369114877512</v>
      </c>
      <c r="I25" s="43">
        <f t="shared" si="2"/>
        <v>0.4425</v>
      </c>
      <c r="J25" s="44"/>
      <c r="K25" s="45">
        <v>7.9083333333333394E-2</v>
      </c>
      <c r="L25" s="46">
        <f t="shared" si="3"/>
        <v>0.17871939736346529</v>
      </c>
      <c r="M25" s="40">
        <f t="shared" si="4"/>
        <v>0.4425</v>
      </c>
      <c r="N25" s="41"/>
      <c r="O25" s="40">
        <v>7.4383333333333398E-2</v>
      </c>
      <c r="P25" s="42">
        <f t="shared" si="5"/>
        <v>0.16809792843691163</v>
      </c>
      <c r="Q25" s="47">
        <f t="shared" si="6"/>
        <v>0.17340866290018847</v>
      </c>
      <c r="R25" s="47">
        <f t="shared" si="7"/>
        <v>7.5105127041282943E-3</v>
      </c>
    </row>
    <row r="26" spans="1:18" ht="15.75" customHeight="1">
      <c r="A26" s="38">
        <v>2885</v>
      </c>
      <c r="B26" s="38" t="s">
        <v>50</v>
      </c>
      <c r="C26" s="38" t="s">
        <v>61</v>
      </c>
      <c r="D26" s="39">
        <v>0.6724</v>
      </c>
      <c r="E26" s="40">
        <f t="shared" si="0"/>
        <v>0.6724</v>
      </c>
      <c r="F26" s="41"/>
      <c r="G26" s="40">
        <v>0.21508333333333299</v>
      </c>
      <c r="H26" s="42">
        <f t="shared" si="1"/>
        <v>0.31987408288716984</v>
      </c>
      <c r="I26" s="43">
        <f t="shared" si="2"/>
        <v>0.6724</v>
      </c>
      <c r="J26" s="44"/>
      <c r="K26" s="45">
        <v>0.140583333333333</v>
      </c>
      <c r="L26" s="46">
        <f t="shared" si="3"/>
        <v>0.20907693833035843</v>
      </c>
      <c r="M26" s="40">
        <f t="shared" si="4"/>
        <v>0.6724</v>
      </c>
      <c r="N26" s="41"/>
      <c r="O26" s="40">
        <v>0.12908333333333299</v>
      </c>
      <c r="P26" s="42">
        <f t="shared" si="5"/>
        <v>0.19197402339877007</v>
      </c>
      <c r="Q26" s="47">
        <f t="shared" si="6"/>
        <v>0.20052548086456423</v>
      </c>
      <c r="R26" s="47">
        <f t="shared" si="7"/>
        <v>1.2093587126182786E-2</v>
      </c>
    </row>
    <row r="27" spans="1:18" ht="15.75" customHeight="1">
      <c r="A27" s="38" t="s">
        <v>23</v>
      </c>
      <c r="B27" s="38" t="s">
        <v>51</v>
      </c>
      <c r="C27" s="38" t="s">
        <v>61</v>
      </c>
      <c r="D27" s="39">
        <v>0.43990000000000001</v>
      </c>
      <c r="E27" s="40">
        <f t="shared" si="0"/>
        <v>0.43990000000000001</v>
      </c>
      <c r="F27" s="41"/>
      <c r="G27" s="40">
        <v>0.12558333333333299</v>
      </c>
      <c r="H27" s="42">
        <f t="shared" si="1"/>
        <v>0.28548154883685606</v>
      </c>
      <c r="I27" s="43">
        <f t="shared" si="2"/>
        <v>0.43990000000000001</v>
      </c>
      <c r="J27" s="44"/>
      <c r="K27" s="45">
        <v>8.0083333333333395E-2</v>
      </c>
      <c r="L27" s="46">
        <f t="shared" si="3"/>
        <v>0.18204895051905751</v>
      </c>
      <c r="M27" s="40">
        <f t="shared" si="4"/>
        <v>0.43990000000000001</v>
      </c>
      <c r="N27" s="41"/>
      <c r="O27" s="40">
        <v>7.6183333333333395E-2</v>
      </c>
      <c r="P27" s="42">
        <f t="shared" si="5"/>
        <v>0.17318329923467468</v>
      </c>
      <c r="Q27" s="47">
        <f t="shared" si="6"/>
        <v>0.17761612487686609</v>
      </c>
      <c r="R27" s="47">
        <f t="shared" si="7"/>
        <v>6.2689621428223203E-3</v>
      </c>
    </row>
    <row r="28" spans="1:18" ht="15.75" customHeight="1">
      <c r="A28" s="38">
        <v>2884</v>
      </c>
      <c r="B28" s="38" t="s">
        <v>52</v>
      </c>
      <c r="C28" s="38" t="s">
        <v>61</v>
      </c>
      <c r="D28" s="39">
        <v>0.29620000000000002</v>
      </c>
      <c r="E28" s="40">
        <f t="shared" si="0"/>
        <v>0.29620000000000002</v>
      </c>
      <c r="F28" s="41"/>
      <c r="G28" s="40">
        <v>9.1083333333333294E-2</v>
      </c>
      <c r="H28" s="42">
        <f t="shared" si="1"/>
        <v>0.30750618951159109</v>
      </c>
      <c r="I28" s="43">
        <f t="shared" si="2"/>
        <v>0.29620000000000002</v>
      </c>
      <c r="J28" s="44"/>
      <c r="K28" s="45">
        <v>6.7283333333333403E-2</v>
      </c>
      <c r="L28" s="46">
        <f t="shared" si="3"/>
        <v>0.22715507539950505</v>
      </c>
      <c r="M28" s="40">
        <f t="shared" si="4"/>
        <v>0.29620000000000002</v>
      </c>
      <c r="N28" s="41"/>
      <c r="O28" s="40">
        <v>6.6583333333333397E-2</v>
      </c>
      <c r="P28" s="42">
        <f t="shared" si="5"/>
        <v>0.22479180733738485</v>
      </c>
      <c r="Q28" s="47">
        <f t="shared" si="6"/>
        <v>0.22597344136844494</v>
      </c>
      <c r="R28" s="47">
        <f t="shared" si="7"/>
        <v>1.6710828724867842E-3</v>
      </c>
    </row>
    <row r="29" spans="1:18" ht="15.75" customHeight="1">
      <c r="A29" s="38">
        <v>2882</v>
      </c>
      <c r="B29" s="38" t="s">
        <v>53</v>
      </c>
      <c r="C29" s="38" t="s">
        <v>61</v>
      </c>
      <c r="D29" s="39">
        <v>0.65510000000000002</v>
      </c>
      <c r="E29" s="40">
        <f t="shared" si="0"/>
        <v>0.65510000000000002</v>
      </c>
      <c r="F29" s="41"/>
      <c r="G29" s="40">
        <v>0.17078333333333301</v>
      </c>
      <c r="H29" s="42">
        <f t="shared" si="1"/>
        <v>0.26069811224749351</v>
      </c>
      <c r="I29" s="43">
        <f t="shared" si="2"/>
        <v>0.65510000000000002</v>
      </c>
      <c r="J29" s="44"/>
      <c r="K29" s="45">
        <v>0.53378333333333305</v>
      </c>
      <c r="L29" s="46">
        <f t="shared" si="3"/>
        <v>0.81481198799165477</v>
      </c>
      <c r="M29" s="40">
        <f t="shared" si="4"/>
        <v>0.65510000000000002</v>
      </c>
      <c r="N29" s="41"/>
      <c r="O29" s="40">
        <v>0.17068333333333299</v>
      </c>
      <c r="P29" s="42">
        <f t="shared" si="5"/>
        <v>0.26054546379687527</v>
      </c>
      <c r="Q29" s="47">
        <f>AVERAGE(P29,H29)</f>
        <v>0.26062178802218439</v>
      </c>
      <c r="R29" s="47">
        <f>STDEV(P29,H29)</f>
        <v>1.0793875456977902E-4</v>
      </c>
    </row>
    <row r="30" spans="1:18" ht="15.75" customHeight="1">
      <c r="A30" s="38" t="s">
        <v>24</v>
      </c>
      <c r="B30" s="38" t="s">
        <v>54</v>
      </c>
      <c r="C30" s="38" t="s">
        <v>61</v>
      </c>
      <c r="D30" s="39">
        <v>0.38490000000000002</v>
      </c>
      <c r="E30" s="40">
        <f t="shared" si="0"/>
        <v>0.38490000000000002</v>
      </c>
      <c r="F30" s="41"/>
      <c r="G30" s="40">
        <v>0.51098333333333301</v>
      </c>
      <c r="H30" s="42">
        <f t="shared" si="1"/>
        <v>1.3275742617129982</v>
      </c>
      <c r="I30" s="43">
        <f t="shared" si="2"/>
        <v>0.38490000000000002</v>
      </c>
      <c r="J30" s="44"/>
      <c r="K30" s="45">
        <v>0.40918333333333301</v>
      </c>
      <c r="L30" s="46">
        <f t="shared" si="3"/>
        <v>1.0630899800814055</v>
      </c>
      <c r="M30" s="40">
        <f t="shared" si="4"/>
        <v>0.38490000000000002</v>
      </c>
      <c r="N30" s="41"/>
      <c r="O30" s="40">
        <v>0.40598333333333297</v>
      </c>
      <c r="P30" s="42">
        <f t="shared" si="5"/>
        <v>1.0547761323287423</v>
      </c>
      <c r="Q30" s="47">
        <f t="shared" ref="Q30:Q36" si="8">AVERAGE(P30,L30)</f>
        <v>1.0589330562050741</v>
      </c>
      <c r="R30" s="47">
        <f t="shared" ref="R30:R36" si="9">STDEV(P30,L30)</f>
        <v>5.8787781236606836E-3</v>
      </c>
    </row>
    <row r="31" spans="1:18" ht="15.75" customHeight="1">
      <c r="A31" s="38" t="s">
        <v>25</v>
      </c>
      <c r="B31" s="38" t="s">
        <v>55</v>
      </c>
      <c r="C31" s="38" t="s">
        <v>61</v>
      </c>
      <c r="D31" s="39">
        <v>0.35410000000000003</v>
      </c>
      <c r="E31" s="40">
        <f t="shared" si="0"/>
        <v>0.35410000000000003</v>
      </c>
      <c r="F31" s="41"/>
      <c r="G31" s="40">
        <v>1.12378333333333</v>
      </c>
      <c r="H31" s="42">
        <f t="shared" si="1"/>
        <v>3.1736326837992936</v>
      </c>
      <c r="I31" s="43">
        <f t="shared" si="2"/>
        <v>0.35410000000000003</v>
      </c>
      <c r="J31" s="44"/>
      <c r="K31" s="45">
        <v>0.93008333333333304</v>
      </c>
      <c r="L31" s="46">
        <f t="shared" si="3"/>
        <v>2.6266120681540044</v>
      </c>
      <c r="M31" s="40">
        <f t="shared" si="4"/>
        <v>0.35410000000000003</v>
      </c>
      <c r="N31" s="41"/>
      <c r="O31" s="40">
        <v>0.93728333333333302</v>
      </c>
      <c r="P31" s="42">
        <f t="shared" si="5"/>
        <v>2.6469453073519711</v>
      </c>
      <c r="Q31" s="47">
        <f t="shared" si="8"/>
        <v>2.6367786877529875</v>
      </c>
      <c r="R31" s="47">
        <f t="shared" si="9"/>
        <v>1.4377771320370372E-2</v>
      </c>
    </row>
    <row r="32" spans="1:18" ht="15.75" customHeight="1">
      <c r="A32" s="38" t="s">
        <v>26</v>
      </c>
      <c r="B32" s="38" t="s">
        <v>56</v>
      </c>
      <c r="C32" s="38" t="s">
        <v>61</v>
      </c>
      <c r="D32" s="39">
        <v>0.42980000000000002</v>
      </c>
      <c r="E32" s="40">
        <f t="shared" si="0"/>
        <v>0.42980000000000002</v>
      </c>
      <c r="F32" s="41"/>
      <c r="G32" s="40">
        <v>0.38828333333333298</v>
      </c>
      <c r="H32" s="42">
        <f t="shared" si="1"/>
        <v>0.90340468434930887</v>
      </c>
      <c r="I32" s="43">
        <f t="shared" si="2"/>
        <v>0.42980000000000002</v>
      </c>
      <c r="J32" s="44"/>
      <c r="K32" s="45">
        <v>0.35678333333333301</v>
      </c>
      <c r="L32" s="46">
        <f t="shared" si="3"/>
        <v>0.83011478206917866</v>
      </c>
      <c r="M32" s="40">
        <f t="shared" si="4"/>
        <v>0.42980000000000002</v>
      </c>
      <c r="N32" s="41"/>
      <c r="O32" s="40">
        <v>0.35468333333333302</v>
      </c>
      <c r="P32" s="42">
        <f t="shared" si="5"/>
        <v>0.82522878858383664</v>
      </c>
      <c r="Q32" s="47">
        <f t="shared" si="8"/>
        <v>0.82767178532650765</v>
      </c>
      <c r="R32" s="47">
        <f t="shared" si="9"/>
        <v>3.4549191263186377E-3</v>
      </c>
    </row>
    <row r="33" spans="1:18" ht="15.75" customHeight="1">
      <c r="A33" s="38" t="s">
        <v>27</v>
      </c>
      <c r="B33" s="38" t="s">
        <v>57</v>
      </c>
      <c r="C33" s="38" t="s">
        <v>61</v>
      </c>
      <c r="D33" s="39">
        <v>0.34110000000000001</v>
      </c>
      <c r="E33" s="40">
        <f t="shared" si="0"/>
        <v>0.34110000000000001</v>
      </c>
      <c r="F33" s="41"/>
      <c r="G33" s="40">
        <v>8.3983333333333396E-2</v>
      </c>
      <c r="H33" s="42">
        <f t="shared" si="1"/>
        <v>0.24621323170135853</v>
      </c>
      <c r="I33" s="43">
        <f t="shared" si="2"/>
        <v>0.34110000000000001</v>
      </c>
      <c r="J33" s="44"/>
      <c r="K33" s="45">
        <v>7.4683333333333296E-2</v>
      </c>
      <c r="L33" s="46">
        <f t="shared" si="3"/>
        <v>0.21894849995113835</v>
      </c>
      <c r="M33" s="40">
        <f t="shared" si="4"/>
        <v>0.34110000000000001</v>
      </c>
      <c r="N33" s="41"/>
      <c r="O33" s="40">
        <v>7.5683333333333394E-2</v>
      </c>
      <c r="P33" s="42">
        <f t="shared" si="5"/>
        <v>0.2218801915371838</v>
      </c>
      <c r="Q33" s="47">
        <f t="shared" si="8"/>
        <v>0.22041434574416108</v>
      </c>
      <c r="R33" s="47">
        <f t="shared" si="9"/>
        <v>2.0730190008402816E-3</v>
      </c>
    </row>
    <row r="34" spans="1:18" ht="15.75" customHeight="1">
      <c r="A34" s="38" t="s">
        <v>28</v>
      </c>
      <c r="B34" s="38" t="s">
        <v>58</v>
      </c>
      <c r="C34" s="38" t="s">
        <v>61</v>
      </c>
      <c r="D34" s="39">
        <v>0.42980000000000002</v>
      </c>
      <c r="E34" s="40">
        <f t="shared" si="0"/>
        <v>0.42980000000000002</v>
      </c>
      <c r="F34" s="41"/>
      <c r="G34" s="40">
        <v>9.4683333333333397E-2</v>
      </c>
      <c r="H34" s="42">
        <f t="shared" si="1"/>
        <v>0.2202962618272066</v>
      </c>
      <c r="I34" s="43">
        <f t="shared" si="2"/>
        <v>0.42980000000000002</v>
      </c>
      <c r="J34" s="44"/>
      <c r="K34" s="45">
        <v>8.8183333333333405E-2</v>
      </c>
      <c r="L34" s="46">
        <f t="shared" si="3"/>
        <v>0.20517294865829083</v>
      </c>
      <c r="M34" s="40">
        <f t="shared" si="4"/>
        <v>0.42980000000000002</v>
      </c>
      <c r="N34" s="41"/>
      <c r="O34" s="40">
        <v>8.7183333333333404E-2</v>
      </c>
      <c r="P34" s="42">
        <f t="shared" si="5"/>
        <v>0.20284628509384225</v>
      </c>
      <c r="Q34" s="47">
        <f t="shared" si="8"/>
        <v>0.20400961687606656</v>
      </c>
      <c r="R34" s="47">
        <f t="shared" si="9"/>
        <v>1.645199583961253E-3</v>
      </c>
    </row>
    <row r="35" spans="1:18" ht="15.75" customHeight="1">
      <c r="A35" s="38" t="s">
        <v>30</v>
      </c>
      <c r="B35" s="38" t="s">
        <v>59</v>
      </c>
      <c r="C35" s="38" t="s">
        <v>61</v>
      </c>
      <c r="D35" s="39">
        <v>0.38169999999999998</v>
      </c>
      <c r="E35" s="40">
        <f t="shared" si="0"/>
        <v>0.38169999999999998</v>
      </c>
      <c r="F35" s="41"/>
      <c r="G35" s="40">
        <v>0.152183333333333</v>
      </c>
      <c r="H35" s="42">
        <f t="shared" si="1"/>
        <v>0.39869880359793819</v>
      </c>
      <c r="I35" s="43">
        <f t="shared" si="2"/>
        <v>0.38169999999999998</v>
      </c>
      <c r="J35" s="44"/>
      <c r="K35" s="45">
        <v>9.6083333333333396E-2</v>
      </c>
      <c r="L35" s="46">
        <f t="shared" si="3"/>
        <v>0.25172474019736285</v>
      </c>
      <c r="M35" s="40">
        <f t="shared" si="4"/>
        <v>0.38169999999999998</v>
      </c>
      <c r="N35" s="41"/>
      <c r="O35" s="40">
        <v>0.114683333333333</v>
      </c>
      <c r="P35" s="42">
        <f t="shared" si="5"/>
        <v>0.30045410881145668</v>
      </c>
      <c r="Q35" s="47">
        <f t="shared" si="8"/>
        <v>0.27608942450440976</v>
      </c>
      <c r="R35" s="47">
        <f t="shared" si="9"/>
        <v>3.4456866989964662E-2</v>
      </c>
    </row>
    <row r="36" spans="1:18" ht="15.75" customHeight="1">
      <c r="A36" s="38" t="s">
        <v>31</v>
      </c>
      <c r="B36" s="38" t="s">
        <v>60</v>
      </c>
      <c r="C36" s="38" t="s">
        <v>61</v>
      </c>
      <c r="D36" s="39">
        <v>0.47639999999999999</v>
      </c>
      <c r="E36" s="40">
        <f t="shared" si="0"/>
        <v>0.47639999999999999</v>
      </c>
      <c r="F36" s="41"/>
      <c r="G36" s="40">
        <v>0.17358333333333301</v>
      </c>
      <c r="H36" s="42">
        <f t="shared" si="1"/>
        <v>0.36436467954100127</v>
      </c>
      <c r="I36" s="43">
        <f t="shared" si="2"/>
        <v>0.47639999999999999</v>
      </c>
      <c r="J36" s="44"/>
      <c r="K36" s="45">
        <v>0.125783333333333</v>
      </c>
      <c r="L36" s="46">
        <f t="shared" si="3"/>
        <v>0.26402882731598026</v>
      </c>
      <c r="M36" s="40">
        <f t="shared" si="4"/>
        <v>0.47639999999999999</v>
      </c>
      <c r="N36" s="41"/>
      <c r="O36" s="40">
        <v>0.14068333333333299</v>
      </c>
      <c r="P36" s="42">
        <f t="shared" si="5"/>
        <v>0.29530506577106003</v>
      </c>
      <c r="Q36" s="47">
        <f t="shared" si="8"/>
        <v>0.27966694654352015</v>
      </c>
      <c r="R36" s="47">
        <f t="shared" si="9"/>
        <v>2.211564030159437E-2</v>
      </c>
    </row>
  </sheetData>
  <mergeCells count="3">
    <mergeCell ref="E1:H1"/>
    <mergeCell ref="I1:L1"/>
    <mergeCell ref="M1:P1"/>
  </mergeCells>
  <conditionalFormatting sqref="Q3:Q36">
    <cfRule type="colorScale" priority="2">
      <colorScale>
        <cfvo type="min"/>
        <cfvo type="percentile" val="30"/>
        <cfvo type="max"/>
        <color rgb="FFFFFFFF"/>
        <color rgb="FFFFFF99"/>
        <color rgb="FFCCCC00"/>
      </colorScale>
    </cfRule>
  </conditionalFormatting>
  <conditionalFormatting sqref="R3:R36">
    <cfRule type="colorScale" priority="3">
      <colorScale>
        <cfvo type="min"/>
        <cfvo type="percentile" val="30"/>
        <cfvo type="max"/>
        <color rgb="FFFFFFFF"/>
        <color rgb="FFCFE7F5"/>
        <color rgb="FF0047FF"/>
      </colorScale>
    </cfRule>
  </conditionalFormatting>
  <pageMargins left="0.36597222222222198" right="0.46388888888888902" top="1.0249999999999999" bottom="1.0249999999999999" header="0.78749999999999998" footer="0.78749999999999998"/>
  <pageSetup scale="85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opLeftCell="A64" zoomScaleNormal="100" workbookViewId="0">
      <selection activeCell="H42" sqref="H42"/>
    </sheetView>
  </sheetViews>
  <sheetFormatPr baseColWidth="10" defaultColWidth="8.83203125" defaultRowHeight="13"/>
  <cols>
    <col min="1" max="1" width="13.6640625" customWidth="1"/>
    <col min="2" max="1025" width="11.5"/>
  </cols>
  <sheetData>
    <row r="1" spans="1:6" ht="14">
      <c r="A1" s="49" t="s">
        <v>39</v>
      </c>
      <c r="B1" s="49" t="s">
        <v>40</v>
      </c>
      <c r="C1" s="49" t="s">
        <v>61</v>
      </c>
      <c r="D1" s="30" t="s">
        <v>62</v>
      </c>
      <c r="E1" s="30" t="s">
        <v>62</v>
      </c>
      <c r="F1" s="30" t="s">
        <v>63</v>
      </c>
    </row>
    <row r="2" spans="1:6" ht="14">
      <c r="A2" s="50" t="s">
        <v>64</v>
      </c>
      <c r="B2" s="51">
        <v>3.7038662486938301</v>
      </c>
      <c r="C2" s="51">
        <v>0.20895454956175999</v>
      </c>
      <c r="D2" s="51">
        <v>2.4604656022478799E-2</v>
      </c>
      <c r="E2" s="51">
        <v>9.2006303868133101E-3</v>
      </c>
      <c r="F2" s="52">
        <f t="shared" ref="F2:F14" si="0">MAX(0,C2-C$18)/MAX(0,B2-B$18)</f>
        <v>9.0846451673415769E-3</v>
      </c>
    </row>
    <row r="3" spans="1:6" ht="14">
      <c r="A3" s="50" t="s">
        <v>65</v>
      </c>
      <c r="B3" s="51">
        <v>3.0109457564973598</v>
      </c>
      <c r="C3" s="51">
        <v>0.153540424641774</v>
      </c>
      <c r="D3" s="51">
        <v>5.6733251936028802E-2</v>
      </c>
      <c r="E3" s="51">
        <v>6.6561667510499302E-4</v>
      </c>
      <c r="F3" s="52">
        <f t="shared" si="0"/>
        <v>0</v>
      </c>
    </row>
    <row r="4" spans="1:6" ht="14">
      <c r="A4" s="50" t="s">
        <v>66</v>
      </c>
      <c r="B4" s="51">
        <v>3.4192055765879501</v>
      </c>
      <c r="C4" s="51">
        <v>0.125980028059751</v>
      </c>
      <c r="D4" s="51">
        <v>7.4063284634827101E-2</v>
      </c>
      <c r="E4" s="51">
        <v>1.08543254353963E-2</v>
      </c>
      <c r="F4" s="52">
        <f t="shared" si="0"/>
        <v>0</v>
      </c>
    </row>
    <row r="5" spans="1:6" ht="14">
      <c r="A5" s="50" t="s">
        <v>67</v>
      </c>
      <c r="B5" s="51">
        <v>3.1570499657768698</v>
      </c>
      <c r="C5" s="51">
        <v>1.65771910524386</v>
      </c>
      <c r="D5" s="51">
        <v>6.01113362240722E-2</v>
      </c>
      <c r="E5" s="51">
        <v>4.5273503481911101E-2</v>
      </c>
      <c r="F5" s="52">
        <f t="shared" si="0"/>
        <v>0.49830378955249677</v>
      </c>
    </row>
    <row r="6" spans="1:6" ht="14">
      <c r="A6" s="50" t="s">
        <v>68</v>
      </c>
      <c r="B6" s="51">
        <v>3.70079013632022</v>
      </c>
      <c r="C6" s="51">
        <v>0.82767178532650798</v>
      </c>
      <c r="D6" s="51">
        <v>5.9125104652483003E-2</v>
      </c>
      <c r="E6" s="51">
        <v>3.4549191263186399E-3</v>
      </c>
      <c r="F6" s="52">
        <f t="shared" si="0"/>
        <v>0.18510075069552306</v>
      </c>
    </row>
    <row r="7" spans="1:6" ht="14">
      <c r="A7" s="50" t="s">
        <v>69</v>
      </c>
      <c r="B7" s="51">
        <v>5.1873673036093404</v>
      </c>
      <c r="C7" s="51">
        <v>1.05893305620508</v>
      </c>
      <c r="D7" s="51">
        <v>7.6565702421473397E-2</v>
      </c>
      <c r="E7" s="51">
        <v>5.87877812366053E-3</v>
      </c>
      <c r="F7" s="52">
        <f t="shared" si="0"/>
        <v>0.176322948190166</v>
      </c>
    </row>
    <row r="8" spans="1:6" ht="14">
      <c r="A8" s="50" t="s">
        <v>70</v>
      </c>
      <c r="B8" s="51">
        <v>4.2502522195318804</v>
      </c>
      <c r="C8" s="51">
        <v>2.6367786877529902</v>
      </c>
      <c r="D8" s="51">
        <v>0.121988760676857</v>
      </c>
      <c r="E8" s="51">
        <v>1.43777713203704E-2</v>
      </c>
      <c r="F8" s="52">
        <f t="shared" si="0"/>
        <v>0.6051526821576515</v>
      </c>
    </row>
    <row r="9" spans="1:6" ht="14">
      <c r="A9" s="50" t="s">
        <v>71</v>
      </c>
      <c r="B9" s="51">
        <v>1.8216740624728101</v>
      </c>
      <c r="C9" s="51">
        <v>0.22041434574416099</v>
      </c>
      <c r="D9" s="51">
        <v>7.3829995425377399E-3</v>
      </c>
      <c r="E9" s="51">
        <v>2.0730190008400699E-3</v>
      </c>
      <c r="F9" s="52">
        <f t="shared" si="0"/>
        <v>2.6539445818671546E-2</v>
      </c>
    </row>
    <row r="10" spans="1:6" ht="14">
      <c r="A10" s="50" t="s">
        <v>72</v>
      </c>
      <c r="B10" s="51">
        <v>0.66152513936245105</v>
      </c>
      <c r="C10" s="51">
        <v>0.27966694654352098</v>
      </c>
      <c r="D10" s="51">
        <v>2.6291192221418999E-2</v>
      </c>
      <c r="E10" s="51">
        <v>2.2115640301594301E-2</v>
      </c>
      <c r="F10" s="52">
        <f t="shared" si="0"/>
        <v>0.21569961374812235</v>
      </c>
    </row>
    <row r="11" spans="1:6" ht="14">
      <c r="A11" s="50" t="s">
        <v>73</v>
      </c>
      <c r="B11" s="51">
        <v>1.4467305319689401</v>
      </c>
      <c r="C11" s="51">
        <v>0.173408662900188</v>
      </c>
      <c r="D11" s="51">
        <v>3.0790628399152199E-3</v>
      </c>
      <c r="E11" s="51">
        <v>7.5105127041283099E-3</v>
      </c>
      <c r="F11" s="52">
        <f t="shared" si="0"/>
        <v>0</v>
      </c>
    </row>
    <row r="12" spans="1:6" ht="14">
      <c r="A12" s="50" t="s">
        <v>74</v>
      </c>
      <c r="B12" s="51">
        <v>0.65829187396351596</v>
      </c>
      <c r="C12" s="51">
        <v>0.20052548086456501</v>
      </c>
      <c r="D12" s="51">
        <v>1.24887018567773E-2</v>
      </c>
      <c r="E12" s="51">
        <v>1.20935871261828E-2</v>
      </c>
      <c r="F12" s="52">
        <f t="shared" si="0"/>
        <v>4.9777966065307926E-2</v>
      </c>
    </row>
    <row r="13" spans="1:6" ht="14">
      <c r="A13" s="50" t="s">
        <v>75</v>
      </c>
      <c r="B13" s="51">
        <v>2.8506018328546001</v>
      </c>
      <c r="C13" s="51">
        <v>0.260621788022185</v>
      </c>
      <c r="D13" s="51">
        <v>9.6621484667673299E-2</v>
      </c>
      <c r="E13" s="51">
        <v>1.0793875456974001E-4</v>
      </c>
      <c r="F13" s="52">
        <f t="shared" si="0"/>
        <v>3.1379913080798072E-2</v>
      </c>
    </row>
    <row r="14" spans="1:6" ht="14">
      <c r="A14" s="50" t="s">
        <v>76</v>
      </c>
      <c r="B14" s="51">
        <v>0.45833333333333298</v>
      </c>
      <c r="C14" s="51">
        <v>0.22597344136844499</v>
      </c>
      <c r="D14" s="51">
        <v>2.0430607291873799E-2</v>
      </c>
      <c r="E14" s="51">
        <v>1.67108287248678E-3</v>
      </c>
      <c r="F14" s="52">
        <f t="shared" si="0"/>
        <v>0.17953971992142853</v>
      </c>
    </row>
    <row r="15" spans="1:6" ht="14">
      <c r="A15" s="50" t="s">
        <v>77</v>
      </c>
      <c r="B15" s="51">
        <v>0.23150247753422401</v>
      </c>
      <c r="C15" s="51">
        <v>0.204009616876066</v>
      </c>
      <c r="D15" s="51">
        <v>1.0689444915896701E-3</v>
      </c>
      <c r="E15" s="51">
        <v>1.64519958396125E-3</v>
      </c>
      <c r="F15" s="52" t="s">
        <v>29</v>
      </c>
    </row>
    <row r="16" spans="1:6" ht="14">
      <c r="A16" s="50" t="s">
        <v>78</v>
      </c>
      <c r="B16" s="51">
        <v>0.34191684972744302</v>
      </c>
      <c r="C16" s="51">
        <v>0.27608942450440999</v>
      </c>
      <c r="D16" s="51">
        <v>1.03554812963622E-3</v>
      </c>
      <c r="E16" s="51">
        <v>3.4456866989965397E-2</v>
      </c>
      <c r="F16" s="52">
        <f>MAX(0,C16-C$18)/MAX(0,B16-B$18)</f>
        <v>0.63360724100642396</v>
      </c>
    </row>
    <row r="17" spans="1:6" ht="14">
      <c r="A17" s="50" t="s">
        <v>79</v>
      </c>
      <c r="B17" s="51">
        <v>0.15068612124370301</v>
      </c>
      <c r="C17" s="51">
        <v>0.17761612487686601</v>
      </c>
      <c r="D17" s="51">
        <v>3.8690053165496602E-3</v>
      </c>
      <c r="E17" s="51">
        <v>6.2689621428223203E-3</v>
      </c>
      <c r="F17" s="52" t="s">
        <v>29</v>
      </c>
    </row>
    <row r="18" spans="1:6" ht="14">
      <c r="A18" s="50" t="s">
        <v>44</v>
      </c>
      <c r="B18" s="51">
        <v>0.18551419439744299</v>
      </c>
      <c r="C18" s="51">
        <v>0.17699156957469001</v>
      </c>
      <c r="D18" s="51">
        <v>2.5923260449591399E-2</v>
      </c>
      <c r="E18" s="51">
        <v>1.4467657927090399E-2</v>
      </c>
      <c r="F18" s="52" t="s">
        <v>29</v>
      </c>
    </row>
  </sheetData>
  <conditionalFormatting sqref="B2:C18">
    <cfRule type="colorScale" priority="2">
      <colorScale>
        <cfvo type="min"/>
        <cfvo type="percentile" val="30"/>
        <cfvo type="max"/>
        <color rgb="FFFFFFFF"/>
        <color rgb="FFFFFF99"/>
        <color rgb="FFCCCC00"/>
      </colorScale>
    </cfRule>
  </conditionalFormatting>
  <conditionalFormatting sqref="D2:E18">
    <cfRule type="colorScale" priority="3">
      <colorScale>
        <cfvo type="min"/>
        <cfvo type="percentile" val="30"/>
        <cfvo type="max"/>
        <color rgb="FFFFFFFF"/>
        <color rgb="FFCFE7F5"/>
        <color rgb="FF0047FF"/>
      </colorScale>
    </cfRule>
  </conditionalFormatting>
  <pageMargins left="0.36597222222222198" right="0.46388888888888902" top="1.0249999999999999" bottom="1.0249999999999999" header="0.78749999999999998" footer="0.78749999999999998"/>
  <pageSetup scale="85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reader raw 420</vt:lpstr>
      <vt:lpstr>Raw data</vt:lpstr>
      <vt:lpstr>Work sheet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 He</cp:lastModifiedBy>
  <cp:revision>44</cp:revision>
  <cp:lastPrinted>2014-11-17T12:53:43Z</cp:lastPrinted>
  <dcterms:modified xsi:type="dcterms:W3CDTF">2018-11-26T18:28:26Z</dcterms:modified>
  <dc:language>en-US</dc:language>
</cp:coreProperties>
</file>