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leedu-my.sharepoint.com/personal/healfelizzola_unisalle_edu_co/Documents/Articulos/Analisis de desviaciones en vias rurales/Analisis/"/>
    </mc:Choice>
  </mc:AlternateContent>
  <xr:revisionPtr revIDLastSave="0" documentId="8_{87EA2128-6E62-A64F-B797-877C77210583}" xr6:coauthVersionLast="47" xr6:coauthVersionMax="47" xr10:uidLastSave="{00000000-0000-0000-0000-000000000000}"/>
  <bookViews>
    <workbookView xWindow="480" yWindow="960" windowWidth="25040" windowHeight="14500" xr2:uid="{E5E9DDFC-DD49-EB4F-A98C-378594B64B8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G15" i="1" s="1"/>
  <c r="F16" i="1"/>
  <c r="F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B22" i="1"/>
  <c r="B23" i="1" s="1"/>
  <c r="B21" i="1"/>
  <c r="E2" i="1"/>
  <c r="B20" i="1"/>
  <c r="C18" i="1"/>
  <c r="B18" i="1"/>
  <c r="C17" i="1"/>
  <c r="D17" i="1"/>
  <c r="E17" i="1"/>
  <c r="B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<sst xmlns="http://schemas.openxmlformats.org/spreadsheetml/2006/main" count="13" uniqueCount="13">
  <si>
    <t>Día</t>
  </si>
  <si>
    <t>Temperatura</t>
  </si>
  <si>
    <t>Consumo de energía</t>
  </si>
  <si>
    <t>xy</t>
  </si>
  <si>
    <t>x^2</t>
  </si>
  <si>
    <t>Total</t>
  </si>
  <si>
    <t>Promedio</t>
  </si>
  <si>
    <t>Sxx</t>
  </si>
  <si>
    <t>Sxy</t>
  </si>
  <si>
    <t>B1</t>
  </si>
  <si>
    <t>Bo</t>
  </si>
  <si>
    <t>Error</t>
  </si>
  <si>
    <t>Consumo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</si>
</sst>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 wrapText="1" readingOrder="1"/>
    </xf>
    <xf numFmtId="0" fontId="2" fillId="0" borderId="0" xfId="0" applyFont="1"/>
    <xf numFmtId="164" fontId="3" fillId="0" borderId="1" xfId="0" applyNumberFormat="1" applyFont="1" applyBorder="1" applyAlignment="1">
      <alignment horizontal="right"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1" fillId="0" borderId="1" xfId="0" applyFont="1" applyFill="1" applyBorder="1" applyAlignment="1">
      <alignment horizontal="center" vertical="top" wrapText="1" readingOrder="1"/>
    </xf>
    <xf numFmtId="164" fontId="2" fillId="0" borderId="1" xfId="0" applyNumberFormat="1" applyFont="1" applyBorder="1"/>
    <xf numFmtId="0" fontId="2" fillId="0" borderId="1" xfId="0" applyFont="1" applyBorder="1"/>
    <xf numFmtId="0" fontId="2" fillId="2" borderId="0" xfId="0" applyFont="1" applyFill="1"/>
    <xf numFmtId="164" fontId="2" fillId="2" borderId="0" xfId="0" applyNumberFormat="1" applyFont="1" applyFill="1"/>
    <xf numFmtId="2" fontId="2" fillId="0" borderId="0" xfId="0" applyNumberFormat="1" applyFont="1"/>
    <xf numFmtId="0" fontId="2" fillId="0" borderId="2" xfId="0" applyFont="1" applyBorder="1"/>
    <xf numFmtId="164" fontId="2" fillId="0" borderId="2" xfId="0" applyNumberFormat="1" applyFont="1" applyBorder="1"/>
    <xf numFmtId="2" fontId="2" fillId="0" borderId="1" xfId="0" applyNumberFormat="1" applyFont="1" applyBorder="1"/>
    <xf numFmtId="16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Consumo de energía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Hoja1!$B$2:$B$16</c:f>
              <c:numCache>
                <c:formatCode>0.0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7.5</c:v>
                </c:pt>
                <c:pt idx="3">
                  <c:v>13.5</c:v>
                </c:pt>
                <c:pt idx="4">
                  <c:v>14</c:v>
                </c:pt>
                <c:pt idx="5">
                  <c:v>8.5</c:v>
                </c:pt>
                <c:pt idx="6">
                  <c:v>4.5</c:v>
                </c:pt>
                <c:pt idx="7">
                  <c:v>-11</c:v>
                </c:pt>
                <c:pt idx="8">
                  <c:v>-7.5</c:v>
                </c:pt>
                <c:pt idx="9">
                  <c:v>-8.5</c:v>
                </c:pt>
                <c:pt idx="10">
                  <c:v>1.5</c:v>
                </c:pt>
                <c:pt idx="11">
                  <c:v>0.5</c:v>
                </c:pt>
                <c:pt idx="12">
                  <c:v>2</c:v>
                </c:pt>
                <c:pt idx="13">
                  <c:v>-6</c:v>
                </c:pt>
                <c:pt idx="14">
                  <c:v>-4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70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57</c:v>
                </c:pt>
                <c:pt idx="5">
                  <c:v>66</c:v>
                </c:pt>
                <c:pt idx="6">
                  <c:v>67</c:v>
                </c:pt>
                <c:pt idx="7">
                  <c:v>107</c:v>
                </c:pt>
                <c:pt idx="8">
                  <c:v>96</c:v>
                </c:pt>
                <c:pt idx="9">
                  <c:v>88</c:v>
                </c:pt>
                <c:pt idx="10">
                  <c:v>80</c:v>
                </c:pt>
                <c:pt idx="11">
                  <c:v>64</c:v>
                </c:pt>
                <c:pt idx="12">
                  <c:v>79</c:v>
                </c:pt>
                <c:pt idx="13">
                  <c:v>82</c:v>
                </c:pt>
                <c:pt idx="14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8-0741-A7CA-731656F8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97552"/>
        <c:axId val="1358999200"/>
      </c:scatterChart>
      <c:valAx>
        <c:axId val="13589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999200"/>
        <c:crosses val="autoZero"/>
        <c:crossBetween val="midCat"/>
      </c:valAx>
      <c:valAx>
        <c:axId val="1358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Consumo de Energia</a:t>
                </a:r>
                <a:r>
                  <a:rPr lang="es-ES_tradnl" baseline="0"/>
                  <a:t> (Kwh)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9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Consumo Estimado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Hoja1!$C$2:$C$16</c:f>
              <c:numCache>
                <c:formatCode>General</c:formatCode>
                <c:ptCount val="15"/>
                <c:pt idx="0">
                  <c:v>70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57</c:v>
                </c:pt>
                <c:pt idx="5">
                  <c:v>66</c:v>
                </c:pt>
                <c:pt idx="6">
                  <c:v>67</c:v>
                </c:pt>
                <c:pt idx="7">
                  <c:v>107</c:v>
                </c:pt>
                <c:pt idx="8">
                  <c:v>96</c:v>
                </c:pt>
                <c:pt idx="9">
                  <c:v>88</c:v>
                </c:pt>
                <c:pt idx="10">
                  <c:v>80</c:v>
                </c:pt>
                <c:pt idx="11">
                  <c:v>64</c:v>
                </c:pt>
                <c:pt idx="12">
                  <c:v>79</c:v>
                </c:pt>
                <c:pt idx="13">
                  <c:v>82</c:v>
                </c:pt>
                <c:pt idx="14">
                  <c:v>97</c:v>
                </c:pt>
              </c:numCache>
            </c:numRef>
          </c:xVal>
          <c:yVal>
            <c:numRef>
              <c:f>Hoja1!$F$2:$F$16</c:f>
              <c:numCache>
                <c:formatCode>0.00</c:formatCode>
                <c:ptCount val="15"/>
                <c:pt idx="0">
                  <c:v>78.258799012040754</c:v>
                </c:pt>
                <c:pt idx="1">
                  <c:v>64.038978079654214</c:v>
                </c:pt>
                <c:pt idx="2">
                  <c:v>64.927716887928369</c:v>
                </c:pt>
                <c:pt idx="3">
                  <c:v>54.262851188638471</c:v>
                </c:pt>
                <c:pt idx="4">
                  <c:v>53.374112380364309</c:v>
                </c:pt>
                <c:pt idx="5">
                  <c:v>63.150239271380059</c:v>
                </c:pt>
                <c:pt idx="6">
                  <c:v>70.260149737573329</c:v>
                </c:pt>
                <c:pt idx="7">
                  <c:v>97.811052794072239</c:v>
                </c:pt>
                <c:pt idx="8">
                  <c:v>91.589881136153139</c:v>
                </c:pt>
                <c:pt idx="9">
                  <c:v>93.367358752701449</c:v>
                </c:pt>
                <c:pt idx="10">
                  <c:v>75.592582587218274</c:v>
                </c:pt>
                <c:pt idx="11">
                  <c:v>77.370060203766599</c:v>
                </c:pt>
                <c:pt idx="12">
                  <c:v>74.703843778944119</c:v>
                </c:pt>
                <c:pt idx="13">
                  <c:v>88.923664711330659</c:v>
                </c:pt>
                <c:pt idx="14">
                  <c:v>85.368709478234024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D-434A-A8B9-E0AC2841C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61392"/>
        <c:axId val="1321852000"/>
      </c:scatterChart>
      <c:valAx>
        <c:axId val="12688613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1852000"/>
        <c:crosses val="autoZero"/>
        <c:crossBetween val="midCat"/>
      </c:valAx>
      <c:valAx>
        <c:axId val="13218520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88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17</xdr:row>
      <xdr:rowOff>0</xdr:rowOff>
    </xdr:from>
    <xdr:to>
      <xdr:col>15</xdr:col>
      <xdr:colOff>546100</xdr:colOff>
      <xdr:row>35</xdr:row>
      <xdr:rowOff>111801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D9EF41-1B00-6F47-B284-DEFDDE57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0" y="3467100"/>
          <a:ext cx="7772400" cy="3769401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0</xdr:row>
      <xdr:rowOff>0</xdr:rowOff>
    </xdr:from>
    <xdr:to>
      <xdr:col>13</xdr:col>
      <xdr:colOff>654050</xdr:colOff>
      <xdr:row>13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2D0037-8509-5228-BD42-8FD8D545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203200</xdr:rowOff>
    </xdr:from>
    <xdr:to>
      <xdr:col>19</xdr:col>
      <xdr:colOff>501650</xdr:colOff>
      <xdr:row>14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5443CE-C98B-3EF4-109A-9CEF5BC33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53BA-9C47-D149-A491-74C329EB1BAA}">
  <dimension ref="A1:G23"/>
  <sheetViews>
    <sheetView showGridLines="0" tabSelected="1" zoomScale="257" workbookViewId="0">
      <selection activeCell="F16" sqref="F16"/>
    </sheetView>
  </sheetViews>
  <sheetFormatPr baseColWidth="10" defaultRowHeight="16" x14ac:dyDescent="0.2"/>
  <cols>
    <col min="1" max="1" width="9" style="2" bestFit="1" customWidth="1"/>
    <col min="2" max="2" width="12.5" style="2" bestFit="1" customWidth="1"/>
    <col min="3" max="3" width="18.83203125" style="2" bestFit="1" customWidth="1"/>
    <col min="4" max="5" width="10" style="2" customWidth="1"/>
    <col min="6" max="6" width="17" style="2" bestFit="1" customWidth="1"/>
    <col min="7" max="7" width="8.6640625" style="2" customWidth="1"/>
    <col min="8" max="16384" width="10.83203125" style="2"/>
  </cols>
  <sheetData>
    <row r="1" spans="1:7" ht="17" x14ac:dyDescent="0.2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12</v>
      </c>
      <c r="G1" s="5" t="s">
        <v>11</v>
      </c>
    </row>
    <row r="2" spans="1:7" x14ac:dyDescent="0.2">
      <c r="A2" s="1">
        <v>1</v>
      </c>
      <c r="B2" s="3">
        <v>0</v>
      </c>
      <c r="C2" s="4">
        <v>70</v>
      </c>
      <c r="D2" s="6">
        <f>B2*C2</f>
        <v>0</v>
      </c>
      <c r="E2" s="6">
        <f>B2^2</f>
        <v>0</v>
      </c>
      <c r="F2" s="13">
        <f>$B$23+$B$22*B2</f>
        <v>78.258799012040754</v>
      </c>
      <c r="G2" s="13">
        <f>C2-F2</f>
        <v>-8.258799012040754</v>
      </c>
    </row>
    <row r="3" spans="1:7" x14ac:dyDescent="0.2">
      <c r="A3" s="1">
        <v>2</v>
      </c>
      <c r="B3" s="3">
        <v>8</v>
      </c>
      <c r="C3" s="4">
        <v>57</v>
      </c>
      <c r="D3" s="6">
        <f t="shared" ref="D3:D16" si="0">B3*C3</f>
        <v>456</v>
      </c>
      <c r="E3" s="6">
        <f t="shared" ref="E3:E16" si="1">B3^2</f>
        <v>64</v>
      </c>
      <c r="F3" s="13">
        <f t="shared" ref="F3:F17" si="2">$B$23+$B$22*B3</f>
        <v>64.038978079654214</v>
      </c>
      <c r="G3" s="13">
        <f t="shared" ref="G3:G17" si="3">C3-F3</f>
        <v>-7.0389780796542141</v>
      </c>
    </row>
    <row r="4" spans="1:7" x14ac:dyDescent="0.2">
      <c r="A4" s="1">
        <v>3</v>
      </c>
      <c r="B4" s="3">
        <v>7.5</v>
      </c>
      <c r="C4" s="4">
        <v>60</v>
      </c>
      <c r="D4" s="6">
        <f t="shared" si="0"/>
        <v>450</v>
      </c>
      <c r="E4" s="6">
        <f t="shared" si="1"/>
        <v>56.25</v>
      </c>
      <c r="F4" s="13">
        <f t="shared" si="2"/>
        <v>64.927716887928369</v>
      </c>
      <c r="G4" s="13">
        <f t="shared" si="3"/>
        <v>-4.9277168879283693</v>
      </c>
    </row>
    <row r="5" spans="1:7" x14ac:dyDescent="0.2">
      <c r="A5" s="1">
        <v>4</v>
      </c>
      <c r="B5" s="3">
        <v>13.5</v>
      </c>
      <c r="C5" s="4">
        <v>63</v>
      </c>
      <c r="D5" s="6">
        <f t="shared" si="0"/>
        <v>850.5</v>
      </c>
      <c r="E5" s="6">
        <f t="shared" si="1"/>
        <v>182.25</v>
      </c>
      <c r="F5" s="13">
        <f t="shared" si="2"/>
        <v>54.262851188638471</v>
      </c>
      <c r="G5" s="13">
        <f t="shared" si="3"/>
        <v>8.7371488113615285</v>
      </c>
    </row>
    <row r="6" spans="1:7" x14ac:dyDescent="0.2">
      <c r="A6" s="1">
        <v>5</v>
      </c>
      <c r="B6" s="3">
        <v>14</v>
      </c>
      <c r="C6" s="4">
        <v>57</v>
      </c>
      <c r="D6" s="6">
        <f t="shared" si="0"/>
        <v>798</v>
      </c>
      <c r="E6" s="6">
        <f t="shared" si="1"/>
        <v>196</v>
      </c>
      <c r="F6" s="13">
        <f t="shared" si="2"/>
        <v>53.374112380364309</v>
      </c>
      <c r="G6" s="13">
        <f t="shared" si="3"/>
        <v>3.6258876196356908</v>
      </c>
    </row>
    <row r="7" spans="1:7" x14ac:dyDescent="0.2">
      <c r="A7" s="1">
        <v>6</v>
      </c>
      <c r="B7" s="3">
        <v>8.5</v>
      </c>
      <c r="C7" s="4">
        <v>66</v>
      </c>
      <c r="D7" s="6">
        <f t="shared" si="0"/>
        <v>561</v>
      </c>
      <c r="E7" s="6">
        <f t="shared" si="1"/>
        <v>72.25</v>
      </c>
      <c r="F7" s="13">
        <f t="shared" si="2"/>
        <v>63.150239271380059</v>
      </c>
      <c r="G7" s="13">
        <f t="shared" si="3"/>
        <v>2.8497607286199411</v>
      </c>
    </row>
    <row r="8" spans="1:7" x14ac:dyDescent="0.2">
      <c r="A8" s="1">
        <v>7</v>
      </c>
      <c r="B8" s="3">
        <v>4.5</v>
      </c>
      <c r="C8" s="4">
        <v>67</v>
      </c>
      <c r="D8" s="6">
        <f t="shared" si="0"/>
        <v>301.5</v>
      </c>
      <c r="E8" s="6">
        <f t="shared" si="1"/>
        <v>20.25</v>
      </c>
      <c r="F8" s="13">
        <f t="shared" si="2"/>
        <v>70.260149737573329</v>
      </c>
      <c r="G8" s="13">
        <f t="shared" si="3"/>
        <v>-3.2601497375733288</v>
      </c>
    </row>
    <row r="9" spans="1:7" x14ac:dyDescent="0.2">
      <c r="A9" s="1">
        <v>8</v>
      </c>
      <c r="B9" s="3">
        <v>-11</v>
      </c>
      <c r="C9" s="4">
        <v>107</v>
      </c>
      <c r="D9" s="6">
        <f t="shared" si="0"/>
        <v>-1177</v>
      </c>
      <c r="E9" s="6">
        <f t="shared" si="1"/>
        <v>121</v>
      </c>
      <c r="F9" s="13">
        <f t="shared" si="2"/>
        <v>97.811052794072239</v>
      </c>
      <c r="G9" s="13">
        <f t="shared" si="3"/>
        <v>9.1889472059277608</v>
      </c>
    </row>
    <row r="10" spans="1:7" x14ac:dyDescent="0.2">
      <c r="A10" s="1">
        <v>9</v>
      </c>
      <c r="B10" s="3">
        <v>-7.5</v>
      </c>
      <c r="C10" s="4">
        <v>96</v>
      </c>
      <c r="D10" s="6">
        <f t="shared" si="0"/>
        <v>-720</v>
      </c>
      <c r="E10" s="6">
        <f t="shared" si="1"/>
        <v>56.25</v>
      </c>
      <c r="F10" s="13">
        <f t="shared" si="2"/>
        <v>91.589881136153139</v>
      </c>
      <c r="G10" s="13">
        <f t="shared" si="3"/>
        <v>4.4101188638468614</v>
      </c>
    </row>
    <row r="11" spans="1:7" x14ac:dyDescent="0.2">
      <c r="A11" s="1">
        <v>10</v>
      </c>
      <c r="B11" s="3">
        <v>-8.5</v>
      </c>
      <c r="C11" s="4">
        <v>88</v>
      </c>
      <c r="D11" s="6">
        <f t="shared" si="0"/>
        <v>-748</v>
      </c>
      <c r="E11" s="6">
        <f t="shared" si="1"/>
        <v>72.25</v>
      </c>
      <c r="F11" s="13">
        <f t="shared" si="2"/>
        <v>93.367358752701449</v>
      </c>
      <c r="G11" s="13">
        <f t="shared" si="3"/>
        <v>-5.367358752701449</v>
      </c>
    </row>
    <row r="12" spans="1:7" x14ac:dyDescent="0.2">
      <c r="A12" s="1">
        <v>11</v>
      </c>
      <c r="B12" s="3">
        <v>1.5</v>
      </c>
      <c r="C12" s="4">
        <v>80</v>
      </c>
      <c r="D12" s="6">
        <f t="shared" si="0"/>
        <v>120</v>
      </c>
      <c r="E12" s="6">
        <f t="shared" si="1"/>
        <v>2.25</v>
      </c>
      <c r="F12" s="13">
        <f t="shared" si="2"/>
        <v>75.592582587218274</v>
      </c>
      <c r="G12" s="13">
        <f t="shared" si="3"/>
        <v>4.4074174127817258</v>
      </c>
    </row>
    <row r="13" spans="1:7" x14ac:dyDescent="0.2">
      <c r="A13" s="1">
        <v>12</v>
      </c>
      <c r="B13" s="3">
        <v>0.5</v>
      </c>
      <c r="C13" s="4">
        <v>64</v>
      </c>
      <c r="D13" s="6">
        <f t="shared" si="0"/>
        <v>32</v>
      </c>
      <c r="E13" s="6">
        <f t="shared" si="1"/>
        <v>0.25</v>
      </c>
      <c r="F13" s="13">
        <f t="shared" si="2"/>
        <v>77.370060203766599</v>
      </c>
      <c r="G13" s="13">
        <f t="shared" si="3"/>
        <v>-13.370060203766599</v>
      </c>
    </row>
    <row r="14" spans="1:7" x14ac:dyDescent="0.2">
      <c r="A14" s="1">
        <v>13</v>
      </c>
      <c r="B14" s="3">
        <v>2</v>
      </c>
      <c r="C14" s="4">
        <v>79</v>
      </c>
      <c r="D14" s="6">
        <f t="shared" si="0"/>
        <v>158</v>
      </c>
      <c r="E14" s="6">
        <f t="shared" si="1"/>
        <v>4</v>
      </c>
      <c r="F14" s="13">
        <f t="shared" si="2"/>
        <v>74.703843778944119</v>
      </c>
      <c r="G14" s="13">
        <f t="shared" si="3"/>
        <v>4.296156221055881</v>
      </c>
    </row>
    <row r="15" spans="1:7" x14ac:dyDescent="0.2">
      <c r="A15" s="1">
        <v>14</v>
      </c>
      <c r="B15" s="3">
        <v>-6</v>
      </c>
      <c r="C15" s="4">
        <v>82</v>
      </c>
      <c r="D15" s="6">
        <f t="shared" si="0"/>
        <v>-492</v>
      </c>
      <c r="E15" s="6">
        <f t="shared" si="1"/>
        <v>36</v>
      </c>
      <c r="F15" s="13">
        <f t="shared" si="2"/>
        <v>88.923664711330659</v>
      </c>
      <c r="G15" s="13">
        <f t="shared" si="3"/>
        <v>-6.9236647113306589</v>
      </c>
    </row>
    <row r="16" spans="1:7" x14ac:dyDescent="0.2">
      <c r="A16" s="1">
        <v>15</v>
      </c>
      <c r="B16" s="3">
        <v>-4</v>
      </c>
      <c r="C16" s="4">
        <v>97</v>
      </c>
      <c r="D16" s="6">
        <f t="shared" si="0"/>
        <v>-388</v>
      </c>
      <c r="E16" s="6">
        <f t="shared" si="1"/>
        <v>16</v>
      </c>
      <c r="F16" s="13">
        <f t="shared" si="2"/>
        <v>85.368709478234024</v>
      </c>
      <c r="G16" s="13">
        <f t="shared" si="3"/>
        <v>11.631290521765976</v>
      </c>
    </row>
    <row r="17" spans="1:7" x14ac:dyDescent="0.2">
      <c r="A17" s="11" t="s">
        <v>5</v>
      </c>
      <c r="B17" s="12">
        <f>SUM(B2:B16)</f>
        <v>23</v>
      </c>
      <c r="C17" s="12">
        <f t="shared" ref="C17:E17" si="4">SUM(C2:C16)</f>
        <v>1133</v>
      </c>
      <c r="D17" s="12">
        <f t="shared" si="4"/>
        <v>202</v>
      </c>
      <c r="E17" s="12">
        <f t="shared" si="4"/>
        <v>899</v>
      </c>
      <c r="F17" s="13"/>
      <c r="G17" s="10"/>
    </row>
    <row r="18" spans="1:7" x14ac:dyDescent="0.2">
      <c r="A18" s="7" t="s">
        <v>6</v>
      </c>
      <c r="B18" s="6">
        <f>AVERAGE(B2:B16)</f>
        <v>1.5333333333333334</v>
      </c>
      <c r="C18" s="6">
        <f>AVERAGE(C2:C16)</f>
        <v>75.533333333333331</v>
      </c>
      <c r="D18" s="7"/>
      <c r="E18" s="7"/>
    </row>
    <row r="20" spans="1:7" x14ac:dyDescent="0.2">
      <c r="A20" s="8" t="s">
        <v>8</v>
      </c>
      <c r="B20" s="9">
        <f>D17-((B17*C17)/A16)</f>
        <v>-1535.2666666666667</v>
      </c>
    </row>
    <row r="21" spans="1:7" x14ac:dyDescent="0.2">
      <c r="A21" s="8" t="s">
        <v>7</v>
      </c>
      <c r="B21" s="9">
        <f>E17-(B17^2)/A16</f>
        <v>863.73333333333335</v>
      </c>
    </row>
    <row r="22" spans="1:7" x14ac:dyDescent="0.2">
      <c r="A22" s="8" t="s">
        <v>9</v>
      </c>
      <c r="B22" s="14">
        <f>B20/B21</f>
        <v>-1.7774776165483173</v>
      </c>
    </row>
    <row r="23" spans="1:7" x14ac:dyDescent="0.2">
      <c r="A23" s="8" t="s">
        <v>10</v>
      </c>
      <c r="B23" s="14">
        <f>C18-B22*B18</f>
        <v>78.258799012040754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2024-05-08T15:38:52Z</dcterms:created>
  <dcterms:modified xsi:type="dcterms:W3CDTF">2024-05-08T17:14:39Z</dcterms:modified>
</cp:coreProperties>
</file>